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drawings/drawing2.xml" ContentType="application/vnd.openxmlformats-officedocument.drawing+xml"/>
  <Override PartName="/xl/comments3.xml" ContentType="application/vnd.openxmlformats-officedocument.spreadsheetml.comments+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drawings/drawing3.xml" ContentType="application/vnd.openxmlformats-officedocument.drawing+xml"/>
  <Override PartName="/xl/comments4.xml" ContentType="application/vnd.openxmlformats-officedocument.spreadsheetml.comments+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drawings/drawing4.xml" ContentType="application/vnd.openxmlformats-officedocument.drawing+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66925"/>
  <mc:AlternateContent xmlns:mc="http://schemas.openxmlformats.org/markup-compatibility/2006">
    <mc:Choice Requires="x15">
      <x15ac:absPath xmlns:x15ac="http://schemas.microsoft.com/office/spreadsheetml/2010/11/ac" url="https://valtion-my.sharepoint.com/personal/susanna_lahnamaki-kivela_luke_fi/Documents/Maaneuvos/Talousvaikutustarkastelu/"/>
    </mc:Choice>
  </mc:AlternateContent>
  <xr:revisionPtr revIDLastSave="0" documentId="8_{9CC94CDF-16D5-4072-B01D-CA6F377EB327}" xr6:coauthVersionLast="47" xr6:coauthVersionMax="47" xr10:uidLastSave="{00000000-0000-0000-0000-000000000000}"/>
  <bookViews>
    <workbookView xWindow="-110" yWindow="-110" windowWidth="19420" windowHeight="10420" activeTab="1" xr2:uid="{019550C2-9EB9-436D-B0B4-25CD0A052365}"/>
  </bookViews>
  <sheets>
    <sheet name="Satokasvi" sheetId="6" r:id="rId1"/>
    <sheet name="Toimenpiteet" sheetId="4" r:id="rId2"/>
    <sheet name="Simulointi" sheetId="7" r:id="rId3"/>
    <sheet name="Investoinnit" sheetId="9" r:id="rId4"/>
    <sheet name="Jakaumalaskuri" sheetId="5" r:id="rId5"/>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26" i="6" l="1"/>
  <c r="D107" i="4" s="1"/>
  <c r="E107" i="4" s="1"/>
  <c r="E29" i="4" l="1"/>
  <c r="E20" i="6"/>
  <c r="I39" i="9"/>
  <c r="J39" i="9"/>
  <c r="K39" i="9"/>
  <c r="L39" i="9"/>
  <c r="M39" i="9"/>
  <c r="N39" i="9"/>
  <c r="O39" i="9"/>
  <c r="P39" i="9"/>
  <c r="Q39" i="9"/>
  <c r="R39" i="9"/>
  <c r="S39" i="9"/>
  <c r="T39" i="9"/>
  <c r="U39" i="9"/>
  <c r="V39" i="9"/>
  <c r="W39" i="9"/>
  <c r="X39" i="9"/>
  <c r="Y39" i="9"/>
  <c r="Z39" i="9"/>
  <c r="AA39" i="9"/>
  <c r="AB39" i="9"/>
  <c r="AC39" i="9"/>
  <c r="AD39" i="9"/>
  <c r="AE39" i="9"/>
  <c r="AF39" i="9"/>
  <c r="H39" i="9"/>
  <c r="I37" i="9"/>
  <c r="J37" i="9"/>
  <c r="K37" i="9"/>
  <c r="L37" i="9"/>
  <c r="M37" i="9"/>
  <c r="N37" i="9"/>
  <c r="O37" i="9"/>
  <c r="P37" i="9"/>
  <c r="Q37" i="9"/>
  <c r="R37" i="9"/>
  <c r="S37" i="9"/>
  <c r="T37" i="9"/>
  <c r="U37" i="9"/>
  <c r="V37" i="9"/>
  <c r="W37" i="9"/>
  <c r="X37" i="9"/>
  <c r="Y37" i="9"/>
  <c r="Z37" i="9"/>
  <c r="AA37" i="9"/>
  <c r="AB37" i="9"/>
  <c r="AC37" i="9"/>
  <c r="AD37" i="9"/>
  <c r="AE37" i="9"/>
  <c r="AF37" i="9"/>
  <c r="H37" i="9"/>
  <c r="I35" i="9"/>
  <c r="J35" i="9"/>
  <c r="K35" i="9"/>
  <c r="L35" i="9"/>
  <c r="M35" i="9"/>
  <c r="N35" i="9"/>
  <c r="O35" i="9"/>
  <c r="P35" i="9"/>
  <c r="Q35" i="9"/>
  <c r="R35" i="9"/>
  <c r="S35" i="9"/>
  <c r="T35" i="9"/>
  <c r="U35" i="9"/>
  <c r="V35" i="9"/>
  <c r="W35" i="9"/>
  <c r="X35" i="9"/>
  <c r="Y35" i="9"/>
  <c r="Z35" i="9"/>
  <c r="AA35" i="9"/>
  <c r="AB35" i="9"/>
  <c r="AC35" i="9"/>
  <c r="AD35" i="9"/>
  <c r="AE35" i="9"/>
  <c r="AF35" i="9"/>
  <c r="H35" i="9"/>
  <c r="I33" i="9"/>
  <c r="J33" i="9"/>
  <c r="K33" i="9"/>
  <c r="L33" i="9"/>
  <c r="M33" i="9"/>
  <c r="N33" i="9"/>
  <c r="O33" i="9"/>
  <c r="P33" i="9"/>
  <c r="Q33" i="9"/>
  <c r="R33" i="9"/>
  <c r="S33" i="9"/>
  <c r="T33" i="9"/>
  <c r="U33" i="9"/>
  <c r="V33" i="9"/>
  <c r="W33" i="9"/>
  <c r="X33" i="9"/>
  <c r="Y33" i="9"/>
  <c r="Z33" i="9"/>
  <c r="AA33" i="9"/>
  <c r="AB33" i="9"/>
  <c r="AC33" i="9"/>
  <c r="AD33" i="9"/>
  <c r="AE33" i="9"/>
  <c r="AF33" i="9"/>
  <c r="H33" i="9"/>
  <c r="I28" i="9"/>
  <c r="Q29" i="9" s="1"/>
  <c r="J28" i="9"/>
  <c r="K28" i="9"/>
  <c r="L28" i="9"/>
  <c r="M28" i="9"/>
  <c r="N28" i="9"/>
  <c r="O28" i="9"/>
  <c r="P28" i="9"/>
  <c r="Q28" i="9"/>
  <c r="R28" i="9"/>
  <c r="S28" i="9"/>
  <c r="T28" i="9"/>
  <c r="U28" i="9"/>
  <c r="V28" i="9"/>
  <c r="W28" i="9"/>
  <c r="X28" i="9"/>
  <c r="Y28" i="9"/>
  <c r="Z28" i="9"/>
  <c r="AA28" i="9"/>
  <c r="AB28" i="9"/>
  <c r="AC28" i="9"/>
  <c r="AD28" i="9"/>
  <c r="AE28" i="9"/>
  <c r="AF28" i="9"/>
  <c r="H28" i="9"/>
  <c r="I29" i="9" s="1"/>
  <c r="I26" i="9"/>
  <c r="J26" i="9"/>
  <c r="K26" i="9"/>
  <c r="L26" i="9"/>
  <c r="M26" i="9"/>
  <c r="N26" i="9"/>
  <c r="O26" i="9"/>
  <c r="P26" i="9"/>
  <c r="Q26" i="9"/>
  <c r="R26" i="9"/>
  <c r="S26" i="9"/>
  <c r="T26" i="9"/>
  <c r="U26" i="9"/>
  <c r="V26" i="9"/>
  <c r="W26" i="9"/>
  <c r="X26" i="9"/>
  <c r="Y26" i="9"/>
  <c r="Z26" i="9"/>
  <c r="AA26" i="9"/>
  <c r="AB26" i="9"/>
  <c r="AC26" i="9"/>
  <c r="AD26" i="9"/>
  <c r="AE26" i="9"/>
  <c r="AF26" i="9"/>
  <c r="H26" i="9"/>
  <c r="I24" i="9"/>
  <c r="J25" i="9" s="1"/>
  <c r="J24" i="9"/>
  <c r="K25" i="9" s="1"/>
  <c r="K24" i="9"/>
  <c r="M25" i="9" s="1"/>
  <c r="L24" i="9"/>
  <c r="M24" i="9"/>
  <c r="O25" i="9" s="1"/>
  <c r="N24" i="9"/>
  <c r="O24" i="9"/>
  <c r="P24" i="9"/>
  <c r="Q24" i="9"/>
  <c r="S25" i="9" s="1"/>
  <c r="R24" i="9"/>
  <c r="T25" i="9" s="1"/>
  <c r="S24" i="9"/>
  <c r="U25" i="9" s="1"/>
  <c r="T24" i="9"/>
  <c r="V25" i="9" s="1"/>
  <c r="U24" i="9"/>
  <c r="W25" i="9" s="1"/>
  <c r="V24" i="9"/>
  <c r="W24" i="9"/>
  <c r="X24" i="9"/>
  <c r="Y24" i="9"/>
  <c r="AA25" i="9" s="1"/>
  <c r="Z24" i="9"/>
  <c r="AB25" i="9" s="1"/>
  <c r="AA24" i="9"/>
  <c r="AC25" i="9" s="1"/>
  <c r="AB24" i="9"/>
  <c r="AD25" i="9" s="1"/>
  <c r="AC24" i="9"/>
  <c r="AE25" i="9" s="1"/>
  <c r="AD24" i="9"/>
  <c r="AE24" i="9"/>
  <c r="AF24" i="9"/>
  <c r="H24" i="9"/>
  <c r="I25" i="9" s="1"/>
  <c r="I22" i="9"/>
  <c r="J23" i="9" s="1"/>
  <c r="J22" i="9"/>
  <c r="K23" i="9" s="1"/>
  <c r="K22" i="9"/>
  <c r="L23" i="9" s="1"/>
  <c r="L22" i="9"/>
  <c r="N23" i="9" s="1"/>
  <c r="M22" i="9"/>
  <c r="O23" i="9" s="1"/>
  <c r="N22" i="9"/>
  <c r="O22" i="9"/>
  <c r="P22" i="9"/>
  <c r="Q23" i="9" s="1"/>
  <c r="Q22" i="9"/>
  <c r="S23" i="9" s="1"/>
  <c r="R22" i="9"/>
  <c r="T23" i="9" s="1"/>
  <c r="S22" i="9"/>
  <c r="U23" i="9" s="1"/>
  <c r="T22" i="9"/>
  <c r="V23" i="9" s="1"/>
  <c r="U22" i="9"/>
  <c r="W23" i="9" s="1"/>
  <c r="V22" i="9"/>
  <c r="W22" i="9"/>
  <c r="X22" i="9"/>
  <c r="Y23" i="9" s="1"/>
  <c r="Y22" i="9"/>
  <c r="AA23" i="9" s="1"/>
  <c r="Z22" i="9"/>
  <c r="AB23" i="9" s="1"/>
  <c r="AA22" i="9"/>
  <c r="AB22" i="9"/>
  <c r="AC22" i="9"/>
  <c r="AE23" i="9" s="1"/>
  <c r="AD22" i="9"/>
  <c r="AE22" i="9"/>
  <c r="AF22" i="9"/>
  <c r="H22" i="9"/>
  <c r="I23" i="9" s="1"/>
  <c r="H23" i="9"/>
  <c r="AC23" i="9"/>
  <c r="AD23" i="9"/>
  <c r="N25" i="9"/>
  <c r="H25" i="9"/>
  <c r="H27" i="9"/>
  <c r="I27" i="9"/>
  <c r="J27" i="9"/>
  <c r="K27" i="9"/>
  <c r="L27" i="9"/>
  <c r="M27" i="9"/>
  <c r="N27" i="9"/>
  <c r="O27" i="9"/>
  <c r="P27" i="9"/>
  <c r="Q27" i="9"/>
  <c r="R27" i="9"/>
  <c r="S27" i="9"/>
  <c r="T27" i="9"/>
  <c r="U27" i="9"/>
  <c r="V27" i="9"/>
  <c r="W27" i="9"/>
  <c r="X27" i="9"/>
  <c r="Y27" i="9"/>
  <c r="Z27" i="9"/>
  <c r="AA27" i="9"/>
  <c r="AB27" i="9"/>
  <c r="AC27" i="9"/>
  <c r="AD27" i="9"/>
  <c r="AE27" i="9"/>
  <c r="AF27" i="9"/>
  <c r="H29" i="9"/>
  <c r="X29" i="9"/>
  <c r="HM67" i="7"/>
  <c r="HN67" i="7"/>
  <c r="HO67" i="7"/>
  <c r="HU67" i="7"/>
  <c r="HV67" i="7"/>
  <c r="HW67" i="7"/>
  <c r="IC67" i="7"/>
  <c r="ID67" i="7"/>
  <c r="IE67" i="7"/>
  <c r="D39" i="7"/>
  <c r="E39" i="7"/>
  <c r="F39" i="7"/>
  <c r="G39" i="7"/>
  <c r="H39" i="7"/>
  <c r="I39" i="7"/>
  <c r="J39" i="7"/>
  <c r="K39" i="7"/>
  <c r="L39" i="7"/>
  <c r="M39" i="7"/>
  <c r="N39" i="7"/>
  <c r="O39" i="7"/>
  <c r="P39" i="7"/>
  <c r="Q39" i="7"/>
  <c r="R39" i="7"/>
  <c r="S39" i="7"/>
  <c r="T39" i="7"/>
  <c r="U39" i="7"/>
  <c r="V39" i="7"/>
  <c r="W39" i="7"/>
  <c r="X39" i="7"/>
  <c r="Y39" i="7"/>
  <c r="Z39" i="7"/>
  <c r="AA39" i="7"/>
  <c r="C39" i="7"/>
  <c r="D37" i="7"/>
  <c r="E37" i="7"/>
  <c r="F37" i="7"/>
  <c r="G37" i="7"/>
  <c r="H37" i="7"/>
  <c r="I37" i="7"/>
  <c r="J37" i="7"/>
  <c r="K37" i="7"/>
  <c r="L37" i="7"/>
  <c r="M37" i="7"/>
  <c r="N37" i="7"/>
  <c r="O37" i="7"/>
  <c r="P37" i="7"/>
  <c r="Q37" i="7"/>
  <c r="R37" i="7"/>
  <c r="S37" i="7"/>
  <c r="T37" i="7"/>
  <c r="U37" i="7"/>
  <c r="V37" i="7"/>
  <c r="W37" i="7"/>
  <c r="X37" i="7"/>
  <c r="Y37" i="7"/>
  <c r="Z37" i="7"/>
  <c r="AA37" i="7"/>
  <c r="C37" i="7"/>
  <c r="D35" i="7"/>
  <c r="E35" i="7"/>
  <c r="F35" i="7"/>
  <c r="G35" i="7"/>
  <c r="H35" i="7"/>
  <c r="I35" i="7"/>
  <c r="J35" i="7"/>
  <c r="K35" i="7"/>
  <c r="L35" i="7"/>
  <c r="M35" i="7"/>
  <c r="N35" i="7"/>
  <c r="O35" i="7"/>
  <c r="P35" i="7"/>
  <c r="Q35" i="7"/>
  <c r="R35" i="7"/>
  <c r="S35" i="7"/>
  <c r="T35" i="7"/>
  <c r="U35" i="7"/>
  <c r="V35" i="7"/>
  <c r="W35" i="7"/>
  <c r="X35" i="7"/>
  <c r="Y35" i="7"/>
  <c r="Z35" i="7"/>
  <c r="AA35" i="7"/>
  <c r="C35" i="7"/>
  <c r="D33" i="7"/>
  <c r="E33" i="7"/>
  <c r="F33" i="7"/>
  <c r="G33" i="7"/>
  <c r="H33" i="7"/>
  <c r="I33" i="7"/>
  <c r="J33" i="7"/>
  <c r="K33" i="7"/>
  <c r="L33" i="7"/>
  <c r="M33" i="7"/>
  <c r="N33" i="7"/>
  <c r="O33" i="7"/>
  <c r="P33" i="7"/>
  <c r="Q33" i="7"/>
  <c r="R33" i="7"/>
  <c r="S33" i="7"/>
  <c r="T33" i="7"/>
  <c r="U33" i="7"/>
  <c r="V33" i="7"/>
  <c r="W33" i="7"/>
  <c r="X33" i="7"/>
  <c r="Y33" i="7"/>
  <c r="Z33" i="7"/>
  <c r="AA33" i="7"/>
  <c r="C33" i="7"/>
  <c r="D28" i="7"/>
  <c r="E28" i="7"/>
  <c r="F28" i="7"/>
  <c r="G28" i="7"/>
  <c r="H28" i="7"/>
  <c r="I28" i="7"/>
  <c r="J28" i="7"/>
  <c r="K28" i="7"/>
  <c r="L28" i="7"/>
  <c r="M28" i="7"/>
  <c r="N28" i="7"/>
  <c r="O28" i="7"/>
  <c r="P28" i="7"/>
  <c r="Q28" i="7"/>
  <c r="R28" i="7"/>
  <c r="S28" i="7"/>
  <c r="T28" i="7"/>
  <c r="U28" i="7"/>
  <c r="V28" i="7"/>
  <c r="W28" i="7"/>
  <c r="X28" i="7"/>
  <c r="Y28" i="7"/>
  <c r="Z28" i="7"/>
  <c r="AA28" i="7"/>
  <c r="C28" i="7"/>
  <c r="D26" i="7"/>
  <c r="E26" i="7"/>
  <c r="F26" i="7"/>
  <c r="G26" i="7"/>
  <c r="H26" i="7"/>
  <c r="I26" i="7"/>
  <c r="J26" i="7"/>
  <c r="K26" i="7"/>
  <c r="L26" i="7"/>
  <c r="M26" i="7"/>
  <c r="N26" i="7"/>
  <c r="O26" i="7"/>
  <c r="P26" i="7"/>
  <c r="Q26" i="7"/>
  <c r="R26" i="7"/>
  <c r="S26" i="7"/>
  <c r="T26" i="7"/>
  <c r="U26" i="7"/>
  <c r="V26" i="7"/>
  <c r="W26" i="7"/>
  <c r="X26" i="7"/>
  <c r="Y26" i="7"/>
  <c r="Z26" i="7"/>
  <c r="AA26" i="7"/>
  <c r="C26" i="7"/>
  <c r="D24" i="7"/>
  <c r="E24" i="7"/>
  <c r="F24" i="7"/>
  <c r="G24" i="7"/>
  <c r="H24" i="7"/>
  <c r="I24" i="7"/>
  <c r="J24" i="7"/>
  <c r="K24" i="7"/>
  <c r="L24" i="7"/>
  <c r="M24" i="7"/>
  <c r="N24" i="7"/>
  <c r="O24" i="7"/>
  <c r="P24" i="7"/>
  <c r="Q24" i="7"/>
  <c r="R24" i="7"/>
  <c r="S24" i="7"/>
  <c r="T24" i="7"/>
  <c r="U24" i="7"/>
  <c r="V24" i="7"/>
  <c r="W24" i="7"/>
  <c r="X24" i="7"/>
  <c r="Y24" i="7"/>
  <c r="Z24" i="7"/>
  <c r="AA24" i="7"/>
  <c r="C24" i="7"/>
  <c r="D22" i="7"/>
  <c r="E22" i="7"/>
  <c r="F22" i="7"/>
  <c r="G22" i="7"/>
  <c r="H22" i="7"/>
  <c r="I22" i="7"/>
  <c r="J22" i="7"/>
  <c r="K22" i="7"/>
  <c r="L22" i="7"/>
  <c r="M22" i="7"/>
  <c r="N22" i="7"/>
  <c r="O22" i="7"/>
  <c r="P22" i="7"/>
  <c r="Q22" i="7"/>
  <c r="R22" i="7"/>
  <c r="S22" i="7"/>
  <c r="T22" i="7"/>
  <c r="U22" i="7"/>
  <c r="V22" i="7"/>
  <c r="W22" i="7"/>
  <c r="X22" i="7"/>
  <c r="Y22" i="7"/>
  <c r="Z22" i="7"/>
  <c r="AA22" i="7"/>
  <c r="C22" i="7"/>
  <c r="HG67" i="7"/>
  <c r="HP67" i="7" s="1"/>
  <c r="HF80" i="7"/>
  <c r="HF81" i="7" s="1"/>
  <c r="HF82" i="7" s="1"/>
  <c r="HF183" i="7"/>
  <c r="HF184" i="7"/>
  <c r="HF185" i="7" s="1"/>
  <c r="HF186" i="7" s="1"/>
  <c r="HF187" i="7" s="1"/>
  <c r="HF188" i="7" s="1"/>
  <c r="HF189" i="7" s="1"/>
  <c r="HF190" i="7" s="1"/>
  <c r="HF191" i="7" s="1"/>
  <c r="HF192" i="7" s="1"/>
  <c r="HF193" i="7"/>
  <c r="HF194" i="7" s="1"/>
  <c r="HF195" i="7" s="1"/>
  <c r="HF196" i="7" s="1"/>
  <c r="HF197" i="7" s="1"/>
  <c r="HF198" i="7" s="1"/>
  <c r="HF199" i="7" s="1"/>
  <c r="HF200" i="7" s="1"/>
  <c r="HF201" i="7" s="1"/>
  <c r="HF202" i="7" s="1"/>
  <c r="E22" i="4"/>
  <c r="E21" i="4"/>
  <c r="E71" i="4"/>
  <c r="IB67" i="7" l="1"/>
  <c r="HT67" i="7"/>
  <c r="HL67" i="7"/>
  <c r="IA67" i="7"/>
  <c r="HS67" i="7"/>
  <c r="HK67" i="7"/>
  <c r="HZ67" i="7"/>
  <c r="HR67" i="7"/>
  <c r="HJ67" i="7"/>
  <c r="HH67" i="7"/>
  <c r="HY67" i="7"/>
  <c r="HQ67" i="7"/>
  <c r="HI67" i="7"/>
  <c r="IF67" i="7"/>
  <c r="HX67" i="7"/>
  <c r="P29" i="9"/>
  <c r="AF29" i="9"/>
  <c r="AE29" i="9"/>
  <c r="W29" i="9"/>
  <c r="O29" i="9"/>
  <c r="AD29" i="9"/>
  <c r="V29" i="9"/>
  <c r="N29" i="9"/>
  <c r="M29" i="9"/>
  <c r="U29" i="9"/>
  <c r="L29" i="9"/>
  <c r="AC29" i="9"/>
  <c r="AB29" i="9"/>
  <c r="T29" i="9"/>
  <c r="AA29" i="9"/>
  <c r="S29" i="9"/>
  <c r="K29" i="9"/>
  <c r="Z29" i="9"/>
  <c r="R29" i="9"/>
  <c r="J29" i="9"/>
  <c r="Y29" i="9"/>
  <c r="AF23" i="9"/>
  <c r="X23" i="9"/>
  <c r="P23" i="9"/>
  <c r="Y25" i="9"/>
  <c r="Q25" i="9"/>
  <c r="L25" i="9"/>
  <c r="M23" i="9"/>
  <c r="Z23" i="9"/>
  <c r="AF25" i="9"/>
  <c r="X25" i="9"/>
  <c r="P25" i="9"/>
  <c r="R25" i="9"/>
  <c r="Z25" i="9"/>
  <c r="R23" i="9"/>
  <c r="HF90" i="7"/>
  <c r="HF100" i="7" s="1"/>
  <c r="HF101" i="7" s="1"/>
  <c r="HF203" i="7"/>
  <c r="HF204" i="7" s="1"/>
  <c r="HF205" i="7" s="1"/>
  <c r="HF206" i="7" s="1"/>
  <c r="HF207" i="7" s="1"/>
  <c r="HF208" i="7" s="1"/>
  <c r="HF209" i="7" s="1"/>
  <c r="HF210" i="7" s="1"/>
  <c r="HF211" i="7" s="1"/>
  <c r="HF212" i="7" s="1"/>
  <c r="HG223" i="7"/>
  <c r="HG203" i="7"/>
  <c r="HG140" i="7"/>
  <c r="HG110" i="7"/>
  <c r="HG90" i="7"/>
  <c r="HG160" i="7"/>
  <c r="HG243" i="7"/>
  <c r="HG193" i="7"/>
  <c r="HG183" i="7"/>
  <c r="HG130" i="7"/>
  <c r="HG263" i="7"/>
  <c r="HG213" i="7"/>
  <c r="HG80" i="7"/>
  <c r="HG233" i="7"/>
  <c r="HG150" i="7"/>
  <c r="HG120" i="7"/>
  <c r="HG100" i="7"/>
  <c r="HG68" i="7"/>
  <c r="HG253" i="7"/>
  <c r="HG170" i="7"/>
  <c r="HG273" i="7"/>
  <c r="HF91" i="7"/>
  <c r="HF83" i="7"/>
  <c r="HP68" i="7" l="1"/>
  <c r="HX68" i="7"/>
  <c r="IF68" i="7"/>
  <c r="HM68" i="7"/>
  <c r="HO68" i="7"/>
  <c r="HI68" i="7"/>
  <c r="HQ68" i="7"/>
  <c r="HY68" i="7"/>
  <c r="HV68" i="7"/>
  <c r="HJ68" i="7"/>
  <c r="HR68" i="7"/>
  <c r="HZ68" i="7"/>
  <c r="HH68" i="7"/>
  <c r="HN68" i="7"/>
  <c r="HW68" i="7"/>
  <c r="HK68" i="7"/>
  <c r="HS68" i="7"/>
  <c r="IA68" i="7"/>
  <c r="ID68" i="7"/>
  <c r="IE68" i="7"/>
  <c r="HL68" i="7"/>
  <c r="HT68" i="7"/>
  <c r="IB68" i="7"/>
  <c r="HU68" i="7"/>
  <c r="IC68" i="7"/>
  <c r="HN90" i="7"/>
  <c r="HF213" i="7"/>
  <c r="HH90" i="7"/>
  <c r="HM90" i="7"/>
  <c r="HK80" i="7"/>
  <c r="HI80" i="7"/>
  <c r="HL90" i="7"/>
  <c r="HH100" i="7"/>
  <c r="HK100" i="7"/>
  <c r="HM80" i="7"/>
  <c r="HN80" i="7"/>
  <c r="HL80" i="7"/>
  <c r="HH80" i="7"/>
  <c r="HI100" i="7"/>
  <c r="HM100" i="7"/>
  <c r="HF110" i="7"/>
  <c r="HL100" i="7"/>
  <c r="HN100" i="7"/>
  <c r="HG161" i="7"/>
  <c r="HG244" i="7"/>
  <c r="HG91" i="7"/>
  <c r="HH91" i="7" s="1"/>
  <c r="HG141" i="7"/>
  <c r="HG224" i="7"/>
  <c r="HG101" i="7"/>
  <c r="HG274" i="7"/>
  <c r="HG69" i="7"/>
  <c r="HG81" i="7"/>
  <c r="HG111" i="7"/>
  <c r="HG171" i="7"/>
  <c r="HG194" i="7"/>
  <c r="HG204" i="7"/>
  <c r="HG254" i="7"/>
  <c r="HG121" i="7"/>
  <c r="HG151" i="7"/>
  <c r="HG184" i="7"/>
  <c r="HG234" i="7"/>
  <c r="HG131" i="7"/>
  <c r="HG214" i="7"/>
  <c r="HG264" i="7"/>
  <c r="HK90" i="7"/>
  <c r="HJ100" i="7"/>
  <c r="HF102" i="7"/>
  <c r="HF84" i="7"/>
  <c r="HJ80" i="7"/>
  <c r="HJ90" i="7"/>
  <c r="HI90" i="7"/>
  <c r="HF92" i="7"/>
  <c r="HF223" i="7"/>
  <c r="HF214" i="7"/>
  <c r="HF215" i="7" s="1"/>
  <c r="HF216" i="7" s="1"/>
  <c r="HF217" i="7" s="1"/>
  <c r="HF218" i="7" s="1"/>
  <c r="HF219" i="7" s="1"/>
  <c r="HF220" i="7" s="1"/>
  <c r="HF221" i="7" s="1"/>
  <c r="HF222" i="7" s="1"/>
  <c r="B6" i="5"/>
  <c r="B64" i="7"/>
  <c r="C64" i="7"/>
  <c r="D64" i="7"/>
  <c r="E64" i="7"/>
  <c r="F64" i="7"/>
  <c r="G64" i="7"/>
  <c r="H64" i="7"/>
  <c r="I64" i="7"/>
  <c r="J64" i="7"/>
  <c r="K64" i="7"/>
  <c r="L64" i="7"/>
  <c r="M64" i="7"/>
  <c r="N64" i="7"/>
  <c r="O64" i="7"/>
  <c r="P64" i="7"/>
  <c r="Q64" i="7"/>
  <c r="R64" i="7"/>
  <c r="S64" i="7"/>
  <c r="T64" i="7"/>
  <c r="U64" i="7"/>
  <c r="V64" i="7"/>
  <c r="W64" i="7"/>
  <c r="X64" i="7"/>
  <c r="Y64" i="7"/>
  <c r="Z64" i="7"/>
  <c r="B65" i="7"/>
  <c r="C65" i="7"/>
  <c r="D65" i="7"/>
  <c r="E65" i="7"/>
  <c r="F65" i="7"/>
  <c r="G65" i="7"/>
  <c r="H65" i="7"/>
  <c r="I65" i="7"/>
  <c r="J65" i="7"/>
  <c r="K65" i="7"/>
  <c r="L65" i="7"/>
  <c r="M65" i="7"/>
  <c r="N65" i="7"/>
  <c r="O65" i="7"/>
  <c r="P65" i="7"/>
  <c r="Q65" i="7"/>
  <c r="R65" i="7"/>
  <c r="S65" i="7"/>
  <c r="T65" i="7"/>
  <c r="U65" i="7"/>
  <c r="V65" i="7"/>
  <c r="W65" i="7"/>
  <c r="X65" i="7"/>
  <c r="Y65" i="7"/>
  <c r="Z65" i="7"/>
  <c r="B66" i="7"/>
  <c r="C66" i="7"/>
  <c r="D66" i="7"/>
  <c r="E66" i="7"/>
  <c r="F66" i="7"/>
  <c r="G66" i="7"/>
  <c r="H66" i="7"/>
  <c r="I66" i="7"/>
  <c r="J66" i="7"/>
  <c r="K66" i="7"/>
  <c r="L66" i="7"/>
  <c r="M66" i="7"/>
  <c r="N66" i="7"/>
  <c r="O66" i="7"/>
  <c r="P66" i="7"/>
  <c r="Q66" i="7"/>
  <c r="R66" i="7"/>
  <c r="S66" i="7"/>
  <c r="T66" i="7"/>
  <c r="U66" i="7"/>
  <c r="V66" i="7"/>
  <c r="W66" i="7"/>
  <c r="X66" i="7"/>
  <c r="Y66" i="7"/>
  <c r="Z66" i="7"/>
  <c r="B67" i="7"/>
  <c r="C67" i="7"/>
  <c r="D67" i="7"/>
  <c r="E67" i="7"/>
  <c r="F67" i="7"/>
  <c r="G67" i="7"/>
  <c r="H67" i="7"/>
  <c r="I67" i="7"/>
  <c r="J67" i="7"/>
  <c r="K67" i="7"/>
  <c r="L67" i="7"/>
  <c r="M67" i="7"/>
  <c r="N67" i="7"/>
  <c r="O67" i="7"/>
  <c r="P67" i="7"/>
  <c r="Q67" i="7"/>
  <c r="R67" i="7"/>
  <c r="S67" i="7"/>
  <c r="T67" i="7"/>
  <c r="U67" i="7"/>
  <c r="V67" i="7"/>
  <c r="W67" i="7"/>
  <c r="X67" i="7"/>
  <c r="Y67" i="7"/>
  <c r="Z67" i="7"/>
  <c r="B68" i="7"/>
  <c r="C68" i="7"/>
  <c r="D68" i="7"/>
  <c r="E68" i="7"/>
  <c r="F68" i="7"/>
  <c r="G68" i="7"/>
  <c r="H68" i="7"/>
  <c r="I68" i="7"/>
  <c r="J68" i="7"/>
  <c r="K68" i="7"/>
  <c r="L68" i="7"/>
  <c r="M68" i="7"/>
  <c r="N68" i="7"/>
  <c r="O68" i="7"/>
  <c r="P68" i="7"/>
  <c r="Q68" i="7"/>
  <c r="R68" i="7"/>
  <c r="S68" i="7"/>
  <c r="T68" i="7"/>
  <c r="U68" i="7"/>
  <c r="V68" i="7"/>
  <c r="W68" i="7"/>
  <c r="X68" i="7"/>
  <c r="Y68" i="7"/>
  <c r="Z68" i="7"/>
  <c r="B69" i="7"/>
  <c r="C69" i="7"/>
  <c r="D69" i="7"/>
  <c r="E69" i="7"/>
  <c r="F69" i="7"/>
  <c r="G69" i="7"/>
  <c r="H69" i="7"/>
  <c r="I69" i="7"/>
  <c r="J69" i="7"/>
  <c r="K69" i="7"/>
  <c r="L69" i="7"/>
  <c r="M69" i="7"/>
  <c r="N69" i="7"/>
  <c r="O69" i="7"/>
  <c r="P69" i="7"/>
  <c r="Q69" i="7"/>
  <c r="R69" i="7"/>
  <c r="S69" i="7"/>
  <c r="T69" i="7"/>
  <c r="U69" i="7"/>
  <c r="V69" i="7"/>
  <c r="W69" i="7"/>
  <c r="X69" i="7"/>
  <c r="Y69" i="7"/>
  <c r="Z69" i="7"/>
  <c r="B70" i="7"/>
  <c r="C70" i="7"/>
  <c r="D70" i="7"/>
  <c r="E70" i="7"/>
  <c r="F70" i="7"/>
  <c r="G70" i="7"/>
  <c r="H70" i="7"/>
  <c r="I70" i="7"/>
  <c r="J70" i="7"/>
  <c r="K70" i="7"/>
  <c r="L70" i="7"/>
  <c r="M70" i="7"/>
  <c r="N70" i="7"/>
  <c r="O70" i="7"/>
  <c r="P70" i="7"/>
  <c r="Q70" i="7"/>
  <c r="R70" i="7"/>
  <c r="S70" i="7"/>
  <c r="T70" i="7"/>
  <c r="U70" i="7"/>
  <c r="V70" i="7"/>
  <c r="W70" i="7"/>
  <c r="X70" i="7"/>
  <c r="Y70" i="7"/>
  <c r="Z70" i="7"/>
  <c r="B71" i="7"/>
  <c r="C71" i="7"/>
  <c r="D71" i="7"/>
  <c r="E71" i="7"/>
  <c r="F71" i="7"/>
  <c r="G71" i="7"/>
  <c r="H71" i="7"/>
  <c r="I71" i="7"/>
  <c r="J71" i="7"/>
  <c r="K71" i="7"/>
  <c r="L71" i="7"/>
  <c r="M71" i="7"/>
  <c r="N71" i="7"/>
  <c r="O71" i="7"/>
  <c r="P71" i="7"/>
  <c r="Q71" i="7"/>
  <c r="R71" i="7"/>
  <c r="S71" i="7"/>
  <c r="T71" i="7"/>
  <c r="U71" i="7"/>
  <c r="V71" i="7"/>
  <c r="W71" i="7"/>
  <c r="X71" i="7"/>
  <c r="Y71" i="7"/>
  <c r="Z71" i="7"/>
  <c r="B72" i="7"/>
  <c r="C72" i="7"/>
  <c r="D72" i="7"/>
  <c r="E72" i="7"/>
  <c r="F72" i="7"/>
  <c r="G72" i="7"/>
  <c r="H72" i="7"/>
  <c r="I72" i="7"/>
  <c r="J72" i="7"/>
  <c r="K72" i="7"/>
  <c r="L72" i="7"/>
  <c r="M72" i="7"/>
  <c r="N72" i="7"/>
  <c r="O72" i="7"/>
  <c r="P72" i="7"/>
  <c r="Q72" i="7"/>
  <c r="R72" i="7"/>
  <c r="S72" i="7"/>
  <c r="T72" i="7"/>
  <c r="U72" i="7"/>
  <c r="V72" i="7"/>
  <c r="W72" i="7"/>
  <c r="X72" i="7"/>
  <c r="Y72" i="7"/>
  <c r="Z72" i="7"/>
  <c r="B73" i="7"/>
  <c r="C73" i="7"/>
  <c r="D73" i="7"/>
  <c r="E73" i="7"/>
  <c r="F73" i="7"/>
  <c r="G73" i="7"/>
  <c r="H73" i="7"/>
  <c r="I73" i="7"/>
  <c r="J73" i="7"/>
  <c r="K73" i="7"/>
  <c r="L73" i="7"/>
  <c r="M73" i="7"/>
  <c r="N73" i="7"/>
  <c r="O73" i="7"/>
  <c r="P73" i="7"/>
  <c r="Q73" i="7"/>
  <c r="R73" i="7"/>
  <c r="S73" i="7"/>
  <c r="T73" i="7"/>
  <c r="U73" i="7"/>
  <c r="V73" i="7"/>
  <c r="W73" i="7"/>
  <c r="X73" i="7"/>
  <c r="Y73" i="7"/>
  <c r="Z73" i="7"/>
  <c r="B74" i="7"/>
  <c r="C74" i="7"/>
  <c r="D74" i="7"/>
  <c r="E74" i="7"/>
  <c r="F74" i="7"/>
  <c r="G74" i="7"/>
  <c r="H74" i="7"/>
  <c r="I74" i="7"/>
  <c r="J74" i="7"/>
  <c r="K74" i="7"/>
  <c r="L74" i="7"/>
  <c r="M74" i="7"/>
  <c r="N74" i="7"/>
  <c r="O74" i="7"/>
  <c r="P74" i="7"/>
  <c r="Q74" i="7"/>
  <c r="R74" i="7"/>
  <c r="S74" i="7"/>
  <c r="T74" i="7"/>
  <c r="U74" i="7"/>
  <c r="V74" i="7"/>
  <c r="W74" i="7"/>
  <c r="X74" i="7"/>
  <c r="Y74" i="7"/>
  <c r="Z74" i="7"/>
  <c r="B75" i="7"/>
  <c r="C75" i="7"/>
  <c r="D75" i="7"/>
  <c r="E75" i="7"/>
  <c r="F75" i="7"/>
  <c r="G75" i="7"/>
  <c r="H75" i="7"/>
  <c r="I75" i="7"/>
  <c r="J75" i="7"/>
  <c r="K75" i="7"/>
  <c r="L75" i="7"/>
  <c r="M75" i="7"/>
  <c r="N75" i="7"/>
  <c r="O75" i="7"/>
  <c r="P75" i="7"/>
  <c r="Q75" i="7"/>
  <c r="R75" i="7"/>
  <c r="S75" i="7"/>
  <c r="T75" i="7"/>
  <c r="U75" i="7"/>
  <c r="V75" i="7"/>
  <c r="W75" i="7"/>
  <c r="X75" i="7"/>
  <c r="Y75" i="7"/>
  <c r="Z75" i="7"/>
  <c r="B76" i="7"/>
  <c r="C76" i="7"/>
  <c r="D76" i="7"/>
  <c r="E76" i="7"/>
  <c r="F76" i="7"/>
  <c r="G76" i="7"/>
  <c r="H76" i="7"/>
  <c r="I76" i="7"/>
  <c r="J76" i="7"/>
  <c r="K76" i="7"/>
  <c r="L76" i="7"/>
  <c r="M76" i="7"/>
  <c r="N76" i="7"/>
  <c r="O76" i="7"/>
  <c r="P76" i="7"/>
  <c r="Q76" i="7"/>
  <c r="R76" i="7"/>
  <c r="S76" i="7"/>
  <c r="T76" i="7"/>
  <c r="U76" i="7"/>
  <c r="V76" i="7"/>
  <c r="W76" i="7"/>
  <c r="X76" i="7"/>
  <c r="Y76" i="7"/>
  <c r="Z76" i="7"/>
  <c r="B77" i="7"/>
  <c r="C77" i="7"/>
  <c r="D77" i="7"/>
  <c r="E77" i="7"/>
  <c r="F77" i="7"/>
  <c r="G77" i="7"/>
  <c r="H77" i="7"/>
  <c r="I77" i="7"/>
  <c r="J77" i="7"/>
  <c r="K77" i="7"/>
  <c r="L77" i="7"/>
  <c r="M77" i="7"/>
  <c r="N77" i="7"/>
  <c r="O77" i="7"/>
  <c r="P77" i="7"/>
  <c r="Q77" i="7"/>
  <c r="R77" i="7"/>
  <c r="S77" i="7"/>
  <c r="T77" i="7"/>
  <c r="U77" i="7"/>
  <c r="V77" i="7"/>
  <c r="W77" i="7"/>
  <c r="X77" i="7"/>
  <c r="Y77" i="7"/>
  <c r="Z77" i="7"/>
  <c r="B78" i="7"/>
  <c r="C78" i="7"/>
  <c r="D78" i="7"/>
  <c r="E78" i="7"/>
  <c r="F78" i="7"/>
  <c r="G78" i="7"/>
  <c r="H78" i="7"/>
  <c r="I78" i="7"/>
  <c r="J78" i="7"/>
  <c r="K78" i="7"/>
  <c r="L78" i="7"/>
  <c r="M78" i="7"/>
  <c r="N78" i="7"/>
  <c r="O78" i="7"/>
  <c r="P78" i="7"/>
  <c r="Q78" i="7"/>
  <c r="R78" i="7"/>
  <c r="S78" i="7"/>
  <c r="T78" i="7"/>
  <c r="U78" i="7"/>
  <c r="V78" i="7"/>
  <c r="W78" i="7"/>
  <c r="X78" i="7"/>
  <c r="Y78" i="7"/>
  <c r="Z78" i="7"/>
  <c r="B79" i="7"/>
  <c r="C79" i="7"/>
  <c r="D79" i="7"/>
  <c r="E79" i="7"/>
  <c r="F79" i="7"/>
  <c r="G79" i="7"/>
  <c r="H79" i="7"/>
  <c r="I79" i="7"/>
  <c r="J79" i="7"/>
  <c r="K79" i="7"/>
  <c r="L79" i="7"/>
  <c r="M79" i="7"/>
  <c r="N79" i="7"/>
  <c r="O79" i="7"/>
  <c r="P79" i="7"/>
  <c r="Q79" i="7"/>
  <c r="R79" i="7"/>
  <c r="S79" i="7"/>
  <c r="T79" i="7"/>
  <c r="U79" i="7"/>
  <c r="V79" i="7"/>
  <c r="W79" i="7"/>
  <c r="X79" i="7"/>
  <c r="Y79" i="7"/>
  <c r="Z79" i="7"/>
  <c r="B80" i="7"/>
  <c r="C80" i="7"/>
  <c r="D80" i="7"/>
  <c r="E80" i="7"/>
  <c r="F80" i="7"/>
  <c r="G80" i="7"/>
  <c r="H80" i="7"/>
  <c r="I80" i="7"/>
  <c r="J80" i="7"/>
  <c r="K80" i="7"/>
  <c r="L80" i="7"/>
  <c r="M80" i="7"/>
  <c r="N80" i="7"/>
  <c r="O80" i="7"/>
  <c r="P80" i="7"/>
  <c r="Q80" i="7"/>
  <c r="R80" i="7"/>
  <c r="S80" i="7"/>
  <c r="T80" i="7"/>
  <c r="U80" i="7"/>
  <c r="V80" i="7"/>
  <c r="W80" i="7"/>
  <c r="X80" i="7"/>
  <c r="Y80" i="7"/>
  <c r="Z80" i="7"/>
  <c r="B81" i="7"/>
  <c r="C81" i="7"/>
  <c r="D81" i="7"/>
  <c r="E81" i="7"/>
  <c r="F81" i="7"/>
  <c r="G81" i="7"/>
  <c r="H81" i="7"/>
  <c r="I81" i="7"/>
  <c r="J81" i="7"/>
  <c r="K81" i="7"/>
  <c r="L81" i="7"/>
  <c r="M81" i="7"/>
  <c r="N81" i="7"/>
  <c r="O81" i="7"/>
  <c r="P81" i="7"/>
  <c r="Q81" i="7"/>
  <c r="R81" i="7"/>
  <c r="S81" i="7"/>
  <c r="T81" i="7"/>
  <c r="U81" i="7"/>
  <c r="V81" i="7"/>
  <c r="W81" i="7"/>
  <c r="X81" i="7"/>
  <c r="Y81" i="7"/>
  <c r="Z81" i="7"/>
  <c r="B82" i="7"/>
  <c r="C82" i="7"/>
  <c r="D82" i="7"/>
  <c r="E82" i="7"/>
  <c r="F82" i="7"/>
  <c r="G82" i="7"/>
  <c r="H82" i="7"/>
  <c r="I82" i="7"/>
  <c r="J82" i="7"/>
  <c r="K82" i="7"/>
  <c r="L82" i="7"/>
  <c r="M82" i="7"/>
  <c r="N82" i="7"/>
  <c r="O82" i="7"/>
  <c r="P82" i="7"/>
  <c r="Q82" i="7"/>
  <c r="R82" i="7"/>
  <c r="S82" i="7"/>
  <c r="T82" i="7"/>
  <c r="U82" i="7"/>
  <c r="V82" i="7"/>
  <c r="W82" i="7"/>
  <c r="X82" i="7"/>
  <c r="Y82" i="7"/>
  <c r="Z82" i="7"/>
  <c r="B83" i="7"/>
  <c r="C83" i="7"/>
  <c r="D83" i="7"/>
  <c r="E83" i="7"/>
  <c r="F83" i="7"/>
  <c r="G83" i="7"/>
  <c r="H83" i="7"/>
  <c r="I83" i="7"/>
  <c r="J83" i="7"/>
  <c r="K83" i="7"/>
  <c r="L83" i="7"/>
  <c r="M83" i="7"/>
  <c r="N83" i="7"/>
  <c r="O83" i="7"/>
  <c r="P83" i="7"/>
  <c r="Q83" i="7"/>
  <c r="R83" i="7"/>
  <c r="S83" i="7"/>
  <c r="T83" i="7"/>
  <c r="U83" i="7"/>
  <c r="V83" i="7"/>
  <c r="W83" i="7"/>
  <c r="X83" i="7"/>
  <c r="Y83" i="7"/>
  <c r="Z83" i="7"/>
  <c r="B84" i="7"/>
  <c r="C84" i="7"/>
  <c r="D84" i="7"/>
  <c r="E84" i="7"/>
  <c r="F84" i="7"/>
  <c r="G84" i="7"/>
  <c r="H84" i="7"/>
  <c r="I84" i="7"/>
  <c r="J84" i="7"/>
  <c r="K84" i="7"/>
  <c r="L84" i="7"/>
  <c r="M84" i="7"/>
  <c r="N84" i="7"/>
  <c r="O84" i="7"/>
  <c r="P84" i="7"/>
  <c r="Q84" i="7"/>
  <c r="R84" i="7"/>
  <c r="S84" i="7"/>
  <c r="T84" i="7"/>
  <c r="U84" i="7"/>
  <c r="V84" i="7"/>
  <c r="W84" i="7"/>
  <c r="X84" i="7"/>
  <c r="Y84" i="7"/>
  <c r="Z84" i="7"/>
  <c r="B85" i="7"/>
  <c r="C85" i="7"/>
  <c r="D85" i="7"/>
  <c r="E85" i="7"/>
  <c r="F85" i="7"/>
  <c r="G85" i="7"/>
  <c r="H85" i="7"/>
  <c r="I85" i="7"/>
  <c r="J85" i="7"/>
  <c r="K85" i="7"/>
  <c r="L85" i="7"/>
  <c r="M85" i="7"/>
  <c r="N85" i="7"/>
  <c r="O85" i="7"/>
  <c r="P85" i="7"/>
  <c r="Q85" i="7"/>
  <c r="R85" i="7"/>
  <c r="S85" i="7"/>
  <c r="T85" i="7"/>
  <c r="U85" i="7"/>
  <c r="V85" i="7"/>
  <c r="W85" i="7"/>
  <c r="X85" i="7"/>
  <c r="Y85" i="7"/>
  <c r="Z85" i="7"/>
  <c r="B86" i="7"/>
  <c r="C86" i="7"/>
  <c r="D86" i="7"/>
  <c r="E86" i="7"/>
  <c r="F86" i="7"/>
  <c r="G86" i="7"/>
  <c r="H86" i="7"/>
  <c r="I86" i="7"/>
  <c r="J86" i="7"/>
  <c r="K86" i="7"/>
  <c r="L86" i="7"/>
  <c r="M86" i="7"/>
  <c r="N86" i="7"/>
  <c r="O86" i="7"/>
  <c r="P86" i="7"/>
  <c r="Q86" i="7"/>
  <c r="R86" i="7"/>
  <c r="S86" i="7"/>
  <c r="T86" i="7"/>
  <c r="U86" i="7"/>
  <c r="V86" i="7"/>
  <c r="W86" i="7"/>
  <c r="X86" i="7"/>
  <c r="Y86" i="7"/>
  <c r="Z86" i="7"/>
  <c r="B87" i="7"/>
  <c r="C87" i="7"/>
  <c r="D87" i="7"/>
  <c r="E87" i="7"/>
  <c r="F87" i="7"/>
  <c r="G87" i="7"/>
  <c r="H87" i="7"/>
  <c r="I87" i="7"/>
  <c r="J87" i="7"/>
  <c r="K87" i="7"/>
  <c r="L87" i="7"/>
  <c r="M87" i="7"/>
  <c r="N87" i="7"/>
  <c r="O87" i="7"/>
  <c r="P87" i="7"/>
  <c r="Q87" i="7"/>
  <c r="R87" i="7"/>
  <c r="S87" i="7"/>
  <c r="T87" i="7"/>
  <c r="U87" i="7"/>
  <c r="V87" i="7"/>
  <c r="W87" i="7"/>
  <c r="X87" i="7"/>
  <c r="Y87" i="7"/>
  <c r="Z87" i="7"/>
  <c r="B88" i="7"/>
  <c r="C88" i="7"/>
  <c r="D88" i="7"/>
  <c r="E88" i="7"/>
  <c r="F88" i="7"/>
  <c r="G88" i="7"/>
  <c r="H88" i="7"/>
  <c r="I88" i="7"/>
  <c r="J88" i="7"/>
  <c r="K88" i="7"/>
  <c r="L88" i="7"/>
  <c r="M88" i="7"/>
  <c r="N88" i="7"/>
  <c r="O88" i="7"/>
  <c r="P88" i="7"/>
  <c r="Q88" i="7"/>
  <c r="R88" i="7"/>
  <c r="S88" i="7"/>
  <c r="T88" i="7"/>
  <c r="U88" i="7"/>
  <c r="V88" i="7"/>
  <c r="W88" i="7"/>
  <c r="X88" i="7"/>
  <c r="Y88" i="7"/>
  <c r="Z88" i="7"/>
  <c r="B89" i="7"/>
  <c r="C89" i="7"/>
  <c r="D89" i="7"/>
  <c r="E89" i="7"/>
  <c r="F89" i="7"/>
  <c r="G89" i="7"/>
  <c r="H89" i="7"/>
  <c r="I89" i="7"/>
  <c r="J89" i="7"/>
  <c r="K89" i="7"/>
  <c r="L89" i="7"/>
  <c r="M89" i="7"/>
  <c r="N89" i="7"/>
  <c r="O89" i="7"/>
  <c r="P89" i="7"/>
  <c r="Q89" i="7"/>
  <c r="R89" i="7"/>
  <c r="S89" i="7"/>
  <c r="T89" i="7"/>
  <c r="U89" i="7"/>
  <c r="V89" i="7"/>
  <c r="W89" i="7"/>
  <c r="X89" i="7"/>
  <c r="Y89" i="7"/>
  <c r="Z89" i="7"/>
  <c r="B90" i="7"/>
  <c r="C90" i="7"/>
  <c r="D90" i="7"/>
  <c r="E90" i="7"/>
  <c r="F90" i="7"/>
  <c r="G90" i="7"/>
  <c r="H90" i="7"/>
  <c r="I90" i="7"/>
  <c r="J90" i="7"/>
  <c r="K90" i="7"/>
  <c r="L90" i="7"/>
  <c r="M90" i="7"/>
  <c r="N90" i="7"/>
  <c r="O90" i="7"/>
  <c r="P90" i="7"/>
  <c r="Q90" i="7"/>
  <c r="R90" i="7"/>
  <c r="S90" i="7"/>
  <c r="T90" i="7"/>
  <c r="U90" i="7"/>
  <c r="V90" i="7"/>
  <c r="W90" i="7"/>
  <c r="X90" i="7"/>
  <c r="Y90" i="7"/>
  <c r="Z90" i="7"/>
  <c r="B91" i="7"/>
  <c r="C91" i="7"/>
  <c r="D91" i="7"/>
  <c r="E91" i="7"/>
  <c r="F91" i="7"/>
  <c r="G91" i="7"/>
  <c r="H91" i="7"/>
  <c r="I91" i="7"/>
  <c r="J91" i="7"/>
  <c r="K91" i="7"/>
  <c r="L91" i="7"/>
  <c r="M91" i="7"/>
  <c r="N91" i="7"/>
  <c r="O91" i="7"/>
  <c r="P91" i="7"/>
  <c r="Q91" i="7"/>
  <c r="R91" i="7"/>
  <c r="S91" i="7"/>
  <c r="T91" i="7"/>
  <c r="U91" i="7"/>
  <c r="V91" i="7"/>
  <c r="W91" i="7"/>
  <c r="X91" i="7"/>
  <c r="Y91" i="7"/>
  <c r="Z91" i="7"/>
  <c r="B92" i="7"/>
  <c r="C92" i="7"/>
  <c r="D92" i="7"/>
  <c r="E92" i="7"/>
  <c r="F92" i="7"/>
  <c r="G92" i="7"/>
  <c r="H92" i="7"/>
  <c r="I92" i="7"/>
  <c r="J92" i="7"/>
  <c r="K92" i="7"/>
  <c r="L92" i="7"/>
  <c r="M92" i="7"/>
  <c r="N92" i="7"/>
  <c r="O92" i="7"/>
  <c r="P92" i="7"/>
  <c r="Q92" i="7"/>
  <c r="R92" i="7"/>
  <c r="S92" i="7"/>
  <c r="T92" i="7"/>
  <c r="U92" i="7"/>
  <c r="V92" i="7"/>
  <c r="W92" i="7"/>
  <c r="X92" i="7"/>
  <c r="Y92" i="7"/>
  <c r="Z92" i="7"/>
  <c r="B93" i="7"/>
  <c r="C93" i="7"/>
  <c r="D93" i="7"/>
  <c r="E93" i="7"/>
  <c r="F93" i="7"/>
  <c r="G93" i="7"/>
  <c r="H93" i="7"/>
  <c r="I93" i="7"/>
  <c r="J93" i="7"/>
  <c r="K93" i="7"/>
  <c r="L93" i="7"/>
  <c r="M93" i="7"/>
  <c r="N93" i="7"/>
  <c r="O93" i="7"/>
  <c r="P93" i="7"/>
  <c r="Q93" i="7"/>
  <c r="R93" i="7"/>
  <c r="S93" i="7"/>
  <c r="T93" i="7"/>
  <c r="U93" i="7"/>
  <c r="V93" i="7"/>
  <c r="W93" i="7"/>
  <c r="X93" i="7"/>
  <c r="Y93" i="7"/>
  <c r="Z93" i="7"/>
  <c r="B94" i="7"/>
  <c r="C94" i="7"/>
  <c r="D94" i="7"/>
  <c r="E94" i="7"/>
  <c r="F94" i="7"/>
  <c r="G94" i="7"/>
  <c r="H94" i="7"/>
  <c r="I94" i="7"/>
  <c r="J94" i="7"/>
  <c r="K94" i="7"/>
  <c r="L94" i="7"/>
  <c r="M94" i="7"/>
  <c r="N94" i="7"/>
  <c r="O94" i="7"/>
  <c r="P94" i="7"/>
  <c r="Q94" i="7"/>
  <c r="R94" i="7"/>
  <c r="S94" i="7"/>
  <c r="T94" i="7"/>
  <c r="U94" i="7"/>
  <c r="V94" i="7"/>
  <c r="W94" i="7"/>
  <c r="X94" i="7"/>
  <c r="Y94" i="7"/>
  <c r="Z94" i="7"/>
  <c r="B95" i="7"/>
  <c r="C95" i="7"/>
  <c r="D95" i="7"/>
  <c r="E95" i="7"/>
  <c r="F95" i="7"/>
  <c r="G95" i="7"/>
  <c r="H95" i="7"/>
  <c r="I95" i="7"/>
  <c r="J95" i="7"/>
  <c r="K95" i="7"/>
  <c r="L95" i="7"/>
  <c r="M95" i="7"/>
  <c r="N95" i="7"/>
  <c r="O95" i="7"/>
  <c r="P95" i="7"/>
  <c r="Q95" i="7"/>
  <c r="R95" i="7"/>
  <c r="S95" i="7"/>
  <c r="T95" i="7"/>
  <c r="U95" i="7"/>
  <c r="V95" i="7"/>
  <c r="W95" i="7"/>
  <c r="X95" i="7"/>
  <c r="Y95" i="7"/>
  <c r="Z95" i="7"/>
  <c r="B96" i="7"/>
  <c r="C96" i="7"/>
  <c r="D96" i="7"/>
  <c r="E96" i="7"/>
  <c r="F96" i="7"/>
  <c r="G96" i="7"/>
  <c r="H96" i="7"/>
  <c r="I96" i="7"/>
  <c r="J96" i="7"/>
  <c r="K96" i="7"/>
  <c r="L96" i="7"/>
  <c r="M96" i="7"/>
  <c r="N96" i="7"/>
  <c r="O96" i="7"/>
  <c r="P96" i="7"/>
  <c r="Q96" i="7"/>
  <c r="R96" i="7"/>
  <c r="S96" i="7"/>
  <c r="T96" i="7"/>
  <c r="U96" i="7"/>
  <c r="V96" i="7"/>
  <c r="W96" i="7"/>
  <c r="X96" i="7"/>
  <c r="Y96" i="7"/>
  <c r="Z96" i="7"/>
  <c r="B97" i="7"/>
  <c r="C97" i="7"/>
  <c r="D97" i="7"/>
  <c r="E97" i="7"/>
  <c r="F97" i="7"/>
  <c r="G97" i="7"/>
  <c r="H97" i="7"/>
  <c r="I97" i="7"/>
  <c r="J97" i="7"/>
  <c r="K97" i="7"/>
  <c r="L97" i="7"/>
  <c r="M97" i="7"/>
  <c r="N97" i="7"/>
  <c r="O97" i="7"/>
  <c r="P97" i="7"/>
  <c r="Q97" i="7"/>
  <c r="R97" i="7"/>
  <c r="S97" i="7"/>
  <c r="T97" i="7"/>
  <c r="U97" i="7"/>
  <c r="V97" i="7"/>
  <c r="W97" i="7"/>
  <c r="X97" i="7"/>
  <c r="Y97" i="7"/>
  <c r="Z97" i="7"/>
  <c r="B98" i="7"/>
  <c r="C98" i="7"/>
  <c r="D98" i="7"/>
  <c r="E98" i="7"/>
  <c r="F98" i="7"/>
  <c r="G98" i="7"/>
  <c r="H98" i="7"/>
  <c r="I98" i="7"/>
  <c r="J98" i="7"/>
  <c r="K98" i="7"/>
  <c r="L98" i="7"/>
  <c r="M98" i="7"/>
  <c r="N98" i="7"/>
  <c r="O98" i="7"/>
  <c r="P98" i="7"/>
  <c r="Q98" i="7"/>
  <c r="R98" i="7"/>
  <c r="S98" i="7"/>
  <c r="T98" i="7"/>
  <c r="U98" i="7"/>
  <c r="V98" i="7"/>
  <c r="W98" i="7"/>
  <c r="X98" i="7"/>
  <c r="Y98" i="7"/>
  <c r="Z98" i="7"/>
  <c r="B99" i="7"/>
  <c r="C99" i="7"/>
  <c r="D99" i="7"/>
  <c r="E99" i="7"/>
  <c r="F99" i="7"/>
  <c r="G99" i="7"/>
  <c r="H99" i="7"/>
  <c r="I99" i="7"/>
  <c r="J99" i="7"/>
  <c r="K99" i="7"/>
  <c r="L99" i="7"/>
  <c r="M99" i="7"/>
  <c r="N99" i="7"/>
  <c r="O99" i="7"/>
  <c r="P99" i="7"/>
  <c r="Q99" i="7"/>
  <c r="R99" i="7"/>
  <c r="S99" i="7"/>
  <c r="T99" i="7"/>
  <c r="U99" i="7"/>
  <c r="V99" i="7"/>
  <c r="W99" i="7"/>
  <c r="X99" i="7"/>
  <c r="Y99" i="7"/>
  <c r="Z99" i="7"/>
  <c r="B100" i="7"/>
  <c r="C100" i="7"/>
  <c r="D100" i="7"/>
  <c r="E100" i="7"/>
  <c r="F100" i="7"/>
  <c r="G100" i="7"/>
  <c r="H100" i="7"/>
  <c r="I100" i="7"/>
  <c r="J100" i="7"/>
  <c r="K100" i="7"/>
  <c r="L100" i="7"/>
  <c r="M100" i="7"/>
  <c r="N100" i="7"/>
  <c r="O100" i="7"/>
  <c r="P100" i="7"/>
  <c r="Q100" i="7"/>
  <c r="R100" i="7"/>
  <c r="S100" i="7"/>
  <c r="T100" i="7"/>
  <c r="U100" i="7"/>
  <c r="V100" i="7"/>
  <c r="W100" i="7"/>
  <c r="X100" i="7"/>
  <c r="Y100" i="7"/>
  <c r="Z100" i="7"/>
  <c r="B101" i="7"/>
  <c r="C101" i="7"/>
  <c r="D101" i="7"/>
  <c r="E101" i="7"/>
  <c r="F101" i="7"/>
  <c r="G101" i="7"/>
  <c r="H101" i="7"/>
  <c r="I101" i="7"/>
  <c r="J101" i="7"/>
  <c r="K101" i="7"/>
  <c r="L101" i="7"/>
  <c r="M101" i="7"/>
  <c r="N101" i="7"/>
  <c r="O101" i="7"/>
  <c r="P101" i="7"/>
  <c r="Q101" i="7"/>
  <c r="R101" i="7"/>
  <c r="S101" i="7"/>
  <c r="T101" i="7"/>
  <c r="U101" i="7"/>
  <c r="V101" i="7"/>
  <c r="W101" i="7"/>
  <c r="X101" i="7"/>
  <c r="Y101" i="7"/>
  <c r="Z101" i="7"/>
  <c r="B102" i="7"/>
  <c r="C102" i="7"/>
  <c r="D102" i="7"/>
  <c r="E102" i="7"/>
  <c r="F102" i="7"/>
  <c r="G102" i="7"/>
  <c r="H102" i="7"/>
  <c r="I102" i="7"/>
  <c r="J102" i="7"/>
  <c r="K102" i="7"/>
  <c r="L102" i="7"/>
  <c r="M102" i="7"/>
  <c r="N102" i="7"/>
  <c r="O102" i="7"/>
  <c r="P102" i="7"/>
  <c r="Q102" i="7"/>
  <c r="R102" i="7"/>
  <c r="S102" i="7"/>
  <c r="T102" i="7"/>
  <c r="U102" i="7"/>
  <c r="V102" i="7"/>
  <c r="W102" i="7"/>
  <c r="X102" i="7"/>
  <c r="Y102" i="7"/>
  <c r="Z102" i="7"/>
  <c r="B103" i="7"/>
  <c r="C103" i="7"/>
  <c r="D103" i="7"/>
  <c r="E103" i="7"/>
  <c r="F103" i="7"/>
  <c r="G103" i="7"/>
  <c r="H103" i="7"/>
  <c r="I103" i="7"/>
  <c r="J103" i="7"/>
  <c r="K103" i="7"/>
  <c r="L103" i="7"/>
  <c r="M103" i="7"/>
  <c r="N103" i="7"/>
  <c r="O103" i="7"/>
  <c r="P103" i="7"/>
  <c r="Q103" i="7"/>
  <c r="R103" i="7"/>
  <c r="S103" i="7"/>
  <c r="T103" i="7"/>
  <c r="U103" i="7"/>
  <c r="V103" i="7"/>
  <c r="W103" i="7"/>
  <c r="X103" i="7"/>
  <c r="Y103" i="7"/>
  <c r="Z103" i="7"/>
  <c r="B104" i="7"/>
  <c r="C104" i="7"/>
  <c r="D104" i="7"/>
  <c r="E104" i="7"/>
  <c r="F104" i="7"/>
  <c r="G104" i="7"/>
  <c r="H104" i="7"/>
  <c r="I104" i="7"/>
  <c r="J104" i="7"/>
  <c r="K104" i="7"/>
  <c r="L104" i="7"/>
  <c r="M104" i="7"/>
  <c r="N104" i="7"/>
  <c r="O104" i="7"/>
  <c r="P104" i="7"/>
  <c r="Q104" i="7"/>
  <c r="R104" i="7"/>
  <c r="S104" i="7"/>
  <c r="T104" i="7"/>
  <c r="U104" i="7"/>
  <c r="V104" i="7"/>
  <c r="W104" i="7"/>
  <c r="X104" i="7"/>
  <c r="Y104" i="7"/>
  <c r="Z104" i="7"/>
  <c r="B105" i="7"/>
  <c r="C105" i="7"/>
  <c r="D105" i="7"/>
  <c r="E105" i="7"/>
  <c r="F105" i="7"/>
  <c r="G105" i="7"/>
  <c r="H105" i="7"/>
  <c r="I105" i="7"/>
  <c r="J105" i="7"/>
  <c r="K105" i="7"/>
  <c r="L105" i="7"/>
  <c r="M105" i="7"/>
  <c r="N105" i="7"/>
  <c r="O105" i="7"/>
  <c r="P105" i="7"/>
  <c r="Q105" i="7"/>
  <c r="R105" i="7"/>
  <c r="S105" i="7"/>
  <c r="T105" i="7"/>
  <c r="U105" i="7"/>
  <c r="V105" i="7"/>
  <c r="W105" i="7"/>
  <c r="X105" i="7"/>
  <c r="Y105" i="7"/>
  <c r="Z105" i="7"/>
  <c r="B106" i="7"/>
  <c r="C106" i="7"/>
  <c r="D106" i="7"/>
  <c r="E106" i="7"/>
  <c r="F106" i="7"/>
  <c r="G106" i="7"/>
  <c r="H106" i="7"/>
  <c r="I106" i="7"/>
  <c r="J106" i="7"/>
  <c r="K106" i="7"/>
  <c r="L106" i="7"/>
  <c r="M106" i="7"/>
  <c r="N106" i="7"/>
  <c r="O106" i="7"/>
  <c r="P106" i="7"/>
  <c r="Q106" i="7"/>
  <c r="R106" i="7"/>
  <c r="S106" i="7"/>
  <c r="T106" i="7"/>
  <c r="U106" i="7"/>
  <c r="V106" i="7"/>
  <c r="W106" i="7"/>
  <c r="X106" i="7"/>
  <c r="Y106" i="7"/>
  <c r="Z106" i="7"/>
  <c r="B107" i="7"/>
  <c r="C107" i="7"/>
  <c r="D107" i="7"/>
  <c r="E107" i="7"/>
  <c r="F107" i="7"/>
  <c r="G107" i="7"/>
  <c r="H107" i="7"/>
  <c r="I107" i="7"/>
  <c r="J107" i="7"/>
  <c r="K107" i="7"/>
  <c r="L107" i="7"/>
  <c r="M107" i="7"/>
  <c r="N107" i="7"/>
  <c r="O107" i="7"/>
  <c r="P107" i="7"/>
  <c r="Q107" i="7"/>
  <c r="R107" i="7"/>
  <c r="S107" i="7"/>
  <c r="T107" i="7"/>
  <c r="U107" i="7"/>
  <c r="V107" i="7"/>
  <c r="W107" i="7"/>
  <c r="X107" i="7"/>
  <c r="Y107" i="7"/>
  <c r="Z107" i="7"/>
  <c r="B108" i="7"/>
  <c r="C108" i="7"/>
  <c r="D108" i="7"/>
  <c r="E108" i="7"/>
  <c r="F108" i="7"/>
  <c r="G108" i="7"/>
  <c r="H108" i="7"/>
  <c r="I108" i="7"/>
  <c r="J108" i="7"/>
  <c r="K108" i="7"/>
  <c r="L108" i="7"/>
  <c r="M108" i="7"/>
  <c r="N108" i="7"/>
  <c r="O108" i="7"/>
  <c r="P108" i="7"/>
  <c r="Q108" i="7"/>
  <c r="R108" i="7"/>
  <c r="S108" i="7"/>
  <c r="T108" i="7"/>
  <c r="U108" i="7"/>
  <c r="V108" i="7"/>
  <c r="W108" i="7"/>
  <c r="X108" i="7"/>
  <c r="Y108" i="7"/>
  <c r="Z108" i="7"/>
  <c r="B109" i="7"/>
  <c r="C109" i="7"/>
  <c r="D109" i="7"/>
  <c r="E109" i="7"/>
  <c r="F109" i="7"/>
  <c r="G109" i="7"/>
  <c r="H109" i="7"/>
  <c r="I109" i="7"/>
  <c r="J109" i="7"/>
  <c r="K109" i="7"/>
  <c r="L109" i="7"/>
  <c r="M109" i="7"/>
  <c r="N109" i="7"/>
  <c r="O109" i="7"/>
  <c r="P109" i="7"/>
  <c r="Q109" i="7"/>
  <c r="R109" i="7"/>
  <c r="S109" i="7"/>
  <c r="T109" i="7"/>
  <c r="U109" i="7"/>
  <c r="V109" i="7"/>
  <c r="W109" i="7"/>
  <c r="X109" i="7"/>
  <c r="Y109" i="7"/>
  <c r="Z109" i="7"/>
  <c r="B110" i="7"/>
  <c r="C110" i="7"/>
  <c r="D110" i="7"/>
  <c r="E110" i="7"/>
  <c r="F110" i="7"/>
  <c r="G110" i="7"/>
  <c r="H110" i="7"/>
  <c r="I110" i="7"/>
  <c r="J110" i="7"/>
  <c r="K110" i="7"/>
  <c r="L110" i="7"/>
  <c r="M110" i="7"/>
  <c r="N110" i="7"/>
  <c r="O110" i="7"/>
  <c r="P110" i="7"/>
  <c r="Q110" i="7"/>
  <c r="R110" i="7"/>
  <c r="S110" i="7"/>
  <c r="T110" i="7"/>
  <c r="U110" i="7"/>
  <c r="V110" i="7"/>
  <c r="W110" i="7"/>
  <c r="X110" i="7"/>
  <c r="Y110" i="7"/>
  <c r="Z110" i="7"/>
  <c r="B111" i="7"/>
  <c r="C111" i="7"/>
  <c r="D111" i="7"/>
  <c r="E111" i="7"/>
  <c r="F111" i="7"/>
  <c r="G111" i="7"/>
  <c r="H111" i="7"/>
  <c r="I111" i="7"/>
  <c r="J111" i="7"/>
  <c r="K111" i="7"/>
  <c r="L111" i="7"/>
  <c r="M111" i="7"/>
  <c r="N111" i="7"/>
  <c r="O111" i="7"/>
  <c r="P111" i="7"/>
  <c r="Q111" i="7"/>
  <c r="R111" i="7"/>
  <c r="S111" i="7"/>
  <c r="T111" i="7"/>
  <c r="U111" i="7"/>
  <c r="V111" i="7"/>
  <c r="W111" i="7"/>
  <c r="X111" i="7"/>
  <c r="Y111" i="7"/>
  <c r="Z111" i="7"/>
  <c r="B112" i="7"/>
  <c r="C112" i="7"/>
  <c r="D112" i="7"/>
  <c r="E112" i="7"/>
  <c r="F112" i="7"/>
  <c r="G112" i="7"/>
  <c r="H112" i="7"/>
  <c r="I112" i="7"/>
  <c r="J112" i="7"/>
  <c r="K112" i="7"/>
  <c r="L112" i="7"/>
  <c r="M112" i="7"/>
  <c r="N112" i="7"/>
  <c r="O112" i="7"/>
  <c r="P112" i="7"/>
  <c r="Q112" i="7"/>
  <c r="R112" i="7"/>
  <c r="S112" i="7"/>
  <c r="T112" i="7"/>
  <c r="U112" i="7"/>
  <c r="V112" i="7"/>
  <c r="W112" i="7"/>
  <c r="X112" i="7"/>
  <c r="Y112" i="7"/>
  <c r="Z112" i="7"/>
  <c r="B113" i="7"/>
  <c r="C113" i="7"/>
  <c r="D113" i="7"/>
  <c r="E113" i="7"/>
  <c r="F113" i="7"/>
  <c r="G113" i="7"/>
  <c r="H113" i="7"/>
  <c r="I113" i="7"/>
  <c r="J113" i="7"/>
  <c r="K113" i="7"/>
  <c r="L113" i="7"/>
  <c r="M113" i="7"/>
  <c r="N113" i="7"/>
  <c r="O113" i="7"/>
  <c r="P113" i="7"/>
  <c r="Q113" i="7"/>
  <c r="R113" i="7"/>
  <c r="S113" i="7"/>
  <c r="T113" i="7"/>
  <c r="U113" i="7"/>
  <c r="V113" i="7"/>
  <c r="W113" i="7"/>
  <c r="X113" i="7"/>
  <c r="Y113" i="7"/>
  <c r="Z113" i="7"/>
  <c r="B114" i="7"/>
  <c r="C114" i="7"/>
  <c r="D114" i="7"/>
  <c r="E114" i="7"/>
  <c r="F114" i="7"/>
  <c r="G114" i="7"/>
  <c r="H114" i="7"/>
  <c r="I114" i="7"/>
  <c r="J114" i="7"/>
  <c r="K114" i="7"/>
  <c r="L114" i="7"/>
  <c r="M114" i="7"/>
  <c r="N114" i="7"/>
  <c r="O114" i="7"/>
  <c r="P114" i="7"/>
  <c r="Q114" i="7"/>
  <c r="R114" i="7"/>
  <c r="S114" i="7"/>
  <c r="T114" i="7"/>
  <c r="U114" i="7"/>
  <c r="V114" i="7"/>
  <c r="W114" i="7"/>
  <c r="X114" i="7"/>
  <c r="Y114" i="7"/>
  <c r="Z114" i="7"/>
  <c r="B115" i="7"/>
  <c r="C115" i="7"/>
  <c r="D115" i="7"/>
  <c r="E115" i="7"/>
  <c r="F115" i="7"/>
  <c r="G115" i="7"/>
  <c r="H115" i="7"/>
  <c r="I115" i="7"/>
  <c r="J115" i="7"/>
  <c r="K115" i="7"/>
  <c r="L115" i="7"/>
  <c r="M115" i="7"/>
  <c r="N115" i="7"/>
  <c r="O115" i="7"/>
  <c r="P115" i="7"/>
  <c r="Q115" i="7"/>
  <c r="R115" i="7"/>
  <c r="S115" i="7"/>
  <c r="T115" i="7"/>
  <c r="U115" i="7"/>
  <c r="V115" i="7"/>
  <c r="W115" i="7"/>
  <c r="X115" i="7"/>
  <c r="Y115" i="7"/>
  <c r="Z115" i="7"/>
  <c r="B116" i="7"/>
  <c r="C116" i="7"/>
  <c r="D116" i="7"/>
  <c r="E116" i="7"/>
  <c r="F116" i="7"/>
  <c r="G116" i="7"/>
  <c r="H116" i="7"/>
  <c r="I116" i="7"/>
  <c r="J116" i="7"/>
  <c r="K116" i="7"/>
  <c r="L116" i="7"/>
  <c r="M116" i="7"/>
  <c r="N116" i="7"/>
  <c r="O116" i="7"/>
  <c r="P116" i="7"/>
  <c r="Q116" i="7"/>
  <c r="R116" i="7"/>
  <c r="S116" i="7"/>
  <c r="T116" i="7"/>
  <c r="U116" i="7"/>
  <c r="V116" i="7"/>
  <c r="W116" i="7"/>
  <c r="X116" i="7"/>
  <c r="Y116" i="7"/>
  <c r="Z116" i="7"/>
  <c r="B117" i="7"/>
  <c r="C117" i="7"/>
  <c r="D117" i="7"/>
  <c r="E117" i="7"/>
  <c r="F117" i="7"/>
  <c r="G117" i="7"/>
  <c r="H117" i="7"/>
  <c r="I117" i="7"/>
  <c r="J117" i="7"/>
  <c r="K117" i="7"/>
  <c r="L117" i="7"/>
  <c r="M117" i="7"/>
  <c r="N117" i="7"/>
  <c r="O117" i="7"/>
  <c r="P117" i="7"/>
  <c r="Q117" i="7"/>
  <c r="R117" i="7"/>
  <c r="S117" i="7"/>
  <c r="T117" i="7"/>
  <c r="U117" i="7"/>
  <c r="V117" i="7"/>
  <c r="W117" i="7"/>
  <c r="X117" i="7"/>
  <c r="Y117" i="7"/>
  <c r="Z117" i="7"/>
  <c r="B118" i="7"/>
  <c r="C118" i="7"/>
  <c r="D118" i="7"/>
  <c r="E118" i="7"/>
  <c r="F118" i="7"/>
  <c r="G118" i="7"/>
  <c r="H118" i="7"/>
  <c r="I118" i="7"/>
  <c r="J118" i="7"/>
  <c r="K118" i="7"/>
  <c r="L118" i="7"/>
  <c r="M118" i="7"/>
  <c r="N118" i="7"/>
  <c r="O118" i="7"/>
  <c r="P118" i="7"/>
  <c r="Q118" i="7"/>
  <c r="R118" i="7"/>
  <c r="S118" i="7"/>
  <c r="T118" i="7"/>
  <c r="U118" i="7"/>
  <c r="V118" i="7"/>
  <c r="W118" i="7"/>
  <c r="X118" i="7"/>
  <c r="Y118" i="7"/>
  <c r="Z118" i="7"/>
  <c r="B119" i="7"/>
  <c r="C119" i="7"/>
  <c r="D119" i="7"/>
  <c r="E119" i="7"/>
  <c r="F119" i="7"/>
  <c r="G119" i="7"/>
  <c r="H119" i="7"/>
  <c r="I119" i="7"/>
  <c r="J119" i="7"/>
  <c r="K119" i="7"/>
  <c r="L119" i="7"/>
  <c r="M119" i="7"/>
  <c r="N119" i="7"/>
  <c r="O119" i="7"/>
  <c r="P119" i="7"/>
  <c r="Q119" i="7"/>
  <c r="R119" i="7"/>
  <c r="S119" i="7"/>
  <c r="T119" i="7"/>
  <c r="U119" i="7"/>
  <c r="V119" i="7"/>
  <c r="W119" i="7"/>
  <c r="X119" i="7"/>
  <c r="Y119" i="7"/>
  <c r="Z119" i="7"/>
  <c r="B120" i="7"/>
  <c r="C120" i="7"/>
  <c r="D120" i="7"/>
  <c r="E120" i="7"/>
  <c r="F120" i="7"/>
  <c r="G120" i="7"/>
  <c r="H120" i="7"/>
  <c r="I120" i="7"/>
  <c r="J120" i="7"/>
  <c r="K120" i="7"/>
  <c r="L120" i="7"/>
  <c r="M120" i="7"/>
  <c r="N120" i="7"/>
  <c r="O120" i="7"/>
  <c r="P120" i="7"/>
  <c r="Q120" i="7"/>
  <c r="R120" i="7"/>
  <c r="S120" i="7"/>
  <c r="T120" i="7"/>
  <c r="U120" i="7"/>
  <c r="V120" i="7"/>
  <c r="W120" i="7"/>
  <c r="X120" i="7"/>
  <c r="Y120" i="7"/>
  <c r="Z120" i="7"/>
  <c r="B121" i="7"/>
  <c r="C121" i="7"/>
  <c r="D121" i="7"/>
  <c r="E121" i="7"/>
  <c r="F121" i="7"/>
  <c r="G121" i="7"/>
  <c r="H121" i="7"/>
  <c r="I121" i="7"/>
  <c r="J121" i="7"/>
  <c r="K121" i="7"/>
  <c r="L121" i="7"/>
  <c r="M121" i="7"/>
  <c r="N121" i="7"/>
  <c r="O121" i="7"/>
  <c r="P121" i="7"/>
  <c r="Q121" i="7"/>
  <c r="R121" i="7"/>
  <c r="S121" i="7"/>
  <c r="T121" i="7"/>
  <c r="U121" i="7"/>
  <c r="V121" i="7"/>
  <c r="W121" i="7"/>
  <c r="X121" i="7"/>
  <c r="Y121" i="7"/>
  <c r="Z121" i="7"/>
  <c r="B122" i="7"/>
  <c r="C122" i="7"/>
  <c r="D122" i="7"/>
  <c r="E122" i="7"/>
  <c r="F122" i="7"/>
  <c r="G122" i="7"/>
  <c r="H122" i="7"/>
  <c r="I122" i="7"/>
  <c r="J122" i="7"/>
  <c r="K122" i="7"/>
  <c r="L122" i="7"/>
  <c r="M122" i="7"/>
  <c r="N122" i="7"/>
  <c r="O122" i="7"/>
  <c r="P122" i="7"/>
  <c r="Q122" i="7"/>
  <c r="R122" i="7"/>
  <c r="S122" i="7"/>
  <c r="T122" i="7"/>
  <c r="U122" i="7"/>
  <c r="V122" i="7"/>
  <c r="W122" i="7"/>
  <c r="X122" i="7"/>
  <c r="Y122" i="7"/>
  <c r="Z122" i="7"/>
  <c r="B123" i="7"/>
  <c r="C123" i="7"/>
  <c r="D123" i="7"/>
  <c r="E123" i="7"/>
  <c r="F123" i="7"/>
  <c r="G123" i="7"/>
  <c r="H123" i="7"/>
  <c r="I123" i="7"/>
  <c r="J123" i="7"/>
  <c r="K123" i="7"/>
  <c r="L123" i="7"/>
  <c r="M123" i="7"/>
  <c r="N123" i="7"/>
  <c r="O123" i="7"/>
  <c r="P123" i="7"/>
  <c r="Q123" i="7"/>
  <c r="R123" i="7"/>
  <c r="S123" i="7"/>
  <c r="T123" i="7"/>
  <c r="U123" i="7"/>
  <c r="V123" i="7"/>
  <c r="W123" i="7"/>
  <c r="X123" i="7"/>
  <c r="Y123" i="7"/>
  <c r="Z123" i="7"/>
  <c r="B124" i="7"/>
  <c r="C124" i="7"/>
  <c r="D124" i="7"/>
  <c r="E124" i="7"/>
  <c r="F124" i="7"/>
  <c r="G124" i="7"/>
  <c r="H124" i="7"/>
  <c r="I124" i="7"/>
  <c r="J124" i="7"/>
  <c r="K124" i="7"/>
  <c r="L124" i="7"/>
  <c r="M124" i="7"/>
  <c r="N124" i="7"/>
  <c r="O124" i="7"/>
  <c r="P124" i="7"/>
  <c r="Q124" i="7"/>
  <c r="R124" i="7"/>
  <c r="S124" i="7"/>
  <c r="T124" i="7"/>
  <c r="U124" i="7"/>
  <c r="V124" i="7"/>
  <c r="W124" i="7"/>
  <c r="X124" i="7"/>
  <c r="Y124" i="7"/>
  <c r="Z124" i="7"/>
  <c r="B125" i="7"/>
  <c r="C125" i="7"/>
  <c r="D125" i="7"/>
  <c r="E125" i="7"/>
  <c r="F125" i="7"/>
  <c r="G125" i="7"/>
  <c r="H125" i="7"/>
  <c r="I125" i="7"/>
  <c r="J125" i="7"/>
  <c r="K125" i="7"/>
  <c r="L125" i="7"/>
  <c r="M125" i="7"/>
  <c r="N125" i="7"/>
  <c r="O125" i="7"/>
  <c r="P125" i="7"/>
  <c r="Q125" i="7"/>
  <c r="R125" i="7"/>
  <c r="S125" i="7"/>
  <c r="T125" i="7"/>
  <c r="U125" i="7"/>
  <c r="V125" i="7"/>
  <c r="W125" i="7"/>
  <c r="X125" i="7"/>
  <c r="Y125" i="7"/>
  <c r="Z125" i="7"/>
  <c r="B126" i="7"/>
  <c r="C126" i="7"/>
  <c r="D126" i="7"/>
  <c r="E126" i="7"/>
  <c r="F126" i="7"/>
  <c r="G126" i="7"/>
  <c r="H126" i="7"/>
  <c r="I126" i="7"/>
  <c r="J126" i="7"/>
  <c r="K126" i="7"/>
  <c r="L126" i="7"/>
  <c r="M126" i="7"/>
  <c r="N126" i="7"/>
  <c r="O126" i="7"/>
  <c r="P126" i="7"/>
  <c r="Q126" i="7"/>
  <c r="R126" i="7"/>
  <c r="S126" i="7"/>
  <c r="T126" i="7"/>
  <c r="U126" i="7"/>
  <c r="V126" i="7"/>
  <c r="W126" i="7"/>
  <c r="X126" i="7"/>
  <c r="Y126" i="7"/>
  <c r="Z126" i="7"/>
  <c r="B127" i="7"/>
  <c r="C127" i="7"/>
  <c r="D127" i="7"/>
  <c r="E127" i="7"/>
  <c r="F127" i="7"/>
  <c r="G127" i="7"/>
  <c r="H127" i="7"/>
  <c r="I127" i="7"/>
  <c r="J127" i="7"/>
  <c r="K127" i="7"/>
  <c r="L127" i="7"/>
  <c r="M127" i="7"/>
  <c r="N127" i="7"/>
  <c r="O127" i="7"/>
  <c r="P127" i="7"/>
  <c r="Q127" i="7"/>
  <c r="R127" i="7"/>
  <c r="S127" i="7"/>
  <c r="T127" i="7"/>
  <c r="U127" i="7"/>
  <c r="V127" i="7"/>
  <c r="W127" i="7"/>
  <c r="X127" i="7"/>
  <c r="Y127" i="7"/>
  <c r="Z127" i="7"/>
  <c r="B128" i="7"/>
  <c r="C128" i="7"/>
  <c r="D128" i="7"/>
  <c r="E128" i="7"/>
  <c r="F128" i="7"/>
  <c r="G128" i="7"/>
  <c r="H128" i="7"/>
  <c r="I128" i="7"/>
  <c r="J128" i="7"/>
  <c r="K128" i="7"/>
  <c r="L128" i="7"/>
  <c r="M128" i="7"/>
  <c r="N128" i="7"/>
  <c r="O128" i="7"/>
  <c r="P128" i="7"/>
  <c r="Q128" i="7"/>
  <c r="R128" i="7"/>
  <c r="S128" i="7"/>
  <c r="T128" i="7"/>
  <c r="U128" i="7"/>
  <c r="V128" i="7"/>
  <c r="W128" i="7"/>
  <c r="X128" i="7"/>
  <c r="Y128" i="7"/>
  <c r="Z128" i="7"/>
  <c r="B129" i="7"/>
  <c r="C129" i="7"/>
  <c r="D129" i="7"/>
  <c r="E129" i="7"/>
  <c r="F129" i="7"/>
  <c r="G129" i="7"/>
  <c r="H129" i="7"/>
  <c r="I129" i="7"/>
  <c r="J129" i="7"/>
  <c r="K129" i="7"/>
  <c r="L129" i="7"/>
  <c r="M129" i="7"/>
  <c r="N129" i="7"/>
  <c r="O129" i="7"/>
  <c r="P129" i="7"/>
  <c r="Q129" i="7"/>
  <c r="R129" i="7"/>
  <c r="S129" i="7"/>
  <c r="T129" i="7"/>
  <c r="U129" i="7"/>
  <c r="V129" i="7"/>
  <c r="W129" i="7"/>
  <c r="X129" i="7"/>
  <c r="Y129" i="7"/>
  <c r="Z129" i="7"/>
  <c r="B130" i="7"/>
  <c r="C130" i="7"/>
  <c r="D130" i="7"/>
  <c r="E130" i="7"/>
  <c r="F130" i="7"/>
  <c r="G130" i="7"/>
  <c r="H130" i="7"/>
  <c r="I130" i="7"/>
  <c r="J130" i="7"/>
  <c r="K130" i="7"/>
  <c r="L130" i="7"/>
  <c r="M130" i="7"/>
  <c r="N130" i="7"/>
  <c r="O130" i="7"/>
  <c r="P130" i="7"/>
  <c r="Q130" i="7"/>
  <c r="R130" i="7"/>
  <c r="S130" i="7"/>
  <c r="T130" i="7"/>
  <c r="U130" i="7"/>
  <c r="V130" i="7"/>
  <c r="W130" i="7"/>
  <c r="X130" i="7"/>
  <c r="Y130" i="7"/>
  <c r="Z130" i="7"/>
  <c r="B131" i="7"/>
  <c r="C131" i="7"/>
  <c r="D131" i="7"/>
  <c r="E131" i="7"/>
  <c r="F131" i="7"/>
  <c r="G131" i="7"/>
  <c r="H131" i="7"/>
  <c r="I131" i="7"/>
  <c r="J131" i="7"/>
  <c r="K131" i="7"/>
  <c r="L131" i="7"/>
  <c r="M131" i="7"/>
  <c r="N131" i="7"/>
  <c r="O131" i="7"/>
  <c r="P131" i="7"/>
  <c r="Q131" i="7"/>
  <c r="R131" i="7"/>
  <c r="S131" i="7"/>
  <c r="T131" i="7"/>
  <c r="U131" i="7"/>
  <c r="V131" i="7"/>
  <c r="W131" i="7"/>
  <c r="X131" i="7"/>
  <c r="Y131" i="7"/>
  <c r="Z131" i="7"/>
  <c r="B132" i="7"/>
  <c r="C132" i="7"/>
  <c r="D132" i="7"/>
  <c r="E132" i="7"/>
  <c r="F132" i="7"/>
  <c r="G132" i="7"/>
  <c r="H132" i="7"/>
  <c r="I132" i="7"/>
  <c r="J132" i="7"/>
  <c r="K132" i="7"/>
  <c r="L132" i="7"/>
  <c r="M132" i="7"/>
  <c r="N132" i="7"/>
  <c r="O132" i="7"/>
  <c r="P132" i="7"/>
  <c r="Q132" i="7"/>
  <c r="R132" i="7"/>
  <c r="S132" i="7"/>
  <c r="T132" i="7"/>
  <c r="U132" i="7"/>
  <c r="V132" i="7"/>
  <c r="W132" i="7"/>
  <c r="X132" i="7"/>
  <c r="Y132" i="7"/>
  <c r="Z132" i="7"/>
  <c r="B133" i="7"/>
  <c r="C133" i="7"/>
  <c r="D133" i="7"/>
  <c r="E133" i="7"/>
  <c r="F133" i="7"/>
  <c r="G133" i="7"/>
  <c r="H133" i="7"/>
  <c r="I133" i="7"/>
  <c r="J133" i="7"/>
  <c r="K133" i="7"/>
  <c r="L133" i="7"/>
  <c r="M133" i="7"/>
  <c r="N133" i="7"/>
  <c r="O133" i="7"/>
  <c r="P133" i="7"/>
  <c r="Q133" i="7"/>
  <c r="R133" i="7"/>
  <c r="S133" i="7"/>
  <c r="T133" i="7"/>
  <c r="U133" i="7"/>
  <c r="V133" i="7"/>
  <c r="W133" i="7"/>
  <c r="X133" i="7"/>
  <c r="Y133" i="7"/>
  <c r="Z133" i="7"/>
  <c r="B134" i="7"/>
  <c r="C134" i="7"/>
  <c r="D134" i="7"/>
  <c r="E134" i="7"/>
  <c r="F134" i="7"/>
  <c r="G134" i="7"/>
  <c r="H134" i="7"/>
  <c r="I134" i="7"/>
  <c r="J134" i="7"/>
  <c r="K134" i="7"/>
  <c r="L134" i="7"/>
  <c r="M134" i="7"/>
  <c r="N134" i="7"/>
  <c r="O134" i="7"/>
  <c r="P134" i="7"/>
  <c r="Q134" i="7"/>
  <c r="R134" i="7"/>
  <c r="S134" i="7"/>
  <c r="T134" i="7"/>
  <c r="U134" i="7"/>
  <c r="V134" i="7"/>
  <c r="W134" i="7"/>
  <c r="X134" i="7"/>
  <c r="Y134" i="7"/>
  <c r="Z134" i="7"/>
  <c r="B135" i="7"/>
  <c r="C135" i="7"/>
  <c r="D135" i="7"/>
  <c r="E135" i="7"/>
  <c r="F135" i="7"/>
  <c r="G135" i="7"/>
  <c r="H135" i="7"/>
  <c r="I135" i="7"/>
  <c r="J135" i="7"/>
  <c r="K135" i="7"/>
  <c r="L135" i="7"/>
  <c r="M135" i="7"/>
  <c r="N135" i="7"/>
  <c r="O135" i="7"/>
  <c r="P135" i="7"/>
  <c r="Q135" i="7"/>
  <c r="R135" i="7"/>
  <c r="S135" i="7"/>
  <c r="T135" i="7"/>
  <c r="U135" i="7"/>
  <c r="V135" i="7"/>
  <c r="W135" i="7"/>
  <c r="X135" i="7"/>
  <c r="Y135" i="7"/>
  <c r="Z135" i="7"/>
  <c r="B136" i="7"/>
  <c r="C136" i="7"/>
  <c r="D136" i="7"/>
  <c r="E136" i="7"/>
  <c r="F136" i="7"/>
  <c r="G136" i="7"/>
  <c r="H136" i="7"/>
  <c r="I136" i="7"/>
  <c r="J136" i="7"/>
  <c r="K136" i="7"/>
  <c r="L136" i="7"/>
  <c r="M136" i="7"/>
  <c r="N136" i="7"/>
  <c r="O136" i="7"/>
  <c r="P136" i="7"/>
  <c r="Q136" i="7"/>
  <c r="R136" i="7"/>
  <c r="S136" i="7"/>
  <c r="T136" i="7"/>
  <c r="U136" i="7"/>
  <c r="V136" i="7"/>
  <c r="W136" i="7"/>
  <c r="X136" i="7"/>
  <c r="Y136" i="7"/>
  <c r="Z136" i="7"/>
  <c r="B137" i="7"/>
  <c r="C137" i="7"/>
  <c r="D137" i="7"/>
  <c r="E137" i="7"/>
  <c r="F137" i="7"/>
  <c r="G137" i="7"/>
  <c r="H137" i="7"/>
  <c r="I137" i="7"/>
  <c r="J137" i="7"/>
  <c r="K137" i="7"/>
  <c r="L137" i="7"/>
  <c r="M137" i="7"/>
  <c r="N137" i="7"/>
  <c r="O137" i="7"/>
  <c r="P137" i="7"/>
  <c r="Q137" i="7"/>
  <c r="R137" i="7"/>
  <c r="S137" i="7"/>
  <c r="T137" i="7"/>
  <c r="U137" i="7"/>
  <c r="V137" i="7"/>
  <c r="W137" i="7"/>
  <c r="X137" i="7"/>
  <c r="Y137" i="7"/>
  <c r="Z137" i="7"/>
  <c r="B138" i="7"/>
  <c r="C138" i="7"/>
  <c r="D138" i="7"/>
  <c r="E138" i="7"/>
  <c r="F138" i="7"/>
  <c r="G138" i="7"/>
  <c r="H138" i="7"/>
  <c r="I138" i="7"/>
  <c r="J138" i="7"/>
  <c r="K138" i="7"/>
  <c r="L138" i="7"/>
  <c r="M138" i="7"/>
  <c r="N138" i="7"/>
  <c r="O138" i="7"/>
  <c r="P138" i="7"/>
  <c r="Q138" i="7"/>
  <c r="R138" i="7"/>
  <c r="S138" i="7"/>
  <c r="T138" i="7"/>
  <c r="U138" i="7"/>
  <c r="V138" i="7"/>
  <c r="W138" i="7"/>
  <c r="X138" i="7"/>
  <c r="Y138" i="7"/>
  <c r="Z138" i="7"/>
  <c r="B139" i="7"/>
  <c r="C139" i="7"/>
  <c r="D139" i="7"/>
  <c r="E139" i="7"/>
  <c r="F139" i="7"/>
  <c r="G139" i="7"/>
  <c r="H139" i="7"/>
  <c r="I139" i="7"/>
  <c r="J139" i="7"/>
  <c r="K139" i="7"/>
  <c r="L139" i="7"/>
  <c r="M139" i="7"/>
  <c r="N139" i="7"/>
  <c r="O139" i="7"/>
  <c r="P139" i="7"/>
  <c r="Q139" i="7"/>
  <c r="R139" i="7"/>
  <c r="S139" i="7"/>
  <c r="T139" i="7"/>
  <c r="U139" i="7"/>
  <c r="V139" i="7"/>
  <c r="W139" i="7"/>
  <c r="X139" i="7"/>
  <c r="Y139" i="7"/>
  <c r="Z139" i="7"/>
  <c r="B140" i="7"/>
  <c r="C140" i="7"/>
  <c r="D140" i="7"/>
  <c r="E140" i="7"/>
  <c r="F140" i="7"/>
  <c r="G140" i="7"/>
  <c r="H140" i="7"/>
  <c r="I140" i="7"/>
  <c r="J140" i="7"/>
  <c r="K140" i="7"/>
  <c r="L140" i="7"/>
  <c r="M140" i="7"/>
  <c r="N140" i="7"/>
  <c r="O140" i="7"/>
  <c r="P140" i="7"/>
  <c r="Q140" i="7"/>
  <c r="R140" i="7"/>
  <c r="S140" i="7"/>
  <c r="T140" i="7"/>
  <c r="U140" i="7"/>
  <c r="V140" i="7"/>
  <c r="W140" i="7"/>
  <c r="X140" i="7"/>
  <c r="Y140" i="7"/>
  <c r="Z140" i="7"/>
  <c r="B141" i="7"/>
  <c r="C141" i="7"/>
  <c r="D141" i="7"/>
  <c r="E141" i="7"/>
  <c r="F141" i="7"/>
  <c r="G141" i="7"/>
  <c r="H141" i="7"/>
  <c r="I141" i="7"/>
  <c r="J141" i="7"/>
  <c r="K141" i="7"/>
  <c r="L141" i="7"/>
  <c r="M141" i="7"/>
  <c r="N141" i="7"/>
  <c r="O141" i="7"/>
  <c r="P141" i="7"/>
  <c r="Q141" i="7"/>
  <c r="R141" i="7"/>
  <c r="S141" i="7"/>
  <c r="T141" i="7"/>
  <c r="U141" i="7"/>
  <c r="V141" i="7"/>
  <c r="W141" i="7"/>
  <c r="X141" i="7"/>
  <c r="Y141" i="7"/>
  <c r="Z141" i="7"/>
  <c r="B142" i="7"/>
  <c r="C142" i="7"/>
  <c r="D142" i="7"/>
  <c r="E142" i="7"/>
  <c r="F142" i="7"/>
  <c r="G142" i="7"/>
  <c r="H142" i="7"/>
  <c r="I142" i="7"/>
  <c r="J142" i="7"/>
  <c r="K142" i="7"/>
  <c r="L142" i="7"/>
  <c r="M142" i="7"/>
  <c r="N142" i="7"/>
  <c r="O142" i="7"/>
  <c r="P142" i="7"/>
  <c r="Q142" i="7"/>
  <c r="R142" i="7"/>
  <c r="S142" i="7"/>
  <c r="T142" i="7"/>
  <c r="U142" i="7"/>
  <c r="V142" i="7"/>
  <c r="W142" i="7"/>
  <c r="X142" i="7"/>
  <c r="Y142" i="7"/>
  <c r="Z142" i="7"/>
  <c r="B143" i="7"/>
  <c r="C143" i="7"/>
  <c r="D143" i="7"/>
  <c r="E143" i="7"/>
  <c r="F143" i="7"/>
  <c r="G143" i="7"/>
  <c r="H143" i="7"/>
  <c r="I143" i="7"/>
  <c r="J143" i="7"/>
  <c r="K143" i="7"/>
  <c r="L143" i="7"/>
  <c r="M143" i="7"/>
  <c r="N143" i="7"/>
  <c r="O143" i="7"/>
  <c r="P143" i="7"/>
  <c r="Q143" i="7"/>
  <c r="R143" i="7"/>
  <c r="S143" i="7"/>
  <c r="T143" i="7"/>
  <c r="U143" i="7"/>
  <c r="V143" i="7"/>
  <c r="W143" i="7"/>
  <c r="X143" i="7"/>
  <c r="Y143" i="7"/>
  <c r="Z143" i="7"/>
  <c r="B144" i="7"/>
  <c r="C144" i="7"/>
  <c r="D144" i="7"/>
  <c r="E144" i="7"/>
  <c r="F144" i="7"/>
  <c r="G144" i="7"/>
  <c r="H144" i="7"/>
  <c r="I144" i="7"/>
  <c r="J144" i="7"/>
  <c r="K144" i="7"/>
  <c r="L144" i="7"/>
  <c r="M144" i="7"/>
  <c r="N144" i="7"/>
  <c r="O144" i="7"/>
  <c r="P144" i="7"/>
  <c r="Q144" i="7"/>
  <c r="R144" i="7"/>
  <c r="S144" i="7"/>
  <c r="T144" i="7"/>
  <c r="U144" i="7"/>
  <c r="V144" i="7"/>
  <c r="W144" i="7"/>
  <c r="X144" i="7"/>
  <c r="Y144" i="7"/>
  <c r="Z144" i="7"/>
  <c r="B145" i="7"/>
  <c r="C145" i="7"/>
  <c r="D145" i="7"/>
  <c r="E145" i="7"/>
  <c r="F145" i="7"/>
  <c r="G145" i="7"/>
  <c r="H145" i="7"/>
  <c r="I145" i="7"/>
  <c r="J145" i="7"/>
  <c r="K145" i="7"/>
  <c r="L145" i="7"/>
  <c r="M145" i="7"/>
  <c r="N145" i="7"/>
  <c r="O145" i="7"/>
  <c r="P145" i="7"/>
  <c r="Q145" i="7"/>
  <c r="R145" i="7"/>
  <c r="S145" i="7"/>
  <c r="T145" i="7"/>
  <c r="U145" i="7"/>
  <c r="V145" i="7"/>
  <c r="W145" i="7"/>
  <c r="X145" i="7"/>
  <c r="Y145" i="7"/>
  <c r="Z145" i="7"/>
  <c r="B146" i="7"/>
  <c r="C146" i="7"/>
  <c r="D146" i="7"/>
  <c r="E146" i="7"/>
  <c r="F146" i="7"/>
  <c r="G146" i="7"/>
  <c r="H146" i="7"/>
  <c r="I146" i="7"/>
  <c r="J146" i="7"/>
  <c r="K146" i="7"/>
  <c r="L146" i="7"/>
  <c r="M146" i="7"/>
  <c r="N146" i="7"/>
  <c r="O146" i="7"/>
  <c r="P146" i="7"/>
  <c r="Q146" i="7"/>
  <c r="R146" i="7"/>
  <c r="S146" i="7"/>
  <c r="T146" i="7"/>
  <c r="U146" i="7"/>
  <c r="V146" i="7"/>
  <c r="W146" i="7"/>
  <c r="X146" i="7"/>
  <c r="Y146" i="7"/>
  <c r="Z146" i="7"/>
  <c r="B147" i="7"/>
  <c r="C147" i="7"/>
  <c r="D147" i="7"/>
  <c r="E147" i="7"/>
  <c r="F147" i="7"/>
  <c r="G147" i="7"/>
  <c r="H147" i="7"/>
  <c r="I147" i="7"/>
  <c r="J147" i="7"/>
  <c r="K147" i="7"/>
  <c r="L147" i="7"/>
  <c r="M147" i="7"/>
  <c r="N147" i="7"/>
  <c r="O147" i="7"/>
  <c r="P147" i="7"/>
  <c r="Q147" i="7"/>
  <c r="R147" i="7"/>
  <c r="S147" i="7"/>
  <c r="T147" i="7"/>
  <c r="U147" i="7"/>
  <c r="V147" i="7"/>
  <c r="W147" i="7"/>
  <c r="X147" i="7"/>
  <c r="Y147" i="7"/>
  <c r="Z147" i="7"/>
  <c r="B148" i="7"/>
  <c r="C148" i="7"/>
  <c r="D148" i="7"/>
  <c r="E148" i="7"/>
  <c r="F148" i="7"/>
  <c r="G148" i="7"/>
  <c r="H148" i="7"/>
  <c r="I148" i="7"/>
  <c r="J148" i="7"/>
  <c r="K148" i="7"/>
  <c r="L148" i="7"/>
  <c r="M148" i="7"/>
  <c r="N148" i="7"/>
  <c r="O148" i="7"/>
  <c r="P148" i="7"/>
  <c r="Q148" i="7"/>
  <c r="R148" i="7"/>
  <c r="S148" i="7"/>
  <c r="T148" i="7"/>
  <c r="U148" i="7"/>
  <c r="V148" i="7"/>
  <c r="W148" i="7"/>
  <c r="X148" i="7"/>
  <c r="Y148" i="7"/>
  <c r="Z148" i="7"/>
  <c r="B149" i="7"/>
  <c r="C149" i="7"/>
  <c r="D149" i="7"/>
  <c r="E149" i="7"/>
  <c r="F149" i="7"/>
  <c r="G149" i="7"/>
  <c r="H149" i="7"/>
  <c r="I149" i="7"/>
  <c r="J149" i="7"/>
  <c r="K149" i="7"/>
  <c r="L149" i="7"/>
  <c r="M149" i="7"/>
  <c r="N149" i="7"/>
  <c r="O149" i="7"/>
  <c r="P149" i="7"/>
  <c r="Q149" i="7"/>
  <c r="R149" i="7"/>
  <c r="S149" i="7"/>
  <c r="T149" i="7"/>
  <c r="U149" i="7"/>
  <c r="V149" i="7"/>
  <c r="W149" i="7"/>
  <c r="X149" i="7"/>
  <c r="Y149" i="7"/>
  <c r="Z149" i="7"/>
  <c r="B150" i="7"/>
  <c r="C150" i="7"/>
  <c r="D150" i="7"/>
  <c r="E150" i="7"/>
  <c r="F150" i="7"/>
  <c r="G150" i="7"/>
  <c r="H150" i="7"/>
  <c r="I150" i="7"/>
  <c r="J150" i="7"/>
  <c r="K150" i="7"/>
  <c r="L150" i="7"/>
  <c r="M150" i="7"/>
  <c r="N150" i="7"/>
  <c r="O150" i="7"/>
  <c r="P150" i="7"/>
  <c r="Q150" i="7"/>
  <c r="R150" i="7"/>
  <c r="S150" i="7"/>
  <c r="T150" i="7"/>
  <c r="U150" i="7"/>
  <c r="V150" i="7"/>
  <c r="W150" i="7"/>
  <c r="X150" i="7"/>
  <c r="Y150" i="7"/>
  <c r="Z150" i="7"/>
  <c r="B151" i="7"/>
  <c r="C151" i="7"/>
  <c r="D151" i="7"/>
  <c r="E151" i="7"/>
  <c r="F151" i="7"/>
  <c r="G151" i="7"/>
  <c r="H151" i="7"/>
  <c r="I151" i="7"/>
  <c r="J151" i="7"/>
  <c r="K151" i="7"/>
  <c r="L151" i="7"/>
  <c r="M151" i="7"/>
  <c r="N151" i="7"/>
  <c r="O151" i="7"/>
  <c r="P151" i="7"/>
  <c r="Q151" i="7"/>
  <c r="R151" i="7"/>
  <c r="S151" i="7"/>
  <c r="T151" i="7"/>
  <c r="U151" i="7"/>
  <c r="V151" i="7"/>
  <c r="W151" i="7"/>
  <c r="X151" i="7"/>
  <c r="Y151" i="7"/>
  <c r="Z151" i="7"/>
  <c r="B152" i="7"/>
  <c r="C152" i="7"/>
  <c r="D152" i="7"/>
  <c r="E152" i="7"/>
  <c r="F152" i="7"/>
  <c r="G152" i="7"/>
  <c r="H152" i="7"/>
  <c r="I152" i="7"/>
  <c r="J152" i="7"/>
  <c r="K152" i="7"/>
  <c r="L152" i="7"/>
  <c r="M152" i="7"/>
  <c r="N152" i="7"/>
  <c r="O152" i="7"/>
  <c r="P152" i="7"/>
  <c r="Q152" i="7"/>
  <c r="R152" i="7"/>
  <c r="S152" i="7"/>
  <c r="T152" i="7"/>
  <c r="U152" i="7"/>
  <c r="V152" i="7"/>
  <c r="W152" i="7"/>
  <c r="X152" i="7"/>
  <c r="Y152" i="7"/>
  <c r="Z152" i="7"/>
  <c r="B153" i="7"/>
  <c r="C153" i="7"/>
  <c r="D153" i="7"/>
  <c r="E153" i="7"/>
  <c r="F153" i="7"/>
  <c r="G153" i="7"/>
  <c r="H153" i="7"/>
  <c r="I153" i="7"/>
  <c r="J153" i="7"/>
  <c r="K153" i="7"/>
  <c r="L153" i="7"/>
  <c r="M153" i="7"/>
  <c r="N153" i="7"/>
  <c r="O153" i="7"/>
  <c r="P153" i="7"/>
  <c r="Q153" i="7"/>
  <c r="R153" i="7"/>
  <c r="S153" i="7"/>
  <c r="T153" i="7"/>
  <c r="U153" i="7"/>
  <c r="V153" i="7"/>
  <c r="W153" i="7"/>
  <c r="X153" i="7"/>
  <c r="Y153" i="7"/>
  <c r="Z153" i="7"/>
  <c r="B154" i="7"/>
  <c r="C154" i="7"/>
  <c r="D154" i="7"/>
  <c r="E154" i="7"/>
  <c r="F154" i="7"/>
  <c r="G154" i="7"/>
  <c r="H154" i="7"/>
  <c r="I154" i="7"/>
  <c r="J154" i="7"/>
  <c r="K154" i="7"/>
  <c r="L154" i="7"/>
  <c r="M154" i="7"/>
  <c r="N154" i="7"/>
  <c r="O154" i="7"/>
  <c r="P154" i="7"/>
  <c r="Q154" i="7"/>
  <c r="R154" i="7"/>
  <c r="S154" i="7"/>
  <c r="T154" i="7"/>
  <c r="U154" i="7"/>
  <c r="V154" i="7"/>
  <c r="W154" i="7"/>
  <c r="X154" i="7"/>
  <c r="Y154" i="7"/>
  <c r="Z154" i="7"/>
  <c r="B155" i="7"/>
  <c r="C155" i="7"/>
  <c r="D155" i="7"/>
  <c r="E155" i="7"/>
  <c r="F155" i="7"/>
  <c r="G155" i="7"/>
  <c r="H155" i="7"/>
  <c r="I155" i="7"/>
  <c r="J155" i="7"/>
  <c r="K155" i="7"/>
  <c r="L155" i="7"/>
  <c r="M155" i="7"/>
  <c r="N155" i="7"/>
  <c r="O155" i="7"/>
  <c r="P155" i="7"/>
  <c r="Q155" i="7"/>
  <c r="R155" i="7"/>
  <c r="S155" i="7"/>
  <c r="T155" i="7"/>
  <c r="U155" i="7"/>
  <c r="V155" i="7"/>
  <c r="W155" i="7"/>
  <c r="X155" i="7"/>
  <c r="Y155" i="7"/>
  <c r="Z155" i="7"/>
  <c r="B156" i="7"/>
  <c r="C156" i="7"/>
  <c r="D156" i="7"/>
  <c r="E156" i="7"/>
  <c r="F156" i="7"/>
  <c r="G156" i="7"/>
  <c r="H156" i="7"/>
  <c r="I156" i="7"/>
  <c r="J156" i="7"/>
  <c r="K156" i="7"/>
  <c r="L156" i="7"/>
  <c r="M156" i="7"/>
  <c r="N156" i="7"/>
  <c r="O156" i="7"/>
  <c r="P156" i="7"/>
  <c r="Q156" i="7"/>
  <c r="R156" i="7"/>
  <c r="S156" i="7"/>
  <c r="T156" i="7"/>
  <c r="U156" i="7"/>
  <c r="V156" i="7"/>
  <c r="W156" i="7"/>
  <c r="X156" i="7"/>
  <c r="Y156" i="7"/>
  <c r="Z156" i="7"/>
  <c r="B157" i="7"/>
  <c r="C157" i="7"/>
  <c r="D157" i="7"/>
  <c r="E157" i="7"/>
  <c r="F157" i="7"/>
  <c r="G157" i="7"/>
  <c r="H157" i="7"/>
  <c r="I157" i="7"/>
  <c r="J157" i="7"/>
  <c r="K157" i="7"/>
  <c r="L157" i="7"/>
  <c r="M157" i="7"/>
  <c r="N157" i="7"/>
  <c r="O157" i="7"/>
  <c r="P157" i="7"/>
  <c r="Q157" i="7"/>
  <c r="R157" i="7"/>
  <c r="S157" i="7"/>
  <c r="T157" i="7"/>
  <c r="U157" i="7"/>
  <c r="V157" i="7"/>
  <c r="W157" i="7"/>
  <c r="X157" i="7"/>
  <c r="Y157" i="7"/>
  <c r="Z157" i="7"/>
  <c r="B158" i="7"/>
  <c r="C158" i="7"/>
  <c r="D158" i="7"/>
  <c r="E158" i="7"/>
  <c r="F158" i="7"/>
  <c r="G158" i="7"/>
  <c r="H158" i="7"/>
  <c r="I158" i="7"/>
  <c r="J158" i="7"/>
  <c r="K158" i="7"/>
  <c r="L158" i="7"/>
  <c r="M158" i="7"/>
  <c r="N158" i="7"/>
  <c r="O158" i="7"/>
  <c r="P158" i="7"/>
  <c r="Q158" i="7"/>
  <c r="R158" i="7"/>
  <c r="S158" i="7"/>
  <c r="T158" i="7"/>
  <c r="U158" i="7"/>
  <c r="V158" i="7"/>
  <c r="W158" i="7"/>
  <c r="X158" i="7"/>
  <c r="Y158" i="7"/>
  <c r="Z158" i="7"/>
  <c r="B159" i="7"/>
  <c r="C159" i="7"/>
  <c r="D159" i="7"/>
  <c r="E159" i="7"/>
  <c r="F159" i="7"/>
  <c r="G159" i="7"/>
  <c r="H159" i="7"/>
  <c r="I159" i="7"/>
  <c r="J159" i="7"/>
  <c r="K159" i="7"/>
  <c r="L159" i="7"/>
  <c r="M159" i="7"/>
  <c r="N159" i="7"/>
  <c r="O159" i="7"/>
  <c r="P159" i="7"/>
  <c r="Q159" i="7"/>
  <c r="R159" i="7"/>
  <c r="S159" i="7"/>
  <c r="T159" i="7"/>
  <c r="U159" i="7"/>
  <c r="V159" i="7"/>
  <c r="W159" i="7"/>
  <c r="X159" i="7"/>
  <c r="Y159" i="7"/>
  <c r="Z159" i="7"/>
  <c r="B160" i="7"/>
  <c r="C160" i="7"/>
  <c r="D160" i="7"/>
  <c r="E160" i="7"/>
  <c r="F160" i="7"/>
  <c r="G160" i="7"/>
  <c r="H160" i="7"/>
  <c r="I160" i="7"/>
  <c r="J160" i="7"/>
  <c r="K160" i="7"/>
  <c r="L160" i="7"/>
  <c r="M160" i="7"/>
  <c r="N160" i="7"/>
  <c r="O160" i="7"/>
  <c r="P160" i="7"/>
  <c r="Q160" i="7"/>
  <c r="R160" i="7"/>
  <c r="S160" i="7"/>
  <c r="T160" i="7"/>
  <c r="U160" i="7"/>
  <c r="V160" i="7"/>
  <c r="W160" i="7"/>
  <c r="X160" i="7"/>
  <c r="Y160" i="7"/>
  <c r="Z160" i="7"/>
  <c r="B161" i="7"/>
  <c r="C161" i="7"/>
  <c r="D161" i="7"/>
  <c r="E161" i="7"/>
  <c r="F161" i="7"/>
  <c r="G161" i="7"/>
  <c r="H161" i="7"/>
  <c r="I161" i="7"/>
  <c r="J161" i="7"/>
  <c r="K161" i="7"/>
  <c r="L161" i="7"/>
  <c r="M161" i="7"/>
  <c r="N161" i="7"/>
  <c r="O161" i="7"/>
  <c r="P161" i="7"/>
  <c r="Q161" i="7"/>
  <c r="R161" i="7"/>
  <c r="S161" i="7"/>
  <c r="T161" i="7"/>
  <c r="U161" i="7"/>
  <c r="V161" i="7"/>
  <c r="W161" i="7"/>
  <c r="X161" i="7"/>
  <c r="Y161" i="7"/>
  <c r="Z161" i="7"/>
  <c r="J40" i="9"/>
  <c r="J34" i="9"/>
  <c r="K34" i="9"/>
  <c r="L34" i="9"/>
  <c r="M34" i="9"/>
  <c r="N34" i="9"/>
  <c r="O34" i="9"/>
  <c r="P34" i="9"/>
  <c r="Q34" i="9"/>
  <c r="R34" i="9"/>
  <c r="S34" i="9"/>
  <c r="T34" i="9"/>
  <c r="U34" i="9"/>
  <c r="V34" i="9"/>
  <c r="W34" i="9"/>
  <c r="X34" i="9"/>
  <c r="Y34" i="9"/>
  <c r="Z34" i="9"/>
  <c r="AA34" i="9"/>
  <c r="AB34" i="9"/>
  <c r="AC34" i="9"/>
  <c r="AD34" i="9"/>
  <c r="AE34" i="9"/>
  <c r="AF34" i="9"/>
  <c r="H34" i="9"/>
  <c r="I36" i="9"/>
  <c r="J36" i="9"/>
  <c r="K36" i="9"/>
  <c r="L36" i="9"/>
  <c r="M36" i="9"/>
  <c r="N36" i="9"/>
  <c r="O36" i="9"/>
  <c r="P36" i="9"/>
  <c r="Q36" i="9"/>
  <c r="R36" i="9"/>
  <c r="S36" i="9"/>
  <c r="T36" i="9"/>
  <c r="U36" i="9"/>
  <c r="V36" i="9"/>
  <c r="W36" i="9"/>
  <c r="X36" i="9"/>
  <c r="Y36" i="9"/>
  <c r="Z36" i="9"/>
  <c r="AA36" i="9"/>
  <c r="AB36" i="9"/>
  <c r="AC36" i="9"/>
  <c r="AD36" i="9"/>
  <c r="AE36" i="9"/>
  <c r="AF36" i="9"/>
  <c r="H36" i="9"/>
  <c r="H38" i="9"/>
  <c r="I38" i="9"/>
  <c r="J38" i="9"/>
  <c r="K38" i="9"/>
  <c r="L38" i="9"/>
  <c r="M38" i="9"/>
  <c r="N38" i="9"/>
  <c r="O38" i="9"/>
  <c r="P38" i="9"/>
  <c r="Q38" i="9"/>
  <c r="R38" i="9"/>
  <c r="S38" i="9"/>
  <c r="T38" i="9"/>
  <c r="U38" i="9"/>
  <c r="V38" i="9"/>
  <c r="W38" i="9"/>
  <c r="X38" i="9"/>
  <c r="Y38" i="9"/>
  <c r="Z38" i="9"/>
  <c r="AA38" i="9"/>
  <c r="AB38" i="9"/>
  <c r="AC38" i="9"/>
  <c r="AD38" i="9"/>
  <c r="AE38" i="9"/>
  <c r="AF38" i="9"/>
  <c r="H41" i="9"/>
  <c r="I41" i="9"/>
  <c r="J41" i="9"/>
  <c r="K41" i="9"/>
  <c r="L41" i="9"/>
  <c r="M41" i="9"/>
  <c r="N41" i="9"/>
  <c r="O41" i="9"/>
  <c r="P41" i="9"/>
  <c r="Q41" i="9"/>
  <c r="R41" i="9"/>
  <c r="S41" i="9"/>
  <c r="T41" i="9"/>
  <c r="U41" i="9"/>
  <c r="V41" i="9"/>
  <c r="W41" i="9"/>
  <c r="X41" i="9"/>
  <c r="Y41" i="9"/>
  <c r="Z41" i="9"/>
  <c r="AA41" i="9"/>
  <c r="AB41" i="9"/>
  <c r="AC41" i="9"/>
  <c r="AD41" i="9"/>
  <c r="AE41" i="9"/>
  <c r="AF41" i="9"/>
  <c r="H42" i="9"/>
  <c r="I42" i="9"/>
  <c r="J42" i="9"/>
  <c r="K42" i="9"/>
  <c r="L42" i="9"/>
  <c r="M42" i="9"/>
  <c r="N42" i="9"/>
  <c r="O42" i="9"/>
  <c r="P42" i="9"/>
  <c r="Q42" i="9"/>
  <c r="R42" i="9"/>
  <c r="S42" i="9"/>
  <c r="T42" i="9"/>
  <c r="U42" i="9"/>
  <c r="V42" i="9"/>
  <c r="W42" i="9"/>
  <c r="X42" i="9"/>
  <c r="Y42" i="9"/>
  <c r="Z42" i="9"/>
  <c r="AA42" i="9"/>
  <c r="AB42" i="9"/>
  <c r="AC42" i="9"/>
  <c r="AD42" i="9"/>
  <c r="AE42" i="9"/>
  <c r="AF42" i="9"/>
  <c r="E18" i="4"/>
  <c r="E49" i="9"/>
  <c r="E35" i="9" s="1"/>
  <c r="HP69" i="7" l="1"/>
  <c r="HX69" i="7"/>
  <c r="IF69" i="7"/>
  <c r="IE69" i="7"/>
  <c r="HI69" i="7"/>
  <c r="HQ69" i="7"/>
  <c r="HY69" i="7"/>
  <c r="IC69" i="7"/>
  <c r="HJ69" i="7"/>
  <c r="HR69" i="7"/>
  <c r="HZ69" i="7"/>
  <c r="HU69" i="7"/>
  <c r="HK69" i="7"/>
  <c r="HS69" i="7"/>
  <c r="IA69" i="7"/>
  <c r="HH69" i="7"/>
  <c r="HM69" i="7"/>
  <c r="ID69" i="7"/>
  <c r="HL69" i="7"/>
  <c r="HT69" i="7"/>
  <c r="IB69" i="7"/>
  <c r="HN69" i="7"/>
  <c r="HW69" i="7"/>
  <c r="HV69" i="7"/>
  <c r="HO69" i="7"/>
  <c r="HH101" i="7"/>
  <c r="HK91" i="7"/>
  <c r="HM91" i="7"/>
  <c r="HL91" i="7"/>
  <c r="HM101" i="7"/>
  <c r="HJ91" i="7"/>
  <c r="HI91" i="7"/>
  <c r="HJ101" i="7"/>
  <c r="HI101" i="7"/>
  <c r="HN101" i="7"/>
  <c r="HL101" i="7"/>
  <c r="HK101" i="7"/>
  <c r="HN81" i="7"/>
  <c r="HM81" i="7"/>
  <c r="HI81" i="7"/>
  <c r="HL81" i="7"/>
  <c r="HH81" i="7"/>
  <c r="HK81" i="7"/>
  <c r="HJ81" i="7"/>
  <c r="HG132" i="7"/>
  <c r="HG215" i="7"/>
  <c r="HG275" i="7"/>
  <c r="HG142" i="7"/>
  <c r="HG225" i="7"/>
  <c r="HG172" i="7"/>
  <c r="HG195" i="7"/>
  <c r="HG205" i="7"/>
  <c r="HG255" i="7"/>
  <c r="HG265" i="7"/>
  <c r="HG162" i="7"/>
  <c r="HG245" i="7"/>
  <c r="HG185" i="7"/>
  <c r="HG152" i="7"/>
  <c r="HG235" i="7"/>
  <c r="HG82" i="7"/>
  <c r="HG102" i="7"/>
  <c r="HL102" i="7" s="1"/>
  <c r="HG122" i="7"/>
  <c r="HI102" i="7"/>
  <c r="HG70" i="7"/>
  <c r="HG112" i="7"/>
  <c r="HG92" i="7"/>
  <c r="HJ92" i="7" s="1"/>
  <c r="HN110" i="7"/>
  <c r="HL110" i="7"/>
  <c r="HF120" i="7"/>
  <c r="HM110" i="7"/>
  <c r="HK110" i="7"/>
  <c r="HH110" i="7"/>
  <c r="HF111" i="7"/>
  <c r="HI110" i="7"/>
  <c r="HJ110" i="7"/>
  <c r="HN91" i="7"/>
  <c r="HF224" i="7"/>
  <c r="HF225" i="7" s="1"/>
  <c r="HF226" i="7" s="1"/>
  <c r="HF227" i="7" s="1"/>
  <c r="HF228" i="7" s="1"/>
  <c r="HF229" i="7" s="1"/>
  <c r="HF230" i="7" s="1"/>
  <c r="HF231" i="7" s="1"/>
  <c r="HF232" i="7" s="1"/>
  <c r="HF233" i="7"/>
  <c r="HF93" i="7"/>
  <c r="HF103" i="7"/>
  <c r="HF85" i="7"/>
  <c r="J43" i="9"/>
  <c r="J44" i="9"/>
  <c r="AE40" i="9"/>
  <c r="AE44" i="9" s="1"/>
  <c r="W40" i="9"/>
  <c r="W44" i="9" s="1"/>
  <c r="O40" i="9"/>
  <c r="O44" i="9" s="1"/>
  <c r="Y40" i="9"/>
  <c r="Y44" i="9" s="1"/>
  <c r="Q40" i="9"/>
  <c r="I40" i="9"/>
  <c r="I34" i="9"/>
  <c r="AD40" i="9"/>
  <c r="AD43" i="9" s="1"/>
  <c r="AF40" i="9"/>
  <c r="AF43" i="9" s="1"/>
  <c r="X40" i="9"/>
  <c r="X43" i="9" s="1"/>
  <c r="P40" i="9"/>
  <c r="P44" i="9" s="1"/>
  <c r="H40" i="9"/>
  <c r="H44" i="9" s="1"/>
  <c r="V40" i="9"/>
  <c r="AC40" i="9"/>
  <c r="AC43" i="9" s="1"/>
  <c r="U40" i="9"/>
  <c r="U44" i="9" s="1"/>
  <c r="M40" i="9"/>
  <c r="M44" i="9" s="1"/>
  <c r="N40" i="9"/>
  <c r="N43" i="9" s="1"/>
  <c r="AB40" i="9"/>
  <c r="AB44" i="9" s="1"/>
  <c r="T40" i="9"/>
  <c r="T43" i="9" s="1"/>
  <c r="L40" i="9"/>
  <c r="AA40" i="9"/>
  <c r="AA43" i="9" s="1"/>
  <c r="S40" i="9"/>
  <c r="S44" i="9" s="1"/>
  <c r="K40" i="9"/>
  <c r="K44" i="9" s="1"/>
  <c r="Z40" i="9"/>
  <c r="Z44" i="9" s="1"/>
  <c r="R40" i="9"/>
  <c r="R43" i="9" s="1"/>
  <c r="O30" i="9"/>
  <c r="AF30" i="9"/>
  <c r="AE30" i="9"/>
  <c r="W30" i="9"/>
  <c r="P30" i="9"/>
  <c r="X30" i="9"/>
  <c r="H30" i="9"/>
  <c r="I30" i="9"/>
  <c r="AD30" i="9"/>
  <c r="V30" i="9"/>
  <c r="N30" i="9"/>
  <c r="AC30" i="9"/>
  <c r="U30" i="9"/>
  <c r="M30" i="9"/>
  <c r="AB30" i="9"/>
  <c r="T30" i="9"/>
  <c r="L30" i="9"/>
  <c r="AA30" i="9"/>
  <c r="S30" i="9"/>
  <c r="K30" i="9"/>
  <c r="Z30" i="9"/>
  <c r="R30" i="9"/>
  <c r="J30" i="9"/>
  <c r="Y30" i="9"/>
  <c r="Q30" i="9"/>
  <c r="AJ9" i="9"/>
  <c r="AK9" i="9"/>
  <c r="AL9" i="9"/>
  <c r="AM9" i="9"/>
  <c r="AO9" i="9"/>
  <c r="AP9" i="9"/>
  <c r="AQ9" i="9"/>
  <c r="AR9" i="9"/>
  <c r="AS9" i="9"/>
  <c r="AT9" i="9"/>
  <c r="AU9" i="9"/>
  <c r="AV9" i="9"/>
  <c r="AW9" i="9"/>
  <c r="AX9" i="9"/>
  <c r="AY9" i="9"/>
  <c r="AZ9" i="9"/>
  <c r="BA9" i="9"/>
  <c r="BB9" i="9"/>
  <c r="BC9" i="9"/>
  <c r="BD9" i="9"/>
  <c r="BE9" i="9"/>
  <c r="BF9" i="9"/>
  <c r="BG9" i="9"/>
  <c r="E39" i="9"/>
  <c r="E23" i="9"/>
  <c r="E14" i="9"/>
  <c r="Z159" i="9"/>
  <c r="Y159" i="9"/>
  <c r="X159" i="9"/>
  <c r="W159" i="9"/>
  <c r="V159" i="9"/>
  <c r="U159" i="9"/>
  <c r="T159" i="9"/>
  <c r="S159" i="9"/>
  <c r="R159" i="9"/>
  <c r="Q159" i="9"/>
  <c r="P159" i="9"/>
  <c r="O159" i="9"/>
  <c r="N159" i="9"/>
  <c r="M159" i="9"/>
  <c r="L159" i="9"/>
  <c r="K159" i="9"/>
  <c r="J159" i="9"/>
  <c r="I159" i="9"/>
  <c r="H159" i="9"/>
  <c r="G159" i="9"/>
  <c r="F159" i="9"/>
  <c r="E159" i="9"/>
  <c r="D159" i="9"/>
  <c r="C159" i="9"/>
  <c r="B159" i="9"/>
  <c r="Z158" i="9"/>
  <c r="Y158" i="9"/>
  <c r="X158" i="9"/>
  <c r="W158" i="9"/>
  <c r="V158" i="9"/>
  <c r="U158" i="9"/>
  <c r="T158" i="9"/>
  <c r="S158" i="9"/>
  <c r="R158" i="9"/>
  <c r="Q158" i="9"/>
  <c r="P158" i="9"/>
  <c r="O158" i="9"/>
  <c r="N158" i="9"/>
  <c r="M158" i="9"/>
  <c r="L158" i="9"/>
  <c r="K158" i="9"/>
  <c r="J158" i="9"/>
  <c r="I158" i="9"/>
  <c r="H158" i="9"/>
  <c r="G158" i="9"/>
  <c r="F158" i="9"/>
  <c r="E158" i="9"/>
  <c r="D158" i="9"/>
  <c r="C158" i="9"/>
  <c r="B158" i="9"/>
  <c r="Z157" i="9"/>
  <c r="Y157" i="9"/>
  <c r="X157" i="9"/>
  <c r="W157" i="9"/>
  <c r="V157" i="9"/>
  <c r="U157" i="9"/>
  <c r="T157" i="9"/>
  <c r="S157" i="9"/>
  <c r="R157" i="9"/>
  <c r="Q157" i="9"/>
  <c r="P157" i="9"/>
  <c r="O157" i="9"/>
  <c r="N157" i="9"/>
  <c r="M157" i="9"/>
  <c r="L157" i="9"/>
  <c r="K157" i="9"/>
  <c r="J157" i="9"/>
  <c r="I157" i="9"/>
  <c r="H157" i="9"/>
  <c r="G157" i="9"/>
  <c r="F157" i="9"/>
  <c r="E157" i="9"/>
  <c r="D157" i="9"/>
  <c r="C157" i="9"/>
  <c r="B157" i="9"/>
  <c r="Z156" i="9"/>
  <c r="Y156" i="9"/>
  <c r="X156" i="9"/>
  <c r="W156" i="9"/>
  <c r="V156" i="9"/>
  <c r="U156" i="9"/>
  <c r="T156" i="9"/>
  <c r="S156" i="9"/>
  <c r="R156" i="9"/>
  <c r="Q156" i="9"/>
  <c r="P156" i="9"/>
  <c r="O156" i="9"/>
  <c r="N156" i="9"/>
  <c r="M156" i="9"/>
  <c r="L156" i="9"/>
  <c r="K156" i="9"/>
  <c r="J156" i="9"/>
  <c r="I156" i="9"/>
  <c r="H156" i="9"/>
  <c r="G156" i="9"/>
  <c r="F156" i="9"/>
  <c r="E156" i="9"/>
  <c r="D156" i="9"/>
  <c r="C156" i="9"/>
  <c r="B156" i="9"/>
  <c r="Z155" i="9"/>
  <c r="Y155" i="9"/>
  <c r="X155" i="9"/>
  <c r="W155" i="9"/>
  <c r="V155" i="9"/>
  <c r="U155" i="9"/>
  <c r="T155" i="9"/>
  <c r="S155" i="9"/>
  <c r="R155" i="9"/>
  <c r="Q155" i="9"/>
  <c r="P155" i="9"/>
  <c r="O155" i="9"/>
  <c r="N155" i="9"/>
  <c r="M155" i="9"/>
  <c r="L155" i="9"/>
  <c r="K155" i="9"/>
  <c r="J155" i="9"/>
  <c r="I155" i="9"/>
  <c r="H155" i="9"/>
  <c r="G155" i="9"/>
  <c r="F155" i="9"/>
  <c r="E155" i="9"/>
  <c r="D155" i="9"/>
  <c r="C155" i="9"/>
  <c r="B155" i="9"/>
  <c r="Z154" i="9"/>
  <c r="Y154" i="9"/>
  <c r="X154" i="9"/>
  <c r="W154" i="9"/>
  <c r="V154" i="9"/>
  <c r="U154" i="9"/>
  <c r="T154" i="9"/>
  <c r="S154" i="9"/>
  <c r="R154" i="9"/>
  <c r="Q154" i="9"/>
  <c r="P154" i="9"/>
  <c r="O154" i="9"/>
  <c r="N154" i="9"/>
  <c r="M154" i="9"/>
  <c r="L154" i="9"/>
  <c r="K154" i="9"/>
  <c r="J154" i="9"/>
  <c r="I154" i="9"/>
  <c r="H154" i="9"/>
  <c r="G154" i="9"/>
  <c r="F154" i="9"/>
  <c r="E154" i="9"/>
  <c r="D154" i="9"/>
  <c r="C154" i="9"/>
  <c r="B154" i="9"/>
  <c r="Z153" i="9"/>
  <c r="Y153" i="9"/>
  <c r="X153" i="9"/>
  <c r="W153" i="9"/>
  <c r="V153" i="9"/>
  <c r="U153" i="9"/>
  <c r="T153" i="9"/>
  <c r="S153" i="9"/>
  <c r="R153" i="9"/>
  <c r="Q153" i="9"/>
  <c r="P153" i="9"/>
  <c r="O153" i="9"/>
  <c r="N153" i="9"/>
  <c r="M153" i="9"/>
  <c r="L153" i="9"/>
  <c r="K153" i="9"/>
  <c r="J153" i="9"/>
  <c r="I153" i="9"/>
  <c r="H153" i="9"/>
  <c r="G153" i="9"/>
  <c r="F153" i="9"/>
  <c r="E153" i="9"/>
  <c r="D153" i="9"/>
  <c r="C153" i="9"/>
  <c r="B153" i="9"/>
  <c r="Z152" i="9"/>
  <c r="Y152" i="9"/>
  <c r="X152" i="9"/>
  <c r="W152" i="9"/>
  <c r="V152" i="9"/>
  <c r="U152" i="9"/>
  <c r="T152" i="9"/>
  <c r="S152" i="9"/>
  <c r="R152" i="9"/>
  <c r="Q152" i="9"/>
  <c r="P152" i="9"/>
  <c r="O152" i="9"/>
  <c r="N152" i="9"/>
  <c r="M152" i="9"/>
  <c r="L152" i="9"/>
  <c r="K152" i="9"/>
  <c r="J152" i="9"/>
  <c r="I152" i="9"/>
  <c r="H152" i="9"/>
  <c r="G152" i="9"/>
  <c r="F152" i="9"/>
  <c r="E152" i="9"/>
  <c r="D152" i="9"/>
  <c r="C152" i="9"/>
  <c r="B152" i="9"/>
  <c r="Z151" i="9"/>
  <c r="Y151" i="9"/>
  <c r="X151" i="9"/>
  <c r="W151" i="9"/>
  <c r="V151" i="9"/>
  <c r="U151" i="9"/>
  <c r="T151" i="9"/>
  <c r="S151" i="9"/>
  <c r="R151" i="9"/>
  <c r="Q151" i="9"/>
  <c r="P151" i="9"/>
  <c r="O151" i="9"/>
  <c r="N151" i="9"/>
  <c r="M151" i="9"/>
  <c r="L151" i="9"/>
  <c r="K151" i="9"/>
  <c r="J151" i="9"/>
  <c r="I151" i="9"/>
  <c r="H151" i="9"/>
  <c r="G151" i="9"/>
  <c r="F151" i="9"/>
  <c r="E151" i="9"/>
  <c r="D151" i="9"/>
  <c r="C151" i="9"/>
  <c r="B151" i="9"/>
  <c r="Z150" i="9"/>
  <c r="Y150" i="9"/>
  <c r="X150" i="9"/>
  <c r="W150" i="9"/>
  <c r="V150" i="9"/>
  <c r="U150" i="9"/>
  <c r="T150" i="9"/>
  <c r="S150" i="9"/>
  <c r="R150" i="9"/>
  <c r="Q150" i="9"/>
  <c r="P150" i="9"/>
  <c r="O150" i="9"/>
  <c r="N150" i="9"/>
  <c r="M150" i="9"/>
  <c r="L150" i="9"/>
  <c r="K150" i="9"/>
  <c r="J150" i="9"/>
  <c r="I150" i="9"/>
  <c r="H150" i="9"/>
  <c r="G150" i="9"/>
  <c r="F150" i="9"/>
  <c r="E150" i="9"/>
  <c r="D150" i="9"/>
  <c r="C150" i="9"/>
  <c r="B150" i="9"/>
  <c r="Z149" i="9"/>
  <c r="Y149" i="9"/>
  <c r="X149" i="9"/>
  <c r="W149" i="9"/>
  <c r="V149" i="9"/>
  <c r="U149" i="9"/>
  <c r="T149" i="9"/>
  <c r="S149" i="9"/>
  <c r="R149" i="9"/>
  <c r="Q149" i="9"/>
  <c r="P149" i="9"/>
  <c r="O149" i="9"/>
  <c r="N149" i="9"/>
  <c r="M149" i="9"/>
  <c r="L149" i="9"/>
  <c r="K149" i="9"/>
  <c r="J149" i="9"/>
  <c r="I149" i="9"/>
  <c r="H149" i="9"/>
  <c r="G149" i="9"/>
  <c r="F149" i="9"/>
  <c r="E149" i="9"/>
  <c r="D149" i="9"/>
  <c r="C149" i="9"/>
  <c r="B149" i="9"/>
  <c r="Z148" i="9"/>
  <c r="Y148" i="9"/>
  <c r="X148" i="9"/>
  <c r="W148" i="9"/>
  <c r="V148" i="9"/>
  <c r="U148" i="9"/>
  <c r="T148" i="9"/>
  <c r="S148" i="9"/>
  <c r="R148" i="9"/>
  <c r="Q148" i="9"/>
  <c r="P148" i="9"/>
  <c r="O148" i="9"/>
  <c r="N148" i="9"/>
  <c r="M148" i="9"/>
  <c r="L148" i="9"/>
  <c r="K148" i="9"/>
  <c r="J148" i="9"/>
  <c r="I148" i="9"/>
  <c r="H148" i="9"/>
  <c r="G148" i="9"/>
  <c r="F148" i="9"/>
  <c r="E148" i="9"/>
  <c r="D148" i="9"/>
  <c r="C148" i="9"/>
  <c r="B148" i="9"/>
  <c r="Z147" i="9"/>
  <c r="Y147" i="9"/>
  <c r="X147" i="9"/>
  <c r="W147" i="9"/>
  <c r="V147" i="9"/>
  <c r="U147" i="9"/>
  <c r="T147" i="9"/>
  <c r="S147" i="9"/>
  <c r="R147" i="9"/>
  <c r="Q147" i="9"/>
  <c r="P147" i="9"/>
  <c r="O147" i="9"/>
  <c r="N147" i="9"/>
  <c r="M147" i="9"/>
  <c r="L147" i="9"/>
  <c r="K147" i="9"/>
  <c r="J147" i="9"/>
  <c r="I147" i="9"/>
  <c r="H147" i="9"/>
  <c r="G147" i="9"/>
  <c r="F147" i="9"/>
  <c r="E147" i="9"/>
  <c r="D147" i="9"/>
  <c r="C147" i="9"/>
  <c r="B147" i="9"/>
  <c r="Z146" i="9"/>
  <c r="Y146" i="9"/>
  <c r="X146" i="9"/>
  <c r="W146" i="9"/>
  <c r="V146" i="9"/>
  <c r="U146" i="9"/>
  <c r="T146" i="9"/>
  <c r="S146" i="9"/>
  <c r="R146" i="9"/>
  <c r="Q146" i="9"/>
  <c r="P146" i="9"/>
  <c r="O146" i="9"/>
  <c r="N146" i="9"/>
  <c r="M146" i="9"/>
  <c r="L146" i="9"/>
  <c r="K146" i="9"/>
  <c r="J146" i="9"/>
  <c r="I146" i="9"/>
  <c r="H146" i="9"/>
  <c r="G146" i="9"/>
  <c r="F146" i="9"/>
  <c r="E146" i="9"/>
  <c r="D146" i="9"/>
  <c r="C146" i="9"/>
  <c r="B146" i="9"/>
  <c r="Z145" i="9"/>
  <c r="Y145" i="9"/>
  <c r="X145" i="9"/>
  <c r="W145" i="9"/>
  <c r="V145" i="9"/>
  <c r="U145" i="9"/>
  <c r="T145" i="9"/>
  <c r="S145" i="9"/>
  <c r="R145" i="9"/>
  <c r="Q145" i="9"/>
  <c r="P145" i="9"/>
  <c r="O145" i="9"/>
  <c r="N145" i="9"/>
  <c r="M145" i="9"/>
  <c r="L145" i="9"/>
  <c r="K145" i="9"/>
  <c r="J145" i="9"/>
  <c r="I145" i="9"/>
  <c r="H145" i="9"/>
  <c r="G145" i="9"/>
  <c r="F145" i="9"/>
  <c r="E145" i="9"/>
  <c r="D145" i="9"/>
  <c r="C145" i="9"/>
  <c r="B145" i="9"/>
  <c r="Z144" i="9"/>
  <c r="Y144" i="9"/>
  <c r="X144" i="9"/>
  <c r="W144" i="9"/>
  <c r="V144" i="9"/>
  <c r="U144" i="9"/>
  <c r="T144" i="9"/>
  <c r="S144" i="9"/>
  <c r="R144" i="9"/>
  <c r="Q144" i="9"/>
  <c r="P144" i="9"/>
  <c r="O144" i="9"/>
  <c r="N144" i="9"/>
  <c r="M144" i="9"/>
  <c r="L144" i="9"/>
  <c r="K144" i="9"/>
  <c r="J144" i="9"/>
  <c r="I144" i="9"/>
  <c r="H144" i="9"/>
  <c r="G144" i="9"/>
  <c r="F144" i="9"/>
  <c r="E144" i="9"/>
  <c r="D144" i="9"/>
  <c r="C144" i="9"/>
  <c r="B144" i="9"/>
  <c r="Z143" i="9"/>
  <c r="Y143" i="9"/>
  <c r="X143" i="9"/>
  <c r="W143" i="9"/>
  <c r="V143" i="9"/>
  <c r="U143" i="9"/>
  <c r="T143" i="9"/>
  <c r="S143" i="9"/>
  <c r="R143" i="9"/>
  <c r="Q143" i="9"/>
  <c r="P143" i="9"/>
  <c r="O143" i="9"/>
  <c r="N143" i="9"/>
  <c r="M143" i="9"/>
  <c r="L143" i="9"/>
  <c r="K143" i="9"/>
  <c r="J143" i="9"/>
  <c r="I143" i="9"/>
  <c r="H143" i="9"/>
  <c r="G143" i="9"/>
  <c r="F143" i="9"/>
  <c r="E143" i="9"/>
  <c r="D143" i="9"/>
  <c r="C143" i="9"/>
  <c r="B143" i="9"/>
  <c r="Z142" i="9"/>
  <c r="Y142" i="9"/>
  <c r="X142" i="9"/>
  <c r="W142" i="9"/>
  <c r="V142" i="9"/>
  <c r="U142" i="9"/>
  <c r="T142" i="9"/>
  <c r="S142" i="9"/>
  <c r="R142" i="9"/>
  <c r="Q142" i="9"/>
  <c r="P142" i="9"/>
  <c r="O142" i="9"/>
  <c r="N142" i="9"/>
  <c r="M142" i="9"/>
  <c r="L142" i="9"/>
  <c r="K142" i="9"/>
  <c r="J142" i="9"/>
  <c r="I142" i="9"/>
  <c r="H142" i="9"/>
  <c r="G142" i="9"/>
  <c r="F142" i="9"/>
  <c r="E142" i="9"/>
  <c r="D142" i="9"/>
  <c r="C142" i="9"/>
  <c r="B142" i="9"/>
  <c r="Z141" i="9"/>
  <c r="Y141" i="9"/>
  <c r="X141" i="9"/>
  <c r="W141" i="9"/>
  <c r="V141" i="9"/>
  <c r="U141" i="9"/>
  <c r="T141" i="9"/>
  <c r="S141" i="9"/>
  <c r="R141" i="9"/>
  <c r="Q141" i="9"/>
  <c r="P141" i="9"/>
  <c r="O141" i="9"/>
  <c r="N141" i="9"/>
  <c r="M141" i="9"/>
  <c r="L141" i="9"/>
  <c r="K141" i="9"/>
  <c r="J141" i="9"/>
  <c r="I141" i="9"/>
  <c r="H141" i="9"/>
  <c r="G141" i="9"/>
  <c r="F141" i="9"/>
  <c r="E141" i="9"/>
  <c r="D141" i="9"/>
  <c r="C141" i="9"/>
  <c r="B141" i="9"/>
  <c r="Z140" i="9"/>
  <c r="Y140" i="9"/>
  <c r="X140" i="9"/>
  <c r="W140" i="9"/>
  <c r="V140" i="9"/>
  <c r="U140" i="9"/>
  <c r="T140" i="9"/>
  <c r="S140" i="9"/>
  <c r="R140" i="9"/>
  <c r="Q140" i="9"/>
  <c r="P140" i="9"/>
  <c r="O140" i="9"/>
  <c r="N140" i="9"/>
  <c r="M140" i="9"/>
  <c r="L140" i="9"/>
  <c r="K140" i="9"/>
  <c r="J140" i="9"/>
  <c r="I140" i="9"/>
  <c r="H140" i="9"/>
  <c r="G140" i="9"/>
  <c r="F140" i="9"/>
  <c r="E140" i="9"/>
  <c r="D140" i="9"/>
  <c r="C140" i="9"/>
  <c r="B140" i="9"/>
  <c r="Z139" i="9"/>
  <c r="Y139" i="9"/>
  <c r="X139" i="9"/>
  <c r="W139" i="9"/>
  <c r="V139" i="9"/>
  <c r="U139" i="9"/>
  <c r="T139" i="9"/>
  <c r="S139" i="9"/>
  <c r="R139" i="9"/>
  <c r="Q139" i="9"/>
  <c r="P139" i="9"/>
  <c r="O139" i="9"/>
  <c r="N139" i="9"/>
  <c r="M139" i="9"/>
  <c r="L139" i="9"/>
  <c r="K139" i="9"/>
  <c r="J139" i="9"/>
  <c r="I139" i="9"/>
  <c r="H139" i="9"/>
  <c r="G139" i="9"/>
  <c r="F139" i="9"/>
  <c r="E139" i="9"/>
  <c r="D139" i="9"/>
  <c r="C139" i="9"/>
  <c r="B139" i="9"/>
  <c r="Z138" i="9"/>
  <c r="Y138" i="9"/>
  <c r="X138" i="9"/>
  <c r="W138" i="9"/>
  <c r="V138" i="9"/>
  <c r="U138" i="9"/>
  <c r="T138" i="9"/>
  <c r="S138" i="9"/>
  <c r="R138" i="9"/>
  <c r="Q138" i="9"/>
  <c r="P138" i="9"/>
  <c r="O138" i="9"/>
  <c r="N138" i="9"/>
  <c r="M138" i="9"/>
  <c r="L138" i="9"/>
  <c r="K138" i="9"/>
  <c r="J138" i="9"/>
  <c r="I138" i="9"/>
  <c r="H138" i="9"/>
  <c r="G138" i="9"/>
  <c r="F138" i="9"/>
  <c r="E138" i="9"/>
  <c r="D138" i="9"/>
  <c r="C138" i="9"/>
  <c r="B138" i="9"/>
  <c r="Z137" i="9"/>
  <c r="Y137" i="9"/>
  <c r="X137" i="9"/>
  <c r="W137" i="9"/>
  <c r="V137" i="9"/>
  <c r="U137" i="9"/>
  <c r="T137" i="9"/>
  <c r="S137" i="9"/>
  <c r="R137" i="9"/>
  <c r="Q137" i="9"/>
  <c r="P137" i="9"/>
  <c r="O137" i="9"/>
  <c r="N137" i="9"/>
  <c r="M137" i="9"/>
  <c r="L137" i="9"/>
  <c r="K137" i="9"/>
  <c r="J137" i="9"/>
  <c r="I137" i="9"/>
  <c r="H137" i="9"/>
  <c r="G137" i="9"/>
  <c r="F137" i="9"/>
  <c r="E137" i="9"/>
  <c r="D137" i="9"/>
  <c r="C137" i="9"/>
  <c r="B137" i="9"/>
  <c r="Z136" i="9"/>
  <c r="Y136" i="9"/>
  <c r="X136" i="9"/>
  <c r="W136" i="9"/>
  <c r="V136" i="9"/>
  <c r="U136" i="9"/>
  <c r="T136" i="9"/>
  <c r="S136" i="9"/>
  <c r="R136" i="9"/>
  <c r="Q136" i="9"/>
  <c r="P136" i="9"/>
  <c r="O136" i="9"/>
  <c r="N136" i="9"/>
  <c r="M136" i="9"/>
  <c r="L136" i="9"/>
  <c r="K136" i="9"/>
  <c r="J136" i="9"/>
  <c r="I136" i="9"/>
  <c r="H136" i="9"/>
  <c r="G136" i="9"/>
  <c r="F136" i="9"/>
  <c r="E136" i="9"/>
  <c r="D136" i="9"/>
  <c r="C136" i="9"/>
  <c r="B136" i="9"/>
  <c r="Z135" i="9"/>
  <c r="Y135" i="9"/>
  <c r="X135" i="9"/>
  <c r="W135" i="9"/>
  <c r="V135" i="9"/>
  <c r="U135" i="9"/>
  <c r="T135" i="9"/>
  <c r="S135" i="9"/>
  <c r="R135" i="9"/>
  <c r="Q135" i="9"/>
  <c r="P135" i="9"/>
  <c r="O135" i="9"/>
  <c r="N135" i="9"/>
  <c r="M135" i="9"/>
  <c r="L135" i="9"/>
  <c r="K135" i="9"/>
  <c r="J135" i="9"/>
  <c r="I135" i="9"/>
  <c r="H135" i="9"/>
  <c r="G135" i="9"/>
  <c r="F135" i="9"/>
  <c r="E135" i="9"/>
  <c r="D135" i="9"/>
  <c r="C135" i="9"/>
  <c r="B135" i="9"/>
  <c r="Z134" i="9"/>
  <c r="Y134" i="9"/>
  <c r="X134" i="9"/>
  <c r="W134" i="9"/>
  <c r="V134" i="9"/>
  <c r="U134" i="9"/>
  <c r="T134" i="9"/>
  <c r="S134" i="9"/>
  <c r="R134" i="9"/>
  <c r="Q134" i="9"/>
  <c r="P134" i="9"/>
  <c r="O134" i="9"/>
  <c r="N134" i="9"/>
  <c r="M134" i="9"/>
  <c r="L134" i="9"/>
  <c r="K134" i="9"/>
  <c r="J134" i="9"/>
  <c r="I134" i="9"/>
  <c r="H134" i="9"/>
  <c r="G134" i="9"/>
  <c r="F134" i="9"/>
  <c r="E134" i="9"/>
  <c r="D134" i="9"/>
  <c r="C134" i="9"/>
  <c r="B134" i="9"/>
  <c r="Z133" i="9"/>
  <c r="Y133" i="9"/>
  <c r="X133" i="9"/>
  <c r="W133" i="9"/>
  <c r="V133" i="9"/>
  <c r="U133" i="9"/>
  <c r="T133" i="9"/>
  <c r="S133" i="9"/>
  <c r="R133" i="9"/>
  <c r="Q133" i="9"/>
  <c r="P133" i="9"/>
  <c r="O133" i="9"/>
  <c r="N133" i="9"/>
  <c r="M133" i="9"/>
  <c r="L133" i="9"/>
  <c r="K133" i="9"/>
  <c r="J133" i="9"/>
  <c r="I133" i="9"/>
  <c r="H133" i="9"/>
  <c r="G133" i="9"/>
  <c r="F133" i="9"/>
  <c r="E133" i="9"/>
  <c r="D133" i="9"/>
  <c r="C133" i="9"/>
  <c r="B133" i="9"/>
  <c r="Z132" i="9"/>
  <c r="Y132" i="9"/>
  <c r="X132" i="9"/>
  <c r="W132" i="9"/>
  <c r="V132" i="9"/>
  <c r="U132" i="9"/>
  <c r="T132" i="9"/>
  <c r="S132" i="9"/>
  <c r="R132" i="9"/>
  <c r="Q132" i="9"/>
  <c r="P132" i="9"/>
  <c r="O132" i="9"/>
  <c r="N132" i="9"/>
  <c r="M132" i="9"/>
  <c r="L132" i="9"/>
  <c r="K132" i="9"/>
  <c r="J132" i="9"/>
  <c r="I132" i="9"/>
  <c r="H132" i="9"/>
  <c r="G132" i="9"/>
  <c r="F132" i="9"/>
  <c r="E132" i="9"/>
  <c r="D132" i="9"/>
  <c r="C132" i="9"/>
  <c r="B132" i="9"/>
  <c r="Z131" i="9"/>
  <c r="Y131" i="9"/>
  <c r="X131" i="9"/>
  <c r="W131" i="9"/>
  <c r="V131" i="9"/>
  <c r="U131" i="9"/>
  <c r="T131" i="9"/>
  <c r="S131" i="9"/>
  <c r="R131" i="9"/>
  <c r="Q131" i="9"/>
  <c r="P131" i="9"/>
  <c r="O131" i="9"/>
  <c r="N131" i="9"/>
  <c r="M131" i="9"/>
  <c r="L131" i="9"/>
  <c r="K131" i="9"/>
  <c r="J131" i="9"/>
  <c r="I131" i="9"/>
  <c r="H131" i="9"/>
  <c r="G131" i="9"/>
  <c r="F131" i="9"/>
  <c r="E131" i="9"/>
  <c r="D131" i="9"/>
  <c r="C131" i="9"/>
  <c r="B131" i="9"/>
  <c r="Z130" i="9"/>
  <c r="Y130" i="9"/>
  <c r="X130" i="9"/>
  <c r="W130" i="9"/>
  <c r="V130" i="9"/>
  <c r="U130" i="9"/>
  <c r="T130" i="9"/>
  <c r="S130" i="9"/>
  <c r="R130" i="9"/>
  <c r="Q130" i="9"/>
  <c r="P130" i="9"/>
  <c r="O130" i="9"/>
  <c r="N130" i="9"/>
  <c r="M130" i="9"/>
  <c r="L130" i="9"/>
  <c r="K130" i="9"/>
  <c r="J130" i="9"/>
  <c r="I130" i="9"/>
  <c r="H130" i="9"/>
  <c r="G130" i="9"/>
  <c r="F130" i="9"/>
  <c r="E130" i="9"/>
  <c r="D130" i="9"/>
  <c r="C130" i="9"/>
  <c r="B130" i="9"/>
  <c r="Z129" i="9"/>
  <c r="Y129" i="9"/>
  <c r="X129" i="9"/>
  <c r="W129" i="9"/>
  <c r="V129" i="9"/>
  <c r="U129" i="9"/>
  <c r="T129" i="9"/>
  <c r="S129" i="9"/>
  <c r="R129" i="9"/>
  <c r="Q129" i="9"/>
  <c r="P129" i="9"/>
  <c r="O129" i="9"/>
  <c r="N129" i="9"/>
  <c r="M129" i="9"/>
  <c r="L129" i="9"/>
  <c r="K129" i="9"/>
  <c r="J129" i="9"/>
  <c r="I129" i="9"/>
  <c r="H129" i="9"/>
  <c r="G129" i="9"/>
  <c r="F129" i="9"/>
  <c r="E129" i="9"/>
  <c r="D129" i="9"/>
  <c r="C129" i="9"/>
  <c r="B129" i="9"/>
  <c r="Z128" i="9"/>
  <c r="Y128" i="9"/>
  <c r="X128" i="9"/>
  <c r="W128" i="9"/>
  <c r="V128" i="9"/>
  <c r="U128" i="9"/>
  <c r="T128" i="9"/>
  <c r="S128" i="9"/>
  <c r="R128" i="9"/>
  <c r="Q128" i="9"/>
  <c r="P128" i="9"/>
  <c r="O128" i="9"/>
  <c r="N128" i="9"/>
  <c r="M128" i="9"/>
  <c r="L128" i="9"/>
  <c r="K128" i="9"/>
  <c r="J128" i="9"/>
  <c r="I128" i="9"/>
  <c r="H128" i="9"/>
  <c r="G128" i="9"/>
  <c r="F128" i="9"/>
  <c r="E128" i="9"/>
  <c r="D128" i="9"/>
  <c r="C128" i="9"/>
  <c r="B128" i="9"/>
  <c r="Z127" i="9"/>
  <c r="Y127" i="9"/>
  <c r="X127" i="9"/>
  <c r="W127" i="9"/>
  <c r="V127" i="9"/>
  <c r="U127" i="9"/>
  <c r="T127" i="9"/>
  <c r="S127" i="9"/>
  <c r="R127" i="9"/>
  <c r="Q127" i="9"/>
  <c r="P127" i="9"/>
  <c r="O127" i="9"/>
  <c r="N127" i="9"/>
  <c r="M127" i="9"/>
  <c r="L127" i="9"/>
  <c r="K127" i="9"/>
  <c r="J127" i="9"/>
  <c r="I127" i="9"/>
  <c r="H127" i="9"/>
  <c r="G127" i="9"/>
  <c r="F127" i="9"/>
  <c r="E127" i="9"/>
  <c r="D127" i="9"/>
  <c r="C127" i="9"/>
  <c r="B127" i="9"/>
  <c r="Z126" i="9"/>
  <c r="Y126" i="9"/>
  <c r="X126" i="9"/>
  <c r="W126" i="9"/>
  <c r="V126" i="9"/>
  <c r="U126" i="9"/>
  <c r="T126" i="9"/>
  <c r="S126" i="9"/>
  <c r="R126" i="9"/>
  <c r="Q126" i="9"/>
  <c r="P126" i="9"/>
  <c r="O126" i="9"/>
  <c r="N126" i="9"/>
  <c r="M126" i="9"/>
  <c r="L126" i="9"/>
  <c r="K126" i="9"/>
  <c r="J126" i="9"/>
  <c r="I126" i="9"/>
  <c r="H126" i="9"/>
  <c r="G126" i="9"/>
  <c r="F126" i="9"/>
  <c r="E126" i="9"/>
  <c r="D126" i="9"/>
  <c r="C126" i="9"/>
  <c r="B126" i="9"/>
  <c r="Z125" i="9"/>
  <c r="Y125" i="9"/>
  <c r="X125" i="9"/>
  <c r="W125" i="9"/>
  <c r="V125" i="9"/>
  <c r="U125" i="9"/>
  <c r="T125" i="9"/>
  <c r="S125" i="9"/>
  <c r="R125" i="9"/>
  <c r="Q125" i="9"/>
  <c r="P125" i="9"/>
  <c r="O125" i="9"/>
  <c r="N125" i="9"/>
  <c r="M125" i="9"/>
  <c r="L125" i="9"/>
  <c r="K125" i="9"/>
  <c r="J125" i="9"/>
  <c r="I125" i="9"/>
  <c r="H125" i="9"/>
  <c r="G125" i="9"/>
  <c r="F125" i="9"/>
  <c r="E125" i="9"/>
  <c r="D125" i="9"/>
  <c r="C125" i="9"/>
  <c r="B125" i="9"/>
  <c r="Z124" i="9"/>
  <c r="Y124" i="9"/>
  <c r="X124" i="9"/>
  <c r="W124" i="9"/>
  <c r="V124" i="9"/>
  <c r="U124" i="9"/>
  <c r="T124" i="9"/>
  <c r="S124" i="9"/>
  <c r="R124" i="9"/>
  <c r="Q124" i="9"/>
  <c r="P124" i="9"/>
  <c r="O124" i="9"/>
  <c r="N124" i="9"/>
  <c r="M124" i="9"/>
  <c r="L124" i="9"/>
  <c r="K124" i="9"/>
  <c r="J124" i="9"/>
  <c r="I124" i="9"/>
  <c r="H124" i="9"/>
  <c r="G124" i="9"/>
  <c r="F124" i="9"/>
  <c r="E124" i="9"/>
  <c r="D124" i="9"/>
  <c r="C124" i="9"/>
  <c r="B124" i="9"/>
  <c r="Z123" i="9"/>
  <c r="Y123" i="9"/>
  <c r="X123" i="9"/>
  <c r="W123" i="9"/>
  <c r="V123" i="9"/>
  <c r="U123" i="9"/>
  <c r="T123" i="9"/>
  <c r="S123" i="9"/>
  <c r="R123" i="9"/>
  <c r="Q123" i="9"/>
  <c r="P123" i="9"/>
  <c r="O123" i="9"/>
  <c r="N123" i="9"/>
  <c r="M123" i="9"/>
  <c r="L123" i="9"/>
  <c r="K123" i="9"/>
  <c r="J123" i="9"/>
  <c r="I123" i="9"/>
  <c r="H123" i="9"/>
  <c r="G123" i="9"/>
  <c r="F123" i="9"/>
  <c r="E123" i="9"/>
  <c r="D123" i="9"/>
  <c r="C123" i="9"/>
  <c r="B123" i="9"/>
  <c r="Z122" i="9"/>
  <c r="Y122" i="9"/>
  <c r="X122" i="9"/>
  <c r="W122" i="9"/>
  <c r="V122" i="9"/>
  <c r="U122" i="9"/>
  <c r="T122" i="9"/>
  <c r="S122" i="9"/>
  <c r="R122" i="9"/>
  <c r="Q122" i="9"/>
  <c r="P122" i="9"/>
  <c r="O122" i="9"/>
  <c r="N122" i="9"/>
  <c r="M122" i="9"/>
  <c r="L122" i="9"/>
  <c r="K122" i="9"/>
  <c r="J122" i="9"/>
  <c r="I122" i="9"/>
  <c r="H122" i="9"/>
  <c r="G122" i="9"/>
  <c r="F122" i="9"/>
  <c r="E122" i="9"/>
  <c r="D122" i="9"/>
  <c r="C122" i="9"/>
  <c r="B122" i="9"/>
  <c r="Z121" i="9"/>
  <c r="Y121" i="9"/>
  <c r="X121" i="9"/>
  <c r="W121" i="9"/>
  <c r="V121" i="9"/>
  <c r="U121" i="9"/>
  <c r="T121" i="9"/>
  <c r="S121" i="9"/>
  <c r="R121" i="9"/>
  <c r="Q121" i="9"/>
  <c r="P121" i="9"/>
  <c r="O121" i="9"/>
  <c r="N121" i="9"/>
  <c r="M121" i="9"/>
  <c r="L121" i="9"/>
  <c r="K121" i="9"/>
  <c r="J121" i="9"/>
  <c r="I121" i="9"/>
  <c r="H121" i="9"/>
  <c r="G121" i="9"/>
  <c r="F121" i="9"/>
  <c r="E121" i="9"/>
  <c r="D121" i="9"/>
  <c r="C121" i="9"/>
  <c r="B121" i="9"/>
  <c r="Z120" i="9"/>
  <c r="Y120" i="9"/>
  <c r="X120" i="9"/>
  <c r="W120" i="9"/>
  <c r="V120" i="9"/>
  <c r="U120" i="9"/>
  <c r="T120" i="9"/>
  <c r="S120" i="9"/>
  <c r="R120" i="9"/>
  <c r="Q120" i="9"/>
  <c r="P120" i="9"/>
  <c r="O120" i="9"/>
  <c r="N120" i="9"/>
  <c r="M120" i="9"/>
  <c r="L120" i="9"/>
  <c r="K120" i="9"/>
  <c r="J120" i="9"/>
  <c r="I120" i="9"/>
  <c r="H120" i="9"/>
  <c r="G120" i="9"/>
  <c r="F120" i="9"/>
  <c r="E120" i="9"/>
  <c r="D120" i="9"/>
  <c r="C120" i="9"/>
  <c r="B120" i="9"/>
  <c r="Z119" i="9"/>
  <c r="Y119" i="9"/>
  <c r="X119" i="9"/>
  <c r="W119" i="9"/>
  <c r="V119" i="9"/>
  <c r="U119" i="9"/>
  <c r="T119" i="9"/>
  <c r="S119" i="9"/>
  <c r="R119" i="9"/>
  <c r="Q119" i="9"/>
  <c r="P119" i="9"/>
  <c r="O119" i="9"/>
  <c r="N119" i="9"/>
  <c r="M119" i="9"/>
  <c r="L119" i="9"/>
  <c r="K119" i="9"/>
  <c r="J119" i="9"/>
  <c r="I119" i="9"/>
  <c r="H119" i="9"/>
  <c r="G119" i="9"/>
  <c r="F119" i="9"/>
  <c r="E119" i="9"/>
  <c r="D119" i="9"/>
  <c r="C119" i="9"/>
  <c r="B119" i="9"/>
  <c r="Z118" i="9"/>
  <c r="Y118" i="9"/>
  <c r="X118" i="9"/>
  <c r="W118" i="9"/>
  <c r="V118" i="9"/>
  <c r="U118" i="9"/>
  <c r="T118" i="9"/>
  <c r="S118" i="9"/>
  <c r="R118" i="9"/>
  <c r="Q118" i="9"/>
  <c r="P118" i="9"/>
  <c r="O118" i="9"/>
  <c r="N118" i="9"/>
  <c r="M118" i="9"/>
  <c r="L118" i="9"/>
  <c r="K118" i="9"/>
  <c r="J118" i="9"/>
  <c r="I118" i="9"/>
  <c r="H118" i="9"/>
  <c r="G118" i="9"/>
  <c r="F118" i="9"/>
  <c r="E118" i="9"/>
  <c r="D118" i="9"/>
  <c r="C118" i="9"/>
  <c r="B118" i="9"/>
  <c r="Z117" i="9"/>
  <c r="Y117" i="9"/>
  <c r="X117" i="9"/>
  <c r="W117" i="9"/>
  <c r="V117" i="9"/>
  <c r="U117" i="9"/>
  <c r="T117" i="9"/>
  <c r="S117" i="9"/>
  <c r="R117" i="9"/>
  <c r="Q117" i="9"/>
  <c r="P117" i="9"/>
  <c r="O117" i="9"/>
  <c r="N117" i="9"/>
  <c r="M117" i="9"/>
  <c r="L117" i="9"/>
  <c r="K117" i="9"/>
  <c r="J117" i="9"/>
  <c r="I117" i="9"/>
  <c r="H117" i="9"/>
  <c r="G117" i="9"/>
  <c r="F117" i="9"/>
  <c r="E117" i="9"/>
  <c r="D117" i="9"/>
  <c r="C117" i="9"/>
  <c r="B117" i="9"/>
  <c r="Z116" i="9"/>
  <c r="Y116" i="9"/>
  <c r="X116" i="9"/>
  <c r="W116" i="9"/>
  <c r="V116" i="9"/>
  <c r="U116" i="9"/>
  <c r="T116" i="9"/>
  <c r="S116" i="9"/>
  <c r="R116" i="9"/>
  <c r="Q116" i="9"/>
  <c r="P116" i="9"/>
  <c r="O116" i="9"/>
  <c r="N116" i="9"/>
  <c r="M116" i="9"/>
  <c r="L116" i="9"/>
  <c r="K116" i="9"/>
  <c r="J116" i="9"/>
  <c r="I116" i="9"/>
  <c r="H116" i="9"/>
  <c r="G116" i="9"/>
  <c r="F116" i="9"/>
  <c r="E116" i="9"/>
  <c r="D116" i="9"/>
  <c r="C116" i="9"/>
  <c r="B116" i="9"/>
  <c r="Z115" i="9"/>
  <c r="Y115" i="9"/>
  <c r="X115" i="9"/>
  <c r="W115" i="9"/>
  <c r="V115" i="9"/>
  <c r="U115" i="9"/>
  <c r="T115" i="9"/>
  <c r="S115" i="9"/>
  <c r="R115" i="9"/>
  <c r="Q115" i="9"/>
  <c r="P115" i="9"/>
  <c r="O115" i="9"/>
  <c r="N115" i="9"/>
  <c r="M115" i="9"/>
  <c r="L115" i="9"/>
  <c r="K115" i="9"/>
  <c r="J115" i="9"/>
  <c r="I115" i="9"/>
  <c r="H115" i="9"/>
  <c r="G115" i="9"/>
  <c r="F115" i="9"/>
  <c r="E115" i="9"/>
  <c r="D115" i="9"/>
  <c r="C115" i="9"/>
  <c r="B115" i="9"/>
  <c r="Z114" i="9"/>
  <c r="Y114" i="9"/>
  <c r="X114" i="9"/>
  <c r="W114" i="9"/>
  <c r="V114" i="9"/>
  <c r="U114" i="9"/>
  <c r="T114" i="9"/>
  <c r="S114" i="9"/>
  <c r="R114" i="9"/>
  <c r="Q114" i="9"/>
  <c r="P114" i="9"/>
  <c r="O114" i="9"/>
  <c r="N114" i="9"/>
  <c r="M114" i="9"/>
  <c r="L114" i="9"/>
  <c r="K114" i="9"/>
  <c r="J114" i="9"/>
  <c r="I114" i="9"/>
  <c r="H114" i="9"/>
  <c r="G114" i="9"/>
  <c r="F114" i="9"/>
  <c r="E114" i="9"/>
  <c r="D114" i="9"/>
  <c r="C114" i="9"/>
  <c r="B114" i="9"/>
  <c r="Z113" i="9"/>
  <c r="Y113" i="9"/>
  <c r="X113" i="9"/>
  <c r="W113" i="9"/>
  <c r="V113" i="9"/>
  <c r="U113" i="9"/>
  <c r="T113" i="9"/>
  <c r="S113" i="9"/>
  <c r="R113" i="9"/>
  <c r="Q113" i="9"/>
  <c r="P113" i="9"/>
  <c r="O113" i="9"/>
  <c r="N113" i="9"/>
  <c r="M113" i="9"/>
  <c r="L113" i="9"/>
  <c r="K113" i="9"/>
  <c r="J113" i="9"/>
  <c r="I113" i="9"/>
  <c r="H113" i="9"/>
  <c r="G113" i="9"/>
  <c r="F113" i="9"/>
  <c r="E113" i="9"/>
  <c r="D113" i="9"/>
  <c r="C113" i="9"/>
  <c r="B113" i="9"/>
  <c r="Z112" i="9"/>
  <c r="Y112" i="9"/>
  <c r="X112" i="9"/>
  <c r="W112" i="9"/>
  <c r="V112" i="9"/>
  <c r="U112" i="9"/>
  <c r="T112" i="9"/>
  <c r="S112" i="9"/>
  <c r="R112" i="9"/>
  <c r="Q112" i="9"/>
  <c r="P112" i="9"/>
  <c r="O112" i="9"/>
  <c r="N112" i="9"/>
  <c r="M112" i="9"/>
  <c r="L112" i="9"/>
  <c r="K112" i="9"/>
  <c r="J112" i="9"/>
  <c r="I112" i="9"/>
  <c r="H112" i="9"/>
  <c r="G112" i="9"/>
  <c r="F112" i="9"/>
  <c r="E112" i="9"/>
  <c r="D112" i="9"/>
  <c r="C112" i="9"/>
  <c r="B112" i="9"/>
  <c r="Z111" i="9"/>
  <c r="Y111" i="9"/>
  <c r="X111" i="9"/>
  <c r="W111" i="9"/>
  <c r="V111" i="9"/>
  <c r="U111" i="9"/>
  <c r="T111" i="9"/>
  <c r="S111" i="9"/>
  <c r="R111" i="9"/>
  <c r="Q111" i="9"/>
  <c r="P111" i="9"/>
  <c r="O111" i="9"/>
  <c r="N111" i="9"/>
  <c r="M111" i="9"/>
  <c r="L111" i="9"/>
  <c r="K111" i="9"/>
  <c r="J111" i="9"/>
  <c r="I111" i="9"/>
  <c r="H111" i="9"/>
  <c r="G111" i="9"/>
  <c r="F111" i="9"/>
  <c r="E111" i="9"/>
  <c r="D111" i="9"/>
  <c r="C111" i="9"/>
  <c r="B111" i="9"/>
  <c r="Z110" i="9"/>
  <c r="Y110" i="9"/>
  <c r="X110" i="9"/>
  <c r="W110" i="9"/>
  <c r="V110" i="9"/>
  <c r="U110" i="9"/>
  <c r="T110" i="9"/>
  <c r="S110" i="9"/>
  <c r="R110" i="9"/>
  <c r="Q110" i="9"/>
  <c r="P110" i="9"/>
  <c r="O110" i="9"/>
  <c r="N110" i="9"/>
  <c r="M110" i="9"/>
  <c r="L110" i="9"/>
  <c r="K110" i="9"/>
  <c r="J110" i="9"/>
  <c r="I110" i="9"/>
  <c r="H110" i="9"/>
  <c r="G110" i="9"/>
  <c r="F110" i="9"/>
  <c r="E110" i="9"/>
  <c r="D110" i="9"/>
  <c r="C110" i="9"/>
  <c r="B110" i="9"/>
  <c r="Z109" i="9"/>
  <c r="Y109" i="9"/>
  <c r="X109" i="9"/>
  <c r="W109" i="9"/>
  <c r="V109" i="9"/>
  <c r="U109" i="9"/>
  <c r="T109" i="9"/>
  <c r="S109" i="9"/>
  <c r="R109" i="9"/>
  <c r="Q109" i="9"/>
  <c r="P109" i="9"/>
  <c r="O109" i="9"/>
  <c r="N109" i="9"/>
  <c r="M109" i="9"/>
  <c r="L109" i="9"/>
  <c r="K109" i="9"/>
  <c r="J109" i="9"/>
  <c r="I109" i="9"/>
  <c r="H109" i="9"/>
  <c r="G109" i="9"/>
  <c r="F109" i="9"/>
  <c r="E109" i="9"/>
  <c r="D109" i="9"/>
  <c r="C109" i="9"/>
  <c r="B109" i="9"/>
  <c r="Z108" i="9"/>
  <c r="Y108" i="9"/>
  <c r="X108" i="9"/>
  <c r="W108" i="9"/>
  <c r="V108" i="9"/>
  <c r="U108" i="9"/>
  <c r="T108" i="9"/>
  <c r="S108" i="9"/>
  <c r="R108" i="9"/>
  <c r="Q108" i="9"/>
  <c r="P108" i="9"/>
  <c r="O108" i="9"/>
  <c r="N108" i="9"/>
  <c r="M108" i="9"/>
  <c r="L108" i="9"/>
  <c r="K108" i="9"/>
  <c r="J108" i="9"/>
  <c r="I108" i="9"/>
  <c r="H108" i="9"/>
  <c r="G108" i="9"/>
  <c r="F108" i="9"/>
  <c r="E108" i="9"/>
  <c r="D108" i="9"/>
  <c r="C108" i="9"/>
  <c r="B108" i="9"/>
  <c r="Z107" i="9"/>
  <c r="Y107" i="9"/>
  <c r="X107" i="9"/>
  <c r="W107" i="9"/>
  <c r="V107" i="9"/>
  <c r="U107" i="9"/>
  <c r="T107" i="9"/>
  <c r="S107" i="9"/>
  <c r="R107" i="9"/>
  <c r="Q107" i="9"/>
  <c r="P107" i="9"/>
  <c r="O107" i="9"/>
  <c r="N107" i="9"/>
  <c r="M107" i="9"/>
  <c r="L107" i="9"/>
  <c r="K107" i="9"/>
  <c r="J107" i="9"/>
  <c r="I107" i="9"/>
  <c r="H107" i="9"/>
  <c r="G107" i="9"/>
  <c r="F107" i="9"/>
  <c r="E107" i="9"/>
  <c r="D107" i="9"/>
  <c r="C107" i="9"/>
  <c r="B107" i="9"/>
  <c r="Z106" i="9"/>
  <c r="Y106" i="9"/>
  <c r="X106" i="9"/>
  <c r="W106" i="9"/>
  <c r="V106" i="9"/>
  <c r="U106" i="9"/>
  <c r="T106" i="9"/>
  <c r="S106" i="9"/>
  <c r="R106" i="9"/>
  <c r="Q106" i="9"/>
  <c r="P106" i="9"/>
  <c r="O106" i="9"/>
  <c r="N106" i="9"/>
  <c r="M106" i="9"/>
  <c r="L106" i="9"/>
  <c r="K106" i="9"/>
  <c r="J106" i="9"/>
  <c r="I106" i="9"/>
  <c r="H106" i="9"/>
  <c r="G106" i="9"/>
  <c r="F106" i="9"/>
  <c r="E106" i="9"/>
  <c r="D106" i="9"/>
  <c r="C106" i="9"/>
  <c r="B106" i="9"/>
  <c r="Z105" i="9"/>
  <c r="Y105" i="9"/>
  <c r="X105" i="9"/>
  <c r="W105" i="9"/>
  <c r="V105" i="9"/>
  <c r="U105" i="9"/>
  <c r="T105" i="9"/>
  <c r="S105" i="9"/>
  <c r="R105" i="9"/>
  <c r="Q105" i="9"/>
  <c r="P105" i="9"/>
  <c r="O105" i="9"/>
  <c r="N105" i="9"/>
  <c r="M105" i="9"/>
  <c r="L105" i="9"/>
  <c r="K105" i="9"/>
  <c r="J105" i="9"/>
  <c r="I105" i="9"/>
  <c r="H105" i="9"/>
  <c r="G105" i="9"/>
  <c r="F105" i="9"/>
  <c r="E105" i="9"/>
  <c r="D105" i="9"/>
  <c r="C105" i="9"/>
  <c r="B105" i="9"/>
  <c r="Z104" i="9"/>
  <c r="Y104" i="9"/>
  <c r="X104" i="9"/>
  <c r="W104" i="9"/>
  <c r="V104" i="9"/>
  <c r="U104" i="9"/>
  <c r="T104" i="9"/>
  <c r="S104" i="9"/>
  <c r="R104" i="9"/>
  <c r="Q104" i="9"/>
  <c r="P104" i="9"/>
  <c r="O104" i="9"/>
  <c r="N104" i="9"/>
  <c r="M104" i="9"/>
  <c r="L104" i="9"/>
  <c r="K104" i="9"/>
  <c r="J104" i="9"/>
  <c r="I104" i="9"/>
  <c r="H104" i="9"/>
  <c r="G104" i="9"/>
  <c r="F104" i="9"/>
  <c r="E104" i="9"/>
  <c r="D104" i="9"/>
  <c r="C104" i="9"/>
  <c r="B104" i="9"/>
  <c r="Z103" i="9"/>
  <c r="Y103" i="9"/>
  <c r="X103" i="9"/>
  <c r="W103" i="9"/>
  <c r="V103" i="9"/>
  <c r="U103" i="9"/>
  <c r="T103" i="9"/>
  <c r="S103" i="9"/>
  <c r="R103" i="9"/>
  <c r="Q103" i="9"/>
  <c r="P103" i="9"/>
  <c r="O103" i="9"/>
  <c r="N103" i="9"/>
  <c r="M103" i="9"/>
  <c r="L103" i="9"/>
  <c r="K103" i="9"/>
  <c r="J103" i="9"/>
  <c r="I103" i="9"/>
  <c r="H103" i="9"/>
  <c r="G103" i="9"/>
  <c r="F103" i="9"/>
  <c r="E103" i="9"/>
  <c r="D103" i="9"/>
  <c r="C103" i="9"/>
  <c r="B103" i="9"/>
  <c r="Z102" i="9"/>
  <c r="Y102" i="9"/>
  <c r="X102" i="9"/>
  <c r="W102" i="9"/>
  <c r="V102" i="9"/>
  <c r="U102" i="9"/>
  <c r="T102" i="9"/>
  <c r="S102" i="9"/>
  <c r="R102" i="9"/>
  <c r="Q102" i="9"/>
  <c r="P102" i="9"/>
  <c r="O102" i="9"/>
  <c r="N102" i="9"/>
  <c r="M102" i="9"/>
  <c r="L102" i="9"/>
  <c r="K102" i="9"/>
  <c r="J102" i="9"/>
  <c r="I102" i="9"/>
  <c r="H102" i="9"/>
  <c r="G102" i="9"/>
  <c r="F102" i="9"/>
  <c r="E102" i="9"/>
  <c r="D102" i="9"/>
  <c r="C102" i="9"/>
  <c r="B102" i="9"/>
  <c r="Z101" i="9"/>
  <c r="Y101" i="9"/>
  <c r="X101" i="9"/>
  <c r="W101" i="9"/>
  <c r="V101" i="9"/>
  <c r="U101" i="9"/>
  <c r="T101" i="9"/>
  <c r="S101" i="9"/>
  <c r="R101" i="9"/>
  <c r="Q101" i="9"/>
  <c r="P101" i="9"/>
  <c r="O101" i="9"/>
  <c r="N101" i="9"/>
  <c r="M101" i="9"/>
  <c r="L101" i="9"/>
  <c r="K101" i="9"/>
  <c r="J101" i="9"/>
  <c r="I101" i="9"/>
  <c r="H101" i="9"/>
  <c r="G101" i="9"/>
  <c r="F101" i="9"/>
  <c r="E101" i="9"/>
  <c r="D101" i="9"/>
  <c r="C101" i="9"/>
  <c r="B101" i="9"/>
  <c r="Z100" i="9"/>
  <c r="Y100" i="9"/>
  <c r="X100" i="9"/>
  <c r="W100" i="9"/>
  <c r="V100" i="9"/>
  <c r="U100" i="9"/>
  <c r="T100" i="9"/>
  <c r="S100" i="9"/>
  <c r="R100" i="9"/>
  <c r="Q100" i="9"/>
  <c r="P100" i="9"/>
  <c r="O100" i="9"/>
  <c r="N100" i="9"/>
  <c r="M100" i="9"/>
  <c r="L100" i="9"/>
  <c r="K100" i="9"/>
  <c r="J100" i="9"/>
  <c r="I100" i="9"/>
  <c r="H100" i="9"/>
  <c r="G100" i="9"/>
  <c r="F100" i="9"/>
  <c r="E100" i="9"/>
  <c r="D100" i="9"/>
  <c r="C100" i="9"/>
  <c r="B100" i="9"/>
  <c r="Z99" i="9"/>
  <c r="Y99" i="9"/>
  <c r="X99" i="9"/>
  <c r="W99" i="9"/>
  <c r="V99" i="9"/>
  <c r="U99" i="9"/>
  <c r="T99" i="9"/>
  <c r="S99" i="9"/>
  <c r="R99" i="9"/>
  <c r="Q99" i="9"/>
  <c r="P99" i="9"/>
  <c r="O99" i="9"/>
  <c r="N99" i="9"/>
  <c r="M99" i="9"/>
  <c r="L99" i="9"/>
  <c r="K99" i="9"/>
  <c r="J99" i="9"/>
  <c r="I99" i="9"/>
  <c r="H99" i="9"/>
  <c r="G99" i="9"/>
  <c r="F99" i="9"/>
  <c r="E99" i="9"/>
  <c r="D99" i="9"/>
  <c r="C99" i="9"/>
  <c r="B99" i="9"/>
  <c r="Z98" i="9"/>
  <c r="Y98" i="9"/>
  <c r="X98" i="9"/>
  <c r="W98" i="9"/>
  <c r="V98" i="9"/>
  <c r="U98" i="9"/>
  <c r="T98" i="9"/>
  <c r="S98" i="9"/>
  <c r="R98" i="9"/>
  <c r="Q98" i="9"/>
  <c r="P98" i="9"/>
  <c r="O98" i="9"/>
  <c r="N98" i="9"/>
  <c r="M98" i="9"/>
  <c r="L98" i="9"/>
  <c r="K98" i="9"/>
  <c r="J98" i="9"/>
  <c r="I98" i="9"/>
  <c r="H98" i="9"/>
  <c r="G98" i="9"/>
  <c r="F98" i="9"/>
  <c r="E98" i="9"/>
  <c r="D98" i="9"/>
  <c r="C98" i="9"/>
  <c r="B98" i="9"/>
  <c r="Z97" i="9"/>
  <c r="Y97" i="9"/>
  <c r="X97" i="9"/>
  <c r="W97" i="9"/>
  <c r="V97" i="9"/>
  <c r="U97" i="9"/>
  <c r="T97" i="9"/>
  <c r="S97" i="9"/>
  <c r="R97" i="9"/>
  <c r="Q97" i="9"/>
  <c r="P97" i="9"/>
  <c r="O97" i="9"/>
  <c r="N97" i="9"/>
  <c r="M97" i="9"/>
  <c r="L97" i="9"/>
  <c r="K97" i="9"/>
  <c r="J97" i="9"/>
  <c r="I97" i="9"/>
  <c r="H97" i="9"/>
  <c r="G97" i="9"/>
  <c r="F97" i="9"/>
  <c r="E97" i="9"/>
  <c r="D97" i="9"/>
  <c r="C97" i="9"/>
  <c r="B97" i="9"/>
  <c r="Z96" i="9"/>
  <c r="Y96" i="9"/>
  <c r="X96" i="9"/>
  <c r="W96" i="9"/>
  <c r="V96" i="9"/>
  <c r="U96" i="9"/>
  <c r="T96" i="9"/>
  <c r="S96" i="9"/>
  <c r="R96" i="9"/>
  <c r="Q96" i="9"/>
  <c r="P96" i="9"/>
  <c r="O96" i="9"/>
  <c r="N96" i="9"/>
  <c r="M96" i="9"/>
  <c r="L96" i="9"/>
  <c r="K96" i="9"/>
  <c r="J96" i="9"/>
  <c r="I96" i="9"/>
  <c r="H96" i="9"/>
  <c r="G96" i="9"/>
  <c r="F96" i="9"/>
  <c r="E96" i="9"/>
  <c r="D96" i="9"/>
  <c r="C96" i="9"/>
  <c r="B96" i="9"/>
  <c r="Z95" i="9"/>
  <c r="Y95" i="9"/>
  <c r="X95" i="9"/>
  <c r="W95" i="9"/>
  <c r="V95" i="9"/>
  <c r="U95" i="9"/>
  <c r="T95" i="9"/>
  <c r="S95" i="9"/>
  <c r="R95" i="9"/>
  <c r="Q95" i="9"/>
  <c r="P95" i="9"/>
  <c r="O95" i="9"/>
  <c r="N95" i="9"/>
  <c r="M95" i="9"/>
  <c r="L95" i="9"/>
  <c r="K95" i="9"/>
  <c r="J95" i="9"/>
  <c r="I95" i="9"/>
  <c r="H95" i="9"/>
  <c r="G95" i="9"/>
  <c r="F95" i="9"/>
  <c r="E95" i="9"/>
  <c r="D95" i="9"/>
  <c r="C95" i="9"/>
  <c r="B95" i="9"/>
  <c r="Z94" i="9"/>
  <c r="Y94" i="9"/>
  <c r="X94" i="9"/>
  <c r="W94" i="9"/>
  <c r="V94" i="9"/>
  <c r="U94" i="9"/>
  <c r="T94" i="9"/>
  <c r="S94" i="9"/>
  <c r="R94" i="9"/>
  <c r="Q94" i="9"/>
  <c r="P94" i="9"/>
  <c r="O94" i="9"/>
  <c r="N94" i="9"/>
  <c r="M94" i="9"/>
  <c r="L94" i="9"/>
  <c r="K94" i="9"/>
  <c r="J94" i="9"/>
  <c r="I94" i="9"/>
  <c r="H94" i="9"/>
  <c r="G94" i="9"/>
  <c r="F94" i="9"/>
  <c r="E94" i="9"/>
  <c r="D94" i="9"/>
  <c r="C94" i="9"/>
  <c r="B94" i="9"/>
  <c r="Z93" i="9"/>
  <c r="Y93" i="9"/>
  <c r="X93" i="9"/>
  <c r="W93" i="9"/>
  <c r="V93" i="9"/>
  <c r="U93" i="9"/>
  <c r="T93" i="9"/>
  <c r="S93" i="9"/>
  <c r="R93" i="9"/>
  <c r="Q93" i="9"/>
  <c r="P93" i="9"/>
  <c r="O93" i="9"/>
  <c r="N93" i="9"/>
  <c r="M93" i="9"/>
  <c r="L93" i="9"/>
  <c r="K93" i="9"/>
  <c r="J93" i="9"/>
  <c r="I93" i="9"/>
  <c r="H93" i="9"/>
  <c r="G93" i="9"/>
  <c r="F93" i="9"/>
  <c r="E93" i="9"/>
  <c r="D93" i="9"/>
  <c r="C93" i="9"/>
  <c r="B93" i="9"/>
  <c r="Z92" i="9"/>
  <c r="Y92" i="9"/>
  <c r="X92" i="9"/>
  <c r="W92" i="9"/>
  <c r="V92" i="9"/>
  <c r="U92" i="9"/>
  <c r="T92" i="9"/>
  <c r="S92" i="9"/>
  <c r="R92" i="9"/>
  <c r="Q92" i="9"/>
  <c r="P92" i="9"/>
  <c r="O92" i="9"/>
  <c r="N92" i="9"/>
  <c r="M92" i="9"/>
  <c r="L92" i="9"/>
  <c r="K92" i="9"/>
  <c r="J92" i="9"/>
  <c r="I92" i="9"/>
  <c r="H92" i="9"/>
  <c r="G92" i="9"/>
  <c r="F92" i="9"/>
  <c r="E92" i="9"/>
  <c r="D92" i="9"/>
  <c r="C92" i="9"/>
  <c r="B92" i="9"/>
  <c r="Z91" i="9"/>
  <c r="Y91" i="9"/>
  <c r="X91" i="9"/>
  <c r="W91" i="9"/>
  <c r="V91" i="9"/>
  <c r="U91" i="9"/>
  <c r="T91" i="9"/>
  <c r="S91" i="9"/>
  <c r="R91" i="9"/>
  <c r="Q91" i="9"/>
  <c r="P91" i="9"/>
  <c r="O91" i="9"/>
  <c r="N91" i="9"/>
  <c r="M91" i="9"/>
  <c r="L91" i="9"/>
  <c r="K91" i="9"/>
  <c r="J91" i="9"/>
  <c r="I91" i="9"/>
  <c r="H91" i="9"/>
  <c r="G91" i="9"/>
  <c r="F91" i="9"/>
  <c r="E91" i="9"/>
  <c r="D91" i="9"/>
  <c r="C91" i="9"/>
  <c r="B91" i="9"/>
  <c r="Z90" i="9"/>
  <c r="Y90" i="9"/>
  <c r="X90" i="9"/>
  <c r="W90" i="9"/>
  <c r="V90" i="9"/>
  <c r="U90" i="9"/>
  <c r="T90" i="9"/>
  <c r="S90" i="9"/>
  <c r="R90" i="9"/>
  <c r="Q90" i="9"/>
  <c r="P90" i="9"/>
  <c r="O90" i="9"/>
  <c r="N90" i="9"/>
  <c r="M90" i="9"/>
  <c r="L90" i="9"/>
  <c r="K90" i="9"/>
  <c r="J90" i="9"/>
  <c r="I90" i="9"/>
  <c r="H90" i="9"/>
  <c r="G90" i="9"/>
  <c r="F90" i="9"/>
  <c r="E90" i="9"/>
  <c r="D90" i="9"/>
  <c r="C90" i="9"/>
  <c r="B90" i="9"/>
  <c r="Z89" i="9"/>
  <c r="Y89" i="9"/>
  <c r="X89" i="9"/>
  <c r="W89" i="9"/>
  <c r="V89" i="9"/>
  <c r="U89" i="9"/>
  <c r="T89" i="9"/>
  <c r="S89" i="9"/>
  <c r="R89" i="9"/>
  <c r="Q89" i="9"/>
  <c r="P89" i="9"/>
  <c r="O89" i="9"/>
  <c r="N89" i="9"/>
  <c r="M89" i="9"/>
  <c r="L89" i="9"/>
  <c r="K89" i="9"/>
  <c r="J89" i="9"/>
  <c r="I89" i="9"/>
  <c r="H89" i="9"/>
  <c r="G89" i="9"/>
  <c r="F89" i="9"/>
  <c r="E89" i="9"/>
  <c r="D89" i="9"/>
  <c r="C89" i="9"/>
  <c r="B89" i="9"/>
  <c r="Z88" i="9"/>
  <c r="Y88" i="9"/>
  <c r="X88" i="9"/>
  <c r="W88" i="9"/>
  <c r="V88" i="9"/>
  <c r="U88" i="9"/>
  <c r="T88" i="9"/>
  <c r="S88" i="9"/>
  <c r="R88" i="9"/>
  <c r="Q88" i="9"/>
  <c r="P88" i="9"/>
  <c r="O88" i="9"/>
  <c r="N88" i="9"/>
  <c r="M88" i="9"/>
  <c r="L88" i="9"/>
  <c r="K88" i="9"/>
  <c r="J88" i="9"/>
  <c r="I88" i="9"/>
  <c r="H88" i="9"/>
  <c r="G88" i="9"/>
  <c r="F88" i="9"/>
  <c r="E88" i="9"/>
  <c r="D88" i="9"/>
  <c r="C88" i="9"/>
  <c r="B88" i="9"/>
  <c r="Z87" i="9"/>
  <c r="Y87" i="9"/>
  <c r="X87" i="9"/>
  <c r="W87" i="9"/>
  <c r="V87" i="9"/>
  <c r="U87" i="9"/>
  <c r="T87" i="9"/>
  <c r="S87" i="9"/>
  <c r="R87" i="9"/>
  <c r="Q87" i="9"/>
  <c r="P87" i="9"/>
  <c r="O87" i="9"/>
  <c r="N87" i="9"/>
  <c r="M87" i="9"/>
  <c r="L87" i="9"/>
  <c r="K87" i="9"/>
  <c r="J87" i="9"/>
  <c r="I87" i="9"/>
  <c r="H87" i="9"/>
  <c r="G87" i="9"/>
  <c r="F87" i="9"/>
  <c r="E87" i="9"/>
  <c r="D87" i="9"/>
  <c r="C87" i="9"/>
  <c r="B87" i="9"/>
  <c r="Z86" i="9"/>
  <c r="Y86" i="9"/>
  <c r="X86" i="9"/>
  <c r="W86" i="9"/>
  <c r="V86" i="9"/>
  <c r="U86" i="9"/>
  <c r="T86" i="9"/>
  <c r="S86" i="9"/>
  <c r="R86" i="9"/>
  <c r="Q86" i="9"/>
  <c r="P86" i="9"/>
  <c r="O86" i="9"/>
  <c r="N86" i="9"/>
  <c r="M86" i="9"/>
  <c r="L86" i="9"/>
  <c r="K86" i="9"/>
  <c r="J86" i="9"/>
  <c r="I86" i="9"/>
  <c r="H86" i="9"/>
  <c r="G86" i="9"/>
  <c r="F86" i="9"/>
  <c r="E86" i="9"/>
  <c r="D86" i="9"/>
  <c r="C86" i="9"/>
  <c r="B86" i="9"/>
  <c r="Z85" i="9"/>
  <c r="Y85" i="9"/>
  <c r="X85" i="9"/>
  <c r="W85" i="9"/>
  <c r="V85" i="9"/>
  <c r="U85" i="9"/>
  <c r="T85" i="9"/>
  <c r="S85" i="9"/>
  <c r="R85" i="9"/>
  <c r="Q85" i="9"/>
  <c r="P85" i="9"/>
  <c r="O85" i="9"/>
  <c r="N85" i="9"/>
  <c r="M85" i="9"/>
  <c r="L85" i="9"/>
  <c r="K85" i="9"/>
  <c r="J85" i="9"/>
  <c r="I85" i="9"/>
  <c r="H85" i="9"/>
  <c r="G85" i="9"/>
  <c r="F85" i="9"/>
  <c r="E85" i="9"/>
  <c r="D85" i="9"/>
  <c r="C85" i="9"/>
  <c r="B85" i="9"/>
  <c r="Z84" i="9"/>
  <c r="Y84" i="9"/>
  <c r="X84" i="9"/>
  <c r="W84" i="9"/>
  <c r="V84" i="9"/>
  <c r="U84" i="9"/>
  <c r="T84" i="9"/>
  <c r="S84" i="9"/>
  <c r="R84" i="9"/>
  <c r="Q84" i="9"/>
  <c r="P84" i="9"/>
  <c r="O84" i="9"/>
  <c r="N84" i="9"/>
  <c r="M84" i="9"/>
  <c r="L84" i="9"/>
  <c r="K84" i="9"/>
  <c r="J84" i="9"/>
  <c r="I84" i="9"/>
  <c r="H84" i="9"/>
  <c r="G84" i="9"/>
  <c r="F84" i="9"/>
  <c r="E84" i="9"/>
  <c r="D84" i="9"/>
  <c r="C84" i="9"/>
  <c r="B84" i="9"/>
  <c r="Z83" i="9"/>
  <c r="Y83" i="9"/>
  <c r="X83" i="9"/>
  <c r="W83" i="9"/>
  <c r="V83" i="9"/>
  <c r="U83" i="9"/>
  <c r="T83" i="9"/>
  <c r="S83" i="9"/>
  <c r="R83" i="9"/>
  <c r="Q83" i="9"/>
  <c r="P83" i="9"/>
  <c r="O83" i="9"/>
  <c r="N83" i="9"/>
  <c r="M83" i="9"/>
  <c r="L83" i="9"/>
  <c r="K83" i="9"/>
  <c r="J83" i="9"/>
  <c r="I83" i="9"/>
  <c r="H83" i="9"/>
  <c r="G83" i="9"/>
  <c r="F83" i="9"/>
  <c r="E83" i="9"/>
  <c r="D83" i="9"/>
  <c r="C83" i="9"/>
  <c r="B83" i="9"/>
  <c r="Z82" i="9"/>
  <c r="Y82" i="9"/>
  <c r="X82" i="9"/>
  <c r="W82" i="9"/>
  <c r="V82" i="9"/>
  <c r="U82" i="9"/>
  <c r="T82" i="9"/>
  <c r="S82" i="9"/>
  <c r="R82" i="9"/>
  <c r="Q82" i="9"/>
  <c r="P82" i="9"/>
  <c r="O82" i="9"/>
  <c r="N82" i="9"/>
  <c r="M82" i="9"/>
  <c r="L82" i="9"/>
  <c r="K82" i="9"/>
  <c r="J82" i="9"/>
  <c r="I82" i="9"/>
  <c r="H82" i="9"/>
  <c r="G82" i="9"/>
  <c r="F82" i="9"/>
  <c r="E82" i="9"/>
  <c r="D82" i="9"/>
  <c r="C82" i="9"/>
  <c r="B82" i="9"/>
  <c r="Z81" i="9"/>
  <c r="Y81" i="9"/>
  <c r="X81" i="9"/>
  <c r="W81" i="9"/>
  <c r="V81" i="9"/>
  <c r="U81" i="9"/>
  <c r="T81" i="9"/>
  <c r="S81" i="9"/>
  <c r="R81" i="9"/>
  <c r="Q81" i="9"/>
  <c r="P81" i="9"/>
  <c r="O81" i="9"/>
  <c r="N81" i="9"/>
  <c r="M81" i="9"/>
  <c r="L81" i="9"/>
  <c r="K81" i="9"/>
  <c r="J81" i="9"/>
  <c r="I81" i="9"/>
  <c r="H81" i="9"/>
  <c r="G81" i="9"/>
  <c r="F81" i="9"/>
  <c r="E81" i="9"/>
  <c r="D81" i="9"/>
  <c r="C81" i="9"/>
  <c r="B81" i="9"/>
  <c r="Z80" i="9"/>
  <c r="Y80" i="9"/>
  <c r="X80" i="9"/>
  <c r="W80" i="9"/>
  <c r="V80" i="9"/>
  <c r="U80" i="9"/>
  <c r="T80" i="9"/>
  <c r="S80" i="9"/>
  <c r="R80" i="9"/>
  <c r="Q80" i="9"/>
  <c r="P80" i="9"/>
  <c r="O80" i="9"/>
  <c r="N80" i="9"/>
  <c r="M80" i="9"/>
  <c r="L80" i="9"/>
  <c r="K80" i="9"/>
  <c r="J80" i="9"/>
  <c r="I80" i="9"/>
  <c r="H80" i="9"/>
  <c r="G80" i="9"/>
  <c r="F80" i="9"/>
  <c r="E80" i="9"/>
  <c r="D80" i="9"/>
  <c r="C80" i="9"/>
  <c r="B80" i="9"/>
  <c r="Z79" i="9"/>
  <c r="Y79" i="9"/>
  <c r="X79" i="9"/>
  <c r="W79" i="9"/>
  <c r="V79" i="9"/>
  <c r="U79" i="9"/>
  <c r="T79" i="9"/>
  <c r="S79" i="9"/>
  <c r="R79" i="9"/>
  <c r="Q79" i="9"/>
  <c r="P79" i="9"/>
  <c r="O79" i="9"/>
  <c r="N79" i="9"/>
  <c r="M79" i="9"/>
  <c r="L79" i="9"/>
  <c r="K79" i="9"/>
  <c r="J79" i="9"/>
  <c r="I79" i="9"/>
  <c r="H79" i="9"/>
  <c r="G79" i="9"/>
  <c r="F79" i="9"/>
  <c r="E79" i="9"/>
  <c r="D79" i="9"/>
  <c r="C79" i="9"/>
  <c r="B79" i="9"/>
  <c r="Z78" i="9"/>
  <c r="Y78" i="9"/>
  <c r="X78" i="9"/>
  <c r="W78" i="9"/>
  <c r="V78" i="9"/>
  <c r="U78" i="9"/>
  <c r="T78" i="9"/>
  <c r="S78" i="9"/>
  <c r="R78" i="9"/>
  <c r="Q78" i="9"/>
  <c r="P78" i="9"/>
  <c r="O78" i="9"/>
  <c r="N78" i="9"/>
  <c r="M78" i="9"/>
  <c r="L78" i="9"/>
  <c r="K78" i="9"/>
  <c r="J78" i="9"/>
  <c r="I78" i="9"/>
  <c r="H78" i="9"/>
  <c r="G78" i="9"/>
  <c r="F78" i="9"/>
  <c r="E78" i="9"/>
  <c r="D78" i="9"/>
  <c r="C78" i="9"/>
  <c r="B78" i="9"/>
  <c r="Z77" i="9"/>
  <c r="Y77" i="9"/>
  <c r="X77" i="9"/>
  <c r="W77" i="9"/>
  <c r="V77" i="9"/>
  <c r="U77" i="9"/>
  <c r="T77" i="9"/>
  <c r="S77" i="9"/>
  <c r="R77" i="9"/>
  <c r="Q77" i="9"/>
  <c r="P77" i="9"/>
  <c r="O77" i="9"/>
  <c r="N77" i="9"/>
  <c r="M77" i="9"/>
  <c r="L77" i="9"/>
  <c r="K77" i="9"/>
  <c r="J77" i="9"/>
  <c r="I77" i="9"/>
  <c r="H77" i="9"/>
  <c r="G77" i="9"/>
  <c r="F77" i="9"/>
  <c r="E77" i="9"/>
  <c r="D77" i="9"/>
  <c r="C77" i="9"/>
  <c r="B77" i="9"/>
  <c r="Z76" i="9"/>
  <c r="Y76" i="9"/>
  <c r="X76" i="9"/>
  <c r="W76" i="9"/>
  <c r="V76" i="9"/>
  <c r="U76" i="9"/>
  <c r="T76" i="9"/>
  <c r="S76" i="9"/>
  <c r="R76" i="9"/>
  <c r="Q76" i="9"/>
  <c r="P76" i="9"/>
  <c r="O76" i="9"/>
  <c r="N76" i="9"/>
  <c r="M76" i="9"/>
  <c r="L76" i="9"/>
  <c r="K76" i="9"/>
  <c r="J76" i="9"/>
  <c r="I76" i="9"/>
  <c r="H76" i="9"/>
  <c r="G76" i="9"/>
  <c r="F76" i="9"/>
  <c r="E76" i="9"/>
  <c r="D76" i="9"/>
  <c r="C76" i="9"/>
  <c r="B76" i="9"/>
  <c r="Z75" i="9"/>
  <c r="Y75" i="9"/>
  <c r="X75" i="9"/>
  <c r="W75" i="9"/>
  <c r="V75" i="9"/>
  <c r="U75" i="9"/>
  <c r="T75" i="9"/>
  <c r="S75" i="9"/>
  <c r="R75" i="9"/>
  <c r="Q75" i="9"/>
  <c r="P75" i="9"/>
  <c r="O75" i="9"/>
  <c r="N75" i="9"/>
  <c r="M75" i="9"/>
  <c r="L75" i="9"/>
  <c r="K75" i="9"/>
  <c r="J75" i="9"/>
  <c r="I75" i="9"/>
  <c r="H75" i="9"/>
  <c r="G75" i="9"/>
  <c r="F75" i="9"/>
  <c r="E75" i="9"/>
  <c r="D75" i="9"/>
  <c r="C75" i="9"/>
  <c r="B75" i="9"/>
  <c r="Z74" i="9"/>
  <c r="Y74" i="9"/>
  <c r="X74" i="9"/>
  <c r="W74" i="9"/>
  <c r="V74" i="9"/>
  <c r="U74" i="9"/>
  <c r="T74" i="9"/>
  <c r="S74" i="9"/>
  <c r="R74" i="9"/>
  <c r="Q74" i="9"/>
  <c r="P74" i="9"/>
  <c r="O74" i="9"/>
  <c r="N74" i="9"/>
  <c r="M74" i="9"/>
  <c r="L74" i="9"/>
  <c r="K74" i="9"/>
  <c r="J74" i="9"/>
  <c r="I74" i="9"/>
  <c r="H74" i="9"/>
  <c r="G74" i="9"/>
  <c r="F74" i="9"/>
  <c r="E74" i="9"/>
  <c r="D74" i="9"/>
  <c r="C74" i="9"/>
  <c r="B74" i="9"/>
  <c r="Z73" i="9"/>
  <c r="Y73" i="9"/>
  <c r="X73" i="9"/>
  <c r="W73" i="9"/>
  <c r="V73" i="9"/>
  <c r="U73" i="9"/>
  <c r="T73" i="9"/>
  <c r="S73" i="9"/>
  <c r="R73" i="9"/>
  <c r="Q73" i="9"/>
  <c r="P73" i="9"/>
  <c r="O73" i="9"/>
  <c r="N73" i="9"/>
  <c r="M73" i="9"/>
  <c r="L73" i="9"/>
  <c r="K73" i="9"/>
  <c r="J73" i="9"/>
  <c r="I73" i="9"/>
  <c r="H73" i="9"/>
  <c r="G73" i="9"/>
  <c r="F73" i="9"/>
  <c r="E73" i="9"/>
  <c r="D73" i="9"/>
  <c r="C73" i="9"/>
  <c r="B73" i="9"/>
  <c r="Z72" i="9"/>
  <c r="Y72" i="9"/>
  <c r="X72" i="9"/>
  <c r="W72" i="9"/>
  <c r="V72" i="9"/>
  <c r="U72" i="9"/>
  <c r="T72" i="9"/>
  <c r="S72" i="9"/>
  <c r="R72" i="9"/>
  <c r="Q72" i="9"/>
  <c r="P72" i="9"/>
  <c r="O72" i="9"/>
  <c r="N72" i="9"/>
  <c r="M72" i="9"/>
  <c r="L72" i="9"/>
  <c r="K72" i="9"/>
  <c r="J72" i="9"/>
  <c r="I72" i="9"/>
  <c r="H72" i="9"/>
  <c r="G72" i="9"/>
  <c r="F72" i="9"/>
  <c r="E72" i="9"/>
  <c r="D72" i="9"/>
  <c r="C72" i="9"/>
  <c r="B72" i="9"/>
  <c r="Z71" i="9"/>
  <c r="Y71" i="9"/>
  <c r="X71" i="9"/>
  <c r="W71" i="9"/>
  <c r="V71" i="9"/>
  <c r="U71" i="9"/>
  <c r="T71" i="9"/>
  <c r="S71" i="9"/>
  <c r="R71" i="9"/>
  <c r="Q71" i="9"/>
  <c r="P71" i="9"/>
  <c r="O71" i="9"/>
  <c r="N71" i="9"/>
  <c r="M71" i="9"/>
  <c r="L71" i="9"/>
  <c r="K71" i="9"/>
  <c r="J71" i="9"/>
  <c r="I71" i="9"/>
  <c r="H71" i="9"/>
  <c r="G71" i="9"/>
  <c r="F71" i="9"/>
  <c r="E71" i="9"/>
  <c r="D71" i="9"/>
  <c r="C71" i="9"/>
  <c r="B71" i="9"/>
  <c r="Z70" i="9"/>
  <c r="Y70" i="9"/>
  <c r="X70" i="9"/>
  <c r="W70" i="9"/>
  <c r="V70" i="9"/>
  <c r="U70" i="9"/>
  <c r="T70" i="9"/>
  <c r="S70" i="9"/>
  <c r="R70" i="9"/>
  <c r="Q70" i="9"/>
  <c r="P70" i="9"/>
  <c r="O70" i="9"/>
  <c r="N70" i="9"/>
  <c r="M70" i="9"/>
  <c r="L70" i="9"/>
  <c r="K70" i="9"/>
  <c r="J70" i="9"/>
  <c r="I70" i="9"/>
  <c r="H70" i="9"/>
  <c r="G70" i="9"/>
  <c r="F70" i="9"/>
  <c r="E70" i="9"/>
  <c r="D70" i="9"/>
  <c r="C70" i="9"/>
  <c r="B70" i="9"/>
  <c r="Z69" i="9"/>
  <c r="Y69" i="9"/>
  <c r="X69" i="9"/>
  <c r="W69" i="9"/>
  <c r="V69" i="9"/>
  <c r="U69" i="9"/>
  <c r="T69" i="9"/>
  <c r="S69" i="9"/>
  <c r="R69" i="9"/>
  <c r="Q69" i="9"/>
  <c r="P69" i="9"/>
  <c r="O69" i="9"/>
  <c r="N69" i="9"/>
  <c r="M69" i="9"/>
  <c r="L69" i="9"/>
  <c r="K69" i="9"/>
  <c r="J69" i="9"/>
  <c r="I69" i="9"/>
  <c r="H69" i="9"/>
  <c r="G69" i="9"/>
  <c r="F69" i="9"/>
  <c r="E69" i="9"/>
  <c r="D69" i="9"/>
  <c r="C69" i="9"/>
  <c r="B69" i="9"/>
  <c r="Z68" i="9"/>
  <c r="Y68" i="9"/>
  <c r="X68" i="9"/>
  <c r="W68" i="9"/>
  <c r="V68" i="9"/>
  <c r="U68" i="9"/>
  <c r="T68" i="9"/>
  <c r="S68" i="9"/>
  <c r="R68" i="9"/>
  <c r="Q68" i="9"/>
  <c r="P68" i="9"/>
  <c r="O68" i="9"/>
  <c r="N68" i="9"/>
  <c r="M68" i="9"/>
  <c r="L68" i="9"/>
  <c r="K68" i="9"/>
  <c r="J68" i="9"/>
  <c r="I68" i="9"/>
  <c r="H68" i="9"/>
  <c r="G68" i="9"/>
  <c r="F68" i="9"/>
  <c r="E68" i="9"/>
  <c r="D68" i="9"/>
  <c r="C68" i="9"/>
  <c r="B68" i="9"/>
  <c r="Z67" i="9"/>
  <c r="Y67" i="9"/>
  <c r="X67" i="9"/>
  <c r="W67" i="9"/>
  <c r="V67" i="9"/>
  <c r="U67" i="9"/>
  <c r="T67" i="9"/>
  <c r="S67" i="9"/>
  <c r="R67" i="9"/>
  <c r="Q67" i="9"/>
  <c r="P67" i="9"/>
  <c r="O67" i="9"/>
  <c r="N67" i="9"/>
  <c r="M67" i="9"/>
  <c r="L67" i="9"/>
  <c r="K67" i="9"/>
  <c r="J67" i="9"/>
  <c r="I67" i="9"/>
  <c r="H67" i="9"/>
  <c r="G67" i="9"/>
  <c r="F67" i="9"/>
  <c r="E67" i="9"/>
  <c r="D67" i="9"/>
  <c r="C67" i="9"/>
  <c r="B67" i="9"/>
  <c r="Z66" i="9"/>
  <c r="Y66" i="9"/>
  <c r="X66" i="9"/>
  <c r="W66" i="9"/>
  <c r="V66" i="9"/>
  <c r="U66" i="9"/>
  <c r="T66" i="9"/>
  <c r="S66" i="9"/>
  <c r="R66" i="9"/>
  <c r="Q66" i="9"/>
  <c r="P66" i="9"/>
  <c r="O66" i="9"/>
  <c r="N66" i="9"/>
  <c r="M66" i="9"/>
  <c r="L66" i="9"/>
  <c r="K66" i="9"/>
  <c r="J66" i="9"/>
  <c r="I66" i="9"/>
  <c r="H66" i="9"/>
  <c r="G66" i="9"/>
  <c r="F66" i="9"/>
  <c r="E66" i="9"/>
  <c r="D66" i="9"/>
  <c r="C66" i="9"/>
  <c r="B66" i="9"/>
  <c r="Z65" i="9"/>
  <c r="Y65" i="9"/>
  <c r="X65" i="9"/>
  <c r="W65" i="9"/>
  <c r="V65" i="9"/>
  <c r="U65" i="9"/>
  <c r="T65" i="9"/>
  <c r="S65" i="9"/>
  <c r="R65" i="9"/>
  <c r="Q65" i="9"/>
  <c r="P65" i="9"/>
  <c r="O65" i="9"/>
  <c r="N65" i="9"/>
  <c r="M65" i="9"/>
  <c r="L65" i="9"/>
  <c r="K65" i="9"/>
  <c r="J65" i="9"/>
  <c r="I65" i="9"/>
  <c r="H65" i="9"/>
  <c r="G65" i="9"/>
  <c r="F65" i="9"/>
  <c r="E65" i="9"/>
  <c r="D65" i="9"/>
  <c r="C65" i="9"/>
  <c r="B65" i="9"/>
  <c r="Z64" i="9"/>
  <c r="Y64" i="9"/>
  <c r="X64" i="9"/>
  <c r="W64" i="9"/>
  <c r="V64" i="9"/>
  <c r="U64" i="9"/>
  <c r="T64" i="9"/>
  <c r="S64" i="9"/>
  <c r="R64" i="9"/>
  <c r="Q64" i="9"/>
  <c r="P64" i="9"/>
  <c r="O64" i="9"/>
  <c r="N64" i="9"/>
  <c r="M64" i="9"/>
  <c r="L64" i="9"/>
  <c r="K64" i="9"/>
  <c r="J64" i="9"/>
  <c r="I64" i="9"/>
  <c r="H64" i="9"/>
  <c r="G64" i="9"/>
  <c r="F64" i="9"/>
  <c r="E64" i="9"/>
  <c r="D64" i="9"/>
  <c r="C64" i="9"/>
  <c r="B64" i="9"/>
  <c r="Z63" i="9"/>
  <c r="Y63" i="9"/>
  <c r="X63" i="9"/>
  <c r="W63" i="9"/>
  <c r="V63" i="9"/>
  <c r="U63" i="9"/>
  <c r="T63" i="9"/>
  <c r="S63" i="9"/>
  <c r="R63" i="9"/>
  <c r="Q63" i="9"/>
  <c r="P63" i="9"/>
  <c r="O63" i="9"/>
  <c r="N63" i="9"/>
  <c r="M63" i="9"/>
  <c r="L63" i="9"/>
  <c r="K63" i="9"/>
  <c r="J63" i="9"/>
  <c r="I63" i="9"/>
  <c r="H63" i="9"/>
  <c r="G63" i="9"/>
  <c r="F63" i="9"/>
  <c r="E63" i="9"/>
  <c r="D63" i="9"/>
  <c r="C63" i="9"/>
  <c r="B63" i="9"/>
  <c r="Z62" i="9"/>
  <c r="Y62" i="9"/>
  <c r="X62" i="9"/>
  <c r="W62" i="9"/>
  <c r="V62" i="9"/>
  <c r="U62" i="9"/>
  <c r="T62" i="9"/>
  <c r="S62" i="9"/>
  <c r="R62" i="9"/>
  <c r="Q62" i="9"/>
  <c r="P62" i="9"/>
  <c r="O62" i="9"/>
  <c r="N62" i="9"/>
  <c r="M62" i="9"/>
  <c r="L62" i="9"/>
  <c r="K62" i="9"/>
  <c r="J62" i="9"/>
  <c r="I62" i="9"/>
  <c r="H62" i="9"/>
  <c r="G62" i="9"/>
  <c r="F62" i="9"/>
  <c r="E62" i="9"/>
  <c r="D62" i="9"/>
  <c r="C62" i="9"/>
  <c r="B62" i="9"/>
  <c r="Z61" i="9"/>
  <c r="Y61" i="9"/>
  <c r="X61" i="9"/>
  <c r="W61" i="9"/>
  <c r="V61" i="9"/>
  <c r="U61" i="9"/>
  <c r="T61" i="9"/>
  <c r="S61" i="9"/>
  <c r="R61" i="9"/>
  <c r="Q61" i="9"/>
  <c r="P61" i="9"/>
  <c r="O61" i="9"/>
  <c r="N61" i="9"/>
  <c r="M61" i="9"/>
  <c r="L61" i="9"/>
  <c r="K61" i="9"/>
  <c r="J61" i="9"/>
  <c r="I61" i="9"/>
  <c r="H61" i="9"/>
  <c r="G61" i="9"/>
  <c r="F61" i="9"/>
  <c r="E61" i="9"/>
  <c r="D61" i="9"/>
  <c r="C61" i="9"/>
  <c r="B61" i="9"/>
  <c r="Z60" i="9"/>
  <c r="Y60" i="9"/>
  <c r="X60" i="9"/>
  <c r="W60" i="9"/>
  <c r="V60" i="9"/>
  <c r="U60" i="9"/>
  <c r="T60" i="9"/>
  <c r="S60" i="9"/>
  <c r="R60" i="9"/>
  <c r="Q60" i="9"/>
  <c r="P60" i="9"/>
  <c r="O60" i="9"/>
  <c r="N60" i="9"/>
  <c r="M60" i="9"/>
  <c r="L60" i="9"/>
  <c r="K60" i="9"/>
  <c r="J60" i="9"/>
  <c r="I60" i="9"/>
  <c r="H60" i="9"/>
  <c r="G60" i="9"/>
  <c r="F60" i="9"/>
  <c r="E60" i="9"/>
  <c r="D60" i="9"/>
  <c r="C60" i="9"/>
  <c r="B60" i="9"/>
  <c r="BJ19" i="7"/>
  <c r="BI20" i="7"/>
  <c r="D38" i="7"/>
  <c r="E38" i="7"/>
  <c r="C38" i="7"/>
  <c r="D27" i="7"/>
  <c r="E27" i="7"/>
  <c r="C27" i="7"/>
  <c r="Y62" i="7"/>
  <c r="Z62" i="7"/>
  <c r="Y63" i="7"/>
  <c r="Z63" i="7"/>
  <c r="T62" i="7"/>
  <c r="U62" i="7"/>
  <c r="V62" i="7"/>
  <c r="W62" i="7"/>
  <c r="X62" i="7"/>
  <c r="T63" i="7"/>
  <c r="U63" i="7"/>
  <c r="V63" i="7"/>
  <c r="W63" i="7"/>
  <c r="X63" i="7"/>
  <c r="C62" i="7"/>
  <c r="D62" i="7"/>
  <c r="E62" i="7"/>
  <c r="F62" i="7"/>
  <c r="G62" i="7"/>
  <c r="H62" i="7"/>
  <c r="I62" i="7"/>
  <c r="J62" i="7"/>
  <c r="K62" i="7"/>
  <c r="L62" i="7"/>
  <c r="M62" i="7"/>
  <c r="N62" i="7"/>
  <c r="O62" i="7"/>
  <c r="P62" i="7"/>
  <c r="Q62" i="7"/>
  <c r="R62" i="7"/>
  <c r="S62" i="7"/>
  <c r="C63" i="7"/>
  <c r="D63" i="7"/>
  <c r="E63" i="7"/>
  <c r="F63" i="7"/>
  <c r="G63" i="7"/>
  <c r="H63" i="7"/>
  <c r="I63" i="7"/>
  <c r="J63" i="7"/>
  <c r="K63" i="7"/>
  <c r="L63" i="7"/>
  <c r="M63" i="7"/>
  <c r="N63" i="7"/>
  <c r="O63" i="7"/>
  <c r="P63" i="7"/>
  <c r="Q63" i="7"/>
  <c r="R63" i="7"/>
  <c r="S63" i="7"/>
  <c r="F7" i="5"/>
  <c r="G7" i="5"/>
  <c r="HP70" i="7" l="1"/>
  <c r="HX70" i="7"/>
  <c r="IF70" i="7"/>
  <c r="HV70" i="7"/>
  <c r="HI70" i="7"/>
  <c r="HQ70" i="7"/>
  <c r="HY70" i="7"/>
  <c r="HJ70" i="7"/>
  <c r="HR70" i="7"/>
  <c r="HZ70" i="7"/>
  <c r="HU70" i="7"/>
  <c r="HN70" i="7"/>
  <c r="HO70" i="7"/>
  <c r="HK70" i="7"/>
  <c r="HS70" i="7"/>
  <c r="IA70" i="7"/>
  <c r="HM70" i="7"/>
  <c r="ID70" i="7"/>
  <c r="HL70" i="7"/>
  <c r="HT70" i="7"/>
  <c r="IB70" i="7"/>
  <c r="HH70" i="7"/>
  <c r="IC70" i="7"/>
  <c r="IE70" i="7"/>
  <c r="HW70" i="7"/>
  <c r="HJ102" i="7"/>
  <c r="C6" i="5"/>
  <c r="HM102" i="7"/>
  <c r="HN102" i="7"/>
  <c r="HI92" i="7"/>
  <c r="HH92" i="7"/>
  <c r="HK92" i="7"/>
  <c r="HM92" i="7"/>
  <c r="HN92" i="7"/>
  <c r="HL92" i="7"/>
  <c r="HK102" i="7"/>
  <c r="HH102" i="7"/>
  <c r="HH82" i="7"/>
  <c r="HI82" i="7"/>
  <c r="HL82" i="7"/>
  <c r="HM82" i="7"/>
  <c r="HN82" i="7"/>
  <c r="HJ82" i="7"/>
  <c r="HI120" i="7"/>
  <c r="HH120" i="7"/>
  <c r="HF121" i="7"/>
  <c r="HJ120" i="7"/>
  <c r="HN120" i="7"/>
  <c r="HK120" i="7"/>
  <c r="HL120" i="7"/>
  <c r="HF130" i="7"/>
  <c r="HM120" i="7"/>
  <c r="HG186" i="7"/>
  <c r="HG226" i="7"/>
  <c r="HG83" i="7"/>
  <c r="HG93" i="7"/>
  <c r="HG196" i="7"/>
  <c r="HG113" i="7"/>
  <c r="HG123" i="7"/>
  <c r="HG236" i="7"/>
  <c r="HG143" i="7"/>
  <c r="HG153" i="7"/>
  <c r="HG266" i="7"/>
  <c r="HG163" i="7"/>
  <c r="HG206" i="7"/>
  <c r="HG276" i="7"/>
  <c r="HG71" i="7"/>
  <c r="HG133" i="7"/>
  <c r="HG246" i="7"/>
  <c r="HG103" i="7"/>
  <c r="HG173" i="7"/>
  <c r="HG216" i="7"/>
  <c r="HG256" i="7"/>
  <c r="HL111" i="7"/>
  <c r="HM111" i="7"/>
  <c r="HN111" i="7"/>
  <c r="HH111" i="7"/>
  <c r="HI111" i="7"/>
  <c r="HF112" i="7"/>
  <c r="HJ111" i="7"/>
  <c r="HK111" i="7"/>
  <c r="HK82" i="7"/>
  <c r="HF86" i="7"/>
  <c r="HF94" i="7"/>
  <c r="HF104" i="7"/>
  <c r="HF234" i="7"/>
  <c r="HF235" i="7" s="1"/>
  <c r="HF236" i="7" s="1"/>
  <c r="HF237" i="7" s="1"/>
  <c r="HF238" i="7" s="1"/>
  <c r="HF239" i="7" s="1"/>
  <c r="HF240" i="7" s="1"/>
  <c r="HF241" i="7" s="1"/>
  <c r="HF242" i="7" s="1"/>
  <c r="HF243" i="7"/>
  <c r="X44" i="9"/>
  <c r="AA44" i="9"/>
  <c r="AC44" i="9"/>
  <c r="P43" i="9"/>
  <c r="Z43" i="9"/>
  <c r="AB43" i="9"/>
  <c r="I43" i="9"/>
  <c r="L43" i="9"/>
  <c r="L44" i="9"/>
  <c r="V43" i="9"/>
  <c r="V44" i="9"/>
  <c r="Q44" i="9"/>
  <c r="Q43" i="9"/>
  <c r="AF44" i="9"/>
  <c r="I44" i="9"/>
  <c r="N44" i="9"/>
  <c r="H43" i="9"/>
  <c r="K43" i="9"/>
  <c r="M43" i="9"/>
  <c r="R44" i="9"/>
  <c r="T44" i="9"/>
  <c r="AD44" i="9"/>
  <c r="O43" i="9"/>
  <c r="S43" i="9"/>
  <c r="U43" i="9"/>
  <c r="W43" i="9"/>
  <c r="AE43" i="9"/>
  <c r="Y43" i="9"/>
  <c r="BK19" i="7"/>
  <c r="T36" i="7"/>
  <c r="AA23" i="7"/>
  <c r="E25" i="9"/>
  <c r="AN9" i="9" s="1"/>
  <c r="E51" i="9"/>
  <c r="W23" i="7"/>
  <c r="X25" i="7"/>
  <c r="V23" i="7"/>
  <c r="Q36" i="7"/>
  <c r="P34" i="7"/>
  <c r="V34" i="7"/>
  <c r="S34" i="7"/>
  <c r="U25" i="7"/>
  <c r="T23" i="7"/>
  <c r="AA36" i="7"/>
  <c r="Z34" i="7"/>
  <c r="Z25" i="7"/>
  <c r="Y23" i="7"/>
  <c r="Q23" i="7"/>
  <c r="S25" i="7"/>
  <c r="R23" i="7"/>
  <c r="Y36" i="7"/>
  <c r="X34" i="7"/>
  <c r="P25" i="7"/>
  <c r="W36" i="7"/>
  <c r="V25" i="7"/>
  <c r="U23" i="7"/>
  <c r="V36" i="7"/>
  <c r="U34" i="7"/>
  <c r="T34" i="7"/>
  <c r="S23" i="7"/>
  <c r="AA25" i="7"/>
  <c r="Z23" i="7"/>
  <c r="AA34" i="7"/>
  <c r="T25" i="7"/>
  <c r="U36" i="7"/>
  <c r="R25" i="7"/>
  <c r="S36" i="7"/>
  <c r="R34" i="7"/>
  <c r="Y25" i="7"/>
  <c r="Q25" i="7"/>
  <c r="X23" i="7"/>
  <c r="P23" i="7"/>
  <c r="Z36" i="7"/>
  <c r="R36" i="7"/>
  <c r="Y34" i="7"/>
  <c r="Q34" i="7"/>
  <c r="W25" i="7"/>
  <c r="X36" i="7"/>
  <c r="P36" i="7"/>
  <c r="W34" i="7"/>
  <c r="BL19" i="7"/>
  <c r="BI21" i="7"/>
  <c r="HP71" i="7" l="1"/>
  <c r="HX71" i="7"/>
  <c r="IF71" i="7"/>
  <c r="HM71" i="7"/>
  <c r="HO71" i="7"/>
  <c r="HI71" i="7"/>
  <c r="HQ71" i="7"/>
  <c r="HY71" i="7"/>
  <c r="IC71" i="7"/>
  <c r="HJ71" i="7"/>
  <c r="HR71" i="7"/>
  <c r="HZ71" i="7"/>
  <c r="HH71" i="7"/>
  <c r="HN71" i="7"/>
  <c r="HN94" i="7" s="1"/>
  <c r="IE71" i="7"/>
  <c r="HK71" i="7"/>
  <c r="HK94" i="7" s="1"/>
  <c r="HS71" i="7"/>
  <c r="IA71" i="7"/>
  <c r="HU71" i="7"/>
  <c r="HW71" i="7"/>
  <c r="HL71" i="7"/>
  <c r="HT71" i="7"/>
  <c r="IB71" i="7"/>
  <c r="HV71" i="7"/>
  <c r="ID71" i="7"/>
  <c r="AI9" i="9"/>
  <c r="HH93" i="7"/>
  <c r="HJ93" i="7"/>
  <c r="HJ103" i="7"/>
  <c r="HI93" i="7"/>
  <c r="HK93" i="7"/>
  <c r="HK103" i="7"/>
  <c r="HM103" i="7"/>
  <c r="HI103" i="7"/>
  <c r="HH103" i="7"/>
  <c r="HN103" i="7"/>
  <c r="HN93" i="7"/>
  <c r="HL103" i="7"/>
  <c r="HG94" i="7"/>
  <c r="HG72" i="7"/>
  <c r="HG207" i="7"/>
  <c r="HG267" i="7"/>
  <c r="HG247" i="7"/>
  <c r="HG277" i="7"/>
  <c r="HG104" i="7"/>
  <c r="HG187" i="7"/>
  <c r="HG237" i="7"/>
  <c r="HG84" i="7"/>
  <c r="HG154" i="7"/>
  <c r="HG217" i="7"/>
  <c r="HG144" i="7"/>
  <c r="HG124" i="7"/>
  <c r="HG164" i="7"/>
  <c r="HH104" i="7"/>
  <c r="HG227" i="7"/>
  <c r="HG114" i="7"/>
  <c r="HG174" i="7"/>
  <c r="HG197" i="7"/>
  <c r="HI94" i="7"/>
  <c r="HG134" i="7"/>
  <c r="HG257" i="7"/>
  <c r="HJ130" i="7"/>
  <c r="HL130" i="7"/>
  <c r="HM130" i="7"/>
  <c r="HK130" i="7"/>
  <c r="HF140" i="7"/>
  <c r="IB140" i="7" s="1"/>
  <c r="HH130" i="7"/>
  <c r="HN130" i="7"/>
  <c r="HI130" i="7"/>
  <c r="HF131" i="7"/>
  <c r="HM93" i="7"/>
  <c r="HJ83" i="7"/>
  <c r="HK83" i="7"/>
  <c r="HL83" i="7"/>
  <c r="HM83" i="7"/>
  <c r="HN83" i="7"/>
  <c r="HH83" i="7"/>
  <c r="HI83" i="7"/>
  <c r="HL93" i="7"/>
  <c r="HF113" i="7"/>
  <c r="HJ112" i="7"/>
  <c r="HK112" i="7"/>
  <c r="HL112" i="7"/>
  <c r="HN112" i="7"/>
  <c r="HM112" i="7"/>
  <c r="HH112" i="7"/>
  <c r="HI112" i="7"/>
  <c r="HJ121" i="7"/>
  <c r="HK121" i="7"/>
  <c r="HL121" i="7"/>
  <c r="HM121" i="7"/>
  <c r="HN121" i="7"/>
  <c r="HH121" i="7"/>
  <c r="HI121" i="7"/>
  <c r="HF122" i="7"/>
  <c r="HF253" i="7"/>
  <c r="HF244" i="7"/>
  <c r="HF245" i="7" s="1"/>
  <c r="HF246" i="7" s="1"/>
  <c r="HF247" i="7" s="1"/>
  <c r="HF248" i="7" s="1"/>
  <c r="HF249" i="7" s="1"/>
  <c r="HF250" i="7" s="1"/>
  <c r="HF251" i="7" s="1"/>
  <c r="HF252" i="7" s="1"/>
  <c r="HF105" i="7"/>
  <c r="HL104" i="7"/>
  <c r="HF95" i="7"/>
  <c r="HL94" i="7"/>
  <c r="HF87" i="7"/>
  <c r="HW110" i="7"/>
  <c r="HW100" i="7"/>
  <c r="HW140" i="7"/>
  <c r="HW80" i="7"/>
  <c r="HW90" i="7"/>
  <c r="HW130" i="7"/>
  <c r="HW120" i="7"/>
  <c r="IB110" i="7"/>
  <c r="IB100" i="7"/>
  <c r="IB80" i="7"/>
  <c r="IB90" i="7"/>
  <c r="IB130" i="7"/>
  <c r="IB120" i="7"/>
  <c r="HR100" i="7"/>
  <c r="HR80" i="7"/>
  <c r="HR110" i="7"/>
  <c r="HR90" i="7"/>
  <c r="HR130" i="7"/>
  <c r="HR120" i="7"/>
  <c r="HR81" i="7"/>
  <c r="IB81" i="7"/>
  <c r="HD78" i="9"/>
  <c r="HD104" i="9"/>
  <c r="HD85" i="9"/>
  <c r="HD149" i="9"/>
  <c r="HD94" i="9"/>
  <c r="HD158" i="9"/>
  <c r="HD95" i="9"/>
  <c r="HD60" i="9"/>
  <c r="HD120" i="9"/>
  <c r="HD68" i="9"/>
  <c r="HD105" i="9"/>
  <c r="HD115" i="9"/>
  <c r="HD90" i="9"/>
  <c r="HD154" i="9"/>
  <c r="HD99" i="9"/>
  <c r="HD93" i="9"/>
  <c r="HD157" i="9"/>
  <c r="HD102" i="9"/>
  <c r="HD107" i="9"/>
  <c r="HD103" i="9"/>
  <c r="HD64" i="9"/>
  <c r="HD128" i="9"/>
  <c r="HD116" i="9"/>
  <c r="HD113" i="9"/>
  <c r="HD147" i="9"/>
  <c r="HD98" i="9"/>
  <c r="HD83" i="9"/>
  <c r="HD69" i="9"/>
  <c r="HD133" i="9"/>
  <c r="HD142" i="9"/>
  <c r="HD79" i="9"/>
  <c r="HD143" i="9"/>
  <c r="HD123" i="9"/>
  <c r="HD89" i="9"/>
  <c r="HD153" i="9"/>
  <c r="HD74" i="9"/>
  <c r="HD138" i="9"/>
  <c r="HD101" i="9"/>
  <c r="HD76" i="9"/>
  <c r="HD110" i="9"/>
  <c r="HD92" i="9"/>
  <c r="HD111" i="9"/>
  <c r="HD72" i="9"/>
  <c r="HD136" i="9"/>
  <c r="HD148" i="9"/>
  <c r="HD121" i="9"/>
  <c r="HD84" i="9"/>
  <c r="HD106" i="9"/>
  <c r="HD131" i="9"/>
  <c r="HD109" i="9"/>
  <c r="HD132" i="9"/>
  <c r="HD118" i="9"/>
  <c r="HD140" i="9"/>
  <c r="HD119" i="9"/>
  <c r="HD80" i="9"/>
  <c r="HD144" i="9"/>
  <c r="HD65" i="9"/>
  <c r="HD129" i="9"/>
  <c r="HD124" i="9"/>
  <c r="HD114" i="9"/>
  <c r="HD155" i="9"/>
  <c r="HD117" i="9"/>
  <c r="HD63" i="9"/>
  <c r="HD152" i="9"/>
  <c r="HD156" i="9"/>
  <c r="HD100" i="9"/>
  <c r="HD62" i="9"/>
  <c r="HD126" i="9"/>
  <c r="HD127" i="9"/>
  <c r="HD88" i="9"/>
  <c r="HD73" i="9"/>
  <c r="HD137" i="9"/>
  <c r="HD122" i="9"/>
  <c r="HD125" i="9"/>
  <c r="HD70" i="9"/>
  <c r="HD134" i="9"/>
  <c r="HD71" i="9"/>
  <c r="HD135" i="9"/>
  <c r="HD96" i="9"/>
  <c r="HD67" i="9"/>
  <c r="HD81" i="9"/>
  <c r="HD145" i="9"/>
  <c r="HD66" i="9"/>
  <c r="HD130" i="9"/>
  <c r="HD108" i="9"/>
  <c r="HD77" i="9"/>
  <c r="HD141" i="9"/>
  <c r="HD86" i="9"/>
  <c r="HD150" i="9"/>
  <c r="HD87" i="9"/>
  <c r="HD151" i="9"/>
  <c r="HD112" i="9"/>
  <c r="HD139" i="9"/>
  <c r="HD97" i="9"/>
  <c r="HD75" i="9"/>
  <c r="HD82" i="9"/>
  <c r="HD146" i="9"/>
  <c r="HD91" i="9"/>
  <c r="HO90" i="7"/>
  <c r="IE90" i="7"/>
  <c r="HP90" i="7"/>
  <c r="HX90" i="7"/>
  <c r="IF90" i="7"/>
  <c r="HQ90" i="7"/>
  <c r="HY90" i="7"/>
  <c r="HZ90" i="7"/>
  <c r="HS90" i="7"/>
  <c r="IA90" i="7"/>
  <c r="HT90" i="7"/>
  <c r="HU90" i="7"/>
  <c r="IC90" i="7"/>
  <c r="HV90" i="7"/>
  <c r="ID90" i="7"/>
  <c r="HQ80" i="7"/>
  <c r="HY80" i="7"/>
  <c r="HX80" i="7"/>
  <c r="HZ80" i="7"/>
  <c r="HS80" i="7"/>
  <c r="IA80" i="7"/>
  <c r="HT80" i="7"/>
  <c r="HP80" i="7"/>
  <c r="HU80" i="7"/>
  <c r="IC80" i="7"/>
  <c r="HV80" i="7"/>
  <c r="ID80" i="7"/>
  <c r="HO80" i="7"/>
  <c r="IE80" i="7"/>
  <c r="IF80" i="7"/>
  <c r="HU100" i="7"/>
  <c r="IC100" i="7"/>
  <c r="HV100" i="7"/>
  <c r="ID100" i="7"/>
  <c r="HO100" i="7"/>
  <c r="IE100" i="7"/>
  <c r="HP100" i="7"/>
  <c r="HX100" i="7"/>
  <c r="IF100" i="7"/>
  <c r="HQ100" i="7"/>
  <c r="HY100" i="7"/>
  <c r="HZ100" i="7"/>
  <c r="HS100" i="7"/>
  <c r="IA100" i="7"/>
  <c r="HT100" i="7"/>
  <c r="BM19" i="7"/>
  <c r="BI22" i="7"/>
  <c r="B105" i="5"/>
  <c r="C105" i="5" s="1"/>
  <c r="F25" i="7"/>
  <c r="D36" i="7"/>
  <c r="B63" i="7"/>
  <c r="B62" i="7"/>
  <c r="E113" i="4"/>
  <c r="E49" i="4"/>
  <c r="E86" i="4"/>
  <c r="D7" i="6"/>
  <c r="C7" i="6"/>
  <c r="I13" i="6"/>
  <c r="H13" i="6"/>
  <c r="I8" i="6"/>
  <c r="H8" i="6"/>
  <c r="AC130" i="9" s="1"/>
  <c r="AH89" i="9" l="1"/>
  <c r="AH76" i="9"/>
  <c r="AH110" i="9"/>
  <c r="AH125" i="9"/>
  <c r="AH155" i="9"/>
  <c r="AH116" i="9"/>
  <c r="AH66" i="9"/>
  <c r="AH101" i="9"/>
  <c r="AH124" i="9"/>
  <c r="AH61" i="9"/>
  <c r="AH81" i="9"/>
  <c r="AH77" i="9"/>
  <c r="AH146" i="9"/>
  <c r="AH153" i="9"/>
  <c r="AC142" i="9"/>
  <c r="AC117" i="9"/>
  <c r="AC83" i="9"/>
  <c r="AC95" i="9"/>
  <c r="AC94" i="9"/>
  <c r="AC114" i="9"/>
  <c r="AC135" i="9"/>
  <c r="AC90" i="9"/>
  <c r="AC116" i="9"/>
  <c r="AC72" i="9"/>
  <c r="AC73" i="9"/>
  <c r="AC65" i="9"/>
  <c r="AH105" i="9"/>
  <c r="AH141" i="9"/>
  <c r="AH80" i="9"/>
  <c r="AH65" i="9"/>
  <c r="AH127" i="9"/>
  <c r="AH123" i="9"/>
  <c r="AH67" i="9"/>
  <c r="AH85" i="9"/>
  <c r="AH108" i="9"/>
  <c r="AH68" i="9"/>
  <c r="AH97" i="9"/>
  <c r="AH109" i="9"/>
  <c r="AC60" i="9"/>
  <c r="AC80" i="9"/>
  <c r="AC81" i="9"/>
  <c r="AC99" i="9"/>
  <c r="AC127" i="9"/>
  <c r="AC108" i="9"/>
  <c r="AC146" i="9"/>
  <c r="AC93" i="9"/>
  <c r="AC122" i="9"/>
  <c r="AC140" i="9"/>
  <c r="AC104" i="9"/>
  <c r="AC105" i="9"/>
  <c r="AC129" i="9"/>
  <c r="AH121" i="9"/>
  <c r="AH150" i="9"/>
  <c r="AH96" i="9"/>
  <c r="AH156" i="9"/>
  <c r="AH106" i="9"/>
  <c r="AH107" i="9"/>
  <c r="AH74" i="9"/>
  <c r="AH73" i="9"/>
  <c r="AH115" i="9"/>
  <c r="AH92" i="9"/>
  <c r="AH113" i="9"/>
  <c r="AH126" i="9"/>
  <c r="AC100" i="9"/>
  <c r="AC112" i="9"/>
  <c r="AC113" i="9"/>
  <c r="AC115" i="9"/>
  <c r="AC159" i="9"/>
  <c r="AC77" i="9"/>
  <c r="AC118" i="9"/>
  <c r="AC102" i="9"/>
  <c r="AC154" i="9"/>
  <c r="AC86" i="9"/>
  <c r="AC136" i="9"/>
  <c r="AC137" i="9"/>
  <c r="AC97" i="9"/>
  <c r="AH157" i="9"/>
  <c r="AH135" i="9"/>
  <c r="AH112" i="9"/>
  <c r="AH93" i="9"/>
  <c r="AH111" i="9"/>
  <c r="AH91" i="9"/>
  <c r="AH130" i="9"/>
  <c r="AH84" i="9"/>
  <c r="AH99" i="9"/>
  <c r="AH60" i="9"/>
  <c r="AH129" i="9"/>
  <c r="AH149" i="9"/>
  <c r="AC148" i="9"/>
  <c r="AC144" i="9"/>
  <c r="AC145" i="9"/>
  <c r="AC131" i="9"/>
  <c r="AC157" i="9"/>
  <c r="AC125" i="9"/>
  <c r="AC78" i="9"/>
  <c r="AC64" i="9"/>
  <c r="AC75" i="9"/>
  <c r="AC79" i="9"/>
  <c r="AC141" i="9"/>
  <c r="AC66" i="9"/>
  <c r="AC85" i="9"/>
  <c r="AH158" i="9"/>
  <c r="AH144" i="9"/>
  <c r="AH128" i="9"/>
  <c r="AH134" i="9"/>
  <c r="AH95" i="9"/>
  <c r="AH100" i="9"/>
  <c r="AH118" i="9"/>
  <c r="AH114" i="9"/>
  <c r="AH83" i="9"/>
  <c r="AH122" i="9"/>
  <c r="AH159" i="9"/>
  <c r="AH90" i="9"/>
  <c r="AC87" i="9"/>
  <c r="AC62" i="9"/>
  <c r="AC74" i="9"/>
  <c r="AC69" i="9"/>
  <c r="AC150" i="9"/>
  <c r="AC89" i="9"/>
  <c r="AC68" i="9"/>
  <c r="AC96" i="9"/>
  <c r="AC91" i="9"/>
  <c r="AC111" i="9"/>
  <c r="AC147" i="9"/>
  <c r="AC98" i="9"/>
  <c r="AH143" i="9"/>
  <c r="AH154" i="9"/>
  <c r="AH133" i="9"/>
  <c r="AH151" i="9"/>
  <c r="AH79" i="9"/>
  <c r="AH82" i="9"/>
  <c r="AH102" i="9"/>
  <c r="AH103" i="9"/>
  <c r="AH72" i="9"/>
  <c r="AH98" i="9"/>
  <c r="AH152" i="9"/>
  <c r="AH88" i="9"/>
  <c r="AC119" i="9"/>
  <c r="AC67" i="9"/>
  <c r="AC106" i="9"/>
  <c r="AC84" i="9"/>
  <c r="AC88" i="9"/>
  <c r="AC121" i="9"/>
  <c r="AC132" i="9"/>
  <c r="AC128" i="9"/>
  <c r="AC107" i="9"/>
  <c r="AC143" i="9"/>
  <c r="AC76" i="9"/>
  <c r="AK151" i="9"/>
  <c r="BD83" i="9"/>
  <c r="BD147" i="9"/>
  <c r="BD84" i="9"/>
  <c r="BD148" i="9"/>
  <c r="BD110" i="9"/>
  <c r="BD119" i="9"/>
  <c r="BD149" i="9"/>
  <c r="BD80" i="9"/>
  <c r="BD144" i="9"/>
  <c r="BD113" i="9"/>
  <c r="BD62" i="9"/>
  <c r="BD106" i="9"/>
  <c r="BD140" i="9"/>
  <c r="BD91" i="9"/>
  <c r="BD155" i="9"/>
  <c r="BD92" i="9"/>
  <c r="BD156" i="9"/>
  <c r="BD63" i="9"/>
  <c r="BD127" i="9"/>
  <c r="BD157" i="9"/>
  <c r="BD88" i="9"/>
  <c r="BD152" i="9"/>
  <c r="BD121" i="9"/>
  <c r="BD94" i="9"/>
  <c r="BD114" i="9"/>
  <c r="BD139" i="9"/>
  <c r="BD99" i="9"/>
  <c r="BD69" i="9"/>
  <c r="BD100" i="9"/>
  <c r="BD77" i="9"/>
  <c r="BD71" i="9"/>
  <c r="BD135" i="9"/>
  <c r="BD102" i="9"/>
  <c r="BD96" i="9"/>
  <c r="BD65" i="9"/>
  <c r="BD129" i="9"/>
  <c r="BD158" i="9"/>
  <c r="BD122" i="9"/>
  <c r="BD76" i="9"/>
  <c r="BD133" i="9"/>
  <c r="BD107" i="9"/>
  <c r="BD78" i="9"/>
  <c r="BD108" i="9"/>
  <c r="BD85" i="9"/>
  <c r="BD79" i="9"/>
  <c r="BD143" i="9"/>
  <c r="BD126" i="9"/>
  <c r="BD104" i="9"/>
  <c r="BD73" i="9"/>
  <c r="BD137" i="9"/>
  <c r="BD66" i="9"/>
  <c r="BD130" i="9"/>
  <c r="BD111" i="9"/>
  <c r="BD70" i="9"/>
  <c r="BD115" i="9"/>
  <c r="BD134" i="9"/>
  <c r="BD116" i="9"/>
  <c r="BD101" i="9"/>
  <c r="BD87" i="9"/>
  <c r="BD151" i="9"/>
  <c r="BD142" i="9"/>
  <c r="BD112" i="9"/>
  <c r="BD81" i="9"/>
  <c r="BD145" i="9"/>
  <c r="BD74" i="9"/>
  <c r="BD138" i="9"/>
  <c r="BD86" i="9"/>
  <c r="BD118" i="9"/>
  <c r="BD123" i="9"/>
  <c r="BD60" i="9"/>
  <c r="BD124" i="9"/>
  <c r="BD117" i="9"/>
  <c r="BD95" i="9"/>
  <c r="BD159" i="9"/>
  <c r="BD150" i="9"/>
  <c r="BD120" i="9"/>
  <c r="BD89" i="9"/>
  <c r="BD153" i="9"/>
  <c r="BD82" i="9"/>
  <c r="BD146" i="9"/>
  <c r="BD109" i="9"/>
  <c r="BD105" i="9"/>
  <c r="BD98" i="9"/>
  <c r="BD67" i="9"/>
  <c r="BD131" i="9"/>
  <c r="BD68" i="9"/>
  <c r="BD132" i="9"/>
  <c r="BD125" i="9"/>
  <c r="BD103" i="9"/>
  <c r="BD93" i="9"/>
  <c r="BD64" i="9"/>
  <c r="BD128" i="9"/>
  <c r="BD97" i="9"/>
  <c r="BD61" i="9"/>
  <c r="BD90" i="9"/>
  <c r="BD154" i="9"/>
  <c r="BD75" i="9"/>
  <c r="BD72" i="9"/>
  <c r="BD136" i="9"/>
  <c r="BD141" i="9"/>
  <c r="AH138" i="9"/>
  <c r="AH94" i="9"/>
  <c r="AH142" i="9"/>
  <c r="AH145" i="9"/>
  <c r="AH148" i="9"/>
  <c r="AH70" i="9"/>
  <c r="AH86" i="9"/>
  <c r="AH87" i="9"/>
  <c r="AH71" i="9"/>
  <c r="AH78" i="9"/>
  <c r="AH137" i="9"/>
  <c r="AH104" i="9"/>
  <c r="AC151" i="9"/>
  <c r="AC155" i="9"/>
  <c r="AC138" i="9"/>
  <c r="AC156" i="9"/>
  <c r="AC120" i="9"/>
  <c r="AC153" i="9"/>
  <c r="AC71" i="9"/>
  <c r="AC61" i="9"/>
  <c r="AC123" i="9"/>
  <c r="AC109" i="9"/>
  <c r="AC101" i="9"/>
  <c r="AC92" i="9"/>
  <c r="AC133" i="9"/>
  <c r="AH64" i="9"/>
  <c r="AH147" i="9"/>
  <c r="AH75" i="9"/>
  <c r="AH136" i="9"/>
  <c r="AH139" i="9"/>
  <c r="AH132" i="9"/>
  <c r="AH69" i="9"/>
  <c r="AH117" i="9"/>
  <c r="AH140" i="9"/>
  <c r="AH62" i="9"/>
  <c r="AH119" i="9"/>
  <c r="AH131" i="9"/>
  <c r="AH120" i="9"/>
  <c r="AC149" i="9"/>
  <c r="AC124" i="9"/>
  <c r="AC70" i="9"/>
  <c r="AC63" i="9"/>
  <c r="AC152" i="9"/>
  <c r="AC82" i="9"/>
  <c r="AC103" i="9"/>
  <c r="AC158" i="9"/>
  <c r="AC134" i="9"/>
  <c r="AC126" i="9"/>
  <c r="AC110" i="9"/>
  <c r="AC139" i="9"/>
  <c r="AH63" i="9"/>
  <c r="HR140" i="7"/>
  <c r="HP72" i="7"/>
  <c r="HX72" i="7"/>
  <c r="IF72" i="7"/>
  <c r="IC72" i="7"/>
  <c r="HV72" i="7"/>
  <c r="HH72" i="7"/>
  <c r="HW72" i="7"/>
  <c r="HI72" i="7"/>
  <c r="HQ72" i="7"/>
  <c r="HY72" i="7"/>
  <c r="HJ72" i="7"/>
  <c r="HR72" i="7"/>
  <c r="HZ72" i="7"/>
  <c r="HM72" i="7"/>
  <c r="ID72" i="7"/>
  <c r="HK72" i="7"/>
  <c r="HS72" i="7"/>
  <c r="IA72" i="7"/>
  <c r="HN72" i="7"/>
  <c r="HL72" i="7"/>
  <c r="HT72" i="7"/>
  <c r="IB72" i="7"/>
  <c r="HU72" i="7"/>
  <c r="HO72" i="7"/>
  <c r="IE72" i="7"/>
  <c r="HN104" i="7"/>
  <c r="HD159" i="9"/>
  <c r="HD61" i="9"/>
  <c r="AT127" i="9"/>
  <c r="AT138" i="9"/>
  <c r="AT106" i="9"/>
  <c r="AF77" i="9"/>
  <c r="AJ135" i="9"/>
  <c r="AD136" i="9"/>
  <c r="AG136" i="9"/>
  <c r="AF82" i="9"/>
  <c r="AG64" i="9"/>
  <c r="AR116" i="9"/>
  <c r="AT107" i="9"/>
  <c r="AN144" i="9"/>
  <c r="AL110" i="9"/>
  <c r="AR98" i="9"/>
  <c r="AZ134" i="9"/>
  <c r="AR78" i="9"/>
  <c r="AG77" i="9"/>
  <c r="AL135" i="9"/>
  <c r="AQ111" i="9"/>
  <c r="AG117" i="9"/>
  <c r="AG78" i="9"/>
  <c r="AN121" i="9"/>
  <c r="AT80" i="9"/>
  <c r="AJ75" i="9"/>
  <c r="AZ96" i="9"/>
  <c r="AZ157" i="9"/>
  <c r="AW113" i="9"/>
  <c r="AK86" i="9"/>
  <c r="AZ143" i="9"/>
  <c r="AG101" i="9"/>
  <c r="AJ79" i="9"/>
  <c r="AT132" i="9"/>
  <c r="AR101" i="9"/>
  <c r="AN112" i="9"/>
  <c r="AZ71" i="9"/>
  <c r="AQ68" i="9"/>
  <c r="AR66" i="9"/>
  <c r="AD89" i="9"/>
  <c r="AT72" i="9"/>
  <c r="AG79" i="9"/>
  <c r="AG63" i="9"/>
  <c r="AR144" i="9"/>
  <c r="AR133" i="9"/>
  <c r="AK74" i="9"/>
  <c r="AL84" i="9"/>
  <c r="AG141" i="9"/>
  <c r="AT114" i="9"/>
  <c r="AT75" i="9"/>
  <c r="AR151" i="9"/>
  <c r="AJ71" i="9"/>
  <c r="AW62" i="9"/>
  <c r="AR137" i="9"/>
  <c r="AL152" i="9"/>
  <c r="AL65" i="9"/>
  <c r="AT78" i="9"/>
  <c r="AJ115" i="9"/>
  <c r="AP61" i="9"/>
  <c r="AJ110" i="9"/>
  <c r="AT125" i="9"/>
  <c r="AL92" i="9"/>
  <c r="AZ125" i="9"/>
  <c r="AG65" i="9"/>
  <c r="AG69" i="9"/>
  <c r="AG72" i="9"/>
  <c r="AG93" i="9"/>
  <c r="AZ74" i="9"/>
  <c r="AZ122" i="9"/>
  <c r="AT115" i="9"/>
  <c r="AN83" i="9"/>
  <c r="AJ127" i="9"/>
  <c r="AQ141" i="9"/>
  <c r="AQ135" i="9"/>
  <c r="AT98" i="9"/>
  <c r="AT68" i="9"/>
  <c r="AT62" i="9"/>
  <c r="AT90" i="9"/>
  <c r="AT91" i="9"/>
  <c r="AT110" i="9"/>
  <c r="AP64" i="9"/>
  <c r="AZ108" i="9"/>
  <c r="AT116" i="9"/>
  <c r="AL86" i="9"/>
  <c r="AJ92" i="9"/>
  <c r="AQ130" i="9"/>
  <c r="AZ101" i="9"/>
  <c r="AN66" i="9"/>
  <c r="AZ81" i="9"/>
  <c r="AJ87" i="9"/>
  <c r="AP98" i="9"/>
  <c r="AZ112" i="9"/>
  <c r="AQ119" i="9"/>
  <c r="AR75" i="9"/>
  <c r="AF128" i="9"/>
  <c r="AR143" i="9"/>
  <c r="AQ101" i="9"/>
  <c r="AK81" i="9"/>
  <c r="AU121" i="9"/>
  <c r="AU78" i="9"/>
  <c r="AU102" i="9"/>
  <c r="AW84" i="9"/>
  <c r="AR135" i="9"/>
  <c r="AJ60" i="9"/>
  <c r="AJ158" i="9"/>
  <c r="AG103" i="9"/>
  <c r="AD113" i="9"/>
  <c r="AD119" i="9"/>
  <c r="AD144" i="9"/>
  <c r="AD90" i="9"/>
  <c r="AP145" i="9"/>
  <c r="AF157" i="9"/>
  <c r="AK63" i="9"/>
  <c r="AK139" i="9"/>
  <c r="AG158" i="9"/>
  <c r="AW140" i="9"/>
  <c r="AL155" i="9"/>
  <c r="AG66" i="9"/>
  <c r="AG73" i="9"/>
  <c r="AG75" i="9"/>
  <c r="AQ77" i="9"/>
  <c r="AT136" i="9"/>
  <c r="AN131" i="9"/>
  <c r="AF144" i="9"/>
  <c r="AR150" i="9"/>
  <c r="AT82" i="9"/>
  <c r="AT67" i="9"/>
  <c r="AT74" i="9"/>
  <c r="AT121" i="9"/>
  <c r="AT144" i="9"/>
  <c r="AN94" i="9"/>
  <c r="AR109" i="9"/>
  <c r="AR79" i="9"/>
  <c r="AQ106" i="9"/>
  <c r="AL106" i="9"/>
  <c r="AP150" i="9"/>
  <c r="AJ123" i="9"/>
  <c r="AQ110" i="9"/>
  <c r="AQ158" i="9"/>
  <c r="AN65" i="9"/>
  <c r="AP93" i="9"/>
  <c r="AN91" i="9"/>
  <c r="AP69" i="9"/>
  <c r="AR142" i="9"/>
  <c r="AZ104" i="9"/>
  <c r="AT76" i="9"/>
  <c r="AT124" i="9"/>
  <c r="AR91" i="9"/>
  <c r="AZ106" i="9"/>
  <c r="AZ119" i="9"/>
  <c r="AF79" i="9"/>
  <c r="AQ85" i="9"/>
  <c r="AD75" i="9"/>
  <c r="AK60" i="9"/>
  <c r="AW100" i="9"/>
  <c r="AW124" i="9"/>
  <c r="AK104" i="9"/>
  <c r="AT149" i="9"/>
  <c r="AG92" i="9"/>
  <c r="AJ99" i="9"/>
  <c r="AW97" i="9"/>
  <c r="AU139" i="9"/>
  <c r="AU76" i="9"/>
  <c r="AD79" i="9"/>
  <c r="AD115" i="9"/>
  <c r="AR152" i="9"/>
  <c r="AD153" i="9"/>
  <c r="AG113" i="9"/>
  <c r="AL131" i="9"/>
  <c r="AL93" i="9"/>
  <c r="AL123" i="9"/>
  <c r="AL148" i="9"/>
  <c r="BE60" i="9"/>
  <c r="AG94" i="9"/>
  <c r="AG123" i="9"/>
  <c r="AG84" i="9"/>
  <c r="AG131" i="9"/>
  <c r="AL75" i="9"/>
  <c r="AF150" i="9"/>
  <c r="AP127" i="9"/>
  <c r="AJ95" i="9"/>
  <c r="AQ132" i="9"/>
  <c r="AN152" i="9"/>
  <c r="AZ135" i="9"/>
  <c r="AT129" i="9"/>
  <c r="AT96" i="9"/>
  <c r="AT94" i="9"/>
  <c r="AT105" i="9"/>
  <c r="AT128" i="9"/>
  <c r="AZ153" i="9"/>
  <c r="AL103" i="9"/>
  <c r="AJ117" i="9"/>
  <c r="AR95" i="9"/>
  <c r="AZ129" i="9"/>
  <c r="AL90" i="9"/>
  <c r="AJ102" i="9"/>
  <c r="AJ85" i="9"/>
  <c r="AJ93" i="9"/>
  <c r="AR90" i="9"/>
  <c r="AP112" i="9"/>
  <c r="AN101" i="9"/>
  <c r="AN102" i="9"/>
  <c r="AZ107" i="9"/>
  <c r="AP67" i="9"/>
  <c r="AT148" i="9"/>
  <c r="AZ89" i="9"/>
  <c r="AR71" i="9"/>
  <c r="AR119" i="9"/>
  <c r="AR154" i="9"/>
  <c r="AT120" i="9"/>
  <c r="AZ131" i="9"/>
  <c r="AF66" i="9"/>
  <c r="AQ73" i="9"/>
  <c r="AQ102" i="9"/>
  <c r="AW82" i="9"/>
  <c r="AU123" i="9"/>
  <c r="AU80" i="9"/>
  <c r="AU104" i="9"/>
  <c r="AW86" i="9"/>
  <c r="AU111" i="9"/>
  <c r="AU110" i="9"/>
  <c r="AU60" i="9"/>
  <c r="AU147" i="9"/>
  <c r="AU117" i="9"/>
  <c r="AW94" i="9"/>
  <c r="AD84" i="9"/>
  <c r="AP131" i="9"/>
  <c r="AD146" i="9"/>
  <c r="AK71" i="9"/>
  <c r="AD154" i="9"/>
  <c r="AW142" i="9"/>
  <c r="AL138" i="9"/>
  <c r="AG110" i="9"/>
  <c r="AG61" i="9"/>
  <c r="AG100" i="9"/>
  <c r="AG83" i="9"/>
  <c r="AN87" i="9"/>
  <c r="AZ78" i="9"/>
  <c r="AN99" i="9"/>
  <c r="AF135" i="9"/>
  <c r="AT113" i="9"/>
  <c r="AT64" i="9"/>
  <c r="AT73" i="9"/>
  <c r="AT89" i="9"/>
  <c r="AT112" i="9"/>
  <c r="AP106" i="9"/>
  <c r="AR129" i="9"/>
  <c r="AQ79" i="9"/>
  <c r="AR111" i="9"/>
  <c r="AT141" i="9"/>
  <c r="AL96" i="9"/>
  <c r="AZ91" i="9"/>
  <c r="AJ138" i="9"/>
  <c r="AJ146" i="9"/>
  <c r="AP74" i="9"/>
  <c r="AR118" i="9"/>
  <c r="AN85" i="9"/>
  <c r="AN125" i="9"/>
  <c r="AP86" i="9"/>
  <c r="AZ90" i="9"/>
  <c r="AP129" i="9"/>
  <c r="AR130" i="9"/>
  <c r="AP79" i="9"/>
  <c r="AF104" i="9"/>
  <c r="AF81" i="9"/>
  <c r="AQ74" i="9"/>
  <c r="AQ86" i="9"/>
  <c r="AL80" i="9"/>
  <c r="AW66" i="9"/>
  <c r="AW102" i="9"/>
  <c r="AW126" i="9"/>
  <c r="AK106" i="9"/>
  <c r="AW133" i="9"/>
  <c r="AU95" i="9"/>
  <c r="AQ143" i="9"/>
  <c r="AW117" i="9"/>
  <c r="AD76" i="9"/>
  <c r="AN141" i="9"/>
  <c r="AL98" i="9"/>
  <c r="AP138" i="9"/>
  <c r="AD92" i="9"/>
  <c r="AG96" i="9"/>
  <c r="AG153" i="9"/>
  <c r="AD157" i="9"/>
  <c r="AW135" i="9"/>
  <c r="AW139" i="9"/>
  <c r="AV61" i="9"/>
  <c r="AV69" i="9"/>
  <c r="AS67" i="9"/>
  <c r="AM89" i="9"/>
  <c r="AS107" i="9"/>
  <c r="AM125" i="9"/>
  <c r="AS108" i="9"/>
  <c r="AM83" i="9"/>
  <c r="AM115" i="9"/>
  <c r="AM68" i="9"/>
  <c r="AM100" i="9"/>
  <c r="AM132" i="9"/>
  <c r="BA64" i="9"/>
  <c r="AS80" i="9"/>
  <c r="AS96" i="9"/>
  <c r="AX115" i="9"/>
  <c r="AS87" i="9"/>
  <c r="AM79" i="9"/>
  <c r="AI99" i="9"/>
  <c r="AS121" i="9"/>
  <c r="AM143" i="9"/>
  <c r="AS74" i="9"/>
  <c r="AM96" i="9"/>
  <c r="BA114" i="9"/>
  <c r="AY101" i="9"/>
  <c r="AS145" i="9"/>
  <c r="AE86" i="9"/>
  <c r="AO70" i="9"/>
  <c r="AO94" i="9"/>
  <c r="AE158" i="9"/>
  <c r="AY118" i="9"/>
  <c r="AY111" i="9"/>
  <c r="AY104" i="9"/>
  <c r="AY97" i="9"/>
  <c r="AY98" i="9"/>
  <c r="AY99" i="9"/>
  <c r="AY108" i="9"/>
  <c r="AI60" i="9"/>
  <c r="AI78" i="9"/>
  <c r="AI73" i="9"/>
  <c r="AV93" i="9"/>
  <c r="AO116" i="9"/>
  <c r="AO69" i="9"/>
  <c r="AO64" i="9"/>
  <c r="BA78" i="9"/>
  <c r="BA63" i="9"/>
  <c r="BA105" i="9"/>
  <c r="BA137" i="9"/>
  <c r="BA75" i="9"/>
  <c r="BA107" i="9"/>
  <c r="AO72" i="9"/>
  <c r="AO104" i="9"/>
  <c r="BA77" i="9"/>
  <c r="BA109" i="9"/>
  <c r="BA118" i="9"/>
  <c r="AO91" i="9"/>
  <c r="AO123" i="9"/>
  <c r="AV118" i="9"/>
  <c r="AE151" i="9"/>
  <c r="AV63" i="9"/>
  <c r="AI84" i="9"/>
  <c r="AI100" i="9"/>
  <c r="AI116" i="9"/>
  <c r="AE136" i="9"/>
  <c r="AV64" i="9"/>
  <c r="AI85" i="9"/>
  <c r="AI101" i="9"/>
  <c r="AI117" i="9"/>
  <c r="AE137" i="9"/>
  <c r="AE66" i="9"/>
  <c r="AX87" i="9"/>
  <c r="AX103" i="9"/>
  <c r="AX119" i="9"/>
  <c r="AE146" i="9"/>
  <c r="AV66" i="9"/>
  <c r="AI87" i="9"/>
  <c r="AI103" i="9"/>
  <c r="AI119" i="9"/>
  <c r="AE139" i="9"/>
  <c r="AX65" i="9"/>
  <c r="AE84" i="9"/>
  <c r="AE100" i="9"/>
  <c r="AE116" i="9"/>
  <c r="AE132" i="9"/>
  <c r="AV134" i="9"/>
  <c r="AE77" i="9"/>
  <c r="AE93" i="9"/>
  <c r="AE109" i="9"/>
  <c r="AE125" i="9"/>
  <c r="AI133" i="9"/>
  <c r="AS138" i="9"/>
  <c r="AS146" i="9"/>
  <c r="BA154" i="9"/>
  <c r="AY141" i="9"/>
  <c r="AY149" i="9"/>
  <c r="AY157" i="9"/>
  <c r="AY134" i="9"/>
  <c r="AY142" i="9"/>
  <c r="AX151" i="9"/>
  <c r="AY135" i="9"/>
  <c r="AY143" i="9"/>
  <c r="AX152" i="9"/>
  <c r="AY136" i="9"/>
  <c r="AI144" i="9"/>
  <c r="AI152" i="9"/>
  <c r="AV132" i="9"/>
  <c r="AV140" i="9"/>
  <c r="AM149" i="9"/>
  <c r="AS159" i="9"/>
  <c r="AM134" i="9"/>
  <c r="AM142" i="9"/>
  <c r="AM150" i="9"/>
  <c r="AM158" i="9"/>
  <c r="AY158" i="9"/>
  <c r="AY146" i="9"/>
  <c r="AM65" i="9"/>
  <c r="AM105" i="9"/>
  <c r="AM60" i="9"/>
  <c r="AM110" i="9"/>
  <c r="BA130" i="9"/>
  <c r="AY95" i="9"/>
  <c r="AI80" i="9"/>
  <c r="BA67" i="9"/>
  <c r="BA99" i="9"/>
  <c r="BA101" i="9"/>
  <c r="AX100" i="9"/>
  <c r="AV126" i="9"/>
  <c r="AE82" i="9"/>
  <c r="AV98" i="9"/>
  <c r="AX113" i="9"/>
  <c r="AX106" i="9"/>
  <c r="AS150" i="9"/>
  <c r="AM129" i="9"/>
  <c r="AS109" i="9"/>
  <c r="AS112" i="9"/>
  <c r="BA90" i="9"/>
  <c r="AO62" i="9"/>
  <c r="AY89" i="9"/>
  <c r="AI65" i="9"/>
  <c r="BA60" i="9"/>
  <c r="AO71" i="9"/>
  <c r="AO114" i="9"/>
  <c r="AV150" i="9"/>
  <c r="AE97" i="9"/>
  <c r="AI102" i="9"/>
  <c r="AE115" i="9"/>
  <c r="AV76" i="9"/>
  <c r="AM136" i="9"/>
  <c r="AS154" i="9"/>
  <c r="AI149" i="9"/>
  <c r="AI135" i="9"/>
  <c r="AI151" i="9"/>
  <c r="BA150" i="9"/>
  <c r="AV141" i="9"/>
  <c r="AY69" i="9"/>
  <c r="AM113" i="9"/>
  <c r="AS131" i="9"/>
  <c r="AM66" i="9"/>
  <c r="AM98" i="9"/>
  <c r="AM130" i="9"/>
  <c r="AM85" i="9"/>
  <c r="AS116" i="9"/>
  <c r="AS85" i="9"/>
  <c r="AS117" i="9"/>
  <c r="AS70" i="9"/>
  <c r="AS102" i="9"/>
  <c r="AS60" i="9"/>
  <c r="AI66" i="9"/>
  <c r="AI82" i="9"/>
  <c r="AI98" i="9"/>
  <c r="AM118" i="9"/>
  <c r="AS119" i="9"/>
  <c r="AS81" i="9"/>
  <c r="AM103" i="9"/>
  <c r="AI123" i="9"/>
  <c r="AI147" i="9"/>
  <c r="BA74" i="9"/>
  <c r="AS98" i="9"/>
  <c r="AM120" i="9"/>
  <c r="AY109" i="9"/>
  <c r="AE62" i="9"/>
  <c r="AE94" i="9"/>
  <c r="AY66" i="9"/>
  <c r="AO102" i="9"/>
  <c r="AY62" i="9"/>
  <c r="AY126" i="9"/>
  <c r="AY119" i="9"/>
  <c r="AY112" i="9"/>
  <c r="AY105" i="9"/>
  <c r="AY106" i="9"/>
  <c r="AY107" i="9"/>
  <c r="AY116" i="9"/>
  <c r="AI76" i="9"/>
  <c r="AI63" i="9"/>
  <c r="AO76" i="9"/>
  <c r="BA96" i="9"/>
  <c r="AV117" i="9"/>
  <c r="BA73" i="9"/>
  <c r="BA61" i="9"/>
  <c r="AO82" i="9"/>
  <c r="AO67" i="9"/>
  <c r="AO109" i="9"/>
  <c r="AO141" i="9"/>
  <c r="AO79" i="9"/>
  <c r="AO111" i="9"/>
  <c r="BA76" i="9"/>
  <c r="BA108" i="9"/>
  <c r="AO81" i="9"/>
  <c r="AO113" i="9"/>
  <c r="AO122" i="9"/>
  <c r="BA95" i="9"/>
  <c r="BA127" i="9"/>
  <c r="AX124" i="9"/>
  <c r="AX156" i="9"/>
  <c r="AE64" i="9"/>
  <c r="AX85" i="9"/>
  <c r="AX101" i="9"/>
  <c r="AX117" i="9"/>
  <c r="AE144" i="9"/>
  <c r="AE65" i="9"/>
  <c r="AX86" i="9"/>
  <c r="AX102" i="9"/>
  <c r="AX118" i="9"/>
  <c r="AE145" i="9"/>
  <c r="AX71" i="9"/>
  <c r="AV89" i="9"/>
  <c r="AV105" i="9"/>
  <c r="AV121" i="9"/>
  <c r="AE154" i="9"/>
  <c r="AE67" i="9"/>
  <c r="AX88" i="9"/>
  <c r="AX104" i="9"/>
  <c r="AX120" i="9"/>
  <c r="AE147" i="9"/>
  <c r="AV67" i="9"/>
  <c r="AI88" i="9"/>
  <c r="AI104" i="9"/>
  <c r="AI120" i="9"/>
  <c r="AE140" i="9"/>
  <c r="AV60" i="9"/>
  <c r="AI81" i="9"/>
  <c r="AI97" i="9"/>
  <c r="AI113" i="9"/>
  <c r="AI129" i="9"/>
  <c r="AG128" i="9"/>
  <c r="BA138" i="9"/>
  <c r="BA146" i="9"/>
  <c r="AI156" i="9"/>
  <c r="AX134" i="9"/>
  <c r="AX142" i="9"/>
  <c r="AX150" i="9"/>
  <c r="AX158" i="9"/>
  <c r="AX135" i="9"/>
  <c r="AX143" i="9"/>
  <c r="AO152" i="9"/>
  <c r="AX136" i="9"/>
  <c r="AX144" i="9"/>
  <c r="AO153" i="9"/>
  <c r="AX137" i="9"/>
  <c r="AY144" i="9"/>
  <c r="AX153" i="9"/>
  <c r="AM133" i="9"/>
  <c r="AM141" i="9"/>
  <c r="AS151" i="9"/>
  <c r="BA159" i="9"/>
  <c r="AS136" i="9"/>
  <c r="AL143" i="9"/>
  <c r="AD151" i="9"/>
  <c r="AY147" i="9"/>
  <c r="AY151" i="9"/>
  <c r="AY154" i="9"/>
  <c r="AS123" i="9"/>
  <c r="AM107" i="9"/>
  <c r="AX91" i="9"/>
  <c r="BA66" i="9"/>
  <c r="AO68" i="9"/>
  <c r="AY81" i="9"/>
  <c r="AI62" i="9"/>
  <c r="BA97" i="9"/>
  <c r="AX68" i="9"/>
  <c r="AV111" i="9"/>
  <c r="AX63" i="9"/>
  <c r="AV82" i="9"/>
  <c r="AX81" i="9"/>
  <c r="AX74" i="9"/>
  <c r="AE157" i="9"/>
  <c r="AV135" i="9"/>
  <c r="BA139" i="9"/>
  <c r="BA155" i="9"/>
  <c r="AX159" i="9"/>
  <c r="AO148" i="9"/>
  <c r="AS62" i="9"/>
  <c r="AS79" i="9"/>
  <c r="AM72" i="9"/>
  <c r="AE78" i="9"/>
  <c r="AY96" i="9"/>
  <c r="BA72" i="9"/>
  <c r="AO106" i="9"/>
  <c r="AO73" i="9"/>
  <c r="AE80" i="9"/>
  <c r="AE129" i="9"/>
  <c r="AX64" i="9"/>
  <c r="AV83" i="9"/>
  <c r="AV92" i="9"/>
  <c r="AI142" i="9"/>
  <c r="AV149" i="9"/>
  <c r="AM73" i="9"/>
  <c r="AS91" i="9"/>
  <c r="AM69" i="9"/>
  <c r="AS124" i="9"/>
  <c r="AM91" i="9"/>
  <c r="AM123" i="9"/>
  <c r="AM76" i="9"/>
  <c r="AM108" i="9"/>
  <c r="AS63" i="9"/>
  <c r="AX67" i="9"/>
  <c r="AX83" i="9"/>
  <c r="AX99" i="9"/>
  <c r="AS120" i="9"/>
  <c r="AM63" i="9"/>
  <c r="AI83" i="9"/>
  <c r="AS105" i="9"/>
  <c r="AM127" i="9"/>
  <c r="AI155" i="9"/>
  <c r="AM80" i="9"/>
  <c r="BA98" i="9"/>
  <c r="AS122" i="9"/>
  <c r="AY117" i="9"/>
  <c r="AI106" i="9"/>
  <c r="AE102" i="9"/>
  <c r="AY60" i="9"/>
  <c r="AO110" i="9"/>
  <c r="AY70" i="9"/>
  <c r="AY63" i="9"/>
  <c r="AY127" i="9"/>
  <c r="AY120" i="9"/>
  <c r="AY113" i="9"/>
  <c r="AY114" i="9"/>
  <c r="AY115" i="9"/>
  <c r="AY124" i="9"/>
  <c r="AI61" i="9"/>
  <c r="AI71" i="9"/>
  <c r="AV77" i="9"/>
  <c r="AO100" i="9"/>
  <c r="BA120" i="9"/>
  <c r="AO77" i="9"/>
  <c r="AO65" i="9"/>
  <c r="BA86" i="9"/>
  <c r="BA71" i="9"/>
  <c r="BA113" i="9"/>
  <c r="BA145" i="9"/>
  <c r="BA83" i="9"/>
  <c r="BA115" i="9"/>
  <c r="AO80" i="9"/>
  <c r="AO112" i="9"/>
  <c r="BA85" i="9"/>
  <c r="BA117" i="9"/>
  <c r="BA126" i="9"/>
  <c r="AO99" i="9"/>
  <c r="AO131" i="9"/>
  <c r="AX132" i="9"/>
  <c r="AV158" i="9"/>
  <c r="AX69" i="9"/>
  <c r="AV87" i="9"/>
  <c r="AV103" i="9"/>
  <c r="AV119" i="9"/>
  <c r="AE152" i="9"/>
  <c r="AX70" i="9"/>
  <c r="AV88" i="9"/>
  <c r="AV104" i="9"/>
  <c r="AV120" i="9"/>
  <c r="AE153" i="9"/>
  <c r="AV73" i="9"/>
  <c r="AE90" i="9"/>
  <c r="AE106" i="9"/>
  <c r="AE122" i="9"/>
  <c r="AX60" i="9"/>
  <c r="AX72" i="9"/>
  <c r="AV90" i="9"/>
  <c r="AV106" i="9"/>
  <c r="AV122" i="9"/>
  <c r="AE155" i="9"/>
  <c r="AE68" i="9"/>
  <c r="AX89" i="9"/>
  <c r="AX105" i="9"/>
  <c r="AX121" i="9"/>
  <c r="AE148" i="9"/>
  <c r="AE61" i="9"/>
  <c r="AX82" i="9"/>
  <c r="AX98" i="9"/>
  <c r="AX114" i="9"/>
  <c r="AX130" i="9"/>
  <c r="AI132" i="9"/>
  <c r="AI140" i="9"/>
  <c r="AI148" i="9"/>
  <c r="AX157" i="9"/>
  <c r="AO135" i="9"/>
  <c r="AO143" i="9"/>
  <c r="AO151" i="9"/>
  <c r="AO159" i="9"/>
  <c r="AO136" i="9"/>
  <c r="AO144" i="9"/>
  <c r="AV153" i="9"/>
  <c r="AO137" i="9"/>
  <c r="AO145" i="9"/>
  <c r="AV154" i="9"/>
  <c r="AO138" i="9"/>
  <c r="AX145" i="9"/>
  <c r="AO154" i="9"/>
  <c r="AS135" i="9"/>
  <c r="AS143" i="9"/>
  <c r="BA151" i="9"/>
  <c r="BA136" i="9"/>
  <c r="AS144" i="9"/>
  <c r="AS152" i="9"/>
  <c r="AY155" i="9"/>
  <c r="AI159" i="9"/>
  <c r="AS84" i="9"/>
  <c r="AM124" i="9"/>
  <c r="AM95" i="9"/>
  <c r="AM112" i="9"/>
  <c r="AE142" i="9"/>
  <c r="AY83" i="9"/>
  <c r="BA88" i="9"/>
  <c r="BA102" i="9"/>
  <c r="AO96" i="9"/>
  <c r="AO83" i="9"/>
  <c r="AV79" i="9"/>
  <c r="AV96" i="9"/>
  <c r="AE114" i="9"/>
  <c r="AX97" i="9"/>
  <c r="AX122" i="9"/>
  <c r="BA132" i="9"/>
  <c r="BA133" i="9"/>
  <c r="AS142" i="9"/>
  <c r="AV156" i="9"/>
  <c r="AY150" i="9"/>
  <c r="AM122" i="9"/>
  <c r="AS92" i="9"/>
  <c r="AS94" i="9"/>
  <c r="AS97" i="9"/>
  <c r="AY93" i="9"/>
  <c r="AY103" i="9"/>
  <c r="AI70" i="9"/>
  <c r="AO74" i="9"/>
  <c r="AO103" i="9"/>
  <c r="BA87" i="9"/>
  <c r="AE96" i="9"/>
  <c r="AE113" i="9"/>
  <c r="AE138" i="9"/>
  <c r="AE131" i="9"/>
  <c r="AE119" i="9"/>
  <c r="AI134" i="9"/>
  <c r="BA142" i="9"/>
  <c r="AV133" i="9"/>
  <c r="AL158" i="9"/>
  <c r="AM97" i="9"/>
  <c r="AS115" i="9"/>
  <c r="AM74" i="9"/>
  <c r="AM106" i="9"/>
  <c r="AM77" i="9"/>
  <c r="AS61" i="9"/>
  <c r="AS93" i="9"/>
  <c r="AS125" i="9"/>
  <c r="AS78" i="9"/>
  <c r="AS110" i="9"/>
  <c r="AS95" i="9"/>
  <c r="AM70" i="9"/>
  <c r="AM86" i="9"/>
  <c r="AM102" i="9"/>
  <c r="AX123" i="9"/>
  <c r="AS65" i="9"/>
  <c r="AM87" i="9"/>
  <c r="AI107" i="9"/>
  <c r="AS129" i="9"/>
  <c r="AS127" i="9"/>
  <c r="AS82" i="9"/>
  <c r="AM104" i="9"/>
  <c r="BA122" i="9"/>
  <c r="AY125" i="9"/>
  <c r="AI114" i="9"/>
  <c r="AE110" i="9"/>
  <c r="AY68" i="9"/>
  <c r="AO118" i="9"/>
  <c r="AY78" i="9"/>
  <c r="AY71" i="9"/>
  <c r="AY64" i="9"/>
  <c r="AY128" i="9"/>
  <c r="AY121" i="9"/>
  <c r="AY122" i="9"/>
  <c r="AY123" i="9"/>
  <c r="AI69" i="9"/>
  <c r="AI79" i="9"/>
  <c r="BA80" i="9"/>
  <c r="AV101" i="9"/>
  <c r="AO124" i="9"/>
  <c r="BA81" i="9"/>
  <c r="BA69" i="9"/>
  <c r="AO90" i="9"/>
  <c r="AO75" i="9"/>
  <c r="AO117" i="9"/>
  <c r="AO149" i="9"/>
  <c r="AO87" i="9"/>
  <c r="AO119" i="9"/>
  <c r="BA84" i="9"/>
  <c r="BA116" i="9"/>
  <c r="AO89" i="9"/>
  <c r="AO121" i="9"/>
  <c r="AO130" i="9"/>
  <c r="BA103" i="9"/>
  <c r="AO157" i="9"/>
  <c r="AX140" i="9"/>
  <c r="AE159" i="9"/>
  <c r="AV71" i="9"/>
  <c r="AE88" i="9"/>
  <c r="AE104" i="9"/>
  <c r="AE120" i="9"/>
  <c r="AV62" i="9"/>
  <c r="AV72" i="9"/>
  <c r="AE89" i="9"/>
  <c r="AE105" i="9"/>
  <c r="AE121" i="9"/>
  <c r="AX84" i="9"/>
  <c r="AE74" i="9"/>
  <c r="AI94" i="9"/>
  <c r="AI110" i="9"/>
  <c r="AI126" i="9"/>
  <c r="AE71" i="9"/>
  <c r="AV74" i="9"/>
  <c r="AE91" i="9"/>
  <c r="AE107" i="9"/>
  <c r="AE123" i="9"/>
  <c r="AV70" i="9"/>
  <c r="AX73" i="9"/>
  <c r="AV91" i="9"/>
  <c r="AV107" i="9"/>
  <c r="AV123" i="9"/>
  <c r="AE156" i="9"/>
  <c r="AX66" i="9"/>
  <c r="AV84" i="9"/>
  <c r="AV100" i="9"/>
  <c r="AV116" i="9"/>
  <c r="AE133" i="9"/>
  <c r="AY132" i="9"/>
  <c r="AY140" i="9"/>
  <c r="AX149" i="9"/>
  <c r="AO158" i="9"/>
  <c r="AV136" i="9"/>
  <c r="AV144" i="9"/>
  <c r="AV152" i="9"/>
  <c r="AV137" i="9"/>
  <c r="AV145" i="9"/>
  <c r="AM154" i="9"/>
  <c r="AV138" i="9"/>
  <c r="AV146" i="9"/>
  <c r="AM155" i="9"/>
  <c r="AV139" i="9"/>
  <c r="AO146" i="9"/>
  <c r="AV155" i="9"/>
  <c r="BA135" i="9"/>
  <c r="BA143" i="9"/>
  <c r="AI153" i="9"/>
  <c r="AI130" i="9"/>
  <c r="AI138" i="9"/>
  <c r="BA144" i="9"/>
  <c r="BA152" i="9"/>
  <c r="AY148" i="9"/>
  <c r="AY159" i="9"/>
  <c r="AM75" i="9"/>
  <c r="AM62" i="9"/>
  <c r="AS73" i="9"/>
  <c r="AS90" i="9"/>
  <c r="AY84" i="9"/>
  <c r="AY82" i="9"/>
  <c r="AV109" i="9"/>
  <c r="BA70" i="9"/>
  <c r="BA131" i="9"/>
  <c r="BA110" i="9"/>
  <c r="AV95" i="9"/>
  <c r="AV112" i="9"/>
  <c r="AE130" i="9"/>
  <c r="AV130" i="9"/>
  <c r="AX108" i="9"/>
  <c r="BA141" i="9"/>
  <c r="AO147" i="9"/>
  <c r="AO156" i="9"/>
  <c r="AM78" i="9"/>
  <c r="AS114" i="9"/>
  <c r="AE150" i="9"/>
  <c r="AY91" i="9"/>
  <c r="BA65" i="9"/>
  <c r="BA68" i="9"/>
  <c r="BA119" i="9"/>
  <c r="AE112" i="9"/>
  <c r="AE81" i="9"/>
  <c r="AI86" i="9"/>
  <c r="AE83" i="9"/>
  <c r="AV99" i="9"/>
  <c r="AV108" i="9"/>
  <c r="AI141" i="9"/>
  <c r="AI143" i="9"/>
  <c r="AO139" i="9"/>
  <c r="AV157" i="9"/>
  <c r="AS75" i="9"/>
  <c r="AM121" i="9"/>
  <c r="AM93" i="9"/>
  <c r="AS68" i="9"/>
  <c r="AM67" i="9"/>
  <c r="AM99" i="9"/>
  <c r="AM131" i="9"/>
  <c r="AM84" i="9"/>
  <c r="AM116" i="9"/>
  <c r="AS103" i="9"/>
  <c r="AS72" i="9"/>
  <c r="AS88" i="9"/>
  <c r="AS104" i="9"/>
  <c r="AM126" i="9"/>
  <c r="AI67" i="9"/>
  <c r="AS89" i="9"/>
  <c r="AM111" i="9"/>
  <c r="AI131" i="9"/>
  <c r="AM64" i="9"/>
  <c r="BA82" i="9"/>
  <c r="AS106" i="9"/>
  <c r="AM128" i="9"/>
  <c r="AY133" i="9"/>
  <c r="AI122" i="9"/>
  <c r="AE118" i="9"/>
  <c r="AY76" i="9"/>
  <c r="AO126" i="9"/>
  <c r="AY86" i="9"/>
  <c r="AY79" i="9"/>
  <c r="AY72" i="9"/>
  <c r="AY65" i="9"/>
  <c r="AY129" i="9"/>
  <c r="AY67" i="9"/>
  <c r="AY131" i="9"/>
  <c r="AI77" i="9"/>
  <c r="AI64" i="9"/>
  <c r="AO84" i="9"/>
  <c r="BA104" i="9"/>
  <c r="AV125" i="9"/>
  <c r="AO85" i="9"/>
  <c r="BA62" i="9"/>
  <c r="BA94" i="9"/>
  <c r="BA89" i="9"/>
  <c r="BA121" i="9"/>
  <c r="AM151" i="9"/>
  <c r="BA91" i="9"/>
  <c r="BA123" i="9"/>
  <c r="AO88" i="9"/>
  <c r="AO120" i="9"/>
  <c r="BA93" i="9"/>
  <c r="BA125" i="9"/>
  <c r="BA134" i="9"/>
  <c r="AO107" i="9"/>
  <c r="AM159" i="9"/>
  <c r="AV142" i="9"/>
  <c r="AE87" i="9"/>
  <c r="AE72" i="9"/>
  <c r="AI92" i="9"/>
  <c r="AI108" i="9"/>
  <c r="AI124" i="9"/>
  <c r="AV86" i="9"/>
  <c r="AE73" i="9"/>
  <c r="AI93" i="9"/>
  <c r="AI109" i="9"/>
  <c r="AI125" i="9"/>
  <c r="AX92" i="9"/>
  <c r="AX79" i="9"/>
  <c r="AX95" i="9"/>
  <c r="AX111" i="9"/>
  <c r="AX127" i="9"/>
  <c r="AE79" i="9"/>
  <c r="AE75" i="9"/>
  <c r="AI95" i="9"/>
  <c r="AI111" i="9"/>
  <c r="AI127" i="9"/>
  <c r="AX76" i="9"/>
  <c r="AV75" i="9"/>
  <c r="AE92" i="9"/>
  <c r="AE108" i="9"/>
  <c r="AE124" i="9"/>
  <c r="AV78" i="9"/>
  <c r="AV68" i="9"/>
  <c r="AE85" i="9"/>
  <c r="AE101" i="9"/>
  <c r="AE117" i="9"/>
  <c r="AE141" i="9"/>
  <c r="AX133" i="9"/>
  <c r="AX141" i="9"/>
  <c r="AO150" i="9"/>
  <c r="AV159" i="9"/>
  <c r="AM137" i="9"/>
  <c r="AM145" i="9"/>
  <c r="AM153" i="9"/>
  <c r="AM138" i="9"/>
  <c r="AM146" i="9"/>
  <c r="AS156" i="9"/>
  <c r="AM139" i="9"/>
  <c r="AM147" i="9"/>
  <c r="AS157" i="9"/>
  <c r="AM140" i="9"/>
  <c r="AV147" i="9"/>
  <c r="AM156" i="9"/>
  <c r="AI137" i="9"/>
  <c r="AI145" i="9"/>
  <c r="AX154" i="9"/>
  <c r="AY130" i="9"/>
  <c r="AY138" i="9"/>
  <c r="AI146" i="9"/>
  <c r="AI154" i="9"/>
  <c r="AY156" i="9"/>
  <c r="AY152" i="9"/>
  <c r="AM92" i="9"/>
  <c r="AS71" i="9"/>
  <c r="AS137" i="9"/>
  <c r="AY85" i="9"/>
  <c r="AY102" i="9"/>
  <c r="AY92" i="9"/>
  <c r="AO61" i="9"/>
  <c r="BA153" i="9"/>
  <c r="AO128" i="9"/>
  <c r="AX148" i="9"/>
  <c r="AV80" i="9"/>
  <c r="AV128" i="9"/>
  <c r="AX116" i="9"/>
  <c r="AE127" i="9"/>
  <c r="AX129" i="9"/>
  <c r="BA140" i="9"/>
  <c r="BA158" i="9"/>
  <c r="AO132" i="9"/>
  <c r="AY153" i="9"/>
  <c r="AM90" i="9"/>
  <c r="AS77" i="9"/>
  <c r="AS64" i="9"/>
  <c r="AI75" i="9"/>
  <c r="AM119" i="9"/>
  <c r="AS134" i="9"/>
  <c r="AY110" i="9"/>
  <c r="AY100" i="9"/>
  <c r="BA112" i="9"/>
  <c r="AO133" i="9"/>
  <c r="AO105" i="9"/>
  <c r="AX61" i="9"/>
  <c r="AX62" i="9"/>
  <c r="AI118" i="9"/>
  <c r="AE60" i="9"/>
  <c r="AV131" i="9"/>
  <c r="AM144" i="9"/>
  <c r="AI150" i="9"/>
  <c r="AI136" i="9"/>
  <c r="AM157" i="9"/>
  <c r="AI158" i="9"/>
  <c r="AY61" i="9"/>
  <c r="AM81" i="9"/>
  <c r="AS99" i="9"/>
  <c r="AM82" i="9"/>
  <c r="AM114" i="9"/>
  <c r="AM61" i="9"/>
  <c r="AM101" i="9"/>
  <c r="AS76" i="9"/>
  <c r="AS69" i="9"/>
  <c r="AS101" i="9"/>
  <c r="AS100" i="9"/>
  <c r="AS86" i="9"/>
  <c r="AS118" i="9"/>
  <c r="AS111" i="9"/>
  <c r="AI74" i="9"/>
  <c r="AI90" i="9"/>
  <c r="AX107" i="9"/>
  <c r="AS128" i="9"/>
  <c r="AM71" i="9"/>
  <c r="AI91" i="9"/>
  <c r="AS113" i="9"/>
  <c r="AM135" i="9"/>
  <c r="AS66" i="9"/>
  <c r="AM88" i="9"/>
  <c r="BA106" i="9"/>
  <c r="AS130" i="9"/>
  <c r="AY77" i="9"/>
  <c r="AO60" i="9"/>
  <c r="AE126" i="9"/>
  <c r="AO78" i="9"/>
  <c r="AE134" i="9"/>
  <c r="AY94" i="9"/>
  <c r="AY87" i="9"/>
  <c r="AY80" i="9"/>
  <c r="AY73" i="9"/>
  <c r="AY74" i="9"/>
  <c r="AY75" i="9"/>
  <c r="AY139" i="9"/>
  <c r="AI68" i="9"/>
  <c r="AI72" i="9"/>
  <c r="AV85" i="9"/>
  <c r="AO108" i="9"/>
  <c r="BA128" i="9"/>
  <c r="AO63" i="9"/>
  <c r="AO66" i="9"/>
  <c r="AO98" i="9"/>
  <c r="AO93" i="9"/>
  <c r="AO125" i="9"/>
  <c r="AS153" i="9"/>
  <c r="AO95" i="9"/>
  <c r="AO127" i="9"/>
  <c r="BA92" i="9"/>
  <c r="BA124" i="9"/>
  <c r="AO97" i="9"/>
  <c r="AO129" i="9"/>
  <c r="BA79" i="9"/>
  <c r="BA111" i="9"/>
  <c r="AE63" i="9"/>
  <c r="AE143" i="9"/>
  <c r="AE95" i="9"/>
  <c r="AX77" i="9"/>
  <c r="AX93" i="9"/>
  <c r="AX109" i="9"/>
  <c r="AX125" i="9"/>
  <c r="AE111" i="9"/>
  <c r="AX78" i="9"/>
  <c r="AX94" i="9"/>
  <c r="AX110" i="9"/>
  <c r="AX126" i="9"/>
  <c r="AE135" i="9"/>
  <c r="AV81" i="9"/>
  <c r="AV97" i="9"/>
  <c r="AV113" i="9"/>
  <c r="AV129" i="9"/>
  <c r="AE103" i="9"/>
  <c r="AX80" i="9"/>
  <c r="AX96" i="9"/>
  <c r="AX112" i="9"/>
  <c r="AX128" i="9"/>
  <c r="AV110" i="9"/>
  <c r="AE76" i="9"/>
  <c r="AI96" i="9"/>
  <c r="AI112" i="9"/>
  <c r="AI128" i="9"/>
  <c r="AV102" i="9"/>
  <c r="AE69" i="9"/>
  <c r="AI89" i="9"/>
  <c r="AI105" i="9"/>
  <c r="AI121" i="9"/>
  <c r="AE149" i="9"/>
  <c r="AO134" i="9"/>
  <c r="AO142" i="9"/>
  <c r="AV151" i="9"/>
  <c r="AS139" i="9"/>
  <c r="AS147" i="9"/>
  <c r="AS155" i="9"/>
  <c r="AS132" i="9"/>
  <c r="AS140" i="9"/>
  <c r="AS148" i="9"/>
  <c r="BA156" i="9"/>
  <c r="AS133" i="9"/>
  <c r="AS141" i="9"/>
  <c r="AS149" i="9"/>
  <c r="BA157" i="9"/>
  <c r="AL141" i="9"/>
  <c r="AM148" i="9"/>
  <c r="AS158" i="9"/>
  <c r="AY137" i="9"/>
  <c r="AX146" i="9"/>
  <c r="AO155" i="9"/>
  <c r="AX131" i="9"/>
  <c r="AX139" i="9"/>
  <c r="AX147" i="9"/>
  <c r="AX155" i="9"/>
  <c r="AL147" i="9"/>
  <c r="AY145" i="9"/>
  <c r="AM109" i="9"/>
  <c r="AX75" i="9"/>
  <c r="AI115" i="9"/>
  <c r="AE70" i="9"/>
  <c r="AY88" i="9"/>
  <c r="BA129" i="9"/>
  <c r="AO115" i="9"/>
  <c r="AV127" i="9"/>
  <c r="AE98" i="9"/>
  <c r="AV114" i="9"/>
  <c r="AX90" i="9"/>
  <c r="AV143" i="9"/>
  <c r="AM152" i="9"/>
  <c r="BA147" i="9"/>
  <c r="BA148" i="9"/>
  <c r="BA149" i="9"/>
  <c r="AX138" i="9"/>
  <c r="AO140" i="9"/>
  <c r="AS83" i="9"/>
  <c r="AM117" i="9"/>
  <c r="AS126" i="9"/>
  <c r="AM94" i="9"/>
  <c r="AI139" i="9"/>
  <c r="AO86" i="9"/>
  <c r="AY90" i="9"/>
  <c r="AO92" i="9"/>
  <c r="AO101" i="9"/>
  <c r="BA100" i="9"/>
  <c r="AV94" i="9"/>
  <c r="AE128" i="9"/>
  <c r="AV65" i="9"/>
  <c r="AE99" i="9"/>
  <c r="AV115" i="9"/>
  <c r="AV124" i="9"/>
  <c r="AI157" i="9"/>
  <c r="AV148" i="9"/>
  <c r="AP63" i="9"/>
  <c r="AN119" i="9"/>
  <c r="AK72" i="9"/>
  <c r="AK157" i="9"/>
  <c r="AL159" i="9"/>
  <c r="AK132" i="9"/>
  <c r="AW156" i="9"/>
  <c r="AW148" i="9"/>
  <c r="AK148" i="9"/>
  <c r="AL101" i="9"/>
  <c r="AN156" i="9"/>
  <c r="AW155" i="9"/>
  <c r="AL132" i="9"/>
  <c r="AL133" i="9"/>
  <c r="AD135" i="9"/>
  <c r="AG151" i="9"/>
  <c r="AG132" i="9"/>
  <c r="AG140" i="9"/>
  <c r="AG121" i="9"/>
  <c r="AG90" i="9"/>
  <c r="AK111" i="9"/>
  <c r="AG80" i="9"/>
  <c r="AL99" i="9"/>
  <c r="AD155" i="9"/>
  <c r="AD107" i="9"/>
  <c r="AD133" i="9"/>
  <c r="AF156" i="9"/>
  <c r="AF148" i="9"/>
  <c r="AK124" i="9"/>
  <c r="AF145" i="9"/>
  <c r="AL107" i="9"/>
  <c r="AD122" i="9"/>
  <c r="AD121" i="9"/>
  <c r="AD130" i="9"/>
  <c r="AD127" i="9"/>
  <c r="AL113" i="9"/>
  <c r="AL114" i="9"/>
  <c r="AK117" i="9"/>
  <c r="AK93" i="9"/>
  <c r="AU142" i="9"/>
  <c r="AD73" i="9"/>
  <c r="AU159" i="9"/>
  <c r="AU93" i="9"/>
  <c r="AU138" i="9"/>
  <c r="AJ145" i="9"/>
  <c r="AU131" i="9"/>
  <c r="AD103" i="9"/>
  <c r="AD72" i="9"/>
  <c r="AU146" i="9"/>
  <c r="AU71" i="9"/>
  <c r="AG102" i="9"/>
  <c r="AU79" i="9"/>
  <c r="AJ143" i="9"/>
  <c r="AW98" i="9"/>
  <c r="AU112" i="9"/>
  <c r="AK88" i="9"/>
  <c r="AG115" i="9"/>
  <c r="AW73" i="9"/>
  <c r="AW71" i="9"/>
  <c r="AW93" i="9"/>
  <c r="AF152" i="9"/>
  <c r="AL87" i="9"/>
  <c r="AD67" i="9"/>
  <c r="AK66" i="9"/>
  <c r="AK64" i="9"/>
  <c r="AF131" i="9"/>
  <c r="AU82" i="9"/>
  <c r="AK82" i="9"/>
  <c r="AK80" i="9"/>
  <c r="AW130" i="9"/>
  <c r="AW64" i="9"/>
  <c r="AU64" i="9"/>
  <c r="AU62" i="9"/>
  <c r="AF89" i="9"/>
  <c r="AD110" i="9"/>
  <c r="AK101" i="9"/>
  <c r="AK99" i="9"/>
  <c r="AK121" i="9"/>
  <c r="AT109" i="9"/>
  <c r="AW121" i="9"/>
  <c r="AW119" i="9"/>
  <c r="AW141" i="9"/>
  <c r="AQ82" i="9"/>
  <c r="AQ118" i="9"/>
  <c r="AQ117" i="9"/>
  <c r="AQ75" i="9"/>
  <c r="AQ92" i="9"/>
  <c r="AZ152" i="9"/>
  <c r="AT155" i="9"/>
  <c r="AF93" i="9"/>
  <c r="AF97" i="9"/>
  <c r="AF95" i="9"/>
  <c r="AF67" i="9"/>
  <c r="AF74" i="9"/>
  <c r="AF120" i="9"/>
  <c r="AZ103" i="9"/>
  <c r="AN98" i="9"/>
  <c r="AP126" i="9"/>
  <c r="AT111" i="9"/>
  <c r="AZ145" i="9"/>
  <c r="AR77" i="9"/>
  <c r="AR146" i="9"/>
  <c r="AR107" i="9"/>
  <c r="AR76" i="9"/>
  <c r="AR140" i="9"/>
  <c r="AP113" i="9"/>
  <c r="AF114" i="9"/>
  <c r="AP119" i="9"/>
  <c r="AJ83" i="9"/>
  <c r="AF78" i="9"/>
  <c r="AZ99" i="9"/>
  <c r="AZ65" i="9"/>
  <c r="AZ105" i="9"/>
  <c r="AZ61" i="9"/>
  <c r="AP75" i="9"/>
  <c r="AP62" i="9"/>
  <c r="AP124" i="9"/>
  <c r="AP102" i="9"/>
  <c r="AP70" i="9"/>
  <c r="AR148" i="9"/>
  <c r="AN123" i="9"/>
  <c r="AQ94" i="9"/>
  <c r="AL81" i="9"/>
  <c r="AL76" i="9"/>
  <c r="AR158" i="9"/>
  <c r="AN116" i="9"/>
  <c r="AN118" i="9"/>
  <c r="AN79" i="9"/>
  <c r="AN62" i="9"/>
  <c r="AN68" i="9"/>
  <c r="AN117" i="9"/>
  <c r="AT147" i="9"/>
  <c r="AJ139" i="9"/>
  <c r="AT101" i="9"/>
  <c r="AR102" i="9"/>
  <c r="AZ93" i="9"/>
  <c r="AL128" i="9"/>
  <c r="AZ60" i="9"/>
  <c r="AT157" i="9"/>
  <c r="AJ112" i="9"/>
  <c r="AJ109" i="9"/>
  <c r="AJ108" i="9"/>
  <c r="AJ88" i="9"/>
  <c r="AJ81" i="9"/>
  <c r="AJ101" i="9"/>
  <c r="AN136" i="9"/>
  <c r="AZ79" i="9"/>
  <c r="AN90" i="9"/>
  <c r="AT83" i="9"/>
  <c r="AL62" i="9"/>
  <c r="AL122" i="9"/>
  <c r="AL118" i="9"/>
  <c r="AL104" i="9"/>
  <c r="AL70" i="9"/>
  <c r="AT79" i="9"/>
  <c r="AZ150" i="9"/>
  <c r="AF136" i="9"/>
  <c r="AP105" i="9"/>
  <c r="AF106" i="9"/>
  <c r="AT99" i="9"/>
  <c r="AF117" i="9"/>
  <c r="AQ149" i="9"/>
  <c r="AF110" i="9"/>
  <c r="AT65" i="9"/>
  <c r="AR69" i="9"/>
  <c r="AW116" i="9"/>
  <c r="AK147" i="9"/>
  <c r="AL157" i="9"/>
  <c r="AW132" i="9"/>
  <c r="AK144" i="9"/>
  <c r="AK136" i="9"/>
  <c r="AG149" i="9"/>
  <c r="AW145" i="9"/>
  <c r="AW144" i="9"/>
  <c r="AL142" i="9"/>
  <c r="AD142" i="9"/>
  <c r="AD100" i="9"/>
  <c r="AD150" i="9"/>
  <c r="AG142" i="9"/>
  <c r="AG152" i="9"/>
  <c r="AG137" i="9"/>
  <c r="AK154" i="9"/>
  <c r="AL83" i="9"/>
  <c r="AG112" i="9"/>
  <c r="AG106" i="9"/>
  <c r="AL91" i="9"/>
  <c r="AD132" i="9"/>
  <c r="AD138" i="9"/>
  <c r="AK118" i="9"/>
  <c r="AD85" i="9"/>
  <c r="AF147" i="9"/>
  <c r="AG126" i="9"/>
  <c r="AQ146" i="9"/>
  <c r="AL109" i="9"/>
  <c r="AK95" i="9"/>
  <c r="AD111" i="9"/>
  <c r="AW123" i="9"/>
  <c r="AD97" i="9"/>
  <c r="AN157" i="9"/>
  <c r="AW69" i="9"/>
  <c r="AL82" i="9"/>
  <c r="AK73" i="9"/>
  <c r="AK115" i="9"/>
  <c r="AU152" i="9"/>
  <c r="AW92" i="9"/>
  <c r="AD71" i="9"/>
  <c r="AU108" i="9"/>
  <c r="AU137" i="9"/>
  <c r="AT159" i="9"/>
  <c r="AP159" i="9"/>
  <c r="AW131" i="9"/>
  <c r="AD96" i="9"/>
  <c r="AU145" i="9"/>
  <c r="AU158" i="9"/>
  <c r="AD128" i="9"/>
  <c r="AU74" i="9"/>
  <c r="AT156" i="9"/>
  <c r="AU75" i="9"/>
  <c r="AK90" i="9"/>
  <c r="AU70" i="9"/>
  <c r="AD118" i="9"/>
  <c r="AU130" i="9"/>
  <c r="AK130" i="9"/>
  <c r="AK128" i="9"/>
  <c r="AF159" i="9"/>
  <c r="AF72" i="9"/>
  <c r="AU129" i="9"/>
  <c r="AU151" i="9"/>
  <c r="AJ153" i="9"/>
  <c r="AR113" i="9"/>
  <c r="AU66" i="9"/>
  <c r="AD65" i="9"/>
  <c r="AD63" i="9"/>
  <c r="AU68" i="9"/>
  <c r="AK123" i="9"/>
  <c r="AK145" i="9"/>
  <c r="AJ149" i="9"/>
  <c r="AN104" i="9"/>
  <c r="AD94" i="9"/>
  <c r="AW81" i="9"/>
  <c r="AW79" i="9"/>
  <c r="AW101" i="9"/>
  <c r="AF83" i="9"/>
  <c r="AU99" i="9"/>
  <c r="AU97" i="9"/>
  <c r="AU119" i="9"/>
  <c r="AQ98" i="9"/>
  <c r="AQ89" i="9"/>
  <c r="AQ129" i="9"/>
  <c r="AQ105" i="9"/>
  <c r="AQ108" i="9"/>
  <c r="AN145" i="9"/>
  <c r="AF109" i="9"/>
  <c r="AF113" i="9"/>
  <c r="AF111" i="9"/>
  <c r="AF124" i="9"/>
  <c r="AF94" i="9"/>
  <c r="AF132" i="9"/>
  <c r="AZ87" i="9"/>
  <c r="AJ94" i="9"/>
  <c r="AZ92" i="9"/>
  <c r="AZ97" i="9"/>
  <c r="AQ145" i="9"/>
  <c r="AR82" i="9"/>
  <c r="AR88" i="9"/>
  <c r="AR123" i="9"/>
  <c r="AR63" i="9"/>
  <c r="AZ155" i="9"/>
  <c r="AR103" i="9"/>
  <c r="AT108" i="9"/>
  <c r="AP95" i="9"/>
  <c r="AP132" i="9"/>
  <c r="AT66" i="9"/>
  <c r="AZ115" i="9"/>
  <c r="AZ67" i="9"/>
  <c r="AZ121" i="9"/>
  <c r="AZ62" i="9"/>
  <c r="AZ136" i="9"/>
  <c r="AP82" i="9"/>
  <c r="AP68" i="9"/>
  <c r="AP140" i="9"/>
  <c r="AP118" i="9"/>
  <c r="AP84" i="9"/>
  <c r="AJ140" i="9"/>
  <c r="AJ119" i="9"/>
  <c r="AZ118" i="9"/>
  <c r="AZ85" i="9"/>
  <c r="AP156" i="9"/>
  <c r="AP76" i="9"/>
  <c r="AQ151" i="9"/>
  <c r="AN60" i="9"/>
  <c r="AN134" i="9"/>
  <c r="AN95" i="9"/>
  <c r="AN67" i="9"/>
  <c r="AN63" i="9"/>
  <c r="AN110" i="9"/>
  <c r="AR141" i="9"/>
  <c r="AP133" i="9"/>
  <c r="AQ96" i="9"/>
  <c r="AP96" i="9"/>
  <c r="AR85" i="9"/>
  <c r="AP116" i="9"/>
  <c r="AF71" i="9"/>
  <c r="AQ136" i="9"/>
  <c r="AJ89" i="9"/>
  <c r="AJ72" i="9"/>
  <c r="AJ124" i="9"/>
  <c r="AJ63" i="9"/>
  <c r="AJ97" i="9"/>
  <c r="AR157" i="9"/>
  <c r="AF151" i="9"/>
  <c r="AJ86" i="9"/>
  <c r="AJ132" i="9"/>
  <c r="AL60" i="9"/>
  <c r="AL71" i="9"/>
  <c r="AL88" i="9"/>
  <c r="AL120" i="9"/>
  <c r="AL94" i="9"/>
  <c r="AQ64" i="9"/>
  <c r="AQ99" i="9"/>
  <c r="AJ80" i="9"/>
  <c r="AD80" i="9"/>
  <c r="AL156" i="9"/>
  <c r="AL145" i="9"/>
  <c r="AW136" i="9"/>
  <c r="AW147" i="9"/>
  <c r="AW154" i="9"/>
  <c r="AN133" i="9"/>
  <c r="AG144" i="9"/>
  <c r="AL140" i="9"/>
  <c r="AL139" i="9"/>
  <c r="AW138" i="9"/>
  <c r="AD148" i="9"/>
  <c r="AD60" i="9"/>
  <c r="AD149" i="9"/>
  <c r="AG134" i="9"/>
  <c r="AG146" i="9"/>
  <c r="AG157" i="9"/>
  <c r="AG97" i="9"/>
  <c r="AG122" i="9"/>
  <c r="AG119" i="9"/>
  <c r="AG89" i="9"/>
  <c r="AK127" i="9"/>
  <c r="AD145" i="9"/>
  <c r="AD117" i="9"/>
  <c r="AD147" i="9"/>
  <c r="AD108" i="9"/>
  <c r="AF146" i="9"/>
  <c r="AF149" i="9"/>
  <c r="AP147" i="9"/>
  <c r="AL116" i="9"/>
  <c r="AK102" i="9"/>
  <c r="AD82" i="9"/>
  <c r="AW91" i="9"/>
  <c r="AD104" i="9"/>
  <c r="AN159" i="9"/>
  <c r="AK70" i="9"/>
  <c r="AD152" i="9"/>
  <c r="AN138" i="9"/>
  <c r="AP152" i="9"/>
  <c r="AQ104" i="9"/>
  <c r="AT142" i="9"/>
  <c r="AQ156" i="9"/>
  <c r="AU115" i="9"/>
  <c r="AU144" i="9"/>
  <c r="AT151" i="9"/>
  <c r="AQ134" i="9"/>
  <c r="AU109" i="9"/>
  <c r="AJ147" i="9"/>
  <c r="AG133" i="9"/>
  <c r="AU150" i="9"/>
  <c r="AD95" i="9"/>
  <c r="AK114" i="9"/>
  <c r="AT140" i="9"/>
  <c r="AW112" i="9"/>
  <c r="AU72" i="9"/>
  <c r="AJ157" i="9"/>
  <c r="AD102" i="9"/>
  <c r="AK108" i="9"/>
  <c r="AW110" i="9"/>
  <c r="AW108" i="9"/>
  <c r="AF143" i="9"/>
  <c r="AW114" i="9"/>
  <c r="AK107" i="9"/>
  <c r="AK129" i="9"/>
  <c r="AJ152" i="9"/>
  <c r="AG71" i="9"/>
  <c r="AW127" i="9"/>
  <c r="AW149" i="9"/>
  <c r="AJ150" i="9"/>
  <c r="AW105" i="9"/>
  <c r="AW103" i="9"/>
  <c r="AW125" i="9"/>
  <c r="AJ136" i="9"/>
  <c r="AL144" i="9"/>
  <c r="AD78" i="9"/>
  <c r="AW65" i="9"/>
  <c r="AW63" i="9"/>
  <c r="AW85" i="9"/>
  <c r="AP120" i="9"/>
  <c r="AK77" i="9"/>
  <c r="AK75" i="9"/>
  <c r="AK97" i="9"/>
  <c r="AQ114" i="9"/>
  <c r="AQ72" i="9"/>
  <c r="AQ65" i="9"/>
  <c r="AQ113" i="9"/>
  <c r="AQ124" i="9"/>
  <c r="AQ137" i="9"/>
  <c r="AQ142" i="9"/>
  <c r="AF125" i="9"/>
  <c r="AF129" i="9"/>
  <c r="AF127" i="9"/>
  <c r="AF70" i="9"/>
  <c r="AF75" i="9"/>
  <c r="AQ157" i="9"/>
  <c r="AN130" i="9"/>
  <c r="AZ123" i="9"/>
  <c r="AL64" i="9"/>
  <c r="AR128" i="9"/>
  <c r="AR80" i="9"/>
  <c r="AR112" i="9"/>
  <c r="AR92" i="9"/>
  <c r="AR120" i="9"/>
  <c r="AP97" i="9"/>
  <c r="AQ103" i="9"/>
  <c r="AP87" i="9"/>
  <c r="AR106" i="9"/>
  <c r="AZ84" i="9"/>
  <c r="AZ68" i="9"/>
  <c r="AZ114" i="9"/>
  <c r="AZ73" i="9"/>
  <c r="AZ151" i="9"/>
  <c r="AP77" i="9"/>
  <c r="AP71" i="9"/>
  <c r="AP60" i="9"/>
  <c r="AP130" i="9"/>
  <c r="AP114" i="9"/>
  <c r="AP134" i="9"/>
  <c r="AZ102" i="9"/>
  <c r="AZ124" i="9"/>
  <c r="AQ131" i="9"/>
  <c r="AL66" i="9"/>
  <c r="AP136" i="9"/>
  <c r="AN86" i="9"/>
  <c r="AN158" i="9"/>
  <c r="AN111" i="9"/>
  <c r="AN92" i="9"/>
  <c r="AN64" i="9"/>
  <c r="AN126" i="9"/>
  <c r="AJ133" i="9"/>
  <c r="AT133" i="9"/>
  <c r="AF91" i="9"/>
  <c r="AR86" i="9"/>
  <c r="AR132" i="9"/>
  <c r="AP107" i="9"/>
  <c r="AQ121" i="9"/>
  <c r="AJ105" i="9"/>
  <c r="AJ61" i="9"/>
  <c r="AJ104" i="9"/>
  <c r="AJ120" i="9"/>
  <c r="AJ113" i="9"/>
  <c r="AQ150" i="9"/>
  <c r="AZ147" i="9"/>
  <c r="AN122" i="9"/>
  <c r="AN120" i="9"/>
  <c r="AL77" i="9"/>
  <c r="AL73" i="9"/>
  <c r="AL67" i="9"/>
  <c r="AL136" i="9"/>
  <c r="AL63" i="9"/>
  <c r="AR70" i="9"/>
  <c r="AQ138" i="9"/>
  <c r="AN153" i="9"/>
  <c r="AR147" i="9"/>
  <c r="AP89" i="9"/>
  <c r="AQ95" i="9"/>
  <c r="AJ84" i="9"/>
  <c r="AP91" i="9"/>
  <c r="AZ159" i="9"/>
  <c r="AG67" i="9"/>
  <c r="AL134" i="9"/>
  <c r="AW146" i="9"/>
  <c r="AK152" i="9"/>
  <c r="AK135" i="9"/>
  <c r="AK142" i="9"/>
  <c r="AG138" i="9"/>
  <c r="AW143" i="9"/>
  <c r="AW152" i="9"/>
  <c r="AG135" i="9"/>
  <c r="AD139" i="9"/>
  <c r="AD143" i="9"/>
  <c r="AD159" i="9"/>
  <c r="AD125" i="9"/>
  <c r="AZ158" i="9"/>
  <c r="AF154" i="9"/>
  <c r="AG139" i="9"/>
  <c r="AK146" i="9"/>
  <c r="AG114" i="9"/>
  <c r="AG82" i="9"/>
  <c r="AG88" i="9"/>
  <c r="AK65" i="9"/>
  <c r="AD101" i="9"/>
  <c r="AD93" i="9"/>
  <c r="AD109" i="9"/>
  <c r="AK103" i="9"/>
  <c r="AG95" i="9"/>
  <c r="AF155" i="9"/>
  <c r="AP139" i="9"/>
  <c r="AL115" i="9"/>
  <c r="AL137" i="9"/>
  <c r="AD87" i="9"/>
  <c r="AP144" i="9"/>
  <c r="AW115" i="9"/>
  <c r="AN147" i="9"/>
  <c r="AK92" i="9"/>
  <c r="AK87" i="9"/>
  <c r="AU101" i="9"/>
  <c r="AF153" i="9"/>
  <c r="AQ88" i="9"/>
  <c r="AU154" i="9"/>
  <c r="AU136" i="9"/>
  <c r="AW95" i="9"/>
  <c r="AQ140" i="9"/>
  <c r="AZ137" i="9"/>
  <c r="AT93" i="9"/>
  <c r="AW67" i="9"/>
  <c r="AT143" i="9"/>
  <c r="AF101" i="9"/>
  <c r="AU156" i="9"/>
  <c r="AU125" i="9"/>
  <c r="AT77" i="9"/>
  <c r="AU90" i="9"/>
  <c r="AW157" i="9"/>
  <c r="AJ137" i="9"/>
  <c r="AD86" i="9"/>
  <c r="AW88" i="9"/>
  <c r="AU88" i="9"/>
  <c r="AU86" i="9"/>
  <c r="AR126" i="9"/>
  <c r="AW89" i="9"/>
  <c r="AW87" i="9"/>
  <c r="AW109" i="9"/>
  <c r="AJ151" i="9"/>
  <c r="AW90" i="9"/>
  <c r="AU105" i="9"/>
  <c r="AU127" i="9"/>
  <c r="AJ142" i="9"/>
  <c r="AU83" i="9"/>
  <c r="AU81" i="9"/>
  <c r="AU103" i="9"/>
  <c r="AN154" i="9"/>
  <c r="AD112" i="9"/>
  <c r="AD62" i="9"/>
  <c r="AW120" i="9"/>
  <c r="AU120" i="9"/>
  <c r="AU118" i="9"/>
  <c r="AP104" i="9"/>
  <c r="AK61" i="9"/>
  <c r="AW77" i="9"/>
  <c r="AU94" i="9"/>
  <c r="AQ107" i="9"/>
  <c r="AQ84" i="9"/>
  <c r="AQ91" i="9"/>
  <c r="AQ67" i="9"/>
  <c r="AQ93" i="9"/>
  <c r="AT134" i="9"/>
  <c r="AT139" i="9"/>
  <c r="AF102" i="9"/>
  <c r="AF84" i="9"/>
  <c r="AF80" i="9"/>
  <c r="AF61" i="9"/>
  <c r="AF87" i="9"/>
  <c r="AT154" i="9"/>
  <c r="AJ126" i="9"/>
  <c r="AN82" i="9"/>
  <c r="AP109" i="9"/>
  <c r="AZ98" i="9"/>
  <c r="AR64" i="9"/>
  <c r="AR89" i="9"/>
  <c r="AR61" i="9"/>
  <c r="AR108" i="9"/>
  <c r="AR104" i="9"/>
  <c r="AT145" i="9"/>
  <c r="AR87" i="9"/>
  <c r="AF98" i="9"/>
  <c r="AQ78" i="9"/>
  <c r="AP123" i="9"/>
  <c r="AF60" i="9"/>
  <c r="AZ100" i="9"/>
  <c r="AZ80" i="9"/>
  <c r="AZ130" i="9"/>
  <c r="AZ75" i="9"/>
  <c r="AP100" i="9"/>
  <c r="AP72" i="9"/>
  <c r="AP73" i="9"/>
  <c r="AP66" i="9"/>
  <c r="AR155" i="9"/>
  <c r="AN107" i="9"/>
  <c r="AZ86" i="9"/>
  <c r="AJ100" i="9"/>
  <c r="AT104" i="9"/>
  <c r="AQ76" i="9"/>
  <c r="AN69" i="9"/>
  <c r="AN77" i="9"/>
  <c r="AN81" i="9"/>
  <c r="AN127" i="9"/>
  <c r="AN124" i="9"/>
  <c r="AN73" i="9"/>
  <c r="AN142" i="9"/>
  <c r="AR156" i="9"/>
  <c r="AQ128" i="9"/>
  <c r="AT85" i="9"/>
  <c r="AP80" i="9"/>
  <c r="AP110" i="9"/>
  <c r="AR81" i="9"/>
  <c r="AJ65" i="9"/>
  <c r="AJ121" i="9"/>
  <c r="AJ62" i="9"/>
  <c r="AJ73" i="9"/>
  <c r="AJ66" i="9"/>
  <c r="AJ129" i="9"/>
  <c r="AJ141" i="9"/>
  <c r="AP141" i="9"/>
  <c r="AJ118" i="9"/>
  <c r="AN129" i="9"/>
  <c r="AL89" i="9"/>
  <c r="AL74" i="9"/>
  <c r="AL68" i="9"/>
  <c r="AL72" i="9"/>
  <c r="AZ154" i="9"/>
  <c r="AR72" i="9"/>
  <c r="AT135" i="9"/>
  <c r="AP143" i="9"/>
  <c r="AL150" i="9"/>
  <c r="AL151" i="9"/>
  <c r="AK143" i="9"/>
  <c r="AK150" i="9"/>
  <c r="AK156" i="9"/>
  <c r="AD156" i="9"/>
  <c r="AW99" i="9"/>
  <c r="AW158" i="9"/>
  <c r="AW134" i="9"/>
  <c r="AW151" i="9"/>
  <c r="AD141" i="9"/>
  <c r="AD134" i="9"/>
  <c r="AG155" i="9"/>
  <c r="AG150" i="9"/>
  <c r="AG143" i="9"/>
  <c r="AG129" i="9"/>
  <c r="AG98" i="9"/>
  <c r="AG104" i="9"/>
  <c r="AU155" i="9"/>
  <c r="AR153" i="9"/>
  <c r="AD131" i="9"/>
  <c r="AD116" i="9"/>
  <c r="AW107" i="9"/>
  <c r="AK62" i="9"/>
  <c r="AR145" i="9"/>
  <c r="AD83" i="9"/>
  <c r="AP154" i="9"/>
  <c r="AP146" i="9"/>
  <c r="AL117" i="9"/>
  <c r="AD106" i="9"/>
  <c r="AD98" i="9"/>
  <c r="AW75" i="9"/>
  <c r="AN139" i="9"/>
  <c r="AN148" i="9"/>
  <c r="AK126" i="9"/>
  <c r="AF138" i="9"/>
  <c r="AF137" i="9"/>
  <c r="AU77" i="9"/>
  <c r="AQ120" i="9"/>
  <c r="AG118" i="9"/>
  <c r="AK137" i="9"/>
  <c r="AU69" i="9"/>
  <c r="AU149" i="9"/>
  <c r="AG120" i="9"/>
  <c r="AU100" i="9"/>
  <c r="AU157" i="9"/>
  <c r="AU85" i="9"/>
  <c r="AU140" i="9"/>
  <c r="AW83" i="9"/>
  <c r="AF121" i="9"/>
  <c r="AW72" i="9"/>
  <c r="AU135" i="9"/>
  <c r="AR149" i="9"/>
  <c r="AD70" i="9"/>
  <c r="AK68" i="9"/>
  <c r="AW70" i="9"/>
  <c r="AW68" i="9"/>
  <c r="AR110" i="9"/>
  <c r="AK69" i="9"/>
  <c r="AK67" i="9"/>
  <c r="AK89" i="9"/>
  <c r="AJ155" i="9"/>
  <c r="AD69" i="9"/>
  <c r="AK83" i="9"/>
  <c r="AK105" i="9"/>
  <c r="AF115" i="9"/>
  <c r="AU67" i="9"/>
  <c r="AU65" i="9"/>
  <c r="AU87" i="9"/>
  <c r="AT146" i="9"/>
  <c r="AG108" i="9"/>
  <c r="AW106" i="9"/>
  <c r="AU98" i="9"/>
  <c r="AK98" i="9"/>
  <c r="AK96" i="9"/>
  <c r="AP88" i="9"/>
  <c r="AK116" i="9"/>
  <c r="AW118" i="9"/>
  <c r="AQ60" i="9"/>
  <c r="AQ123" i="9"/>
  <c r="AQ100" i="9"/>
  <c r="AQ133" i="9"/>
  <c r="AQ83" i="9"/>
  <c r="AQ109" i="9"/>
  <c r="AR159" i="9"/>
  <c r="AF116" i="9"/>
  <c r="AF118" i="9"/>
  <c r="AF100" i="9"/>
  <c r="AF96" i="9"/>
  <c r="AF63" i="9"/>
  <c r="AF103" i="9"/>
  <c r="AZ140" i="9"/>
  <c r="AJ78" i="9"/>
  <c r="AR83" i="9"/>
  <c r="AN84" i="9"/>
  <c r="AR96" i="9"/>
  <c r="AR105" i="9"/>
  <c r="AR62" i="9"/>
  <c r="AR124" i="9"/>
  <c r="AZ142" i="9"/>
  <c r="AZ139" i="9"/>
  <c r="AP81" i="9"/>
  <c r="AT92" i="9"/>
  <c r="AR97" i="9"/>
  <c r="AZ88" i="9"/>
  <c r="AZ116" i="9"/>
  <c r="AZ72" i="9"/>
  <c r="AZ146" i="9"/>
  <c r="AZ76" i="9"/>
  <c r="AQ159" i="9"/>
  <c r="AP65" i="9"/>
  <c r="AP83" i="9"/>
  <c r="AP85" i="9"/>
  <c r="AP92" i="9"/>
  <c r="AP151" i="9"/>
  <c r="AQ148" i="9"/>
  <c r="AJ103" i="9"/>
  <c r="AR125" i="9"/>
  <c r="AN88" i="9"/>
  <c r="AQ122" i="9"/>
  <c r="AJ128" i="9"/>
  <c r="AZ144" i="9"/>
  <c r="AN71" i="9"/>
  <c r="AN93" i="9"/>
  <c r="AN97" i="9"/>
  <c r="AN80" i="9"/>
  <c r="AN76" i="9"/>
  <c r="AN70" i="9"/>
  <c r="AN89" i="9"/>
  <c r="AJ148" i="9"/>
  <c r="AF123" i="9"/>
  <c r="AQ80" i="9"/>
  <c r="AJ125" i="9"/>
  <c r="AL129" i="9"/>
  <c r="AZ69" i="9"/>
  <c r="AJ82" i="9"/>
  <c r="AJ114" i="9"/>
  <c r="AJ91" i="9"/>
  <c r="AJ64" i="9"/>
  <c r="AJ96" i="9"/>
  <c r="AJ106" i="9"/>
  <c r="AP135" i="9"/>
  <c r="AR117" i="9"/>
  <c r="AR84" i="9"/>
  <c r="AL105" i="9"/>
  <c r="AL78" i="9"/>
  <c r="AL79" i="9"/>
  <c r="AL69" i="9"/>
  <c r="AZ138" i="9"/>
  <c r="AT88" i="9"/>
  <c r="AN135" i="9"/>
  <c r="AQ127" i="9"/>
  <c r="AL153" i="9"/>
  <c r="AL149" i="9"/>
  <c r="AK149" i="9"/>
  <c r="AW153" i="9"/>
  <c r="AK140" i="9"/>
  <c r="AG154" i="9"/>
  <c r="AW159" i="9"/>
  <c r="AW150" i="9"/>
  <c r="AL85" i="9"/>
  <c r="AL146" i="9"/>
  <c r="AD158" i="9"/>
  <c r="AD140" i="9"/>
  <c r="AG145" i="9"/>
  <c r="AG159" i="9"/>
  <c r="AD124" i="9"/>
  <c r="AK138" i="9"/>
  <c r="AG105" i="9"/>
  <c r="AG87" i="9"/>
  <c r="AG81" i="9"/>
  <c r="AL130" i="9"/>
  <c r="AD114" i="9"/>
  <c r="AK134" i="9"/>
  <c r="AK110" i="9"/>
  <c r="AF139" i="9"/>
  <c r="AF141" i="9"/>
  <c r="AP155" i="9"/>
  <c r="AP153" i="9"/>
  <c r="AP137" i="9"/>
  <c r="AL124" i="9"/>
  <c r="AD123" i="9"/>
  <c r="AD105" i="9"/>
  <c r="AD91" i="9"/>
  <c r="AN140" i="9"/>
  <c r="AL97" i="9"/>
  <c r="AK125" i="9"/>
  <c r="AD81" i="9"/>
  <c r="AD120" i="9"/>
  <c r="AW61" i="9"/>
  <c r="AG74" i="9"/>
  <c r="AG86" i="9"/>
  <c r="AJ159" i="9"/>
  <c r="AU132" i="9"/>
  <c r="AU141" i="9"/>
  <c r="AG111" i="9"/>
  <c r="AD61" i="9"/>
  <c r="AU133" i="9"/>
  <c r="AU124" i="9"/>
  <c r="AU153" i="9"/>
  <c r="AU61" i="9"/>
  <c r="AJ116" i="9"/>
  <c r="AU113" i="9"/>
  <c r="AK113" i="9"/>
  <c r="AG124" i="9"/>
  <c r="AW74" i="9"/>
  <c r="AK131" i="9"/>
  <c r="AK153" i="9"/>
  <c r="AJ144" i="9"/>
  <c r="AR94" i="9"/>
  <c r="AW128" i="9"/>
  <c r="AU128" i="9"/>
  <c r="AU126" i="9"/>
  <c r="AJ154" i="9"/>
  <c r="AW129" i="9"/>
  <c r="AD66" i="9"/>
  <c r="AD88" i="9"/>
  <c r="AP148" i="9"/>
  <c r="AU122" i="9"/>
  <c r="AK122" i="9"/>
  <c r="AK120" i="9"/>
  <c r="AT137" i="9"/>
  <c r="AD77" i="9"/>
  <c r="AU84" i="9"/>
  <c r="AK76" i="9"/>
  <c r="AW78" i="9"/>
  <c r="AW76" i="9"/>
  <c r="AN75" i="9"/>
  <c r="AW96" i="9"/>
  <c r="AU96" i="9"/>
  <c r="AQ61" i="9"/>
  <c r="AQ139" i="9"/>
  <c r="AQ116" i="9"/>
  <c r="AQ66" i="9"/>
  <c r="AQ62" i="9"/>
  <c r="AQ125" i="9"/>
  <c r="AQ152" i="9"/>
  <c r="AF92" i="9"/>
  <c r="AF134" i="9"/>
  <c r="AF65" i="9"/>
  <c r="AF112" i="9"/>
  <c r="AF64" i="9"/>
  <c r="AF119" i="9"/>
  <c r="AP149" i="9"/>
  <c r="AN114" i="9"/>
  <c r="AQ126" i="9"/>
  <c r="AQ147" i="9"/>
  <c r="AJ98" i="9"/>
  <c r="AR65" i="9"/>
  <c r="AR121" i="9"/>
  <c r="AR74" i="9"/>
  <c r="AR73" i="9"/>
  <c r="AR134" i="9"/>
  <c r="AR131" i="9"/>
  <c r="AF130" i="9"/>
  <c r="AQ87" i="9"/>
  <c r="AR100" i="9"/>
  <c r="AF85" i="9"/>
  <c r="AZ82" i="9"/>
  <c r="AZ132" i="9"/>
  <c r="AZ64" i="9"/>
  <c r="AZ77" i="9"/>
  <c r="AZ63" i="9"/>
  <c r="AP122" i="9"/>
  <c r="AP99" i="9"/>
  <c r="AP101" i="9"/>
  <c r="AP90" i="9"/>
  <c r="AZ141" i="9"/>
  <c r="AR139" i="9"/>
  <c r="AT95" i="9"/>
  <c r="AR136" i="9"/>
  <c r="AN72" i="9"/>
  <c r="AN109" i="9"/>
  <c r="AN113" i="9"/>
  <c r="AN96" i="9"/>
  <c r="AN100" i="9"/>
  <c r="AN74" i="9"/>
  <c r="AN105" i="9"/>
  <c r="AP142" i="9"/>
  <c r="AT117" i="9"/>
  <c r="AP128" i="9"/>
  <c r="AZ117" i="9"/>
  <c r="AZ70" i="9"/>
  <c r="AQ154" i="9"/>
  <c r="AJ67" i="9"/>
  <c r="AJ130" i="9"/>
  <c r="AJ107" i="9"/>
  <c r="AJ90" i="9"/>
  <c r="AJ74" i="9"/>
  <c r="AJ122" i="9"/>
  <c r="AJ156" i="9"/>
  <c r="AZ127" i="9"/>
  <c r="AN106" i="9"/>
  <c r="AZ109" i="9"/>
  <c r="AR115" i="9"/>
  <c r="AL121" i="9"/>
  <c r="AL61" i="9"/>
  <c r="AL95" i="9"/>
  <c r="AL126" i="9"/>
  <c r="AQ115" i="9"/>
  <c r="AR60" i="9"/>
  <c r="AT150" i="9"/>
  <c r="AP158" i="9"/>
  <c r="AR127" i="9"/>
  <c r="AF122" i="9"/>
  <c r="AG76" i="9"/>
  <c r="AG99" i="9"/>
  <c r="AG116" i="9"/>
  <c r="AG68" i="9"/>
  <c r="AF86" i="9"/>
  <c r="AR99" i="9"/>
  <c r="AZ94" i="9"/>
  <c r="AN143" i="9"/>
  <c r="AN137" i="9"/>
  <c r="AQ153" i="9"/>
  <c r="AT97" i="9"/>
  <c r="AT118" i="9"/>
  <c r="AT71" i="9"/>
  <c r="AT70" i="9"/>
  <c r="AT119" i="9"/>
  <c r="AF69" i="9"/>
  <c r="AL112" i="9"/>
  <c r="AT84" i="9"/>
  <c r="AP121" i="9"/>
  <c r="AQ144" i="9"/>
  <c r="AL102" i="9"/>
  <c r="AN103" i="9"/>
  <c r="AJ70" i="9"/>
  <c r="AJ77" i="9"/>
  <c r="AF107" i="9"/>
  <c r="AN61" i="9"/>
  <c r="AN108" i="9"/>
  <c r="AP103" i="9"/>
  <c r="AP117" i="9"/>
  <c r="AZ66" i="9"/>
  <c r="AP78" i="9"/>
  <c r="AR114" i="9"/>
  <c r="AF105" i="9"/>
  <c r="AF88" i="9"/>
  <c r="AF158" i="9"/>
  <c r="AQ155" i="9"/>
  <c r="AQ71" i="9"/>
  <c r="AJ134" i="9"/>
  <c r="AD126" i="9"/>
  <c r="AW80" i="9"/>
  <c r="AW104" i="9"/>
  <c r="AK84" i="9"/>
  <c r="AU89" i="9"/>
  <c r="AU73" i="9"/>
  <c r="AU148" i="9"/>
  <c r="AD74" i="9"/>
  <c r="AU116" i="9"/>
  <c r="AN149" i="9"/>
  <c r="AD99" i="9"/>
  <c r="AK112" i="9"/>
  <c r="AD137" i="9"/>
  <c r="AK119" i="9"/>
  <c r="AG148" i="9"/>
  <c r="AL100" i="9"/>
  <c r="AL154" i="9"/>
  <c r="AK133" i="9"/>
  <c r="AK159" i="9"/>
  <c r="AG85" i="9"/>
  <c r="AG60" i="9"/>
  <c r="AG109" i="9"/>
  <c r="AQ97" i="9"/>
  <c r="AQ90" i="9"/>
  <c r="AP125" i="9"/>
  <c r="AZ110" i="9"/>
  <c r="AJ111" i="9"/>
  <c r="AT153" i="9"/>
  <c r="AT126" i="9"/>
  <c r="AT81" i="9"/>
  <c r="AT152" i="9"/>
  <c r="AT102" i="9"/>
  <c r="AT60" i="9"/>
  <c r="AT103" i="9"/>
  <c r="AF126" i="9"/>
  <c r="AF90" i="9"/>
  <c r="AL127" i="9"/>
  <c r="AZ95" i="9"/>
  <c r="AJ69" i="9"/>
  <c r="AJ68" i="9"/>
  <c r="AF142" i="9"/>
  <c r="AQ112" i="9"/>
  <c r="AN78" i="9"/>
  <c r="AN150" i="9"/>
  <c r="AP111" i="9"/>
  <c r="AJ131" i="9"/>
  <c r="AP108" i="9"/>
  <c r="AZ128" i="9"/>
  <c r="AZ148" i="9"/>
  <c r="AR68" i="9"/>
  <c r="AF62" i="9"/>
  <c r="AF68" i="9"/>
  <c r="AQ63" i="9"/>
  <c r="AQ70" i="9"/>
  <c r="AW60" i="9"/>
  <c r="AG70" i="9"/>
  <c r="AK100" i="9"/>
  <c r="AD68" i="9"/>
  <c r="AU106" i="9"/>
  <c r="AW111" i="9"/>
  <c r="AK91" i="9"/>
  <c r="AU92" i="9"/>
  <c r="AU114" i="9"/>
  <c r="AT158" i="9"/>
  <c r="AK85" i="9"/>
  <c r="AN155" i="9"/>
  <c r="AK94" i="9"/>
  <c r="AF140" i="9"/>
  <c r="AD129" i="9"/>
  <c r="AG130" i="9"/>
  <c r="AG147" i="9"/>
  <c r="AW137" i="9"/>
  <c r="AK155" i="9"/>
  <c r="AK141" i="9"/>
  <c r="AU63" i="9"/>
  <c r="CH63" i="7"/>
  <c r="CP63" i="7"/>
  <c r="CX63" i="7"/>
  <c r="CG64" i="7"/>
  <c r="CO64" i="7"/>
  <c r="CW64" i="7"/>
  <c r="CF65" i="7"/>
  <c r="CN65" i="7"/>
  <c r="CV65" i="7"/>
  <c r="CE66" i="7"/>
  <c r="CM66" i="7"/>
  <c r="CU66" i="7"/>
  <c r="CD67" i="7"/>
  <c r="CL67" i="7"/>
  <c r="CT67" i="7"/>
  <c r="CC68" i="7"/>
  <c r="CK68" i="7"/>
  <c r="CS68" i="7"/>
  <c r="CB69" i="7"/>
  <c r="CJ69" i="7"/>
  <c r="CR69" i="7"/>
  <c r="CZ69" i="7"/>
  <c r="CI70" i="7"/>
  <c r="CQ70" i="7"/>
  <c r="CY70" i="7"/>
  <c r="CH71" i="7"/>
  <c r="CP71" i="7"/>
  <c r="CX71" i="7"/>
  <c r="CG72" i="7"/>
  <c r="CO72" i="7"/>
  <c r="CW72" i="7"/>
  <c r="CF73" i="7"/>
  <c r="CN73" i="7"/>
  <c r="CV73" i="7"/>
  <c r="CE74" i="7"/>
  <c r="CM74" i="7"/>
  <c r="CU74" i="7"/>
  <c r="CD75" i="7"/>
  <c r="CL75" i="7"/>
  <c r="CT75" i="7"/>
  <c r="CC76" i="7"/>
  <c r="CK76" i="7"/>
  <c r="CS76" i="7"/>
  <c r="CB77" i="7"/>
  <c r="CJ77" i="7"/>
  <c r="CR77" i="7"/>
  <c r="CZ77" i="7"/>
  <c r="CI78" i="7"/>
  <c r="CQ78" i="7"/>
  <c r="CY78" i="7"/>
  <c r="CH79" i="7"/>
  <c r="CP79" i="7"/>
  <c r="CX79" i="7"/>
  <c r="CG80" i="7"/>
  <c r="CO80" i="7"/>
  <c r="CW80" i="7"/>
  <c r="CF81" i="7"/>
  <c r="CN81" i="7"/>
  <c r="CV81" i="7"/>
  <c r="CE82" i="7"/>
  <c r="CM82" i="7"/>
  <c r="CU82" i="7"/>
  <c r="CD83" i="7"/>
  <c r="CL83" i="7"/>
  <c r="CT83" i="7"/>
  <c r="CC84" i="7"/>
  <c r="CK84" i="7"/>
  <c r="CS84" i="7"/>
  <c r="CB85" i="7"/>
  <c r="CJ85" i="7"/>
  <c r="CR85" i="7"/>
  <c r="CZ85" i="7"/>
  <c r="CI86" i="7"/>
  <c r="CQ86" i="7"/>
  <c r="CY86" i="7"/>
  <c r="CH87" i="7"/>
  <c r="CP87" i="7"/>
  <c r="CX87" i="7"/>
  <c r="CG88" i="7"/>
  <c r="CO88" i="7"/>
  <c r="CW88" i="7"/>
  <c r="CI63" i="7"/>
  <c r="CQ63" i="7"/>
  <c r="CY63" i="7"/>
  <c r="CH64" i="7"/>
  <c r="CP64" i="7"/>
  <c r="CX64" i="7"/>
  <c r="CG65" i="7"/>
  <c r="CO65" i="7"/>
  <c r="CW65" i="7"/>
  <c r="CF66" i="7"/>
  <c r="CN66" i="7"/>
  <c r="CV66" i="7"/>
  <c r="CE67" i="7"/>
  <c r="CM67" i="7"/>
  <c r="CU67" i="7"/>
  <c r="CD68" i="7"/>
  <c r="CL68" i="7"/>
  <c r="CT68" i="7"/>
  <c r="CC69" i="7"/>
  <c r="CK69" i="7"/>
  <c r="CS69" i="7"/>
  <c r="CB70" i="7"/>
  <c r="CJ70" i="7"/>
  <c r="CR70" i="7"/>
  <c r="CZ70" i="7"/>
  <c r="CI71" i="7"/>
  <c r="CQ71" i="7"/>
  <c r="CY71" i="7"/>
  <c r="CH72" i="7"/>
  <c r="CP72" i="7"/>
  <c r="CX72" i="7"/>
  <c r="CG73" i="7"/>
  <c r="CO73" i="7"/>
  <c r="CW73" i="7"/>
  <c r="CF74" i="7"/>
  <c r="CN74" i="7"/>
  <c r="CV74" i="7"/>
  <c r="CE75" i="7"/>
  <c r="CM75" i="7"/>
  <c r="CU75" i="7"/>
  <c r="CD76" i="7"/>
  <c r="CL76" i="7"/>
  <c r="CT76" i="7"/>
  <c r="CC77" i="7"/>
  <c r="CK77" i="7"/>
  <c r="CS77" i="7"/>
  <c r="CB78" i="7"/>
  <c r="CJ78" i="7"/>
  <c r="CR78" i="7"/>
  <c r="CZ78" i="7"/>
  <c r="CI79" i="7"/>
  <c r="CQ79" i="7"/>
  <c r="CY79" i="7"/>
  <c r="CH80" i="7"/>
  <c r="CP80" i="7"/>
  <c r="CX80" i="7"/>
  <c r="CG81" i="7"/>
  <c r="CO81" i="7"/>
  <c r="CW81" i="7"/>
  <c r="CF82" i="7"/>
  <c r="CN82" i="7"/>
  <c r="CV82" i="7"/>
  <c r="CE83" i="7"/>
  <c r="CM83" i="7"/>
  <c r="CU83" i="7"/>
  <c r="CD84" i="7"/>
  <c r="CL84" i="7"/>
  <c r="CT84" i="7"/>
  <c r="CC85" i="7"/>
  <c r="CK85" i="7"/>
  <c r="CS85" i="7"/>
  <c r="CB86" i="7"/>
  <c r="CJ86" i="7"/>
  <c r="CR86" i="7"/>
  <c r="CZ86" i="7"/>
  <c r="CI87" i="7"/>
  <c r="CQ87" i="7"/>
  <c r="CY87" i="7"/>
  <c r="CH88" i="7"/>
  <c r="CP88" i="7"/>
  <c r="CX88" i="7"/>
  <c r="CG89" i="7"/>
  <c r="CD63" i="7"/>
  <c r="CL63" i="7"/>
  <c r="CT63" i="7"/>
  <c r="CC64" i="7"/>
  <c r="CK64" i="7"/>
  <c r="CS64" i="7"/>
  <c r="CB65" i="7"/>
  <c r="CJ65" i="7"/>
  <c r="CR65" i="7"/>
  <c r="CZ65" i="7"/>
  <c r="CI66" i="7"/>
  <c r="CQ66" i="7"/>
  <c r="CY66" i="7"/>
  <c r="CH67" i="7"/>
  <c r="CP67" i="7"/>
  <c r="CX67" i="7"/>
  <c r="CG68" i="7"/>
  <c r="CO68" i="7"/>
  <c r="CW68" i="7"/>
  <c r="CF69" i="7"/>
  <c r="CN69" i="7"/>
  <c r="CV69" i="7"/>
  <c r="CE70" i="7"/>
  <c r="CM70" i="7"/>
  <c r="CU70" i="7"/>
  <c r="CD71" i="7"/>
  <c r="CL71" i="7"/>
  <c r="CT71" i="7"/>
  <c r="CC72" i="7"/>
  <c r="CK72" i="7"/>
  <c r="CS72" i="7"/>
  <c r="CB73" i="7"/>
  <c r="CJ73" i="7"/>
  <c r="CR73" i="7"/>
  <c r="CZ73" i="7"/>
  <c r="CI74" i="7"/>
  <c r="CQ74" i="7"/>
  <c r="CY74" i="7"/>
  <c r="CH75" i="7"/>
  <c r="CP75" i="7"/>
  <c r="CX75" i="7"/>
  <c r="CG76" i="7"/>
  <c r="CO76" i="7"/>
  <c r="CW76" i="7"/>
  <c r="CF77" i="7"/>
  <c r="CN77" i="7"/>
  <c r="CV77" i="7"/>
  <c r="CE78" i="7"/>
  <c r="CM78" i="7"/>
  <c r="CU78" i="7"/>
  <c r="CD79" i="7"/>
  <c r="CL79" i="7"/>
  <c r="CT79" i="7"/>
  <c r="CC80" i="7"/>
  <c r="CK80" i="7"/>
  <c r="CS80" i="7"/>
  <c r="CB81" i="7"/>
  <c r="CJ81" i="7"/>
  <c r="CR81" i="7"/>
  <c r="CZ81" i="7"/>
  <c r="CI82" i="7"/>
  <c r="CQ82" i="7"/>
  <c r="CY82" i="7"/>
  <c r="CH83" i="7"/>
  <c r="CP83" i="7"/>
  <c r="CX83" i="7"/>
  <c r="CG84" i="7"/>
  <c r="CO84" i="7"/>
  <c r="CW84" i="7"/>
  <c r="CF85" i="7"/>
  <c r="CN85" i="7"/>
  <c r="CV85" i="7"/>
  <c r="CE86" i="7"/>
  <c r="CM86" i="7"/>
  <c r="CU86" i="7"/>
  <c r="CD87" i="7"/>
  <c r="CL87" i="7"/>
  <c r="CT87" i="7"/>
  <c r="CC88" i="7"/>
  <c r="CK88" i="7"/>
  <c r="CS88" i="7"/>
  <c r="CE63" i="7"/>
  <c r="CM63" i="7"/>
  <c r="CU63" i="7"/>
  <c r="CD64" i="7"/>
  <c r="CL64" i="7"/>
  <c r="CT64" i="7"/>
  <c r="CC65" i="7"/>
  <c r="CK65" i="7"/>
  <c r="CS65" i="7"/>
  <c r="CB66" i="7"/>
  <c r="CJ66" i="7"/>
  <c r="CR66" i="7"/>
  <c r="CZ66" i="7"/>
  <c r="CI67" i="7"/>
  <c r="CQ67" i="7"/>
  <c r="CY67" i="7"/>
  <c r="CH68" i="7"/>
  <c r="CP68" i="7"/>
  <c r="CX68" i="7"/>
  <c r="CG69" i="7"/>
  <c r="CO69" i="7"/>
  <c r="CW69" i="7"/>
  <c r="CF70" i="7"/>
  <c r="CN70" i="7"/>
  <c r="CV70" i="7"/>
  <c r="CE71" i="7"/>
  <c r="CM71" i="7"/>
  <c r="CU71" i="7"/>
  <c r="CD72" i="7"/>
  <c r="CL72" i="7"/>
  <c r="CT72" i="7"/>
  <c r="CC73" i="7"/>
  <c r="CK73" i="7"/>
  <c r="CS73" i="7"/>
  <c r="CB74" i="7"/>
  <c r="CJ74" i="7"/>
  <c r="CR74" i="7"/>
  <c r="CZ74" i="7"/>
  <c r="CI75" i="7"/>
  <c r="CQ75" i="7"/>
  <c r="CY75" i="7"/>
  <c r="CH76" i="7"/>
  <c r="CP76" i="7"/>
  <c r="CX76" i="7"/>
  <c r="CG77" i="7"/>
  <c r="CO77" i="7"/>
  <c r="CW77" i="7"/>
  <c r="CF78" i="7"/>
  <c r="CN78" i="7"/>
  <c r="CV78" i="7"/>
  <c r="CE79" i="7"/>
  <c r="CM79" i="7"/>
  <c r="CU79" i="7"/>
  <c r="CD80" i="7"/>
  <c r="CL80" i="7"/>
  <c r="CT80" i="7"/>
  <c r="CC81" i="7"/>
  <c r="CK81" i="7"/>
  <c r="CS81" i="7"/>
  <c r="CB82" i="7"/>
  <c r="CJ82" i="7"/>
  <c r="CR82" i="7"/>
  <c r="CZ82" i="7"/>
  <c r="CI83" i="7"/>
  <c r="CQ83" i="7"/>
  <c r="CY83" i="7"/>
  <c r="CH84" i="7"/>
  <c r="CP84" i="7"/>
  <c r="CX84" i="7"/>
  <c r="CG85" i="7"/>
  <c r="CO85" i="7"/>
  <c r="CW85" i="7"/>
  <c r="CF86" i="7"/>
  <c r="CN86" i="7"/>
  <c r="CV86" i="7"/>
  <c r="CE87" i="7"/>
  <c r="CM87" i="7"/>
  <c r="CU87" i="7"/>
  <c r="CD88" i="7"/>
  <c r="CL88" i="7"/>
  <c r="CT88" i="7"/>
  <c r="CC89" i="7"/>
  <c r="CO63" i="7"/>
  <c r="CF64" i="7"/>
  <c r="CV64" i="7"/>
  <c r="CM65" i="7"/>
  <c r="CD66" i="7"/>
  <c r="CT66" i="7"/>
  <c r="CK67" i="7"/>
  <c r="CB68" i="7"/>
  <c r="CR68" i="7"/>
  <c r="CI69" i="7"/>
  <c r="CY69" i="7"/>
  <c r="CP70" i="7"/>
  <c r="CG71" i="7"/>
  <c r="CW71" i="7"/>
  <c r="CN72" i="7"/>
  <c r="CE73" i="7"/>
  <c r="CU73" i="7"/>
  <c r="CL74" i="7"/>
  <c r="CC75" i="7"/>
  <c r="CS75" i="7"/>
  <c r="CJ76" i="7"/>
  <c r="CZ76" i="7"/>
  <c r="CQ77" i="7"/>
  <c r="CH78" i="7"/>
  <c r="CX78" i="7"/>
  <c r="CO79" i="7"/>
  <c r="CF80" i="7"/>
  <c r="CV80" i="7"/>
  <c r="CM81" i="7"/>
  <c r="CD82" i="7"/>
  <c r="CT82" i="7"/>
  <c r="CK83" i="7"/>
  <c r="CB84" i="7"/>
  <c r="CR84" i="7"/>
  <c r="CI85" i="7"/>
  <c r="CY85" i="7"/>
  <c r="CP86" i="7"/>
  <c r="CG87" i="7"/>
  <c r="CW87" i="7"/>
  <c r="CN88" i="7"/>
  <c r="CD89" i="7"/>
  <c r="CM89" i="7"/>
  <c r="CU89" i="7"/>
  <c r="CD90" i="7"/>
  <c r="CL90" i="7"/>
  <c r="CT90" i="7"/>
  <c r="CC91" i="7"/>
  <c r="CK91" i="7"/>
  <c r="CS91" i="7"/>
  <c r="CB92" i="7"/>
  <c r="CJ92" i="7"/>
  <c r="CR92" i="7"/>
  <c r="CZ92" i="7"/>
  <c r="CI93" i="7"/>
  <c r="CQ93" i="7"/>
  <c r="CY93" i="7"/>
  <c r="CH94" i="7"/>
  <c r="CP94" i="7"/>
  <c r="CX94" i="7"/>
  <c r="CG95" i="7"/>
  <c r="CO95" i="7"/>
  <c r="CW95" i="7"/>
  <c r="CF96" i="7"/>
  <c r="CN96" i="7"/>
  <c r="CV96" i="7"/>
  <c r="CE97" i="7"/>
  <c r="CM97" i="7"/>
  <c r="CU97" i="7"/>
  <c r="CD98" i="7"/>
  <c r="CL98" i="7"/>
  <c r="CT98" i="7"/>
  <c r="CC99" i="7"/>
  <c r="CK99" i="7"/>
  <c r="CS99" i="7"/>
  <c r="CB100" i="7"/>
  <c r="CJ100" i="7"/>
  <c r="CR100" i="7"/>
  <c r="CZ100" i="7"/>
  <c r="CI101" i="7"/>
  <c r="CQ101" i="7"/>
  <c r="CY101" i="7"/>
  <c r="CH102" i="7"/>
  <c r="CP102" i="7"/>
  <c r="CB63" i="7"/>
  <c r="CR63" i="7"/>
  <c r="CI64" i="7"/>
  <c r="CY64" i="7"/>
  <c r="CP65" i="7"/>
  <c r="CG66" i="7"/>
  <c r="CW66" i="7"/>
  <c r="CN67" i="7"/>
  <c r="CE68" i="7"/>
  <c r="CU68" i="7"/>
  <c r="CL69" i="7"/>
  <c r="CC70" i="7"/>
  <c r="CS70" i="7"/>
  <c r="CJ71" i="7"/>
  <c r="CZ71" i="7"/>
  <c r="CQ72" i="7"/>
  <c r="CH73" i="7"/>
  <c r="CX73" i="7"/>
  <c r="CO74" i="7"/>
  <c r="CF75" i="7"/>
  <c r="CV75" i="7"/>
  <c r="CM76" i="7"/>
  <c r="CD77" i="7"/>
  <c r="CT77" i="7"/>
  <c r="CK78" i="7"/>
  <c r="CB79" i="7"/>
  <c r="CR79" i="7"/>
  <c r="CI80" i="7"/>
  <c r="CY80" i="7"/>
  <c r="CP81" i="7"/>
  <c r="CG82" i="7"/>
  <c r="CW82" i="7"/>
  <c r="CN83" i="7"/>
  <c r="CE84" i="7"/>
  <c r="CU84" i="7"/>
  <c r="CL85" i="7"/>
  <c r="CC86" i="7"/>
  <c r="CS86" i="7"/>
  <c r="CJ87" i="7"/>
  <c r="CZ87" i="7"/>
  <c r="CQ88" i="7"/>
  <c r="CE89" i="7"/>
  <c r="CN89" i="7"/>
  <c r="CV89" i="7"/>
  <c r="CE90" i="7"/>
  <c r="CM90" i="7"/>
  <c r="CU90" i="7"/>
  <c r="CD91" i="7"/>
  <c r="CL91" i="7"/>
  <c r="CT91" i="7"/>
  <c r="CC92" i="7"/>
  <c r="CK92" i="7"/>
  <c r="CS92" i="7"/>
  <c r="CB93" i="7"/>
  <c r="CJ93" i="7"/>
  <c r="CR93" i="7"/>
  <c r="CZ93" i="7"/>
  <c r="CI94" i="7"/>
  <c r="CQ94" i="7"/>
  <c r="CY94" i="7"/>
  <c r="CH95" i="7"/>
  <c r="CP95" i="7"/>
  <c r="CX95" i="7"/>
  <c r="CG96" i="7"/>
  <c r="CO96" i="7"/>
  <c r="CW96" i="7"/>
  <c r="CF97" i="7"/>
  <c r="CN97" i="7"/>
  <c r="CV97" i="7"/>
  <c r="CE98" i="7"/>
  <c r="CM98" i="7"/>
  <c r="CU98" i="7"/>
  <c r="CD99" i="7"/>
  <c r="CL99" i="7"/>
  <c r="CT99" i="7"/>
  <c r="CC100" i="7"/>
  <c r="CK100" i="7"/>
  <c r="CS100" i="7"/>
  <c r="CB101" i="7"/>
  <c r="CJ101" i="7"/>
  <c r="CR101" i="7"/>
  <c r="CZ101" i="7"/>
  <c r="CI102" i="7"/>
  <c r="CC63" i="7"/>
  <c r="CS63" i="7"/>
  <c r="CJ64" i="7"/>
  <c r="CZ64" i="7"/>
  <c r="CQ65" i="7"/>
  <c r="CH66" i="7"/>
  <c r="CX66" i="7"/>
  <c r="CO67" i="7"/>
  <c r="CF68" i="7"/>
  <c r="CV68" i="7"/>
  <c r="CM69" i="7"/>
  <c r="CD70" i="7"/>
  <c r="CT70" i="7"/>
  <c r="CK71" i="7"/>
  <c r="CB72" i="7"/>
  <c r="CR72" i="7"/>
  <c r="CI73" i="7"/>
  <c r="CY73" i="7"/>
  <c r="CP74" i="7"/>
  <c r="CG75" i="7"/>
  <c r="CW75" i="7"/>
  <c r="CN76" i="7"/>
  <c r="CE77" i="7"/>
  <c r="CU77" i="7"/>
  <c r="CL78" i="7"/>
  <c r="CC79" i="7"/>
  <c r="CS79" i="7"/>
  <c r="CJ80" i="7"/>
  <c r="CZ80" i="7"/>
  <c r="CQ81" i="7"/>
  <c r="CH82" i="7"/>
  <c r="CX82" i="7"/>
  <c r="CO83" i="7"/>
  <c r="CF84" i="7"/>
  <c r="CV84" i="7"/>
  <c r="CM85" i="7"/>
  <c r="CD86" i="7"/>
  <c r="CT86" i="7"/>
  <c r="CK87" i="7"/>
  <c r="CB88" i="7"/>
  <c r="CR88" i="7"/>
  <c r="CF89" i="7"/>
  <c r="CO89" i="7"/>
  <c r="CW89" i="7"/>
  <c r="CF90" i="7"/>
  <c r="CN90" i="7"/>
  <c r="CV90" i="7"/>
  <c r="CE91" i="7"/>
  <c r="CM91" i="7"/>
  <c r="CU91" i="7"/>
  <c r="CD92" i="7"/>
  <c r="CL92" i="7"/>
  <c r="CT92" i="7"/>
  <c r="CC93" i="7"/>
  <c r="CK93" i="7"/>
  <c r="CS93" i="7"/>
  <c r="CB94" i="7"/>
  <c r="CJ94" i="7"/>
  <c r="CR94" i="7"/>
  <c r="CZ94" i="7"/>
  <c r="CI95" i="7"/>
  <c r="CQ95" i="7"/>
  <c r="CY95" i="7"/>
  <c r="CH96" i="7"/>
  <c r="CP96" i="7"/>
  <c r="CX96" i="7"/>
  <c r="CG97" i="7"/>
  <c r="CO97" i="7"/>
  <c r="CW97" i="7"/>
  <c r="CF98" i="7"/>
  <c r="CN98" i="7"/>
  <c r="CV98" i="7"/>
  <c r="CE99" i="7"/>
  <c r="CM99" i="7"/>
  <c r="CU99" i="7"/>
  <c r="CD100" i="7"/>
  <c r="CF63" i="7"/>
  <c r="CV63" i="7"/>
  <c r="CM64" i="7"/>
  <c r="CD65" i="7"/>
  <c r="CT65" i="7"/>
  <c r="CK66" i="7"/>
  <c r="CB67" i="7"/>
  <c r="CR67" i="7"/>
  <c r="CI68" i="7"/>
  <c r="CY68" i="7"/>
  <c r="CP69" i="7"/>
  <c r="CG70" i="7"/>
  <c r="CW70" i="7"/>
  <c r="CN71" i="7"/>
  <c r="CE72" i="7"/>
  <c r="CU72" i="7"/>
  <c r="CL73" i="7"/>
  <c r="CC74" i="7"/>
  <c r="CS74" i="7"/>
  <c r="CJ75" i="7"/>
  <c r="CZ75" i="7"/>
  <c r="CQ76" i="7"/>
  <c r="CH77" i="7"/>
  <c r="CX77" i="7"/>
  <c r="CO78" i="7"/>
  <c r="CF79" i="7"/>
  <c r="CV79" i="7"/>
  <c r="CM80" i="7"/>
  <c r="CD81" i="7"/>
  <c r="CT81" i="7"/>
  <c r="CK82" i="7"/>
  <c r="CB83" i="7"/>
  <c r="CR83" i="7"/>
  <c r="CI84" i="7"/>
  <c r="CY84" i="7"/>
  <c r="CP85" i="7"/>
  <c r="CG86" i="7"/>
  <c r="CW86" i="7"/>
  <c r="CN87" i="7"/>
  <c r="CE88" i="7"/>
  <c r="CU88" i="7"/>
  <c r="CH89" i="7"/>
  <c r="CP89" i="7"/>
  <c r="CX89" i="7"/>
  <c r="CG90" i="7"/>
  <c r="CO90" i="7"/>
  <c r="CW90" i="7"/>
  <c r="CF91" i="7"/>
  <c r="CN91" i="7"/>
  <c r="CV91" i="7"/>
  <c r="CE92" i="7"/>
  <c r="CM92" i="7"/>
  <c r="CU92" i="7"/>
  <c r="CD93" i="7"/>
  <c r="CL93" i="7"/>
  <c r="CT93" i="7"/>
  <c r="CC94" i="7"/>
  <c r="CK94" i="7"/>
  <c r="CS94" i="7"/>
  <c r="CB95" i="7"/>
  <c r="CJ95" i="7"/>
  <c r="CR95" i="7"/>
  <c r="CZ95" i="7"/>
  <c r="CI96" i="7"/>
  <c r="CQ96" i="7"/>
  <c r="CY96" i="7"/>
  <c r="CH97" i="7"/>
  <c r="CP97" i="7"/>
  <c r="CX97" i="7"/>
  <c r="CG98" i="7"/>
  <c r="CO98" i="7"/>
  <c r="CW98" i="7"/>
  <c r="CF99" i="7"/>
  <c r="CN99" i="7"/>
  <c r="CV99" i="7"/>
  <c r="CE100" i="7"/>
  <c r="CM100" i="7"/>
  <c r="CU100" i="7"/>
  <c r="CD101" i="7"/>
  <c r="CL101" i="7"/>
  <c r="CT101" i="7"/>
  <c r="CC102" i="7"/>
  <c r="CK102" i="7"/>
  <c r="CS102" i="7"/>
  <c r="CG63" i="7"/>
  <c r="CW63" i="7"/>
  <c r="CN64" i="7"/>
  <c r="CE65" i="7"/>
  <c r="CU65" i="7"/>
  <c r="CL66" i="7"/>
  <c r="CC67" i="7"/>
  <c r="CS67" i="7"/>
  <c r="CJ68" i="7"/>
  <c r="CZ68" i="7"/>
  <c r="CQ69" i="7"/>
  <c r="CH70" i="7"/>
  <c r="CX70" i="7"/>
  <c r="CO71" i="7"/>
  <c r="CF72" i="7"/>
  <c r="CV72" i="7"/>
  <c r="CM73" i="7"/>
  <c r="CD74" i="7"/>
  <c r="CT74" i="7"/>
  <c r="CK75" i="7"/>
  <c r="CB76" i="7"/>
  <c r="CR76" i="7"/>
  <c r="CI77" i="7"/>
  <c r="CY77" i="7"/>
  <c r="CP78" i="7"/>
  <c r="CG79" i="7"/>
  <c r="CW79" i="7"/>
  <c r="CN80" i="7"/>
  <c r="CE81" i="7"/>
  <c r="CU81" i="7"/>
  <c r="CL82" i="7"/>
  <c r="CC83" i="7"/>
  <c r="CS83" i="7"/>
  <c r="CJ84" i="7"/>
  <c r="CZ84" i="7"/>
  <c r="CQ85" i="7"/>
  <c r="CH86" i="7"/>
  <c r="CX86" i="7"/>
  <c r="CO87" i="7"/>
  <c r="CF88" i="7"/>
  <c r="CV88" i="7"/>
  <c r="CI89" i="7"/>
  <c r="CQ89" i="7"/>
  <c r="CY89" i="7"/>
  <c r="CH90" i="7"/>
  <c r="CP90" i="7"/>
  <c r="CX90" i="7"/>
  <c r="CG91" i="7"/>
  <c r="CO91" i="7"/>
  <c r="CW91" i="7"/>
  <c r="CF92" i="7"/>
  <c r="CN92" i="7"/>
  <c r="CV92" i="7"/>
  <c r="CE93" i="7"/>
  <c r="CM93" i="7"/>
  <c r="CU93" i="7"/>
  <c r="CD94" i="7"/>
  <c r="CL94" i="7"/>
  <c r="CT94" i="7"/>
  <c r="CC95" i="7"/>
  <c r="CK95" i="7"/>
  <c r="CS95" i="7"/>
  <c r="CB96" i="7"/>
  <c r="CJ96" i="7"/>
  <c r="CR96" i="7"/>
  <c r="CZ96" i="7"/>
  <c r="CI97" i="7"/>
  <c r="CQ97" i="7"/>
  <c r="CY97" i="7"/>
  <c r="CH98" i="7"/>
  <c r="CP98" i="7"/>
  <c r="CX98" i="7"/>
  <c r="CG99" i="7"/>
  <c r="CO99" i="7"/>
  <c r="CW99" i="7"/>
  <c r="CF100" i="7"/>
  <c r="CN100" i="7"/>
  <c r="CV100" i="7"/>
  <c r="CE101" i="7"/>
  <c r="CM101" i="7"/>
  <c r="CU101" i="7"/>
  <c r="CD102" i="7"/>
  <c r="CL102" i="7"/>
  <c r="CT102" i="7"/>
  <c r="CJ63" i="7"/>
  <c r="CZ63" i="7"/>
  <c r="CQ64" i="7"/>
  <c r="CH65" i="7"/>
  <c r="CX65" i="7"/>
  <c r="CO66" i="7"/>
  <c r="CF67" i="7"/>
  <c r="CV67" i="7"/>
  <c r="CM68" i="7"/>
  <c r="CD69" i="7"/>
  <c r="CT69" i="7"/>
  <c r="CK70" i="7"/>
  <c r="CB71" i="7"/>
  <c r="CR71" i="7"/>
  <c r="CI72" i="7"/>
  <c r="CY72" i="7"/>
  <c r="CP73" i="7"/>
  <c r="CG74" i="7"/>
  <c r="CW74" i="7"/>
  <c r="CN75" i="7"/>
  <c r="CE76" i="7"/>
  <c r="CU76" i="7"/>
  <c r="CL77" i="7"/>
  <c r="CC78" i="7"/>
  <c r="CS78" i="7"/>
  <c r="CJ79" i="7"/>
  <c r="CZ79" i="7"/>
  <c r="CQ80" i="7"/>
  <c r="CH81" i="7"/>
  <c r="CX81" i="7"/>
  <c r="CO82" i="7"/>
  <c r="CF83" i="7"/>
  <c r="CV83" i="7"/>
  <c r="CM84" i="7"/>
  <c r="CD85" i="7"/>
  <c r="CT85" i="7"/>
  <c r="CK86" i="7"/>
  <c r="CB87" i="7"/>
  <c r="CR87" i="7"/>
  <c r="CI88" i="7"/>
  <c r="CY88" i="7"/>
  <c r="CJ89" i="7"/>
  <c r="CR89" i="7"/>
  <c r="CZ89" i="7"/>
  <c r="CI90" i="7"/>
  <c r="CQ90" i="7"/>
  <c r="CY90" i="7"/>
  <c r="CH91" i="7"/>
  <c r="CP91" i="7"/>
  <c r="CX91" i="7"/>
  <c r="CG92" i="7"/>
  <c r="CO92" i="7"/>
  <c r="CW92" i="7"/>
  <c r="CF93" i="7"/>
  <c r="CN93" i="7"/>
  <c r="CV93" i="7"/>
  <c r="CE94" i="7"/>
  <c r="CM94" i="7"/>
  <c r="CU94" i="7"/>
  <c r="CD95" i="7"/>
  <c r="CL95" i="7"/>
  <c r="CT95" i="7"/>
  <c r="CC96" i="7"/>
  <c r="CK96" i="7"/>
  <c r="CS96" i="7"/>
  <c r="CB97" i="7"/>
  <c r="CJ97" i="7"/>
  <c r="CR97" i="7"/>
  <c r="CZ97" i="7"/>
  <c r="CI98" i="7"/>
  <c r="CQ98" i="7"/>
  <c r="CY98" i="7"/>
  <c r="CH99" i="7"/>
  <c r="CP99" i="7"/>
  <c r="CX99" i="7"/>
  <c r="CG100" i="7"/>
  <c r="CO100" i="7"/>
  <c r="CW100" i="7"/>
  <c r="CF101" i="7"/>
  <c r="CN101" i="7"/>
  <c r="CV101" i="7"/>
  <c r="CE102" i="7"/>
  <c r="CM102" i="7"/>
  <c r="CU102" i="7"/>
  <c r="CK63" i="7"/>
  <c r="CB64" i="7"/>
  <c r="CR64" i="7"/>
  <c r="CI65" i="7"/>
  <c r="CY65" i="7"/>
  <c r="CP66" i="7"/>
  <c r="CG67" i="7"/>
  <c r="CW67" i="7"/>
  <c r="CN68" i="7"/>
  <c r="CE69" i="7"/>
  <c r="CU69" i="7"/>
  <c r="CL70" i="7"/>
  <c r="CC71" i="7"/>
  <c r="CS71" i="7"/>
  <c r="CJ72" i="7"/>
  <c r="CZ72" i="7"/>
  <c r="CQ73" i="7"/>
  <c r="CH74" i="7"/>
  <c r="CX74" i="7"/>
  <c r="CO75" i="7"/>
  <c r="CF76" i="7"/>
  <c r="CV76" i="7"/>
  <c r="CM77" i="7"/>
  <c r="CD78" i="7"/>
  <c r="CT78" i="7"/>
  <c r="CK79" i="7"/>
  <c r="CB80" i="7"/>
  <c r="CR80" i="7"/>
  <c r="CI81" i="7"/>
  <c r="CY81" i="7"/>
  <c r="CP82" i="7"/>
  <c r="CG83" i="7"/>
  <c r="CW83" i="7"/>
  <c r="CN84" i="7"/>
  <c r="CE85" i="7"/>
  <c r="CU85" i="7"/>
  <c r="CL86" i="7"/>
  <c r="CC87" i="7"/>
  <c r="CS87" i="7"/>
  <c r="CJ88" i="7"/>
  <c r="CZ88" i="7"/>
  <c r="CK89" i="7"/>
  <c r="CS89" i="7"/>
  <c r="CB90" i="7"/>
  <c r="CJ90" i="7"/>
  <c r="CR90" i="7"/>
  <c r="CZ90" i="7"/>
  <c r="CI91" i="7"/>
  <c r="CQ91" i="7"/>
  <c r="CY91" i="7"/>
  <c r="CH92" i="7"/>
  <c r="CP92" i="7"/>
  <c r="CX92" i="7"/>
  <c r="CG93" i="7"/>
  <c r="CO93" i="7"/>
  <c r="CW93" i="7"/>
  <c r="CF94" i="7"/>
  <c r="CN94" i="7"/>
  <c r="CV94" i="7"/>
  <c r="CE95" i="7"/>
  <c r="CM95" i="7"/>
  <c r="CU95" i="7"/>
  <c r="CD96" i="7"/>
  <c r="CL96" i="7"/>
  <c r="CT96" i="7"/>
  <c r="CC97" i="7"/>
  <c r="CK97" i="7"/>
  <c r="CS97" i="7"/>
  <c r="CB98" i="7"/>
  <c r="CJ98" i="7"/>
  <c r="CR98" i="7"/>
  <c r="CZ98" i="7"/>
  <c r="CI99" i="7"/>
  <c r="CQ99" i="7"/>
  <c r="CY99" i="7"/>
  <c r="CH100" i="7"/>
  <c r="CP100" i="7"/>
  <c r="CX100" i="7"/>
  <c r="CG101" i="7"/>
  <c r="CO101" i="7"/>
  <c r="CW101" i="7"/>
  <c r="CZ67" i="7"/>
  <c r="CD73" i="7"/>
  <c r="CG78" i="7"/>
  <c r="CJ83" i="7"/>
  <c r="CM88" i="7"/>
  <c r="CJ91" i="7"/>
  <c r="CX93" i="7"/>
  <c r="CM96" i="7"/>
  <c r="CB99" i="7"/>
  <c r="CY100" i="7"/>
  <c r="CF102" i="7"/>
  <c r="CW102" i="7"/>
  <c r="CF103" i="7"/>
  <c r="CN103" i="7"/>
  <c r="CV103" i="7"/>
  <c r="CE104" i="7"/>
  <c r="CM104" i="7"/>
  <c r="CU104" i="7"/>
  <c r="CD105" i="7"/>
  <c r="CL105" i="7"/>
  <c r="CT105" i="7"/>
  <c r="CC106" i="7"/>
  <c r="CK106" i="7"/>
  <c r="CS106" i="7"/>
  <c r="CB107" i="7"/>
  <c r="CJ107" i="7"/>
  <c r="CR107" i="7"/>
  <c r="CZ107" i="7"/>
  <c r="CI108" i="7"/>
  <c r="CQ108" i="7"/>
  <c r="CY108" i="7"/>
  <c r="CH109" i="7"/>
  <c r="CP109" i="7"/>
  <c r="CX109" i="7"/>
  <c r="CG110" i="7"/>
  <c r="CO110" i="7"/>
  <c r="CW110" i="7"/>
  <c r="CF111" i="7"/>
  <c r="CN111" i="7"/>
  <c r="CV111" i="7"/>
  <c r="CE112" i="7"/>
  <c r="CM112" i="7"/>
  <c r="CU112" i="7"/>
  <c r="CD113" i="7"/>
  <c r="CL113" i="7"/>
  <c r="CT113" i="7"/>
  <c r="CC114" i="7"/>
  <c r="CK114" i="7"/>
  <c r="CS114" i="7"/>
  <c r="CB115" i="7"/>
  <c r="CJ115" i="7"/>
  <c r="CR115" i="7"/>
  <c r="CZ115" i="7"/>
  <c r="CI116" i="7"/>
  <c r="CQ116" i="7"/>
  <c r="CY116" i="7"/>
  <c r="CH117" i="7"/>
  <c r="CP117" i="7"/>
  <c r="CX117" i="7"/>
  <c r="CG118" i="7"/>
  <c r="CO118" i="7"/>
  <c r="CW118" i="7"/>
  <c r="CF119" i="7"/>
  <c r="CN119" i="7"/>
  <c r="CV119" i="7"/>
  <c r="CE120" i="7"/>
  <c r="CM120" i="7"/>
  <c r="CU120" i="7"/>
  <c r="CD121" i="7"/>
  <c r="CL121" i="7"/>
  <c r="CT121" i="7"/>
  <c r="CC122" i="7"/>
  <c r="CK122" i="7"/>
  <c r="CS122" i="7"/>
  <c r="CB123" i="7"/>
  <c r="CJ123" i="7"/>
  <c r="CR123" i="7"/>
  <c r="CZ123" i="7"/>
  <c r="CI124" i="7"/>
  <c r="CQ124" i="7"/>
  <c r="CY124" i="7"/>
  <c r="CH125" i="7"/>
  <c r="CP125" i="7"/>
  <c r="CX125" i="7"/>
  <c r="CG126" i="7"/>
  <c r="CN63" i="7"/>
  <c r="CQ68" i="7"/>
  <c r="CT73" i="7"/>
  <c r="CW78" i="7"/>
  <c r="CZ83" i="7"/>
  <c r="CB89" i="7"/>
  <c r="CR91" i="7"/>
  <c r="CG94" i="7"/>
  <c r="CU96" i="7"/>
  <c r="CJ99" i="7"/>
  <c r="CC101" i="7"/>
  <c r="CG102" i="7"/>
  <c r="CX102" i="7"/>
  <c r="CG103" i="7"/>
  <c r="CO103" i="7"/>
  <c r="CW103" i="7"/>
  <c r="CF104" i="7"/>
  <c r="CN104" i="7"/>
  <c r="CV104" i="7"/>
  <c r="CE105" i="7"/>
  <c r="CM105" i="7"/>
  <c r="CU105" i="7"/>
  <c r="CD106" i="7"/>
  <c r="CL106" i="7"/>
  <c r="CT106" i="7"/>
  <c r="CC107" i="7"/>
  <c r="CK107" i="7"/>
  <c r="CS107" i="7"/>
  <c r="CB108" i="7"/>
  <c r="CJ108" i="7"/>
  <c r="CR108" i="7"/>
  <c r="CZ108" i="7"/>
  <c r="CI109" i="7"/>
  <c r="CQ109" i="7"/>
  <c r="CY109" i="7"/>
  <c r="CH110" i="7"/>
  <c r="CP110" i="7"/>
  <c r="CX110" i="7"/>
  <c r="CG111" i="7"/>
  <c r="CO111" i="7"/>
  <c r="CW111" i="7"/>
  <c r="CF112" i="7"/>
  <c r="CN112" i="7"/>
  <c r="CV112" i="7"/>
  <c r="CE113" i="7"/>
  <c r="CM113" i="7"/>
  <c r="CU113" i="7"/>
  <c r="CD114" i="7"/>
  <c r="CL114" i="7"/>
  <c r="CT114" i="7"/>
  <c r="CC115" i="7"/>
  <c r="CK115" i="7"/>
  <c r="CS115" i="7"/>
  <c r="CB116" i="7"/>
  <c r="CJ116" i="7"/>
  <c r="CR116" i="7"/>
  <c r="CZ116" i="7"/>
  <c r="CI117" i="7"/>
  <c r="CQ117" i="7"/>
  <c r="CY117" i="7"/>
  <c r="CH118" i="7"/>
  <c r="CP118" i="7"/>
  <c r="CX118" i="7"/>
  <c r="CG119" i="7"/>
  <c r="CO119" i="7"/>
  <c r="CW119" i="7"/>
  <c r="CF120" i="7"/>
  <c r="CN120" i="7"/>
  <c r="CV120" i="7"/>
  <c r="CE121" i="7"/>
  <c r="CM121" i="7"/>
  <c r="CU121" i="7"/>
  <c r="CD122" i="7"/>
  <c r="CL122" i="7"/>
  <c r="CT122" i="7"/>
  <c r="CC123" i="7"/>
  <c r="CK123" i="7"/>
  <c r="CS123" i="7"/>
  <c r="CB124" i="7"/>
  <c r="CJ124" i="7"/>
  <c r="CR124" i="7"/>
  <c r="CZ124" i="7"/>
  <c r="CI125" i="7"/>
  <c r="CQ125" i="7"/>
  <c r="CY125" i="7"/>
  <c r="CH126" i="7"/>
  <c r="CE64" i="7"/>
  <c r="CH69" i="7"/>
  <c r="CK74" i="7"/>
  <c r="CN79" i="7"/>
  <c r="CQ84" i="7"/>
  <c r="CL89" i="7"/>
  <c r="CZ91" i="7"/>
  <c r="CO94" i="7"/>
  <c r="CD97" i="7"/>
  <c r="CR99" i="7"/>
  <c r="CH101" i="7"/>
  <c r="CJ102" i="7"/>
  <c r="CY102" i="7"/>
  <c r="CH103" i="7"/>
  <c r="CP103" i="7"/>
  <c r="CX103" i="7"/>
  <c r="CG104" i="7"/>
  <c r="CO104" i="7"/>
  <c r="CW104" i="7"/>
  <c r="CF105" i="7"/>
  <c r="CN105" i="7"/>
  <c r="CV105" i="7"/>
  <c r="CE106" i="7"/>
  <c r="CM106" i="7"/>
  <c r="CU106" i="7"/>
  <c r="CD107" i="7"/>
  <c r="CL107" i="7"/>
  <c r="CT107" i="7"/>
  <c r="CC108" i="7"/>
  <c r="CK108" i="7"/>
  <c r="CS108" i="7"/>
  <c r="CB109" i="7"/>
  <c r="CJ109" i="7"/>
  <c r="CR109" i="7"/>
  <c r="CZ109" i="7"/>
  <c r="CI110" i="7"/>
  <c r="CQ110" i="7"/>
  <c r="CY110" i="7"/>
  <c r="CH111" i="7"/>
  <c r="CP111" i="7"/>
  <c r="CX111" i="7"/>
  <c r="CG112" i="7"/>
  <c r="CO112" i="7"/>
  <c r="CW112" i="7"/>
  <c r="CF113" i="7"/>
  <c r="CN113" i="7"/>
  <c r="CV113" i="7"/>
  <c r="CE114" i="7"/>
  <c r="CM114" i="7"/>
  <c r="CU114" i="7"/>
  <c r="CD115" i="7"/>
  <c r="CL115" i="7"/>
  <c r="CT115" i="7"/>
  <c r="CC116" i="7"/>
  <c r="CK116" i="7"/>
  <c r="CS116" i="7"/>
  <c r="CB117" i="7"/>
  <c r="CJ117" i="7"/>
  <c r="CR117" i="7"/>
  <c r="CZ117" i="7"/>
  <c r="CI118" i="7"/>
  <c r="CQ118" i="7"/>
  <c r="CY118" i="7"/>
  <c r="CH119" i="7"/>
  <c r="CP119" i="7"/>
  <c r="CX119" i="7"/>
  <c r="CG120" i="7"/>
  <c r="CO120" i="7"/>
  <c r="CW120" i="7"/>
  <c r="CF121" i="7"/>
  <c r="CN121" i="7"/>
  <c r="CV121" i="7"/>
  <c r="CE122" i="7"/>
  <c r="CM122" i="7"/>
  <c r="CU122" i="7"/>
  <c r="CD123" i="7"/>
  <c r="CL123" i="7"/>
  <c r="CT123" i="7"/>
  <c r="CC124" i="7"/>
  <c r="CK124" i="7"/>
  <c r="CS124" i="7"/>
  <c r="CB125" i="7"/>
  <c r="CJ125" i="7"/>
  <c r="CR125" i="7"/>
  <c r="CZ125" i="7"/>
  <c r="CU64" i="7"/>
  <c r="CX69" i="7"/>
  <c r="CB75" i="7"/>
  <c r="CE80" i="7"/>
  <c r="CH85" i="7"/>
  <c r="CT89" i="7"/>
  <c r="CI92" i="7"/>
  <c r="CW94" i="7"/>
  <c r="CL97" i="7"/>
  <c r="CZ99" i="7"/>
  <c r="CK101" i="7"/>
  <c r="CN102" i="7"/>
  <c r="CZ102" i="7"/>
  <c r="CI103" i="7"/>
  <c r="CQ103" i="7"/>
  <c r="CY103" i="7"/>
  <c r="CH104" i="7"/>
  <c r="CP104" i="7"/>
  <c r="CX104" i="7"/>
  <c r="CG105" i="7"/>
  <c r="CO105" i="7"/>
  <c r="CW105" i="7"/>
  <c r="CF106" i="7"/>
  <c r="CN106" i="7"/>
  <c r="CV106" i="7"/>
  <c r="CE107" i="7"/>
  <c r="CM107" i="7"/>
  <c r="CU107" i="7"/>
  <c r="CD108" i="7"/>
  <c r="CL108" i="7"/>
  <c r="CT108" i="7"/>
  <c r="CC109" i="7"/>
  <c r="CK109" i="7"/>
  <c r="CS109" i="7"/>
  <c r="CB110" i="7"/>
  <c r="CJ110" i="7"/>
  <c r="CR110" i="7"/>
  <c r="CZ110" i="7"/>
  <c r="CI111" i="7"/>
  <c r="CQ111" i="7"/>
  <c r="CY111" i="7"/>
  <c r="CH112" i="7"/>
  <c r="CP112" i="7"/>
  <c r="CX112" i="7"/>
  <c r="CG113" i="7"/>
  <c r="CO113" i="7"/>
  <c r="CW113" i="7"/>
  <c r="CF114" i="7"/>
  <c r="CN114" i="7"/>
  <c r="CV114" i="7"/>
  <c r="CE115" i="7"/>
  <c r="CM115" i="7"/>
  <c r="CU115" i="7"/>
  <c r="CD116" i="7"/>
  <c r="CL116" i="7"/>
  <c r="CT116" i="7"/>
  <c r="CC117" i="7"/>
  <c r="CK117" i="7"/>
  <c r="CS117" i="7"/>
  <c r="CB118" i="7"/>
  <c r="CJ118" i="7"/>
  <c r="CR118" i="7"/>
  <c r="CZ118" i="7"/>
  <c r="CI119" i="7"/>
  <c r="CQ119" i="7"/>
  <c r="CY119" i="7"/>
  <c r="CH120" i="7"/>
  <c r="CP120" i="7"/>
  <c r="CX120" i="7"/>
  <c r="CG121" i="7"/>
  <c r="CO121" i="7"/>
  <c r="CW121" i="7"/>
  <c r="CF122" i="7"/>
  <c r="CN122" i="7"/>
  <c r="CV122" i="7"/>
  <c r="CE123" i="7"/>
  <c r="CM123" i="7"/>
  <c r="CU123" i="7"/>
  <c r="CD124" i="7"/>
  <c r="CL124" i="7"/>
  <c r="CT124" i="7"/>
  <c r="CC125" i="7"/>
  <c r="CK125" i="7"/>
  <c r="CS125" i="7"/>
  <c r="CB126" i="7"/>
  <c r="CL65" i="7"/>
  <c r="CO70" i="7"/>
  <c r="CR75" i="7"/>
  <c r="CU80" i="7"/>
  <c r="CX85" i="7"/>
  <c r="CC90" i="7"/>
  <c r="CQ92" i="7"/>
  <c r="CF95" i="7"/>
  <c r="CT97" i="7"/>
  <c r="CI100" i="7"/>
  <c r="CP101" i="7"/>
  <c r="CO102" i="7"/>
  <c r="CB103" i="7"/>
  <c r="CJ103" i="7"/>
  <c r="CR103" i="7"/>
  <c r="CZ103" i="7"/>
  <c r="CI104" i="7"/>
  <c r="CQ104" i="7"/>
  <c r="CY104" i="7"/>
  <c r="CH105" i="7"/>
  <c r="CP105" i="7"/>
  <c r="CX105" i="7"/>
  <c r="CG106" i="7"/>
  <c r="CO106" i="7"/>
  <c r="CW106" i="7"/>
  <c r="CF107" i="7"/>
  <c r="CN107" i="7"/>
  <c r="CV107" i="7"/>
  <c r="CE108" i="7"/>
  <c r="CM108" i="7"/>
  <c r="CU108" i="7"/>
  <c r="CD109" i="7"/>
  <c r="CL109" i="7"/>
  <c r="CT109" i="7"/>
  <c r="CC110" i="7"/>
  <c r="CK110" i="7"/>
  <c r="CS110" i="7"/>
  <c r="CB111" i="7"/>
  <c r="CJ111" i="7"/>
  <c r="CR111" i="7"/>
  <c r="CZ111" i="7"/>
  <c r="CI112" i="7"/>
  <c r="CQ112" i="7"/>
  <c r="CY112" i="7"/>
  <c r="CH113" i="7"/>
  <c r="CP113" i="7"/>
  <c r="CX113" i="7"/>
  <c r="CG114" i="7"/>
  <c r="CO114" i="7"/>
  <c r="CW114" i="7"/>
  <c r="CF115" i="7"/>
  <c r="CN115" i="7"/>
  <c r="CV115" i="7"/>
  <c r="CE116" i="7"/>
  <c r="CM116" i="7"/>
  <c r="CU116" i="7"/>
  <c r="CD117" i="7"/>
  <c r="CL117" i="7"/>
  <c r="CT117" i="7"/>
  <c r="CC118" i="7"/>
  <c r="CK118" i="7"/>
  <c r="CS118" i="7"/>
  <c r="CB119" i="7"/>
  <c r="CJ119" i="7"/>
  <c r="CR119" i="7"/>
  <c r="CZ119" i="7"/>
  <c r="CI120" i="7"/>
  <c r="CQ120" i="7"/>
  <c r="CY120" i="7"/>
  <c r="CH121" i="7"/>
  <c r="CP121" i="7"/>
  <c r="CX121" i="7"/>
  <c r="CG122" i="7"/>
  <c r="CO122" i="7"/>
  <c r="CW122" i="7"/>
  <c r="CF123" i="7"/>
  <c r="CN123" i="7"/>
  <c r="CV123" i="7"/>
  <c r="CE124" i="7"/>
  <c r="CM124" i="7"/>
  <c r="CU124" i="7"/>
  <c r="CD125" i="7"/>
  <c r="CL125" i="7"/>
  <c r="CT125" i="7"/>
  <c r="CC126" i="7"/>
  <c r="CC66" i="7"/>
  <c r="CF71" i="7"/>
  <c r="CI76" i="7"/>
  <c r="CL81" i="7"/>
  <c r="CO86" i="7"/>
  <c r="CK90" i="7"/>
  <c r="CY92" i="7"/>
  <c r="CN95" i="7"/>
  <c r="CC98" i="7"/>
  <c r="CL100" i="7"/>
  <c r="CS101" i="7"/>
  <c r="CQ102" i="7"/>
  <c r="CC103" i="7"/>
  <c r="CK103" i="7"/>
  <c r="CS103" i="7"/>
  <c r="CB104" i="7"/>
  <c r="CJ104" i="7"/>
  <c r="CR104" i="7"/>
  <c r="CZ104" i="7"/>
  <c r="CI105" i="7"/>
  <c r="CQ105" i="7"/>
  <c r="CY105" i="7"/>
  <c r="CH106" i="7"/>
  <c r="CP106" i="7"/>
  <c r="CX106" i="7"/>
  <c r="CG107" i="7"/>
  <c r="CO107" i="7"/>
  <c r="CW107" i="7"/>
  <c r="CF108" i="7"/>
  <c r="CN108" i="7"/>
  <c r="CV108" i="7"/>
  <c r="CE109" i="7"/>
  <c r="CM109" i="7"/>
  <c r="CU109" i="7"/>
  <c r="CD110" i="7"/>
  <c r="CL110" i="7"/>
  <c r="CT110" i="7"/>
  <c r="CC111" i="7"/>
  <c r="CK111" i="7"/>
  <c r="CS111" i="7"/>
  <c r="CB112" i="7"/>
  <c r="CJ112" i="7"/>
  <c r="CR112" i="7"/>
  <c r="CZ112" i="7"/>
  <c r="CI113" i="7"/>
  <c r="CQ113" i="7"/>
  <c r="CY113" i="7"/>
  <c r="CH114" i="7"/>
  <c r="CP114" i="7"/>
  <c r="CX114" i="7"/>
  <c r="CG115" i="7"/>
  <c r="CO115" i="7"/>
  <c r="CS82" i="7"/>
  <c r="CE96" i="7"/>
  <c r="CV102" i="7"/>
  <c r="CD104" i="7"/>
  <c r="CK105" i="7"/>
  <c r="CR106" i="7"/>
  <c r="CY107" i="7"/>
  <c r="CG109" i="7"/>
  <c r="CN110" i="7"/>
  <c r="CU111" i="7"/>
  <c r="CC113" i="7"/>
  <c r="CJ114" i="7"/>
  <c r="CQ115" i="7"/>
  <c r="CO116" i="7"/>
  <c r="CM117" i="7"/>
  <c r="CF118" i="7"/>
  <c r="CD119" i="7"/>
  <c r="CB120" i="7"/>
  <c r="CT120" i="7"/>
  <c r="CR121" i="7"/>
  <c r="CP122" i="7"/>
  <c r="CI123" i="7"/>
  <c r="CG124" i="7"/>
  <c r="CE125" i="7"/>
  <c r="CW125" i="7"/>
  <c r="CM126" i="7"/>
  <c r="CU126" i="7"/>
  <c r="CD127" i="7"/>
  <c r="CL127" i="7"/>
  <c r="CT127" i="7"/>
  <c r="CC128" i="7"/>
  <c r="CK128" i="7"/>
  <c r="CS128" i="7"/>
  <c r="CB129" i="7"/>
  <c r="CJ129" i="7"/>
  <c r="CR129" i="7"/>
  <c r="CZ129" i="7"/>
  <c r="CI130" i="7"/>
  <c r="CQ130" i="7"/>
  <c r="CY130" i="7"/>
  <c r="CH131" i="7"/>
  <c r="CP131" i="7"/>
  <c r="CX131" i="7"/>
  <c r="CG132" i="7"/>
  <c r="CO132" i="7"/>
  <c r="CW132" i="7"/>
  <c r="CF133" i="7"/>
  <c r="CN133" i="7"/>
  <c r="CV133" i="7"/>
  <c r="CE134" i="7"/>
  <c r="CM134" i="7"/>
  <c r="CU134" i="7"/>
  <c r="CD135" i="7"/>
  <c r="CL135" i="7"/>
  <c r="CT135" i="7"/>
  <c r="CC136" i="7"/>
  <c r="CK136" i="7"/>
  <c r="CS136" i="7"/>
  <c r="CB137" i="7"/>
  <c r="CJ137" i="7"/>
  <c r="CR137" i="7"/>
  <c r="CZ137" i="7"/>
  <c r="CI138" i="7"/>
  <c r="CQ138" i="7"/>
  <c r="CY138" i="7"/>
  <c r="CH139" i="7"/>
  <c r="CP139" i="7"/>
  <c r="CX139" i="7"/>
  <c r="CG140" i="7"/>
  <c r="CO140" i="7"/>
  <c r="CW140" i="7"/>
  <c r="CF141" i="7"/>
  <c r="CN141" i="7"/>
  <c r="CV141" i="7"/>
  <c r="CE142" i="7"/>
  <c r="CM142" i="7"/>
  <c r="CU142" i="7"/>
  <c r="CD143" i="7"/>
  <c r="CL143" i="7"/>
  <c r="CT143" i="7"/>
  <c r="CC144" i="7"/>
  <c r="CK144" i="7"/>
  <c r="CS144" i="7"/>
  <c r="CB145" i="7"/>
  <c r="CJ145" i="7"/>
  <c r="CR145" i="7"/>
  <c r="CZ145" i="7"/>
  <c r="CI146" i="7"/>
  <c r="CQ146" i="7"/>
  <c r="CY146" i="7"/>
  <c r="CH147" i="7"/>
  <c r="CP147" i="7"/>
  <c r="CX147" i="7"/>
  <c r="CG148" i="7"/>
  <c r="CO148" i="7"/>
  <c r="CW148" i="7"/>
  <c r="CF149" i="7"/>
  <c r="CN149" i="7"/>
  <c r="CV149" i="7"/>
  <c r="CE150" i="7"/>
  <c r="CM150" i="7"/>
  <c r="CU150" i="7"/>
  <c r="CD151" i="7"/>
  <c r="CL151" i="7"/>
  <c r="CT151" i="7"/>
  <c r="CC152" i="7"/>
  <c r="CK152" i="7"/>
  <c r="CS152" i="7"/>
  <c r="CB153" i="7"/>
  <c r="CJ153" i="7"/>
  <c r="CR153" i="7"/>
  <c r="CZ153" i="7"/>
  <c r="CI154" i="7"/>
  <c r="CQ154" i="7"/>
  <c r="CY154" i="7"/>
  <c r="CH155" i="7"/>
  <c r="CP155" i="7"/>
  <c r="CX155" i="7"/>
  <c r="CG156" i="7"/>
  <c r="CO156" i="7"/>
  <c r="CW156" i="7"/>
  <c r="CF157" i="7"/>
  <c r="CN157" i="7"/>
  <c r="CV157" i="7"/>
  <c r="CE158" i="7"/>
  <c r="CM158" i="7"/>
  <c r="CU158" i="7"/>
  <c r="CD159" i="7"/>
  <c r="CL159" i="7"/>
  <c r="CT159" i="7"/>
  <c r="CC160" i="7"/>
  <c r="CK160" i="7"/>
  <c r="CS160" i="7"/>
  <c r="CB161" i="7"/>
  <c r="CJ161" i="7"/>
  <c r="CR161" i="7"/>
  <c r="CZ161" i="7"/>
  <c r="CJ62" i="7"/>
  <c r="CR62" i="7"/>
  <c r="CZ62" i="7"/>
  <c r="CQ100" i="7"/>
  <c r="CD111" i="7"/>
  <c r="CU117" i="7"/>
  <c r="CC121" i="7"/>
  <c r="CQ123" i="7"/>
  <c r="CF126" i="7"/>
  <c r="CW127" i="7"/>
  <c r="CV128" i="7"/>
  <c r="CU129" i="7"/>
  <c r="CK131" i="7"/>
  <c r="CR132" i="7"/>
  <c r="CY133" i="7"/>
  <c r="CX134" i="7"/>
  <c r="CW135" i="7"/>
  <c r="CV136" i="7"/>
  <c r="CM137" i="7"/>
  <c r="CT138" i="7"/>
  <c r="CK139" i="7"/>
  <c r="CR140" i="7"/>
  <c r="CY141" i="7"/>
  <c r="CG143" i="7"/>
  <c r="CW143" i="7"/>
  <c r="CN144" i="7"/>
  <c r="CS66" i="7"/>
  <c r="CF87" i="7"/>
  <c r="CK98" i="7"/>
  <c r="CD103" i="7"/>
  <c r="CK104" i="7"/>
  <c r="CR105" i="7"/>
  <c r="CY106" i="7"/>
  <c r="CG108" i="7"/>
  <c r="CN109" i="7"/>
  <c r="CU110" i="7"/>
  <c r="CC112" i="7"/>
  <c r="CJ113" i="7"/>
  <c r="CQ114" i="7"/>
  <c r="CW115" i="7"/>
  <c r="CP116" i="7"/>
  <c r="CN117" i="7"/>
  <c r="CL118" i="7"/>
  <c r="CE119" i="7"/>
  <c r="CC120" i="7"/>
  <c r="CZ120" i="7"/>
  <c r="CS121" i="7"/>
  <c r="CQ122" i="7"/>
  <c r="CO123" i="7"/>
  <c r="CH124" i="7"/>
  <c r="CF125" i="7"/>
  <c r="CD126" i="7"/>
  <c r="CN126" i="7"/>
  <c r="CV126" i="7"/>
  <c r="CE127" i="7"/>
  <c r="CM127" i="7"/>
  <c r="CU127" i="7"/>
  <c r="CD128" i="7"/>
  <c r="CL128" i="7"/>
  <c r="CT128" i="7"/>
  <c r="CC129" i="7"/>
  <c r="CK129" i="7"/>
  <c r="CS129" i="7"/>
  <c r="CB130" i="7"/>
  <c r="CJ130" i="7"/>
  <c r="CR130" i="7"/>
  <c r="CZ130" i="7"/>
  <c r="CI131" i="7"/>
  <c r="CQ131" i="7"/>
  <c r="CY131" i="7"/>
  <c r="CH132" i="7"/>
  <c r="CP132" i="7"/>
  <c r="CX132" i="7"/>
  <c r="CG133" i="7"/>
  <c r="CO133" i="7"/>
  <c r="CW133" i="7"/>
  <c r="CF134" i="7"/>
  <c r="CN134" i="7"/>
  <c r="CV134" i="7"/>
  <c r="CE135" i="7"/>
  <c r="CM135" i="7"/>
  <c r="CU135" i="7"/>
  <c r="CD136" i="7"/>
  <c r="CL136" i="7"/>
  <c r="CT136" i="7"/>
  <c r="CC137" i="7"/>
  <c r="CK137" i="7"/>
  <c r="CS137" i="7"/>
  <c r="CB138" i="7"/>
  <c r="CJ138" i="7"/>
  <c r="CR138" i="7"/>
  <c r="CZ138" i="7"/>
  <c r="CI139" i="7"/>
  <c r="CQ139" i="7"/>
  <c r="CY139" i="7"/>
  <c r="CH140" i="7"/>
  <c r="CP140" i="7"/>
  <c r="CX140" i="7"/>
  <c r="CG141" i="7"/>
  <c r="CO141" i="7"/>
  <c r="CW141" i="7"/>
  <c r="CF142" i="7"/>
  <c r="CN142" i="7"/>
  <c r="CV142" i="7"/>
  <c r="CE143" i="7"/>
  <c r="CM143" i="7"/>
  <c r="CU143" i="7"/>
  <c r="CD144" i="7"/>
  <c r="CL144" i="7"/>
  <c r="CT144" i="7"/>
  <c r="CC145" i="7"/>
  <c r="CK145" i="7"/>
  <c r="CS145" i="7"/>
  <c r="CB146" i="7"/>
  <c r="CJ146" i="7"/>
  <c r="CR146" i="7"/>
  <c r="CZ146" i="7"/>
  <c r="CI147" i="7"/>
  <c r="CQ147" i="7"/>
  <c r="CY147" i="7"/>
  <c r="CH148" i="7"/>
  <c r="CP148" i="7"/>
  <c r="CX148" i="7"/>
  <c r="CG149" i="7"/>
  <c r="CO149" i="7"/>
  <c r="CW149" i="7"/>
  <c r="CF150" i="7"/>
  <c r="CN150" i="7"/>
  <c r="CV150" i="7"/>
  <c r="CE151" i="7"/>
  <c r="CM151" i="7"/>
  <c r="CU151" i="7"/>
  <c r="CD152" i="7"/>
  <c r="CL152" i="7"/>
  <c r="CT152" i="7"/>
  <c r="CC153" i="7"/>
  <c r="CK153" i="7"/>
  <c r="CS153" i="7"/>
  <c r="CB154" i="7"/>
  <c r="CJ154" i="7"/>
  <c r="CR154" i="7"/>
  <c r="CZ154" i="7"/>
  <c r="CI155" i="7"/>
  <c r="CQ155" i="7"/>
  <c r="CY155" i="7"/>
  <c r="CH156" i="7"/>
  <c r="CP156" i="7"/>
  <c r="CX156" i="7"/>
  <c r="CG157" i="7"/>
  <c r="CO157" i="7"/>
  <c r="CW157" i="7"/>
  <c r="CF158" i="7"/>
  <c r="CN158" i="7"/>
  <c r="CV158" i="7"/>
  <c r="CE159" i="7"/>
  <c r="CM159" i="7"/>
  <c r="CU159" i="7"/>
  <c r="CD160" i="7"/>
  <c r="CL160" i="7"/>
  <c r="CT160" i="7"/>
  <c r="CC161" i="7"/>
  <c r="CK161" i="7"/>
  <c r="CS161" i="7"/>
  <c r="CC62" i="7"/>
  <c r="CK62" i="7"/>
  <c r="CS62" i="7"/>
  <c r="CV71" i="7"/>
  <c r="CS104" i="7"/>
  <c r="CZ105" i="7"/>
  <c r="CO108" i="7"/>
  <c r="CK112" i="7"/>
  <c r="CR113" i="7"/>
  <c r="CY115" i="7"/>
  <c r="CN118" i="7"/>
  <c r="CJ120" i="7"/>
  <c r="CX122" i="7"/>
  <c r="CO124" i="7"/>
  <c r="CX126" i="7"/>
  <c r="CO127" i="7"/>
  <c r="CF128" i="7"/>
  <c r="CE129" i="7"/>
  <c r="CD130" i="7"/>
  <c r="CC131" i="7"/>
  <c r="CS131" i="7"/>
  <c r="CJ132" i="7"/>
  <c r="CZ132" i="7"/>
  <c r="CQ133" i="7"/>
  <c r="CP134" i="7"/>
  <c r="CG135" i="7"/>
  <c r="CF136" i="7"/>
  <c r="CE137" i="7"/>
  <c r="CL138" i="7"/>
  <c r="CS139" i="7"/>
  <c r="CJ140" i="7"/>
  <c r="CZ140" i="7"/>
  <c r="CH142" i="7"/>
  <c r="CJ67" i="7"/>
  <c r="CV87" i="7"/>
  <c r="CS98" i="7"/>
  <c r="CE103" i="7"/>
  <c r="CL104" i="7"/>
  <c r="CS105" i="7"/>
  <c r="CZ106" i="7"/>
  <c r="CH108" i="7"/>
  <c r="CO109" i="7"/>
  <c r="CV110" i="7"/>
  <c r="CD112" i="7"/>
  <c r="CK113" i="7"/>
  <c r="CR114" i="7"/>
  <c r="CX115" i="7"/>
  <c r="CV116" i="7"/>
  <c r="CO117" i="7"/>
  <c r="CM118" i="7"/>
  <c r="CK119" i="7"/>
  <c r="CD120" i="7"/>
  <c r="CB121" i="7"/>
  <c r="CY121" i="7"/>
  <c r="CR122" i="7"/>
  <c r="CP123" i="7"/>
  <c r="CN124" i="7"/>
  <c r="CG125" i="7"/>
  <c r="CE126" i="7"/>
  <c r="CO126" i="7"/>
  <c r="CW126" i="7"/>
  <c r="CF127" i="7"/>
  <c r="CN127" i="7"/>
  <c r="CV127" i="7"/>
  <c r="CE128" i="7"/>
  <c r="CM128" i="7"/>
  <c r="CU128" i="7"/>
  <c r="CD129" i="7"/>
  <c r="CL129" i="7"/>
  <c r="CT129" i="7"/>
  <c r="CC130" i="7"/>
  <c r="CK130" i="7"/>
  <c r="CS130" i="7"/>
  <c r="CB131" i="7"/>
  <c r="CJ131" i="7"/>
  <c r="CR131" i="7"/>
  <c r="CZ131" i="7"/>
  <c r="CI132" i="7"/>
  <c r="CQ132" i="7"/>
  <c r="CY132" i="7"/>
  <c r="CH133" i="7"/>
  <c r="CP133" i="7"/>
  <c r="CX133" i="7"/>
  <c r="CG134" i="7"/>
  <c r="CO134" i="7"/>
  <c r="CW134" i="7"/>
  <c r="CF135" i="7"/>
  <c r="CN135" i="7"/>
  <c r="CV135" i="7"/>
  <c r="CE136" i="7"/>
  <c r="CM136" i="7"/>
  <c r="CU136" i="7"/>
  <c r="CD137" i="7"/>
  <c r="CL137" i="7"/>
  <c r="CT137" i="7"/>
  <c r="CC138" i="7"/>
  <c r="CK138" i="7"/>
  <c r="CS138" i="7"/>
  <c r="CB139" i="7"/>
  <c r="CJ139" i="7"/>
  <c r="CR139" i="7"/>
  <c r="CZ139" i="7"/>
  <c r="CI140" i="7"/>
  <c r="CQ140" i="7"/>
  <c r="CY140" i="7"/>
  <c r="CH141" i="7"/>
  <c r="CP141" i="7"/>
  <c r="CX141" i="7"/>
  <c r="CG142" i="7"/>
  <c r="CO142" i="7"/>
  <c r="CW142" i="7"/>
  <c r="CF143" i="7"/>
  <c r="CN143" i="7"/>
  <c r="CV143" i="7"/>
  <c r="CE144" i="7"/>
  <c r="CM144" i="7"/>
  <c r="CU144" i="7"/>
  <c r="CD145" i="7"/>
  <c r="CL145" i="7"/>
  <c r="CT145" i="7"/>
  <c r="CC146" i="7"/>
  <c r="CK146" i="7"/>
  <c r="CS146" i="7"/>
  <c r="CB147" i="7"/>
  <c r="CJ147" i="7"/>
  <c r="CR147" i="7"/>
  <c r="CZ147" i="7"/>
  <c r="CI148" i="7"/>
  <c r="CQ148" i="7"/>
  <c r="CY148" i="7"/>
  <c r="CH149" i="7"/>
  <c r="CP149" i="7"/>
  <c r="CX149" i="7"/>
  <c r="CG150" i="7"/>
  <c r="CO150" i="7"/>
  <c r="CW150" i="7"/>
  <c r="CF151" i="7"/>
  <c r="CN151" i="7"/>
  <c r="CV151" i="7"/>
  <c r="CE152" i="7"/>
  <c r="CM152" i="7"/>
  <c r="CU152" i="7"/>
  <c r="CD153" i="7"/>
  <c r="CL153" i="7"/>
  <c r="CT153" i="7"/>
  <c r="CC154" i="7"/>
  <c r="CK154" i="7"/>
  <c r="CS154" i="7"/>
  <c r="CB155" i="7"/>
  <c r="CJ155" i="7"/>
  <c r="CR155" i="7"/>
  <c r="CZ155" i="7"/>
  <c r="CI156" i="7"/>
  <c r="CQ156" i="7"/>
  <c r="CY156" i="7"/>
  <c r="CH157" i="7"/>
  <c r="CP157" i="7"/>
  <c r="CX157" i="7"/>
  <c r="CG158" i="7"/>
  <c r="CO158" i="7"/>
  <c r="CW158" i="7"/>
  <c r="CF159" i="7"/>
  <c r="CN159" i="7"/>
  <c r="CV159" i="7"/>
  <c r="CE160" i="7"/>
  <c r="CM160" i="7"/>
  <c r="CU160" i="7"/>
  <c r="CD161" i="7"/>
  <c r="CL161" i="7"/>
  <c r="CT161" i="7"/>
  <c r="CD62" i="7"/>
  <c r="CL62" i="7"/>
  <c r="CT62" i="7"/>
  <c r="CS90" i="7"/>
  <c r="CL103" i="7"/>
  <c r="CH107" i="7"/>
  <c r="CV109" i="7"/>
  <c r="CY114" i="7"/>
  <c r="CW116" i="7"/>
  <c r="CL119" i="7"/>
  <c r="CZ121" i="7"/>
  <c r="CM125" i="7"/>
  <c r="CP126" i="7"/>
  <c r="CG127" i="7"/>
  <c r="CN128" i="7"/>
  <c r="CM129" i="7"/>
  <c r="CL130" i="7"/>
  <c r="CT130" i="7"/>
  <c r="CB132" i="7"/>
  <c r="CI133" i="7"/>
  <c r="CH134" i="7"/>
  <c r="CO135" i="7"/>
  <c r="CN136" i="7"/>
  <c r="CU137" i="7"/>
  <c r="CD138" i="7"/>
  <c r="CC139" i="7"/>
  <c r="CB140" i="7"/>
  <c r="CI141" i="7"/>
  <c r="CQ141" i="7"/>
  <c r="CP142" i="7"/>
  <c r="CO143" i="7"/>
  <c r="CF144" i="7"/>
  <c r="CV144" i="7"/>
  <c r="CM72" i="7"/>
  <c r="CB91" i="7"/>
  <c r="CT100" i="7"/>
  <c r="CM103" i="7"/>
  <c r="CT104" i="7"/>
  <c r="CB106" i="7"/>
  <c r="CI107" i="7"/>
  <c r="CP108" i="7"/>
  <c r="CW109" i="7"/>
  <c r="CE111" i="7"/>
  <c r="CL112" i="7"/>
  <c r="CS113" i="7"/>
  <c r="CZ114" i="7"/>
  <c r="CF116" i="7"/>
  <c r="CX116" i="7"/>
  <c r="CV117" i="7"/>
  <c r="CT118" i="7"/>
  <c r="CM119" i="7"/>
  <c r="CK120" i="7"/>
  <c r="CI121" i="7"/>
  <c r="CB122" i="7"/>
  <c r="CY122" i="7"/>
  <c r="CW123" i="7"/>
  <c r="CP124" i="7"/>
  <c r="CN125" i="7"/>
  <c r="CI126" i="7"/>
  <c r="CQ126" i="7"/>
  <c r="CY126" i="7"/>
  <c r="CH127" i="7"/>
  <c r="CP127" i="7"/>
  <c r="CX127" i="7"/>
  <c r="CG128" i="7"/>
  <c r="CO128" i="7"/>
  <c r="CW128" i="7"/>
  <c r="CF129" i="7"/>
  <c r="CN129" i="7"/>
  <c r="CV129" i="7"/>
  <c r="CE130" i="7"/>
  <c r="CM130" i="7"/>
  <c r="CU130" i="7"/>
  <c r="CD131" i="7"/>
  <c r="CL131" i="7"/>
  <c r="CT131" i="7"/>
  <c r="CC132" i="7"/>
  <c r="CK132" i="7"/>
  <c r="CS132" i="7"/>
  <c r="CB133" i="7"/>
  <c r="CJ133" i="7"/>
  <c r="CR133" i="7"/>
  <c r="CZ133" i="7"/>
  <c r="CI134" i="7"/>
  <c r="CQ134" i="7"/>
  <c r="CY134" i="7"/>
  <c r="CH135" i="7"/>
  <c r="CP135" i="7"/>
  <c r="CX135" i="7"/>
  <c r="CG136" i="7"/>
  <c r="CO136" i="7"/>
  <c r="CW136" i="7"/>
  <c r="CF137" i="7"/>
  <c r="CN137" i="7"/>
  <c r="CV137" i="7"/>
  <c r="CE138" i="7"/>
  <c r="CM138" i="7"/>
  <c r="CU138" i="7"/>
  <c r="CD139" i="7"/>
  <c r="CL139" i="7"/>
  <c r="CT139" i="7"/>
  <c r="CC140" i="7"/>
  <c r="CK140" i="7"/>
  <c r="CS140" i="7"/>
  <c r="CB141" i="7"/>
  <c r="CJ141" i="7"/>
  <c r="CR141" i="7"/>
  <c r="CZ141" i="7"/>
  <c r="CI142" i="7"/>
  <c r="CQ142" i="7"/>
  <c r="CY142" i="7"/>
  <c r="CH143" i="7"/>
  <c r="CP143" i="7"/>
  <c r="CX143" i="7"/>
  <c r="CG144" i="7"/>
  <c r="CO144" i="7"/>
  <c r="CW144" i="7"/>
  <c r="CF145" i="7"/>
  <c r="CN145" i="7"/>
  <c r="CV145" i="7"/>
  <c r="CE146" i="7"/>
  <c r="CM146" i="7"/>
  <c r="CU146" i="7"/>
  <c r="CD147" i="7"/>
  <c r="CL147" i="7"/>
  <c r="CT147" i="7"/>
  <c r="CC148" i="7"/>
  <c r="CK148" i="7"/>
  <c r="CS148" i="7"/>
  <c r="CB149" i="7"/>
  <c r="CJ149" i="7"/>
  <c r="CR149" i="7"/>
  <c r="CZ149" i="7"/>
  <c r="CI150" i="7"/>
  <c r="CQ150" i="7"/>
  <c r="CY150" i="7"/>
  <c r="CH151" i="7"/>
  <c r="CP151" i="7"/>
  <c r="CX151" i="7"/>
  <c r="CG152" i="7"/>
  <c r="CO152" i="7"/>
  <c r="CW152" i="7"/>
  <c r="CF153" i="7"/>
  <c r="CN153" i="7"/>
  <c r="CV153" i="7"/>
  <c r="CE154" i="7"/>
  <c r="CM154" i="7"/>
  <c r="CU154" i="7"/>
  <c r="CD155" i="7"/>
  <c r="CL155" i="7"/>
  <c r="CT155" i="7"/>
  <c r="CC156" i="7"/>
  <c r="CK156" i="7"/>
  <c r="CS156" i="7"/>
  <c r="CB157" i="7"/>
  <c r="CJ157" i="7"/>
  <c r="CR157" i="7"/>
  <c r="CZ157" i="7"/>
  <c r="CI158" i="7"/>
  <c r="CQ158" i="7"/>
  <c r="CY158" i="7"/>
  <c r="CH159" i="7"/>
  <c r="CP159" i="7"/>
  <c r="CX159" i="7"/>
  <c r="CG160" i="7"/>
  <c r="CO160" i="7"/>
  <c r="CW160" i="7"/>
  <c r="CF161" i="7"/>
  <c r="CN161" i="7"/>
  <c r="CV161" i="7"/>
  <c r="CF62" i="7"/>
  <c r="CN62" i="7"/>
  <c r="CV62" i="7"/>
  <c r="CP77" i="7"/>
  <c r="CP93" i="7"/>
  <c r="CB102" i="7"/>
  <c r="CU103" i="7"/>
  <c r="CC105" i="7"/>
  <c r="CJ106" i="7"/>
  <c r="CQ107" i="7"/>
  <c r="CX108" i="7"/>
  <c r="CF110" i="7"/>
  <c r="CM111" i="7"/>
  <c r="CT112" i="7"/>
  <c r="CB114" i="7"/>
  <c r="CI115" i="7"/>
  <c r="CH116" i="7"/>
  <c r="CF117" i="7"/>
  <c r="CD118" i="7"/>
  <c r="CV118" i="7"/>
  <c r="CT119" i="7"/>
  <c r="CR120" i="7"/>
  <c r="CK121" i="7"/>
  <c r="CI122" i="7"/>
  <c r="CG123" i="7"/>
  <c r="CY123" i="7"/>
  <c r="CW124" i="7"/>
  <c r="CU125" i="7"/>
  <c r="CK126" i="7"/>
  <c r="CS126" i="7"/>
  <c r="CB127" i="7"/>
  <c r="CJ127" i="7"/>
  <c r="CR127" i="7"/>
  <c r="CY76" i="7"/>
  <c r="CH93" i="7"/>
  <c r="CX101" i="7"/>
  <c r="CT103" i="7"/>
  <c r="CB105" i="7"/>
  <c r="CI106" i="7"/>
  <c r="CP107" i="7"/>
  <c r="CW108" i="7"/>
  <c r="CE110" i="7"/>
  <c r="CL111" i="7"/>
  <c r="CS112" i="7"/>
  <c r="CZ113" i="7"/>
  <c r="CH115" i="7"/>
  <c r="CG116" i="7"/>
  <c r="CE117" i="7"/>
  <c r="CW117" i="7"/>
  <c r="CU118" i="7"/>
  <c r="CS119" i="7"/>
  <c r="CL120" i="7"/>
  <c r="CJ121" i="7"/>
  <c r="CH122" i="7"/>
  <c r="CZ122" i="7"/>
  <c r="CX123" i="7"/>
  <c r="CV124" i="7"/>
  <c r="CO125" i="7"/>
  <c r="CJ126" i="7"/>
  <c r="CR126" i="7"/>
  <c r="CZ126" i="7"/>
  <c r="CI127" i="7"/>
  <c r="CQ127" i="7"/>
  <c r="CY127" i="7"/>
  <c r="CH128" i="7"/>
  <c r="CP128" i="7"/>
  <c r="CX128" i="7"/>
  <c r="CG129" i="7"/>
  <c r="CO129" i="7"/>
  <c r="CW129" i="7"/>
  <c r="CF130" i="7"/>
  <c r="CN130" i="7"/>
  <c r="CV130" i="7"/>
  <c r="CE131" i="7"/>
  <c r="CM131" i="7"/>
  <c r="CU131" i="7"/>
  <c r="CD132" i="7"/>
  <c r="CL132" i="7"/>
  <c r="CT132" i="7"/>
  <c r="CC133" i="7"/>
  <c r="CK133" i="7"/>
  <c r="CS133" i="7"/>
  <c r="CB134" i="7"/>
  <c r="CJ134" i="7"/>
  <c r="CR134" i="7"/>
  <c r="CZ134" i="7"/>
  <c r="CI135" i="7"/>
  <c r="CQ135" i="7"/>
  <c r="CY135" i="7"/>
  <c r="CH136" i="7"/>
  <c r="CP136" i="7"/>
  <c r="CX136" i="7"/>
  <c r="CG137" i="7"/>
  <c r="CO137" i="7"/>
  <c r="CW137" i="7"/>
  <c r="CF138" i="7"/>
  <c r="CN138" i="7"/>
  <c r="CV138" i="7"/>
  <c r="CE139" i="7"/>
  <c r="CM139" i="7"/>
  <c r="CU139" i="7"/>
  <c r="CD140" i="7"/>
  <c r="CL140" i="7"/>
  <c r="CT140" i="7"/>
  <c r="CC141" i="7"/>
  <c r="CK141" i="7"/>
  <c r="CS141" i="7"/>
  <c r="CB142" i="7"/>
  <c r="CJ142" i="7"/>
  <c r="CR142" i="7"/>
  <c r="CZ142" i="7"/>
  <c r="CI143" i="7"/>
  <c r="CQ143" i="7"/>
  <c r="CY143" i="7"/>
  <c r="CH144" i="7"/>
  <c r="CP144" i="7"/>
  <c r="CX144" i="7"/>
  <c r="CG145" i="7"/>
  <c r="CO145" i="7"/>
  <c r="CW145" i="7"/>
  <c r="CF146" i="7"/>
  <c r="CN146" i="7"/>
  <c r="CV146" i="7"/>
  <c r="CE147" i="7"/>
  <c r="CM147" i="7"/>
  <c r="CU147" i="7"/>
  <c r="CD148" i="7"/>
  <c r="CL148" i="7"/>
  <c r="CT148" i="7"/>
  <c r="CC149" i="7"/>
  <c r="CK149" i="7"/>
  <c r="CS149" i="7"/>
  <c r="CB150" i="7"/>
  <c r="CJ150" i="7"/>
  <c r="CR150" i="7"/>
  <c r="CZ150" i="7"/>
  <c r="CI151" i="7"/>
  <c r="CQ151" i="7"/>
  <c r="CY151" i="7"/>
  <c r="CH152" i="7"/>
  <c r="CP152" i="7"/>
  <c r="CX152" i="7"/>
  <c r="CG153" i="7"/>
  <c r="CO153" i="7"/>
  <c r="CW153" i="7"/>
  <c r="CF154" i="7"/>
  <c r="CN154" i="7"/>
  <c r="CV154" i="7"/>
  <c r="CE155" i="7"/>
  <c r="CM155" i="7"/>
  <c r="CU155" i="7"/>
  <c r="CD156" i="7"/>
  <c r="CL156" i="7"/>
  <c r="CT156" i="7"/>
  <c r="CC157" i="7"/>
  <c r="CK157" i="7"/>
  <c r="CS157" i="7"/>
  <c r="CB158" i="7"/>
  <c r="CJ158" i="7"/>
  <c r="CR158" i="7"/>
  <c r="CZ158" i="7"/>
  <c r="CI159" i="7"/>
  <c r="CQ159" i="7"/>
  <c r="CY159" i="7"/>
  <c r="CH160" i="7"/>
  <c r="CP160" i="7"/>
  <c r="CX160" i="7"/>
  <c r="CG161" i="7"/>
  <c r="CO161" i="7"/>
  <c r="CW161" i="7"/>
  <c r="CG62" i="7"/>
  <c r="CO62" i="7"/>
  <c r="CW62" i="7"/>
  <c r="CF109" i="7"/>
  <c r="CE118" i="7"/>
  <c r="CX124" i="7"/>
  <c r="CB128" i="7"/>
  <c r="CI129" i="7"/>
  <c r="CP130" i="7"/>
  <c r="CW131" i="7"/>
  <c r="CE133" i="7"/>
  <c r="CL134" i="7"/>
  <c r="CS135" i="7"/>
  <c r="CZ136" i="7"/>
  <c r="CH138" i="7"/>
  <c r="CO139" i="7"/>
  <c r="CV140" i="7"/>
  <c r="CD142" i="7"/>
  <c r="CJ143" i="7"/>
  <c r="CQ144" i="7"/>
  <c r="CP145" i="7"/>
  <c r="CL146" i="7"/>
  <c r="CG147" i="7"/>
  <c r="CE148" i="7"/>
  <c r="CZ148" i="7"/>
  <c r="CU149" i="7"/>
  <c r="CS150" i="7"/>
  <c r="CO151" i="7"/>
  <c r="CJ152" i="7"/>
  <c r="CH153" i="7"/>
  <c r="CD154" i="7"/>
  <c r="CX154" i="7"/>
  <c r="CV155" i="7"/>
  <c r="CR156" i="7"/>
  <c r="CM157" i="7"/>
  <c r="CK158" i="7"/>
  <c r="CG159" i="7"/>
  <c r="CB160" i="7"/>
  <c r="CY160" i="7"/>
  <c r="CU161" i="7"/>
  <c r="CQ62" i="7"/>
  <c r="CF124" i="7"/>
  <c r="CO130" i="7"/>
  <c r="CR135" i="7"/>
  <c r="CU140" i="7"/>
  <c r="CJ144" i="7"/>
  <c r="CH146" i="7"/>
  <c r="CT149" i="7"/>
  <c r="CK151" i="7"/>
  <c r="CY153" i="7"/>
  <c r="CH158" i="7"/>
  <c r="CV160" i="7"/>
  <c r="CC82" i="7"/>
  <c r="CM110" i="7"/>
  <c r="CC119" i="7"/>
  <c r="CV125" i="7"/>
  <c r="CI128" i="7"/>
  <c r="CP129" i="7"/>
  <c r="CW130" i="7"/>
  <c r="CE132" i="7"/>
  <c r="CL133" i="7"/>
  <c r="CS134" i="7"/>
  <c r="CZ135" i="7"/>
  <c r="CH137" i="7"/>
  <c r="CO138" i="7"/>
  <c r="CV139" i="7"/>
  <c r="CD141" i="7"/>
  <c r="CK142" i="7"/>
  <c r="CK143" i="7"/>
  <c r="CR144" i="7"/>
  <c r="CQ145" i="7"/>
  <c r="CO146" i="7"/>
  <c r="CK147" i="7"/>
  <c r="CF148" i="7"/>
  <c r="CD149" i="7"/>
  <c r="CY149" i="7"/>
  <c r="CT150" i="7"/>
  <c r="CR151" i="7"/>
  <c r="CN152" i="7"/>
  <c r="CI153" i="7"/>
  <c r="CG154" i="7"/>
  <c r="CC155" i="7"/>
  <c r="CW155" i="7"/>
  <c r="CU156" i="7"/>
  <c r="CQ157" i="7"/>
  <c r="CL158" i="7"/>
  <c r="CJ159" i="7"/>
  <c r="CF160" i="7"/>
  <c r="CZ160" i="7"/>
  <c r="CX161" i="7"/>
  <c r="CU62" i="7"/>
  <c r="CX107" i="7"/>
  <c r="CD133" i="7"/>
  <c r="CY136" i="7"/>
  <c r="CC142" i="7"/>
  <c r="CV148" i="7"/>
  <c r="CP150" i="7"/>
  <c r="CC159" i="7"/>
  <c r="CP62" i="7"/>
  <c r="CV95" i="7"/>
  <c r="CT111" i="7"/>
  <c r="CU119" i="7"/>
  <c r="CL126" i="7"/>
  <c r="CJ128" i="7"/>
  <c r="CQ129" i="7"/>
  <c r="CX130" i="7"/>
  <c r="CF132" i="7"/>
  <c r="CM133" i="7"/>
  <c r="CT134" i="7"/>
  <c r="CB136" i="7"/>
  <c r="CI137" i="7"/>
  <c r="CP138" i="7"/>
  <c r="CW139" i="7"/>
  <c r="CE141" i="7"/>
  <c r="CL142" i="7"/>
  <c r="CR143" i="7"/>
  <c r="CY144" i="7"/>
  <c r="CU145" i="7"/>
  <c r="CP146" i="7"/>
  <c r="CN147" i="7"/>
  <c r="CJ148" i="7"/>
  <c r="CE149" i="7"/>
  <c r="CC150" i="7"/>
  <c r="CX150" i="7"/>
  <c r="CS151" i="7"/>
  <c r="CQ152" i="7"/>
  <c r="CM153" i="7"/>
  <c r="CH154" i="7"/>
  <c r="CF155" i="7"/>
  <c r="CB156" i="7"/>
  <c r="CV156" i="7"/>
  <c r="CT157" i="7"/>
  <c r="CP158" i="7"/>
  <c r="CK159" i="7"/>
  <c r="CI160" i="7"/>
  <c r="CE161" i="7"/>
  <c r="CY161" i="7"/>
  <c r="CX62" i="7"/>
  <c r="CF147" i="7"/>
  <c r="CL157" i="7"/>
  <c r="CR102" i="7"/>
  <c r="CB113" i="7"/>
  <c r="CS120" i="7"/>
  <c r="CT126" i="7"/>
  <c r="CQ128" i="7"/>
  <c r="CX129" i="7"/>
  <c r="CF131" i="7"/>
  <c r="CM132" i="7"/>
  <c r="CT133" i="7"/>
  <c r="CB135" i="7"/>
  <c r="CI136" i="7"/>
  <c r="CP137" i="7"/>
  <c r="CW138" i="7"/>
  <c r="CE140" i="7"/>
  <c r="CL141" i="7"/>
  <c r="CS142" i="7"/>
  <c r="CS143" i="7"/>
  <c r="CZ144" i="7"/>
  <c r="CX145" i="7"/>
  <c r="CT146" i="7"/>
  <c r="CO147" i="7"/>
  <c r="CM148" i="7"/>
  <c r="CI149" i="7"/>
  <c r="CD150" i="7"/>
  <c r="CB151" i="7"/>
  <c r="CW151" i="7"/>
  <c r="CR152" i="7"/>
  <c r="CP153" i="7"/>
  <c r="CL154" i="7"/>
  <c r="CG155" i="7"/>
  <c r="CE156" i="7"/>
  <c r="CZ156" i="7"/>
  <c r="CU157" i="7"/>
  <c r="CS158" i="7"/>
  <c r="CO159" i="7"/>
  <c r="CJ160" i="7"/>
  <c r="CH161" i="7"/>
  <c r="CE62" i="7"/>
  <c r="CY62" i="7"/>
  <c r="CQ106" i="7"/>
  <c r="CN116" i="7"/>
  <c r="CS127" i="7"/>
  <c r="CZ128" i="7"/>
  <c r="CO131" i="7"/>
  <c r="CV132" i="7"/>
  <c r="CK135" i="7"/>
  <c r="CR136" i="7"/>
  <c r="CG139" i="7"/>
  <c r="CN140" i="7"/>
  <c r="CB143" i="7"/>
  <c r="CI145" i="7"/>
  <c r="CG146" i="7"/>
  <c r="CC147" i="7"/>
  <c r="CU148" i="7"/>
  <c r="CQ149" i="7"/>
  <c r="CJ151" i="7"/>
  <c r="CF152" i="7"/>
  <c r="CX153" i="7"/>
  <c r="CM156" i="7"/>
  <c r="CD158" i="7"/>
  <c r="CW159" i="7"/>
  <c r="CP161" i="7"/>
  <c r="CB62" i="7"/>
  <c r="CS155" i="7"/>
  <c r="CC104" i="7"/>
  <c r="CI114" i="7"/>
  <c r="CQ121" i="7"/>
  <c r="CC127" i="7"/>
  <c r="CR128" i="7"/>
  <c r="CY129" i="7"/>
  <c r="CG131" i="7"/>
  <c r="CN132" i="7"/>
  <c r="CU133" i="7"/>
  <c r="CC135" i="7"/>
  <c r="CJ136" i="7"/>
  <c r="CQ137" i="7"/>
  <c r="CX138" i="7"/>
  <c r="CF140" i="7"/>
  <c r="CM141" i="7"/>
  <c r="CT142" i="7"/>
  <c r="CZ143" i="7"/>
  <c r="CE145" i="7"/>
  <c r="CY145" i="7"/>
  <c r="CW146" i="7"/>
  <c r="CS147" i="7"/>
  <c r="CN148" i="7"/>
  <c r="CL149" i="7"/>
  <c r="CH150" i="7"/>
  <c r="CC151" i="7"/>
  <c r="CZ151" i="7"/>
  <c r="CV152" i="7"/>
  <c r="CQ153" i="7"/>
  <c r="CO154" i="7"/>
  <c r="CK155" i="7"/>
  <c r="CF156" i="7"/>
  <c r="CD157" i="7"/>
  <c r="CY157" i="7"/>
  <c r="CT158" i="7"/>
  <c r="CR159" i="7"/>
  <c r="CN160" i="7"/>
  <c r="CI161" i="7"/>
  <c r="CH62" i="7"/>
  <c r="CI157" i="7"/>
  <c r="CZ127" i="7"/>
  <c r="CV131" i="7"/>
  <c r="CG138" i="7"/>
  <c r="CC143" i="7"/>
  <c r="CB148" i="7"/>
  <c r="CI152" i="7"/>
  <c r="CW154" i="7"/>
  <c r="CZ159" i="7"/>
  <c r="CJ105" i="7"/>
  <c r="CP115" i="7"/>
  <c r="CJ122" i="7"/>
  <c r="CK127" i="7"/>
  <c r="CY128" i="7"/>
  <c r="CG130" i="7"/>
  <c r="CN131" i="7"/>
  <c r="CU132" i="7"/>
  <c r="CC134" i="7"/>
  <c r="CJ135" i="7"/>
  <c r="CQ136" i="7"/>
  <c r="CX137" i="7"/>
  <c r="CF139" i="7"/>
  <c r="CM140" i="7"/>
  <c r="CT141" i="7"/>
  <c r="CX142" i="7"/>
  <c r="CB144" i="7"/>
  <c r="CH145" i="7"/>
  <c r="CD146" i="7"/>
  <c r="CX146" i="7"/>
  <c r="CV147" i="7"/>
  <c r="CR148" i="7"/>
  <c r="CM149" i="7"/>
  <c r="CK150" i="7"/>
  <c r="CG151" i="7"/>
  <c r="CB152" i="7"/>
  <c r="CY152" i="7"/>
  <c r="CU153" i="7"/>
  <c r="CP154" i="7"/>
  <c r="CN155" i="7"/>
  <c r="CJ156" i="7"/>
  <c r="CE157" i="7"/>
  <c r="CC158" i="7"/>
  <c r="CX158" i="7"/>
  <c r="CS159" i="7"/>
  <c r="CQ160" i="7"/>
  <c r="CM161" i="7"/>
  <c r="CI62" i="7"/>
  <c r="CH123" i="7"/>
  <c r="CH130" i="7"/>
  <c r="CD134" i="7"/>
  <c r="CY137" i="7"/>
  <c r="CU141" i="7"/>
  <c r="CI144" i="7"/>
  <c r="CW147" i="7"/>
  <c r="CL150" i="7"/>
  <c r="CZ152" i="7"/>
  <c r="CT154" i="7"/>
  <c r="CO155" i="7"/>
  <c r="CB159" i="7"/>
  <c r="CR160" i="7"/>
  <c r="CM62" i="7"/>
  <c r="CG117" i="7"/>
  <c r="CH129" i="7"/>
  <c r="CK134" i="7"/>
  <c r="CN139" i="7"/>
  <c r="CM145" i="7"/>
  <c r="CE153" i="7"/>
  <c r="CN156" i="7"/>
  <c r="CQ161" i="7"/>
  <c r="AG107" i="9"/>
  <c r="AG91" i="9"/>
  <c r="AG62" i="9"/>
  <c r="AG125" i="9"/>
  <c r="AT63" i="9"/>
  <c r="AZ113" i="9"/>
  <c r="AP94" i="9"/>
  <c r="AZ126" i="9"/>
  <c r="AN115" i="9"/>
  <c r="AZ149" i="9"/>
  <c r="AT130" i="9"/>
  <c r="AT69" i="9"/>
  <c r="AT61" i="9"/>
  <c r="AT122" i="9"/>
  <c r="AT123" i="9"/>
  <c r="AT87" i="9"/>
  <c r="AQ81" i="9"/>
  <c r="AR138" i="9"/>
  <c r="AT100" i="9"/>
  <c r="AP157" i="9"/>
  <c r="AL111" i="9"/>
  <c r="AR93" i="9"/>
  <c r="AZ111" i="9"/>
  <c r="AJ76" i="9"/>
  <c r="AN151" i="9"/>
  <c r="AN128" i="9"/>
  <c r="AZ156" i="9"/>
  <c r="AP115" i="9"/>
  <c r="AZ120" i="9"/>
  <c r="AZ83" i="9"/>
  <c r="AT131" i="9"/>
  <c r="AZ133" i="9"/>
  <c r="AR67" i="9"/>
  <c r="AF73" i="9"/>
  <c r="AF76" i="9"/>
  <c r="AQ69" i="9"/>
  <c r="AD64" i="9"/>
  <c r="AU143" i="9"/>
  <c r="AF99" i="9"/>
  <c r="AT86" i="9"/>
  <c r="AN146" i="9"/>
  <c r="AR122" i="9"/>
  <c r="AU91" i="9"/>
  <c r="AF108" i="9"/>
  <c r="AW122" i="9"/>
  <c r="AU107" i="9"/>
  <c r="AU134" i="9"/>
  <c r="AK78" i="9"/>
  <c r="AN132" i="9"/>
  <c r="AK79" i="9"/>
  <c r="AF133" i="9"/>
  <c r="AK109" i="9"/>
  <c r="AG127" i="9"/>
  <c r="AG156" i="9"/>
  <c r="AL108" i="9"/>
  <c r="AL125" i="9"/>
  <c r="AK158" i="9"/>
  <c r="AL119" i="9"/>
  <c r="HK104" i="7"/>
  <c r="HI104" i="7"/>
  <c r="HJ94" i="7"/>
  <c r="HM104" i="7"/>
  <c r="HJ104" i="7"/>
  <c r="HH94" i="7"/>
  <c r="HK113" i="7"/>
  <c r="HL113" i="7"/>
  <c r="HI113" i="7"/>
  <c r="HM113" i="7"/>
  <c r="HN113" i="7"/>
  <c r="HH113" i="7"/>
  <c r="HF114" i="7"/>
  <c r="HJ113" i="7"/>
  <c r="HM94" i="7"/>
  <c r="HI122" i="7"/>
  <c r="HF123" i="7"/>
  <c r="HJ122" i="7"/>
  <c r="HM122" i="7"/>
  <c r="HK122" i="7"/>
  <c r="HL122" i="7"/>
  <c r="HN122" i="7"/>
  <c r="HH122" i="7"/>
  <c r="HI131" i="7"/>
  <c r="HJ131" i="7"/>
  <c r="HL131" i="7"/>
  <c r="HH131" i="7"/>
  <c r="HK131" i="7"/>
  <c r="HM131" i="7"/>
  <c r="HN131" i="7"/>
  <c r="HF132" i="7"/>
  <c r="HJ84" i="7"/>
  <c r="HL84" i="7"/>
  <c r="HM84" i="7"/>
  <c r="HN84" i="7"/>
  <c r="HH84" i="7"/>
  <c r="HI84" i="7"/>
  <c r="HK84" i="7"/>
  <c r="HR91" i="7"/>
  <c r="HG145" i="7"/>
  <c r="HG278" i="7"/>
  <c r="HG105" i="7"/>
  <c r="HG198" i="7"/>
  <c r="HG268" i="7"/>
  <c r="HG165" i="7"/>
  <c r="HG135" i="7"/>
  <c r="HG238" i="7"/>
  <c r="HG258" i="7"/>
  <c r="HG248" i="7"/>
  <c r="HG73" i="7"/>
  <c r="HG188" i="7"/>
  <c r="HG95" i="7"/>
  <c r="HG115" i="7"/>
  <c r="HG208" i="7"/>
  <c r="HG85" i="7"/>
  <c r="HG155" i="7"/>
  <c r="HG218" i="7"/>
  <c r="HG125" i="7"/>
  <c r="HG175" i="7"/>
  <c r="HG228" i="7"/>
  <c r="HK140" i="7"/>
  <c r="HL140" i="7"/>
  <c r="HF150" i="7"/>
  <c r="HM140" i="7"/>
  <c r="HI140" i="7"/>
  <c r="HH140" i="7"/>
  <c r="HN140" i="7"/>
  <c r="HF141" i="7"/>
  <c r="HW141" i="7" s="1"/>
  <c r="HJ140" i="7"/>
  <c r="HR121" i="7"/>
  <c r="IB121" i="7"/>
  <c r="IB91" i="7"/>
  <c r="HW131" i="7"/>
  <c r="HR101" i="7"/>
  <c r="IB101" i="7"/>
  <c r="HW111" i="7"/>
  <c r="HR131" i="7"/>
  <c r="HW101" i="7"/>
  <c r="HW121" i="7"/>
  <c r="HW81" i="7"/>
  <c r="IB131" i="7"/>
  <c r="HF88" i="7"/>
  <c r="HF96" i="7"/>
  <c r="HR141" i="7"/>
  <c r="HR111" i="7"/>
  <c r="HW91" i="7"/>
  <c r="IB111" i="7"/>
  <c r="HF106" i="7"/>
  <c r="HF263" i="7"/>
  <c r="HF254" i="7"/>
  <c r="HF255" i="7" s="1"/>
  <c r="HF256" i="7" s="1"/>
  <c r="HF257" i="7" s="1"/>
  <c r="HF258" i="7" s="1"/>
  <c r="HF259" i="7" s="1"/>
  <c r="HF260" i="7" s="1"/>
  <c r="HF261" i="7" s="1"/>
  <c r="HF262" i="7" s="1"/>
  <c r="AG161" i="7"/>
  <c r="AP159" i="7"/>
  <c r="AB157" i="7"/>
  <c r="AM154" i="7"/>
  <c r="AX151" i="7"/>
  <c r="AJ149" i="7"/>
  <c r="AU146" i="7"/>
  <c r="AL154" i="7"/>
  <c r="AK139" i="7"/>
  <c r="AN136" i="7"/>
  <c r="AY133" i="7"/>
  <c r="AK131" i="7"/>
  <c r="AV128" i="7"/>
  <c r="AQ125" i="7"/>
  <c r="AV120" i="7"/>
  <c r="AR116" i="7"/>
  <c r="AF112" i="7"/>
  <c r="AG151" i="7"/>
  <c r="AE160" i="7"/>
  <c r="AP157" i="7"/>
  <c r="AB155" i="7"/>
  <c r="AM152" i="7"/>
  <c r="AD160" i="7"/>
  <c r="AO157" i="7"/>
  <c r="AZ154" i="7"/>
  <c r="AL152" i="7"/>
  <c r="AW149" i="7"/>
  <c r="AI147" i="7"/>
  <c r="AK160" i="7"/>
  <c r="AV157" i="7"/>
  <c r="AH155" i="7"/>
  <c r="AS152" i="7"/>
  <c r="AE150" i="7"/>
  <c r="AP147" i="7"/>
  <c r="AB145" i="7"/>
  <c r="AZ160" i="7"/>
  <c r="AL158" i="7"/>
  <c r="AW155" i="7"/>
  <c r="AL148" i="7"/>
  <c r="AG137" i="7"/>
  <c r="AL124" i="7"/>
  <c r="AH143" i="7"/>
  <c r="AS140" i="7"/>
  <c r="AE138" i="7"/>
  <c r="AP135" i="7"/>
  <c r="AB133" i="7"/>
  <c r="AM130" i="7"/>
  <c r="AY126" i="7"/>
  <c r="AM122" i="7"/>
  <c r="AS116" i="7"/>
  <c r="AO150" i="7"/>
  <c r="AZ147" i="7"/>
  <c r="AL145" i="7"/>
  <c r="AV135" i="7"/>
  <c r="AG126" i="7"/>
  <c r="AT121" i="7"/>
  <c r="AS145" i="7"/>
  <c r="AE143" i="7"/>
  <c r="AP140" i="7"/>
  <c r="AB138" i="7"/>
  <c r="AM135" i="7"/>
  <c r="AX132" i="7"/>
  <c r="AJ130" i="7"/>
  <c r="AE127" i="7"/>
  <c r="AC121" i="7"/>
  <c r="AR114" i="7"/>
  <c r="AV141" i="7"/>
  <c r="AH139" i="7"/>
  <c r="AS136" i="7"/>
  <c r="AE134" i="7"/>
  <c r="AP131" i="7"/>
  <c r="AB129" i="7"/>
  <c r="AV125" i="7"/>
  <c r="AR121" i="7"/>
  <c r="AN117" i="7"/>
  <c r="AJ113" i="7"/>
  <c r="AO155" i="7"/>
  <c r="AZ152" i="7"/>
  <c r="AL150" i="7"/>
  <c r="AW147" i="7"/>
  <c r="AB144" i="7"/>
  <c r="AG131" i="7"/>
  <c r="AL118" i="7"/>
  <c r="AL149" i="7"/>
  <c r="AQ136" i="7"/>
  <c r="AV161" i="7"/>
  <c r="AH159" i="7"/>
  <c r="AS156" i="7"/>
  <c r="AE154" i="7"/>
  <c r="AP151" i="7"/>
  <c r="AB149" i="7"/>
  <c r="AM146" i="7"/>
  <c r="AB148" i="7"/>
  <c r="AC139" i="7"/>
  <c r="AF136" i="7"/>
  <c r="AQ133" i="7"/>
  <c r="AC131" i="7"/>
  <c r="AN128" i="7"/>
  <c r="AI125" i="7"/>
  <c r="AF120" i="7"/>
  <c r="AJ116" i="7"/>
  <c r="AG111" i="7"/>
  <c r="AQ149" i="7"/>
  <c r="AV159" i="7"/>
  <c r="AH157" i="7"/>
  <c r="AS154" i="7"/>
  <c r="AB156" i="7"/>
  <c r="AU159" i="7"/>
  <c r="AG157" i="7"/>
  <c r="AR154" i="7"/>
  <c r="AD152" i="7"/>
  <c r="AO149" i="7"/>
  <c r="AZ146" i="7"/>
  <c r="AC160" i="7"/>
  <c r="AN157" i="7"/>
  <c r="AY154" i="7"/>
  <c r="AK152" i="7"/>
  <c r="AV149" i="7"/>
  <c r="AH147" i="7"/>
  <c r="AS144" i="7"/>
  <c r="AR160" i="7"/>
  <c r="AD158" i="7"/>
  <c r="AQ159" i="7"/>
  <c r="AV146" i="7"/>
  <c r="AQ135" i="7"/>
  <c r="AV122" i="7"/>
  <c r="AY142" i="7"/>
  <c r="AK140" i="7"/>
  <c r="AV137" i="7"/>
  <c r="AH135" i="7"/>
  <c r="AS132" i="7"/>
  <c r="AE130" i="7"/>
  <c r="AQ126" i="7"/>
  <c r="AV121" i="7"/>
  <c r="AL115" i="7"/>
  <c r="AG150" i="7"/>
  <c r="AR147" i="7"/>
  <c r="AD145" i="7"/>
  <c r="AG134" i="7"/>
  <c r="AX125" i="7"/>
  <c r="AL121" i="7"/>
  <c r="AK145" i="7"/>
  <c r="AV142" i="7"/>
  <c r="AH140" i="7"/>
  <c r="AS137" i="7"/>
  <c r="AE135" i="7"/>
  <c r="AP132" i="7"/>
  <c r="AB130" i="7"/>
  <c r="AV126" i="7"/>
  <c r="AL120" i="7"/>
  <c r="AB114" i="7"/>
  <c r="AN141" i="7"/>
  <c r="AY138" i="7"/>
  <c r="AK136" i="7"/>
  <c r="AV133" i="7"/>
  <c r="AH131" i="7"/>
  <c r="AS128" i="7"/>
  <c r="AF125" i="7"/>
  <c r="AJ121" i="7"/>
  <c r="AF117" i="7"/>
  <c r="AB113" i="7"/>
  <c r="AG155" i="7"/>
  <c r="AR152" i="7"/>
  <c r="AD150" i="7"/>
  <c r="AO147" i="7"/>
  <c r="AL142" i="7"/>
  <c r="AQ129" i="7"/>
  <c r="AQ160" i="7"/>
  <c r="AN161" i="7"/>
  <c r="AY158" i="7"/>
  <c r="AK156" i="7"/>
  <c r="AV153" i="7"/>
  <c r="AH151" i="7"/>
  <c r="AS148" i="7"/>
  <c r="AE146" i="7"/>
  <c r="AL146" i="7"/>
  <c r="AT138" i="7"/>
  <c r="AW135" i="7"/>
  <c r="AI133" i="7"/>
  <c r="AT130" i="7"/>
  <c r="AF128" i="7"/>
  <c r="AB124" i="7"/>
  <c r="AW119" i="7"/>
  <c r="AB116" i="7"/>
  <c r="AP110" i="7"/>
  <c r="AE137" i="7"/>
  <c r="AN159" i="7"/>
  <c r="AY156" i="7"/>
  <c r="AK154" i="7"/>
  <c r="AX142" i="7"/>
  <c r="AM159" i="7"/>
  <c r="AX156" i="7"/>
  <c r="AJ154" i="7"/>
  <c r="AU151" i="7"/>
  <c r="AG149" i="7"/>
  <c r="AQ141" i="7"/>
  <c r="AT159" i="7"/>
  <c r="AF157" i="7"/>
  <c r="AQ154" i="7"/>
  <c r="AC152" i="7"/>
  <c r="AN149" i="7"/>
  <c r="AY146" i="7"/>
  <c r="AK144" i="7"/>
  <c r="AJ160" i="7"/>
  <c r="AU157" i="7"/>
  <c r="AB158" i="7"/>
  <c r="AG145" i="7"/>
  <c r="AB134" i="7"/>
  <c r="AG121" i="7"/>
  <c r="AQ142" i="7"/>
  <c r="AC140" i="7"/>
  <c r="AN137" i="7"/>
  <c r="AY134" i="7"/>
  <c r="AK132" i="7"/>
  <c r="AV129" i="7"/>
  <c r="AI126" i="7"/>
  <c r="AO120" i="7"/>
  <c r="AD115" i="7"/>
  <c r="AX149" i="7"/>
  <c r="AJ147" i="7"/>
  <c r="AU144" i="7"/>
  <c r="AQ132" i="7"/>
  <c r="AP125" i="7"/>
  <c r="AV119" i="7"/>
  <c r="AC145" i="7"/>
  <c r="AN142" i="7"/>
  <c r="AY139" i="7"/>
  <c r="AK137" i="7"/>
  <c r="AV134" i="7"/>
  <c r="AH132" i="7"/>
  <c r="AS129" i="7"/>
  <c r="AO125" i="7"/>
  <c r="AM119" i="7"/>
  <c r="AS113" i="7"/>
  <c r="AF141" i="7"/>
  <c r="AQ138" i="7"/>
  <c r="AC136" i="7"/>
  <c r="AN133" i="7"/>
  <c r="AY130" i="7"/>
  <c r="AK128" i="7"/>
  <c r="AW124" i="7"/>
  <c r="AB121" i="7"/>
  <c r="AG116" i="7"/>
  <c r="AS112" i="7"/>
  <c r="AX154" i="7"/>
  <c r="AJ152" i="7"/>
  <c r="AU149" i="7"/>
  <c r="AG147" i="7"/>
  <c r="AV140" i="7"/>
  <c r="AB128" i="7"/>
  <c r="AB159" i="7"/>
  <c r="AF161" i="7"/>
  <c r="AQ158" i="7"/>
  <c r="AC156" i="7"/>
  <c r="AN153" i="7"/>
  <c r="AY150" i="7"/>
  <c r="AK148" i="7"/>
  <c r="AV145" i="7"/>
  <c r="AV144" i="7"/>
  <c r="AL138" i="7"/>
  <c r="AO135" i="7"/>
  <c r="AZ132" i="7"/>
  <c r="AL130" i="7"/>
  <c r="AW127" i="7"/>
  <c r="AK123" i="7"/>
  <c r="AO119" i="7"/>
  <c r="AC115" i="7"/>
  <c r="AQ109" i="7"/>
  <c r="AT161" i="7"/>
  <c r="AF159" i="7"/>
  <c r="AQ156" i="7"/>
  <c r="AC154" i="7"/>
  <c r="AS161" i="7"/>
  <c r="AE159" i="7"/>
  <c r="AP156" i="7"/>
  <c r="AB154" i="7"/>
  <c r="AM151" i="7"/>
  <c r="AX148" i="7"/>
  <c r="AZ161" i="7"/>
  <c r="AL159" i="7"/>
  <c r="AW156" i="7"/>
  <c r="AI154" i="7"/>
  <c r="AT151" i="7"/>
  <c r="AF149" i="7"/>
  <c r="AQ146" i="7"/>
  <c r="AC144" i="7"/>
  <c r="AB160" i="7"/>
  <c r="AM157" i="7"/>
  <c r="AL156" i="7"/>
  <c r="AQ143" i="7"/>
  <c r="AL132" i="7"/>
  <c r="AQ119" i="7"/>
  <c r="AI142" i="7"/>
  <c r="AT139" i="7"/>
  <c r="AF137" i="7"/>
  <c r="AQ134" i="7"/>
  <c r="AC132" i="7"/>
  <c r="AN129" i="7"/>
  <c r="AR125" i="7"/>
  <c r="AG120" i="7"/>
  <c r="AE152" i="7"/>
  <c r="AP149" i="7"/>
  <c r="AB147" i="7"/>
  <c r="AV143" i="7"/>
  <c r="AB131" i="7"/>
  <c r="AY124" i="7"/>
  <c r="AG118" i="7"/>
  <c r="AT144" i="7"/>
  <c r="AF142" i="7"/>
  <c r="AQ139" i="7"/>
  <c r="AC137" i="7"/>
  <c r="AN134" i="7"/>
  <c r="AY131" i="7"/>
  <c r="AK129" i="7"/>
  <c r="AG125" i="7"/>
  <c r="AV118" i="7"/>
  <c r="AL143" i="7"/>
  <c r="AW140" i="7"/>
  <c r="AI138" i="7"/>
  <c r="AT135" i="7"/>
  <c r="AF133" i="7"/>
  <c r="AQ130" i="7"/>
  <c r="AW160" i="7"/>
  <c r="AI158" i="7"/>
  <c r="AT155" i="7"/>
  <c r="AF153" i="7"/>
  <c r="AQ150" i="7"/>
  <c r="AC148" i="7"/>
  <c r="AN145" i="7"/>
  <c r="AG143" i="7"/>
  <c r="AD138" i="7"/>
  <c r="AG135" i="7"/>
  <c r="AR132" i="7"/>
  <c r="AD130" i="7"/>
  <c r="AG127" i="7"/>
  <c r="AC123" i="7"/>
  <c r="AG119" i="7"/>
  <c r="AT114" i="7"/>
  <c r="AV160" i="7"/>
  <c r="AL161" i="7"/>
  <c r="AW158" i="7"/>
  <c r="AI156" i="7"/>
  <c r="AT153" i="7"/>
  <c r="AK161" i="7"/>
  <c r="AV158" i="7"/>
  <c r="AH156" i="7"/>
  <c r="AS153" i="7"/>
  <c r="AE151" i="7"/>
  <c r="AP148" i="7"/>
  <c r="AR161" i="7"/>
  <c r="AD159" i="7"/>
  <c r="AO156" i="7"/>
  <c r="AZ153" i="7"/>
  <c r="AL151" i="7"/>
  <c r="AW148" i="7"/>
  <c r="AI146" i="7"/>
  <c r="AT143" i="7"/>
  <c r="AS159" i="7"/>
  <c r="AE157" i="7"/>
  <c r="AV154" i="7"/>
  <c r="AI143" i="7"/>
  <c r="AV130" i="7"/>
  <c r="AB118" i="7"/>
  <c r="AZ141" i="7"/>
  <c r="AL139" i="7"/>
  <c r="AW136" i="7"/>
  <c r="AI134" i="7"/>
  <c r="AT131" i="7"/>
  <c r="AF129" i="7"/>
  <c r="AB125" i="7"/>
  <c r="AX119" i="7"/>
  <c r="AV151" i="7"/>
  <c r="AH149" i="7"/>
  <c r="AS146" i="7"/>
  <c r="AG142" i="7"/>
  <c r="AL129" i="7"/>
  <c r="AQ124" i="7"/>
  <c r="AQ116" i="7"/>
  <c r="AL144" i="7"/>
  <c r="AW141" i="7"/>
  <c r="AI139" i="7"/>
  <c r="AT136" i="7"/>
  <c r="AO160" i="7"/>
  <c r="AZ157" i="7"/>
  <c r="AL155" i="7"/>
  <c r="AW152" i="7"/>
  <c r="AI150" i="7"/>
  <c r="AT147" i="7"/>
  <c r="AF145" i="7"/>
  <c r="AJ140" i="7"/>
  <c r="AU137" i="7"/>
  <c r="AX134" i="7"/>
  <c r="AJ132" i="7"/>
  <c r="AU129" i="7"/>
  <c r="AP126" i="7"/>
  <c r="AT122" i="7"/>
  <c r="AH118" i="7"/>
  <c r="AL114" i="7"/>
  <c r="AG159" i="7"/>
  <c r="AD161" i="7"/>
  <c r="AO158" i="7"/>
  <c r="AZ155" i="7"/>
  <c r="AL153" i="7"/>
  <c r="AC161" i="7"/>
  <c r="AN158" i="7"/>
  <c r="AY155" i="7"/>
  <c r="AK153" i="7"/>
  <c r="AV150" i="7"/>
  <c r="AH148" i="7"/>
  <c r="AJ161" i="7"/>
  <c r="AU158" i="7"/>
  <c r="AG156" i="7"/>
  <c r="AR153" i="7"/>
  <c r="AD151" i="7"/>
  <c r="AO148" i="7"/>
  <c r="AZ145" i="7"/>
  <c r="AY161" i="7"/>
  <c r="AK159" i="7"/>
  <c r="AV156" i="7"/>
  <c r="AG153" i="7"/>
  <c r="AB142" i="7"/>
  <c r="AG129" i="7"/>
  <c r="AG144" i="7"/>
  <c r="AR141" i="7"/>
  <c r="AD139" i="7"/>
  <c r="AO136" i="7"/>
  <c r="AZ133" i="7"/>
  <c r="AL131" i="7"/>
  <c r="AW128" i="7"/>
  <c r="AT123" i="7"/>
  <c r="AQ118" i="7"/>
  <c r="AN151" i="7"/>
  <c r="AY148" i="7"/>
  <c r="AK146" i="7"/>
  <c r="AQ140" i="7"/>
  <c r="AE128" i="7"/>
  <c r="AB123" i="7"/>
  <c r="AR146" i="7"/>
  <c r="AD144" i="7"/>
  <c r="AG160" i="7"/>
  <c r="AR157" i="7"/>
  <c r="AD155" i="7"/>
  <c r="AO152" i="7"/>
  <c r="AZ149" i="7"/>
  <c r="AL147" i="7"/>
  <c r="AW144" i="7"/>
  <c r="AB140" i="7"/>
  <c r="AM137" i="7"/>
  <c r="AP134" i="7"/>
  <c r="AB132" i="7"/>
  <c r="AM129" i="7"/>
  <c r="AH126" i="7"/>
  <c r="AL122" i="7"/>
  <c r="AY117" i="7"/>
  <c r="AU113" i="7"/>
  <c r="AQ157" i="7"/>
  <c r="AU160" i="7"/>
  <c r="AG158" i="7"/>
  <c r="AR155" i="7"/>
  <c r="AD153" i="7"/>
  <c r="AT160" i="7"/>
  <c r="AF158" i="7"/>
  <c r="AQ155" i="7"/>
  <c r="AC153" i="7"/>
  <c r="AN150" i="7"/>
  <c r="AY147" i="7"/>
  <c r="AB161" i="7"/>
  <c r="AM158" i="7"/>
  <c r="AX155" i="7"/>
  <c r="AJ153" i="7"/>
  <c r="AU150" i="7"/>
  <c r="AG148" i="7"/>
  <c r="AR145" i="7"/>
  <c r="AQ161" i="7"/>
  <c r="AC159" i="7"/>
  <c r="AN156" i="7"/>
  <c r="AQ151" i="7"/>
  <c r="AL140" i="7"/>
  <c r="AQ127" i="7"/>
  <c r="AX143" i="7"/>
  <c r="AJ141" i="7"/>
  <c r="AU138" i="7"/>
  <c r="AG136" i="7"/>
  <c r="AR133" i="7"/>
  <c r="AD131" i="7"/>
  <c r="AO128" i="7"/>
  <c r="AL123" i="7"/>
  <c r="AI118" i="7"/>
  <c r="AF151" i="7"/>
  <c r="AQ148" i="7"/>
  <c r="AC146" i="7"/>
  <c r="AB139" i="7"/>
  <c r="AV127" i="7"/>
  <c r="AS122" i="7"/>
  <c r="AJ146" i="7"/>
  <c r="AU143" i="7"/>
  <c r="AG141" i="7"/>
  <c r="AR138" i="7"/>
  <c r="AD136" i="7"/>
  <c r="AO133" i="7"/>
  <c r="AZ130" i="7"/>
  <c r="AL128" i="7"/>
  <c r="AJ122" i="7"/>
  <c r="AH116" i="7"/>
  <c r="AM142" i="7"/>
  <c r="AX139" i="7"/>
  <c r="AJ137" i="7"/>
  <c r="AU134" i="7"/>
  <c r="AG132" i="7"/>
  <c r="AX159" i="7"/>
  <c r="AV136" i="7"/>
  <c r="AV152" i="7"/>
  <c r="AT152" i="7"/>
  <c r="AX147" i="7"/>
  <c r="AP143" i="7"/>
  <c r="AB117" i="7"/>
  <c r="AM143" i="7"/>
  <c r="AW133" i="7"/>
  <c r="AH124" i="7"/>
  <c r="AE142" i="7"/>
  <c r="AD135" i="7"/>
  <c r="AJ129" i="7"/>
  <c r="AX123" i="7"/>
  <c r="AX115" i="7"/>
  <c r="AD111" i="7"/>
  <c r="AS151" i="7"/>
  <c r="AF148" i="7"/>
  <c r="AB136" i="7"/>
  <c r="AL157" i="7"/>
  <c r="AB143" i="7"/>
  <c r="AQ128" i="7"/>
  <c r="AV113" i="7"/>
  <c r="AL107" i="7"/>
  <c r="AU98" i="7"/>
  <c r="AQ86" i="7"/>
  <c r="AV73" i="7"/>
  <c r="AJ108" i="7"/>
  <c r="AN104" i="7"/>
  <c r="AB100" i="7"/>
  <c r="AW95" i="7"/>
  <c r="AB92" i="7"/>
  <c r="AG87" i="7"/>
  <c r="AC83" i="7"/>
  <c r="AG79" i="7"/>
  <c r="AL74" i="7"/>
  <c r="AH70" i="7"/>
  <c r="AV64" i="7"/>
  <c r="AV103" i="7"/>
  <c r="AB91" i="7"/>
  <c r="AG78" i="7"/>
  <c r="AL65" i="7"/>
  <c r="AG109" i="7"/>
  <c r="AL96" i="7"/>
  <c r="AQ83" i="7"/>
  <c r="AV70" i="7"/>
  <c r="AF109" i="7"/>
  <c r="AJ105" i="7"/>
  <c r="AG100" i="7"/>
  <c r="AV93" i="7"/>
  <c r="AB81" i="7"/>
  <c r="AG68" i="7"/>
  <c r="AV108" i="7"/>
  <c r="AB96" i="7"/>
  <c r="AG83" i="7"/>
  <c r="AL70" i="7"/>
  <c r="AB111" i="7"/>
  <c r="AG98" i="7"/>
  <c r="AL85" i="7"/>
  <c r="AQ72" i="7"/>
  <c r="AG113" i="7"/>
  <c r="AL100" i="7"/>
  <c r="AQ87" i="7"/>
  <c r="AV74" i="7"/>
  <c r="AJ157" i="7"/>
  <c r="AH134" i="7"/>
  <c r="AM160" i="7"/>
  <c r="AF150" i="7"/>
  <c r="AJ145" i="7"/>
  <c r="AB141" i="7"/>
  <c r="AW150" i="7"/>
  <c r="AO141" i="7"/>
  <c r="AG133" i="7"/>
  <c r="AQ123" i="7"/>
  <c r="AO140" i="7"/>
  <c r="AM134" i="7"/>
  <c r="AC128" i="7"/>
  <c r="AQ122" i="7"/>
  <c r="AP115" i="7"/>
  <c r="AU110" i="7"/>
  <c r="AK151" i="7"/>
  <c r="AX146" i="7"/>
  <c r="AL134" i="7"/>
  <c r="AV155" i="7"/>
  <c r="AL141" i="7"/>
  <c r="AB127" i="7"/>
  <c r="AW112" i="7"/>
  <c r="AV105" i="7"/>
  <c r="AV97" i="7"/>
  <c r="AB85" i="7"/>
  <c r="AG72" i="7"/>
  <c r="AB108" i="7"/>
  <c r="AW103" i="7"/>
  <c r="AK99" i="7"/>
  <c r="AO95" i="7"/>
  <c r="AK91" i="7"/>
  <c r="AX86" i="7"/>
  <c r="AT82" i="7"/>
  <c r="AP78" i="7"/>
  <c r="AD74" i="7"/>
  <c r="AY69" i="7"/>
  <c r="AB115" i="7"/>
  <c r="AG102" i="7"/>
  <c r="AL89" i="7"/>
  <c r="AQ76" i="7"/>
  <c r="AT112" i="7"/>
  <c r="AQ107" i="7"/>
  <c r="AV94" i="7"/>
  <c r="AB82" i="7"/>
  <c r="AG69" i="7"/>
  <c r="AW108" i="7"/>
  <c r="AB105" i="7"/>
  <c r="AX99" i="7"/>
  <c r="AG92" i="7"/>
  <c r="AL79" i="7"/>
  <c r="AQ66" i="7"/>
  <c r="AG107" i="7"/>
  <c r="AL94" i="7"/>
  <c r="AQ81" i="7"/>
  <c r="AV68" i="7"/>
  <c r="AL109" i="7"/>
  <c r="AQ96" i="7"/>
  <c r="AV83" i="7"/>
  <c r="AB71" i="7"/>
  <c r="AQ111" i="7"/>
  <c r="AV98" i="7"/>
  <c r="AB86" i="7"/>
  <c r="AG73" i="7"/>
  <c r="AU154" i="7"/>
  <c r="AS131" i="7"/>
  <c r="AX157" i="7"/>
  <c r="AQ147" i="7"/>
  <c r="AI161" i="7"/>
  <c r="AM138" i="7"/>
  <c r="AI148" i="7"/>
  <c r="AX140" i="7"/>
  <c r="AQ131" i="7"/>
  <c r="AB122" i="7"/>
  <c r="AG140" i="7"/>
  <c r="AW132" i="7"/>
  <c r="AT127" i="7"/>
  <c r="AZ121" i="7"/>
  <c r="AQ114" i="7"/>
  <c r="AP154" i="7"/>
  <c r="AC151" i="7"/>
  <c r="AP146" i="7"/>
  <c r="AV132" i="7"/>
  <c r="AG154" i="7"/>
  <c r="AV139" i="7"/>
  <c r="AL125" i="7"/>
  <c r="AG112" i="7"/>
  <c r="AF105" i="7"/>
  <c r="AG96" i="7"/>
  <c r="AL83" i="7"/>
  <c r="AQ70" i="7"/>
  <c r="AS107" i="7"/>
  <c r="AG103" i="7"/>
  <c r="AT98" i="7"/>
  <c r="AG95" i="7"/>
  <c r="AL90" i="7"/>
  <c r="AH86" i="7"/>
  <c r="AL82" i="7"/>
  <c r="AQ77" i="7"/>
  <c r="AM73" i="7"/>
  <c r="AQ69" i="7"/>
  <c r="AL113" i="7"/>
  <c r="AQ100" i="7"/>
  <c r="AV87" i="7"/>
  <c r="AB75" i="7"/>
  <c r="AL112" i="7"/>
  <c r="AB106" i="7"/>
  <c r="AG93" i="7"/>
  <c r="AL80" i="7"/>
  <c r="AQ67" i="7"/>
  <c r="AO108" i="7"/>
  <c r="AL103" i="7"/>
  <c r="AP99" i="7"/>
  <c r="AQ90" i="7"/>
  <c r="AV77" i="7"/>
  <c r="AB65" i="7"/>
  <c r="AQ105" i="7"/>
  <c r="AV92" i="7"/>
  <c r="AB80" i="7"/>
  <c r="AG67" i="7"/>
  <c r="AV107" i="7"/>
  <c r="AB95" i="7"/>
  <c r="AG82" i="7"/>
  <c r="AL69" i="7"/>
  <c r="AB110" i="7"/>
  <c r="AG97" i="7"/>
  <c r="AL84" i="7"/>
  <c r="AQ71" i="7"/>
  <c r="AG152" i="7"/>
  <c r="AE129" i="7"/>
  <c r="AJ155" i="7"/>
  <c r="AS160" i="7"/>
  <c r="AT158" i="7"/>
  <c r="AX135" i="7"/>
  <c r="AT145" i="7"/>
  <c r="AZ138" i="7"/>
  <c r="AI131" i="7"/>
  <c r="AW117" i="7"/>
  <c r="AP139" i="7"/>
  <c r="AO132" i="7"/>
  <c r="AL127" i="7"/>
  <c r="AS120" i="7"/>
  <c r="AI114" i="7"/>
  <c r="AH154" i="7"/>
  <c r="AT150" i="7"/>
  <c r="AH146" i="7"/>
  <c r="AL126" i="7"/>
  <c r="AQ152" i="7"/>
  <c r="AG138" i="7"/>
  <c r="AV123" i="7"/>
  <c r="AH111" i="7"/>
  <c r="AG104" i="7"/>
  <c r="AQ94" i="7"/>
  <c r="AV81" i="7"/>
  <c r="AB69" i="7"/>
  <c r="AC107" i="7"/>
  <c r="AP102" i="7"/>
  <c r="AL98" i="7"/>
  <c r="AP94" i="7"/>
  <c r="AD90" i="7"/>
  <c r="AY85" i="7"/>
  <c r="AU81" i="7"/>
  <c r="AI77" i="7"/>
  <c r="AE73" i="7"/>
  <c r="AZ68" i="7"/>
  <c r="AV111" i="7"/>
  <c r="AB99" i="7"/>
  <c r="AG86" i="7"/>
  <c r="AL73" i="7"/>
  <c r="AD112" i="7"/>
  <c r="AL104" i="7"/>
  <c r="AQ91" i="7"/>
  <c r="AV78" i="7"/>
  <c r="AB66" i="7"/>
  <c r="AG108" i="7"/>
  <c r="AD103" i="7"/>
  <c r="AH99" i="7"/>
  <c r="AB89" i="7"/>
  <c r="AG76" i="7"/>
  <c r="AV116" i="7"/>
  <c r="AB104" i="7"/>
  <c r="AG91" i="7"/>
  <c r="AL78" i="7"/>
  <c r="AQ65" i="7"/>
  <c r="AG106" i="7"/>
  <c r="AL93" i="7"/>
  <c r="AQ80" i="7"/>
  <c r="AV67" i="7"/>
  <c r="AL108" i="7"/>
  <c r="AQ95" i="7"/>
  <c r="AV82" i="7"/>
  <c r="AB70" i="7"/>
  <c r="AR149" i="7"/>
  <c r="AY125" i="7"/>
  <c r="AU152" i="7"/>
  <c r="AE158" i="7"/>
  <c r="AF156" i="7"/>
  <c r="AJ133" i="7"/>
  <c r="AL137" i="7"/>
  <c r="AJ138" i="7"/>
  <c r="AR130" i="7"/>
  <c r="AG117" i="7"/>
  <c r="AZ137" i="7"/>
  <c r="AX131" i="7"/>
  <c r="AD127" i="7"/>
  <c r="AL119" i="7"/>
  <c r="AZ113" i="7"/>
  <c r="AY153" i="7"/>
  <c r="AM149" i="7"/>
  <c r="AY145" i="7"/>
  <c r="AV124" i="7"/>
  <c r="AB151" i="7"/>
  <c r="AB135" i="7"/>
  <c r="AG122" i="7"/>
  <c r="AQ110" i="7"/>
  <c r="AQ102" i="7"/>
  <c r="AB93" i="7"/>
  <c r="AG80" i="7"/>
  <c r="AL67" i="7"/>
  <c r="AL106" i="7"/>
  <c r="AY101" i="7"/>
  <c r="AD98" i="7"/>
  <c r="AQ93" i="7"/>
  <c r="AM89" i="7"/>
  <c r="AQ85" i="7"/>
  <c r="AV80" i="7"/>
  <c r="AR76" i="7"/>
  <c r="AV72" i="7"/>
  <c r="AB68" i="7"/>
  <c r="AG110" i="7"/>
  <c r="AL97" i="7"/>
  <c r="AQ84" i="7"/>
  <c r="AV71" i="7"/>
  <c r="AE111" i="7"/>
  <c r="AV102" i="7"/>
  <c r="AB90" i="7"/>
  <c r="AG77" i="7"/>
  <c r="AL64" i="7"/>
  <c r="AQ106" i="7"/>
  <c r="AU102" i="7"/>
  <c r="AY98" i="7"/>
  <c r="AL87" i="7"/>
  <c r="AQ74" i="7"/>
  <c r="AG115" i="7"/>
  <c r="AL102" i="7"/>
  <c r="AQ89" i="7"/>
  <c r="AV76" i="7"/>
  <c r="AB64" i="7"/>
  <c r="AQ104" i="7"/>
  <c r="AV91" i="7"/>
  <c r="AB79" i="7"/>
  <c r="AG66" i="7"/>
  <c r="AV106" i="7"/>
  <c r="AB94" i="7"/>
  <c r="AG81" i="7"/>
  <c r="AL68" i="7"/>
  <c r="AD147" i="7"/>
  <c r="AD122" i="7"/>
  <c r="AL160" i="7"/>
  <c r="AP155" i="7"/>
  <c r="AB150" i="7"/>
  <c r="AU130" i="7"/>
  <c r="AN127" i="7"/>
  <c r="AL136" i="7"/>
  <c r="AC129" i="7"/>
  <c r="AQ115" i="7"/>
  <c r="AR137" i="7"/>
  <c r="AI130" i="7"/>
  <c r="AU126" i="7"/>
  <c r="AD119" i="7"/>
  <c r="AK112" i="7"/>
  <c r="AQ153" i="7"/>
  <c r="AE149" i="7"/>
  <c r="AQ145" i="7"/>
  <c r="AG123" i="7"/>
  <c r="AV147" i="7"/>
  <c r="AL133" i="7"/>
  <c r="AQ120" i="7"/>
  <c r="AR109" i="7"/>
  <c r="AZ101" i="7"/>
  <c r="AL91" i="7"/>
  <c r="AQ78" i="7"/>
  <c r="AV65" i="7"/>
  <c r="AU105" i="7"/>
  <c r="AQ101" i="7"/>
  <c r="AM97" i="7"/>
  <c r="AI93" i="7"/>
  <c r="AE89" i="7"/>
  <c r="AZ84" i="7"/>
  <c r="AN80" i="7"/>
  <c r="AJ76" i="7"/>
  <c r="AF72" i="7"/>
  <c r="AT66" i="7"/>
  <c r="AQ108" i="7"/>
  <c r="AV95" i="7"/>
  <c r="AB83" i="7"/>
  <c r="AG70" i="7"/>
  <c r="AV110" i="7"/>
  <c r="AG101" i="7"/>
  <c r="AL88" i="7"/>
  <c r="AQ75" i="7"/>
  <c r="AE110" i="7"/>
  <c r="AI106" i="7"/>
  <c r="AM102" i="7"/>
  <c r="AQ98" i="7"/>
  <c r="AV85" i="7"/>
  <c r="AB73" i="7"/>
  <c r="AQ113" i="7"/>
  <c r="AV100" i="7"/>
  <c r="AB88" i="7"/>
  <c r="AG75" i="7"/>
  <c r="AV115" i="7"/>
  <c r="AB103" i="7"/>
  <c r="AG90" i="7"/>
  <c r="AL77" i="7"/>
  <c r="AQ64" i="7"/>
  <c r="AG105" i="7"/>
  <c r="AL92" i="7"/>
  <c r="AQ79" i="7"/>
  <c r="AV66" i="7"/>
  <c r="AO144" i="7"/>
  <c r="AQ117" i="7"/>
  <c r="AW157" i="7"/>
  <c r="AB153" i="7"/>
  <c r="AV138" i="7"/>
  <c r="AG128" i="7"/>
  <c r="AK122" i="7"/>
  <c r="AU135" i="7"/>
  <c r="AT128" i="7"/>
  <c r="AD143" i="7"/>
  <c r="AB137" i="7"/>
  <c r="AZ129" i="7"/>
  <c r="AO124" i="7"/>
  <c r="AU118" i="7"/>
  <c r="AT111" i="7"/>
  <c r="AI153" i="7"/>
  <c r="AV148" i="7"/>
  <c r="AG139" i="7"/>
  <c r="AQ121" i="7"/>
  <c r="AG146" i="7"/>
  <c r="AV131" i="7"/>
  <c r="AB119" i="7"/>
  <c r="AB109" i="7"/>
  <c r="AB101" i="7"/>
  <c r="AV89" i="7"/>
  <c r="AB77" i="7"/>
  <c r="AG64" i="7"/>
  <c r="AE105" i="7"/>
  <c r="AI101" i="7"/>
  <c r="AV96" i="7"/>
  <c r="AR92" i="7"/>
  <c r="AV88" i="7"/>
  <c r="AB84" i="7"/>
  <c r="AW79" i="7"/>
  <c r="AB76" i="7"/>
  <c r="AG71" i="7"/>
  <c r="AL66" i="7"/>
  <c r="AB107" i="7"/>
  <c r="AG94" i="7"/>
  <c r="AL81" i="7"/>
  <c r="AQ68" i="7"/>
  <c r="AN110" i="7"/>
  <c r="AQ99" i="7"/>
  <c r="AV86" i="7"/>
  <c r="AB74" i="7"/>
  <c r="AV109" i="7"/>
  <c r="AZ105" i="7"/>
  <c r="AE102" i="7"/>
  <c r="AB97" i="7"/>
  <c r="AG84" i="7"/>
  <c r="AL71" i="7"/>
  <c r="AB112" i="7"/>
  <c r="AG99" i="7"/>
  <c r="AL86" i="7"/>
  <c r="AQ73" i="7"/>
  <c r="AG114" i="7"/>
  <c r="AL101" i="7"/>
  <c r="AQ88" i="7"/>
  <c r="AV75" i="7"/>
  <c r="AL116" i="7"/>
  <c r="AQ103" i="7"/>
  <c r="AV90" i="7"/>
  <c r="AB78" i="7"/>
  <c r="AG65" i="7"/>
  <c r="AS139" i="7"/>
  <c r="AM127" i="7"/>
  <c r="AN148" i="7"/>
  <c r="AG88" i="7"/>
  <c r="AS83" i="7"/>
  <c r="AB67" i="7"/>
  <c r="AL95" i="7"/>
  <c r="AV99" i="7"/>
  <c r="AV112" i="7"/>
  <c r="AU142" i="7"/>
  <c r="AQ137" i="7"/>
  <c r="AL75" i="7"/>
  <c r="AO79" i="7"/>
  <c r="AO109" i="7"/>
  <c r="AQ82" i="7"/>
  <c r="AB87" i="7"/>
  <c r="AI155" i="7"/>
  <c r="AL135" i="7"/>
  <c r="AB120" i="7"/>
  <c r="AZ108" i="7"/>
  <c r="AK75" i="7"/>
  <c r="AB98" i="7"/>
  <c r="AV69" i="7"/>
  <c r="AG74" i="7"/>
  <c r="AM150" i="7"/>
  <c r="AR129" i="7"/>
  <c r="AQ144" i="7"/>
  <c r="AV104" i="7"/>
  <c r="AX70" i="7"/>
  <c r="AG85" i="7"/>
  <c r="AL110" i="7"/>
  <c r="AV114" i="7"/>
  <c r="AB126" i="7"/>
  <c r="AG124" i="7"/>
  <c r="AG130" i="7"/>
  <c r="AR100" i="7"/>
  <c r="AM65" i="7"/>
  <c r="AL72" i="7"/>
  <c r="AQ97" i="7"/>
  <c r="AB102" i="7"/>
  <c r="AD123" i="7"/>
  <c r="AV117" i="7"/>
  <c r="AL117" i="7"/>
  <c r="AN96" i="7"/>
  <c r="AL105" i="7"/>
  <c r="AN109" i="7"/>
  <c r="AV84" i="7"/>
  <c r="AG89" i="7"/>
  <c r="AB146" i="7"/>
  <c r="AL111" i="7"/>
  <c r="AK108" i="7"/>
  <c r="AJ92" i="7"/>
  <c r="AQ92" i="7"/>
  <c r="AR105" i="7"/>
  <c r="AB72" i="7"/>
  <c r="AL76" i="7"/>
  <c r="AF134" i="7"/>
  <c r="AF147" i="7"/>
  <c r="AO138" i="7"/>
  <c r="AH150" i="7"/>
  <c r="AS149" i="7"/>
  <c r="AM153" i="7"/>
  <c r="AR159" i="7"/>
  <c r="AO161" i="7"/>
  <c r="AY151" i="7"/>
  <c r="AO159" i="7"/>
  <c r="AD154" i="7"/>
  <c r="AY149" i="7"/>
  <c r="AX161" i="7"/>
  <c r="AX145" i="7"/>
  <c r="AR158" i="7"/>
  <c r="AJ148" i="7"/>
  <c r="AY152" i="7"/>
  <c r="AK142" i="7"/>
  <c r="AX129" i="7"/>
  <c r="AS126" i="7"/>
  <c r="AN123" i="7"/>
  <c r="AI120" i="7"/>
  <c r="AD117" i="7"/>
  <c r="AX113" i="7"/>
  <c r="AS110" i="7"/>
  <c r="AN107" i="7"/>
  <c r="AI104" i="7"/>
  <c r="AD101" i="7"/>
  <c r="AX97" i="7"/>
  <c r="AS94" i="7"/>
  <c r="AN91" i="7"/>
  <c r="AI88" i="7"/>
  <c r="AD85" i="7"/>
  <c r="AX81" i="7"/>
  <c r="AS78" i="7"/>
  <c r="AN75" i="7"/>
  <c r="AI72" i="7"/>
  <c r="AD69" i="7"/>
  <c r="AX65" i="7"/>
  <c r="AT141" i="7"/>
  <c r="AP152" i="7"/>
  <c r="AJ142" i="7"/>
  <c r="AT132" i="7"/>
  <c r="AY127" i="7"/>
  <c r="AO121" i="7"/>
  <c r="AE115" i="7"/>
  <c r="AM107" i="7"/>
  <c r="AR102" i="7"/>
  <c r="AO97" i="7"/>
  <c r="AM91" i="7"/>
  <c r="AY87" i="7"/>
  <c r="AT84" i="7"/>
  <c r="AB152" i="7"/>
  <c r="AP145" i="7"/>
  <c r="AX137" i="7"/>
  <c r="AE145" i="7"/>
  <c r="AK141" i="7"/>
  <c r="AW151" i="7"/>
  <c r="AC158" i="7"/>
  <c r="AH160" i="7"/>
  <c r="AU147" i="7"/>
  <c r="AX158" i="7"/>
  <c r="AU153" i="7"/>
  <c r="AI149" i="7"/>
  <c r="AI160" i="7"/>
  <c r="AI144" i="7"/>
  <c r="AS157" i="7"/>
  <c r="AK147" i="7"/>
  <c r="AZ151" i="7"/>
  <c r="AE140" i="7"/>
  <c r="AP129" i="7"/>
  <c r="AK126" i="7"/>
  <c r="AF123" i="7"/>
  <c r="AZ119" i="7"/>
  <c r="AU116" i="7"/>
  <c r="AP113" i="7"/>
  <c r="AK110" i="7"/>
  <c r="AF107" i="7"/>
  <c r="AZ103" i="7"/>
  <c r="AU100" i="7"/>
  <c r="AP97" i="7"/>
  <c r="AK94" i="7"/>
  <c r="AF91" i="7"/>
  <c r="AZ87" i="7"/>
  <c r="AU84" i="7"/>
  <c r="AP81" i="7"/>
  <c r="AK78" i="7"/>
  <c r="AF75" i="7"/>
  <c r="AZ71" i="7"/>
  <c r="AU68" i="7"/>
  <c r="AP65" i="7"/>
  <c r="AH137" i="7"/>
  <c r="AR150" i="7"/>
  <c r="AS141" i="7"/>
  <c r="AN130" i="7"/>
  <c r="AD124" i="7"/>
  <c r="AS117" i="7"/>
  <c r="AI111" i="7"/>
  <c r="AE107" i="7"/>
  <c r="AL99" i="7"/>
  <c r="AZ159" i="7"/>
  <c r="AY144" i="7"/>
  <c r="AY136" i="7"/>
  <c r="AY141" i="7"/>
  <c r="AM161" i="7"/>
  <c r="AF144" i="7"/>
  <c r="AD157" i="7"/>
  <c r="AZ158" i="7"/>
  <c r="AE147" i="7"/>
  <c r="AH158" i="7"/>
  <c r="AE153" i="7"/>
  <c r="AR148" i="7"/>
  <c r="AS158" i="7"/>
  <c r="AC142" i="7"/>
  <c r="AH152" i="7"/>
  <c r="AT146" i="7"/>
  <c r="AJ151" i="7"/>
  <c r="AJ135" i="7"/>
  <c r="AH129" i="7"/>
  <c r="AC126" i="7"/>
  <c r="AW122" i="7"/>
  <c r="AR119" i="7"/>
  <c r="AM116" i="7"/>
  <c r="AH113" i="7"/>
  <c r="AC110" i="7"/>
  <c r="AW106" i="7"/>
  <c r="AR103" i="7"/>
  <c r="AM100" i="7"/>
  <c r="AH97" i="7"/>
  <c r="AC94" i="7"/>
  <c r="AW90" i="7"/>
  <c r="AR87" i="7"/>
  <c r="AM84" i="7"/>
  <c r="AH81" i="7"/>
  <c r="AC78" i="7"/>
  <c r="AW74" i="7"/>
  <c r="AR71" i="7"/>
  <c r="AM68" i="7"/>
  <c r="AF88" i="7"/>
  <c r="AK158" i="7"/>
  <c r="AR143" i="7"/>
  <c r="AR135" i="7"/>
  <c r="AR140" i="7"/>
  <c r="AN160" i="7"/>
  <c r="AW143" i="7"/>
  <c r="AE156" i="7"/>
  <c r="AJ158" i="7"/>
  <c r="AO145" i="7"/>
  <c r="AI157" i="7"/>
  <c r="AN152" i="7"/>
  <c r="AS147" i="7"/>
  <c r="AH153" i="7"/>
  <c r="AP137" i="7"/>
  <c r="AZ150" i="7"/>
  <c r="AD146" i="7"/>
  <c r="AT149" i="7"/>
  <c r="AK134" i="7"/>
  <c r="AY128" i="7"/>
  <c r="AT125" i="7"/>
  <c r="AO122" i="7"/>
  <c r="AJ119" i="7"/>
  <c r="AE116" i="7"/>
  <c r="AY112" i="7"/>
  <c r="AT109" i="7"/>
  <c r="AO106" i="7"/>
  <c r="AJ103" i="7"/>
  <c r="AE100" i="7"/>
  <c r="AY96" i="7"/>
  <c r="AT93" i="7"/>
  <c r="AO90" i="7"/>
  <c r="AJ87" i="7"/>
  <c r="AE84" i="7"/>
  <c r="AY80" i="7"/>
  <c r="AT77" i="7"/>
  <c r="AO74" i="7"/>
  <c r="AJ71" i="7"/>
  <c r="AV79" i="7"/>
  <c r="AM156" i="7"/>
  <c r="AS142" i="7"/>
  <c r="AN131" i="7"/>
  <c r="AW154" i="7"/>
  <c r="AW159" i="7"/>
  <c r="AO143" i="7"/>
  <c r="AX153" i="7"/>
  <c r="AC157" i="7"/>
  <c r="AE139" i="7"/>
  <c r="AZ156" i="7"/>
  <c r="AF152" i="7"/>
  <c r="AC147" i="7"/>
  <c r="AR151" i="7"/>
  <c r="AI136" i="7"/>
  <c r="AK149" i="7"/>
  <c r="AM145" i="7"/>
  <c r="AM148" i="7"/>
  <c r="AC134" i="7"/>
  <c r="AI128" i="7"/>
  <c r="AD125" i="7"/>
  <c r="AX121" i="7"/>
  <c r="AS118" i="7"/>
  <c r="AN115" i="7"/>
  <c r="AI112" i="7"/>
  <c r="AD109" i="7"/>
  <c r="AX105" i="7"/>
  <c r="AS102" i="7"/>
  <c r="AN99" i="7"/>
  <c r="AI96" i="7"/>
  <c r="AD93" i="7"/>
  <c r="AX89" i="7"/>
  <c r="AS86" i="7"/>
  <c r="AN83" i="7"/>
  <c r="AI80" i="7"/>
  <c r="AD77" i="7"/>
  <c r="AX73" i="7"/>
  <c r="AS70" i="7"/>
  <c r="AN67" i="7"/>
  <c r="AI64" i="7"/>
  <c r="AT156" i="7"/>
  <c r="AH144" i="7"/>
  <c r="AO137" i="7"/>
  <c r="AO129" i="7"/>
  <c r="AE123" i="7"/>
  <c r="AT116" i="7"/>
  <c r="AJ110" i="7"/>
  <c r="AW105" i="7"/>
  <c r="AV101" i="7"/>
  <c r="AF155" i="7"/>
  <c r="AD141" i="7"/>
  <c r="AX160" i="7"/>
  <c r="AI152" i="7"/>
  <c r="AP158" i="7"/>
  <c r="AP142" i="7"/>
  <c r="AU140" i="7"/>
  <c r="AD156" i="7"/>
  <c r="AU161" i="7"/>
  <c r="AJ156" i="7"/>
  <c r="AO151" i="7"/>
  <c r="AU145" i="7"/>
  <c r="AS150" i="7"/>
  <c r="AS134" i="7"/>
  <c r="AU139" i="7"/>
  <c r="AN144" i="7"/>
  <c r="AW146" i="7"/>
  <c r="AT133" i="7"/>
  <c r="AZ127" i="7"/>
  <c r="AU124" i="7"/>
  <c r="AP121" i="7"/>
  <c r="AK118" i="7"/>
  <c r="AF115" i="7"/>
  <c r="AZ111" i="7"/>
  <c r="AU108" i="7"/>
  <c r="AP105" i="7"/>
  <c r="AK102" i="7"/>
  <c r="AF99" i="7"/>
  <c r="AZ95" i="7"/>
  <c r="AU92" i="7"/>
  <c r="AP89" i="7"/>
  <c r="AK86" i="7"/>
  <c r="AF83" i="7"/>
  <c r="AZ79" i="7"/>
  <c r="AU76" i="7"/>
  <c r="AP73" i="7"/>
  <c r="AK70" i="7"/>
  <c r="AF67" i="7"/>
  <c r="AQ112" i="7"/>
  <c r="AP153" i="7"/>
  <c r="AM140" i="7"/>
  <c r="AI159" i="7"/>
  <c r="AE132" i="7"/>
  <c r="AK155" i="7"/>
  <c r="AZ140" i="7"/>
  <c r="AW138" i="7"/>
  <c r="AE155" i="7"/>
  <c r="AE161" i="7"/>
  <c r="AS155" i="7"/>
  <c r="AX150" i="7"/>
  <c r="AH142" i="7"/>
  <c r="AD149" i="7"/>
  <c r="AW130" i="7"/>
  <c r="AR156" i="7"/>
  <c r="AY160" i="7"/>
  <c r="AH145" i="7"/>
  <c r="AD133" i="7"/>
  <c r="AR127" i="7"/>
  <c r="AM124" i="7"/>
  <c r="AH121" i="7"/>
  <c r="AC118" i="7"/>
  <c r="AW114" i="7"/>
  <c r="AR111" i="7"/>
  <c r="AM108" i="7"/>
  <c r="AH105" i="7"/>
  <c r="AC102" i="7"/>
  <c r="AW98" i="7"/>
  <c r="AR95" i="7"/>
  <c r="AM92" i="7"/>
  <c r="AH89" i="7"/>
  <c r="AC86" i="7"/>
  <c r="AW82" i="7"/>
  <c r="AR79" i="7"/>
  <c r="AM76" i="7"/>
  <c r="AH73" i="7"/>
  <c r="AO130" i="7"/>
  <c r="AZ148" i="7"/>
  <c r="AO114" i="7"/>
  <c r="AY88" i="7"/>
  <c r="AE68" i="7"/>
  <c r="AZ135" i="7"/>
  <c r="AZ142" i="7"/>
  <c r="AW129" i="7"/>
  <c r="AW121" i="7"/>
  <c r="AS109" i="7"/>
  <c r="AJ102" i="7"/>
  <c r="AS93" i="7"/>
  <c r="AF90" i="7"/>
  <c r="AJ86" i="7"/>
  <c r="AN82" i="7"/>
  <c r="AI79" i="7"/>
  <c r="AD76" i="7"/>
  <c r="AU148" i="7"/>
  <c r="AX152" i="7"/>
  <c r="AW145" i="7"/>
  <c r="AP136" i="7"/>
  <c r="AU131" i="7"/>
  <c r="AK125" i="7"/>
  <c r="AZ118" i="7"/>
  <c r="AP112" i="7"/>
  <c r="AH104" i="7"/>
  <c r="AP96" i="7"/>
  <c r="AE126" i="7"/>
  <c r="AT119" i="7"/>
  <c r="AC112" i="7"/>
  <c r="AC104" i="7"/>
  <c r="AR97" i="7"/>
  <c r="AM94" i="7"/>
  <c r="AH91" i="7"/>
  <c r="AC88" i="7"/>
  <c r="AW84" i="7"/>
  <c r="AR81" i="7"/>
  <c r="AM78" i="7"/>
  <c r="AH75" i="7"/>
  <c r="AC72" i="7"/>
  <c r="AW68" i="7"/>
  <c r="AR65" i="7"/>
  <c r="AJ144" i="7"/>
  <c r="AE141" i="7"/>
  <c r="AY137" i="7"/>
  <c r="AT134" i="7"/>
  <c r="AO131" i="7"/>
  <c r="AJ128" i="7"/>
  <c r="AE125" i="7"/>
  <c r="AY121" i="7"/>
  <c r="AT118" i="7"/>
  <c r="AO115" i="7"/>
  <c r="AJ112" i="7"/>
  <c r="AE109" i="7"/>
  <c r="AY105" i="7"/>
  <c r="AT102" i="7"/>
  <c r="AO99" i="7"/>
  <c r="AJ96" i="7"/>
  <c r="AE93" i="7"/>
  <c r="AY89" i="7"/>
  <c r="AT86" i="7"/>
  <c r="AO83" i="7"/>
  <c r="AJ80" i="7"/>
  <c r="AE77" i="7"/>
  <c r="AY73" i="7"/>
  <c r="AT70" i="7"/>
  <c r="AO67" i="7"/>
  <c r="AJ64" i="7"/>
  <c r="AZ70" i="7"/>
  <c r="AF66" i="7"/>
  <c r="AS69" i="7"/>
  <c r="AZ125" i="7"/>
  <c r="AF121" i="7"/>
  <c r="AK116" i="7"/>
  <c r="AO112" i="7"/>
  <c r="AC108" i="7"/>
  <c r="AO104" i="7"/>
  <c r="AS100" i="7"/>
  <c r="AF97" i="7"/>
  <c r="AZ93" i="7"/>
  <c r="AU90" i="7"/>
  <c r="AP87" i="7"/>
  <c r="AK84" i="7"/>
  <c r="AF81" i="7"/>
  <c r="AZ77" i="7"/>
  <c r="AU74" i="7"/>
  <c r="AP71" i="7"/>
  <c r="AK68" i="7"/>
  <c r="AF65" i="7"/>
  <c r="AM105" i="7"/>
  <c r="AC99" i="7"/>
  <c r="AS91" i="7"/>
  <c r="AI85" i="7"/>
  <c r="AX78" i="7"/>
  <c r="AN72" i="7"/>
  <c r="AK67" i="7"/>
  <c r="AX126" i="7"/>
  <c r="AN120" i="7"/>
  <c r="AM113" i="7"/>
  <c r="AM144" i="7"/>
  <c r="AH141" i="7"/>
  <c r="AC138" i="7"/>
  <c r="AW134" i="7"/>
  <c r="AR131" i="7"/>
  <c r="AM128" i="7"/>
  <c r="AJ123" i="7"/>
  <c r="AW118" i="7"/>
  <c r="AR115" i="7"/>
  <c r="AM112" i="7"/>
  <c r="AH109" i="7"/>
  <c r="AC106" i="7"/>
  <c r="AW102" i="7"/>
  <c r="AR99" i="7"/>
  <c r="AM96" i="7"/>
  <c r="AH93" i="7"/>
  <c r="AC90" i="7"/>
  <c r="AW86" i="7"/>
  <c r="AR83" i="7"/>
  <c r="AM80" i="7"/>
  <c r="AH77" i="7"/>
  <c r="AC74" i="7"/>
  <c r="AW70" i="7"/>
  <c r="AR67" i="7"/>
  <c r="AM64" i="7"/>
  <c r="AP124" i="7"/>
  <c r="AD120" i="7"/>
  <c r="AY115" i="7"/>
  <c r="AF110" i="7"/>
  <c r="AR106" i="7"/>
  <c r="AM103" i="7"/>
  <c r="AH100" i="7"/>
  <c r="AC97" i="7"/>
  <c r="AW93" i="7"/>
  <c r="AR90" i="7"/>
  <c r="AM87" i="7"/>
  <c r="AH84" i="7"/>
  <c r="AC81" i="7"/>
  <c r="AW77" i="7"/>
  <c r="AR74" i="7"/>
  <c r="AM71" i="7"/>
  <c r="AH68" i="7"/>
  <c r="AC65" i="7"/>
  <c r="AY143" i="7"/>
  <c r="AM141" i="7"/>
  <c r="AH74" i="7"/>
  <c r="AS84" i="7"/>
  <c r="AO127" i="7"/>
  <c r="AZ115" i="7"/>
  <c r="AW153" i="7"/>
  <c r="AO154" i="7"/>
  <c r="AJ111" i="7"/>
  <c r="AT85" i="7"/>
  <c r="AW66" i="7"/>
  <c r="AF131" i="7"/>
  <c r="AR142" i="7"/>
  <c r="AX128" i="7"/>
  <c r="AK117" i="7"/>
  <c r="AD108" i="7"/>
  <c r="AS101" i="7"/>
  <c r="AK93" i="7"/>
  <c r="AW89" i="7"/>
  <c r="AS85" i="7"/>
  <c r="AF82" i="7"/>
  <c r="AZ78" i="7"/>
  <c r="AU75" i="7"/>
  <c r="AO146" i="7"/>
  <c r="AI151" i="7"/>
  <c r="AP144" i="7"/>
  <c r="AH136" i="7"/>
  <c r="AM131" i="7"/>
  <c r="AC125" i="7"/>
  <c r="AR118" i="7"/>
  <c r="AH112" i="7"/>
  <c r="AY103" i="7"/>
  <c r="AH96" i="7"/>
  <c r="AN125" i="7"/>
  <c r="AM118" i="7"/>
  <c r="AM110" i="7"/>
  <c r="AT103" i="7"/>
  <c r="AJ97" i="7"/>
  <c r="AE94" i="7"/>
  <c r="AY90" i="7"/>
  <c r="AT87" i="7"/>
  <c r="AO84" i="7"/>
  <c r="AJ81" i="7"/>
  <c r="AE78" i="7"/>
  <c r="AY74" i="7"/>
  <c r="AT71" i="7"/>
  <c r="AO68" i="7"/>
  <c r="AJ65" i="7"/>
  <c r="AS143" i="7"/>
  <c r="AN140" i="7"/>
  <c r="AI137" i="7"/>
  <c r="AD134" i="7"/>
  <c r="AX130" i="7"/>
  <c r="AS127" i="7"/>
  <c r="AN124" i="7"/>
  <c r="AI121" i="7"/>
  <c r="AD118" i="7"/>
  <c r="AX114" i="7"/>
  <c r="AS111" i="7"/>
  <c r="AN108" i="7"/>
  <c r="AI105" i="7"/>
  <c r="AD102" i="7"/>
  <c r="AX98" i="7"/>
  <c r="AS95" i="7"/>
  <c r="AN92" i="7"/>
  <c r="AI89" i="7"/>
  <c r="AD86" i="7"/>
  <c r="AX82" i="7"/>
  <c r="AS79" i="7"/>
  <c r="AN76" i="7"/>
  <c r="AI73" i="7"/>
  <c r="AD70" i="7"/>
  <c r="AX66" i="7"/>
  <c r="AE75" i="7"/>
  <c r="AR70" i="7"/>
  <c r="AW65" i="7"/>
  <c r="AK69" i="7"/>
  <c r="AJ125" i="7"/>
  <c r="AW120" i="7"/>
  <c r="AC116" i="7"/>
  <c r="AX111" i="7"/>
  <c r="AT107" i="7"/>
  <c r="AX103" i="7"/>
  <c r="AK100" i="7"/>
  <c r="AW96" i="7"/>
  <c r="AR93" i="7"/>
  <c r="AM90" i="7"/>
  <c r="AH87" i="7"/>
  <c r="AC84" i="7"/>
  <c r="AW80" i="7"/>
  <c r="AR77" i="7"/>
  <c r="AM74" i="7"/>
  <c r="AH71" i="7"/>
  <c r="AC68" i="7"/>
  <c r="AW64" i="7"/>
  <c r="AF104" i="7"/>
  <c r="AU97" i="7"/>
  <c r="AC91" i="7"/>
  <c r="AR84" i="7"/>
  <c r="AH78" i="7"/>
  <c r="AW71" i="7"/>
  <c r="AC67" i="7"/>
  <c r="AZ124" i="7"/>
  <c r="AX118" i="7"/>
  <c r="AE113" i="7"/>
  <c r="AE144" i="7"/>
  <c r="AY140" i="7"/>
  <c r="AT137" i="7"/>
  <c r="AO134" i="7"/>
  <c r="AJ131" i="7"/>
  <c r="AF127" i="7"/>
  <c r="AC122" i="7"/>
  <c r="AO118" i="7"/>
  <c r="AJ115" i="7"/>
  <c r="AE112" i="7"/>
  <c r="AY108" i="7"/>
  <c r="AT105" i="7"/>
  <c r="AO102" i="7"/>
  <c r="AJ99" i="7"/>
  <c r="AE96" i="7"/>
  <c r="AY92" i="7"/>
  <c r="AT89" i="7"/>
  <c r="AO86" i="7"/>
  <c r="AJ83" i="7"/>
  <c r="AE80" i="7"/>
  <c r="AY76" i="7"/>
  <c r="AT73" i="7"/>
  <c r="AO70" i="7"/>
  <c r="AJ67" i="7"/>
  <c r="AE64" i="7"/>
  <c r="AY123" i="7"/>
  <c r="AU119" i="7"/>
  <c r="AI115" i="7"/>
  <c r="AW109" i="7"/>
  <c r="AJ106" i="7"/>
  <c r="AE103" i="7"/>
  <c r="AY99" i="7"/>
  <c r="AT96" i="7"/>
  <c r="AO93" i="7"/>
  <c r="AJ90" i="7"/>
  <c r="AE87" i="7"/>
  <c r="AY83" i="7"/>
  <c r="AT80" i="7"/>
  <c r="AO77" i="7"/>
  <c r="AJ74" i="7"/>
  <c r="AE71" i="7"/>
  <c r="AY67" i="7"/>
  <c r="AT64" i="7"/>
  <c r="AJ143" i="7"/>
  <c r="AF130" i="7"/>
  <c r="AR110" i="7"/>
  <c r="AZ94" i="7"/>
  <c r="AR86" i="7"/>
  <c r="AY79" i="7"/>
  <c r="AC150" i="7"/>
  <c r="AN146" i="7"/>
  <c r="AD132" i="7"/>
  <c r="AI119" i="7"/>
  <c r="AK104" i="7"/>
  <c r="AU94" i="7"/>
  <c r="AP91" i="7"/>
  <c r="AK72" i="7"/>
  <c r="AZ65" i="7"/>
  <c r="AM125" i="7"/>
  <c r="AC119" i="7"/>
  <c r="AW99" i="7"/>
  <c r="AW83" i="7"/>
  <c r="AC71" i="7"/>
  <c r="AH127" i="7"/>
  <c r="AN97" i="7"/>
  <c r="AD75" i="7"/>
  <c r="AZ92" i="7"/>
  <c r="AD114" i="7"/>
  <c r="AU128" i="7"/>
  <c r="AK90" i="7"/>
  <c r="AE148" i="7"/>
  <c r="AF160" i="7"/>
  <c r="AZ143" i="7"/>
  <c r="AE108" i="7"/>
  <c r="AO82" i="7"/>
  <c r="AO66" i="7"/>
  <c r="AU155" i="7"/>
  <c r="AF138" i="7"/>
  <c r="AP128" i="7"/>
  <c r="AC117" i="7"/>
  <c r="AU107" i="7"/>
  <c r="AK101" i="7"/>
  <c r="AC93" i="7"/>
  <c r="AO89" i="7"/>
  <c r="AK85" i="7"/>
  <c r="AW81" i="7"/>
  <c r="AR78" i="7"/>
  <c r="AM75" i="7"/>
  <c r="AN139" i="7"/>
  <c r="AJ150" i="7"/>
  <c r="AC141" i="7"/>
  <c r="AY135" i="7"/>
  <c r="AE131" i="7"/>
  <c r="AT124" i="7"/>
  <c r="AJ118" i="7"/>
  <c r="AY111" i="7"/>
  <c r="AD100" i="7"/>
  <c r="AY95" i="7"/>
  <c r="AP123" i="7"/>
  <c r="AE118" i="7"/>
  <c r="AX107" i="7"/>
  <c r="AN101" i="7"/>
  <c r="AS96" i="7"/>
  <c r="AN93" i="7"/>
  <c r="AI90" i="7"/>
  <c r="AD87" i="7"/>
  <c r="AX83" i="7"/>
  <c r="AS80" i="7"/>
  <c r="AN77" i="7"/>
  <c r="AI74" i="7"/>
  <c r="AD71" i="7"/>
  <c r="AX67" i="7"/>
  <c r="AS64" i="7"/>
  <c r="AK143" i="7"/>
  <c r="AF140" i="7"/>
  <c r="AZ136" i="7"/>
  <c r="AU133" i="7"/>
  <c r="AP130" i="7"/>
  <c r="AK127" i="7"/>
  <c r="AF124" i="7"/>
  <c r="AZ120" i="7"/>
  <c r="AU117" i="7"/>
  <c r="AP114" i="7"/>
  <c r="AK111" i="7"/>
  <c r="AF108" i="7"/>
  <c r="AZ104" i="7"/>
  <c r="AU101" i="7"/>
  <c r="AP98" i="7"/>
  <c r="AK95" i="7"/>
  <c r="AF92" i="7"/>
  <c r="AZ88" i="7"/>
  <c r="AU85" i="7"/>
  <c r="AP82" i="7"/>
  <c r="AK79" i="7"/>
  <c r="AF76" i="7"/>
  <c r="AZ72" i="7"/>
  <c r="AU69" i="7"/>
  <c r="AP66" i="7"/>
  <c r="AF74" i="7"/>
  <c r="AJ70" i="7"/>
  <c r="AO65" i="7"/>
  <c r="AC69" i="7"/>
  <c r="AS124" i="7"/>
  <c r="AP119" i="7"/>
  <c r="AT115" i="7"/>
  <c r="AP111" i="7"/>
  <c r="AD107" i="7"/>
  <c r="AP103" i="7"/>
  <c r="AC100" i="7"/>
  <c r="AO96" i="7"/>
  <c r="AJ93" i="7"/>
  <c r="AE90" i="7"/>
  <c r="AY86" i="7"/>
  <c r="AT83" i="7"/>
  <c r="AO80" i="7"/>
  <c r="AJ77" i="7"/>
  <c r="AE74" i="7"/>
  <c r="AY70" i="7"/>
  <c r="AT67" i="7"/>
  <c r="AO64" i="7"/>
  <c r="AO103" i="7"/>
  <c r="AE97" i="7"/>
  <c r="AT90" i="7"/>
  <c r="AJ84" i="7"/>
  <c r="AY77" i="7"/>
  <c r="AO71" i="7"/>
  <c r="AD66" i="7"/>
  <c r="AR124" i="7"/>
  <c r="AP118" i="7"/>
  <c r="AN112" i="7"/>
  <c r="AN143" i="7"/>
  <c r="AI140" i="7"/>
  <c r="AD137" i="7"/>
  <c r="AX133" i="7"/>
  <c r="AS130" i="7"/>
  <c r="AW126" i="7"/>
  <c r="AD121" i="7"/>
  <c r="AX117" i="7"/>
  <c r="AS114" i="7"/>
  <c r="AN111" i="7"/>
  <c r="AI108" i="7"/>
  <c r="AD105" i="7"/>
  <c r="AX101" i="7"/>
  <c r="AS98" i="7"/>
  <c r="AN95" i="7"/>
  <c r="AI92" i="7"/>
  <c r="AD89" i="7"/>
  <c r="AX85" i="7"/>
  <c r="AS82" i="7"/>
  <c r="AN79" i="7"/>
  <c r="AI76" i="7"/>
  <c r="AD73" i="7"/>
  <c r="AX69" i="7"/>
  <c r="AS66" i="7"/>
  <c r="AD128" i="7"/>
  <c r="AI123" i="7"/>
  <c r="AE119" i="7"/>
  <c r="AZ114" i="7"/>
  <c r="AX108" i="7"/>
  <c r="AS105" i="7"/>
  <c r="AN102" i="7"/>
  <c r="AI99" i="7"/>
  <c r="AD96" i="7"/>
  <c r="AX92" i="7"/>
  <c r="AS89" i="7"/>
  <c r="AN86" i="7"/>
  <c r="AI83" i="7"/>
  <c r="AD80" i="7"/>
  <c r="AX76" i="7"/>
  <c r="AS73" i="7"/>
  <c r="AN70" i="7"/>
  <c r="AI67" i="7"/>
  <c r="AD64" i="7"/>
  <c r="AT69" i="7"/>
  <c r="AC120" i="7"/>
  <c r="AP75" i="7"/>
  <c r="AR128" i="7"/>
  <c r="AM109" i="7"/>
  <c r="AH90" i="7"/>
  <c r="AI71" i="7"/>
  <c r="AJ117" i="7"/>
  <c r="AI94" i="7"/>
  <c r="AX71" i="7"/>
  <c r="AP86" i="7"/>
  <c r="AY109" i="7"/>
  <c r="AR123" i="7"/>
  <c r="AF103" i="7"/>
  <c r="AZ83" i="7"/>
  <c r="AF139" i="7"/>
  <c r="AC155" i="7"/>
  <c r="AU132" i="7"/>
  <c r="AY104" i="7"/>
  <c r="AJ79" i="7"/>
  <c r="AH65" i="7"/>
  <c r="AN154" i="7"/>
  <c r="AW137" i="7"/>
  <c r="AH128" i="7"/>
  <c r="AD116" i="7"/>
  <c r="AN106" i="7"/>
  <c r="AC101" i="7"/>
  <c r="AT92" i="7"/>
  <c r="AX88" i="7"/>
  <c r="AC85" i="7"/>
  <c r="AO81" i="7"/>
  <c r="AJ78" i="7"/>
  <c r="AH161" i="7"/>
  <c r="AM132" i="7"/>
  <c r="AC149" i="7"/>
  <c r="AT140" i="7"/>
  <c r="AI135" i="7"/>
  <c r="AI127" i="7"/>
  <c r="AX120" i="7"/>
  <c r="AN114" i="7"/>
  <c r="AK109" i="7"/>
  <c r="AU99" i="7"/>
  <c r="AI95" i="7"/>
  <c r="AH123" i="7"/>
  <c r="AW116" i="7"/>
  <c r="AP107" i="7"/>
  <c r="AF101" i="7"/>
  <c r="AK96" i="7"/>
  <c r="AF93" i="7"/>
  <c r="AZ89" i="7"/>
  <c r="AU86" i="7"/>
  <c r="AP83" i="7"/>
  <c r="AK80" i="7"/>
  <c r="AF77" i="7"/>
  <c r="AZ73" i="7"/>
  <c r="AU70" i="7"/>
  <c r="AP67" i="7"/>
  <c r="AK64" i="7"/>
  <c r="AC143" i="7"/>
  <c r="AW139" i="7"/>
  <c r="AR136" i="7"/>
  <c r="AM133" i="7"/>
  <c r="AH130" i="7"/>
  <c r="AC127" i="7"/>
  <c r="AW123" i="7"/>
  <c r="AR120" i="7"/>
  <c r="AM117" i="7"/>
  <c r="AH114" i="7"/>
  <c r="AC111" i="7"/>
  <c r="AW107" i="7"/>
  <c r="AR104" i="7"/>
  <c r="AM101" i="7"/>
  <c r="AH98" i="7"/>
  <c r="AC95" i="7"/>
  <c r="AW91" i="7"/>
  <c r="AR88" i="7"/>
  <c r="AM85" i="7"/>
  <c r="AH82" i="7"/>
  <c r="AC79" i="7"/>
  <c r="AW75" i="7"/>
  <c r="AR72" i="7"/>
  <c r="AM69" i="7"/>
  <c r="AH66" i="7"/>
  <c r="AX72" i="7"/>
  <c r="AD68" i="7"/>
  <c r="AX64" i="7"/>
  <c r="AT68" i="7"/>
  <c r="AK124" i="7"/>
  <c r="AH119" i="7"/>
  <c r="AU114" i="7"/>
  <c r="AY110" i="7"/>
  <c r="AU106" i="7"/>
  <c r="AH103" i="7"/>
  <c r="AT99" i="7"/>
  <c r="AX95" i="7"/>
  <c r="AS92" i="7"/>
  <c r="AN89" i="7"/>
  <c r="AI86" i="7"/>
  <c r="AD83" i="7"/>
  <c r="AX79" i="7"/>
  <c r="AS76" i="7"/>
  <c r="AN73" i="7"/>
  <c r="AI70" i="7"/>
  <c r="AD67" i="7"/>
  <c r="AI109" i="7"/>
  <c r="AX102" i="7"/>
  <c r="AF96" i="7"/>
  <c r="AU89" i="7"/>
  <c r="AK83" i="7"/>
  <c r="AZ76" i="7"/>
  <c r="AP70" i="7"/>
  <c r="AU65" i="7"/>
  <c r="AJ124" i="7"/>
  <c r="AI117" i="7"/>
  <c r="AW111" i="7"/>
  <c r="AF143" i="7"/>
  <c r="AZ139" i="7"/>
  <c r="AU136" i="7"/>
  <c r="AP133" i="7"/>
  <c r="AK130" i="7"/>
  <c r="AO126" i="7"/>
  <c r="AU120" i="7"/>
  <c r="AP117" i="7"/>
  <c r="AK114" i="7"/>
  <c r="AF111" i="7"/>
  <c r="AZ107" i="7"/>
  <c r="AU104" i="7"/>
  <c r="AP101" i="7"/>
  <c r="AK98" i="7"/>
  <c r="AF95" i="7"/>
  <c r="AZ91" i="7"/>
  <c r="AU88" i="7"/>
  <c r="AP85" i="7"/>
  <c r="AK82" i="7"/>
  <c r="AF79" i="7"/>
  <c r="AZ75" i="7"/>
  <c r="AU72" i="7"/>
  <c r="AP69" i="7"/>
  <c r="AK66" i="7"/>
  <c r="AU127" i="7"/>
  <c r="AZ122" i="7"/>
  <c r="AN118" i="7"/>
  <c r="AJ114" i="7"/>
  <c r="AP108" i="7"/>
  <c r="AK105" i="7"/>
  <c r="AF102" i="7"/>
  <c r="AZ98" i="7"/>
  <c r="AU95" i="7"/>
  <c r="AP92" i="7"/>
  <c r="AK89" i="7"/>
  <c r="AF86" i="7"/>
  <c r="AZ82" i="7"/>
  <c r="AU79" i="7"/>
  <c r="AP76" i="7"/>
  <c r="AK73" i="7"/>
  <c r="AF70" i="7"/>
  <c r="AZ66" i="7"/>
  <c r="AE92" i="7"/>
  <c r="AM126" i="7"/>
  <c r="AU78" i="7"/>
  <c r="AC135" i="7"/>
  <c r="AH106" i="7"/>
  <c r="AC87" i="7"/>
  <c r="AN66" i="7"/>
  <c r="AS108" i="7"/>
  <c r="AD91" i="7"/>
  <c r="AS68" i="7"/>
  <c r="AF80" i="7"/>
  <c r="AP141" i="7"/>
  <c r="AF119" i="7"/>
  <c r="AZ99" i="7"/>
  <c r="AK74" i="7"/>
  <c r="AY157" i="7"/>
  <c r="AP150" i="7"/>
  <c r="AJ127" i="7"/>
  <c r="AT101" i="7"/>
  <c r="AE76" i="7"/>
  <c r="AY64" i="7"/>
  <c r="AO153" i="7"/>
  <c r="AS133" i="7"/>
  <c r="AU123" i="7"/>
  <c r="AU115" i="7"/>
  <c r="AF106" i="7"/>
  <c r="AT100" i="7"/>
  <c r="AD92" i="7"/>
  <c r="AP88" i="7"/>
  <c r="AD84" i="7"/>
  <c r="AX80" i="7"/>
  <c r="AS77" i="7"/>
  <c r="AJ159" i="7"/>
  <c r="AW161" i="7"/>
  <c r="AT148" i="7"/>
  <c r="AD140" i="7"/>
  <c r="AZ134" i="7"/>
  <c r="AZ126" i="7"/>
  <c r="AP120" i="7"/>
  <c r="AF114" i="7"/>
  <c r="AC109" i="7"/>
  <c r="AM99" i="7"/>
  <c r="AR94" i="7"/>
  <c r="AY122" i="7"/>
  <c r="AO116" i="7"/>
  <c r="AH107" i="7"/>
  <c r="AW100" i="7"/>
  <c r="AC96" i="7"/>
  <c r="AW92" i="7"/>
  <c r="AR89" i="7"/>
  <c r="AM86" i="7"/>
  <c r="AH83" i="7"/>
  <c r="AC80" i="7"/>
  <c r="AW76" i="7"/>
  <c r="AR73" i="7"/>
  <c r="AM70" i="7"/>
  <c r="AH67" i="7"/>
  <c r="AC64" i="7"/>
  <c r="AT142" i="7"/>
  <c r="AO139" i="7"/>
  <c r="AJ136" i="7"/>
  <c r="AE133" i="7"/>
  <c r="AY129" i="7"/>
  <c r="AT126" i="7"/>
  <c r="AO123" i="7"/>
  <c r="AJ120" i="7"/>
  <c r="AE117" i="7"/>
  <c r="AY113" i="7"/>
  <c r="AT110" i="7"/>
  <c r="AO107" i="7"/>
  <c r="AJ104" i="7"/>
  <c r="AE101" i="7"/>
  <c r="AY97" i="7"/>
  <c r="AT94" i="7"/>
  <c r="AO91" i="7"/>
  <c r="AJ88" i="7"/>
  <c r="AE85" i="7"/>
  <c r="AY81" i="7"/>
  <c r="AT78" i="7"/>
  <c r="AO75" i="7"/>
  <c r="AJ72" i="7"/>
  <c r="AE69" i="7"/>
  <c r="AY65" i="7"/>
  <c r="AP72" i="7"/>
  <c r="AU67" i="7"/>
  <c r="AH64" i="7"/>
  <c r="AP64" i="7"/>
  <c r="AC124" i="7"/>
  <c r="AY118" i="7"/>
  <c r="AM114" i="7"/>
  <c r="AI110" i="7"/>
  <c r="AM106" i="7"/>
  <c r="AY102" i="7"/>
  <c r="AD99" i="7"/>
  <c r="AP95" i="7"/>
  <c r="AK92" i="7"/>
  <c r="AF89" i="7"/>
  <c r="AZ85" i="7"/>
  <c r="AU82" i="7"/>
  <c r="AP79" i="7"/>
  <c r="AK76" i="7"/>
  <c r="AF73" i="7"/>
  <c r="AZ69" i="7"/>
  <c r="AU66" i="7"/>
  <c r="AR108" i="7"/>
  <c r="AH102" i="7"/>
  <c r="AX94" i="7"/>
  <c r="AN88" i="7"/>
  <c r="AD82" i="7"/>
  <c r="AS75" i="7"/>
  <c r="AI69" i="7"/>
  <c r="AE65" i="7"/>
  <c r="AS123" i="7"/>
  <c r="AZ116" i="7"/>
  <c r="AO111" i="7"/>
  <c r="AW142" i="7"/>
  <c r="AR139" i="7"/>
  <c r="AM136" i="7"/>
  <c r="AH133" i="7"/>
  <c r="AC130" i="7"/>
  <c r="AH125" i="7"/>
  <c r="AM120" i="7"/>
  <c r="AH117" i="7"/>
  <c r="AC114" i="7"/>
  <c r="AW110" i="7"/>
  <c r="AR107" i="7"/>
  <c r="AM104" i="7"/>
  <c r="AH101" i="7"/>
  <c r="AC98" i="7"/>
  <c r="AW94" i="7"/>
  <c r="AR91" i="7"/>
  <c r="AM88" i="7"/>
  <c r="AH85" i="7"/>
  <c r="AC82" i="7"/>
  <c r="AW78" i="7"/>
  <c r="AR75" i="7"/>
  <c r="AM72" i="7"/>
  <c r="AH69" i="7"/>
  <c r="AC66" i="7"/>
  <c r="AN126" i="7"/>
  <c r="AR122" i="7"/>
  <c r="AF118" i="7"/>
  <c r="AK113" i="7"/>
  <c r="AH108" i="7"/>
  <c r="AC105" i="7"/>
  <c r="AW101" i="7"/>
  <c r="AR98" i="7"/>
  <c r="AM95" i="7"/>
  <c r="AH92" i="7"/>
  <c r="AC89" i="7"/>
  <c r="AW85" i="7"/>
  <c r="AR82" i="7"/>
  <c r="AM79" i="7"/>
  <c r="AH76" i="7"/>
  <c r="AC73" i="7"/>
  <c r="AW69" i="7"/>
  <c r="AR66" i="7"/>
  <c r="AT117" i="7"/>
  <c r="AX96" i="7"/>
  <c r="AZ81" i="7"/>
  <c r="AW131" i="7"/>
  <c r="AC103" i="7"/>
  <c r="AM77" i="7"/>
  <c r="AO73" i="7"/>
  <c r="AW104" i="7"/>
  <c r="AN81" i="7"/>
  <c r="AD106" i="7"/>
  <c r="AU73" i="7"/>
  <c r="AK138" i="7"/>
  <c r="AP109" i="7"/>
  <c r="AP93" i="7"/>
  <c r="AF71" i="7"/>
  <c r="AK157" i="7"/>
  <c r="AI141" i="7"/>
  <c r="AE124" i="7"/>
  <c r="AO98" i="7"/>
  <c r="AY72" i="7"/>
  <c r="AU156" i="7"/>
  <c r="AF146" i="7"/>
  <c r="AK133" i="7"/>
  <c r="AM123" i="7"/>
  <c r="AM115" i="7"/>
  <c r="AO105" i="7"/>
  <c r="AF98" i="7"/>
  <c r="AU91" i="7"/>
  <c r="AI87" i="7"/>
  <c r="AU83" i="7"/>
  <c r="AP80" i="7"/>
  <c r="AK77" i="7"/>
  <c r="AT157" i="7"/>
  <c r="AP160" i="7"/>
  <c r="AD148" i="7"/>
  <c r="AM139" i="7"/>
  <c r="AR134" i="7"/>
  <c r="AR126" i="7"/>
  <c r="AH120" i="7"/>
  <c r="AW113" i="7"/>
  <c r="AT108" i="7"/>
  <c r="AE99" i="7"/>
  <c r="AJ94" i="7"/>
  <c r="AI122" i="7"/>
  <c r="AH115" i="7"/>
  <c r="AY106" i="7"/>
  <c r="AO100" i="7"/>
  <c r="AT95" i="7"/>
  <c r="AO92" i="7"/>
  <c r="AJ89" i="7"/>
  <c r="AE86" i="7"/>
  <c r="AY82" i="7"/>
  <c r="AT79" i="7"/>
  <c r="AO76" i="7"/>
  <c r="AJ73" i="7"/>
  <c r="AE70" i="7"/>
  <c r="AY66" i="7"/>
  <c r="AI145" i="7"/>
  <c r="AD142" i="7"/>
  <c r="AX138" i="7"/>
  <c r="AS135" i="7"/>
  <c r="AN132" i="7"/>
  <c r="AI129" i="7"/>
  <c r="AD126" i="7"/>
  <c r="AX122" i="7"/>
  <c r="AS119" i="7"/>
  <c r="AN116" i="7"/>
  <c r="AI113" i="7"/>
  <c r="AD110" i="7"/>
  <c r="AX106" i="7"/>
  <c r="AS103" i="7"/>
  <c r="AN100" i="7"/>
  <c r="AI97" i="7"/>
  <c r="AD94" i="7"/>
  <c r="AX90" i="7"/>
  <c r="AS87" i="7"/>
  <c r="AN84" i="7"/>
  <c r="AI81" i="7"/>
  <c r="AD78" i="7"/>
  <c r="AX74" i="7"/>
  <c r="AS71" i="7"/>
  <c r="AN68" i="7"/>
  <c r="AI65" i="7"/>
  <c r="AH72" i="7"/>
  <c r="AM67" i="7"/>
  <c r="AN74" i="7"/>
  <c r="AX127" i="7"/>
  <c r="AU122" i="7"/>
  <c r="AZ117" i="7"/>
  <c r="AE114" i="7"/>
  <c r="AZ109" i="7"/>
  <c r="AE106" i="7"/>
  <c r="AI102" i="7"/>
  <c r="AM98" i="7"/>
  <c r="AH95" i="7"/>
  <c r="AC92" i="7"/>
  <c r="AW88" i="7"/>
  <c r="AR85" i="7"/>
  <c r="AM82" i="7"/>
  <c r="AH79" i="7"/>
  <c r="AC76" i="7"/>
  <c r="AW72" i="7"/>
  <c r="AR69" i="7"/>
  <c r="AM66" i="7"/>
  <c r="AK107" i="7"/>
  <c r="AZ100" i="7"/>
  <c r="AH94" i="7"/>
  <c r="AW87" i="7"/>
  <c r="AM81" i="7"/>
  <c r="AC75" i="7"/>
  <c r="AR68" i="7"/>
  <c r="AN64" i="7"/>
  <c r="AU121" i="7"/>
  <c r="AS115" i="7"/>
  <c r="AX110" i="7"/>
  <c r="AO142" i="7"/>
  <c r="AJ139" i="7"/>
  <c r="AE136" i="7"/>
  <c r="AY132" i="7"/>
  <c r="AT129" i="7"/>
  <c r="AI124" i="7"/>
  <c r="AE120" i="7"/>
  <c r="AY116" i="7"/>
  <c r="AT113" i="7"/>
  <c r="AO110" i="7"/>
  <c r="AJ107" i="7"/>
  <c r="AE104" i="7"/>
  <c r="AY100" i="7"/>
  <c r="AT97" i="7"/>
  <c r="AO94" i="7"/>
  <c r="AJ91" i="7"/>
  <c r="AE88" i="7"/>
  <c r="AY84" i="7"/>
  <c r="AT81" i="7"/>
  <c r="AO78" i="7"/>
  <c r="AJ75" i="7"/>
  <c r="AE72" i="7"/>
  <c r="AY68" i="7"/>
  <c r="AT65" i="7"/>
  <c r="AF126" i="7"/>
  <c r="AS121" i="7"/>
  <c r="AO117" i="7"/>
  <c r="AC113" i="7"/>
  <c r="AY107" i="7"/>
  <c r="AT104" i="7"/>
  <c r="AO101" i="7"/>
  <c r="AJ98" i="7"/>
  <c r="AE95" i="7"/>
  <c r="AY91" i="7"/>
  <c r="AT88" i="7"/>
  <c r="AO85" i="7"/>
  <c r="AJ82" i="7"/>
  <c r="AE79" i="7"/>
  <c r="AY75" i="7"/>
  <c r="AT72" i="7"/>
  <c r="AO69" i="7"/>
  <c r="AJ66" i="7"/>
  <c r="AY159" i="7"/>
  <c r="AP104" i="7"/>
  <c r="AF85" i="7"/>
  <c r="AH138" i="7"/>
  <c r="AR112" i="7"/>
  <c r="AM93" i="7"/>
  <c r="AR64" i="7"/>
  <c r="AF113" i="7"/>
  <c r="AX87" i="7"/>
  <c r="AN65" i="7"/>
  <c r="AS67" i="7"/>
  <c r="AF135" i="7"/>
  <c r="AU112" i="7"/>
  <c r="AU96" i="7"/>
  <c r="AP77" i="7"/>
  <c r="AT154" i="7"/>
  <c r="AN147" i="7"/>
  <c r="AY120" i="7"/>
  <c r="AJ95" i="7"/>
  <c r="AC70" i="7"/>
  <c r="AK150" i="7"/>
  <c r="AX144" i="7"/>
  <c r="AC133" i="7"/>
  <c r="AN122" i="7"/>
  <c r="AZ110" i="7"/>
  <c r="AI103" i="7"/>
  <c r="AW97" i="7"/>
  <c r="AE91" i="7"/>
  <c r="AZ86" i="7"/>
  <c r="AM83" i="7"/>
  <c r="AH80" i="7"/>
  <c r="AC77" i="7"/>
  <c r="AN155" i="7"/>
  <c r="AM155" i="7"/>
  <c r="AM147" i="7"/>
  <c r="AN138" i="7"/>
  <c r="AJ134" i="7"/>
  <c r="AJ126" i="7"/>
  <c r="AY119" i="7"/>
  <c r="AO113" i="7"/>
  <c r="AX104" i="7"/>
  <c r="AN98" i="7"/>
  <c r="AH88" i="7"/>
  <c r="AK120" i="7"/>
  <c r="AY114" i="7"/>
  <c r="AS104" i="7"/>
  <c r="AI98" i="7"/>
  <c r="AD95" i="7"/>
  <c r="AX91" i="7"/>
  <c r="AS88" i="7"/>
  <c r="AN85" i="7"/>
  <c r="AI82" i="7"/>
  <c r="AD79" i="7"/>
  <c r="AX75" i="7"/>
  <c r="AS72" i="7"/>
  <c r="AN69" i="7"/>
  <c r="AI66" i="7"/>
  <c r="AZ144" i="7"/>
  <c r="AU141" i="7"/>
  <c r="AP138" i="7"/>
  <c r="AK135" i="7"/>
  <c r="AF132" i="7"/>
  <c r="AZ128" i="7"/>
  <c r="AU125" i="7"/>
  <c r="AP122" i="7"/>
  <c r="AK119" i="7"/>
  <c r="AF116" i="7"/>
  <c r="AZ112" i="7"/>
  <c r="AU109" i="7"/>
  <c r="AP106" i="7"/>
  <c r="AK103" i="7"/>
  <c r="AF100" i="7"/>
  <c r="AZ96" i="7"/>
  <c r="AU93" i="7"/>
  <c r="AP90" i="7"/>
  <c r="AK87" i="7"/>
  <c r="AF84" i="7"/>
  <c r="AZ80" i="7"/>
  <c r="AU77" i="7"/>
  <c r="AP74" i="7"/>
  <c r="AK71" i="7"/>
  <c r="AF68" i="7"/>
  <c r="AZ64" i="7"/>
  <c r="AY71" i="7"/>
  <c r="AE67" i="7"/>
  <c r="AW73" i="7"/>
  <c r="AP127" i="7"/>
  <c r="AE122" i="7"/>
  <c r="AR117" i="7"/>
  <c r="AN113" i="7"/>
  <c r="AJ109" i="7"/>
  <c r="AN105" i="7"/>
  <c r="AR101" i="7"/>
  <c r="AE98" i="7"/>
  <c r="AY94" i="7"/>
  <c r="AT91" i="7"/>
  <c r="AO88" i="7"/>
  <c r="AJ85" i="7"/>
  <c r="AE82" i="7"/>
  <c r="AY78" i="7"/>
  <c r="AT75" i="7"/>
  <c r="AO72" i="7"/>
  <c r="AJ69" i="7"/>
  <c r="AE66" i="7"/>
  <c r="AT106" i="7"/>
  <c r="AJ100" i="7"/>
  <c r="AY93" i="7"/>
  <c r="AO87" i="7"/>
  <c r="AE81" i="7"/>
  <c r="AT74" i="7"/>
  <c r="AJ68" i="7"/>
  <c r="AF64" i="7"/>
  <c r="AM121" i="7"/>
  <c r="AK115" i="7"/>
  <c r="AH110" i="7"/>
  <c r="AX141" i="7"/>
  <c r="AS138" i="7"/>
  <c r="AN135" i="7"/>
  <c r="AI132" i="7"/>
  <c r="AD129" i="7"/>
  <c r="AZ123" i="7"/>
  <c r="AN119" i="7"/>
  <c r="AI116" i="7"/>
  <c r="AD113" i="7"/>
  <c r="AX109" i="7"/>
  <c r="AS106" i="7"/>
  <c r="AN103" i="7"/>
  <c r="AI100" i="7"/>
  <c r="AD97" i="7"/>
  <c r="AX93" i="7"/>
  <c r="AS90" i="7"/>
  <c r="AN87" i="7"/>
  <c r="AI84" i="7"/>
  <c r="AD81" i="7"/>
  <c r="AX77" i="7"/>
  <c r="AS74" i="7"/>
  <c r="AN71" i="7"/>
  <c r="AI68" i="7"/>
  <c r="AD65" i="7"/>
  <c r="AW125" i="7"/>
  <c r="AK121" i="7"/>
  <c r="AX116" i="7"/>
  <c r="AU111" i="7"/>
  <c r="AI107" i="7"/>
  <c r="AD104" i="7"/>
  <c r="AX100" i="7"/>
  <c r="AS97" i="7"/>
  <c r="AN94" i="7"/>
  <c r="AI91" i="7"/>
  <c r="AD88" i="7"/>
  <c r="AX84" i="7"/>
  <c r="AS81" i="7"/>
  <c r="AN78" i="7"/>
  <c r="AI75" i="7"/>
  <c r="AD72" i="7"/>
  <c r="AX68" i="7"/>
  <c r="AS65" i="7"/>
  <c r="AP161" i="7"/>
  <c r="AF122" i="7"/>
  <c r="AZ102" i="7"/>
  <c r="AN90" i="7"/>
  <c r="AE83" i="7"/>
  <c r="AT76" i="7"/>
  <c r="AF154" i="7"/>
  <c r="AX136" i="7"/>
  <c r="AS125" i="7"/>
  <c r="AX112" i="7"/>
  <c r="AR113" i="7"/>
  <c r="AZ97" i="7"/>
  <c r="AK88" i="7"/>
  <c r="AF69" i="7"/>
  <c r="AR144" i="7"/>
  <c r="AH122" i="7"/>
  <c r="AW115" i="7"/>
  <c r="AR96" i="7"/>
  <c r="AR80" i="7"/>
  <c r="AW67" i="7"/>
  <c r="AN121" i="7"/>
  <c r="AJ101" i="7"/>
  <c r="AI78" i="7"/>
  <c r="AS99" i="7"/>
  <c r="AE121" i="7"/>
  <c r="AZ131" i="7"/>
  <c r="AK106" i="7"/>
  <c r="AM111" i="7"/>
  <c r="AP84" i="7"/>
  <c r="AF87" i="7"/>
  <c r="AZ106" i="7"/>
  <c r="AK81" i="7"/>
  <c r="AU80" i="7"/>
  <c r="AU103" i="7"/>
  <c r="AF78" i="7"/>
  <c r="AZ67" i="7"/>
  <c r="AP100" i="7"/>
  <c r="AZ74" i="7"/>
  <c r="AU64" i="7"/>
  <c r="AK97" i="7"/>
  <c r="AU71" i="7"/>
  <c r="AX124" i="7"/>
  <c r="AF94" i="7"/>
  <c r="AP68" i="7"/>
  <c r="AT120" i="7"/>
  <c r="AZ90" i="7"/>
  <c r="AK65" i="7"/>
  <c r="AP116" i="7"/>
  <c r="AU87" i="7"/>
  <c r="AQ63" i="7"/>
  <c r="AE63" i="7"/>
  <c r="AH63" i="7"/>
  <c r="AR63" i="7"/>
  <c r="AG63" i="7"/>
  <c r="AT63" i="7"/>
  <c r="AD63" i="7"/>
  <c r="AC63" i="7"/>
  <c r="AY63" i="7"/>
  <c r="AX63" i="7"/>
  <c r="AV63" i="7"/>
  <c r="AP63" i="7"/>
  <c r="AS63" i="7"/>
  <c r="AO63" i="7"/>
  <c r="AJ63" i="7"/>
  <c r="AM63" i="7"/>
  <c r="AL63" i="7"/>
  <c r="AW63" i="7"/>
  <c r="AK63" i="7"/>
  <c r="AZ63" i="7"/>
  <c r="AF63" i="7"/>
  <c r="AN63" i="7"/>
  <c r="AU63" i="7"/>
  <c r="AI63" i="7"/>
  <c r="AC62" i="7"/>
  <c r="AB63" i="7"/>
  <c r="F36" i="7"/>
  <c r="I25" i="7"/>
  <c r="HO110" i="7"/>
  <c r="IA110" i="7"/>
  <c r="HY110" i="7"/>
  <c r="ID110" i="7"/>
  <c r="HS110" i="7"/>
  <c r="HQ110" i="7"/>
  <c r="HV110" i="7"/>
  <c r="IF110" i="7"/>
  <c r="IC110" i="7"/>
  <c r="HX110" i="7"/>
  <c r="HU110" i="7"/>
  <c r="HP110" i="7"/>
  <c r="HT110" i="7"/>
  <c r="HZ110" i="7"/>
  <c r="IE110" i="7"/>
  <c r="CH61" i="9"/>
  <c r="CP61" i="9"/>
  <c r="CX61" i="9"/>
  <c r="CG62" i="9"/>
  <c r="CO62" i="9"/>
  <c r="CW62" i="9"/>
  <c r="CF63" i="9"/>
  <c r="CN63" i="9"/>
  <c r="CV63" i="9"/>
  <c r="CE64" i="9"/>
  <c r="CM64" i="9"/>
  <c r="CU64" i="9"/>
  <c r="CD65" i="9"/>
  <c r="CL65" i="9"/>
  <c r="CT65" i="9"/>
  <c r="DB65" i="9"/>
  <c r="CK66" i="9"/>
  <c r="CS66" i="9"/>
  <c r="DA66" i="9"/>
  <c r="CJ67" i="9"/>
  <c r="CR67" i="9"/>
  <c r="CZ67" i="9"/>
  <c r="CI68" i="9"/>
  <c r="CQ68" i="9"/>
  <c r="CY68" i="9"/>
  <c r="CH69" i="9"/>
  <c r="CP69" i="9"/>
  <c r="CX69" i="9"/>
  <c r="CG70" i="9"/>
  <c r="CO70" i="9"/>
  <c r="CW70" i="9"/>
  <c r="CF71" i="9"/>
  <c r="CN71" i="9"/>
  <c r="CV71" i="9"/>
  <c r="CE72" i="9"/>
  <c r="CM72" i="9"/>
  <c r="CU72" i="9"/>
  <c r="CD73" i="9"/>
  <c r="CL73" i="9"/>
  <c r="CT73" i="9"/>
  <c r="DB73" i="9"/>
  <c r="CK74" i="9"/>
  <c r="CS74" i="9"/>
  <c r="DA74" i="9"/>
  <c r="CJ75" i="9"/>
  <c r="CR75" i="9"/>
  <c r="CZ75" i="9"/>
  <c r="CI76" i="9"/>
  <c r="CQ76" i="9"/>
  <c r="CY76" i="9"/>
  <c r="CH77" i="9"/>
  <c r="CP77" i="9"/>
  <c r="CX77" i="9"/>
  <c r="CG78" i="9"/>
  <c r="CO78" i="9"/>
  <c r="CW78" i="9"/>
  <c r="CF79" i="9"/>
  <c r="CN79" i="9"/>
  <c r="CV79" i="9"/>
  <c r="CE80" i="9"/>
  <c r="CM80" i="9"/>
  <c r="CU80" i="9"/>
  <c r="CD81" i="9"/>
  <c r="CL81" i="9"/>
  <c r="CT81" i="9"/>
  <c r="DB81" i="9"/>
  <c r="CK82" i="9"/>
  <c r="CS82" i="9"/>
  <c r="DA82" i="9"/>
  <c r="CJ83" i="9"/>
  <c r="CR83" i="9"/>
  <c r="CZ83" i="9"/>
  <c r="CI84" i="9"/>
  <c r="CQ84" i="9"/>
  <c r="CY84" i="9"/>
  <c r="CH85" i="9"/>
  <c r="CP85" i="9"/>
  <c r="CX85" i="9"/>
  <c r="CG86" i="9"/>
  <c r="CO86" i="9"/>
  <c r="CW86" i="9"/>
  <c r="CF87" i="9"/>
  <c r="CN87" i="9"/>
  <c r="CV87" i="9"/>
  <c r="CE88" i="9"/>
  <c r="CI61" i="9"/>
  <c r="CQ61" i="9"/>
  <c r="CY61" i="9"/>
  <c r="CH62" i="9"/>
  <c r="CP62" i="9"/>
  <c r="CX62" i="9"/>
  <c r="CG63" i="9"/>
  <c r="CO63" i="9"/>
  <c r="CW63" i="9"/>
  <c r="CF64" i="9"/>
  <c r="CN64" i="9"/>
  <c r="CV64" i="9"/>
  <c r="CE65" i="9"/>
  <c r="CM65" i="9"/>
  <c r="CU65" i="9"/>
  <c r="CD66" i="9"/>
  <c r="CL66" i="9"/>
  <c r="CT66" i="9"/>
  <c r="DB66" i="9"/>
  <c r="CK67" i="9"/>
  <c r="CS67" i="9"/>
  <c r="DA67" i="9"/>
  <c r="CJ68" i="9"/>
  <c r="CR68" i="9"/>
  <c r="CZ68" i="9"/>
  <c r="CI69" i="9"/>
  <c r="CQ69" i="9"/>
  <c r="CY69" i="9"/>
  <c r="CH70" i="9"/>
  <c r="CP70" i="9"/>
  <c r="CX70" i="9"/>
  <c r="CG71" i="9"/>
  <c r="CO71" i="9"/>
  <c r="CW71" i="9"/>
  <c r="CF72" i="9"/>
  <c r="CN72" i="9"/>
  <c r="CV72" i="9"/>
  <c r="CE73" i="9"/>
  <c r="CM73" i="9"/>
  <c r="CU73" i="9"/>
  <c r="CD74" i="9"/>
  <c r="CL74" i="9"/>
  <c r="CT74" i="9"/>
  <c r="DB74" i="9"/>
  <c r="CK75" i="9"/>
  <c r="CS75" i="9"/>
  <c r="DA75" i="9"/>
  <c r="CJ76" i="9"/>
  <c r="CR76" i="9"/>
  <c r="CZ76" i="9"/>
  <c r="CI77" i="9"/>
  <c r="CQ77" i="9"/>
  <c r="CY77" i="9"/>
  <c r="CH78" i="9"/>
  <c r="CP78" i="9"/>
  <c r="CX78" i="9"/>
  <c r="CG79" i="9"/>
  <c r="CO79" i="9"/>
  <c r="CW79" i="9"/>
  <c r="CF80" i="9"/>
  <c r="CN80" i="9"/>
  <c r="CV80" i="9"/>
  <c r="CE81" i="9"/>
  <c r="CM81" i="9"/>
  <c r="CU81" i="9"/>
  <c r="CD82" i="9"/>
  <c r="CL82" i="9"/>
  <c r="CT82" i="9"/>
  <c r="DB82" i="9"/>
  <c r="CK83" i="9"/>
  <c r="CS83" i="9"/>
  <c r="DA83" i="9"/>
  <c r="CJ84" i="9"/>
  <c r="CR84" i="9"/>
  <c r="CZ84" i="9"/>
  <c r="CI85" i="9"/>
  <c r="CQ85" i="9"/>
  <c r="CY85" i="9"/>
  <c r="CH86" i="9"/>
  <c r="CP86" i="9"/>
  <c r="CX86" i="9"/>
  <c r="CG87" i="9"/>
  <c r="CO87" i="9"/>
  <c r="CW87" i="9"/>
  <c r="CF88" i="9"/>
  <c r="CJ61" i="9"/>
  <c r="CR61" i="9"/>
  <c r="CZ61" i="9"/>
  <c r="CI62" i="9"/>
  <c r="CQ62" i="9"/>
  <c r="CY62" i="9"/>
  <c r="CH63" i="9"/>
  <c r="CP63" i="9"/>
  <c r="CX63" i="9"/>
  <c r="CG64" i="9"/>
  <c r="CO64" i="9"/>
  <c r="CW64" i="9"/>
  <c r="CF65" i="9"/>
  <c r="CN65" i="9"/>
  <c r="CV65" i="9"/>
  <c r="CE66" i="9"/>
  <c r="CM66" i="9"/>
  <c r="CU66" i="9"/>
  <c r="CD67" i="9"/>
  <c r="CL67" i="9"/>
  <c r="CT67" i="9"/>
  <c r="DB67" i="9"/>
  <c r="CK68" i="9"/>
  <c r="CS68" i="9"/>
  <c r="DA68" i="9"/>
  <c r="CJ69" i="9"/>
  <c r="CR69" i="9"/>
  <c r="CZ69" i="9"/>
  <c r="CI70" i="9"/>
  <c r="CQ70" i="9"/>
  <c r="CY70" i="9"/>
  <c r="CH71" i="9"/>
  <c r="CP71" i="9"/>
  <c r="CX71" i="9"/>
  <c r="CG72" i="9"/>
  <c r="CO72" i="9"/>
  <c r="CW72" i="9"/>
  <c r="CF73" i="9"/>
  <c r="CN73" i="9"/>
  <c r="CV73" i="9"/>
  <c r="CE74" i="9"/>
  <c r="CM74" i="9"/>
  <c r="CU74" i="9"/>
  <c r="CD75" i="9"/>
  <c r="CL75" i="9"/>
  <c r="CT75" i="9"/>
  <c r="DB75" i="9"/>
  <c r="CK76" i="9"/>
  <c r="CS76" i="9"/>
  <c r="DA76" i="9"/>
  <c r="CJ77" i="9"/>
  <c r="CR77" i="9"/>
  <c r="CZ77" i="9"/>
  <c r="CI78" i="9"/>
  <c r="CQ78" i="9"/>
  <c r="CY78" i="9"/>
  <c r="CH79" i="9"/>
  <c r="CP79" i="9"/>
  <c r="CX79" i="9"/>
  <c r="CG80" i="9"/>
  <c r="CO80" i="9"/>
  <c r="CW80" i="9"/>
  <c r="CF81" i="9"/>
  <c r="CN81" i="9"/>
  <c r="CV81" i="9"/>
  <c r="CE82" i="9"/>
  <c r="CM82" i="9"/>
  <c r="CU82" i="9"/>
  <c r="CD83" i="9"/>
  <c r="CL83" i="9"/>
  <c r="CT83" i="9"/>
  <c r="DB83" i="9"/>
  <c r="CK84" i="9"/>
  <c r="CS84" i="9"/>
  <c r="DA84" i="9"/>
  <c r="CJ85" i="9"/>
  <c r="CR85" i="9"/>
  <c r="CZ85" i="9"/>
  <c r="CI86" i="9"/>
  <c r="CQ86" i="9"/>
  <c r="CY86" i="9"/>
  <c r="CH87" i="9"/>
  <c r="CP87" i="9"/>
  <c r="CX87" i="9"/>
  <c r="CG88" i="9"/>
  <c r="CK61" i="9"/>
  <c r="CS61" i="9"/>
  <c r="DA61" i="9"/>
  <c r="CJ62" i="9"/>
  <c r="CR62" i="9"/>
  <c r="CZ62" i="9"/>
  <c r="CI63" i="9"/>
  <c r="CQ63" i="9"/>
  <c r="CY63" i="9"/>
  <c r="CH64" i="9"/>
  <c r="CP64" i="9"/>
  <c r="CX64" i="9"/>
  <c r="CG65" i="9"/>
  <c r="CO65" i="9"/>
  <c r="CW65" i="9"/>
  <c r="CF66" i="9"/>
  <c r="CN66" i="9"/>
  <c r="CV66" i="9"/>
  <c r="CE67" i="9"/>
  <c r="CM67" i="9"/>
  <c r="CU67" i="9"/>
  <c r="CD68" i="9"/>
  <c r="CL68" i="9"/>
  <c r="CT68" i="9"/>
  <c r="DB68" i="9"/>
  <c r="CK69" i="9"/>
  <c r="CS69" i="9"/>
  <c r="DA69" i="9"/>
  <c r="CJ70" i="9"/>
  <c r="CR70" i="9"/>
  <c r="CZ70" i="9"/>
  <c r="CI71" i="9"/>
  <c r="CQ71" i="9"/>
  <c r="CY71" i="9"/>
  <c r="CH72" i="9"/>
  <c r="CP72" i="9"/>
  <c r="CX72" i="9"/>
  <c r="CG73" i="9"/>
  <c r="CO73" i="9"/>
  <c r="CW73" i="9"/>
  <c r="CF74" i="9"/>
  <c r="CN74" i="9"/>
  <c r="CV74" i="9"/>
  <c r="CE75" i="9"/>
  <c r="CM75" i="9"/>
  <c r="CU75" i="9"/>
  <c r="CD76" i="9"/>
  <c r="CL76" i="9"/>
  <c r="CT76" i="9"/>
  <c r="DB76" i="9"/>
  <c r="CK77" i="9"/>
  <c r="CS77" i="9"/>
  <c r="DA77" i="9"/>
  <c r="CJ78" i="9"/>
  <c r="CR78" i="9"/>
  <c r="CZ78" i="9"/>
  <c r="CI79" i="9"/>
  <c r="CQ79" i="9"/>
  <c r="CY79" i="9"/>
  <c r="CH80" i="9"/>
  <c r="CP80" i="9"/>
  <c r="CX80" i="9"/>
  <c r="CG81" i="9"/>
  <c r="CO81" i="9"/>
  <c r="CW81" i="9"/>
  <c r="CF82" i="9"/>
  <c r="CN82" i="9"/>
  <c r="CV82" i="9"/>
  <c r="CE83" i="9"/>
  <c r="CM83" i="9"/>
  <c r="CU83" i="9"/>
  <c r="CD84" i="9"/>
  <c r="CL84" i="9"/>
  <c r="CT84" i="9"/>
  <c r="DB84" i="9"/>
  <c r="CK85" i="9"/>
  <c r="CS85" i="9"/>
  <c r="DA85" i="9"/>
  <c r="CJ86" i="9"/>
  <c r="CR86" i="9"/>
  <c r="CZ86" i="9"/>
  <c r="CI87" i="9"/>
  <c r="CQ87" i="9"/>
  <c r="CY87" i="9"/>
  <c r="CH88" i="9"/>
  <c r="CD61" i="9"/>
  <c r="CL61" i="9"/>
  <c r="CT61" i="9"/>
  <c r="DB61" i="9"/>
  <c r="CK62" i="9"/>
  <c r="CS62" i="9"/>
  <c r="DA62" i="9"/>
  <c r="CJ63" i="9"/>
  <c r="CR63" i="9"/>
  <c r="CZ63" i="9"/>
  <c r="CI64" i="9"/>
  <c r="CQ64" i="9"/>
  <c r="CY64" i="9"/>
  <c r="CH65" i="9"/>
  <c r="CP65" i="9"/>
  <c r="CX65" i="9"/>
  <c r="CG66" i="9"/>
  <c r="CO66" i="9"/>
  <c r="CW66" i="9"/>
  <c r="CF67" i="9"/>
  <c r="CN67" i="9"/>
  <c r="CV67" i="9"/>
  <c r="CE68" i="9"/>
  <c r="CM68" i="9"/>
  <c r="CU68" i="9"/>
  <c r="CD69" i="9"/>
  <c r="CL69" i="9"/>
  <c r="CT69" i="9"/>
  <c r="DB69" i="9"/>
  <c r="CK70" i="9"/>
  <c r="CS70" i="9"/>
  <c r="DA70" i="9"/>
  <c r="CJ71" i="9"/>
  <c r="CR71" i="9"/>
  <c r="CZ71" i="9"/>
  <c r="CI72" i="9"/>
  <c r="CQ72" i="9"/>
  <c r="CY72" i="9"/>
  <c r="CH73" i="9"/>
  <c r="CP73" i="9"/>
  <c r="CX73" i="9"/>
  <c r="CG74" i="9"/>
  <c r="CO74" i="9"/>
  <c r="CW74" i="9"/>
  <c r="CF75" i="9"/>
  <c r="CN75" i="9"/>
  <c r="CV75" i="9"/>
  <c r="CE76" i="9"/>
  <c r="CM76" i="9"/>
  <c r="CU76" i="9"/>
  <c r="CD77" i="9"/>
  <c r="CL77" i="9"/>
  <c r="CT77" i="9"/>
  <c r="DB77" i="9"/>
  <c r="CK78" i="9"/>
  <c r="CS78" i="9"/>
  <c r="DA78" i="9"/>
  <c r="CJ79" i="9"/>
  <c r="CR79" i="9"/>
  <c r="CZ79" i="9"/>
  <c r="CI80" i="9"/>
  <c r="CQ80" i="9"/>
  <c r="CY80" i="9"/>
  <c r="CH81" i="9"/>
  <c r="CP81" i="9"/>
  <c r="CX81" i="9"/>
  <c r="CG82" i="9"/>
  <c r="CO82" i="9"/>
  <c r="CW82" i="9"/>
  <c r="CF83" i="9"/>
  <c r="CN83" i="9"/>
  <c r="CV83" i="9"/>
  <c r="CE84" i="9"/>
  <c r="CM84" i="9"/>
  <c r="CU84" i="9"/>
  <c r="CD85" i="9"/>
  <c r="CL85" i="9"/>
  <c r="CT85" i="9"/>
  <c r="DB85" i="9"/>
  <c r="CK86" i="9"/>
  <c r="CS86" i="9"/>
  <c r="DA86" i="9"/>
  <c r="CJ87" i="9"/>
  <c r="CR87" i="9"/>
  <c r="CZ87" i="9"/>
  <c r="CE61" i="9"/>
  <c r="CM61" i="9"/>
  <c r="CU61" i="9"/>
  <c r="CD62" i="9"/>
  <c r="CL62" i="9"/>
  <c r="CT62" i="9"/>
  <c r="DB62" i="9"/>
  <c r="CK63" i="9"/>
  <c r="CS63" i="9"/>
  <c r="DA63" i="9"/>
  <c r="CJ64" i="9"/>
  <c r="CR64" i="9"/>
  <c r="CZ64" i="9"/>
  <c r="CI65" i="9"/>
  <c r="CQ65" i="9"/>
  <c r="CY65" i="9"/>
  <c r="CH66" i="9"/>
  <c r="CP66" i="9"/>
  <c r="CX66" i="9"/>
  <c r="CG67" i="9"/>
  <c r="CO67" i="9"/>
  <c r="CW67" i="9"/>
  <c r="CF68" i="9"/>
  <c r="CN68" i="9"/>
  <c r="CV68" i="9"/>
  <c r="CE69" i="9"/>
  <c r="CM69" i="9"/>
  <c r="CU69" i="9"/>
  <c r="CD70" i="9"/>
  <c r="CL70" i="9"/>
  <c r="CT70" i="9"/>
  <c r="DB70" i="9"/>
  <c r="CK71" i="9"/>
  <c r="CS71" i="9"/>
  <c r="DA71" i="9"/>
  <c r="CJ72" i="9"/>
  <c r="CR72" i="9"/>
  <c r="CZ72" i="9"/>
  <c r="CI73" i="9"/>
  <c r="CQ73" i="9"/>
  <c r="CY73" i="9"/>
  <c r="CH74" i="9"/>
  <c r="CP74" i="9"/>
  <c r="CX74" i="9"/>
  <c r="CG75" i="9"/>
  <c r="CO75" i="9"/>
  <c r="CW75" i="9"/>
  <c r="CF76" i="9"/>
  <c r="CN76" i="9"/>
  <c r="CV76" i="9"/>
  <c r="CE77" i="9"/>
  <c r="CM77" i="9"/>
  <c r="CU77" i="9"/>
  <c r="CD78" i="9"/>
  <c r="CL78" i="9"/>
  <c r="CT78" i="9"/>
  <c r="DB78" i="9"/>
  <c r="CK79" i="9"/>
  <c r="CS79" i="9"/>
  <c r="DA79" i="9"/>
  <c r="CJ80" i="9"/>
  <c r="CR80" i="9"/>
  <c r="CZ80" i="9"/>
  <c r="CI81" i="9"/>
  <c r="CQ81" i="9"/>
  <c r="CY81" i="9"/>
  <c r="CH82" i="9"/>
  <c r="CP82" i="9"/>
  <c r="CX82" i="9"/>
  <c r="CG83" i="9"/>
  <c r="CO83" i="9"/>
  <c r="CW83" i="9"/>
  <c r="CF84" i="9"/>
  <c r="CN84" i="9"/>
  <c r="CV84" i="9"/>
  <c r="CE85" i="9"/>
  <c r="CM85" i="9"/>
  <c r="CU85" i="9"/>
  <c r="CD86" i="9"/>
  <c r="CL86" i="9"/>
  <c r="CT86" i="9"/>
  <c r="DB86" i="9"/>
  <c r="CK87" i="9"/>
  <c r="CS87" i="9"/>
  <c r="DA87" i="9"/>
  <c r="CF61" i="9"/>
  <c r="CN61" i="9"/>
  <c r="CV61" i="9"/>
  <c r="CE62" i="9"/>
  <c r="CM62" i="9"/>
  <c r="CU62" i="9"/>
  <c r="CD63" i="9"/>
  <c r="CL63" i="9"/>
  <c r="CT63" i="9"/>
  <c r="DB63" i="9"/>
  <c r="CK64" i="9"/>
  <c r="CS64" i="9"/>
  <c r="DA64" i="9"/>
  <c r="CJ65" i="9"/>
  <c r="CR65" i="9"/>
  <c r="CZ65" i="9"/>
  <c r="CI66" i="9"/>
  <c r="CQ66" i="9"/>
  <c r="CY66" i="9"/>
  <c r="CH67" i="9"/>
  <c r="CP67" i="9"/>
  <c r="CX67" i="9"/>
  <c r="CG68" i="9"/>
  <c r="CO68" i="9"/>
  <c r="CW68" i="9"/>
  <c r="CF69" i="9"/>
  <c r="CN69" i="9"/>
  <c r="CV69" i="9"/>
  <c r="CE70" i="9"/>
  <c r="CM70" i="9"/>
  <c r="CU70" i="9"/>
  <c r="CD71" i="9"/>
  <c r="CL71" i="9"/>
  <c r="CT71" i="9"/>
  <c r="DB71" i="9"/>
  <c r="CK72" i="9"/>
  <c r="CS72" i="9"/>
  <c r="DA72" i="9"/>
  <c r="CJ73" i="9"/>
  <c r="CR73" i="9"/>
  <c r="CZ73" i="9"/>
  <c r="CI74" i="9"/>
  <c r="CQ74" i="9"/>
  <c r="CY74" i="9"/>
  <c r="CH75" i="9"/>
  <c r="CP75" i="9"/>
  <c r="CX75" i="9"/>
  <c r="CG76" i="9"/>
  <c r="CO76" i="9"/>
  <c r="CW76" i="9"/>
  <c r="CF77" i="9"/>
  <c r="CN77" i="9"/>
  <c r="CV77" i="9"/>
  <c r="CE78" i="9"/>
  <c r="CM78" i="9"/>
  <c r="CU78" i="9"/>
  <c r="CD79" i="9"/>
  <c r="CL79" i="9"/>
  <c r="CT79" i="9"/>
  <c r="DB79" i="9"/>
  <c r="CK80" i="9"/>
  <c r="CS80" i="9"/>
  <c r="DA80" i="9"/>
  <c r="CJ81" i="9"/>
  <c r="CR81" i="9"/>
  <c r="CZ81" i="9"/>
  <c r="CI82" i="9"/>
  <c r="CQ82" i="9"/>
  <c r="CY82" i="9"/>
  <c r="CH83" i="9"/>
  <c r="CP83" i="9"/>
  <c r="CX83" i="9"/>
  <c r="CG84" i="9"/>
  <c r="CO84" i="9"/>
  <c r="CW84" i="9"/>
  <c r="CF85" i="9"/>
  <c r="CN85" i="9"/>
  <c r="CV85" i="9"/>
  <c r="CE86" i="9"/>
  <c r="CM86" i="9"/>
  <c r="CU86" i="9"/>
  <c r="CD87" i="9"/>
  <c r="CL87" i="9"/>
  <c r="CT87" i="9"/>
  <c r="DB87" i="9"/>
  <c r="CN62" i="9"/>
  <c r="DB64" i="9"/>
  <c r="CQ67" i="9"/>
  <c r="CF70" i="9"/>
  <c r="CT72" i="9"/>
  <c r="CI75" i="9"/>
  <c r="CW77" i="9"/>
  <c r="CL80" i="9"/>
  <c r="CZ82" i="9"/>
  <c r="CO85" i="9"/>
  <c r="CD88" i="9"/>
  <c r="CP88" i="9"/>
  <c r="CX88" i="9"/>
  <c r="CG89" i="9"/>
  <c r="CO89" i="9"/>
  <c r="CW89" i="9"/>
  <c r="CF90" i="9"/>
  <c r="CN90" i="9"/>
  <c r="CV90" i="9"/>
  <c r="CE91" i="9"/>
  <c r="CM91" i="9"/>
  <c r="CU91" i="9"/>
  <c r="CD92" i="9"/>
  <c r="CL92" i="9"/>
  <c r="CT92" i="9"/>
  <c r="DB92" i="9"/>
  <c r="CK93" i="9"/>
  <c r="CS93" i="9"/>
  <c r="DA93" i="9"/>
  <c r="CJ94" i="9"/>
  <c r="CR94" i="9"/>
  <c r="CZ94" i="9"/>
  <c r="CI95" i="9"/>
  <c r="CQ95" i="9"/>
  <c r="CY95" i="9"/>
  <c r="CH96" i="9"/>
  <c r="CP96" i="9"/>
  <c r="CX96" i="9"/>
  <c r="CG97" i="9"/>
  <c r="CO97" i="9"/>
  <c r="CW97" i="9"/>
  <c r="CF98" i="9"/>
  <c r="CN98" i="9"/>
  <c r="CV98" i="9"/>
  <c r="CE99" i="9"/>
  <c r="CM99" i="9"/>
  <c r="CU99" i="9"/>
  <c r="CD100" i="9"/>
  <c r="CL100" i="9"/>
  <c r="CT100" i="9"/>
  <c r="DB100" i="9"/>
  <c r="CK101" i="9"/>
  <c r="CS101" i="9"/>
  <c r="DA101" i="9"/>
  <c r="CJ102" i="9"/>
  <c r="CR102" i="9"/>
  <c r="CZ102" i="9"/>
  <c r="CI103" i="9"/>
  <c r="CQ103" i="9"/>
  <c r="CY103" i="9"/>
  <c r="CH104" i="9"/>
  <c r="CP104" i="9"/>
  <c r="CX104" i="9"/>
  <c r="CG105" i="9"/>
  <c r="CO105" i="9"/>
  <c r="CW105" i="9"/>
  <c r="CF106" i="9"/>
  <c r="CN106" i="9"/>
  <c r="CV106" i="9"/>
  <c r="CE107" i="9"/>
  <c r="CM107" i="9"/>
  <c r="CU107" i="9"/>
  <c r="CD108" i="9"/>
  <c r="CL108" i="9"/>
  <c r="CT108" i="9"/>
  <c r="DB108" i="9"/>
  <c r="CK109" i="9"/>
  <c r="CS109" i="9"/>
  <c r="DA109" i="9"/>
  <c r="CJ110" i="9"/>
  <c r="CR110" i="9"/>
  <c r="CZ110" i="9"/>
  <c r="CI111" i="9"/>
  <c r="CQ111" i="9"/>
  <c r="CY111" i="9"/>
  <c r="CH112" i="9"/>
  <c r="CP112" i="9"/>
  <c r="CX112" i="9"/>
  <c r="CG113" i="9"/>
  <c r="CO113" i="9"/>
  <c r="CW113" i="9"/>
  <c r="CF114" i="9"/>
  <c r="CN114" i="9"/>
  <c r="CV114" i="9"/>
  <c r="CE115" i="9"/>
  <c r="CM115" i="9"/>
  <c r="CU115" i="9"/>
  <c r="CD116" i="9"/>
  <c r="CL116" i="9"/>
  <c r="CT116" i="9"/>
  <c r="DB116" i="9"/>
  <c r="CK117" i="9"/>
  <c r="CS117" i="9"/>
  <c r="DA117" i="9"/>
  <c r="CJ118" i="9"/>
  <c r="CR118" i="9"/>
  <c r="CZ118" i="9"/>
  <c r="CI119" i="9"/>
  <c r="CQ119" i="9"/>
  <c r="CY119" i="9"/>
  <c r="CH120" i="9"/>
  <c r="CP120" i="9"/>
  <c r="CX120" i="9"/>
  <c r="CG121" i="9"/>
  <c r="CO121" i="9"/>
  <c r="CW121" i="9"/>
  <c r="CF122" i="9"/>
  <c r="CN122" i="9"/>
  <c r="CV122" i="9"/>
  <c r="CE123" i="9"/>
  <c r="CM123" i="9"/>
  <c r="CU123" i="9"/>
  <c r="CD124" i="9"/>
  <c r="CL124" i="9"/>
  <c r="CT124" i="9"/>
  <c r="DB124" i="9"/>
  <c r="CK125" i="9"/>
  <c r="CS125" i="9"/>
  <c r="DA125" i="9"/>
  <c r="CJ126" i="9"/>
  <c r="CR126" i="9"/>
  <c r="CZ126" i="9"/>
  <c r="CI127" i="9"/>
  <c r="CQ127" i="9"/>
  <c r="CY127" i="9"/>
  <c r="CH128" i="9"/>
  <c r="CP128" i="9"/>
  <c r="CX128" i="9"/>
  <c r="CG129" i="9"/>
  <c r="CO129" i="9"/>
  <c r="CW129" i="9"/>
  <c r="CF130" i="9"/>
  <c r="CN130" i="9"/>
  <c r="CV130" i="9"/>
  <c r="CE131" i="9"/>
  <c r="CM131" i="9"/>
  <c r="CU131" i="9"/>
  <c r="CD132" i="9"/>
  <c r="CL132" i="9"/>
  <c r="CT132" i="9"/>
  <c r="DB132" i="9"/>
  <c r="CK133" i="9"/>
  <c r="CS133" i="9"/>
  <c r="DA133" i="9"/>
  <c r="CJ134" i="9"/>
  <c r="CR134" i="9"/>
  <c r="CZ134" i="9"/>
  <c r="CI135" i="9"/>
  <c r="CQ135" i="9"/>
  <c r="CY135" i="9"/>
  <c r="CH136" i="9"/>
  <c r="CP136" i="9"/>
  <c r="CX136" i="9"/>
  <c r="CG137" i="9"/>
  <c r="CO137" i="9"/>
  <c r="CW137" i="9"/>
  <c r="CF138" i="9"/>
  <c r="CN138" i="9"/>
  <c r="CV138" i="9"/>
  <c r="CV62" i="9"/>
  <c r="CK65" i="9"/>
  <c r="CY67" i="9"/>
  <c r="CN70" i="9"/>
  <c r="DB72" i="9"/>
  <c r="CQ75" i="9"/>
  <c r="CF78" i="9"/>
  <c r="CT80" i="9"/>
  <c r="CI83" i="9"/>
  <c r="CW85" i="9"/>
  <c r="CI88" i="9"/>
  <c r="CQ88" i="9"/>
  <c r="CY88" i="9"/>
  <c r="CH89" i="9"/>
  <c r="CP89" i="9"/>
  <c r="CX89" i="9"/>
  <c r="CG90" i="9"/>
  <c r="CO90" i="9"/>
  <c r="CW90" i="9"/>
  <c r="CF91" i="9"/>
  <c r="CN91" i="9"/>
  <c r="CV91" i="9"/>
  <c r="CE92" i="9"/>
  <c r="CM92" i="9"/>
  <c r="CU92" i="9"/>
  <c r="CD93" i="9"/>
  <c r="CL93" i="9"/>
  <c r="CT93" i="9"/>
  <c r="DB93" i="9"/>
  <c r="CK94" i="9"/>
  <c r="CS94" i="9"/>
  <c r="DA94" i="9"/>
  <c r="CJ95" i="9"/>
  <c r="CR95" i="9"/>
  <c r="CZ95" i="9"/>
  <c r="CI96" i="9"/>
  <c r="CQ96" i="9"/>
  <c r="CY96" i="9"/>
  <c r="CH97" i="9"/>
  <c r="CP97" i="9"/>
  <c r="CX97" i="9"/>
  <c r="CG98" i="9"/>
  <c r="CO98" i="9"/>
  <c r="CW98" i="9"/>
  <c r="CF99" i="9"/>
  <c r="CN99" i="9"/>
  <c r="CV99" i="9"/>
  <c r="CE100" i="9"/>
  <c r="CM100" i="9"/>
  <c r="CU100" i="9"/>
  <c r="CD101" i="9"/>
  <c r="CL101" i="9"/>
  <c r="CT101" i="9"/>
  <c r="DB101" i="9"/>
  <c r="CK102" i="9"/>
  <c r="CS102" i="9"/>
  <c r="DA102" i="9"/>
  <c r="CJ103" i="9"/>
  <c r="CR103" i="9"/>
  <c r="CZ103" i="9"/>
  <c r="CI104" i="9"/>
  <c r="CQ104" i="9"/>
  <c r="CY104" i="9"/>
  <c r="CH105" i="9"/>
  <c r="CP105" i="9"/>
  <c r="CX105" i="9"/>
  <c r="CG106" i="9"/>
  <c r="CO106" i="9"/>
  <c r="CW106" i="9"/>
  <c r="CF107" i="9"/>
  <c r="CN107" i="9"/>
  <c r="CV107" i="9"/>
  <c r="CE108" i="9"/>
  <c r="CM108" i="9"/>
  <c r="CU108" i="9"/>
  <c r="CD109" i="9"/>
  <c r="CL109" i="9"/>
  <c r="CT109" i="9"/>
  <c r="DB109" i="9"/>
  <c r="CK110" i="9"/>
  <c r="CS110" i="9"/>
  <c r="DA110" i="9"/>
  <c r="CJ111" i="9"/>
  <c r="CR111" i="9"/>
  <c r="CZ111" i="9"/>
  <c r="CI112" i="9"/>
  <c r="CQ112" i="9"/>
  <c r="CY112" i="9"/>
  <c r="CH113" i="9"/>
  <c r="CP113" i="9"/>
  <c r="CX113" i="9"/>
  <c r="CG114" i="9"/>
  <c r="CO114" i="9"/>
  <c r="CW114" i="9"/>
  <c r="CF115" i="9"/>
  <c r="CN115" i="9"/>
  <c r="CV115" i="9"/>
  <c r="CE116" i="9"/>
  <c r="CM116" i="9"/>
  <c r="CU116" i="9"/>
  <c r="CD117" i="9"/>
  <c r="CL117" i="9"/>
  <c r="CT117" i="9"/>
  <c r="DB117" i="9"/>
  <c r="CK118" i="9"/>
  <c r="CS118" i="9"/>
  <c r="DA118" i="9"/>
  <c r="CJ119" i="9"/>
  <c r="CR119" i="9"/>
  <c r="CZ119" i="9"/>
  <c r="CI120" i="9"/>
  <c r="CQ120" i="9"/>
  <c r="CY120" i="9"/>
  <c r="CH121" i="9"/>
  <c r="CP121" i="9"/>
  <c r="CX121" i="9"/>
  <c r="CG122" i="9"/>
  <c r="CO122" i="9"/>
  <c r="CW122" i="9"/>
  <c r="CF123" i="9"/>
  <c r="CN123" i="9"/>
  <c r="CV123" i="9"/>
  <c r="CE124" i="9"/>
  <c r="CM124" i="9"/>
  <c r="CU124" i="9"/>
  <c r="CD125" i="9"/>
  <c r="CL125" i="9"/>
  <c r="CT125" i="9"/>
  <c r="DB125" i="9"/>
  <c r="CK126" i="9"/>
  <c r="CS126" i="9"/>
  <c r="DA126" i="9"/>
  <c r="CJ127" i="9"/>
  <c r="CR127" i="9"/>
  <c r="CZ127" i="9"/>
  <c r="CI128" i="9"/>
  <c r="CQ128" i="9"/>
  <c r="CY128" i="9"/>
  <c r="CH129" i="9"/>
  <c r="CP129" i="9"/>
  <c r="CX129" i="9"/>
  <c r="CG130" i="9"/>
  <c r="CO130" i="9"/>
  <c r="CW130" i="9"/>
  <c r="CF131" i="9"/>
  <c r="CN131" i="9"/>
  <c r="CV131" i="9"/>
  <c r="CE132" i="9"/>
  <c r="CM132" i="9"/>
  <c r="CU132" i="9"/>
  <c r="CD133" i="9"/>
  <c r="CL133" i="9"/>
  <c r="CT133" i="9"/>
  <c r="DB133" i="9"/>
  <c r="CK134" i="9"/>
  <c r="CS134" i="9"/>
  <c r="DA134" i="9"/>
  <c r="CJ135" i="9"/>
  <c r="CR135" i="9"/>
  <c r="CZ135" i="9"/>
  <c r="CI136" i="9"/>
  <c r="CQ136" i="9"/>
  <c r="CY136" i="9"/>
  <c r="CH137" i="9"/>
  <c r="CP137" i="9"/>
  <c r="CX137" i="9"/>
  <c r="CG138" i="9"/>
  <c r="CO138" i="9"/>
  <c r="CW138" i="9"/>
  <c r="CE63" i="9"/>
  <c r="CS65" i="9"/>
  <c r="CH68" i="9"/>
  <c r="CV70" i="9"/>
  <c r="CK73" i="9"/>
  <c r="CY75" i="9"/>
  <c r="CN78" i="9"/>
  <c r="DB80" i="9"/>
  <c r="CQ83" i="9"/>
  <c r="CF86" i="9"/>
  <c r="CJ88" i="9"/>
  <c r="CR88" i="9"/>
  <c r="CZ88" i="9"/>
  <c r="CI89" i="9"/>
  <c r="CQ89" i="9"/>
  <c r="CY89" i="9"/>
  <c r="CH90" i="9"/>
  <c r="CP90" i="9"/>
  <c r="CX90" i="9"/>
  <c r="CG91" i="9"/>
  <c r="CO91" i="9"/>
  <c r="CW91" i="9"/>
  <c r="CF92" i="9"/>
  <c r="CN92" i="9"/>
  <c r="CV92" i="9"/>
  <c r="CE93" i="9"/>
  <c r="CM93" i="9"/>
  <c r="CU93" i="9"/>
  <c r="CD94" i="9"/>
  <c r="CL94" i="9"/>
  <c r="CT94" i="9"/>
  <c r="DB94" i="9"/>
  <c r="CK95" i="9"/>
  <c r="CS95" i="9"/>
  <c r="DA95" i="9"/>
  <c r="CJ96" i="9"/>
  <c r="CR96" i="9"/>
  <c r="CZ96" i="9"/>
  <c r="CI97" i="9"/>
  <c r="CQ97" i="9"/>
  <c r="CY97" i="9"/>
  <c r="CH98" i="9"/>
  <c r="CP98" i="9"/>
  <c r="CX98" i="9"/>
  <c r="CG99" i="9"/>
  <c r="CO99" i="9"/>
  <c r="CW99" i="9"/>
  <c r="CF100" i="9"/>
  <c r="CN100" i="9"/>
  <c r="CV100" i="9"/>
  <c r="CE101" i="9"/>
  <c r="CM101" i="9"/>
  <c r="CU101" i="9"/>
  <c r="CD102" i="9"/>
  <c r="CL102" i="9"/>
  <c r="CT102" i="9"/>
  <c r="DB102" i="9"/>
  <c r="CK103" i="9"/>
  <c r="CS103" i="9"/>
  <c r="DA103" i="9"/>
  <c r="CJ104" i="9"/>
  <c r="CR104" i="9"/>
  <c r="CZ104" i="9"/>
  <c r="CI105" i="9"/>
  <c r="CQ105" i="9"/>
  <c r="CY105" i="9"/>
  <c r="CH106" i="9"/>
  <c r="CP106" i="9"/>
  <c r="CX106" i="9"/>
  <c r="CG107" i="9"/>
  <c r="CO107" i="9"/>
  <c r="CW107" i="9"/>
  <c r="CF108" i="9"/>
  <c r="CN108" i="9"/>
  <c r="CV108" i="9"/>
  <c r="CE109" i="9"/>
  <c r="CM109" i="9"/>
  <c r="CU109" i="9"/>
  <c r="CD110" i="9"/>
  <c r="CL110" i="9"/>
  <c r="CT110" i="9"/>
  <c r="DB110" i="9"/>
  <c r="CK111" i="9"/>
  <c r="CS111" i="9"/>
  <c r="DA111" i="9"/>
  <c r="CJ112" i="9"/>
  <c r="CR112" i="9"/>
  <c r="CZ112" i="9"/>
  <c r="CI113" i="9"/>
  <c r="CQ113" i="9"/>
  <c r="CY113" i="9"/>
  <c r="CH114" i="9"/>
  <c r="CP114" i="9"/>
  <c r="CX114" i="9"/>
  <c r="CG115" i="9"/>
  <c r="CO115" i="9"/>
  <c r="CW115" i="9"/>
  <c r="CF116" i="9"/>
  <c r="CN116" i="9"/>
  <c r="CV116" i="9"/>
  <c r="CE117" i="9"/>
  <c r="CM117" i="9"/>
  <c r="CU117" i="9"/>
  <c r="CD118" i="9"/>
  <c r="CL118" i="9"/>
  <c r="CT118" i="9"/>
  <c r="DB118" i="9"/>
  <c r="CK119" i="9"/>
  <c r="CS119" i="9"/>
  <c r="DA119" i="9"/>
  <c r="CJ120" i="9"/>
  <c r="CR120" i="9"/>
  <c r="CZ120" i="9"/>
  <c r="CI121" i="9"/>
  <c r="CQ121" i="9"/>
  <c r="CY121" i="9"/>
  <c r="CH122" i="9"/>
  <c r="CP122" i="9"/>
  <c r="CX122" i="9"/>
  <c r="CG123" i="9"/>
  <c r="CO123" i="9"/>
  <c r="CW123" i="9"/>
  <c r="CF124" i="9"/>
  <c r="CN124" i="9"/>
  <c r="CV124" i="9"/>
  <c r="CE125" i="9"/>
  <c r="CM125" i="9"/>
  <c r="CU125" i="9"/>
  <c r="CD126" i="9"/>
  <c r="CL126" i="9"/>
  <c r="CT126" i="9"/>
  <c r="DB126" i="9"/>
  <c r="CK127" i="9"/>
  <c r="CS127" i="9"/>
  <c r="DA127" i="9"/>
  <c r="CJ128" i="9"/>
  <c r="CR128" i="9"/>
  <c r="CZ128" i="9"/>
  <c r="CI129" i="9"/>
  <c r="CQ129" i="9"/>
  <c r="CY129" i="9"/>
  <c r="CH130" i="9"/>
  <c r="CP130" i="9"/>
  <c r="CX130" i="9"/>
  <c r="CG131" i="9"/>
  <c r="CO131" i="9"/>
  <c r="CW131" i="9"/>
  <c r="CF132" i="9"/>
  <c r="CN132" i="9"/>
  <c r="CV132" i="9"/>
  <c r="CE133" i="9"/>
  <c r="CM133" i="9"/>
  <c r="CU133" i="9"/>
  <c r="CD134" i="9"/>
  <c r="CL134" i="9"/>
  <c r="CT134" i="9"/>
  <c r="DB134" i="9"/>
  <c r="CK135" i="9"/>
  <c r="CS135" i="9"/>
  <c r="DA135" i="9"/>
  <c r="CJ136" i="9"/>
  <c r="CR136" i="9"/>
  <c r="CZ136" i="9"/>
  <c r="CI137" i="9"/>
  <c r="CQ137" i="9"/>
  <c r="CY137" i="9"/>
  <c r="CH138" i="9"/>
  <c r="CP138" i="9"/>
  <c r="CX138" i="9"/>
  <c r="CM63" i="9"/>
  <c r="DA65" i="9"/>
  <c r="CP68" i="9"/>
  <c r="CE71" i="9"/>
  <c r="CS73" i="9"/>
  <c r="CH76" i="9"/>
  <c r="CV78" i="9"/>
  <c r="CK81" i="9"/>
  <c r="CY83" i="9"/>
  <c r="CN86" i="9"/>
  <c r="CK88" i="9"/>
  <c r="CS88" i="9"/>
  <c r="DA88" i="9"/>
  <c r="CJ89" i="9"/>
  <c r="CR89" i="9"/>
  <c r="CZ89" i="9"/>
  <c r="CI90" i="9"/>
  <c r="CQ90" i="9"/>
  <c r="CY90" i="9"/>
  <c r="CH91" i="9"/>
  <c r="CP91" i="9"/>
  <c r="CX91" i="9"/>
  <c r="CG92" i="9"/>
  <c r="CO92" i="9"/>
  <c r="CW92" i="9"/>
  <c r="CF93" i="9"/>
  <c r="CN93" i="9"/>
  <c r="CV93" i="9"/>
  <c r="CE94" i="9"/>
  <c r="CM94" i="9"/>
  <c r="CU94" i="9"/>
  <c r="CD95" i="9"/>
  <c r="CL95" i="9"/>
  <c r="CT95" i="9"/>
  <c r="DB95" i="9"/>
  <c r="CK96" i="9"/>
  <c r="CS96" i="9"/>
  <c r="DA96" i="9"/>
  <c r="CJ97" i="9"/>
  <c r="CR97" i="9"/>
  <c r="CZ97" i="9"/>
  <c r="CI98" i="9"/>
  <c r="CQ98" i="9"/>
  <c r="CY98" i="9"/>
  <c r="CH99" i="9"/>
  <c r="CP99" i="9"/>
  <c r="CX99" i="9"/>
  <c r="CG100" i="9"/>
  <c r="CO100" i="9"/>
  <c r="CW100" i="9"/>
  <c r="CF101" i="9"/>
  <c r="CN101" i="9"/>
  <c r="CV101" i="9"/>
  <c r="CE102" i="9"/>
  <c r="CM102" i="9"/>
  <c r="CU102" i="9"/>
  <c r="CD103" i="9"/>
  <c r="CL103" i="9"/>
  <c r="CT103" i="9"/>
  <c r="DB103" i="9"/>
  <c r="CK104" i="9"/>
  <c r="CS104" i="9"/>
  <c r="DA104" i="9"/>
  <c r="CJ105" i="9"/>
  <c r="CR105" i="9"/>
  <c r="CZ105" i="9"/>
  <c r="CI106" i="9"/>
  <c r="CQ106" i="9"/>
  <c r="CY106" i="9"/>
  <c r="CH107" i="9"/>
  <c r="CP107" i="9"/>
  <c r="CX107" i="9"/>
  <c r="CG108" i="9"/>
  <c r="CO108" i="9"/>
  <c r="CW108" i="9"/>
  <c r="CF109" i="9"/>
  <c r="CN109" i="9"/>
  <c r="CV109" i="9"/>
  <c r="CE110" i="9"/>
  <c r="CM110" i="9"/>
  <c r="CU110" i="9"/>
  <c r="CD111" i="9"/>
  <c r="CL111" i="9"/>
  <c r="CT111" i="9"/>
  <c r="DB111" i="9"/>
  <c r="CK112" i="9"/>
  <c r="CS112" i="9"/>
  <c r="DA112" i="9"/>
  <c r="CJ113" i="9"/>
  <c r="CR113" i="9"/>
  <c r="CZ113" i="9"/>
  <c r="CI114" i="9"/>
  <c r="CQ114" i="9"/>
  <c r="CY114" i="9"/>
  <c r="CH115" i="9"/>
  <c r="CP115" i="9"/>
  <c r="CX115" i="9"/>
  <c r="CG116" i="9"/>
  <c r="CO116" i="9"/>
  <c r="CW116" i="9"/>
  <c r="CF117" i="9"/>
  <c r="CN117" i="9"/>
  <c r="CV117" i="9"/>
  <c r="CE118" i="9"/>
  <c r="CM118" i="9"/>
  <c r="CU118" i="9"/>
  <c r="CD119" i="9"/>
  <c r="CL119" i="9"/>
  <c r="CT119" i="9"/>
  <c r="DB119" i="9"/>
  <c r="CK120" i="9"/>
  <c r="CS120" i="9"/>
  <c r="DA120" i="9"/>
  <c r="CJ121" i="9"/>
  <c r="CR121" i="9"/>
  <c r="CZ121" i="9"/>
  <c r="CI122" i="9"/>
  <c r="CQ122" i="9"/>
  <c r="CY122" i="9"/>
  <c r="CH123" i="9"/>
  <c r="CP123" i="9"/>
  <c r="CX123" i="9"/>
  <c r="CG124" i="9"/>
  <c r="CO124" i="9"/>
  <c r="CW124" i="9"/>
  <c r="CF125" i="9"/>
  <c r="CN125" i="9"/>
  <c r="CV125" i="9"/>
  <c r="CE126" i="9"/>
  <c r="CM126" i="9"/>
  <c r="CU126" i="9"/>
  <c r="CD127" i="9"/>
  <c r="CL127" i="9"/>
  <c r="CT127" i="9"/>
  <c r="DB127" i="9"/>
  <c r="CK128" i="9"/>
  <c r="CS128" i="9"/>
  <c r="DA128" i="9"/>
  <c r="CJ129" i="9"/>
  <c r="CR129" i="9"/>
  <c r="CZ129" i="9"/>
  <c r="CI130" i="9"/>
  <c r="CQ130" i="9"/>
  <c r="CY130" i="9"/>
  <c r="CH131" i="9"/>
  <c r="CP131" i="9"/>
  <c r="CX131" i="9"/>
  <c r="CG132" i="9"/>
  <c r="CO132" i="9"/>
  <c r="CW132" i="9"/>
  <c r="CF133" i="9"/>
  <c r="CN133" i="9"/>
  <c r="CV133" i="9"/>
  <c r="CE134" i="9"/>
  <c r="CM134" i="9"/>
  <c r="CU134" i="9"/>
  <c r="CD135" i="9"/>
  <c r="CL135" i="9"/>
  <c r="CT135" i="9"/>
  <c r="DB135" i="9"/>
  <c r="CK136" i="9"/>
  <c r="CS136" i="9"/>
  <c r="DA136" i="9"/>
  <c r="CJ137" i="9"/>
  <c r="CR137" i="9"/>
  <c r="CZ137" i="9"/>
  <c r="CI138" i="9"/>
  <c r="CQ138" i="9"/>
  <c r="CY138" i="9"/>
  <c r="CG61" i="9"/>
  <c r="CU63" i="9"/>
  <c r="CJ66" i="9"/>
  <c r="CX68" i="9"/>
  <c r="CM71" i="9"/>
  <c r="DA73" i="9"/>
  <c r="CP76" i="9"/>
  <c r="CE79" i="9"/>
  <c r="CS81" i="9"/>
  <c r="CH84" i="9"/>
  <c r="CV86" i="9"/>
  <c r="CL88" i="9"/>
  <c r="CT88" i="9"/>
  <c r="DB88" i="9"/>
  <c r="CK89" i="9"/>
  <c r="CS89" i="9"/>
  <c r="DA89" i="9"/>
  <c r="CJ90" i="9"/>
  <c r="CR90" i="9"/>
  <c r="CZ90" i="9"/>
  <c r="CI91" i="9"/>
  <c r="CQ91" i="9"/>
  <c r="CY91" i="9"/>
  <c r="CH92" i="9"/>
  <c r="CP92" i="9"/>
  <c r="CX92" i="9"/>
  <c r="CG93" i="9"/>
  <c r="CO93" i="9"/>
  <c r="CW93" i="9"/>
  <c r="CF94" i="9"/>
  <c r="CN94" i="9"/>
  <c r="CV94" i="9"/>
  <c r="CE95" i="9"/>
  <c r="CM95" i="9"/>
  <c r="CU95" i="9"/>
  <c r="CD96" i="9"/>
  <c r="CL96" i="9"/>
  <c r="CT96" i="9"/>
  <c r="DB96" i="9"/>
  <c r="CK97" i="9"/>
  <c r="CS97" i="9"/>
  <c r="DA97" i="9"/>
  <c r="CJ98" i="9"/>
  <c r="CR98" i="9"/>
  <c r="CZ98" i="9"/>
  <c r="CI99" i="9"/>
  <c r="CQ99" i="9"/>
  <c r="CY99" i="9"/>
  <c r="CH100" i="9"/>
  <c r="CP100" i="9"/>
  <c r="CX100" i="9"/>
  <c r="CG101" i="9"/>
  <c r="CO101" i="9"/>
  <c r="CW101" i="9"/>
  <c r="CF102" i="9"/>
  <c r="CN102" i="9"/>
  <c r="CV102" i="9"/>
  <c r="CE103" i="9"/>
  <c r="CM103" i="9"/>
  <c r="CU103" i="9"/>
  <c r="CD104" i="9"/>
  <c r="CL104" i="9"/>
  <c r="CT104" i="9"/>
  <c r="DB104" i="9"/>
  <c r="CK105" i="9"/>
  <c r="CS105" i="9"/>
  <c r="DA105" i="9"/>
  <c r="CJ106" i="9"/>
  <c r="CR106" i="9"/>
  <c r="CZ106" i="9"/>
  <c r="CI107" i="9"/>
  <c r="CQ107" i="9"/>
  <c r="CY107" i="9"/>
  <c r="CH108" i="9"/>
  <c r="CP108" i="9"/>
  <c r="CX108" i="9"/>
  <c r="CG109" i="9"/>
  <c r="CO109" i="9"/>
  <c r="CW109" i="9"/>
  <c r="CF110" i="9"/>
  <c r="CN110" i="9"/>
  <c r="CV110" i="9"/>
  <c r="CE111" i="9"/>
  <c r="CM111" i="9"/>
  <c r="CU111" i="9"/>
  <c r="CD112" i="9"/>
  <c r="CL112" i="9"/>
  <c r="CT112" i="9"/>
  <c r="DB112" i="9"/>
  <c r="CK113" i="9"/>
  <c r="CS113" i="9"/>
  <c r="DA113" i="9"/>
  <c r="CJ114" i="9"/>
  <c r="CR114" i="9"/>
  <c r="CZ114" i="9"/>
  <c r="CI115" i="9"/>
  <c r="CQ115" i="9"/>
  <c r="CY115" i="9"/>
  <c r="CH116" i="9"/>
  <c r="CP116" i="9"/>
  <c r="CX116" i="9"/>
  <c r="CG117" i="9"/>
  <c r="CO117" i="9"/>
  <c r="CW117" i="9"/>
  <c r="CF118" i="9"/>
  <c r="CN118" i="9"/>
  <c r="CV118" i="9"/>
  <c r="CE119" i="9"/>
  <c r="CM119" i="9"/>
  <c r="CU119" i="9"/>
  <c r="CD120" i="9"/>
  <c r="CL120" i="9"/>
  <c r="CT120" i="9"/>
  <c r="DB120" i="9"/>
  <c r="CK121" i="9"/>
  <c r="CS121" i="9"/>
  <c r="DA121" i="9"/>
  <c r="CJ122" i="9"/>
  <c r="CR122" i="9"/>
  <c r="CZ122" i="9"/>
  <c r="CI123" i="9"/>
  <c r="CQ123" i="9"/>
  <c r="CY123" i="9"/>
  <c r="CH124" i="9"/>
  <c r="CP124" i="9"/>
  <c r="CX124" i="9"/>
  <c r="CG125" i="9"/>
  <c r="CO125" i="9"/>
  <c r="CW125" i="9"/>
  <c r="CF126" i="9"/>
  <c r="CN126" i="9"/>
  <c r="CV126" i="9"/>
  <c r="CE127" i="9"/>
  <c r="CM127" i="9"/>
  <c r="CU127" i="9"/>
  <c r="CD128" i="9"/>
  <c r="CL128" i="9"/>
  <c r="CT128" i="9"/>
  <c r="DB128" i="9"/>
  <c r="CK129" i="9"/>
  <c r="CS129" i="9"/>
  <c r="DA129" i="9"/>
  <c r="CJ130" i="9"/>
  <c r="CR130" i="9"/>
  <c r="CZ130" i="9"/>
  <c r="CI131" i="9"/>
  <c r="CQ131" i="9"/>
  <c r="CY131" i="9"/>
  <c r="CH132" i="9"/>
  <c r="CP132" i="9"/>
  <c r="CX132" i="9"/>
  <c r="CG133" i="9"/>
  <c r="CO133" i="9"/>
  <c r="CW133" i="9"/>
  <c r="CF134" i="9"/>
  <c r="CN134" i="9"/>
  <c r="CV134" i="9"/>
  <c r="CE135" i="9"/>
  <c r="CM135" i="9"/>
  <c r="CU135" i="9"/>
  <c r="CD136" i="9"/>
  <c r="CL136" i="9"/>
  <c r="CT136" i="9"/>
  <c r="DB136" i="9"/>
  <c r="CK137" i="9"/>
  <c r="CS137" i="9"/>
  <c r="DA137" i="9"/>
  <c r="CJ138" i="9"/>
  <c r="CR138" i="9"/>
  <c r="CZ138" i="9"/>
  <c r="CW61" i="9"/>
  <c r="CL64" i="9"/>
  <c r="CZ66" i="9"/>
  <c r="CO69" i="9"/>
  <c r="CD72" i="9"/>
  <c r="CR74" i="9"/>
  <c r="CG77" i="9"/>
  <c r="CU79" i="9"/>
  <c r="CJ82" i="9"/>
  <c r="CX84" i="9"/>
  <c r="CM87" i="9"/>
  <c r="CN88" i="9"/>
  <c r="CV88" i="9"/>
  <c r="CE89" i="9"/>
  <c r="CM89" i="9"/>
  <c r="CU89" i="9"/>
  <c r="CD90" i="9"/>
  <c r="CL90" i="9"/>
  <c r="CT90" i="9"/>
  <c r="DB90" i="9"/>
  <c r="CK91" i="9"/>
  <c r="CS91" i="9"/>
  <c r="DA91" i="9"/>
  <c r="CJ92" i="9"/>
  <c r="CR92" i="9"/>
  <c r="CZ92" i="9"/>
  <c r="CI93" i="9"/>
  <c r="CQ93" i="9"/>
  <c r="CY93" i="9"/>
  <c r="CH94" i="9"/>
  <c r="CP94" i="9"/>
  <c r="CX94" i="9"/>
  <c r="CG95" i="9"/>
  <c r="CO95" i="9"/>
  <c r="CW95" i="9"/>
  <c r="CF96" i="9"/>
  <c r="CN96" i="9"/>
  <c r="CV96" i="9"/>
  <c r="CE97" i="9"/>
  <c r="CM97" i="9"/>
  <c r="CU97" i="9"/>
  <c r="CD98" i="9"/>
  <c r="CL98" i="9"/>
  <c r="CT98" i="9"/>
  <c r="DB98" i="9"/>
  <c r="CK99" i="9"/>
  <c r="CS99" i="9"/>
  <c r="DA99" i="9"/>
  <c r="CJ100" i="9"/>
  <c r="CR100" i="9"/>
  <c r="CZ100" i="9"/>
  <c r="CI101" i="9"/>
  <c r="CQ101" i="9"/>
  <c r="CY101" i="9"/>
  <c r="CH102" i="9"/>
  <c r="CP102" i="9"/>
  <c r="CX102" i="9"/>
  <c r="CG103" i="9"/>
  <c r="CO103" i="9"/>
  <c r="CW103" i="9"/>
  <c r="CF104" i="9"/>
  <c r="CN104" i="9"/>
  <c r="CV104" i="9"/>
  <c r="CE105" i="9"/>
  <c r="CM105" i="9"/>
  <c r="CU105" i="9"/>
  <c r="CD106" i="9"/>
  <c r="CL106" i="9"/>
  <c r="CT106" i="9"/>
  <c r="DB106" i="9"/>
  <c r="CK107" i="9"/>
  <c r="CS107" i="9"/>
  <c r="DA107" i="9"/>
  <c r="CJ108" i="9"/>
  <c r="CR108" i="9"/>
  <c r="CZ108" i="9"/>
  <c r="CI109" i="9"/>
  <c r="CQ109" i="9"/>
  <c r="CY109" i="9"/>
  <c r="CH110" i="9"/>
  <c r="CP110" i="9"/>
  <c r="CX110" i="9"/>
  <c r="CG111" i="9"/>
  <c r="CO111" i="9"/>
  <c r="CW111" i="9"/>
  <c r="CF112" i="9"/>
  <c r="CN112" i="9"/>
  <c r="CV112" i="9"/>
  <c r="CE113" i="9"/>
  <c r="CM113" i="9"/>
  <c r="CU113" i="9"/>
  <c r="CD114" i="9"/>
  <c r="CL114" i="9"/>
  <c r="CT114" i="9"/>
  <c r="DB114" i="9"/>
  <c r="CK115" i="9"/>
  <c r="CS115" i="9"/>
  <c r="DA115" i="9"/>
  <c r="CJ116" i="9"/>
  <c r="CR116" i="9"/>
  <c r="CZ116" i="9"/>
  <c r="CI117" i="9"/>
  <c r="CQ117" i="9"/>
  <c r="CY117" i="9"/>
  <c r="CH118" i="9"/>
  <c r="CP118" i="9"/>
  <c r="CX118" i="9"/>
  <c r="CG119" i="9"/>
  <c r="CO119" i="9"/>
  <c r="CW119" i="9"/>
  <c r="CF120" i="9"/>
  <c r="CN120" i="9"/>
  <c r="CV120" i="9"/>
  <c r="CE121" i="9"/>
  <c r="CM121" i="9"/>
  <c r="CU121" i="9"/>
  <c r="CD122" i="9"/>
  <c r="CL122" i="9"/>
  <c r="CT122" i="9"/>
  <c r="DB122" i="9"/>
  <c r="CK123" i="9"/>
  <c r="CS123" i="9"/>
  <c r="DA123" i="9"/>
  <c r="CJ124" i="9"/>
  <c r="CR124" i="9"/>
  <c r="CZ124" i="9"/>
  <c r="CI125" i="9"/>
  <c r="CQ125" i="9"/>
  <c r="CY125" i="9"/>
  <c r="CH126" i="9"/>
  <c r="CP126" i="9"/>
  <c r="CX126" i="9"/>
  <c r="CG127" i="9"/>
  <c r="CO127" i="9"/>
  <c r="CW127" i="9"/>
  <c r="CF128" i="9"/>
  <c r="CN128" i="9"/>
  <c r="CV128" i="9"/>
  <c r="CE129" i="9"/>
  <c r="CM129" i="9"/>
  <c r="CU129" i="9"/>
  <c r="CD130" i="9"/>
  <c r="CL130" i="9"/>
  <c r="CT130" i="9"/>
  <c r="DB130" i="9"/>
  <c r="CK131" i="9"/>
  <c r="CS131" i="9"/>
  <c r="DA131" i="9"/>
  <c r="CJ132" i="9"/>
  <c r="CR132" i="9"/>
  <c r="CZ132" i="9"/>
  <c r="CI133" i="9"/>
  <c r="CQ133" i="9"/>
  <c r="CY133" i="9"/>
  <c r="CH134" i="9"/>
  <c r="CP134" i="9"/>
  <c r="CX134" i="9"/>
  <c r="CG135" i="9"/>
  <c r="CO135" i="9"/>
  <c r="CW135" i="9"/>
  <c r="CF136" i="9"/>
  <c r="CN136" i="9"/>
  <c r="CV136" i="9"/>
  <c r="CR66" i="9"/>
  <c r="CX76" i="9"/>
  <c r="CE87" i="9"/>
  <c r="CL89" i="9"/>
  <c r="CS90" i="9"/>
  <c r="CZ91" i="9"/>
  <c r="CH93" i="9"/>
  <c r="CO94" i="9"/>
  <c r="CV95" i="9"/>
  <c r="CD97" i="9"/>
  <c r="CK98" i="9"/>
  <c r="CR99" i="9"/>
  <c r="CY100" i="9"/>
  <c r="CG102" i="9"/>
  <c r="CN103" i="9"/>
  <c r="CU104" i="9"/>
  <c r="DB105" i="9"/>
  <c r="CJ107" i="9"/>
  <c r="CQ108" i="9"/>
  <c r="CX109" i="9"/>
  <c r="CF111" i="9"/>
  <c r="CM112" i="9"/>
  <c r="CT113" i="9"/>
  <c r="DA114" i="9"/>
  <c r="CI116" i="9"/>
  <c r="CP117" i="9"/>
  <c r="CW118" i="9"/>
  <c r="CE120" i="9"/>
  <c r="CL121" i="9"/>
  <c r="CS122" i="9"/>
  <c r="CZ123" i="9"/>
  <c r="CH125" i="9"/>
  <c r="CO126" i="9"/>
  <c r="CV127" i="9"/>
  <c r="CD129" i="9"/>
  <c r="CK130" i="9"/>
  <c r="CR131" i="9"/>
  <c r="CY132" i="9"/>
  <c r="CG134" i="9"/>
  <c r="CN135" i="9"/>
  <c r="CU136" i="9"/>
  <c r="CT137" i="9"/>
  <c r="CM138" i="9"/>
  <c r="CF139" i="9"/>
  <c r="CN139" i="9"/>
  <c r="CV139" i="9"/>
  <c r="CE140" i="9"/>
  <c r="CM140" i="9"/>
  <c r="CU140" i="9"/>
  <c r="CD141" i="9"/>
  <c r="CL141" i="9"/>
  <c r="CT141" i="9"/>
  <c r="DB141" i="9"/>
  <c r="CK142" i="9"/>
  <c r="CS142" i="9"/>
  <c r="DA142" i="9"/>
  <c r="CJ143" i="9"/>
  <c r="CR143" i="9"/>
  <c r="CZ143" i="9"/>
  <c r="CI144" i="9"/>
  <c r="CQ144" i="9"/>
  <c r="CY144" i="9"/>
  <c r="CH145" i="9"/>
  <c r="CP145" i="9"/>
  <c r="CX145" i="9"/>
  <c r="CG146" i="9"/>
  <c r="CO146" i="9"/>
  <c r="CW146" i="9"/>
  <c r="CF147" i="9"/>
  <c r="CN147" i="9"/>
  <c r="CV147" i="9"/>
  <c r="CE148" i="9"/>
  <c r="CM148" i="9"/>
  <c r="CU148" i="9"/>
  <c r="CD149" i="9"/>
  <c r="CL149" i="9"/>
  <c r="CT149" i="9"/>
  <c r="DB149" i="9"/>
  <c r="CK150" i="9"/>
  <c r="CS150" i="9"/>
  <c r="DA150" i="9"/>
  <c r="CJ151" i="9"/>
  <c r="CR151" i="9"/>
  <c r="CZ151" i="9"/>
  <c r="CI152" i="9"/>
  <c r="CQ152" i="9"/>
  <c r="CY152" i="9"/>
  <c r="CH153" i="9"/>
  <c r="CP153" i="9"/>
  <c r="CX153" i="9"/>
  <c r="CG154" i="9"/>
  <c r="CO154" i="9"/>
  <c r="CW154" i="9"/>
  <c r="CF155" i="9"/>
  <c r="CN155" i="9"/>
  <c r="CV155" i="9"/>
  <c r="CE156" i="9"/>
  <c r="CM156" i="9"/>
  <c r="CU156" i="9"/>
  <c r="CD157" i="9"/>
  <c r="CL157" i="9"/>
  <c r="CT157" i="9"/>
  <c r="DB157" i="9"/>
  <c r="CK158" i="9"/>
  <c r="CS158" i="9"/>
  <c r="DA158" i="9"/>
  <c r="CJ159" i="9"/>
  <c r="CR159" i="9"/>
  <c r="CZ159" i="9"/>
  <c r="CJ60" i="9"/>
  <c r="CR60" i="9"/>
  <c r="CZ60" i="9"/>
  <c r="CL72" i="9"/>
  <c r="CH95" i="9"/>
  <c r="CD99" i="9"/>
  <c r="CG104" i="9"/>
  <c r="CX111" i="9"/>
  <c r="DA116" i="9"/>
  <c r="CS124" i="9"/>
  <c r="CD131" i="9"/>
  <c r="CL137" i="9"/>
  <c r="DA139" i="9"/>
  <c r="CZ140" i="9"/>
  <c r="CH142" i="9"/>
  <c r="CO143" i="9"/>
  <c r="CV144" i="9"/>
  <c r="CD146" i="9"/>
  <c r="CT146" i="9"/>
  <c r="CJ148" i="9"/>
  <c r="CY149" i="9"/>
  <c r="CO151" i="9"/>
  <c r="CE153" i="9"/>
  <c r="DB154" i="9"/>
  <c r="CR156" i="9"/>
  <c r="CH158" i="9"/>
  <c r="CW159" i="9"/>
  <c r="CI67" i="9"/>
  <c r="CO77" i="9"/>
  <c r="CU87" i="9"/>
  <c r="CN89" i="9"/>
  <c r="CU90" i="9"/>
  <c r="DB91" i="9"/>
  <c r="CJ93" i="9"/>
  <c r="CQ94" i="9"/>
  <c r="CX95" i="9"/>
  <c r="CF97" i="9"/>
  <c r="CM98" i="9"/>
  <c r="CT99" i="9"/>
  <c r="DA100" i="9"/>
  <c r="CI102" i="9"/>
  <c r="CP103" i="9"/>
  <c r="CW104" i="9"/>
  <c r="CE106" i="9"/>
  <c r="CL107" i="9"/>
  <c r="CS108" i="9"/>
  <c r="CZ109" i="9"/>
  <c r="CH111" i="9"/>
  <c r="CO112" i="9"/>
  <c r="CV113" i="9"/>
  <c r="CD115" i="9"/>
  <c r="CK116" i="9"/>
  <c r="CR117" i="9"/>
  <c r="CY118" i="9"/>
  <c r="CG120" i="9"/>
  <c r="CN121" i="9"/>
  <c r="CU122" i="9"/>
  <c r="DB123" i="9"/>
  <c r="CJ125" i="9"/>
  <c r="CQ126" i="9"/>
  <c r="CX127" i="9"/>
  <c r="CF129" i="9"/>
  <c r="CM130" i="9"/>
  <c r="CT131" i="9"/>
  <c r="DA132" i="9"/>
  <c r="CI134" i="9"/>
  <c r="CP135" i="9"/>
  <c r="CW136" i="9"/>
  <c r="CU137" i="9"/>
  <c r="CS138" i="9"/>
  <c r="CG139" i="9"/>
  <c r="CO139" i="9"/>
  <c r="CW139" i="9"/>
  <c r="CF140" i="9"/>
  <c r="CN140" i="9"/>
  <c r="CV140" i="9"/>
  <c r="CE141" i="9"/>
  <c r="CM141" i="9"/>
  <c r="CU141" i="9"/>
  <c r="CD142" i="9"/>
  <c r="CL142" i="9"/>
  <c r="CT142" i="9"/>
  <c r="DB142" i="9"/>
  <c r="CK143" i="9"/>
  <c r="CS143" i="9"/>
  <c r="DA143" i="9"/>
  <c r="CJ144" i="9"/>
  <c r="CR144" i="9"/>
  <c r="CZ144" i="9"/>
  <c r="CI145" i="9"/>
  <c r="CQ145" i="9"/>
  <c r="CY145" i="9"/>
  <c r="CH146" i="9"/>
  <c r="CP146" i="9"/>
  <c r="CX146" i="9"/>
  <c r="CG147" i="9"/>
  <c r="CO147" i="9"/>
  <c r="CW147" i="9"/>
  <c r="CF148" i="9"/>
  <c r="CN148" i="9"/>
  <c r="CV148" i="9"/>
  <c r="CE149" i="9"/>
  <c r="CM149" i="9"/>
  <c r="CU149" i="9"/>
  <c r="CD150" i="9"/>
  <c r="CL150" i="9"/>
  <c r="CT150" i="9"/>
  <c r="DB150" i="9"/>
  <c r="CK151" i="9"/>
  <c r="CS151" i="9"/>
  <c r="DA151" i="9"/>
  <c r="CJ152" i="9"/>
  <c r="CR152" i="9"/>
  <c r="CZ152" i="9"/>
  <c r="CI153" i="9"/>
  <c r="CQ153" i="9"/>
  <c r="CY153" i="9"/>
  <c r="CH154" i="9"/>
  <c r="CP154" i="9"/>
  <c r="CX154" i="9"/>
  <c r="CG155" i="9"/>
  <c r="CO155" i="9"/>
  <c r="CW155" i="9"/>
  <c r="CF156" i="9"/>
  <c r="CN156" i="9"/>
  <c r="CV156" i="9"/>
  <c r="CE157" i="9"/>
  <c r="CM157" i="9"/>
  <c r="CU157" i="9"/>
  <c r="CD158" i="9"/>
  <c r="CL158" i="9"/>
  <c r="CT158" i="9"/>
  <c r="DB158" i="9"/>
  <c r="CK159" i="9"/>
  <c r="CS159" i="9"/>
  <c r="DA159" i="9"/>
  <c r="CK60" i="9"/>
  <c r="CS60" i="9"/>
  <c r="DA60" i="9"/>
  <c r="CW88" i="9"/>
  <c r="CZ93" i="9"/>
  <c r="CV97" i="9"/>
  <c r="CY102" i="9"/>
  <c r="DB107" i="9"/>
  <c r="CF113" i="9"/>
  <c r="CP119" i="9"/>
  <c r="CL123" i="9"/>
  <c r="CO128" i="9"/>
  <c r="CY134" i="9"/>
  <c r="CS139" i="9"/>
  <c r="CI141" i="9"/>
  <c r="CY141" i="9"/>
  <c r="CG143" i="9"/>
  <c r="CN144" i="9"/>
  <c r="CL146" i="9"/>
  <c r="DA147" i="9"/>
  <c r="CZ148" i="9"/>
  <c r="CH150" i="9"/>
  <c r="CW151" i="9"/>
  <c r="CM153" i="9"/>
  <c r="CT154" i="9"/>
  <c r="CJ156" i="9"/>
  <c r="CQ157" i="9"/>
  <c r="CG159" i="9"/>
  <c r="CG69" i="9"/>
  <c r="CM79" i="9"/>
  <c r="CM88" i="9"/>
  <c r="CT89" i="9"/>
  <c r="DA90" i="9"/>
  <c r="CI92" i="9"/>
  <c r="CP93" i="9"/>
  <c r="CW94" i="9"/>
  <c r="CE96" i="9"/>
  <c r="CL97" i="9"/>
  <c r="CS98" i="9"/>
  <c r="CZ99" i="9"/>
  <c r="CH101" i="9"/>
  <c r="CO102" i="9"/>
  <c r="CV103" i="9"/>
  <c r="CD105" i="9"/>
  <c r="CK106" i="9"/>
  <c r="CR107" i="9"/>
  <c r="CY108" i="9"/>
  <c r="CG110" i="9"/>
  <c r="CN111" i="9"/>
  <c r="CU112" i="9"/>
  <c r="DB113" i="9"/>
  <c r="CJ115" i="9"/>
  <c r="CQ116" i="9"/>
  <c r="CX117" i="9"/>
  <c r="CF119" i="9"/>
  <c r="CM120" i="9"/>
  <c r="CT121" i="9"/>
  <c r="DA122" i="9"/>
  <c r="CI124" i="9"/>
  <c r="CP125" i="9"/>
  <c r="CW126" i="9"/>
  <c r="CE128" i="9"/>
  <c r="CL129" i="9"/>
  <c r="CS130" i="9"/>
  <c r="CZ131" i="9"/>
  <c r="CH133" i="9"/>
  <c r="CO134" i="9"/>
  <c r="CV135" i="9"/>
  <c r="CD137" i="9"/>
  <c r="CV137" i="9"/>
  <c r="CT138" i="9"/>
  <c r="CH139" i="9"/>
  <c r="CP139" i="9"/>
  <c r="CX139" i="9"/>
  <c r="CG140" i="9"/>
  <c r="CO140" i="9"/>
  <c r="CW140" i="9"/>
  <c r="CF141" i="9"/>
  <c r="CN141" i="9"/>
  <c r="CV141" i="9"/>
  <c r="CE142" i="9"/>
  <c r="CM142" i="9"/>
  <c r="CU142" i="9"/>
  <c r="CD143" i="9"/>
  <c r="CL143" i="9"/>
  <c r="CT143" i="9"/>
  <c r="DB143" i="9"/>
  <c r="CK144" i="9"/>
  <c r="CS144" i="9"/>
  <c r="DA144" i="9"/>
  <c r="CJ145" i="9"/>
  <c r="CR145" i="9"/>
  <c r="CZ145" i="9"/>
  <c r="CI146" i="9"/>
  <c r="CQ146" i="9"/>
  <c r="CY146" i="9"/>
  <c r="CH147" i="9"/>
  <c r="CP147" i="9"/>
  <c r="CX147" i="9"/>
  <c r="CG148" i="9"/>
  <c r="CO148" i="9"/>
  <c r="CW148" i="9"/>
  <c r="CF149" i="9"/>
  <c r="CN149" i="9"/>
  <c r="CV149" i="9"/>
  <c r="CE150" i="9"/>
  <c r="CM150" i="9"/>
  <c r="CU150" i="9"/>
  <c r="CD151" i="9"/>
  <c r="CL151" i="9"/>
  <c r="CT151" i="9"/>
  <c r="DB151" i="9"/>
  <c r="CK152" i="9"/>
  <c r="CS152" i="9"/>
  <c r="DA152" i="9"/>
  <c r="CJ153" i="9"/>
  <c r="CR153" i="9"/>
  <c r="CZ153" i="9"/>
  <c r="CI154" i="9"/>
  <c r="CQ154" i="9"/>
  <c r="CY154" i="9"/>
  <c r="CH155" i="9"/>
  <c r="CP155" i="9"/>
  <c r="CX155" i="9"/>
  <c r="CG156" i="9"/>
  <c r="CO156" i="9"/>
  <c r="CW156" i="9"/>
  <c r="CF157" i="9"/>
  <c r="CN157" i="9"/>
  <c r="CV157" i="9"/>
  <c r="CE158" i="9"/>
  <c r="CM158" i="9"/>
  <c r="CU158" i="9"/>
  <c r="CD159" i="9"/>
  <c r="CL159" i="9"/>
  <c r="CT159" i="9"/>
  <c r="DB159" i="9"/>
  <c r="CL60" i="9"/>
  <c r="CT60" i="9"/>
  <c r="DB60" i="9"/>
  <c r="CR82" i="9"/>
  <c r="CU106" i="9"/>
  <c r="CI118" i="9"/>
  <c r="CH127" i="9"/>
  <c r="CR133" i="9"/>
  <c r="CE138" i="9"/>
  <c r="CE145" i="9"/>
  <c r="CS147" i="9"/>
  <c r="CQ149" i="9"/>
  <c r="CG151" i="9"/>
  <c r="CV152" i="9"/>
  <c r="CL154" i="9"/>
  <c r="CS155" i="9"/>
  <c r="CZ156" i="9"/>
  <c r="CP158" i="9"/>
  <c r="CG60" i="9"/>
  <c r="CW69" i="9"/>
  <c r="CD80" i="9"/>
  <c r="CO88" i="9"/>
  <c r="CV89" i="9"/>
  <c r="CD91" i="9"/>
  <c r="CK92" i="9"/>
  <c r="CR93" i="9"/>
  <c r="CY94" i="9"/>
  <c r="CG96" i="9"/>
  <c r="CN97" i="9"/>
  <c r="CU98" i="9"/>
  <c r="DB99" i="9"/>
  <c r="CJ101" i="9"/>
  <c r="CQ102" i="9"/>
  <c r="CX103" i="9"/>
  <c r="CF105" i="9"/>
  <c r="CM106" i="9"/>
  <c r="CT107" i="9"/>
  <c r="DA108" i="9"/>
  <c r="CI110" i="9"/>
  <c r="CP111" i="9"/>
  <c r="CW112" i="9"/>
  <c r="CE114" i="9"/>
  <c r="CL115" i="9"/>
  <c r="CS116" i="9"/>
  <c r="CZ117" i="9"/>
  <c r="CH119" i="9"/>
  <c r="CO120" i="9"/>
  <c r="CV121" i="9"/>
  <c r="CD123" i="9"/>
  <c r="CK124" i="9"/>
  <c r="CR125" i="9"/>
  <c r="CY126" i="9"/>
  <c r="CG128" i="9"/>
  <c r="CN129" i="9"/>
  <c r="CU130" i="9"/>
  <c r="DB131" i="9"/>
  <c r="CJ133" i="9"/>
  <c r="CQ134" i="9"/>
  <c r="CX135" i="9"/>
  <c r="CE137" i="9"/>
  <c r="DB137" i="9"/>
  <c r="CU138" i="9"/>
  <c r="CI139" i="9"/>
  <c r="CQ139" i="9"/>
  <c r="CY139" i="9"/>
  <c r="CH140" i="9"/>
  <c r="CP140" i="9"/>
  <c r="CX140" i="9"/>
  <c r="CG141" i="9"/>
  <c r="CO141" i="9"/>
  <c r="CW141" i="9"/>
  <c r="CF142" i="9"/>
  <c r="CN142" i="9"/>
  <c r="CV142" i="9"/>
  <c r="CE143" i="9"/>
  <c r="CM143" i="9"/>
  <c r="CU143" i="9"/>
  <c r="CD144" i="9"/>
  <c r="CL144" i="9"/>
  <c r="CT144" i="9"/>
  <c r="DB144" i="9"/>
  <c r="CK145" i="9"/>
  <c r="CS145" i="9"/>
  <c r="DA145" i="9"/>
  <c r="CJ146" i="9"/>
  <c r="CR146" i="9"/>
  <c r="CZ146" i="9"/>
  <c r="CI147" i="9"/>
  <c r="CQ147" i="9"/>
  <c r="CY147" i="9"/>
  <c r="CH148" i="9"/>
  <c r="CP148" i="9"/>
  <c r="CX148" i="9"/>
  <c r="CG149" i="9"/>
  <c r="CO149" i="9"/>
  <c r="CW149" i="9"/>
  <c r="CF150" i="9"/>
  <c r="CN150" i="9"/>
  <c r="CV150" i="9"/>
  <c r="CE151" i="9"/>
  <c r="CM151" i="9"/>
  <c r="CU151" i="9"/>
  <c r="CD152" i="9"/>
  <c r="CL152" i="9"/>
  <c r="CT152" i="9"/>
  <c r="DB152" i="9"/>
  <c r="CK153" i="9"/>
  <c r="CS153" i="9"/>
  <c r="DA153" i="9"/>
  <c r="CJ154" i="9"/>
  <c r="CR154" i="9"/>
  <c r="CZ154" i="9"/>
  <c r="CI155" i="9"/>
  <c r="CQ155" i="9"/>
  <c r="CY155" i="9"/>
  <c r="CH156" i="9"/>
  <c r="CP156" i="9"/>
  <c r="CX156" i="9"/>
  <c r="CG157" i="9"/>
  <c r="CO157" i="9"/>
  <c r="CW157" i="9"/>
  <c r="CF158" i="9"/>
  <c r="CN158" i="9"/>
  <c r="CV158" i="9"/>
  <c r="CE159" i="9"/>
  <c r="CM159" i="9"/>
  <c r="CU159" i="9"/>
  <c r="CE60" i="9"/>
  <c r="CM60" i="9"/>
  <c r="CU60" i="9"/>
  <c r="CD60" i="9"/>
  <c r="CF62" i="9"/>
  <c r="CL91" i="9"/>
  <c r="CS92" i="9"/>
  <c r="CO96" i="9"/>
  <c r="CK100" i="9"/>
  <c r="CN105" i="9"/>
  <c r="CQ110" i="9"/>
  <c r="CM114" i="9"/>
  <c r="CW120" i="9"/>
  <c r="CZ125" i="9"/>
  <c r="CV129" i="9"/>
  <c r="CG136" i="9"/>
  <c r="CK139" i="9"/>
  <c r="CJ140" i="9"/>
  <c r="CQ141" i="9"/>
  <c r="CX142" i="9"/>
  <c r="CF144" i="9"/>
  <c r="CU145" i="9"/>
  <c r="CK147" i="9"/>
  <c r="CI149" i="9"/>
  <c r="CX150" i="9"/>
  <c r="CN152" i="9"/>
  <c r="CD154" i="9"/>
  <c r="DA155" i="9"/>
  <c r="CY157" i="9"/>
  <c r="CO159" i="9"/>
  <c r="CW60" i="9"/>
  <c r="CO61" i="9"/>
  <c r="CU71" i="9"/>
  <c r="DA81" i="9"/>
  <c r="CU88" i="9"/>
  <c r="DB89" i="9"/>
  <c r="CJ91" i="9"/>
  <c r="CQ92" i="9"/>
  <c r="CX93" i="9"/>
  <c r="CF95" i="9"/>
  <c r="CM96" i="9"/>
  <c r="CT97" i="9"/>
  <c r="DA98" i="9"/>
  <c r="CI100" i="9"/>
  <c r="CP101" i="9"/>
  <c r="CW102" i="9"/>
  <c r="CE104" i="9"/>
  <c r="CL105" i="9"/>
  <c r="CS106" i="9"/>
  <c r="CZ107" i="9"/>
  <c r="CH109" i="9"/>
  <c r="CO110" i="9"/>
  <c r="CV111" i="9"/>
  <c r="CD113" i="9"/>
  <c r="CK114" i="9"/>
  <c r="CR115" i="9"/>
  <c r="CY116" i="9"/>
  <c r="CG118" i="9"/>
  <c r="CN119" i="9"/>
  <c r="CU120" i="9"/>
  <c r="DB121" i="9"/>
  <c r="CJ123" i="9"/>
  <c r="CQ124" i="9"/>
  <c r="CX125" i="9"/>
  <c r="CF127" i="9"/>
  <c r="CM128" i="9"/>
  <c r="CT129" i="9"/>
  <c r="DA130" i="9"/>
  <c r="CI132" i="9"/>
  <c r="CP133" i="9"/>
  <c r="CW134" i="9"/>
  <c r="CE136" i="9"/>
  <c r="CF137" i="9"/>
  <c r="CD138" i="9"/>
  <c r="DA138" i="9"/>
  <c r="CJ139" i="9"/>
  <c r="CR139" i="9"/>
  <c r="CZ139" i="9"/>
  <c r="CI140" i="9"/>
  <c r="CQ140" i="9"/>
  <c r="CY140" i="9"/>
  <c r="CH141" i="9"/>
  <c r="CP141" i="9"/>
  <c r="CX141" i="9"/>
  <c r="CG142" i="9"/>
  <c r="CO142" i="9"/>
  <c r="CW142" i="9"/>
  <c r="CF143" i="9"/>
  <c r="CN143" i="9"/>
  <c r="CV143" i="9"/>
  <c r="CE144" i="9"/>
  <c r="CM144" i="9"/>
  <c r="CU144" i="9"/>
  <c r="CD145" i="9"/>
  <c r="CL145" i="9"/>
  <c r="CT145" i="9"/>
  <c r="DB145" i="9"/>
  <c r="CK146" i="9"/>
  <c r="CS146" i="9"/>
  <c r="DA146" i="9"/>
  <c r="CJ147" i="9"/>
  <c r="CR147" i="9"/>
  <c r="CZ147" i="9"/>
  <c r="CI148" i="9"/>
  <c r="CQ148" i="9"/>
  <c r="CY148" i="9"/>
  <c r="CH149" i="9"/>
  <c r="CP149" i="9"/>
  <c r="CX149" i="9"/>
  <c r="CG150" i="9"/>
  <c r="CO150" i="9"/>
  <c r="CW150" i="9"/>
  <c r="CF151" i="9"/>
  <c r="CN151" i="9"/>
  <c r="CV151" i="9"/>
  <c r="CE152" i="9"/>
  <c r="CM152" i="9"/>
  <c r="CU152" i="9"/>
  <c r="CD153" i="9"/>
  <c r="CL153" i="9"/>
  <c r="CT153" i="9"/>
  <c r="DB153" i="9"/>
  <c r="CK154" i="9"/>
  <c r="CS154" i="9"/>
  <c r="DA154" i="9"/>
  <c r="CJ155" i="9"/>
  <c r="CR155" i="9"/>
  <c r="CZ155" i="9"/>
  <c r="CI156" i="9"/>
  <c r="CQ156" i="9"/>
  <c r="CY156" i="9"/>
  <c r="CH157" i="9"/>
  <c r="CP157" i="9"/>
  <c r="CX157" i="9"/>
  <c r="CG158" i="9"/>
  <c r="CO158" i="9"/>
  <c r="CW158" i="9"/>
  <c r="CF159" i="9"/>
  <c r="CN159" i="9"/>
  <c r="CV159" i="9"/>
  <c r="CF60" i="9"/>
  <c r="CN60" i="9"/>
  <c r="CV60" i="9"/>
  <c r="CE90" i="9"/>
  <c r="CR101" i="9"/>
  <c r="CJ109" i="9"/>
  <c r="CT115" i="9"/>
  <c r="CE122" i="9"/>
  <c r="CK132" i="9"/>
  <c r="DB138" i="9"/>
  <c r="CR140" i="9"/>
  <c r="CP142" i="9"/>
  <c r="CW143" i="9"/>
  <c r="CM145" i="9"/>
  <c r="DB146" i="9"/>
  <c r="CR148" i="9"/>
  <c r="CP150" i="9"/>
  <c r="CF152" i="9"/>
  <c r="CU153" i="9"/>
  <c r="CK155" i="9"/>
  <c r="CI157" i="9"/>
  <c r="CX158" i="9"/>
  <c r="CO60" i="9"/>
  <c r="CD64" i="9"/>
  <c r="CJ74" i="9"/>
  <c r="CP84" i="9"/>
  <c r="CD89" i="9"/>
  <c r="CK90" i="9"/>
  <c r="CR91" i="9"/>
  <c r="CY92" i="9"/>
  <c r="CG94" i="9"/>
  <c r="CN95" i="9"/>
  <c r="CU96" i="9"/>
  <c r="DB97" i="9"/>
  <c r="CJ99" i="9"/>
  <c r="CQ100" i="9"/>
  <c r="CX101" i="9"/>
  <c r="CF103" i="9"/>
  <c r="CM104" i="9"/>
  <c r="CT105" i="9"/>
  <c r="DA106" i="9"/>
  <c r="CI108" i="9"/>
  <c r="CP109" i="9"/>
  <c r="CW110" i="9"/>
  <c r="CE112" i="9"/>
  <c r="CL113" i="9"/>
  <c r="CS114" i="9"/>
  <c r="CZ115" i="9"/>
  <c r="CH117" i="9"/>
  <c r="CO118" i="9"/>
  <c r="CV119" i="9"/>
  <c r="CD121" i="9"/>
  <c r="CK122" i="9"/>
  <c r="CR123" i="9"/>
  <c r="CY124" i="9"/>
  <c r="CG126" i="9"/>
  <c r="CN127" i="9"/>
  <c r="CU128" i="9"/>
  <c r="DB129" i="9"/>
  <c r="CJ131" i="9"/>
  <c r="CQ132" i="9"/>
  <c r="CX133" i="9"/>
  <c r="CF135" i="9"/>
  <c r="CM136" i="9"/>
  <c r="CM137" i="9"/>
  <c r="CK138" i="9"/>
  <c r="CD139" i="9"/>
  <c r="CL139" i="9"/>
  <c r="CT139" i="9"/>
  <c r="DB139" i="9"/>
  <c r="CK140" i="9"/>
  <c r="CS140" i="9"/>
  <c r="DA140" i="9"/>
  <c r="CJ141" i="9"/>
  <c r="CR141" i="9"/>
  <c r="CZ141" i="9"/>
  <c r="CI142" i="9"/>
  <c r="CQ142" i="9"/>
  <c r="CY142" i="9"/>
  <c r="CH143" i="9"/>
  <c r="CP143" i="9"/>
  <c r="CX143" i="9"/>
  <c r="CG144" i="9"/>
  <c r="CO144" i="9"/>
  <c r="CW144" i="9"/>
  <c r="CF145" i="9"/>
  <c r="CN145" i="9"/>
  <c r="CV145" i="9"/>
  <c r="CE146" i="9"/>
  <c r="CM146" i="9"/>
  <c r="CU146" i="9"/>
  <c r="CD147" i="9"/>
  <c r="CL147" i="9"/>
  <c r="CT147" i="9"/>
  <c r="DB147" i="9"/>
  <c r="CK148" i="9"/>
  <c r="CS148" i="9"/>
  <c r="DA148" i="9"/>
  <c r="CJ149" i="9"/>
  <c r="CR149" i="9"/>
  <c r="CZ149" i="9"/>
  <c r="CI150" i="9"/>
  <c r="CQ150" i="9"/>
  <c r="CY150" i="9"/>
  <c r="CH151" i="9"/>
  <c r="CP151" i="9"/>
  <c r="CX151" i="9"/>
  <c r="CG152" i="9"/>
  <c r="CO152" i="9"/>
  <c r="CW152" i="9"/>
  <c r="CF153" i="9"/>
  <c r="CN153" i="9"/>
  <c r="CV153" i="9"/>
  <c r="CE154" i="9"/>
  <c r="CM154" i="9"/>
  <c r="CU154" i="9"/>
  <c r="CD155" i="9"/>
  <c r="CL155" i="9"/>
  <c r="CT155" i="9"/>
  <c r="DB155" i="9"/>
  <c r="CK156" i="9"/>
  <c r="CS156" i="9"/>
  <c r="DA156" i="9"/>
  <c r="CJ157" i="9"/>
  <c r="CR157" i="9"/>
  <c r="CZ157" i="9"/>
  <c r="CI158" i="9"/>
  <c r="CQ158" i="9"/>
  <c r="CY158" i="9"/>
  <c r="CH159" i="9"/>
  <c r="CP159" i="9"/>
  <c r="CX159" i="9"/>
  <c r="CH60" i="9"/>
  <c r="CP60" i="9"/>
  <c r="CX60" i="9"/>
  <c r="CO104" i="9"/>
  <c r="CY110" i="9"/>
  <c r="CU114" i="9"/>
  <c r="CJ117" i="9"/>
  <c r="CX119" i="9"/>
  <c r="CM122" i="9"/>
  <c r="DA124" i="9"/>
  <c r="CP127" i="9"/>
  <c r="CE130" i="9"/>
  <c r="CS132" i="9"/>
  <c r="CH135" i="9"/>
  <c r="CN137" i="9"/>
  <c r="CE139" i="9"/>
  <c r="CU139" i="9"/>
  <c r="CL140" i="9"/>
  <c r="DB140" i="9"/>
  <c r="CS141" i="9"/>
  <c r="CJ142" i="9"/>
  <c r="CZ142" i="9"/>
  <c r="CQ143" i="9"/>
  <c r="CH144" i="9"/>
  <c r="CX144" i="9"/>
  <c r="CO145" i="9"/>
  <c r="CF146" i="9"/>
  <c r="CV146" i="9"/>
  <c r="CE147" i="9"/>
  <c r="CU147" i="9"/>
  <c r="CL148" i="9"/>
  <c r="DB148" i="9"/>
  <c r="CS149" i="9"/>
  <c r="CJ150" i="9"/>
  <c r="CZ150" i="9"/>
  <c r="CQ151" i="9"/>
  <c r="CH152" i="9"/>
  <c r="CX152" i="9"/>
  <c r="CO153" i="9"/>
  <c r="CF154" i="9"/>
  <c r="CV154" i="9"/>
  <c r="CE155" i="9"/>
  <c r="CU155" i="9"/>
  <c r="CL156" i="9"/>
  <c r="DB156" i="9"/>
  <c r="CS157" i="9"/>
  <c r="CJ158" i="9"/>
  <c r="CR158" i="9"/>
  <c r="CI159" i="9"/>
  <c r="CY159" i="9"/>
  <c r="CQ60" i="9"/>
  <c r="CY60" i="9"/>
  <c r="CT64" i="9"/>
  <c r="CZ74" i="9"/>
  <c r="CG85" i="9"/>
  <c r="CF89" i="9"/>
  <c r="CM90" i="9"/>
  <c r="CT91" i="9"/>
  <c r="DA92" i="9"/>
  <c r="CI94" i="9"/>
  <c r="CP95" i="9"/>
  <c r="CW96" i="9"/>
  <c r="CE98" i="9"/>
  <c r="CL99" i="9"/>
  <c r="CS100" i="9"/>
  <c r="CZ101" i="9"/>
  <c r="CH103" i="9"/>
  <c r="CV105" i="9"/>
  <c r="CD107" i="9"/>
  <c r="CK108" i="9"/>
  <c r="CR109" i="9"/>
  <c r="CG112" i="9"/>
  <c r="CN113" i="9"/>
  <c r="DB115" i="9"/>
  <c r="CQ118" i="9"/>
  <c r="CF121" i="9"/>
  <c r="CT123" i="9"/>
  <c r="CI126" i="9"/>
  <c r="CW128" i="9"/>
  <c r="CL131" i="9"/>
  <c r="CZ133" i="9"/>
  <c r="CO136" i="9"/>
  <c r="CL138" i="9"/>
  <c r="CM139" i="9"/>
  <c r="CD140" i="9"/>
  <c r="CT140" i="9"/>
  <c r="CK141" i="9"/>
  <c r="DA141" i="9"/>
  <c r="CR142" i="9"/>
  <c r="CI143" i="9"/>
  <c r="CY143" i="9"/>
  <c r="CP144" i="9"/>
  <c r="CG145" i="9"/>
  <c r="CW145" i="9"/>
  <c r="CN146" i="9"/>
  <c r="CM147" i="9"/>
  <c r="CD148" i="9"/>
  <c r="CT148" i="9"/>
  <c r="CK149" i="9"/>
  <c r="DA149" i="9"/>
  <c r="CR150" i="9"/>
  <c r="CI151" i="9"/>
  <c r="CY151" i="9"/>
  <c r="CP152" i="9"/>
  <c r="CG153" i="9"/>
  <c r="CW153" i="9"/>
  <c r="CN154" i="9"/>
  <c r="CM155" i="9"/>
  <c r="CD156" i="9"/>
  <c r="CT156" i="9"/>
  <c r="CK157" i="9"/>
  <c r="DA157" i="9"/>
  <c r="CZ158" i="9"/>
  <c r="CQ159" i="9"/>
  <c r="CI60" i="9"/>
  <c r="E27" i="4"/>
  <c r="BS92" i="9"/>
  <c r="BS148" i="9"/>
  <c r="BS77" i="9"/>
  <c r="BS85" i="9"/>
  <c r="BS93" i="9"/>
  <c r="BS101" i="9"/>
  <c r="BS78" i="9"/>
  <c r="BS86" i="9"/>
  <c r="BS94" i="9"/>
  <c r="BS102" i="9"/>
  <c r="BS60" i="9"/>
  <c r="BS156" i="9"/>
  <c r="BS140" i="9"/>
  <c r="BS132" i="9"/>
  <c r="BS100" i="9"/>
  <c r="BS108" i="9"/>
  <c r="BS67" i="9"/>
  <c r="BS75" i="9"/>
  <c r="BS68" i="9"/>
  <c r="BS124" i="9"/>
  <c r="BS66" i="9"/>
  <c r="BS74" i="9"/>
  <c r="BS109" i="9"/>
  <c r="BS117" i="9"/>
  <c r="BS125" i="9"/>
  <c r="BS65" i="9"/>
  <c r="BS73" i="9"/>
  <c r="BS76" i="9"/>
  <c r="BS82" i="9"/>
  <c r="BS90" i="9"/>
  <c r="BS98" i="9"/>
  <c r="BS83" i="9"/>
  <c r="BS91" i="9"/>
  <c r="BS99" i="9"/>
  <c r="BS63" i="9"/>
  <c r="BS71" i="9"/>
  <c r="BS84" i="9"/>
  <c r="BS70" i="9"/>
  <c r="BS118" i="9"/>
  <c r="BS103" i="9"/>
  <c r="BS89" i="9"/>
  <c r="BS61" i="9"/>
  <c r="BS96" i="9"/>
  <c r="BS105" i="9"/>
  <c r="BS113" i="9"/>
  <c r="BS121" i="9"/>
  <c r="BS129" i="9"/>
  <c r="BS138" i="9"/>
  <c r="BS146" i="9"/>
  <c r="BS154" i="9"/>
  <c r="BS64" i="9"/>
  <c r="BS95" i="9"/>
  <c r="BS81" i="9"/>
  <c r="BS110" i="9"/>
  <c r="BS104" i="9"/>
  <c r="BS112" i="9"/>
  <c r="BS120" i="9"/>
  <c r="BS128" i="9"/>
  <c r="BS136" i="9"/>
  <c r="BS144" i="9"/>
  <c r="BS152" i="9"/>
  <c r="BS137" i="9"/>
  <c r="BS145" i="9"/>
  <c r="BS153" i="9"/>
  <c r="BS88" i="9"/>
  <c r="BS111" i="9"/>
  <c r="BS119" i="9"/>
  <c r="BS127" i="9"/>
  <c r="BS107" i="9"/>
  <c r="BS115" i="9"/>
  <c r="BS123" i="9"/>
  <c r="BS131" i="9"/>
  <c r="BS135" i="9"/>
  <c r="BS143" i="9"/>
  <c r="BS151" i="9"/>
  <c r="BS159" i="9"/>
  <c r="BS69" i="9"/>
  <c r="BS62" i="9"/>
  <c r="BS87" i="9"/>
  <c r="BS133" i="9"/>
  <c r="BS141" i="9"/>
  <c r="BS149" i="9"/>
  <c r="BS157" i="9"/>
  <c r="BS134" i="9"/>
  <c r="BS142" i="9"/>
  <c r="BS150" i="9"/>
  <c r="BS158" i="9"/>
  <c r="BS72" i="9"/>
  <c r="BS80" i="9"/>
  <c r="BS155" i="9"/>
  <c r="BS106" i="9"/>
  <c r="BS147" i="9"/>
  <c r="BS114" i="9"/>
  <c r="BS97" i="9"/>
  <c r="BS130" i="9"/>
  <c r="BS126" i="9"/>
  <c r="BS116" i="9"/>
  <c r="BS79" i="9"/>
  <c r="BS139" i="9"/>
  <c r="BS122" i="9"/>
  <c r="BX71" i="9"/>
  <c r="BX135" i="9"/>
  <c r="BX66" i="9"/>
  <c r="BX74" i="9"/>
  <c r="BX82" i="9"/>
  <c r="BX90" i="9"/>
  <c r="BX98" i="9"/>
  <c r="BX76" i="9"/>
  <c r="BX84" i="9"/>
  <c r="BX92" i="9"/>
  <c r="BX100" i="9"/>
  <c r="BX64" i="9"/>
  <c r="BX72" i="9"/>
  <c r="BX65" i="9"/>
  <c r="BX73" i="9"/>
  <c r="BX67" i="9"/>
  <c r="BX75" i="9"/>
  <c r="BX83" i="9"/>
  <c r="BX91" i="9"/>
  <c r="BX99" i="9"/>
  <c r="BX63" i="9"/>
  <c r="BX159" i="9"/>
  <c r="BX80" i="9"/>
  <c r="BX88" i="9"/>
  <c r="BX96" i="9"/>
  <c r="BX81" i="9"/>
  <c r="BX89" i="9"/>
  <c r="BX97" i="9"/>
  <c r="BX127" i="9"/>
  <c r="BX119" i="9"/>
  <c r="BX103" i="9"/>
  <c r="BX79" i="9"/>
  <c r="BX62" i="9"/>
  <c r="BX70" i="9"/>
  <c r="BX111" i="9"/>
  <c r="BX87" i="9"/>
  <c r="BX143" i="9"/>
  <c r="BX61" i="9"/>
  <c r="BX69" i="9"/>
  <c r="BX101" i="9"/>
  <c r="BX94" i="9"/>
  <c r="BX134" i="9"/>
  <c r="BX142" i="9"/>
  <c r="BX150" i="9"/>
  <c r="BX158" i="9"/>
  <c r="BX151" i="9"/>
  <c r="BX102" i="9"/>
  <c r="BX128" i="9"/>
  <c r="BX121" i="9"/>
  <c r="BX129" i="9"/>
  <c r="BX109" i="9"/>
  <c r="BX117" i="9"/>
  <c r="BX125" i="9"/>
  <c r="BX93" i="9"/>
  <c r="BX86" i="9"/>
  <c r="BX104" i="9"/>
  <c r="BX113" i="9"/>
  <c r="BX60" i="9"/>
  <c r="BX85" i="9"/>
  <c r="BX78" i="9"/>
  <c r="BX112" i="9"/>
  <c r="BX108" i="9"/>
  <c r="BX116" i="9"/>
  <c r="BX124" i="9"/>
  <c r="BX133" i="9"/>
  <c r="BX141" i="9"/>
  <c r="BX149" i="9"/>
  <c r="BX157" i="9"/>
  <c r="BX122" i="9"/>
  <c r="BX107" i="9"/>
  <c r="BX115" i="9"/>
  <c r="BX123" i="9"/>
  <c r="BX131" i="9"/>
  <c r="BX139" i="9"/>
  <c r="BX147" i="9"/>
  <c r="BX155" i="9"/>
  <c r="BX132" i="9"/>
  <c r="BX140" i="9"/>
  <c r="BX148" i="9"/>
  <c r="BX156" i="9"/>
  <c r="BX95" i="9"/>
  <c r="BX77" i="9"/>
  <c r="BX120" i="9"/>
  <c r="BX105" i="9"/>
  <c r="BX106" i="9"/>
  <c r="BX114" i="9"/>
  <c r="BX110" i="9"/>
  <c r="BX138" i="9"/>
  <c r="BX152" i="9"/>
  <c r="BX145" i="9"/>
  <c r="BX144" i="9"/>
  <c r="BX137" i="9"/>
  <c r="BX130" i="9"/>
  <c r="BX126" i="9"/>
  <c r="BX154" i="9"/>
  <c r="BX136" i="9"/>
  <c r="BX153" i="9"/>
  <c r="BX68" i="9"/>
  <c r="BX118" i="9"/>
  <c r="BX146" i="9"/>
  <c r="BE98" i="9"/>
  <c r="BE67" i="9"/>
  <c r="BE75" i="9"/>
  <c r="BE68" i="9"/>
  <c r="BE62" i="9"/>
  <c r="BE70" i="9"/>
  <c r="BE78" i="9"/>
  <c r="BE86" i="9"/>
  <c r="BE94" i="9"/>
  <c r="BE102" i="9"/>
  <c r="BE138" i="9"/>
  <c r="BE83" i="9"/>
  <c r="BE91" i="9"/>
  <c r="BE99" i="9"/>
  <c r="BE76" i="9"/>
  <c r="BE84" i="9"/>
  <c r="BE92" i="9"/>
  <c r="BE100" i="9"/>
  <c r="BE66" i="9"/>
  <c r="BE90" i="9"/>
  <c r="BE146" i="9"/>
  <c r="BE82" i="9"/>
  <c r="BE130" i="9"/>
  <c r="BE65" i="9"/>
  <c r="BE73" i="9"/>
  <c r="BE108" i="9"/>
  <c r="BE116" i="9"/>
  <c r="BE154" i="9"/>
  <c r="BE64" i="9"/>
  <c r="BE72" i="9"/>
  <c r="BE106" i="9"/>
  <c r="BE107" i="9"/>
  <c r="BE115" i="9"/>
  <c r="BE114" i="9"/>
  <c r="BE63" i="9"/>
  <c r="BE71" i="9"/>
  <c r="BE101" i="9"/>
  <c r="BE87" i="9"/>
  <c r="BE124" i="9"/>
  <c r="BE112" i="9"/>
  <c r="BE120" i="9"/>
  <c r="BE128" i="9"/>
  <c r="BE104" i="9"/>
  <c r="BE122" i="9"/>
  <c r="BE69" i="9"/>
  <c r="BE93" i="9"/>
  <c r="BE79" i="9"/>
  <c r="BE97" i="9"/>
  <c r="BE123" i="9"/>
  <c r="BE96" i="9"/>
  <c r="BE89" i="9"/>
  <c r="BE111" i="9"/>
  <c r="BE119" i="9"/>
  <c r="BE127" i="9"/>
  <c r="BE136" i="9"/>
  <c r="BE144" i="9"/>
  <c r="BE152" i="9"/>
  <c r="BE74" i="9"/>
  <c r="BE85" i="9"/>
  <c r="BE103" i="9"/>
  <c r="BE110" i="9"/>
  <c r="BE118" i="9"/>
  <c r="BE126" i="9"/>
  <c r="BE134" i="9"/>
  <c r="BE142" i="9"/>
  <c r="BE150" i="9"/>
  <c r="BE158" i="9"/>
  <c r="BE135" i="9"/>
  <c r="BE143" i="9"/>
  <c r="BE151" i="9"/>
  <c r="BE159" i="9"/>
  <c r="BE88" i="9"/>
  <c r="BE81" i="9"/>
  <c r="BE109" i="9"/>
  <c r="BE117" i="9"/>
  <c r="BE125" i="9"/>
  <c r="BE105" i="9"/>
  <c r="BE113" i="9"/>
  <c r="BE121" i="9"/>
  <c r="BE129" i="9"/>
  <c r="BE133" i="9"/>
  <c r="BE141" i="9"/>
  <c r="BE149" i="9"/>
  <c r="BE157" i="9"/>
  <c r="BE77" i="9"/>
  <c r="BE95" i="9"/>
  <c r="BE156" i="9"/>
  <c r="BE145" i="9"/>
  <c r="BE131" i="9"/>
  <c r="BE155" i="9"/>
  <c r="BE148" i="9"/>
  <c r="BE61" i="9"/>
  <c r="BE137" i="9"/>
  <c r="BE80" i="9"/>
  <c r="BE147" i="9"/>
  <c r="BE140" i="9"/>
  <c r="BE139" i="9"/>
  <c r="BE132" i="9"/>
  <c r="BE153" i="9"/>
  <c r="BO62" i="9"/>
  <c r="BO70" i="9"/>
  <c r="BO105" i="9"/>
  <c r="BO113" i="9"/>
  <c r="BO121" i="9"/>
  <c r="BO64" i="9"/>
  <c r="BO61" i="9"/>
  <c r="BO69" i="9"/>
  <c r="BO152" i="9"/>
  <c r="BO78" i="9"/>
  <c r="BO86" i="9"/>
  <c r="BO94" i="9"/>
  <c r="BO102" i="9"/>
  <c r="BO79" i="9"/>
  <c r="BO87" i="9"/>
  <c r="BO67" i="9"/>
  <c r="BO75" i="9"/>
  <c r="BO83" i="9"/>
  <c r="BO91" i="9"/>
  <c r="BO99" i="9"/>
  <c r="BO77" i="9"/>
  <c r="BO85" i="9"/>
  <c r="BO93" i="9"/>
  <c r="BO101" i="9"/>
  <c r="BO65" i="9"/>
  <c r="BO73" i="9"/>
  <c r="BO66" i="9"/>
  <c r="BO74" i="9"/>
  <c r="BO60" i="9"/>
  <c r="BO68" i="9"/>
  <c r="BO76" i="9"/>
  <c r="BO84" i="9"/>
  <c r="BO92" i="9"/>
  <c r="BO100" i="9"/>
  <c r="BO96" i="9"/>
  <c r="BO120" i="9"/>
  <c r="BO81" i="9"/>
  <c r="BO89" i="9"/>
  <c r="BO97" i="9"/>
  <c r="BO82" i="9"/>
  <c r="BO90" i="9"/>
  <c r="BO98" i="9"/>
  <c r="BO136" i="9"/>
  <c r="BO88" i="9"/>
  <c r="BO144" i="9"/>
  <c r="BO112" i="9"/>
  <c r="BO104" i="9"/>
  <c r="BO72" i="9"/>
  <c r="BO106" i="9"/>
  <c r="BO107" i="9"/>
  <c r="BO115" i="9"/>
  <c r="BO123" i="9"/>
  <c r="BO131" i="9"/>
  <c r="BO111" i="9"/>
  <c r="BO119" i="9"/>
  <c r="BO127" i="9"/>
  <c r="BO139" i="9"/>
  <c r="BO147" i="9"/>
  <c r="BO155" i="9"/>
  <c r="BO95" i="9"/>
  <c r="BO137" i="9"/>
  <c r="BO145" i="9"/>
  <c r="BO153" i="9"/>
  <c r="BO138" i="9"/>
  <c r="BO146" i="9"/>
  <c r="BO154" i="9"/>
  <c r="BO63" i="9"/>
  <c r="BO103" i="9"/>
  <c r="BO135" i="9"/>
  <c r="BO143" i="9"/>
  <c r="BO151" i="9"/>
  <c r="BO159" i="9"/>
  <c r="BO129" i="9"/>
  <c r="BO122" i="9"/>
  <c r="BO130" i="9"/>
  <c r="BO110" i="9"/>
  <c r="BO118" i="9"/>
  <c r="BO126" i="9"/>
  <c r="BO80" i="9"/>
  <c r="BO71" i="9"/>
  <c r="BO114" i="9"/>
  <c r="BO128" i="9"/>
  <c r="BO150" i="9"/>
  <c r="BO108" i="9"/>
  <c r="BO132" i="9"/>
  <c r="BO157" i="9"/>
  <c r="BO116" i="9"/>
  <c r="BO125" i="9"/>
  <c r="BO142" i="9"/>
  <c r="BO140" i="9"/>
  <c r="BO156" i="9"/>
  <c r="BO149" i="9"/>
  <c r="BO117" i="9"/>
  <c r="BO134" i="9"/>
  <c r="BO124" i="9"/>
  <c r="BO148" i="9"/>
  <c r="BO141" i="9"/>
  <c r="BO133" i="9"/>
  <c r="BO109" i="9"/>
  <c r="BO158" i="9"/>
  <c r="BP64" i="9"/>
  <c r="BP72" i="9"/>
  <c r="BP65" i="9"/>
  <c r="BP73" i="9"/>
  <c r="BP95" i="9"/>
  <c r="BP67" i="9"/>
  <c r="BP75" i="9"/>
  <c r="BP83" i="9"/>
  <c r="BP91" i="9"/>
  <c r="BP99" i="9"/>
  <c r="BP119" i="9"/>
  <c r="BP79" i="9"/>
  <c r="BP103" i="9"/>
  <c r="BP80" i="9"/>
  <c r="BP88" i="9"/>
  <c r="BP96" i="9"/>
  <c r="BP81" i="9"/>
  <c r="BP89" i="9"/>
  <c r="BP97" i="9"/>
  <c r="BP87" i="9"/>
  <c r="BP71" i="9"/>
  <c r="BP111" i="9"/>
  <c r="BP62" i="9"/>
  <c r="BP70" i="9"/>
  <c r="BP105" i="9"/>
  <c r="BP113" i="9"/>
  <c r="BP61" i="9"/>
  <c r="BP69" i="9"/>
  <c r="BP143" i="9"/>
  <c r="BP104" i="9"/>
  <c r="BP112" i="9"/>
  <c r="BP63" i="9"/>
  <c r="BP151" i="9"/>
  <c r="BP60" i="9"/>
  <c r="BP68" i="9"/>
  <c r="BP135" i="9"/>
  <c r="BP90" i="9"/>
  <c r="BP76" i="9"/>
  <c r="BP102" i="9"/>
  <c r="BP128" i="9"/>
  <c r="BP121" i="9"/>
  <c r="BP129" i="9"/>
  <c r="BP109" i="9"/>
  <c r="BP117" i="9"/>
  <c r="BP125" i="9"/>
  <c r="BP66" i="9"/>
  <c r="BP93" i="9"/>
  <c r="BP86" i="9"/>
  <c r="BP127" i="9"/>
  <c r="BP82" i="9"/>
  <c r="BP100" i="9"/>
  <c r="BP85" i="9"/>
  <c r="BP78" i="9"/>
  <c r="BP108" i="9"/>
  <c r="BP116" i="9"/>
  <c r="BP124" i="9"/>
  <c r="BP133" i="9"/>
  <c r="BP141" i="9"/>
  <c r="BP149" i="9"/>
  <c r="BP157" i="9"/>
  <c r="BP159" i="9"/>
  <c r="BP74" i="9"/>
  <c r="BP92" i="9"/>
  <c r="BP107" i="9"/>
  <c r="BP115" i="9"/>
  <c r="BP123" i="9"/>
  <c r="BP131" i="9"/>
  <c r="BP139" i="9"/>
  <c r="BP147" i="9"/>
  <c r="BP155" i="9"/>
  <c r="BP132" i="9"/>
  <c r="BP140" i="9"/>
  <c r="BP148" i="9"/>
  <c r="BP156" i="9"/>
  <c r="BP77" i="9"/>
  <c r="BP120" i="9"/>
  <c r="BP106" i="9"/>
  <c r="BP114" i="9"/>
  <c r="BP122" i="9"/>
  <c r="BP130" i="9"/>
  <c r="BP110" i="9"/>
  <c r="BP118" i="9"/>
  <c r="BP126" i="9"/>
  <c r="BP138" i="9"/>
  <c r="BP146" i="9"/>
  <c r="BP154" i="9"/>
  <c r="BP98" i="9"/>
  <c r="BP84" i="9"/>
  <c r="BP94" i="9"/>
  <c r="BP152" i="9"/>
  <c r="BP145" i="9"/>
  <c r="BP134" i="9"/>
  <c r="BP144" i="9"/>
  <c r="BP137" i="9"/>
  <c r="BP158" i="9"/>
  <c r="BP136" i="9"/>
  <c r="BP150" i="9"/>
  <c r="BP142" i="9"/>
  <c r="BP101" i="9"/>
  <c r="BP153" i="9"/>
  <c r="BM114" i="9"/>
  <c r="BM61" i="9"/>
  <c r="BM69" i="9"/>
  <c r="BM77" i="9"/>
  <c r="BM85" i="9"/>
  <c r="BM93" i="9"/>
  <c r="BM101" i="9"/>
  <c r="BM79" i="9"/>
  <c r="BM87" i="9"/>
  <c r="BM95" i="9"/>
  <c r="BM103" i="9"/>
  <c r="BM66" i="9"/>
  <c r="BM67" i="9"/>
  <c r="BM75" i="9"/>
  <c r="BM60" i="9"/>
  <c r="BM68" i="9"/>
  <c r="BM154" i="9"/>
  <c r="BM62" i="9"/>
  <c r="BM70" i="9"/>
  <c r="BM78" i="9"/>
  <c r="BM86" i="9"/>
  <c r="BM94" i="9"/>
  <c r="BM102" i="9"/>
  <c r="BM83" i="9"/>
  <c r="BM91" i="9"/>
  <c r="BM99" i="9"/>
  <c r="BM76" i="9"/>
  <c r="BM84" i="9"/>
  <c r="BM92" i="9"/>
  <c r="BM100" i="9"/>
  <c r="BM122" i="9"/>
  <c r="BM98" i="9"/>
  <c r="BM130" i="9"/>
  <c r="BM65" i="9"/>
  <c r="BM73" i="9"/>
  <c r="BM74" i="9"/>
  <c r="BM82" i="9"/>
  <c r="BM138" i="9"/>
  <c r="BM106" i="9"/>
  <c r="BM64" i="9"/>
  <c r="BM72" i="9"/>
  <c r="BM90" i="9"/>
  <c r="BM71" i="9"/>
  <c r="BM80" i="9"/>
  <c r="BM131" i="9"/>
  <c r="BM137" i="9"/>
  <c r="BM145" i="9"/>
  <c r="BM153" i="9"/>
  <c r="BM124" i="9"/>
  <c r="BM104" i="9"/>
  <c r="BM112" i="9"/>
  <c r="BM120" i="9"/>
  <c r="BM128" i="9"/>
  <c r="BM116" i="9"/>
  <c r="BM146" i="9"/>
  <c r="BM97" i="9"/>
  <c r="BM123" i="9"/>
  <c r="BM117" i="9"/>
  <c r="BM96" i="9"/>
  <c r="BM89" i="9"/>
  <c r="BM111" i="9"/>
  <c r="BM119" i="9"/>
  <c r="BM127" i="9"/>
  <c r="BM136" i="9"/>
  <c r="BM144" i="9"/>
  <c r="BM152" i="9"/>
  <c r="BM63" i="9"/>
  <c r="BM108" i="9"/>
  <c r="BM110" i="9"/>
  <c r="BM118" i="9"/>
  <c r="BM126" i="9"/>
  <c r="BM134" i="9"/>
  <c r="BM142" i="9"/>
  <c r="BM150" i="9"/>
  <c r="BM158" i="9"/>
  <c r="BM135" i="9"/>
  <c r="BM143" i="9"/>
  <c r="BM151" i="9"/>
  <c r="BM159" i="9"/>
  <c r="BM109" i="9"/>
  <c r="BM88" i="9"/>
  <c r="BM81" i="9"/>
  <c r="BM107" i="9"/>
  <c r="BM125" i="9"/>
  <c r="BM121" i="9"/>
  <c r="BM149" i="9"/>
  <c r="BM156" i="9"/>
  <c r="BM113" i="9"/>
  <c r="BM141" i="9"/>
  <c r="BM132" i="9"/>
  <c r="BM115" i="9"/>
  <c r="BM155" i="9"/>
  <c r="BM148" i="9"/>
  <c r="BM105" i="9"/>
  <c r="BM133" i="9"/>
  <c r="BM139" i="9"/>
  <c r="BM147" i="9"/>
  <c r="BM140" i="9"/>
  <c r="BM129" i="9"/>
  <c r="BM157" i="9"/>
  <c r="CA116" i="9"/>
  <c r="CA61" i="9"/>
  <c r="CA69" i="9"/>
  <c r="CA124" i="9"/>
  <c r="CA62" i="9"/>
  <c r="CA70" i="9"/>
  <c r="CA76" i="9"/>
  <c r="CA64" i="9"/>
  <c r="CA72" i="9"/>
  <c r="CA80" i="9"/>
  <c r="CA88" i="9"/>
  <c r="CA96" i="9"/>
  <c r="CA77" i="9"/>
  <c r="CA85" i="9"/>
  <c r="CA93" i="9"/>
  <c r="CA101" i="9"/>
  <c r="CA78" i="9"/>
  <c r="CA86" i="9"/>
  <c r="CA94" i="9"/>
  <c r="CA102" i="9"/>
  <c r="CA68" i="9"/>
  <c r="CA156" i="9"/>
  <c r="CA60" i="9"/>
  <c r="CA108" i="9"/>
  <c r="CA92" i="9"/>
  <c r="CA148" i="9"/>
  <c r="CA84" i="9"/>
  <c r="CA140" i="9"/>
  <c r="CA67" i="9"/>
  <c r="CA75" i="9"/>
  <c r="CA110" i="9"/>
  <c r="CA118" i="9"/>
  <c r="CA66" i="9"/>
  <c r="CA74" i="9"/>
  <c r="CA109" i="9"/>
  <c r="CA117" i="9"/>
  <c r="CA100" i="9"/>
  <c r="CA132" i="9"/>
  <c r="CA65" i="9"/>
  <c r="CA73" i="9"/>
  <c r="CA63" i="9"/>
  <c r="CA79" i="9"/>
  <c r="CA97" i="9"/>
  <c r="CA126" i="9"/>
  <c r="CA106" i="9"/>
  <c r="CA114" i="9"/>
  <c r="CA122" i="9"/>
  <c r="CA130" i="9"/>
  <c r="CA82" i="9"/>
  <c r="CA125" i="9"/>
  <c r="CA103" i="9"/>
  <c r="CA89" i="9"/>
  <c r="CA71" i="9"/>
  <c r="CA105" i="9"/>
  <c r="CA113" i="9"/>
  <c r="CA121" i="9"/>
  <c r="CA129" i="9"/>
  <c r="CA138" i="9"/>
  <c r="CA146" i="9"/>
  <c r="CA154" i="9"/>
  <c r="CA95" i="9"/>
  <c r="CA81" i="9"/>
  <c r="CA104" i="9"/>
  <c r="CA112" i="9"/>
  <c r="CA120" i="9"/>
  <c r="CA128" i="9"/>
  <c r="CA136" i="9"/>
  <c r="CA144" i="9"/>
  <c r="CA152" i="9"/>
  <c r="CA137" i="9"/>
  <c r="CA145" i="9"/>
  <c r="CA153" i="9"/>
  <c r="CA98" i="9"/>
  <c r="CA91" i="9"/>
  <c r="CA99" i="9"/>
  <c r="CA111" i="9"/>
  <c r="CA119" i="9"/>
  <c r="CA127" i="9"/>
  <c r="CA107" i="9"/>
  <c r="CA115" i="9"/>
  <c r="CA123" i="9"/>
  <c r="CA131" i="9"/>
  <c r="CA135" i="9"/>
  <c r="CA143" i="9"/>
  <c r="CA151" i="9"/>
  <c r="CA159" i="9"/>
  <c r="CA87" i="9"/>
  <c r="CA141" i="9"/>
  <c r="CA134" i="9"/>
  <c r="CA155" i="9"/>
  <c r="CA133" i="9"/>
  <c r="CA158" i="9"/>
  <c r="CA147" i="9"/>
  <c r="CA157" i="9"/>
  <c r="CA150" i="9"/>
  <c r="CA90" i="9"/>
  <c r="CA139" i="9"/>
  <c r="CA83" i="9"/>
  <c r="CA149" i="9"/>
  <c r="CA142" i="9"/>
  <c r="BJ64" i="9"/>
  <c r="BJ72" i="9"/>
  <c r="BJ101" i="9"/>
  <c r="BJ80" i="9"/>
  <c r="BJ88" i="9"/>
  <c r="BJ96" i="9"/>
  <c r="BJ104" i="9"/>
  <c r="BJ82" i="9"/>
  <c r="BJ90" i="9"/>
  <c r="BJ98" i="9"/>
  <c r="BJ61" i="9"/>
  <c r="BJ62" i="9"/>
  <c r="BJ70" i="9"/>
  <c r="BJ63" i="9"/>
  <c r="BJ71" i="9"/>
  <c r="BJ117" i="9"/>
  <c r="BJ85" i="9"/>
  <c r="BJ65" i="9"/>
  <c r="BJ73" i="9"/>
  <c r="BJ81" i="9"/>
  <c r="BJ89" i="9"/>
  <c r="BJ97" i="9"/>
  <c r="BJ125" i="9"/>
  <c r="BJ78" i="9"/>
  <c r="BJ86" i="9"/>
  <c r="BJ94" i="9"/>
  <c r="BJ102" i="9"/>
  <c r="BJ79" i="9"/>
  <c r="BJ87" i="9"/>
  <c r="BJ95" i="9"/>
  <c r="BJ103" i="9"/>
  <c r="BJ69" i="9"/>
  <c r="BJ157" i="9"/>
  <c r="BJ77" i="9"/>
  <c r="BJ149" i="9"/>
  <c r="BJ60" i="9"/>
  <c r="BJ68" i="9"/>
  <c r="BJ93" i="9"/>
  <c r="BJ67" i="9"/>
  <c r="BJ75" i="9"/>
  <c r="BJ133" i="9"/>
  <c r="BJ91" i="9"/>
  <c r="BJ84" i="9"/>
  <c r="BJ140" i="9"/>
  <c r="BJ148" i="9"/>
  <c r="BJ156" i="9"/>
  <c r="BJ109" i="9"/>
  <c r="BJ74" i="9"/>
  <c r="BJ110" i="9"/>
  <c r="BJ119" i="9"/>
  <c r="BJ127" i="9"/>
  <c r="BJ107" i="9"/>
  <c r="BJ115" i="9"/>
  <c r="BJ123" i="9"/>
  <c r="BJ131" i="9"/>
  <c r="BJ83" i="9"/>
  <c r="BJ76" i="9"/>
  <c r="BJ118" i="9"/>
  <c r="BJ126" i="9"/>
  <c r="BJ141" i="9"/>
  <c r="BJ111" i="9"/>
  <c r="BJ106" i="9"/>
  <c r="BJ114" i="9"/>
  <c r="BJ122" i="9"/>
  <c r="BJ130" i="9"/>
  <c r="BJ139" i="9"/>
  <c r="BJ147" i="9"/>
  <c r="BJ155" i="9"/>
  <c r="BJ112" i="9"/>
  <c r="BJ105" i="9"/>
  <c r="BJ113" i="9"/>
  <c r="BJ121" i="9"/>
  <c r="BJ129" i="9"/>
  <c r="BJ137" i="9"/>
  <c r="BJ145" i="9"/>
  <c r="BJ153" i="9"/>
  <c r="BJ138" i="9"/>
  <c r="BJ146" i="9"/>
  <c r="BJ154" i="9"/>
  <c r="BJ120" i="9"/>
  <c r="BJ66" i="9"/>
  <c r="BJ99" i="9"/>
  <c r="BJ92" i="9"/>
  <c r="BJ100" i="9"/>
  <c r="BJ132" i="9"/>
  <c r="BJ142" i="9"/>
  <c r="BJ135" i="9"/>
  <c r="BJ150" i="9"/>
  <c r="BJ128" i="9"/>
  <c r="BJ124" i="9"/>
  <c r="BJ152" i="9"/>
  <c r="BJ134" i="9"/>
  <c r="BJ159" i="9"/>
  <c r="BJ143" i="9"/>
  <c r="BJ116" i="9"/>
  <c r="BJ144" i="9"/>
  <c r="BJ158" i="9"/>
  <c r="BJ151" i="9"/>
  <c r="BJ108" i="9"/>
  <c r="BJ136" i="9"/>
  <c r="BZ157" i="9"/>
  <c r="BZ67" i="9"/>
  <c r="BZ75" i="9"/>
  <c r="BZ110" i="9"/>
  <c r="BZ118" i="9"/>
  <c r="BZ66" i="9"/>
  <c r="BZ74" i="9"/>
  <c r="BZ85" i="9"/>
  <c r="BZ141" i="9"/>
  <c r="BZ83" i="9"/>
  <c r="BZ91" i="9"/>
  <c r="BZ99" i="9"/>
  <c r="BZ76" i="9"/>
  <c r="BZ84" i="9"/>
  <c r="BZ92" i="9"/>
  <c r="BZ64" i="9"/>
  <c r="BZ72" i="9"/>
  <c r="BZ80" i="9"/>
  <c r="BZ88" i="9"/>
  <c r="BZ96" i="9"/>
  <c r="BZ82" i="9"/>
  <c r="BZ90" i="9"/>
  <c r="BZ98" i="9"/>
  <c r="BZ62" i="9"/>
  <c r="BZ70" i="9"/>
  <c r="BZ93" i="9"/>
  <c r="BZ63" i="9"/>
  <c r="BZ71" i="9"/>
  <c r="BZ125" i="9"/>
  <c r="BZ65" i="9"/>
  <c r="BZ73" i="9"/>
  <c r="BZ81" i="9"/>
  <c r="BZ89" i="9"/>
  <c r="BZ97" i="9"/>
  <c r="BZ133" i="9"/>
  <c r="BZ101" i="9"/>
  <c r="BZ78" i="9"/>
  <c r="BZ86" i="9"/>
  <c r="BZ94" i="9"/>
  <c r="BZ102" i="9"/>
  <c r="BZ79" i="9"/>
  <c r="BZ87" i="9"/>
  <c r="BZ95" i="9"/>
  <c r="BZ103" i="9"/>
  <c r="BZ69" i="9"/>
  <c r="BZ117" i="9"/>
  <c r="BZ109" i="9"/>
  <c r="BZ61" i="9"/>
  <c r="BZ104" i="9"/>
  <c r="BZ112" i="9"/>
  <c r="BZ120" i="9"/>
  <c r="BZ128" i="9"/>
  <c r="BZ108" i="9"/>
  <c r="BZ116" i="9"/>
  <c r="BZ124" i="9"/>
  <c r="BZ132" i="9"/>
  <c r="BZ136" i="9"/>
  <c r="BZ144" i="9"/>
  <c r="BZ152" i="9"/>
  <c r="BZ60" i="9"/>
  <c r="BZ134" i="9"/>
  <c r="BZ142" i="9"/>
  <c r="BZ150" i="9"/>
  <c r="BZ158" i="9"/>
  <c r="BZ135" i="9"/>
  <c r="BZ143" i="9"/>
  <c r="BZ151" i="9"/>
  <c r="BZ159" i="9"/>
  <c r="BZ140" i="9"/>
  <c r="BZ148" i="9"/>
  <c r="BZ156" i="9"/>
  <c r="BZ119" i="9"/>
  <c r="BZ127" i="9"/>
  <c r="BZ107" i="9"/>
  <c r="BZ115" i="9"/>
  <c r="BZ123" i="9"/>
  <c r="BZ131" i="9"/>
  <c r="BZ68" i="9"/>
  <c r="BZ126" i="9"/>
  <c r="BZ77" i="9"/>
  <c r="BZ149" i="9"/>
  <c r="BZ111" i="9"/>
  <c r="BZ122" i="9"/>
  <c r="BZ139" i="9"/>
  <c r="BZ100" i="9"/>
  <c r="BZ129" i="9"/>
  <c r="BZ153" i="9"/>
  <c r="BZ146" i="9"/>
  <c r="BZ114" i="9"/>
  <c r="BZ121" i="9"/>
  <c r="BZ145" i="9"/>
  <c r="BZ138" i="9"/>
  <c r="BZ106" i="9"/>
  <c r="BZ155" i="9"/>
  <c r="BZ105" i="9"/>
  <c r="BZ154" i="9"/>
  <c r="BZ113" i="9"/>
  <c r="BZ137" i="9"/>
  <c r="BZ130" i="9"/>
  <c r="BZ147" i="9"/>
  <c r="BG64" i="9"/>
  <c r="BG152" i="9"/>
  <c r="BG61" i="9"/>
  <c r="BG69" i="9"/>
  <c r="BG78" i="9"/>
  <c r="BG86" i="9"/>
  <c r="BG94" i="9"/>
  <c r="BG102" i="9"/>
  <c r="BG79" i="9"/>
  <c r="BG87" i="9"/>
  <c r="BG95" i="9"/>
  <c r="BG103" i="9"/>
  <c r="BG67" i="9"/>
  <c r="BG75" i="9"/>
  <c r="BG104" i="9"/>
  <c r="BG96" i="9"/>
  <c r="BG83" i="9"/>
  <c r="BG91" i="9"/>
  <c r="BG99" i="9"/>
  <c r="BG77" i="9"/>
  <c r="BG85" i="9"/>
  <c r="BG93" i="9"/>
  <c r="BG101" i="9"/>
  <c r="BG65" i="9"/>
  <c r="BG73" i="9"/>
  <c r="BG66" i="9"/>
  <c r="BG74" i="9"/>
  <c r="BG60" i="9"/>
  <c r="BG68" i="9"/>
  <c r="BG88" i="9"/>
  <c r="BG144" i="9"/>
  <c r="BG80" i="9"/>
  <c r="BG136" i="9"/>
  <c r="BG76" i="9"/>
  <c r="BG84" i="9"/>
  <c r="BG92" i="9"/>
  <c r="BG100" i="9"/>
  <c r="BG81" i="9"/>
  <c r="BG89" i="9"/>
  <c r="BG97" i="9"/>
  <c r="BG82" i="9"/>
  <c r="BG90" i="9"/>
  <c r="BG98" i="9"/>
  <c r="BG128" i="9"/>
  <c r="BG120" i="9"/>
  <c r="BG63" i="9"/>
  <c r="BG71" i="9"/>
  <c r="BG137" i="9"/>
  <c r="BG145" i="9"/>
  <c r="BG153" i="9"/>
  <c r="BG138" i="9"/>
  <c r="BG146" i="9"/>
  <c r="BG154" i="9"/>
  <c r="BG135" i="9"/>
  <c r="BG143" i="9"/>
  <c r="BG151" i="9"/>
  <c r="BG159" i="9"/>
  <c r="BG70" i="9"/>
  <c r="BG129" i="9"/>
  <c r="BG122" i="9"/>
  <c r="BG130" i="9"/>
  <c r="BG110" i="9"/>
  <c r="BG118" i="9"/>
  <c r="BG126" i="9"/>
  <c r="BG72" i="9"/>
  <c r="BG112" i="9"/>
  <c r="BG105" i="9"/>
  <c r="BG114" i="9"/>
  <c r="BG113" i="9"/>
  <c r="BG109" i="9"/>
  <c r="BG117" i="9"/>
  <c r="BG125" i="9"/>
  <c r="BG134" i="9"/>
  <c r="BG142" i="9"/>
  <c r="BG150" i="9"/>
  <c r="BG158" i="9"/>
  <c r="BG106" i="9"/>
  <c r="BG123" i="9"/>
  <c r="BG108" i="9"/>
  <c r="BG132" i="9"/>
  <c r="BG157" i="9"/>
  <c r="BG111" i="9"/>
  <c r="BG139" i="9"/>
  <c r="BG107" i="9"/>
  <c r="BG156" i="9"/>
  <c r="BG149" i="9"/>
  <c r="BG62" i="9"/>
  <c r="BG121" i="9"/>
  <c r="BG124" i="9"/>
  <c r="BG148" i="9"/>
  <c r="BG141" i="9"/>
  <c r="BG147" i="9"/>
  <c r="BG115" i="9"/>
  <c r="BG131" i="9"/>
  <c r="BG127" i="9"/>
  <c r="BG155" i="9"/>
  <c r="BG119" i="9"/>
  <c r="BG116" i="9"/>
  <c r="BG140" i="9"/>
  <c r="BG133" i="9"/>
  <c r="BT66" i="9"/>
  <c r="BT74" i="9"/>
  <c r="BT65" i="9"/>
  <c r="BT73" i="9"/>
  <c r="BT115" i="9"/>
  <c r="BT91" i="9"/>
  <c r="BT123" i="9"/>
  <c r="BT64" i="9"/>
  <c r="BT72" i="9"/>
  <c r="BT81" i="9"/>
  <c r="BT89" i="9"/>
  <c r="BT97" i="9"/>
  <c r="BT82" i="9"/>
  <c r="BT90" i="9"/>
  <c r="BT98" i="9"/>
  <c r="BT131" i="9"/>
  <c r="BT62" i="9"/>
  <c r="BT70" i="9"/>
  <c r="BT99" i="9"/>
  <c r="BT78" i="9"/>
  <c r="BT86" i="9"/>
  <c r="BT94" i="9"/>
  <c r="BT102" i="9"/>
  <c r="BT80" i="9"/>
  <c r="BT88" i="9"/>
  <c r="BT96" i="9"/>
  <c r="BT67" i="9"/>
  <c r="BT107" i="9"/>
  <c r="BT60" i="9"/>
  <c r="BT68" i="9"/>
  <c r="BT61" i="9"/>
  <c r="BT69" i="9"/>
  <c r="BT63" i="9"/>
  <c r="BT71" i="9"/>
  <c r="BT83" i="9"/>
  <c r="BT139" i="9"/>
  <c r="BT79" i="9"/>
  <c r="BT87" i="9"/>
  <c r="BT95" i="9"/>
  <c r="BT103" i="9"/>
  <c r="BT147" i="9"/>
  <c r="BT76" i="9"/>
  <c r="BT84" i="9"/>
  <c r="BT92" i="9"/>
  <c r="BT100" i="9"/>
  <c r="BT77" i="9"/>
  <c r="BT85" i="9"/>
  <c r="BT93" i="9"/>
  <c r="BT101" i="9"/>
  <c r="BT75" i="9"/>
  <c r="BT108" i="9"/>
  <c r="BT109" i="9"/>
  <c r="BT111" i="9"/>
  <c r="BT119" i="9"/>
  <c r="BT127" i="9"/>
  <c r="BT135" i="9"/>
  <c r="BT143" i="9"/>
  <c r="BT151" i="9"/>
  <c r="BT159" i="9"/>
  <c r="BT136" i="9"/>
  <c r="BT144" i="9"/>
  <c r="BT152" i="9"/>
  <c r="BT116" i="9"/>
  <c r="BT110" i="9"/>
  <c r="BT118" i="9"/>
  <c r="BT126" i="9"/>
  <c r="BT106" i="9"/>
  <c r="BT114" i="9"/>
  <c r="BT122" i="9"/>
  <c r="BT130" i="9"/>
  <c r="BT134" i="9"/>
  <c r="BT142" i="9"/>
  <c r="BT150" i="9"/>
  <c r="BT158" i="9"/>
  <c r="BT132" i="9"/>
  <c r="BT140" i="9"/>
  <c r="BT148" i="9"/>
  <c r="BT156" i="9"/>
  <c r="BT133" i="9"/>
  <c r="BT141" i="9"/>
  <c r="BT149" i="9"/>
  <c r="BT157" i="9"/>
  <c r="BT138" i="9"/>
  <c r="BT146" i="9"/>
  <c r="BT154" i="9"/>
  <c r="BT125" i="9"/>
  <c r="BT105" i="9"/>
  <c r="BT113" i="9"/>
  <c r="BT121" i="9"/>
  <c r="BT129" i="9"/>
  <c r="BT117" i="9"/>
  <c r="BT155" i="9"/>
  <c r="BT124" i="9"/>
  <c r="BT112" i="9"/>
  <c r="BT137" i="9"/>
  <c r="BT104" i="9"/>
  <c r="BT153" i="9"/>
  <c r="BT128" i="9"/>
  <c r="BT145" i="9"/>
  <c r="BT120" i="9"/>
  <c r="BQ150" i="9"/>
  <c r="BQ70" i="9"/>
  <c r="BQ61" i="9"/>
  <c r="BQ69" i="9"/>
  <c r="BQ102" i="9"/>
  <c r="BQ78" i="9"/>
  <c r="BQ134" i="9"/>
  <c r="BQ60" i="9"/>
  <c r="BQ68" i="9"/>
  <c r="BQ111" i="9"/>
  <c r="BQ119" i="9"/>
  <c r="BQ62" i="9"/>
  <c r="BQ118" i="9"/>
  <c r="BQ67" i="9"/>
  <c r="BQ75" i="9"/>
  <c r="BQ76" i="9"/>
  <c r="BQ84" i="9"/>
  <c r="BQ92" i="9"/>
  <c r="BQ100" i="9"/>
  <c r="BQ77" i="9"/>
  <c r="BQ85" i="9"/>
  <c r="BQ93" i="9"/>
  <c r="BQ101" i="9"/>
  <c r="BQ86" i="9"/>
  <c r="BQ142" i="9"/>
  <c r="BQ65" i="9"/>
  <c r="BQ73" i="9"/>
  <c r="BQ158" i="9"/>
  <c r="BQ81" i="9"/>
  <c r="BQ89" i="9"/>
  <c r="BQ97" i="9"/>
  <c r="BQ83" i="9"/>
  <c r="BQ91" i="9"/>
  <c r="BQ99" i="9"/>
  <c r="BQ63" i="9"/>
  <c r="BQ71" i="9"/>
  <c r="BQ64" i="9"/>
  <c r="BQ72" i="9"/>
  <c r="BQ94" i="9"/>
  <c r="BQ66" i="9"/>
  <c r="BQ74" i="9"/>
  <c r="BQ82" i="9"/>
  <c r="BQ90" i="9"/>
  <c r="BQ98" i="9"/>
  <c r="BQ126" i="9"/>
  <c r="BQ79" i="9"/>
  <c r="BQ87" i="9"/>
  <c r="BQ95" i="9"/>
  <c r="BQ103" i="9"/>
  <c r="BQ80" i="9"/>
  <c r="BQ88" i="9"/>
  <c r="BQ96" i="9"/>
  <c r="BQ112" i="9"/>
  <c r="BQ107" i="9"/>
  <c r="BQ115" i="9"/>
  <c r="BQ123" i="9"/>
  <c r="BQ131" i="9"/>
  <c r="BQ132" i="9"/>
  <c r="BQ140" i="9"/>
  <c r="BQ148" i="9"/>
  <c r="BQ156" i="9"/>
  <c r="BQ106" i="9"/>
  <c r="BQ114" i="9"/>
  <c r="BQ122" i="9"/>
  <c r="BQ130" i="9"/>
  <c r="BQ138" i="9"/>
  <c r="BQ146" i="9"/>
  <c r="BQ154" i="9"/>
  <c r="BQ139" i="9"/>
  <c r="BQ147" i="9"/>
  <c r="BQ155" i="9"/>
  <c r="BQ105" i="9"/>
  <c r="BQ113" i="9"/>
  <c r="BQ121" i="9"/>
  <c r="BQ129" i="9"/>
  <c r="BQ109" i="9"/>
  <c r="BQ117" i="9"/>
  <c r="BQ125" i="9"/>
  <c r="BQ137" i="9"/>
  <c r="BQ145" i="9"/>
  <c r="BQ153" i="9"/>
  <c r="BQ104" i="9"/>
  <c r="BQ135" i="9"/>
  <c r="BQ143" i="9"/>
  <c r="BQ151" i="9"/>
  <c r="BQ159" i="9"/>
  <c r="BQ136" i="9"/>
  <c r="BQ144" i="9"/>
  <c r="BQ152" i="9"/>
  <c r="BQ133" i="9"/>
  <c r="BQ141" i="9"/>
  <c r="BQ149" i="9"/>
  <c r="BQ157" i="9"/>
  <c r="BQ120" i="9"/>
  <c r="BQ128" i="9"/>
  <c r="BQ108" i="9"/>
  <c r="BQ116" i="9"/>
  <c r="BQ124" i="9"/>
  <c r="BQ110" i="9"/>
  <c r="BQ127" i="9"/>
  <c r="BY86" i="9"/>
  <c r="BY118" i="9"/>
  <c r="BY94" i="9"/>
  <c r="BY150" i="9"/>
  <c r="BY62" i="9"/>
  <c r="BY110" i="9"/>
  <c r="BY142" i="9"/>
  <c r="BY61" i="9"/>
  <c r="BY69" i="9"/>
  <c r="BY102" i="9"/>
  <c r="BY158" i="9"/>
  <c r="BY60" i="9"/>
  <c r="BY68" i="9"/>
  <c r="BY111" i="9"/>
  <c r="BY119" i="9"/>
  <c r="BY126" i="9"/>
  <c r="BY67" i="9"/>
  <c r="BY75" i="9"/>
  <c r="BY76" i="9"/>
  <c r="BY84" i="9"/>
  <c r="BY92" i="9"/>
  <c r="BY100" i="9"/>
  <c r="BY77" i="9"/>
  <c r="BY85" i="9"/>
  <c r="BY93" i="9"/>
  <c r="BY101" i="9"/>
  <c r="BY70" i="9"/>
  <c r="BY65" i="9"/>
  <c r="BY73" i="9"/>
  <c r="BY81" i="9"/>
  <c r="BY89" i="9"/>
  <c r="BY97" i="9"/>
  <c r="BY83" i="9"/>
  <c r="BY91" i="9"/>
  <c r="BY99" i="9"/>
  <c r="BY63" i="9"/>
  <c r="BY71" i="9"/>
  <c r="BY64" i="9"/>
  <c r="BY72" i="9"/>
  <c r="BY66" i="9"/>
  <c r="BY74" i="9"/>
  <c r="BY78" i="9"/>
  <c r="BY134" i="9"/>
  <c r="BY79" i="9"/>
  <c r="BY103" i="9"/>
  <c r="BY96" i="9"/>
  <c r="BY112" i="9"/>
  <c r="BY107" i="9"/>
  <c r="BY115" i="9"/>
  <c r="BY123" i="9"/>
  <c r="BY132" i="9"/>
  <c r="BY140" i="9"/>
  <c r="BY148" i="9"/>
  <c r="BY156" i="9"/>
  <c r="BY106" i="9"/>
  <c r="BY114" i="9"/>
  <c r="BY122" i="9"/>
  <c r="BY130" i="9"/>
  <c r="BY138" i="9"/>
  <c r="BY146" i="9"/>
  <c r="BY154" i="9"/>
  <c r="BY131" i="9"/>
  <c r="BY139" i="9"/>
  <c r="BY147" i="9"/>
  <c r="BY155" i="9"/>
  <c r="BY87" i="9"/>
  <c r="BY80" i="9"/>
  <c r="BY98" i="9"/>
  <c r="BY105" i="9"/>
  <c r="BY113" i="9"/>
  <c r="BY121" i="9"/>
  <c r="BY129" i="9"/>
  <c r="BY109" i="9"/>
  <c r="BY117" i="9"/>
  <c r="BY125" i="9"/>
  <c r="BY137" i="9"/>
  <c r="BY145" i="9"/>
  <c r="BY153" i="9"/>
  <c r="BY128" i="9"/>
  <c r="BY104" i="9"/>
  <c r="BY135" i="9"/>
  <c r="BY143" i="9"/>
  <c r="BY151" i="9"/>
  <c r="BY159" i="9"/>
  <c r="BY136" i="9"/>
  <c r="BY144" i="9"/>
  <c r="BY152" i="9"/>
  <c r="BY90" i="9"/>
  <c r="BY133" i="9"/>
  <c r="BY141" i="9"/>
  <c r="BY149" i="9"/>
  <c r="BY157" i="9"/>
  <c r="BY120" i="9"/>
  <c r="BY95" i="9"/>
  <c r="BY88" i="9"/>
  <c r="BY116" i="9"/>
  <c r="BY108" i="9"/>
  <c r="BY82" i="9"/>
  <c r="BY127" i="9"/>
  <c r="BY124" i="9"/>
  <c r="BH79" i="9"/>
  <c r="BH143" i="9"/>
  <c r="BH111" i="9"/>
  <c r="BH80" i="9"/>
  <c r="BH88" i="9"/>
  <c r="BH96" i="9"/>
  <c r="BH104" i="9"/>
  <c r="BH81" i="9"/>
  <c r="BH89" i="9"/>
  <c r="BH97" i="9"/>
  <c r="BH127" i="9"/>
  <c r="BH135" i="9"/>
  <c r="BH159" i="9"/>
  <c r="BH119" i="9"/>
  <c r="BH71" i="9"/>
  <c r="BH62" i="9"/>
  <c r="BH70" i="9"/>
  <c r="BH63" i="9"/>
  <c r="BH61" i="9"/>
  <c r="BH69" i="9"/>
  <c r="BH112" i="9"/>
  <c r="BH120" i="9"/>
  <c r="BH128" i="9"/>
  <c r="BH60" i="9"/>
  <c r="BH68" i="9"/>
  <c r="BH95" i="9"/>
  <c r="BH151" i="9"/>
  <c r="BH87" i="9"/>
  <c r="BH77" i="9"/>
  <c r="BH85" i="9"/>
  <c r="BH93" i="9"/>
  <c r="BH101" i="9"/>
  <c r="BH78" i="9"/>
  <c r="BH86" i="9"/>
  <c r="BH94" i="9"/>
  <c r="BH102" i="9"/>
  <c r="BH66" i="9"/>
  <c r="BH74" i="9"/>
  <c r="BH83" i="9"/>
  <c r="BH103" i="9"/>
  <c r="BH73" i="9"/>
  <c r="BH82" i="9"/>
  <c r="BH100" i="9"/>
  <c r="BH113" i="9"/>
  <c r="BH108" i="9"/>
  <c r="BH116" i="9"/>
  <c r="BH124" i="9"/>
  <c r="BH133" i="9"/>
  <c r="BH141" i="9"/>
  <c r="BH149" i="9"/>
  <c r="BH157" i="9"/>
  <c r="BH64" i="9"/>
  <c r="BH92" i="9"/>
  <c r="BH107" i="9"/>
  <c r="BH115" i="9"/>
  <c r="BH123" i="9"/>
  <c r="BH131" i="9"/>
  <c r="BH139" i="9"/>
  <c r="BH147" i="9"/>
  <c r="BH155" i="9"/>
  <c r="BH132" i="9"/>
  <c r="BH140" i="9"/>
  <c r="BH148" i="9"/>
  <c r="BH156" i="9"/>
  <c r="BH67" i="9"/>
  <c r="BH99" i="9"/>
  <c r="BH106" i="9"/>
  <c r="BH114" i="9"/>
  <c r="BH122" i="9"/>
  <c r="BH130" i="9"/>
  <c r="BH110" i="9"/>
  <c r="BH118" i="9"/>
  <c r="BH126" i="9"/>
  <c r="BH138" i="9"/>
  <c r="BH146" i="9"/>
  <c r="BH154" i="9"/>
  <c r="BH98" i="9"/>
  <c r="BH84" i="9"/>
  <c r="BH105" i="9"/>
  <c r="BH136" i="9"/>
  <c r="BH144" i="9"/>
  <c r="BH152" i="9"/>
  <c r="BH137" i="9"/>
  <c r="BH145" i="9"/>
  <c r="BH153" i="9"/>
  <c r="BH72" i="9"/>
  <c r="BH65" i="9"/>
  <c r="BH91" i="9"/>
  <c r="BH129" i="9"/>
  <c r="BH134" i="9"/>
  <c r="BH76" i="9"/>
  <c r="BH117" i="9"/>
  <c r="BH158" i="9"/>
  <c r="BH109" i="9"/>
  <c r="BH125" i="9"/>
  <c r="BH150" i="9"/>
  <c r="BH75" i="9"/>
  <c r="BH90" i="9"/>
  <c r="BH121" i="9"/>
  <c r="BH142" i="9"/>
  <c r="CB131" i="9"/>
  <c r="CB107" i="9"/>
  <c r="CB66" i="9"/>
  <c r="CB74" i="9"/>
  <c r="CB65" i="9"/>
  <c r="CB73" i="9"/>
  <c r="CB108" i="9"/>
  <c r="CB116" i="9"/>
  <c r="CB123" i="9"/>
  <c r="CB83" i="9"/>
  <c r="CB139" i="9"/>
  <c r="CB155" i="9"/>
  <c r="CB64" i="9"/>
  <c r="CB72" i="9"/>
  <c r="CB81" i="9"/>
  <c r="CB89" i="9"/>
  <c r="CB97" i="9"/>
  <c r="CB82" i="9"/>
  <c r="CB90" i="9"/>
  <c r="CB98" i="9"/>
  <c r="CB62" i="9"/>
  <c r="CB70" i="9"/>
  <c r="CB78" i="9"/>
  <c r="CB86" i="9"/>
  <c r="CB94" i="9"/>
  <c r="CB102" i="9"/>
  <c r="CB80" i="9"/>
  <c r="CB88" i="9"/>
  <c r="CB96" i="9"/>
  <c r="CB67" i="9"/>
  <c r="CB60" i="9"/>
  <c r="CB68" i="9"/>
  <c r="CB61" i="9"/>
  <c r="CB69" i="9"/>
  <c r="CB75" i="9"/>
  <c r="CB63" i="9"/>
  <c r="CB71" i="9"/>
  <c r="CB79" i="9"/>
  <c r="CB87" i="9"/>
  <c r="CB95" i="9"/>
  <c r="CB103" i="9"/>
  <c r="CB115" i="9"/>
  <c r="CB76" i="9"/>
  <c r="CB84" i="9"/>
  <c r="CB92" i="9"/>
  <c r="CB100" i="9"/>
  <c r="CB77" i="9"/>
  <c r="CB85" i="9"/>
  <c r="CB93" i="9"/>
  <c r="CB147" i="9"/>
  <c r="CB104" i="9"/>
  <c r="CB112" i="9"/>
  <c r="CB120" i="9"/>
  <c r="CB128" i="9"/>
  <c r="CB137" i="9"/>
  <c r="CB145" i="9"/>
  <c r="CB153" i="9"/>
  <c r="CB109" i="9"/>
  <c r="CB111" i="9"/>
  <c r="CB119" i="9"/>
  <c r="CB127" i="9"/>
  <c r="CB135" i="9"/>
  <c r="CB143" i="9"/>
  <c r="CB151" i="9"/>
  <c r="CB159" i="9"/>
  <c r="CB136" i="9"/>
  <c r="CB144" i="9"/>
  <c r="CB152" i="9"/>
  <c r="CB110" i="9"/>
  <c r="CB118" i="9"/>
  <c r="CB126" i="9"/>
  <c r="CB106" i="9"/>
  <c r="CB114" i="9"/>
  <c r="CB122" i="9"/>
  <c r="CB130" i="9"/>
  <c r="CB134" i="9"/>
  <c r="CB142" i="9"/>
  <c r="CB150" i="9"/>
  <c r="CB158" i="9"/>
  <c r="CB99" i="9"/>
  <c r="CB101" i="9"/>
  <c r="CB132" i="9"/>
  <c r="CB140" i="9"/>
  <c r="CB148" i="9"/>
  <c r="CB156" i="9"/>
  <c r="CB133" i="9"/>
  <c r="CB141" i="9"/>
  <c r="CB149" i="9"/>
  <c r="CB157" i="9"/>
  <c r="CB138" i="9"/>
  <c r="CB146" i="9"/>
  <c r="CB154" i="9"/>
  <c r="CB91" i="9"/>
  <c r="CB125" i="9"/>
  <c r="CB105" i="9"/>
  <c r="CB113" i="9"/>
  <c r="CB121" i="9"/>
  <c r="CB129" i="9"/>
  <c r="CB117" i="9"/>
  <c r="CB124" i="9"/>
  <c r="BU154" i="9"/>
  <c r="BU82" i="9"/>
  <c r="BU63" i="9"/>
  <c r="BU71" i="9"/>
  <c r="BU80" i="9"/>
  <c r="BU88" i="9"/>
  <c r="BU96" i="9"/>
  <c r="BU81" i="9"/>
  <c r="BU89" i="9"/>
  <c r="BU97" i="9"/>
  <c r="BU61" i="9"/>
  <c r="BU69" i="9"/>
  <c r="BU77" i="9"/>
  <c r="BU85" i="9"/>
  <c r="BU93" i="9"/>
  <c r="BU101" i="9"/>
  <c r="BU79" i="9"/>
  <c r="BU87" i="9"/>
  <c r="BU95" i="9"/>
  <c r="BU103" i="9"/>
  <c r="BU74" i="9"/>
  <c r="BU66" i="9"/>
  <c r="BU67" i="9"/>
  <c r="BU75" i="9"/>
  <c r="BU60" i="9"/>
  <c r="BU68" i="9"/>
  <c r="BU62" i="9"/>
  <c r="BU70" i="9"/>
  <c r="BU106" i="9"/>
  <c r="BU98" i="9"/>
  <c r="BU78" i="9"/>
  <c r="BU86" i="9"/>
  <c r="BU94" i="9"/>
  <c r="BU102" i="9"/>
  <c r="BU138" i="9"/>
  <c r="BU83" i="9"/>
  <c r="BU91" i="9"/>
  <c r="BU99" i="9"/>
  <c r="BU76" i="9"/>
  <c r="BU84" i="9"/>
  <c r="BU92" i="9"/>
  <c r="BU100" i="9"/>
  <c r="BU122" i="9"/>
  <c r="BU90" i="9"/>
  <c r="BU146" i="9"/>
  <c r="BU65" i="9"/>
  <c r="BU73" i="9"/>
  <c r="BU64" i="9"/>
  <c r="BU115" i="9"/>
  <c r="BU139" i="9"/>
  <c r="BU147" i="9"/>
  <c r="BU155" i="9"/>
  <c r="BU132" i="9"/>
  <c r="BU140" i="9"/>
  <c r="BU148" i="9"/>
  <c r="BU156" i="9"/>
  <c r="BU131" i="9"/>
  <c r="BU137" i="9"/>
  <c r="BU145" i="9"/>
  <c r="BU153" i="9"/>
  <c r="BU124" i="9"/>
  <c r="BU104" i="9"/>
  <c r="BU112" i="9"/>
  <c r="BU120" i="9"/>
  <c r="BU128" i="9"/>
  <c r="BU72" i="9"/>
  <c r="BU116" i="9"/>
  <c r="BU123" i="9"/>
  <c r="BU130" i="9"/>
  <c r="BU111" i="9"/>
  <c r="BU119" i="9"/>
  <c r="BU127" i="9"/>
  <c r="BU136" i="9"/>
  <c r="BU144" i="9"/>
  <c r="BU152" i="9"/>
  <c r="BU108" i="9"/>
  <c r="BU114" i="9"/>
  <c r="BU118" i="9"/>
  <c r="BU142" i="9"/>
  <c r="BU135" i="9"/>
  <c r="BU125" i="9"/>
  <c r="BU121" i="9"/>
  <c r="BU149" i="9"/>
  <c r="BU157" i="9"/>
  <c r="BU107" i="9"/>
  <c r="BU110" i="9"/>
  <c r="BU134" i="9"/>
  <c r="BU159" i="9"/>
  <c r="BU109" i="9"/>
  <c r="BU113" i="9"/>
  <c r="BU141" i="9"/>
  <c r="BU158" i="9"/>
  <c r="BU151" i="9"/>
  <c r="BU105" i="9"/>
  <c r="BU133" i="9"/>
  <c r="BU117" i="9"/>
  <c r="BU126" i="9"/>
  <c r="BU150" i="9"/>
  <c r="BU143" i="9"/>
  <c r="BU129" i="9"/>
  <c r="BN105" i="9"/>
  <c r="BN73" i="9"/>
  <c r="BN121" i="9"/>
  <c r="BN81" i="9"/>
  <c r="BN137" i="9"/>
  <c r="BN97" i="9"/>
  <c r="BN153" i="9"/>
  <c r="BN64" i="9"/>
  <c r="BN72" i="9"/>
  <c r="BN65" i="9"/>
  <c r="BN63" i="9"/>
  <c r="BN71" i="9"/>
  <c r="BN106" i="9"/>
  <c r="BN114" i="9"/>
  <c r="BN62" i="9"/>
  <c r="BN70" i="9"/>
  <c r="BN79" i="9"/>
  <c r="BN87" i="9"/>
  <c r="BN95" i="9"/>
  <c r="BN103" i="9"/>
  <c r="BN80" i="9"/>
  <c r="BN88" i="9"/>
  <c r="BN96" i="9"/>
  <c r="BN104" i="9"/>
  <c r="BN129" i="9"/>
  <c r="BN60" i="9"/>
  <c r="BN68" i="9"/>
  <c r="BN113" i="9"/>
  <c r="BN76" i="9"/>
  <c r="BN84" i="9"/>
  <c r="BN92" i="9"/>
  <c r="BN100" i="9"/>
  <c r="BN78" i="9"/>
  <c r="BN86" i="9"/>
  <c r="BN94" i="9"/>
  <c r="BN102" i="9"/>
  <c r="BN66" i="9"/>
  <c r="BN74" i="9"/>
  <c r="BN67" i="9"/>
  <c r="BN75" i="9"/>
  <c r="BN61" i="9"/>
  <c r="BN69" i="9"/>
  <c r="BN89" i="9"/>
  <c r="BN145" i="9"/>
  <c r="BN115" i="9"/>
  <c r="BN82" i="9"/>
  <c r="BN85" i="9"/>
  <c r="BN122" i="9"/>
  <c r="BN110" i="9"/>
  <c r="BN118" i="9"/>
  <c r="BN126" i="9"/>
  <c r="BN135" i="9"/>
  <c r="BN143" i="9"/>
  <c r="BN151" i="9"/>
  <c r="BN159" i="9"/>
  <c r="BN99" i="9"/>
  <c r="BN109" i="9"/>
  <c r="BN117" i="9"/>
  <c r="BN125" i="9"/>
  <c r="BN133" i="9"/>
  <c r="BN141" i="9"/>
  <c r="BN149" i="9"/>
  <c r="BN157" i="9"/>
  <c r="BN134" i="9"/>
  <c r="BN142" i="9"/>
  <c r="BN150" i="9"/>
  <c r="BN158" i="9"/>
  <c r="BN77" i="9"/>
  <c r="BN107" i="9"/>
  <c r="BN108" i="9"/>
  <c r="BN116" i="9"/>
  <c r="BN124" i="9"/>
  <c r="BN112" i="9"/>
  <c r="BN120" i="9"/>
  <c r="BN128" i="9"/>
  <c r="BN132" i="9"/>
  <c r="BN140" i="9"/>
  <c r="BN148" i="9"/>
  <c r="BN156" i="9"/>
  <c r="BN90" i="9"/>
  <c r="BN83" i="9"/>
  <c r="BN138" i="9"/>
  <c r="BN146" i="9"/>
  <c r="BN154" i="9"/>
  <c r="BN139" i="9"/>
  <c r="BN147" i="9"/>
  <c r="BN155" i="9"/>
  <c r="BN101" i="9"/>
  <c r="BN136" i="9"/>
  <c r="BN144" i="9"/>
  <c r="BN152" i="9"/>
  <c r="BN130" i="9"/>
  <c r="BN123" i="9"/>
  <c r="BN131" i="9"/>
  <c r="BN93" i="9"/>
  <c r="BN127" i="9"/>
  <c r="BN98" i="9"/>
  <c r="BN119" i="9"/>
  <c r="BN91" i="9"/>
  <c r="BN111" i="9"/>
  <c r="BF73" i="9"/>
  <c r="BF89" i="9"/>
  <c r="BF121" i="9"/>
  <c r="BF64" i="9"/>
  <c r="BF72" i="9"/>
  <c r="BF129" i="9"/>
  <c r="BF63" i="9"/>
  <c r="BF71" i="9"/>
  <c r="BF106" i="9"/>
  <c r="BF114" i="9"/>
  <c r="BF122" i="9"/>
  <c r="BF113" i="9"/>
  <c r="BF145" i="9"/>
  <c r="BF62" i="9"/>
  <c r="BF70" i="9"/>
  <c r="BF79" i="9"/>
  <c r="BF87" i="9"/>
  <c r="BF95" i="9"/>
  <c r="BF103" i="9"/>
  <c r="BF80" i="9"/>
  <c r="BF88" i="9"/>
  <c r="BF96" i="9"/>
  <c r="BF104" i="9"/>
  <c r="BF105" i="9"/>
  <c r="BF60" i="9"/>
  <c r="BF68" i="9"/>
  <c r="BF76" i="9"/>
  <c r="BF84" i="9"/>
  <c r="BF92" i="9"/>
  <c r="BF100" i="9"/>
  <c r="BF78" i="9"/>
  <c r="BF86" i="9"/>
  <c r="BF94" i="9"/>
  <c r="BF102" i="9"/>
  <c r="BF65" i="9"/>
  <c r="BF66" i="9"/>
  <c r="BF74" i="9"/>
  <c r="BF67" i="9"/>
  <c r="BF75" i="9"/>
  <c r="BF61" i="9"/>
  <c r="BF69" i="9"/>
  <c r="BF77" i="9"/>
  <c r="BF85" i="9"/>
  <c r="BF93" i="9"/>
  <c r="BF101" i="9"/>
  <c r="BF97" i="9"/>
  <c r="BF153" i="9"/>
  <c r="BF82" i="9"/>
  <c r="BF90" i="9"/>
  <c r="BF98" i="9"/>
  <c r="BF83" i="9"/>
  <c r="BF91" i="9"/>
  <c r="BF99" i="9"/>
  <c r="BF110" i="9"/>
  <c r="BF118" i="9"/>
  <c r="BF126" i="9"/>
  <c r="BF135" i="9"/>
  <c r="BF143" i="9"/>
  <c r="BF151" i="9"/>
  <c r="BF159" i="9"/>
  <c r="BF109" i="9"/>
  <c r="BF117" i="9"/>
  <c r="BF125" i="9"/>
  <c r="BF133" i="9"/>
  <c r="BF141" i="9"/>
  <c r="BF149" i="9"/>
  <c r="BF157" i="9"/>
  <c r="BF134" i="9"/>
  <c r="BF142" i="9"/>
  <c r="BF150" i="9"/>
  <c r="BF158" i="9"/>
  <c r="BF81" i="9"/>
  <c r="BF107" i="9"/>
  <c r="BF108" i="9"/>
  <c r="BF116" i="9"/>
  <c r="BF124" i="9"/>
  <c r="BF112" i="9"/>
  <c r="BF120" i="9"/>
  <c r="BF128" i="9"/>
  <c r="BF132" i="9"/>
  <c r="BF140" i="9"/>
  <c r="BF148" i="9"/>
  <c r="BF156" i="9"/>
  <c r="BF138" i="9"/>
  <c r="BF146" i="9"/>
  <c r="BF154" i="9"/>
  <c r="BF139" i="9"/>
  <c r="BF147" i="9"/>
  <c r="BF155" i="9"/>
  <c r="BF136" i="9"/>
  <c r="BF144" i="9"/>
  <c r="BF152" i="9"/>
  <c r="BF137" i="9"/>
  <c r="BF130" i="9"/>
  <c r="BF123" i="9"/>
  <c r="BF131" i="9"/>
  <c r="BF111" i="9"/>
  <c r="BF119" i="9"/>
  <c r="BF127" i="9"/>
  <c r="BF115" i="9"/>
  <c r="BK68" i="9"/>
  <c r="BK156" i="9"/>
  <c r="BK100" i="9"/>
  <c r="BK76" i="9"/>
  <c r="BK60" i="9"/>
  <c r="BK84" i="9"/>
  <c r="BK140" i="9"/>
  <c r="BK148" i="9"/>
  <c r="BK116" i="9"/>
  <c r="BK67" i="9"/>
  <c r="BK75" i="9"/>
  <c r="BK66" i="9"/>
  <c r="BK74" i="9"/>
  <c r="BK109" i="9"/>
  <c r="BK117" i="9"/>
  <c r="BK92" i="9"/>
  <c r="BK65" i="9"/>
  <c r="BK73" i="9"/>
  <c r="BK82" i="9"/>
  <c r="BK90" i="9"/>
  <c r="BK98" i="9"/>
  <c r="BK83" i="9"/>
  <c r="BK91" i="9"/>
  <c r="BK99" i="9"/>
  <c r="BK63" i="9"/>
  <c r="BK71" i="9"/>
  <c r="BK132" i="9"/>
  <c r="BK124" i="9"/>
  <c r="BK79" i="9"/>
  <c r="BK87" i="9"/>
  <c r="BK95" i="9"/>
  <c r="BK103" i="9"/>
  <c r="BK81" i="9"/>
  <c r="BK89" i="9"/>
  <c r="BK97" i="9"/>
  <c r="BK61" i="9"/>
  <c r="BK69" i="9"/>
  <c r="BK62" i="9"/>
  <c r="BK70" i="9"/>
  <c r="BK64" i="9"/>
  <c r="BK72" i="9"/>
  <c r="BK108" i="9"/>
  <c r="BK101" i="9"/>
  <c r="BK94" i="9"/>
  <c r="BK125" i="9"/>
  <c r="BK96" i="9"/>
  <c r="BK105" i="9"/>
  <c r="BK113" i="9"/>
  <c r="BK121" i="9"/>
  <c r="BK129" i="9"/>
  <c r="BK138" i="9"/>
  <c r="BK146" i="9"/>
  <c r="BK154" i="9"/>
  <c r="BK85" i="9"/>
  <c r="BK78" i="9"/>
  <c r="BK110" i="9"/>
  <c r="BK104" i="9"/>
  <c r="BK112" i="9"/>
  <c r="BK120" i="9"/>
  <c r="BK128" i="9"/>
  <c r="BK136" i="9"/>
  <c r="BK144" i="9"/>
  <c r="BK152" i="9"/>
  <c r="BK137" i="9"/>
  <c r="BK145" i="9"/>
  <c r="BK153" i="9"/>
  <c r="BK88" i="9"/>
  <c r="BK111" i="9"/>
  <c r="BK119" i="9"/>
  <c r="BK127" i="9"/>
  <c r="BK107" i="9"/>
  <c r="BK115" i="9"/>
  <c r="BK123" i="9"/>
  <c r="BK131" i="9"/>
  <c r="BK135" i="9"/>
  <c r="BK143" i="9"/>
  <c r="BK151" i="9"/>
  <c r="BK159" i="9"/>
  <c r="BK102" i="9"/>
  <c r="BK133" i="9"/>
  <c r="BK141" i="9"/>
  <c r="BK149" i="9"/>
  <c r="BK157" i="9"/>
  <c r="BK134" i="9"/>
  <c r="BK142" i="9"/>
  <c r="BK150" i="9"/>
  <c r="BK158" i="9"/>
  <c r="BK126" i="9"/>
  <c r="BK93" i="9"/>
  <c r="BK86" i="9"/>
  <c r="BK80" i="9"/>
  <c r="BK139" i="9"/>
  <c r="BK147" i="9"/>
  <c r="BK155" i="9"/>
  <c r="BK106" i="9"/>
  <c r="BK77" i="9"/>
  <c r="BK130" i="9"/>
  <c r="BK118" i="9"/>
  <c r="BK122" i="9"/>
  <c r="BK114" i="9"/>
  <c r="BI62" i="9"/>
  <c r="BI102" i="9"/>
  <c r="BI94" i="9"/>
  <c r="BI61" i="9"/>
  <c r="BI69" i="9"/>
  <c r="BI60" i="9"/>
  <c r="BI68" i="9"/>
  <c r="BI134" i="9"/>
  <c r="BI67" i="9"/>
  <c r="BI75" i="9"/>
  <c r="BI76" i="9"/>
  <c r="BI84" i="9"/>
  <c r="BI92" i="9"/>
  <c r="BI100" i="9"/>
  <c r="BI77" i="9"/>
  <c r="BI85" i="9"/>
  <c r="BI93" i="9"/>
  <c r="BI101" i="9"/>
  <c r="BI86" i="9"/>
  <c r="BI142" i="9"/>
  <c r="BI150" i="9"/>
  <c r="BI65" i="9"/>
  <c r="BI73" i="9"/>
  <c r="BI81" i="9"/>
  <c r="BI89" i="9"/>
  <c r="BI97" i="9"/>
  <c r="BI83" i="9"/>
  <c r="BI91" i="9"/>
  <c r="BI99" i="9"/>
  <c r="BI63" i="9"/>
  <c r="BI71" i="9"/>
  <c r="BI64" i="9"/>
  <c r="BI72" i="9"/>
  <c r="BI110" i="9"/>
  <c r="BI66" i="9"/>
  <c r="BI74" i="9"/>
  <c r="BI158" i="9"/>
  <c r="BI82" i="9"/>
  <c r="BI90" i="9"/>
  <c r="BI98" i="9"/>
  <c r="BI126" i="9"/>
  <c r="BI79" i="9"/>
  <c r="BI87" i="9"/>
  <c r="BI95" i="9"/>
  <c r="BI103" i="9"/>
  <c r="BI80" i="9"/>
  <c r="BI88" i="9"/>
  <c r="BI96" i="9"/>
  <c r="BI70" i="9"/>
  <c r="BI78" i="9"/>
  <c r="BI106" i="9"/>
  <c r="BI114" i="9"/>
  <c r="BI122" i="9"/>
  <c r="BI130" i="9"/>
  <c r="BI138" i="9"/>
  <c r="BI146" i="9"/>
  <c r="BI154" i="9"/>
  <c r="BI139" i="9"/>
  <c r="BI147" i="9"/>
  <c r="BI155" i="9"/>
  <c r="BI105" i="9"/>
  <c r="BI113" i="9"/>
  <c r="BI121" i="9"/>
  <c r="BI129" i="9"/>
  <c r="BI109" i="9"/>
  <c r="BI117" i="9"/>
  <c r="BI125" i="9"/>
  <c r="BI137" i="9"/>
  <c r="BI145" i="9"/>
  <c r="BI153" i="9"/>
  <c r="BI104" i="9"/>
  <c r="BI135" i="9"/>
  <c r="BI143" i="9"/>
  <c r="BI151" i="9"/>
  <c r="BI159" i="9"/>
  <c r="BI136" i="9"/>
  <c r="BI144" i="9"/>
  <c r="BI152" i="9"/>
  <c r="BI111" i="9"/>
  <c r="BI133" i="9"/>
  <c r="BI141" i="9"/>
  <c r="BI149" i="9"/>
  <c r="BI157" i="9"/>
  <c r="BI118" i="9"/>
  <c r="BI119" i="9"/>
  <c r="BI120" i="9"/>
  <c r="BI128" i="9"/>
  <c r="BI108" i="9"/>
  <c r="BI116" i="9"/>
  <c r="BI124" i="9"/>
  <c r="BI127" i="9"/>
  <c r="BI123" i="9"/>
  <c r="BI140" i="9"/>
  <c r="BI148" i="9"/>
  <c r="BI112" i="9"/>
  <c r="BI115" i="9"/>
  <c r="BI132" i="9"/>
  <c r="BI131" i="9"/>
  <c r="BI107" i="9"/>
  <c r="BI156" i="9"/>
  <c r="BR133" i="9"/>
  <c r="BR66" i="9"/>
  <c r="BR74" i="9"/>
  <c r="BR83" i="9"/>
  <c r="BR91" i="9"/>
  <c r="BR99" i="9"/>
  <c r="BR76" i="9"/>
  <c r="BR84" i="9"/>
  <c r="BR92" i="9"/>
  <c r="BR100" i="9"/>
  <c r="BR64" i="9"/>
  <c r="BR72" i="9"/>
  <c r="BR77" i="9"/>
  <c r="BR80" i="9"/>
  <c r="BR88" i="9"/>
  <c r="BR96" i="9"/>
  <c r="BR82" i="9"/>
  <c r="BR90" i="9"/>
  <c r="BR98" i="9"/>
  <c r="BR62" i="9"/>
  <c r="BR70" i="9"/>
  <c r="BR63" i="9"/>
  <c r="BR71" i="9"/>
  <c r="BR65" i="9"/>
  <c r="BR73" i="9"/>
  <c r="BR117" i="9"/>
  <c r="BR81" i="9"/>
  <c r="BR89" i="9"/>
  <c r="BR97" i="9"/>
  <c r="BR101" i="9"/>
  <c r="BR78" i="9"/>
  <c r="BR86" i="9"/>
  <c r="BR94" i="9"/>
  <c r="BR102" i="9"/>
  <c r="BR79" i="9"/>
  <c r="BR87" i="9"/>
  <c r="BR95" i="9"/>
  <c r="BR103" i="9"/>
  <c r="BR61" i="9"/>
  <c r="BR109" i="9"/>
  <c r="BR85" i="9"/>
  <c r="BR141" i="9"/>
  <c r="BR149" i="9"/>
  <c r="BR157" i="9"/>
  <c r="BR125" i="9"/>
  <c r="BR60" i="9"/>
  <c r="BR68" i="9"/>
  <c r="BR134" i="9"/>
  <c r="BR142" i="9"/>
  <c r="BR150" i="9"/>
  <c r="BR158" i="9"/>
  <c r="BR135" i="9"/>
  <c r="BR143" i="9"/>
  <c r="BR151" i="9"/>
  <c r="BR159" i="9"/>
  <c r="BR67" i="9"/>
  <c r="BR140" i="9"/>
  <c r="BR148" i="9"/>
  <c r="BR156" i="9"/>
  <c r="BR69" i="9"/>
  <c r="BR110" i="9"/>
  <c r="BR119" i="9"/>
  <c r="BR127" i="9"/>
  <c r="BR107" i="9"/>
  <c r="BR115" i="9"/>
  <c r="BR123" i="9"/>
  <c r="BR131" i="9"/>
  <c r="BR93" i="9"/>
  <c r="BR118" i="9"/>
  <c r="BR126" i="9"/>
  <c r="BR75" i="9"/>
  <c r="BR111" i="9"/>
  <c r="BR106" i="9"/>
  <c r="BR114" i="9"/>
  <c r="BR122" i="9"/>
  <c r="BR130" i="9"/>
  <c r="BR139" i="9"/>
  <c r="BR147" i="9"/>
  <c r="BR155" i="9"/>
  <c r="BR129" i="9"/>
  <c r="BR153" i="9"/>
  <c r="BR146" i="9"/>
  <c r="BR104" i="9"/>
  <c r="BR132" i="9"/>
  <c r="BR108" i="9"/>
  <c r="BR121" i="9"/>
  <c r="BR145" i="9"/>
  <c r="BR138" i="9"/>
  <c r="BR128" i="9"/>
  <c r="BR124" i="9"/>
  <c r="BR152" i="9"/>
  <c r="BR112" i="9"/>
  <c r="BR113" i="9"/>
  <c r="BR137" i="9"/>
  <c r="BR116" i="9"/>
  <c r="BR144" i="9"/>
  <c r="BR105" i="9"/>
  <c r="BR154" i="9"/>
  <c r="BR120" i="9"/>
  <c r="BR136" i="9"/>
  <c r="BW120" i="9"/>
  <c r="BW112" i="9"/>
  <c r="BW63" i="9"/>
  <c r="BW71" i="9"/>
  <c r="BW62" i="9"/>
  <c r="BW70" i="9"/>
  <c r="BW61" i="9"/>
  <c r="BW69" i="9"/>
  <c r="BW78" i="9"/>
  <c r="BW86" i="9"/>
  <c r="BW94" i="9"/>
  <c r="BW102" i="9"/>
  <c r="BW79" i="9"/>
  <c r="BW87" i="9"/>
  <c r="BW95" i="9"/>
  <c r="BW103" i="9"/>
  <c r="BW104" i="9"/>
  <c r="BW67" i="9"/>
  <c r="BW75" i="9"/>
  <c r="BW80" i="9"/>
  <c r="BW136" i="9"/>
  <c r="BW83" i="9"/>
  <c r="BW91" i="9"/>
  <c r="BW99" i="9"/>
  <c r="BW77" i="9"/>
  <c r="BW85" i="9"/>
  <c r="BW93" i="9"/>
  <c r="BW101" i="9"/>
  <c r="BW64" i="9"/>
  <c r="BW88" i="9"/>
  <c r="BW144" i="9"/>
  <c r="BW65" i="9"/>
  <c r="BW73" i="9"/>
  <c r="BW152" i="9"/>
  <c r="BW66" i="9"/>
  <c r="BW74" i="9"/>
  <c r="BW60" i="9"/>
  <c r="BW68" i="9"/>
  <c r="BW76" i="9"/>
  <c r="BW84" i="9"/>
  <c r="BW92" i="9"/>
  <c r="BW100" i="9"/>
  <c r="BW72" i="9"/>
  <c r="BW81" i="9"/>
  <c r="BW89" i="9"/>
  <c r="BW97" i="9"/>
  <c r="BW82" i="9"/>
  <c r="BW90" i="9"/>
  <c r="BW98" i="9"/>
  <c r="BW128" i="9"/>
  <c r="BW96" i="9"/>
  <c r="BW121" i="9"/>
  <c r="BW108" i="9"/>
  <c r="BW116" i="9"/>
  <c r="BW124" i="9"/>
  <c r="BW132" i="9"/>
  <c r="BW140" i="9"/>
  <c r="BW148" i="9"/>
  <c r="BW156" i="9"/>
  <c r="BW133" i="9"/>
  <c r="BW141" i="9"/>
  <c r="BW149" i="9"/>
  <c r="BW157" i="9"/>
  <c r="BW106" i="9"/>
  <c r="BW107" i="9"/>
  <c r="BW115" i="9"/>
  <c r="BW123" i="9"/>
  <c r="BW131" i="9"/>
  <c r="BW111" i="9"/>
  <c r="BW119" i="9"/>
  <c r="BW127" i="9"/>
  <c r="BW139" i="9"/>
  <c r="BW147" i="9"/>
  <c r="BW155" i="9"/>
  <c r="BW137" i="9"/>
  <c r="BW145" i="9"/>
  <c r="BW153" i="9"/>
  <c r="BW138" i="9"/>
  <c r="BW146" i="9"/>
  <c r="BW154" i="9"/>
  <c r="BW135" i="9"/>
  <c r="BW143" i="9"/>
  <c r="BW151" i="9"/>
  <c r="BW159" i="9"/>
  <c r="BW129" i="9"/>
  <c r="BW122" i="9"/>
  <c r="BW130" i="9"/>
  <c r="BW110" i="9"/>
  <c r="BW118" i="9"/>
  <c r="BW126" i="9"/>
  <c r="BW105" i="9"/>
  <c r="BW113" i="9"/>
  <c r="BW114" i="9"/>
  <c r="BW150" i="9"/>
  <c r="BW125" i="9"/>
  <c r="BW142" i="9"/>
  <c r="BW158" i="9"/>
  <c r="BW117" i="9"/>
  <c r="BW134" i="9"/>
  <c r="BW109" i="9"/>
  <c r="BL83" i="9"/>
  <c r="BL139" i="9"/>
  <c r="BL65" i="9"/>
  <c r="BL73" i="9"/>
  <c r="BL108" i="9"/>
  <c r="BL116" i="9"/>
  <c r="BL64" i="9"/>
  <c r="BL72" i="9"/>
  <c r="BL123" i="9"/>
  <c r="BL81" i="9"/>
  <c r="BL89" i="9"/>
  <c r="BL97" i="9"/>
  <c r="BL82" i="9"/>
  <c r="BL90" i="9"/>
  <c r="BL62" i="9"/>
  <c r="BL70" i="9"/>
  <c r="BL155" i="9"/>
  <c r="BL78" i="9"/>
  <c r="BL86" i="9"/>
  <c r="BL94" i="9"/>
  <c r="BL102" i="9"/>
  <c r="BL80" i="9"/>
  <c r="BL88" i="9"/>
  <c r="BL96" i="9"/>
  <c r="BL60" i="9"/>
  <c r="BL68" i="9"/>
  <c r="BL76" i="9"/>
  <c r="BL61" i="9"/>
  <c r="BL69" i="9"/>
  <c r="BL63" i="9"/>
  <c r="BL71" i="9"/>
  <c r="BL79" i="9"/>
  <c r="BL87" i="9"/>
  <c r="BL95" i="9"/>
  <c r="BL103" i="9"/>
  <c r="BL75" i="9"/>
  <c r="BL115" i="9"/>
  <c r="BL147" i="9"/>
  <c r="BL84" i="9"/>
  <c r="BL92" i="9"/>
  <c r="BL100" i="9"/>
  <c r="BL77" i="9"/>
  <c r="BL85" i="9"/>
  <c r="BL93" i="9"/>
  <c r="BL101" i="9"/>
  <c r="BL91" i="9"/>
  <c r="BL107" i="9"/>
  <c r="BL67" i="9"/>
  <c r="BL131" i="9"/>
  <c r="BL110" i="9"/>
  <c r="BL118" i="9"/>
  <c r="BL126" i="9"/>
  <c r="BL106" i="9"/>
  <c r="BL114" i="9"/>
  <c r="BL122" i="9"/>
  <c r="BL130" i="9"/>
  <c r="BL134" i="9"/>
  <c r="BL142" i="9"/>
  <c r="BL150" i="9"/>
  <c r="BL158" i="9"/>
  <c r="BL132" i="9"/>
  <c r="BL140" i="9"/>
  <c r="BL148" i="9"/>
  <c r="BL156" i="9"/>
  <c r="BL133" i="9"/>
  <c r="BL141" i="9"/>
  <c r="BL149" i="9"/>
  <c r="BL157" i="9"/>
  <c r="BL138" i="9"/>
  <c r="BL146" i="9"/>
  <c r="BL154" i="9"/>
  <c r="BL66" i="9"/>
  <c r="BL125" i="9"/>
  <c r="BL105" i="9"/>
  <c r="BL113" i="9"/>
  <c r="BL121" i="9"/>
  <c r="BL129" i="9"/>
  <c r="BL98" i="9"/>
  <c r="BL117" i="9"/>
  <c r="BL124" i="9"/>
  <c r="BL99" i="9"/>
  <c r="BL74" i="9"/>
  <c r="BL112" i="9"/>
  <c r="BL109" i="9"/>
  <c r="BL119" i="9"/>
  <c r="BL143" i="9"/>
  <c r="BL136" i="9"/>
  <c r="BL104" i="9"/>
  <c r="BL153" i="9"/>
  <c r="BL127" i="9"/>
  <c r="BL111" i="9"/>
  <c r="BL135" i="9"/>
  <c r="BL151" i="9"/>
  <c r="BL128" i="9"/>
  <c r="BL145" i="9"/>
  <c r="BL159" i="9"/>
  <c r="BL152" i="9"/>
  <c r="BL120" i="9"/>
  <c r="BL137" i="9"/>
  <c r="BL144" i="9"/>
  <c r="BV73" i="9"/>
  <c r="BV137" i="9"/>
  <c r="BV129" i="9"/>
  <c r="BV82" i="9"/>
  <c r="BV90" i="9"/>
  <c r="BV98" i="9"/>
  <c r="BV83" i="9"/>
  <c r="BV91" i="9"/>
  <c r="BV99" i="9"/>
  <c r="BV81" i="9"/>
  <c r="BV145" i="9"/>
  <c r="BV97" i="9"/>
  <c r="BV113" i="9"/>
  <c r="BV105" i="9"/>
  <c r="BV121" i="9"/>
  <c r="BV89" i="9"/>
  <c r="BV64" i="9"/>
  <c r="BV72" i="9"/>
  <c r="BV63" i="9"/>
  <c r="BV71" i="9"/>
  <c r="BV106" i="9"/>
  <c r="BV114" i="9"/>
  <c r="BV122" i="9"/>
  <c r="BV130" i="9"/>
  <c r="BV62" i="9"/>
  <c r="BV70" i="9"/>
  <c r="BV79" i="9"/>
  <c r="BV87" i="9"/>
  <c r="BV95" i="9"/>
  <c r="BV103" i="9"/>
  <c r="BV80" i="9"/>
  <c r="BV88" i="9"/>
  <c r="BV96" i="9"/>
  <c r="BV60" i="9"/>
  <c r="BV68" i="9"/>
  <c r="BV93" i="9"/>
  <c r="BV65" i="9"/>
  <c r="BV153" i="9"/>
  <c r="BV92" i="9"/>
  <c r="BV78" i="9"/>
  <c r="BV115" i="9"/>
  <c r="BV75" i="9"/>
  <c r="BV61" i="9"/>
  <c r="BV85" i="9"/>
  <c r="BV110" i="9"/>
  <c r="BV118" i="9"/>
  <c r="BV126" i="9"/>
  <c r="BV135" i="9"/>
  <c r="BV143" i="9"/>
  <c r="BV151" i="9"/>
  <c r="BV159" i="9"/>
  <c r="BV84" i="9"/>
  <c r="BV102" i="9"/>
  <c r="BV109" i="9"/>
  <c r="BV117" i="9"/>
  <c r="BV125" i="9"/>
  <c r="BV133" i="9"/>
  <c r="BV141" i="9"/>
  <c r="BV149" i="9"/>
  <c r="BV157" i="9"/>
  <c r="BV134" i="9"/>
  <c r="BV142" i="9"/>
  <c r="BV150" i="9"/>
  <c r="BV158" i="9"/>
  <c r="BV66" i="9"/>
  <c r="BV77" i="9"/>
  <c r="BV107" i="9"/>
  <c r="BV108" i="9"/>
  <c r="BV116" i="9"/>
  <c r="BV124" i="9"/>
  <c r="BV104" i="9"/>
  <c r="BV112" i="9"/>
  <c r="BV120" i="9"/>
  <c r="BV128" i="9"/>
  <c r="BV132" i="9"/>
  <c r="BV140" i="9"/>
  <c r="BV148" i="9"/>
  <c r="BV156" i="9"/>
  <c r="BV69" i="9"/>
  <c r="BV76" i="9"/>
  <c r="BV94" i="9"/>
  <c r="BV138" i="9"/>
  <c r="BV146" i="9"/>
  <c r="BV154" i="9"/>
  <c r="BV131" i="9"/>
  <c r="BV139" i="9"/>
  <c r="BV147" i="9"/>
  <c r="BV155" i="9"/>
  <c r="BV101" i="9"/>
  <c r="BV144" i="9"/>
  <c r="BV74" i="9"/>
  <c r="BV127" i="9"/>
  <c r="BV67" i="9"/>
  <c r="BV86" i="9"/>
  <c r="BV136" i="9"/>
  <c r="BV119" i="9"/>
  <c r="BV111" i="9"/>
  <c r="BV100" i="9"/>
  <c r="BV123" i="9"/>
  <c r="BV152" i="9"/>
  <c r="E76" i="4"/>
  <c r="E88" i="4" s="1"/>
  <c r="E104" i="4"/>
  <c r="E115" i="4" s="1"/>
  <c r="G23" i="7"/>
  <c r="D23" i="7"/>
  <c r="HT101" i="7"/>
  <c r="HU101" i="7"/>
  <c r="IC101" i="7"/>
  <c r="HV101" i="7"/>
  <c r="ID101" i="7"/>
  <c r="HO101" i="7"/>
  <c r="IE101" i="7"/>
  <c r="HP101" i="7"/>
  <c r="HX101" i="7"/>
  <c r="IF101" i="7"/>
  <c r="HQ101" i="7"/>
  <c r="HY101" i="7"/>
  <c r="HZ101" i="7"/>
  <c r="HS101" i="7"/>
  <c r="IA101" i="7"/>
  <c r="HV91" i="7"/>
  <c r="ID91" i="7"/>
  <c r="HO91" i="7"/>
  <c r="IE91" i="7"/>
  <c r="HP91" i="7"/>
  <c r="HX91" i="7"/>
  <c r="IF91" i="7"/>
  <c r="HQ91" i="7"/>
  <c r="HY91" i="7"/>
  <c r="HZ91" i="7"/>
  <c r="HS91" i="7"/>
  <c r="IA91" i="7"/>
  <c r="HT91" i="7"/>
  <c r="HU91" i="7"/>
  <c r="IC91" i="7"/>
  <c r="HP81" i="7"/>
  <c r="HX81" i="7"/>
  <c r="IF81" i="7"/>
  <c r="HQ81" i="7"/>
  <c r="HY81" i="7"/>
  <c r="HZ81" i="7"/>
  <c r="HS81" i="7"/>
  <c r="IA81" i="7"/>
  <c r="HT81" i="7"/>
  <c r="HU81" i="7"/>
  <c r="IC81" i="7"/>
  <c r="HV81" i="7"/>
  <c r="ID81" i="7"/>
  <c r="HO81" i="7"/>
  <c r="IE81" i="7"/>
  <c r="I34" i="7"/>
  <c r="F23" i="7"/>
  <c r="I36" i="7"/>
  <c r="I23" i="7"/>
  <c r="H25" i="7"/>
  <c r="H23" i="7"/>
  <c r="E36" i="7"/>
  <c r="G25" i="7"/>
  <c r="J34" i="7"/>
  <c r="M34" i="7"/>
  <c r="L36" i="7"/>
  <c r="O36" i="7"/>
  <c r="H34" i="7"/>
  <c r="K36" i="7"/>
  <c r="N36" i="7"/>
  <c r="D25" i="7"/>
  <c r="E25" i="7"/>
  <c r="Z29" i="7"/>
  <c r="W29" i="7"/>
  <c r="AA29" i="7"/>
  <c r="X29" i="7"/>
  <c r="Y29" i="7"/>
  <c r="K34" i="7"/>
  <c r="N34" i="7"/>
  <c r="E23" i="7"/>
  <c r="G34" i="7"/>
  <c r="Z40" i="7"/>
  <c r="W40" i="7"/>
  <c r="AA40" i="7"/>
  <c r="X40" i="7"/>
  <c r="Y40" i="7"/>
  <c r="J36" i="7"/>
  <c r="M36" i="7"/>
  <c r="L25" i="7"/>
  <c r="O25" i="7"/>
  <c r="R29" i="7"/>
  <c r="T29" i="7"/>
  <c r="U29" i="7"/>
  <c r="V29" i="7"/>
  <c r="S29" i="7"/>
  <c r="L23" i="7"/>
  <c r="O23" i="7"/>
  <c r="F34" i="7"/>
  <c r="R40" i="7"/>
  <c r="T40" i="7"/>
  <c r="U40" i="7"/>
  <c r="V40" i="7"/>
  <c r="S40" i="7"/>
  <c r="K25" i="7"/>
  <c r="N25" i="7"/>
  <c r="M29" i="7"/>
  <c r="O29" i="7"/>
  <c r="N29" i="7"/>
  <c r="P29" i="7"/>
  <c r="Q29" i="7"/>
  <c r="K23" i="7"/>
  <c r="N23" i="7"/>
  <c r="D40" i="7"/>
  <c r="C40" i="7"/>
  <c r="G40" i="7"/>
  <c r="E40" i="7"/>
  <c r="F40" i="7"/>
  <c r="E34" i="7"/>
  <c r="M40" i="7"/>
  <c r="O40" i="7"/>
  <c r="N40" i="7"/>
  <c r="P40" i="7"/>
  <c r="Q40" i="7"/>
  <c r="H36" i="7"/>
  <c r="J25" i="7"/>
  <c r="M25" i="7"/>
  <c r="J29" i="7"/>
  <c r="L29" i="7"/>
  <c r="H29" i="7"/>
  <c r="I29" i="7"/>
  <c r="K29" i="7"/>
  <c r="J23" i="7"/>
  <c r="M23" i="7"/>
  <c r="L34" i="7"/>
  <c r="O34" i="7"/>
  <c r="D34" i="7"/>
  <c r="J40" i="7"/>
  <c r="L40" i="7"/>
  <c r="H40" i="7"/>
  <c r="I40" i="7"/>
  <c r="K40" i="7"/>
  <c r="G36" i="7"/>
  <c r="D29" i="7"/>
  <c r="C29" i="7"/>
  <c r="E29" i="7"/>
  <c r="F29" i="7"/>
  <c r="G29" i="7"/>
  <c r="E7" i="6"/>
  <c r="E12" i="6" s="1"/>
  <c r="E28" i="6" s="1"/>
  <c r="AY62" i="7"/>
  <c r="AZ62" i="7"/>
  <c r="AP62" i="7"/>
  <c r="AD62" i="7"/>
  <c r="AJ62" i="7"/>
  <c r="AW62" i="7"/>
  <c r="AH62" i="7"/>
  <c r="AT62" i="7"/>
  <c r="AN62" i="7"/>
  <c r="AV62" i="7"/>
  <c r="AF62" i="7"/>
  <c r="AR62" i="7"/>
  <c r="AQ62" i="7"/>
  <c r="AX62" i="7"/>
  <c r="AI62" i="7"/>
  <c r="AU62" i="7"/>
  <c r="AM62" i="7"/>
  <c r="AS62" i="7"/>
  <c r="AG62" i="7"/>
  <c r="AO62" i="7"/>
  <c r="AE62" i="7"/>
  <c r="AK62" i="7"/>
  <c r="AL62" i="7"/>
  <c r="BI23" i="7"/>
  <c r="C36" i="7"/>
  <c r="C25" i="7"/>
  <c r="BN19" i="7"/>
  <c r="HU111" i="7"/>
  <c r="C23" i="7"/>
  <c r="G38" i="7"/>
  <c r="O38" i="7"/>
  <c r="W38" i="7"/>
  <c r="N38" i="7"/>
  <c r="H38" i="7"/>
  <c r="P38" i="7"/>
  <c r="X38" i="7"/>
  <c r="I38" i="7"/>
  <c r="Q38" i="7"/>
  <c r="Y38" i="7"/>
  <c r="J38" i="7"/>
  <c r="R38" i="7"/>
  <c r="Z38" i="7"/>
  <c r="K38" i="7"/>
  <c r="S38" i="7"/>
  <c r="AA38" i="7"/>
  <c r="V38" i="7"/>
  <c r="L38" i="7"/>
  <c r="T38" i="7"/>
  <c r="T41" i="7" s="1"/>
  <c r="F38" i="7"/>
  <c r="C34" i="7"/>
  <c r="M38" i="7"/>
  <c r="U38" i="7"/>
  <c r="M27" i="7"/>
  <c r="U27" i="7"/>
  <c r="F27" i="7"/>
  <c r="N27" i="7"/>
  <c r="V27" i="7"/>
  <c r="G27" i="7"/>
  <c r="O27" i="7"/>
  <c r="W27" i="7"/>
  <c r="H27" i="7"/>
  <c r="P27" i="7"/>
  <c r="X27" i="7"/>
  <c r="I27" i="7"/>
  <c r="Q27" i="7"/>
  <c r="Y27" i="7"/>
  <c r="J27" i="7"/>
  <c r="R27" i="7"/>
  <c r="Z27" i="7"/>
  <c r="T27" i="7"/>
  <c r="K27" i="7"/>
  <c r="S27" i="7"/>
  <c r="AA27" i="7"/>
  <c r="L27" i="7"/>
  <c r="B7" i="5"/>
  <c r="C7" i="5" s="1"/>
  <c r="AB62" i="7"/>
  <c r="E58" i="4"/>
  <c r="HP73" i="7" l="1"/>
  <c r="HX73" i="7"/>
  <c r="IF73" i="7"/>
  <c r="IE73" i="7"/>
  <c r="HH73" i="7"/>
  <c r="HI73" i="7"/>
  <c r="HQ73" i="7"/>
  <c r="HY73" i="7"/>
  <c r="HJ73" i="7"/>
  <c r="HR73" i="7"/>
  <c r="HZ73" i="7"/>
  <c r="IC73" i="7"/>
  <c r="HO73" i="7"/>
  <c r="HK73" i="7"/>
  <c r="HS73" i="7"/>
  <c r="IA73" i="7"/>
  <c r="HM73" i="7"/>
  <c r="ID73" i="7"/>
  <c r="HW73" i="7"/>
  <c r="HL73" i="7"/>
  <c r="HT73" i="7"/>
  <c r="IB73" i="7"/>
  <c r="HU73" i="7"/>
  <c r="HN73" i="7"/>
  <c r="HV73" i="7"/>
  <c r="HK62" i="7"/>
  <c r="HL62" i="7"/>
  <c r="HM62" i="7"/>
  <c r="HN62" i="7"/>
  <c r="HI62" i="7"/>
  <c r="HH62" i="7"/>
  <c r="IH62" i="7" s="1"/>
  <c r="HJ62" i="7"/>
  <c r="HN105" i="7"/>
  <c r="HK95" i="7"/>
  <c r="IB141" i="7"/>
  <c r="HM105" i="7"/>
  <c r="R41" i="7"/>
  <c r="HK105" i="7"/>
  <c r="HJ105" i="7"/>
  <c r="HL105" i="7"/>
  <c r="HH105" i="7"/>
  <c r="HI105" i="7"/>
  <c r="HL95" i="7"/>
  <c r="HN95" i="7"/>
  <c r="HM95" i="7"/>
  <c r="HJ95" i="7"/>
  <c r="W41" i="7"/>
  <c r="HH95" i="7"/>
  <c r="Z41" i="7"/>
  <c r="D41" i="7"/>
  <c r="HL114" i="7"/>
  <c r="HM114" i="7"/>
  <c r="HN114" i="7"/>
  <c r="HH114" i="7"/>
  <c r="HI114" i="7"/>
  <c r="HF115" i="7"/>
  <c r="HK114" i="7"/>
  <c r="HJ114" i="7"/>
  <c r="HI95" i="7"/>
  <c r="HN141" i="7"/>
  <c r="HH141" i="7"/>
  <c r="HM141" i="7"/>
  <c r="HI141" i="7"/>
  <c r="HF142" i="7"/>
  <c r="HW142" i="7" s="1"/>
  <c r="HJ141" i="7"/>
  <c r="HK141" i="7"/>
  <c r="HL141" i="7"/>
  <c r="HL85" i="7"/>
  <c r="Q41" i="7"/>
  <c r="HG116" i="7"/>
  <c r="HG136" i="7"/>
  <c r="HG219" i="7"/>
  <c r="HG249" i="7"/>
  <c r="HG166" i="7"/>
  <c r="HG229" i="7"/>
  <c r="HG176" i="7"/>
  <c r="HG269" i="7"/>
  <c r="HG86" i="7"/>
  <c r="HG106" i="7"/>
  <c r="HG199" i="7"/>
  <c r="HG259" i="7"/>
  <c r="HG126" i="7"/>
  <c r="HG239" i="7"/>
  <c r="HG279" i="7"/>
  <c r="HG156" i="7"/>
  <c r="HG189" i="7"/>
  <c r="HG146" i="7"/>
  <c r="HG74" i="7"/>
  <c r="HG96" i="7"/>
  <c r="HG209" i="7"/>
  <c r="HN85" i="7"/>
  <c r="HF124" i="7"/>
  <c r="HJ123" i="7"/>
  <c r="HK123" i="7"/>
  <c r="HL123" i="7"/>
  <c r="HM123" i="7"/>
  <c r="HN123" i="7"/>
  <c r="HI123" i="7"/>
  <c r="HH123" i="7"/>
  <c r="HM85" i="7"/>
  <c r="HJ85" i="7"/>
  <c r="HI85" i="7"/>
  <c r="HH85" i="7"/>
  <c r="HK85" i="7"/>
  <c r="HI150" i="7"/>
  <c r="HJ150" i="7"/>
  <c r="HF151" i="7"/>
  <c r="IB150" i="7"/>
  <c r="HK150" i="7"/>
  <c r="HL150" i="7"/>
  <c r="HF160" i="7"/>
  <c r="HR150" i="7"/>
  <c r="HM150" i="7"/>
  <c r="HH150" i="7"/>
  <c r="HN150" i="7"/>
  <c r="HW150" i="7"/>
  <c r="HK132" i="7"/>
  <c r="HH132" i="7"/>
  <c r="HF133" i="7"/>
  <c r="HI132" i="7"/>
  <c r="HJ132" i="7"/>
  <c r="HL132" i="7"/>
  <c r="HM132" i="7"/>
  <c r="HN132" i="7"/>
  <c r="HW82" i="7"/>
  <c r="HW112" i="7"/>
  <c r="HW102" i="7"/>
  <c r="HW132" i="7"/>
  <c r="HW122" i="7"/>
  <c r="HW92" i="7"/>
  <c r="HF97" i="7"/>
  <c r="HF89" i="7"/>
  <c r="HR92" i="7"/>
  <c r="HR122" i="7"/>
  <c r="HR112" i="7"/>
  <c r="HR102" i="7"/>
  <c r="HR82" i="7"/>
  <c r="HR132" i="7"/>
  <c r="HF273" i="7"/>
  <c r="HF274" i="7" s="1"/>
  <c r="HF275" i="7" s="1"/>
  <c r="HF276" i="7" s="1"/>
  <c r="HF277" i="7" s="1"/>
  <c r="HF278" i="7" s="1"/>
  <c r="HF279" i="7" s="1"/>
  <c r="HF280" i="7" s="1"/>
  <c r="HF281" i="7" s="1"/>
  <c r="HF282" i="7" s="1"/>
  <c r="HF264" i="7"/>
  <c r="HF265" i="7" s="1"/>
  <c r="HF266" i="7" s="1"/>
  <c r="HF267" i="7" s="1"/>
  <c r="HF268" i="7" s="1"/>
  <c r="HF269" i="7" s="1"/>
  <c r="HF270" i="7" s="1"/>
  <c r="HF271" i="7" s="1"/>
  <c r="HF272" i="7" s="1"/>
  <c r="HF107" i="7"/>
  <c r="IB92" i="7"/>
  <c r="IB122" i="7"/>
  <c r="IB112" i="7"/>
  <c r="IB82" i="7"/>
  <c r="IB102" i="7"/>
  <c r="IB132" i="7"/>
  <c r="G41" i="7"/>
  <c r="AA41" i="7"/>
  <c r="P41" i="7"/>
  <c r="N41" i="7"/>
  <c r="U41" i="7"/>
  <c r="S41" i="7"/>
  <c r="X41" i="7"/>
  <c r="Y41" i="7"/>
  <c r="K41" i="7"/>
  <c r="F41" i="7"/>
  <c r="H41" i="7"/>
  <c r="O41" i="7"/>
  <c r="E41" i="7"/>
  <c r="L41" i="7"/>
  <c r="I41" i="7"/>
  <c r="M41" i="7"/>
  <c r="V41" i="7"/>
  <c r="C41" i="7"/>
  <c r="J41" i="7"/>
  <c r="DG62" i="7"/>
  <c r="DF62" i="7"/>
  <c r="DZ63" i="7"/>
  <c r="DP63" i="7"/>
  <c r="DR63" i="7"/>
  <c r="DT120" i="7"/>
  <c r="DP100" i="7"/>
  <c r="DP84" i="7"/>
  <c r="DN121" i="7"/>
  <c r="DK88" i="7"/>
  <c r="DE83" i="7"/>
  <c r="DI75" i="7"/>
  <c r="DX100" i="7"/>
  <c r="DI68" i="7"/>
  <c r="DX93" i="7"/>
  <c r="DN119" i="7"/>
  <c r="DK115" i="7"/>
  <c r="DJ100" i="7"/>
  <c r="DJ85" i="7"/>
  <c r="DN113" i="7"/>
  <c r="DF68" i="7"/>
  <c r="DU93" i="7"/>
  <c r="DK119" i="7"/>
  <c r="DZ144" i="7"/>
  <c r="DS88" i="7"/>
  <c r="DN98" i="7"/>
  <c r="DM155" i="7"/>
  <c r="DI103" i="7"/>
  <c r="DY120" i="7"/>
  <c r="DN65" i="7"/>
  <c r="DP104" i="7"/>
  <c r="DO85" i="7"/>
  <c r="DC113" i="7"/>
  <c r="DO78" i="7"/>
  <c r="DE104" i="7"/>
  <c r="DY132" i="7"/>
  <c r="DR68" i="7"/>
  <c r="DR69" i="7"/>
  <c r="DH95" i="7"/>
  <c r="DX127" i="7"/>
  <c r="DD78" i="7"/>
  <c r="DS103" i="7"/>
  <c r="DI129" i="7"/>
  <c r="DJ73" i="7"/>
  <c r="DO100" i="7"/>
  <c r="DH120" i="7"/>
  <c r="DP80" i="7"/>
  <c r="DK133" i="7"/>
  <c r="DF71" i="7"/>
  <c r="DO73" i="7"/>
  <c r="DW69" i="7"/>
  <c r="DM95" i="7"/>
  <c r="DN126" i="7"/>
  <c r="DM88" i="7"/>
  <c r="DC114" i="7"/>
  <c r="DW142" i="7"/>
  <c r="DN88" i="7"/>
  <c r="DP79" i="7"/>
  <c r="DM106" i="7"/>
  <c r="DP72" i="7"/>
  <c r="DJ88" i="7"/>
  <c r="DY113" i="7"/>
  <c r="DO139" i="7"/>
  <c r="DH83" i="7"/>
  <c r="DY122" i="7"/>
  <c r="DD140" i="7"/>
  <c r="DD92" i="7"/>
  <c r="DE76" i="7"/>
  <c r="DP141" i="7"/>
  <c r="DC135" i="7"/>
  <c r="DU79" i="7"/>
  <c r="DK105" i="7"/>
  <c r="DU72" i="7"/>
  <c r="DK98" i="7"/>
  <c r="DO126" i="7"/>
  <c r="DJ124" i="7"/>
  <c r="DI109" i="7"/>
  <c r="DN89" i="7"/>
  <c r="DH119" i="7"/>
  <c r="DR72" i="7"/>
  <c r="DH98" i="7"/>
  <c r="DW123" i="7"/>
  <c r="DP67" i="7"/>
  <c r="DF93" i="7"/>
  <c r="DK109" i="7"/>
  <c r="DH161" i="7"/>
  <c r="DD116" i="7"/>
  <c r="DC155" i="7"/>
  <c r="DI94" i="7"/>
  <c r="DT69" i="7"/>
  <c r="DN86" i="7"/>
  <c r="DZ114" i="7"/>
  <c r="DN79" i="7"/>
  <c r="DD105" i="7"/>
  <c r="DX133" i="7"/>
  <c r="DO71" i="7"/>
  <c r="DY70" i="7"/>
  <c r="DO96" i="7"/>
  <c r="DC69" i="7"/>
  <c r="DK79" i="7"/>
  <c r="DZ104" i="7"/>
  <c r="DP130" i="7"/>
  <c r="DI74" i="7"/>
  <c r="DN101" i="7"/>
  <c r="DT124" i="7"/>
  <c r="DW81" i="7"/>
  <c r="DF138" i="7"/>
  <c r="DK90" i="7"/>
  <c r="DW83" i="7"/>
  <c r="DK104" i="7"/>
  <c r="DR110" i="7"/>
  <c r="DT80" i="7"/>
  <c r="DJ106" i="7"/>
  <c r="DT73" i="7"/>
  <c r="DJ99" i="7"/>
  <c r="DF127" i="7"/>
  <c r="DZ124" i="7"/>
  <c r="DW64" i="7"/>
  <c r="DM90" i="7"/>
  <c r="DW120" i="7"/>
  <c r="DI73" i="7"/>
  <c r="DX98" i="7"/>
  <c r="DN124" i="7"/>
  <c r="DO68" i="7"/>
  <c r="DE94" i="7"/>
  <c r="DH112" i="7"/>
  <c r="DU75" i="7"/>
  <c r="DK117" i="7"/>
  <c r="DW153" i="7"/>
  <c r="DH68" i="7"/>
  <c r="DW93" i="7"/>
  <c r="DP124" i="7"/>
  <c r="DW86" i="7"/>
  <c r="DM112" i="7"/>
  <c r="DH141" i="7"/>
  <c r="DI85" i="7"/>
  <c r="DZ77" i="7"/>
  <c r="DO104" i="7"/>
  <c r="DZ70" i="7"/>
  <c r="DT86" i="7"/>
  <c r="DJ112" i="7"/>
  <c r="DY137" i="7"/>
  <c r="DP62" i="7"/>
  <c r="DO62" i="7"/>
  <c r="DR62" i="7"/>
  <c r="DD62" i="7"/>
  <c r="DS62" i="7"/>
  <c r="DV62" i="7"/>
  <c r="DZ62" i="7"/>
  <c r="DK63" i="7"/>
  <c r="DV63" i="7"/>
  <c r="DH63" i="7"/>
  <c r="DP68" i="7"/>
  <c r="DZ67" i="7"/>
  <c r="DM111" i="7"/>
  <c r="DW67" i="7"/>
  <c r="DZ97" i="7"/>
  <c r="DN90" i="7"/>
  <c r="DN78" i="7"/>
  <c r="DD104" i="7"/>
  <c r="DN71" i="7"/>
  <c r="DD97" i="7"/>
  <c r="DZ123" i="7"/>
  <c r="DM121" i="7"/>
  <c r="DT106" i="7"/>
  <c r="DO88" i="7"/>
  <c r="DR117" i="7"/>
  <c r="DK71" i="7"/>
  <c r="DZ96" i="7"/>
  <c r="DP122" i="7"/>
  <c r="DI66" i="7"/>
  <c r="DX91" i="7"/>
  <c r="DX104" i="7"/>
  <c r="DN155" i="7"/>
  <c r="DZ110" i="7"/>
  <c r="DN147" i="7"/>
  <c r="DX87" i="7"/>
  <c r="DY159" i="7"/>
  <c r="DT88" i="7"/>
  <c r="DO117" i="7"/>
  <c r="DT81" i="7"/>
  <c r="DJ107" i="7"/>
  <c r="DE136" i="7"/>
  <c r="DC75" i="7"/>
  <c r="DW72" i="7"/>
  <c r="DM98" i="7"/>
  <c r="DN74" i="7"/>
  <c r="DI81" i="7"/>
  <c r="DX106" i="7"/>
  <c r="HU62" i="7"/>
  <c r="IC62" i="7"/>
  <c r="HV62" i="7"/>
  <c r="ID62" i="7"/>
  <c r="HO62" i="7"/>
  <c r="HW62" i="7"/>
  <c r="IE62" i="7"/>
  <c r="HP62" i="7"/>
  <c r="HX62" i="7"/>
  <c r="IF62" i="7"/>
  <c r="HQ62" i="7"/>
  <c r="HY62" i="7"/>
  <c r="HR62" i="7"/>
  <c r="HZ62" i="7"/>
  <c r="HS62" i="7"/>
  <c r="IA62" i="7"/>
  <c r="HT62" i="7"/>
  <c r="IB62" i="7"/>
  <c r="DM62" i="7"/>
  <c r="DN62" i="7"/>
  <c r="DY62" i="7"/>
  <c r="DU62" i="7"/>
  <c r="DT62" i="7"/>
  <c r="DL62" i="7"/>
  <c r="DI62" i="7"/>
  <c r="DH62" i="7"/>
  <c r="DI63" i="7"/>
  <c r="DM63" i="7"/>
  <c r="DC63" i="7"/>
  <c r="DU87" i="7"/>
  <c r="DU71" i="7"/>
  <c r="DU80" i="7"/>
  <c r="DE121" i="7"/>
  <c r="DW115" i="7"/>
  <c r="DS125" i="7"/>
  <c r="DP161" i="7"/>
  <c r="DD88" i="7"/>
  <c r="DX116" i="7"/>
  <c r="DD81" i="7"/>
  <c r="DS106" i="7"/>
  <c r="DN135" i="7"/>
  <c r="DT74" i="7"/>
  <c r="DO72" i="7"/>
  <c r="DE98" i="7"/>
  <c r="DW73" i="7"/>
  <c r="DZ80" i="7"/>
  <c r="DP106" i="7"/>
  <c r="DF132" i="7"/>
  <c r="DX75" i="7"/>
  <c r="DS104" i="7"/>
  <c r="DJ126" i="7"/>
  <c r="DM83" i="7"/>
  <c r="DX144" i="7"/>
  <c r="DU96" i="7"/>
  <c r="DM93" i="7"/>
  <c r="DT72" i="7"/>
  <c r="DJ98" i="7"/>
  <c r="DT65" i="7"/>
  <c r="DJ91" i="7"/>
  <c r="DY116" i="7"/>
  <c r="DX110" i="7"/>
  <c r="DH94" i="7"/>
  <c r="DM82" i="7"/>
  <c r="DZ109" i="7"/>
  <c r="DI65" i="7"/>
  <c r="DX90" i="7"/>
  <c r="DN116" i="7"/>
  <c r="DD142" i="7"/>
  <c r="DE86" i="7"/>
  <c r="DJ94" i="7"/>
  <c r="DD148" i="7"/>
  <c r="DF98" i="7"/>
  <c r="DO98" i="7"/>
  <c r="DU73" i="7"/>
  <c r="DZ81" i="7"/>
  <c r="DR82" i="7"/>
  <c r="DH108" i="7"/>
  <c r="DR75" i="7"/>
  <c r="DH101" i="7"/>
  <c r="DC130" i="7"/>
  <c r="DE65" i="7"/>
  <c r="DU66" i="7"/>
  <c r="DK92" i="7"/>
  <c r="DC124" i="7"/>
  <c r="DO75" i="7"/>
  <c r="DE101" i="7"/>
  <c r="DT126" i="7"/>
  <c r="DM70" i="7"/>
  <c r="DC96" i="7"/>
  <c r="DF114" i="7"/>
  <c r="DS77" i="7"/>
  <c r="DU123" i="7"/>
  <c r="DY157" i="7"/>
  <c r="DS108" i="7"/>
  <c r="DZ66" i="7"/>
  <c r="DP92" i="7"/>
  <c r="DZ122" i="7"/>
  <c r="DP85" i="7"/>
  <c r="DF111" i="7"/>
  <c r="DZ139" i="7"/>
  <c r="DK83" i="7"/>
  <c r="DS76" i="7"/>
  <c r="DH103" i="7"/>
  <c r="DD68" i="7"/>
  <c r="DM85" i="7"/>
  <c r="DC111" i="7"/>
  <c r="DR136" i="7"/>
  <c r="DK80" i="7"/>
  <c r="DW116" i="7"/>
  <c r="DI135" i="7"/>
  <c r="DX88" i="7"/>
  <c r="DH65" i="7"/>
  <c r="DR123" i="7"/>
  <c r="DM109" i="7"/>
  <c r="DS73" i="7"/>
  <c r="DI99" i="7"/>
  <c r="DS66" i="7"/>
  <c r="DI92" i="7"/>
  <c r="DX117" i="7"/>
  <c r="DN112" i="7"/>
  <c r="DE97" i="7"/>
  <c r="DT83" i="7"/>
  <c r="DP111" i="7"/>
  <c r="DP66" i="7"/>
  <c r="DF92" i="7"/>
  <c r="DU117" i="7"/>
  <c r="DK143" i="7"/>
  <c r="DD87" i="7"/>
  <c r="DY95" i="7"/>
  <c r="DJ150" i="7"/>
  <c r="DK101" i="7"/>
  <c r="DE108" i="7"/>
  <c r="DD75" i="7"/>
  <c r="DZ65" i="7"/>
  <c r="DC150" i="7"/>
  <c r="DY67" i="7"/>
  <c r="DO93" i="7"/>
  <c r="DY123" i="7"/>
  <c r="DO86" i="7"/>
  <c r="DE112" i="7"/>
  <c r="DY140" i="7"/>
  <c r="DR84" i="7"/>
  <c r="DR77" i="7"/>
  <c r="DX103" i="7"/>
  <c r="DR70" i="7"/>
  <c r="DD86" i="7"/>
  <c r="DS111" i="7"/>
  <c r="DI137" i="7"/>
  <c r="DJ81" i="7"/>
  <c r="DM118" i="7"/>
  <c r="DH136" i="7"/>
  <c r="DW89" i="7"/>
  <c r="DW66" i="7"/>
  <c r="DH74" i="7"/>
  <c r="DC81" i="7"/>
  <c r="DR106" i="7"/>
  <c r="DC74" i="7"/>
  <c r="DR99" i="7"/>
  <c r="DM128" i="7"/>
  <c r="DX126" i="7"/>
  <c r="DF65" i="7"/>
  <c r="DU90" i="7"/>
  <c r="DF121" i="7"/>
  <c r="DY73" i="7"/>
  <c r="DO99" i="7"/>
  <c r="DE125" i="7"/>
  <c r="DW68" i="7"/>
  <c r="DM94" i="7"/>
  <c r="DP112" i="7"/>
  <c r="DD76" i="7"/>
  <c r="DW121" i="7"/>
  <c r="DO130" i="7"/>
  <c r="DR95" i="7"/>
  <c r="DH121" i="7"/>
  <c r="DD149" i="7"/>
  <c r="DK62" i="7"/>
  <c r="DX62" i="7"/>
  <c r="DW62" i="7"/>
  <c r="DE62" i="7"/>
  <c r="DQ62" i="7"/>
  <c r="DJ62" i="7"/>
  <c r="DN63" i="7"/>
  <c r="DO63" i="7"/>
  <c r="DT63" i="7"/>
  <c r="DK65" i="7"/>
  <c r="DU64" i="7"/>
  <c r="DZ106" i="7"/>
  <c r="DI78" i="7"/>
  <c r="DR144" i="7"/>
  <c r="DF154" i="7"/>
  <c r="DX68" i="7"/>
  <c r="DN94" i="7"/>
  <c r="DW125" i="7"/>
  <c r="DN87" i="7"/>
  <c r="DD113" i="7"/>
  <c r="DX141" i="7"/>
  <c r="DO87" i="7"/>
  <c r="DY78" i="7"/>
  <c r="DN105" i="7"/>
  <c r="DY71" i="7"/>
  <c r="DK87" i="7"/>
  <c r="DZ112" i="7"/>
  <c r="DP138" i="7"/>
  <c r="DI82" i="7"/>
  <c r="DK120" i="7"/>
  <c r="DN138" i="7"/>
  <c r="DE91" i="7"/>
  <c r="DC70" i="7"/>
  <c r="DF135" i="7"/>
  <c r="DH138" i="7"/>
  <c r="DE79" i="7"/>
  <c r="DU63" i="7"/>
  <c r="DJ63" i="7"/>
  <c r="DD63" i="7"/>
  <c r="DP116" i="7"/>
  <c r="DK97" i="7"/>
  <c r="DK81" i="7"/>
  <c r="DS99" i="7"/>
  <c r="DH122" i="7"/>
  <c r="DX136" i="7"/>
  <c r="DS65" i="7"/>
  <c r="DI91" i="7"/>
  <c r="DK121" i="7"/>
  <c r="DI84" i="7"/>
  <c r="DX109" i="7"/>
  <c r="DS138" i="7"/>
  <c r="DE81" i="7"/>
  <c r="DT75" i="7"/>
  <c r="DR101" i="7"/>
  <c r="DE67" i="7"/>
  <c r="DF84" i="7"/>
  <c r="DU109" i="7"/>
  <c r="DK135" i="7"/>
  <c r="DD79" i="7"/>
  <c r="DY114" i="7"/>
  <c r="DJ134" i="7"/>
  <c r="DZ86" i="7"/>
  <c r="DK150" i="7"/>
  <c r="DU112" i="7"/>
  <c r="DR112" i="7"/>
  <c r="DY75" i="7"/>
  <c r="DO101" i="7"/>
  <c r="DY68" i="7"/>
  <c r="DO94" i="7"/>
  <c r="DE120" i="7"/>
  <c r="DS115" i="7"/>
  <c r="DZ100" i="7"/>
  <c r="DR85" i="7"/>
  <c r="DE114" i="7"/>
  <c r="DN68" i="7"/>
  <c r="DD94" i="7"/>
  <c r="DS119" i="7"/>
  <c r="DI145" i="7"/>
  <c r="DJ89" i="7"/>
  <c r="DE99" i="7"/>
  <c r="DP160" i="7"/>
  <c r="DO105" i="7"/>
  <c r="DE124" i="7"/>
  <c r="DD106" i="7"/>
  <c r="DX96" i="7"/>
  <c r="DW85" i="7"/>
  <c r="DK113" i="7"/>
  <c r="DW78" i="7"/>
  <c r="DM104" i="7"/>
  <c r="DH133" i="7"/>
  <c r="DI69" i="7"/>
  <c r="DZ69" i="7"/>
  <c r="DP95" i="7"/>
  <c r="DP64" i="7"/>
  <c r="DT78" i="7"/>
  <c r="DJ104" i="7"/>
  <c r="DY129" i="7"/>
  <c r="DR73" i="7"/>
  <c r="DW100" i="7"/>
  <c r="DP120" i="7"/>
  <c r="DX80" i="7"/>
  <c r="DS133" i="7"/>
  <c r="DK74" i="7"/>
  <c r="DN66" i="7"/>
  <c r="DF70" i="7"/>
  <c r="DU95" i="7"/>
  <c r="DU127" i="7"/>
  <c r="DU88" i="7"/>
  <c r="DK114" i="7"/>
  <c r="DF143" i="7"/>
  <c r="DU89" i="7"/>
  <c r="DX79" i="7"/>
  <c r="DU106" i="7"/>
  <c r="DX72" i="7"/>
  <c r="DR88" i="7"/>
  <c r="DH114" i="7"/>
  <c r="DW139" i="7"/>
  <c r="DP83" i="7"/>
  <c r="DH123" i="7"/>
  <c r="DT140" i="7"/>
  <c r="DT92" i="7"/>
  <c r="DJ79" i="7"/>
  <c r="DY109" i="7"/>
  <c r="DR128" i="7"/>
  <c r="DX76" i="7"/>
  <c r="DN102" i="7"/>
  <c r="DX69" i="7"/>
  <c r="DN95" i="7"/>
  <c r="DD121" i="7"/>
  <c r="DP118" i="7"/>
  <c r="DO103" i="7"/>
  <c r="DY86" i="7"/>
  <c r="DT115" i="7"/>
  <c r="DU69" i="7"/>
  <c r="DK95" i="7"/>
  <c r="DZ120" i="7"/>
  <c r="DS64" i="7"/>
  <c r="DI90" i="7"/>
  <c r="DD100" i="7"/>
  <c r="DN139" i="7"/>
  <c r="DU107" i="7"/>
  <c r="DZ143" i="7"/>
  <c r="DN97" i="7"/>
  <c r="DK72" i="7"/>
  <c r="DY79" i="7"/>
  <c r="DE71" i="7"/>
  <c r="DT96" i="7"/>
  <c r="DE64" i="7"/>
  <c r="DT89" i="7"/>
  <c r="DJ115" i="7"/>
  <c r="DE144" i="7"/>
  <c r="DC91" i="7"/>
  <c r="DW80" i="7"/>
  <c r="DT107" i="7"/>
  <c r="DE75" i="7"/>
  <c r="DI89" i="7"/>
  <c r="DX114" i="7"/>
  <c r="DN140" i="7"/>
  <c r="DO84" i="7"/>
  <c r="DN125" i="7"/>
  <c r="DP144" i="7"/>
  <c r="DK93" i="7"/>
  <c r="DT85" i="7"/>
  <c r="DM141" i="7"/>
  <c r="DH84" i="7"/>
  <c r="DF110" i="7"/>
  <c r="DH77" i="7"/>
  <c r="DW102" i="7"/>
  <c r="DR131" i="7"/>
  <c r="DK67" i="7"/>
  <c r="DK68" i="7"/>
  <c r="DZ93" i="7"/>
  <c r="DZ125" i="7"/>
  <c r="DE77" i="7"/>
  <c r="DT102" i="7"/>
  <c r="DJ128" i="7"/>
  <c r="DC72" i="7"/>
  <c r="DR97" i="7"/>
  <c r="DZ118" i="7"/>
  <c r="DI79" i="7"/>
  <c r="DW129" i="7"/>
  <c r="DT104" i="7"/>
  <c r="DE72" i="7"/>
  <c r="DT97" i="7"/>
  <c r="DI124" i="7"/>
  <c r="DU121" i="7"/>
  <c r="DK107" i="7"/>
  <c r="DW88" i="7"/>
  <c r="DZ117" i="7"/>
  <c r="DS71" i="7"/>
  <c r="DI97" i="7"/>
  <c r="DX122" i="7"/>
  <c r="DY66" i="7"/>
  <c r="DO92" i="7"/>
  <c r="DT108" i="7"/>
  <c r="DT157" i="7"/>
  <c r="DM115" i="7"/>
  <c r="DI141" i="7"/>
  <c r="DN81" i="7"/>
  <c r="DT117" i="7"/>
  <c r="DC89" i="7"/>
  <c r="DF118" i="7"/>
  <c r="DC82" i="7"/>
  <c r="DR107" i="7"/>
  <c r="DM136" i="7"/>
  <c r="DS75" i="7"/>
  <c r="DF73" i="7"/>
  <c r="DD99" i="7"/>
  <c r="DH64" i="7"/>
  <c r="DY81" i="7"/>
  <c r="DO107" i="7"/>
  <c r="DE133" i="7"/>
  <c r="DW76" i="7"/>
  <c r="DH107" i="7"/>
  <c r="DZ126" i="7"/>
  <c r="DD84" i="7"/>
  <c r="DO153" i="7"/>
  <c r="DZ99" i="7"/>
  <c r="DC87" i="7"/>
  <c r="DK73" i="7"/>
  <c r="DZ98" i="7"/>
  <c r="DK66" i="7"/>
  <c r="DZ91" i="7"/>
  <c r="DP117" i="7"/>
  <c r="DW111" i="7"/>
  <c r="DF96" i="7"/>
  <c r="DD83" i="7"/>
  <c r="DY110" i="7"/>
  <c r="DH66" i="7"/>
  <c r="DW91" i="7"/>
  <c r="DM117" i="7"/>
  <c r="DC143" i="7"/>
  <c r="DU86" i="7"/>
  <c r="DI95" i="7"/>
  <c r="DC149" i="7"/>
  <c r="DC101" i="7"/>
  <c r="DY104" i="7"/>
  <c r="DP86" i="7"/>
  <c r="DP75" i="7"/>
  <c r="DD80" i="7"/>
  <c r="DS105" i="7"/>
  <c r="DD73" i="7"/>
  <c r="DS98" i="7"/>
  <c r="DW126" i="7"/>
  <c r="DR124" i="7"/>
  <c r="DO64" i="7"/>
  <c r="DE90" i="7"/>
  <c r="DP119" i="7"/>
  <c r="DZ72" i="7"/>
  <c r="DP98" i="7"/>
  <c r="DF124" i="7"/>
  <c r="DX67" i="7"/>
  <c r="DN93" i="7"/>
  <c r="DY111" i="7"/>
  <c r="DM75" i="7"/>
  <c r="DC117" i="7"/>
  <c r="DF160" i="7"/>
  <c r="DH127" i="7"/>
  <c r="DP91" i="7"/>
  <c r="DR86" i="7"/>
  <c r="DJ74" i="7"/>
  <c r="DY99" i="7"/>
  <c r="DJ67" i="7"/>
  <c r="DY92" i="7"/>
  <c r="DO118" i="7"/>
  <c r="DE113" i="7"/>
  <c r="DU97" i="7"/>
  <c r="DC84" i="7"/>
  <c r="DX111" i="7"/>
  <c r="DX66" i="7"/>
  <c r="DN92" i="7"/>
  <c r="DD118" i="7"/>
  <c r="DS143" i="7"/>
  <c r="DT87" i="7"/>
  <c r="DH96" i="7"/>
  <c r="DI151" i="7"/>
  <c r="DS101" i="7"/>
  <c r="DJ111" i="7"/>
  <c r="DY143" i="7"/>
  <c r="DM87" i="7"/>
  <c r="DY115" i="7"/>
  <c r="DM80" i="7"/>
  <c r="DC106" i="7"/>
  <c r="DW134" i="7"/>
  <c r="DN72" i="7"/>
  <c r="DP71" i="7"/>
  <c r="DF97" i="7"/>
  <c r="DS69" i="7"/>
  <c r="DJ80" i="7"/>
  <c r="DY105" i="7"/>
  <c r="DO131" i="7"/>
  <c r="DH75" i="7"/>
  <c r="DC104" i="7"/>
  <c r="DK125" i="7"/>
  <c r="DN82" i="7"/>
  <c r="DZ142" i="7"/>
  <c r="DM76" i="7"/>
  <c r="DC102" i="7"/>
  <c r="DR127" i="7"/>
  <c r="DF63" i="7"/>
  <c r="DS63" i="7"/>
  <c r="DG63" i="7"/>
  <c r="DZ90" i="7"/>
  <c r="DZ74" i="7"/>
  <c r="DF87" i="7"/>
  <c r="DJ101" i="7"/>
  <c r="DF69" i="7"/>
  <c r="DT76" i="7"/>
  <c r="DD72" i="7"/>
  <c r="DS97" i="7"/>
  <c r="DD65" i="7"/>
  <c r="DS90" i="7"/>
  <c r="DI116" i="7"/>
  <c r="DH110" i="7"/>
  <c r="DY93" i="7"/>
  <c r="DE82" i="7"/>
  <c r="DJ109" i="7"/>
  <c r="DZ64" i="7"/>
  <c r="DP90" i="7"/>
  <c r="DF116" i="7"/>
  <c r="DU141" i="7"/>
  <c r="DN85" i="7"/>
  <c r="DH88" i="7"/>
  <c r="DM147" i="7"/>
  <c r="DW97" i="7"/>
  <c r="DJ95" i="7"/>
  <c r="DS67" i="7"/>
  <c r="DF85" i="7"/>
  <c r="DJ82" i="7"/>
  <c r="DY107" i="7"/>
  <c r="DJ75" i="7"/>
  <c r="DY100" i="7"/>
  <c r="DT129" i="7"/>
  <c r="DN64" i="7"/>
  <c r="DM66" i="7"/>
  <c r="DC92" i="7"/>
  <c r="DU122" i="7"/>
  <c r="DX74" i="7"/>
  <c r="DN100" i="7"/>
  <c r="DD126" i="7"/>
  <c r="DE70" i="7"/>
  <c r="DT95" i="7"/>
  <c r="DW113" i="7"/>
  <c r="DK77" i="7"/>
  <c r="DM123" i="7"/>
  <c r="DK157" i="7"/>
  <c r="DW104" i="7"/>
  <c r="DR66" i="7"/>
  <c r="DH92" i="7"/>
  <c r="DR122" i="7"/>
  <c r="DH85" i="7"/>
  <c r="DW110" i="7"/>
  <c r="DR139" i="7"/>
  <c r="DD82" i="7"/>
  <c r="DK76" i="7"/>
  <c r="DY102" i="7"/>
  <c r="DU67" i="7"/>
  <c r="DE85" i="7"/>
  <c r="DT110" i="7"/>
  <c r="DJ136" i="7"/>
  <c r="DC80" i="7"/>
  <c r="DO116" i="7"/>
  <c r="DZ134" i="7"/>
  <c r="DP88" i="7"/>
  <c r="DY64" i="7"/>
  <c r="DF119" i="7"/>
  <c r="DH106" i="7"/>
  <c r="DP76" i="7"/>
  <c r="DF102" i="7"/>
  <c r="DP69" i="7"/>
  <c r="DF95" i="7"/>
  <c r="DU120" i="7"/>
  <c r="DI117" i="7"/>
  <c r="DX102" i="7"/>
  <c r="DI86" i="7"/>
  <c r="DU114" i="7"/>
  <c r="DM69" i="7"/>
  <c r="DC95" i="7"/>
  <c r="DR120" i="7"/>
  <c r="DK64" i="7"/>
  <c r="DZ89" i="7"/>
  <c r="DU99" i="7"/>
  <c r="DM132" i="7"/>
  <c r="DN106" i="7"/>
  <c r="DU132" i="7"/>
  <c r="DX71" i="7"/>
  <c r="DC120" i="7"/>
  <c r="DI83" i="7"/>
  <c r="DX108" i="7"/>
  <c r="DI76" i="7"/>
  <c r="DX101" i="7"/>
  <c r="DS130" i="7"/>
  <c r="DD66" i="7"/>
  <c r="DT67" i="7"/>
  <c r="DJ93" i="7"/>
  <c r="DS124" i="7"/>
  <c r="DF76" i="7"/>
  <c r="DU101" i="7"/>
  <c r="DK127" i="7"/>
  <c r="DD71" i="7"/>
  <c r="DS96" i="7"/>
  <c r="DJ118" i="7"/>
  <c r="DR78" i="7"/>
  <c r="DP128" i="7"/>
  <c r="DE148" i="7"/>
  <c r="DC71" i="7"/>
  <c r="DU94" i="7"/>
  <c r="DZ94" i="7"/>
  <c r="DO77" i="7"/>
  <c r="DE103" i="7"/>
  <c r="DO70" i="7"/>
  <c r="DE96" i="7"/>
  <c r="DC122" i="7"/>
  <c r="DX118" i="7"/>
  <c r="DF104" i="7"/>
  <c r="DH87" i="7"/>
  <c r="DC116" i="7"/>
  <c r="DD70" i="7"/>
  <c r="DS95" i="7"/>
  <c r="DI121" i="7"/>
  <c r="DJ65" i="7"/>
  <c r="DY90" i="7"/>
  <c r="DY103" i="7"/>
  <c r="DO146" i="7"/>
  <c r="DD108" i="7"/>
  <c r="DO154" i="7"/>
  <c r="DC65" i="7"/>
  <c r="DR90" i="7"/>
  <c r="DD120" i="7"/>
  <c r="DR83" i="7"/>
  <c r="DH109" i="7"/>
  <c r="DC138" i="7"/>
  <c r="DX78" i="7"/>
  <c r="DU74" i="7"/>
  <c r="DS100" i="7"/>
  <c r="DF66" i="7"/>
  <c r="DO83" i="7"/>
  <c r="DE109" i="7"/>
  <c r="DT134" i="7"/>
  <c r="DM78" i="7"/>
  <c r="DC112" i="7"/>
  <c r="DU131" i="7"/>
  <c r="DJ86" i="7"/>
  <c r="DZ135" i="7"/>
  <c r="DR81" i="7"/>
  <c r="DT119" i="7"/>
  <c r="DP136" i="7"/>
  <c r="DF90" i="7"/>
  <c r="DE68" i="7"/>
  <c r="DW82" i="7"/>
  <c r="DM108" i="7"/>
  <c r="DH145" i="7"/>
  <c r="DE161" i="7"/>
  <c r="DP153" i="7"/>
  <c r="DK86" i="7"/>
  <c r="DZ111" i="7"/>
  <c r="DN144" i="7"/>
  <c r="DD156" i="7"/>
  <c r="DV101" i="7"/>
  <c r="DT156" i="7"/>
  <c r="DS86" i="7"/>
  <c r="DI112" i="7"/>
  <c r="DM145" i="7"/>
  <c r="DC157" i="7"/>
  <c r="DV79" i="7"/>
  <c r="DT93" i="7"/>
  <c r="DJ119" i="7"/>
  <c r="DP137" i="7"/>
  <c r="DW143" i="7"/>
  <c r="DR71" i="7"/>
  <c r="DH97" i="7"/>
  <c r="DW122" i="7"/>
  <c r="DS158" i="7"/>
  <c r="DM161" i="7"/>
  <c r="DS117" i="7"/>
  <c r="DZ71" i="7"/>
  <c r="DP97" i="7"/>
  <c r="DF123" i="7"/>
  <c r="DI160" i="7"/>
  <c r="DK141" i="7"/>
  <c r="DO97" i="7"/>
  <c r="DP152" i="7"/>
  <c r="DD85" i="7"/>
  <c r="DS110" i="7"/>
  <c r="DY152" i="7"/>
  <c r="DY151" i="7"/>
  <c r="DF134" i="7"/>
  <c r="DB146" i="7"/>
  <c r="FB146" i="7" s="1"/>
  <c r="DD123" i="7"/>
  <c r="DB126" i="7"/>
  <c r="FB126" i="7" s="1"/>
  <c r="DM150" i="7"/>
  <c r="DI155" i="7"/>
  <c r="DV112" i="7"/>
  <c r="DS139" i="7"/>
  <c r="DL101" i="7"/>
  <c r="DB97" i="7"/>
  <c r="FB97" i="7" s="1"/>
  <c r="DQ68" i="7"/>
  <c r="DB84" i="7"/>
  <c r="FB84" i="7" s="1"/>
  <c r="DV89" i="7"/>
  <c r="DV148" i="7"/>
  <c r="DT128" i="7"/>
  <c r="DO144" i="7"/>
  <c r="DB103" i="7"/>
  <c r="FB103" i="7" s="1"/>
  <c r="DQ98" i="7"/>
  <c r="DG70" i="7"/>
  <c r="DZ84" i="7"/>
  <c r="DL91" i="7"/>
  <c r="DE149" i="7"/>
  <c r="DC129" i="7"/>
  <c r="DD147" i="7"/>
  <c r="DQ104" i="7"/>
  <c r="DY98" i="7"/>
  <c r="DV71" i="7"/>
  <c r="DQ85" i="7"/>
  <c r="DB93" i="7"/>
  <c r="FB93" i="7" s="1"/>
  <c r="DM149" i="7"/>
  <c r="DR130" i="7"/>
  <c r="DR149" i="7"/>
  <c r="DG106" i="7"/>
  <c r="DH99" i="7"/>
  <c r="DL73" i="7"/>
  <c r="DY85" i="7"/>
  <c r="DQ94" i="7"/>
  <c r="DT150" i="7"/>
  <c r="DI131" i="7"/>
  <c r="DG152" i="7"/>
  <c r="DV107" i="7"/>
  <c r="DP99" i="7"/>
  <c r="DB75" i="7"/>
  <c r="FB75" i="7" s="1"/>
  <c r="DH86" i="7"/>
  <c r="DG96" i="7"/>
  <c r="DC151" i="7"/>
  <c r="DQ131" i="7"/>
  <c r="DU154" i="7"/>
  <c r="DL109" i="7"/>
  <c r="DX99" i="7"/>
  <c r="DQ76" i="7"/>
  <c r="DX86" i="7"/>
  <c r="DV97" i="7"/>
  <c r="DK151" i="7"/>
  <c r="DG133" i="7"/>
  <c r="DJ157" i="7"/>
  <c r="DB111" i="7"/>
  <c r="FB111" i="7" s="1"/>
  <c r="DG100" i="7"/>
  <c r="DG78" i="7"/>
  <c r="DG87" i="7"/>
  <c r="DU98" i="7"/>
  <c r="DS151" i="7"/>
  <c r="DW133" i="7"/>
  <c r="DX159" i="7"/>
  <c r="DL128" i="7"/>
  <c r="DS122" i="7"/>
  <c r="DO128" i="7"/>
  <c r="DL140" i="7"/>
  <c r="DJ153" i="7"/>
  <c r="DF158" i="7"/>
  <c r="DY117" i="7"/>
  <c r="DW144" i="7"/>
  <c r="DR146" i="7"/>
  <c r="DT123" i="7"/>
  <c r="DG129" i="7"/>
  <c r="DD151" i="7"/>
  <c r="DY155" i="7"/>
  <c r="DL114" i="7"/>
  <c r="DJ140" i="7"/>
  <c r="DT136" i="7"/>
  <c r="DS146" i="7"/>
  <c r="DW136" i="7"/>
  <c r="DS159" i="7"/>
  <c r="DR161" i="7"/>
  <c r="DI156" i="7"/>
  <c r="DD130" i="7"/>
  <c r="DF153" i="7"/>
  <c r="DW140" i="7"/>
  <c r="DQ139" i="7"/>
  <c r="DP149" i="7"/>
  <c r="DT139" i="7"/>
  <c r="DC144" i="7"/>
  <c r="DX148" i="7"/>
  <c r="DF159" i="7"/>
  <c r="DZ132" i="7"/>
  <c r="DC156" i="7"/>
  <c r="DJ152" i="7"/>
  <c r="DN133" i="7"/>
  <c r="DH132" i="7"/>
  <c r="DQ132" i="7"/>
  <c r="DK132" i="7"/>
  <c r="DB158" i="7"/>
  <c r="FB158" i="7" s="1"/>
  <c r="DF157" i="7"/>
  <c r="DX142" i="7"/>
  <c r="DB124" i="7"/>
  <c r="FB124" i="7" s="1"/>
  <c r="DS148" i="7"/>
  <c r="DL142" i="7"/>
  <c r="DF125" i="7"/>
  <c r="DL120" i="7"/>
  <c r="DK145" i="7"/>
  <c r="DV121" i="7"/>
  <c r="DV122" i="7"/>
  <c r="DV149" i="7"/>
  <c r="DR154" i="7"/>
  <c r="DG111" i="7"/>
  <c r="DC139" i="7"/>
  <c r="DV161" i="7"/>
  <c r="DZ152" i="7"/>
  <c r="DE134" i="7"/>
  <c r="DX132" i="7"/>
  <c r="DV135" i="7"/>
  <c r="DB133" i="7"/>
  <c r="FB133" i="7" s="1"/>
  <c r="DW155" i="7"/>
  <c r="DV157" i="7"/>
  <c r="DM152" i="7"/>
  <c r="DQ125" i="7"/>
  <c r="DJ149" i="7"/>
  <c r="DN132" i="7"/>
  <c r="DO76" i="7"/>
  <c r="DY106" i="7"/>
  <c r="DR126" i="7"/>
  <c r="DU83" i="7"/>
  <c r="DF146" i="7"/>
  <c r="DP93" i="7"/>
  <c r="DM77" i="7"/>
  <c r="DC73" i="7"/>
  <c r="DR98" i="7"/>
  <c r="DC66" i="7"/>
  <c r="DR91" i="7"/>
  <c r="DH117" i="7"/>
  <c r="DO111" i="7"/>
  <c r="DX94" i="7"/>
  <c r="DU82" i="7"/>
  <c r="DI110" i="7"/>
  <c r="DY65" i="7"/>
  <c r="DO91" i="7"/>
  <c r="DE117" i="7"/>
  <c r="DT142" i="7"/>
  <c r="DM86" i="7"/>
  <c r="DR94" i="7"/>
  <c r="DT148" i="7"/>
  <c r="DT100" i="7"/>
  <c r="DT101" i="7"/>
  <c r="DF80" i="7"/>
  <c r="DU78" i="7"/>
  <c r="DZ82" i="7"/>
  <c r="DP108" i="7"/>
  <c r="DZ75" i="7"/>
  <c r="DP101" i="7"/>
  <c r="DK130" i="7"/>
  <c r="DU65" i="7"/>
  <c r="DD67" i="7"/>
  <c r="DS92" i="7"/>
  <c r="DK124" i="7"/>
  <c r="DW75" i="7"/>
  <c r="DM101" i="7"/>
  <c r="DC127" i="7"/>
  <c r="DU70" i="7"/>
  <c r="DK96" i="7"/>
  <c r="DN114" i="7"/>
  <c r="DJ78" i="7"/>
  <c r="DH128" i="7"/>
  <c r="DF139" i="7"/>
  <c r="DJ117" i="7"/>
  <c r="DD64" i="7"/>
  <c r="DS89" i="7"/>
  <c r="DE119" i="7"/>
  <c r="DS82" i="7"/>
  <c r="DI108" i="7"/>
  <c r="DD137" i="7"/>
  <c r="DY77" i="7"/>
  <c r="DE74" i="7"/>
  <c r="DC100" i="7"/>
  <c r="DO65" i="7"/>
  <c r="DP82" i="7"/>
  <c r="DF108" i="7"/>
  <c r="DU133" i="7"/>
  <c r="DN77" i="7"/>
  <c r="DX107" i="7"/>
  <c r="DE131" i="7"/>
  <c r="DK85" i="7"/>
  <c r="DU155" i="7"/>
  <c r="DU128" i="7"/>
  <c r="DW99" i="7"/>
  <c r="DI119" i="7"/>
  <c r="DF130" i="7"/>
  <c r="DY83" i="7"/>
  <c r="DW109" i="7"/>
  <c r="DY76" i="7"/>
  <c r="DO102" i="7"/>
  <c r="DJ131" i="7"/>
  <c r="DC67" i="7"/>
  <c r="DC68" i="7"/>
  <c r="DR93" i="7"/>
  <c r="DJ125" i="7"/>
  <c r="DN76" i="7"/>
  <c r="DD102" i="7"/>
  <c r="DS127" i="7"/>
  <c r="DT71" i="7"/>
  <c r="DJ97" i="7"/>
  <c r="DR118" i="7"/>
  <c r="DZ78" i="7"/>
  <c r="DX128" i="7"/>
  <c r="DZ115" i="7"/>
  <c r="DM71" i="7"/>
  <c r="DC97" i="7"/>
  <c r="DM64" i="7"/>
  <c r="DC90" i="7"/>
  <c r="DR115" i="7"/>
  <c r="DM144" i="7"/>
  <c r="DS91" i="7"/>
  <c r="DF81" i="7"/>
  <c r="DC108" i="7"/>
  <c r="DJ64" i="7"/>
  <c r="DY89" i="7"/>
  <c r="DO115" i="7"/>
  <c r="DE141" i="7"/>
  <c r="DW84" i="7"/>
  <c r="DE126" i="7"/>
  <c r="DW145" i="7"/>
  <c r="DS93" i="7"/>
  <c r="DY88" i="7"/>
  <c r="DC86" i="7"/>
  <c r="DR111" i="7"/>
  <c r="DY160" i="7"/>
  <c r="DB63" i="7"/>
  <c r="FB63" i="7" s="1"/>
  <c r="DW63" i="7"/>
  <c r="DX63" i="7"/>
  <c r="DE63" i="7"/>
  <c r="DF94" i="7"/>
  <c r="DF78" i="7"/>
  <c r="DK106" i="7"/>
  <c r="DR80" i="7"/>
  <c r="DR113" i="7"/>
  <c r="DZ102" i="7"/>
  <c r="DS81" i="7"/>
  <c r="DI107" i="7"/>
  <c r="DS74" i="7"/>
  <c r="DI100" i="7"/>
  <c r="DD129" i="7"/>
  <c r="DF64" i="7"/>
  <c r="DE66" i="7"/>
  <c r="DT91" i="7"/>
  <c r="DE122" i="7"/>
  <c r="DP74" i="7"/>
  <c r="DF100" i="7"/>
  <c r="DU125" i="7"/>
  <c r="DN69" i="7"/>
  <c r="DD95" i="7"/>
  <c r="DO113" i="7"/>
  <c r="DC77" i="7"/>
  <c r="DN122" i="7"/>
  <c r="DT154" i="7"/>
  <c r="DF113" i="7"/>
  <c r="DJ66" i="7"/>
  <c r="DY91" i="7"/>
  <c r="DS121" i="7"/>
  <c r="DY84" i="7"/>
  <c r="DO110" i="7"/>
  <c r="DJ139" i="7"/>
  <c r="DM81" i="7"/>
  <c r="DC76" i="7"/>
  <c r="DI102" i="7"/>
  <c r="DM67" i="7"/>
  <c r="DN84" i="7"/>
  <c r="DD110" i="7"/>
  <c r="DS135" i="7"/>
  <c r="DT79" i="7"/>
  <c r="DH115" i="7"/>
  <c r="DR134" i="7"/>
  <c r="DI87" i="7"/>
  <c r="DU156" i="7"/>
  <c r="DP109" i="7"/>
  <c r="DC103" i="7"/>
  <c r="DH76" i="7"/>
  <c r="DW101" i="7"/>
  <c r="DH69" i="7"/>
  <c r="DW94" i="7"/>
  <c r="DM120" i="7"/>
  <c r="DZ116" i="7"/>
  <c r="DH102" i="7"/>
  <c r="DZ85" i="7"/>
  <c r="DM114" i="7"/>
  <c r="DE69" i="7"/>
  <c r="DT94" i="7"/>
  <c r="DJ120" i="7"/>
  <c r="DC64" i="7"/>
  <c r="DR89" i="7"/>
  <c r="DM99" i="7"/>
  <c r="DW161" i="7"/>
  <c r="DF106" i="7"/>
  <c r="DJ127" i="7"/>
  <c r="DS68" i="7"/>
  <c r="DM126" i="7"/>
  <c r="DF86" i="7"/>
  <c r="DJ114" i="7"/>
  <c r="DF79" i="7"/>
  <c r="DU104" i="7"/>
  <c r="DP133" i="7"/>
  <c r="DP70" i="7"/>
  <c r="DI70" i="7"/>
  <c r="DX95" i="7"/>
  <c r="DT68" i="7"/>
  <c r="DC79" i="7"/>
  <c r="DR104" i="7"/>
  <c r="DH130" i="7"/>
  <c r="DZ73" i="7"/>
  <c r="DF101" i="7"/>
  <c r="DX120" i="7"/>
  <c r="DO81" i="7"/>
  <c r="DW137" i="7"/>
  <c r="DZ83" i="7"/>
  <c r="DI71" i="7"/>
  <c r="DI67" i="7"/>
  <c r="DX92" i="7"/>
  <c r="DI123" i="7"/>
  <c r="DX85" i="7"/>
  <c r="DN111" i="7"/>
  <c r="DI140" i="7"/>
  <c r="DJ84" i="7"/>
  <c r="DJ77" i="7"/>
  <c r="DP103" i="7"/>
  <c r="DJ70" i="7"/>
  <c r="DU85" i="7"/>
  <c r="DK111" i="7"/>
  <c r="DZ136" i="7"/>
  <c r="DS80" i="7"/>
  <c r="DE118" i="7"/>
  <c r="DY135" i="7"/>
  <c r="DO89" i="7"/>
  <c r="DO66" i="7"/>
  <c r="DD114" i="7"/>
  <c r="DC119" i="7"/>
  <c r="DD132" i="7"/>
  <c r="DJ143" i="7"/>
  <c r="DE87" i="7"/>
  <c r="DI115" i="7"/>
  <c r="DE80" i="7"/>
  <c r="DT105" i="7"/>
  <c r="DO134" i="7"/>
  <c r="DW71" i="7"/>
  <c r="DH71" i="7"/>
  <c r="DW96" i="7"/>
  <c r="DK69" i="7"/>
  <c r="DS79" i="7"/>
  <c r="DI105" i="7"/>
  <c r="DX130" i="7"/>
  <c r="DY74" i="7"/>
  <c r="DT103" i="7"/>
  <c r="DC125" i="7"/>
  <c r="DF82" i="7"/>
  <c r="DR142" i="7"/>
  <c r="DO127" i="7"/>
  <c r="DR74" i="7"/>
  <c r="DH100" i="7"/>
  <c r="DR67" i="7"/>
  <c r="DH93" i="7"/>
  <c r="DW118" i="7"/>
  <c r="DM113" i="7"/>
  <c r="DC99" i="7"/>
  <c r="DK84" i="7"/>
  <c r="DO112" i="7"/>
  <c r="DO67" i="7"/>
  <c r="DE93" i="7"/>
  <c r="DT118" i="7"/>
  <c r="DJ144" i="7"/>
  <c r="DC88" i="7"/>
  <c r="DP96" i="7"/>
  <c r="DX152" i="7"/>
  <c r="DJ102" i="7"/>
  <c r="DO114" i="7"/>
  <c r="DH89" i="7"/>
  <c r="DW114" i="7"/>
  <c r="DR156" i="7"/>
  <c r="DC62" i="7"/>
  <c r="DL63" i="7"/>
  <c r="DY63" i="7"/>
  <c r="DQ63" i="7"/>
  <c r="DX124" i="7"/>
  <c r="DU103" i="7"/>
  <c r="DZ131" i="7"/>
  <c r="DR96" i="7"/>
  <c r="DX112" i="7"/>
  <c r="DF122" i="7"/>
  <c r="DX84" i="7"/>
  <c r="DU111" i="7"/>
  <c r="DX77" i="7"/>
  <c r="DN103" i="7"/>
  <c r="DI132" i="7"/>
  <c r="DJ68" i="7"/>
  <c r="DJ69" i="7"/>
  <c r="DY94" i="7"/>
  <c r="DP127" i="7"/>
  <c r="DU77" i="7"/>
  <c r="DK103" i="7"/>
  <c r="DZ128" i="7"/>
  <c r="DS72" i="7"/>
  <c r="DI98" i="7"/>
  <c r="DY119" i="7"/>
  <c r="DH80" i="7"/>
  <c r="DC133" i="7"/>
  <c r="DP77" i="7"/>
  <c r="DR64" i="7"/>
  <c r="DO69" i="7"/>
  <c r="DE95" i="7"/>
  <c r="DF126" i="7"/>
  <c r="DE88" i="7"/>
  <c r="DT113" i="7"/>
  <c r="DO142" i="7"/>
  <c r="DW87" i="7"/>
  <c r="DH79" i="7"/>
  <c r="DE106" i="7"/>
  <c r="DH72" i="7"/>
  <c r="DS87" i="7"/>
  <c r="DI113" i="7"/>
  <c r="DX138" i="7"/>
  <c r="DY82" i="7"/>
  <c r="DI122" i="7"/>
  <c r="DM139" i="7"/>
  <c r="DU91" i="7"/>
  <c r="DY72" i="7"/>
  <c r="DK138" i="7"/>
  <c r="DW131" i="7"/>
  <c r="DM79" i="7"/>
  <c r="DC105" i="7"/>
  <c r="DM72" i="7"/>
  <c r="DC98" i="7"/>
  <c r="DH125" i="7"/>
  <c r="DS123" i="7"/>
  <c r="DR108" i="7"/>
  <c r="DF89" i="7"/>
  <c r="DY118" i="7"/>
  <c r="DJ72" i="7"/>
  <c r="DY97" i="7"/>
  <c r="DO123" i="7"/>
  <c r="DH67" i="7"/>
  <c r="DW92" i="7"/>
  <c r="DC109" i="7"/>
  <c r="DJ159" i="7"/>
  <c r="DU115" i="7"/>
  <c r="DP150" i="7"/>
  <c r="DD91" i="7"/>
  <c r="DE92" i="7"/>
  <c r="DK89" i="7"/>
  <c r="DN118" i="7"/>
  <c r="DK82" i="7"/>
  <c r="DZ107" i="7"/>
  <c r="DU136" i="7"/>
  <c r="DZ76" i="7"/>
  <c r="DN73" i="7"/>
  <c r="DT99" i="7"/>
  <c r="DX64" i="7"/>
  <c r="DH82" i="7"/>
  <c r="DW107" i="7"/>
  <c r="DM133" i="7"/>
  <c r="DF77" i="7"/>
  <c r="DP107" i="7"/>
  <c r="DI127" i="7"/>
  <c r="DC85" i="7"/>
  <c r="DN154" i="7"/>
  <c r="DF103" i="7"/>
  <c r="DH90" i="7"/>
  <c r="DN70" i="7"/>
  <c r="DD96" i="7"/>
  <c r="DD128" i="7"/>
  <c r="DD89" i="7"/>
  <c r="DS114" i="7"/>
  <c r="DN143" i="7"/>
  <c r="DT90" i="7"/>
  <c r="DO80" i="7"/>
  <c r="DD107" i="7"/>
  <c r="DF74" i="7"/>
  <c r="DZ88" i="7"/>
  <c r="DP114" i="7"/>
  <c r="DF140" i="7"/>
  <c r="DX83" i="7"/>
  <c r="DP123" i="7"/>
  <c r="DC141" i="7"/>
  <c r="DC93" i="7"/>
  <c r="DO82" i="7"/>
  <c r="DZ92" i="7"/>
  <c r="DM125" i="7"/>
  <c r="DN146" i="7"/>
  <c r="DT64" i="7"/>
  <c r="DJ90" i="7"/>
  <c r="DU119" i="7"/>
  <c r="DJ83" i="7"/>
  <c r="DY108" i="7"/>
  <c r="DT137" i="7"/>
  <c r="DH78" i="7"/>
  <c r="DM74" i="7"/>
  <c r="DK100" i="7"/>
  <c r="DW65" i="7"/>
  <c r="DX82" i="7"/>
  <c r="DN108" i="7"/>
  <c r="DD134" i="7"/>
  <c r="DE78" i="7"/>
  <c r="DM110" i="7"/>
  <c r="DM131" i="7"/>
  <c r="DS85" i="7"/>
  <c r="DF131" i="7"/>
  <c r="DS84" i="7"/>
  <c r="DW77" i="7"/>
  <c r="DM103" i="7"/>
  <c r="DW70" i="7"/>
  <c r="DM96" i="7"/>
  <c r="DJ123" i="7"/>
  <c r="DN120" i="7"/>
  <c r="DM105" i="7"/>
  <c r="DP87" i="7"/>
  <c r="DK116" i="7"/>
  <c r="DT70" i="7"/>
  <c r="DJ96" i="7"/>
  <c r="DY121" i="7"/>
  <c r="DR65" i="7"/>
  <c r="DH91" i="7"/>
  <c r="DH104" i="7"/>
  <c r="DU148" i="7"/>
  <c r="DS109" i="7"/>
  <c r="DZ148" i="7"/>
  <c r="DM92" i="7"/>
  <c r="DC118" i="7"/>
  <c r="DW130" i="7"/>
  <c r="DZ140" i="7"/>
  <c r="DE155" i="7"/>
  <c r="DQ112" i="7"/>
  <c r="DP89" i="7"/>
  <c r="DF115" i="7"/>
  <c r="DU139" i="7"/>
  <c r="DU140" i="7"/>
  <c r="DW105" i="7"/>
  <c r="DI64" i="7"/>
  <c r="DX89" i="7"/>
  <c r="DN115" i="7"/>
  <c r="DK149" i="7"/>
  <c r="DX153" i="7"/>
  <c r="DJ71" i="7"/>
  <c r="DY96" i="7"/>
  <c r="DO122" i="7"/>
  <c r="DH153" i="7"/>
  <c r="DN160" i="7"/>
  <c r="DW74" i="7"/>
  <c r="DM100" i="7"/>
  <c r="DC126" i="7"/>
  <c r="DR148" i="7"/>
  <c r="DY141" i="7"/>
  <c r="DD124" i="7"/>
  <c r="DF75" i="7"/>
  <c r="DU100" i="7"/>
  <c r="DK126" i="7"/>
  <c r="DI149" i="7"/>
  <c r="DE145" i="7"/>
  <c r="DR102" i="7"/>
  <c r="DT141" i="7"/>
  <c r="DI88" i="7"/>
  <c r="DX113" i="7"/>
  <c r="DJ148" i="7"/>
  <c r="DO161" i="7"/>
  <c r="DL76" i="7"/>
  <c r="DG89" i="7"/>
  <c r="DB102" i="7"/>
  <c r="FB102" i="7" s="1"/>
  <c r="DV114" i="7"/>
  <c r="DG74" i="7"/>
  <c r="DB87" i="7"/>
  <c r="FB87" i="7" s="1"/>
  <c r="DV99" i="7"/>
  <c r="DG65" i="7"/>
  <c r="DG114" i="7"/>
  <c r="DE102" i="7"/>
  <c r="DL81" i="7"/>
  <c r="DV88" i="7"/>
  <c r="DB101" i="7"/>
  <c r="FB101" i="7" s="1"/>
  <c r="DI153" i="7"/>
  <c r="DU135" i="7"/>
  <c r="DV66" i="7"/>
  <c r="DV115" i="7"/>
  <c r="DM102" i="7"/>
  <c r="DB83" i="7"/>
  <c r="FB83" i="7" s="1"/>
  <c r="DE89" i="7"/>
  <c r="DZ101" i="7"/>
  <c r="DQ153" i="7"/>
  <c r="DL136" i="7"/>
  <c r="DL68" i="7"/>
  <c r="DB64" i="7"/>
  <c r="FB64" i="7" s="1"/>
  <c r="FC64" i="7" s="1"/>
  <c r="DU102" i="7"/>
  <c r="DQ84" i="7"/>
  <c r="DM89" i="7"/>
  <c r="DQ102" i="7"/>
  <c r="DY153" i="7"/>
  <c r="DJ138" i="7"/>
  <c r="DB70" i="7"/>
  <c r="FB70" i="7" s="1"/>
  <c r="DQ65" i="7"/>
  <c r="DD103" i="7"/>
  <c r="DG86" i="7"/>
  <c r="DD90" i="7"/>
  <c r="DG104" i="7"/>
  <c r="DH154" i="7"/>
  <c r="DZ138" i="7"/>
  <c r="DQ71" i="7"/>
  <c r="DG67" i="7"/>
  <c r="DL103" i="7"/>
  <c r="DV87" i="7"/>
  <c r="DL90" i="7"/>
  <c r="DF105" i="7"/>
  <c r="DP154" i="7"/>
  <c r="DX140" i="7"/>
  <c r="DG73" i="7"/>
  <c r="DV68" i="7"/>
  <c r="DB105" i="7"/>
  <c r="FB105" i="7" s="1"/>
  <c r="DL89" i="7"/>
  <c r="DK91" i="7"/>
  <c r="DV105" i="7"/>
  <c r="DU110" i="7"/>
  <c r="DO141" i="7"/>
  <c r="DV74" i="7"/>
  <c r="DL70" i="7"/>
  <c r="DJ105" i="7"/>
  <c r="DB91" i="7"/>
  <c r="FB91" i="7" s="1"/>
  <c r="DB92" i="7"/>
  <c r="FB92" i="7" s="1"/>
  <c r="DL107" i="7"/>
  <c r="DD111" i="7"/>
  <c r="DM143" i="7"/>
  <c r="DG132" i="7"/>
  <c r="DZ130" i="7"/>
  <c r="DV127" i="7"/>
  <c r="DD131" i="7"/>
  <c r="DQ151" i="7"/>
  <c r="DX155" i="7"/>
  <c r="DT160" i="7"/>
  <c r="DL122" i="7"/>
  <c r="DL147" i="7"/>
  <c r="DB123" i="7"/>
  <c r="FB123" i="7" s="1"/>
  <c r="DW128" i="7"/>
  <c r="DB142" i="7"/>
  <c r="FB142" i="7" s="1"/>
  <c r="DR153" i="7"/>
  <c r="DN158" i="7"/>
  <c r="DH118" i="7"/>
  <c r="DF145" i="7"/>
  <c r="DI139" i="7"/>
  <c r="DH149" i="7"/>
  <c r="DL139" i="7"/>
  <c r="DT143" i="7"/>
  <c r="DP148" i="7"/>
  <c r="DW158" i="7"/>
  <c r="DR132" i="7"/>
  <c r="DT155" i="7"/>
  <c r="DL143" i="7"/>
  <c r="DF142" i="7"/>
  <c r="DE152" i="7"/>
  <c r="DI142" i="7"/>
  <c r="DQ146" i="7"/>
  <c r="DM151" i="7"/>
  <c r="DT161" i="7"/>
  <c r="DO135" i="7"/>
  <c r="DQ158" i="7"/>
  <c r="DX154" i="7"/>
  <c r="DC136" i="7"/>
  <c r="DV134" i="7"/>
  <c r="DU144" i="7"/>
  <c r="DY134" i="7"/>
  <c r="DU157" i="7"/>
  <c r="DT159" i="7"/>
  <c r="DK154" i="7"/>
  <c r="DF128" i="7"/>
  <c r="DH151" i="7"/>
  <c r="DO147" i="7"/>
  <c r="DS128" i="7"/>
  <c r="DV126" i="7"/>
  <c r="DL121" i="7"/>
  <c r="DQ126" i="7"/>
  <c r="DQ135" i="7"/>
  <c r="DK152" i="7"/>
  <c r="DG157" i="7"/>
  <c r="DJ116" i="7"/>
  <c r="DB148" i="7"/>
  <c r="FB148" i="7" s="1"/>
  <c r="DQ136" i="7"/>
  <c r="DO155" i="7"/>
  <c r="DS136" i="7"/>
  <c r="DM135" i="7"/>
  <c r="DL145" i="7"/>
  <c r="DP135" i="7"/>
  <c r="DL158" i="7"/>
  <c r="DK160" i="7"/>
  <c r="DB155" i="7"/>
  <c r="FB155" i="7" s="1"/>
  <c r="DV128" i="7"/>
  <c r="DX151" i="7"/>
  <c r="DW138" i="7"/>
  <c r="DF67" i="7"/>
  <c r="DU92" i="7"/>
  <c r="DK118" i="7"/>
  <c r="DS134" i="7"/>
  <c r="DP142" i="7"/>
  <c r="DJ110" i="7"/>
  <c r="DN67" i="7"/>
  <c r="DD93" i="7"/>
  <c r="DS118" i="7"/>
  <c r="DI136" i="7"/>
  <c r="DO143" i="7"/>
  <c r="DO74" i="7"/>
  <c r="DE100" i="7"/>
  <c r="DT125" i="7"/>
  <c r="DS147" i="7"/>
  <c r="DR140" i="7"/>
  <c r="DC78" i="7"/>
  <c r="DR103" i="7"/>
  <c r="DH129" i="7"/>
  <c r="DE153" i="7"/>
  <c r="DY136" i="7"/>
  <c r="DN130" i="7"/>
  <c r="DK78" i="7"/>
  <c r="DZ103" i="7"/>
  <c r="DP129" i="7"/>
  <c r="DU153" i="7"/>
  <c r="DX137" i="7"/>
  <c r="DM107" i="7"/>
  <c r="DX65" i="7"/>
  <c r="DN91" i="7"/>
  <c r="DD117" i="7"/>
  <c r="DR158" i="7"/>
  <c r="DR159" i="7"/>
  <c r="DB72" i="7"/>
  <c r="FB72" i="7" s="1"/>
  <c r="DV84" i="7"/>
  <c r="DQ97" i="7"/>
  <c r="DL110" i="7"/>
  <c r="DV69" i="7"/>
  <c r="DQ82" i="7"/>
  <c r="DL95" i="7"/>
  <c r="DB78" i="7"/>
  <c r="FB78" i="7" s="1"/>
  <c r="DQ73" i="7"/>
  <c r="DZ105" i="7"/>
  <c r="DG94" i="7"/>
  <c r="DR92" i="7"/>
  <c r="DB109" i="7"/>
  <c r="FB109" i="7" s="1"/>
  <c r="DT111" i="7"/>
  <c r="DK122" i="7"/>
  <c r="DQ79" i="7"/>
  <c r="DG75" i="7"/>
  <c r="DI106" i="7"/>
  <c r="DV95" i="7"/>
  <c r="DI93" i="7"/>
  <c r="DR109" i="7"/>
  <c r="DK112" i="7"/>
  <c r="DN127" i="7"/>
  <c r="DG81" i="7"/>
  <c r="DV76" i="7"/>
  <c r="DQ106" i="7"/>
  <c r="DL97" i="7"/>
  <c r="DQ93" i="7"/>
  <c r="DQ110" i="7"/>
  <c r="DZ113" i="7"/>
  <c r="DL137" i="7"/>
  <c r="DV82" i="7"/>
  <c r="DL78" i="7"/>
  <c r="DG108" i="7"/>
  <c r="DB99" i="7"/>
  <c r="FB99" i="7" s="1"/>
  <c r="DP94" i="7"/>
  <c r="DH111" i="7"/>
  <c r="DI114" i="7"/>
  <c r="DT145" i="7"/>
  <c r="DL84" i="7"/>
  <c r="DB80" i="7"/>
  <c r="FB80" i="7" s="1"/>
  <c r="DO108" i="7"/>
  <c r="DQ100" i="7"/>
  <c r="DG95" i="7"/>
  <c r="DG112" i="7"/>
  <c r="DQ114" i="7"/>
  <c r="DI148" i="7"/>
  <c r="DB86" i="7"/>
  <c r="FB86" i="7" s="1"/>
  <c r="FC86" i="7" s="1"/>
  <c r="DQ81" i="7"/>
  <c r="DW108" i="7"/>
  <c r="DG102" i="7"/>
  <c r="DO95" i="7"/>
  <c r="DW112" i="7"/>
  <c r="DP115" i="7"/>
  <c r="DW150" i="7"/>
  <c r="DQ87" i="7"/>
  <c r="DG83" i="7"/>
  <c r="DF109" i="7"/>
  <c r="DV103" i="7"/>
  <c r="DW95" i="7"/>
  <c r="DV113" i="7"/>
  <c r="DX115" i="7"/>
  <c r="DB117" i="7"/>
  <c r="FB117" i="7" s="1"/>
  <c r="DU134" i="7"/>
  <c r="DO133" i="7"/>
  <c r="DB139" i="7"/>
  <c r="FB139" i="7" s="1"/>
  <c r="DR133" i="7"/>
  <c r="DN156" i="7"/>
  <c r="DM158" i="7"/>
  <c r="DD153" i="7"/>
  <c r="DH126" i="7"/>
  <c r="DZ149" i="7"/>
  <c r="DE128" i="7"/>
  <c r="DL131" i="7"/>
  <c r="DG153" i="7"/>
  <c r="DG156" i="7"/>
  <c r="DC161" i="7"/>
  <c r="DT122" i="7"/>
  <c r="DT147" i="7"/>
  <c r="DW141" i="7"/>
  <c r="DV151" i="7"/>
  <c r="DZ141" i="7"/>
  <c r="DI146" i="7"/>
  <c r="DE151" i="7"/>
  <c r="DL161" i="7"/>
  <c r="DG135" i="7"/>
  <c r="DI158" i="7"/>
  <c r="DV118" i="7"/>
  <c r="DT144" i="7"/>
  <c r="DG120" i="7"/>
  <c r="DQ119" i="7"/>
  <c r="DF149" i="7"/>
  <c r="DB154" i="7"/>
  <c r="FB154" i="7" s="1"/>
  <c r="DQ109" i="7"/>
  <c r="DL138" i="7"/>
  <c r="DF161" i="7"/>
  <c r="DS112" i="7"/>
  <c r="DQ138" i="7"/>
  <c r="DK137" i="7"/>
  <c r="DJ147" i="7"/>
  <c r="DN137" i="7"/>
  <c r="DJ160" i="7"/>
  <c r="DQ141" i="7"/>
  <c r="DY156" i="7"/>
  <c r="DT130" i="7"/>
  <c r="DV153" i="7"/>
  <c r="DD150" i="7"/>
  <c r="DH131" i="7"/>
  <c r="DB130" i="7"/>
  <c r="FB130" i="7" s="1"/>
  <c r="DX125" i="7"/>
  <c r="DE130" i="7"/>
  <c r="DV146" i="7"/>
  <c r="DY154" i="7"/>
  <c r="DU159" i="7"/>
  <c r="DF120" i="7"/>
  <c r="DM146" i="7"/>
  <c r="DL149" i="7"/>
  <c r="DJ113" i="7"/>
  <c r="DH139" i="7"/>
  <c r="DB138" i="7"/>
  <c r="FB138" i="7" s="1"/>
  <c r="DZ147" i="7"/>
  <c r="DE138" i="7"/>
  <c r="DZ160" i="7"/>
  <c r="DI147" i="7"/>
  <c r="DP157" i="7"/>
  <c r="DK131" i="7"/>
  <c r="DM154" i="7"/>
  <c r="DK70" i="7"/>
  <c r="DZ95" i="7"/>
  <c r="DP121" i="7"/>
  <c r="DS150" i="7"/>
  <c r="DP158" i="7"/>
  <c r="DT116" i="7"/>
  <c r="DS70" i="7"/>
  <c r="DI96" i="7"/>
  <c r="DX121" i="7"/>
  <c r="DR151" i="7"/>
  <c r="DW159" i="7"/>
  <c r="DT77" i="7"/>
  <c r="DJ103" i="7"/>
  <c r="DY128" i="7"/>
  <c r="DN152" i="7"/>
  <c r="DR135" i="7"/>
  <c r="DH81" i="7"/>
  <c r="DW106" i="7"/>
  <c r="DJ135" i="7"/>
  <c r="DH158" i="7"/>
  <c r="DY144" i="7"/>
  <c r="DS141" i="7"/>
  <c r="DP81" i="7"/>
  <c r="DF107" i="7"/>
  <c r="DE140" i="7"/>
  <c r="DX158" i="7"/>
  <c r="DP145" i="7"/>
  <c r="DE115" i="7"/>
  <c r="DD69" i="7"/>
  <c r="DS94" i="7"/>
  <c r="DI120" i="7"/>
  <c r="DX145" i="7"/>
  <c r="DM153" i="7"/>
  <c r="DR105" i="7"/>
  <c r="DN109" i="7"/>
  <c r="DL72" i="7"/>
  <c r="DG85" i="7"/>
  <c r="DB98" i="7"/>
  <c r="FB98" i="7" s="1"/>
  <c r="DO109" i="7"/>
  <c r="DB67" i="7"/>
  <c r="FB67" i="7" s="1"/>
  <c r="DV90" i="7"/>
  <c r="DL86" i="7"/>
  <c r="DV109" i="7"/>
  <c r="DB107" i="7"/>
  <c r="FB107" i="7" s="1"/>
  <c r="DV96" i="7"/>
  <c r="DB119" i="7"/>
  <c r="FB119" i="7" s="1"/>
  <c r="DU118" i="7"/>
  <c r="DG128" i="7"/>
  <c r="DL92" i="7"/>
  <c r="DB88" i="7"/>
  <c r="FB88" i="7" s="1"/>
  <c r="DE110" i="7"/>
  <c r="DQ108" i="7"/>
  <c r="DM97" i="7"/>
  <c r="DQ120" i="7"/>
  <c r="DD119" i="7"/>
  <c r="DU130" i="7"/>
  <c r="DB94" i="7"/>
  <c r="FB94" i="7" s="1"/>
  <c r="DQ89" i="7"/>
  <c r="DL64" i="7"/>
  <c r="DG110" i="7"/>
  <c r="DD98" i="7"/>
  <c r="DG122" i="7"/>
  <c r="DL119" i="7"/>
  <c r="DJ133" i="7"/>
  <c r="DQ95" i="7"/>
  <c r="DG91" i="7"/>
  <c r="DB66" i="7"/>
  <c r="FB66" i="7" s="1"/>
  <c r="DV111" i="7"/>
  <c r="DL98" i="7"/>
  <c r="DV123" i="7"/>
  <c r="DS120" i="7"/>
  <c r="DX135" i="7"/>
  <c r="DG97" i="7"/>
  <c r="DV92" i="7"/>
  <c r="DQ67" i="7"/>
  <c r="DL113" i="7"/>
  <c r="DT98" i="7"/>
  <c r="DL125" i="7"/>
  <c r="DZ121" i="7"/>
  <c r="DM138" i="7"/>
  <c r="DV98" i="7"/>
  <c r="DL94" i="7"/>
  <c r="DG69" i="7"/>
  <c r="DB115" i="7"/>
  <c r="FB115" i="7" s="1"/>
  <c r="DK99" i="7"/>
  <c r="DB127" i="7"/>
  <c r="FB127" i="7" s="1"/>
  <c r="DQ122" i="7"/>
  <c r="DB141" i="7"/>
  <c r="FB141" i="7" s="1"/>
  <c r="FC141" i="7" s="1"/>
  <c r="DL100" i="7"/>
  <c r="DB96" i="7"/>
  <c r="FB96" i="7" s="1"/>
  <c r="DV70" i="7"/>
  <c r="DV64" i="7"/>
  <c r="DB100" i="7"/>
  <c r="FB100" i="7" s="1"/>
  <c r="DQ128" i="7"/>
  <c r="DX123" i="7"/>
  <c r="DP143" i="7"/>
  <c r="DJ137" i="7"/>
  <c r="DD136" i="7"/>
  <c r="DC146" i="7"/>
  <c r="DG136" i="7"/>
  <c r="DC159" i="7"/>
  <c r="DB161" i="7"/>
  <c r="FB161" i="7" s="1"/>
  <c r="DR155" i="7"/>
  <c r="DM129" i="7"/>
  <c r="DO152" i="7"/>
  <c r="DQ140" i="7"/>
  <c r="DZ133" i="7"/>
  <c r="DV156" i="7"/>
  <c r="DU158" i="7"/>
  <c r="DL153" i="7"/>
  <c r="DP126" i="7"/>
  <c r="DI150" i="7"/>
  <c r="DL144" i="7"/>
  <c r="DX119" i="7"/>
  <c r="DB118" i="7"/>
  <c r="FB118" i="7" s="1"/>
  <c r="DW148" i="7"/>
  <c r="DS153" i="7"/>
  <c r="DV160" i="7"/>
  <c r="DD138" i="7"/>
  <c r="DW160" i="7"/>
  <c r="DG125" i="7"/>
  <c r="DG118" i="7"/>
  <c r="DR125" i="7"/>
  <c r="DL132" i="7"/>
  <c r="DT151" i="7"/>
  <c r="DP156" i="7"/>
  <c r="DC115" i="7"/>
  <c r="DV144" i="7"/>
  <c r="DB159" i="7"/>
  <c r="FB159" i="7" s="1"/>
  <c r="DG116" i="7"/>
  <c r="DF141" i="7"/>
  <c r="DY139" i="7"/>
  <c r="DX149" i="7"/>
  <c r="DC140" i="7"/>
  <c r="DK144" i="7"/>
  <c r="DG149" i="7"/>
  <c r="DN159" i="7"/>
  <c r="DI133" i="7"/>
  <c r="DK156" i="7"/>
  <c r="DR152" i="7"/>
  <c r="DV133" i="7"/>
  <c r="DP132" i="7"/>
  <c r="DG134" i="7"/>
  <c r="DS132" i="7"/>
  <c r="DQ159" i="7"/>
  <c r="DN157" i="7"/>
  <c r="DB156" i="7"/>
  <c r="FB156" i="7" s="1"/>
  <c r="DI125" i="7"/>
  <c r="DB149" i="7"/>
  <c r="FB149" i="7" s="1"/>
  <c r="FC149" i="7" s="1"/>
  <c r="DL118" i="7"/>
  <c r="DN117" i="7"/>
  <c r="DV141" i="7"/>
  <c r="DP140" i="7"/>
  <c r="DO150" i="7"/>
  <c r="DS140" i="7"/>
  <c r="DB145" i="7"/>
  <c r="FB145" i="7" s="1"/>
  <c r="DW149" i="7"/>
  <c r="DE160" i="7"/>
  <c r="DY133" i="7"/>
  <c r="DB157" i="7"/>
  <c r="FB157" i="7" s="1"/>
  <c r="DK155" i="7"/>
  <c r="DP73" i="7"/>
  <c r="DF99" i="7"/>
  <c r="DU124" i="7"/>
  <c r="DU145" i="7"/>
  <c r="DI152" i="7"/>
  <c r="DE123" i="7"/>
  <c r="DX73" i="7"/>
  <c r="DN99" i="7"/>
  <c r="DD125" i="7"/>
  <c r="DC147" i="7"/>
  <c r="DW154" i="7"/>
  <c r="DY80" i="7"/>
  <c r="DO106" i="7"/>
  <c r="DK134" i="7"/>
  <c r="DI157" i="7"/>
  <c r="DR143" i="7"/>
  <c r="DM84" i="7"/>
  <c r="DC110" i="7"/>
  <c r="DJ151" i="7"/>
  <c r="DE147" i="7"/>
  <c r="DZ159" i="7"/>
  <c r="DR150" i="7"/>
  <c r="DU84" i="7"/>
  <c r="DK110" i="7"/>
  <c r="DZ151" i="7"/>
  <c r="DU147" i="7"/>
  <c r="DB152" i="7"/>
  <c r="FB152" i="7" s="1"/>
  <c r="DO121" i="7"/>
  <c r="DI72" i="7"/>
  <c r="DX97" i="7"/>
  <c r="DN123" i="7"/>
  <c r="DX161" i="7"/>
  <c r="DS149" i="7"/>
  <c r="DQ92" i="7"/>
  <c r="DL105" i="7"/>
  <c r="DM65" i="7"/>
  <c r="DX70" i="7"/>
  <c r="DK75" i="7"/>
  <c r="DO79" i="7"/>
  <c r="DS83" i="7"/>
  <c r="DQ103" i="7"/>
  <c r="DG99" i="7"/>
  <c r="DB74" i="7"/>
  <c r="FB74" i="7" s="1"/>
  <c r="DL66" i="7"/>
  <c r="DI101" i="7"/>
  <c r="DV131" i="7"/>
  <c r="DO124" i="7"/>
  <c r="DV138" i="7"/>
  <c r="DG105" i="7"/>
  <c r="DV100" i="7"/>
  <c r="DQ75" i="7"/>
  <c r="DT66" i="7"/>
  <c r="DQ101" i="7"/>
  <c r="DL133" i="7"/>
  <c r="DU126" i="7"/>
  <c r="DB150" i="7"/>
  <c r="FB150" i="7" s="1"/>
  <c r="DV106" i="7"/>
  <c r="DL102" i="7"/>
  <c r="DG77" i="7"/>
  <c r="DB68" i="7"/>
  <c r="FB68" i="7" s="1"/>
  <c r="DY101" i="7"/>
  <c r="DB135" i="7"/>
  <c r="FB135" i="7" s="1"/>
  <c r="DD127" i="7"/>
  <c r="DF156" i="7"/>
  <c r="DL108" i="7"/>
  <c r="DB104" i="7"/>
  <c r="FB104" i="7" s="1"/>
  <c r="DV78" i="7"/>
  <c r="DZ68" i="7"/>
  <c r="DP102" i="7"/>
  <c r="DG138" i="7"/>
  <c r="DL127" i="7"/>
  <c r="DT158" i="7"/>
  <c r="DB110" i="7"/>
  <c r="FB110" i="7" s="1"/>
  <c r="DQ105" i="7"/>
  <c r="DL80" i="7"/>
  <c r="DQ69" i="7"/>
  <c r="DG103" i="7"/>
  <c r="DV139" i="7"/>
  <c r="DT127" i="7"/>
  <c r="DI161" i="7"/>
  <c r="DQ111" i="7"/>
  <c r="DG107" i="7"/>
  <c r="DB82" i="7"/>
  <c r="FB82" i="7" s="1"/>
  <c r="DY69" i="7"/>
  <c r="DW103" i="7"/>
  <c r="DL141" i="7"/>
  <c r="DC128" i="7"/>
  <c r="DJ145" i="7"/>
  <c r="DG113" i="7"/>
  <c r="DV108" i="7"/>
  <c r="DQ83" i="7"/>
  <c r="DH70" i="7"/>
  <c r="DN104" i="7"/>
  <c r="DB143" i="7"/>
  <c r="FB143" i="7" s="1"/>
  <c r="DJ129" i="7"/>
  <c r="DX147" i="7"/>
  <c r="DX139" i="7"/>
  <c r="DR138" i="7"/>
  <c r="DQ148" i="7"/>
  <c r="DU138" i="7"/>
  <c r="DQ161" i="7"/>
  <c r="DY147" i="7"/>
  <c r="DG158" i="7"/>
  <c r="DB132" i="7"/>
  <c r="FB132" i="7" s="1"/>
  <c r="DD155" i="7"/>
  <c r="DK146" i="7"/>
  <c r="DO136" i="7"/>
  <c r="DK159" i="7"/>
  <c r="DJ161" i="7"/>
  <c r="DZ155" i="7"/>
  <c r="DU129" i="7"/>
  <c r="DW152" i="7"/>
  <c r="DQ116" i="7"/>
  <c r="DB125" i="7"/>
  <c r="FB125" i="7" s="1"/>
  <c r="DV130" i="7"/>
  <c r="DL151" i="7"/>
  <c r="DH156" i="7"/>
  <c r="DT114" i="7"/>
  <c r="DG143" i="7"/>
  <c r="DQ130" i="7"/>
  <c r="DK129" i="7"/>
  <c r="DY124" i="7"/>
  <c r="DN129" i="7"/>
  <c r="DQ143" i="7"/>
  <c r="DI154" i="7"/>
  <c r="DE159" i="7"/>
  <c r="DO119" i="7"/>
  <c r="DV145" i="7"/>
  <c r="DB128" i="7"/>
  <c r="FB128" i="7" s="1"/>
  <c r="DB121" i="7"/>
  <c r="FB121" i="7" s="1"/>
  <c r="DS113" i="7"/>
  <c r="DN142" i="7"/>
  <c r="DD115" i="7"/>
  <c r="DQ142" i="7"/>
  <c r="DY146" i="7"/>
  <c r="DU151" i="7"/>
  <c r="DE137" i="7"/>
  <c r="DW135" i="7"/>
  <c r="DY158" i="7"/>
  <c r="DG155" i="7"/>
  <c r="DK136" i="7"/>
  <c r="DE135" i="7"/>
  <c r="DD145" i="7"/>
  <c r="DH135" i="7"/>
  <c r="DD158" i="7"/>
  <c r="DC160" i="7"/>
  <c r="DS154" i="7"/>
  <c r="DN128" i="7"/>
  <c r="DP151" i="7"/>
  <c r="DG131" i="7"/>
  <c r="DR121" i="7"/>
  <c r="DR114" i="7"/>
  <c r="DE143" i="7"/>
  <c r="DS116" i="7"/>
  <c r="DH143" i="7"/>
  <c r="DP147" i="7"/>
  <c r="DL152" i="7"/>
  <c r="DG151" i="7"/>
  <c r="DN136" i="7"/>
  <c r="DP159" i="7"/>
  <c r="DH73" i="7"/>
  <c r="DW98" i="7"/>
  <c r="DM124" i="7"/>
  <c r="DH142" i="7"/>
  <c r="DE132" i="7"/>
  <c r="DU76" i="7"/>
  <c r="DK102" i="7"/>
  <c r="DZ127" i="7"/>
  <c r="DO151" i="7"/>
  <c r="DX160" i="7"/>
  <c r="DO129" i="7"/>
  <c r="DD77" i="7"/>
  <c r="DS102" i="7"/>
  <c r="DI128" i="7"/>
  <c r="DF152" i="7"/>
  <c r="DN131" i="7"/>
  <c r="DE84" i="7"/>
  <c r="DT109" i="7"/>
  <c r="DT149" i="7"/>
  <c r="DO145" i="7"/>
  <c r="DK158" i="7"/>
  <c r="DR87" i="7"/>
  <c r="DH113" i="7"/>
  <c r="DT146" i="7"/>
  <c r="DZ158" i="7"/>
  <c r="DL99" i="7"/>
  <c r="DH137" i="7"/>
  <c r="DZ87" i="7"/>
  <c r="DP113" i="7"/>
  <c r="DK147" i="7"/>
  <c r="DH160" i="7"/>
  <c r="DT84" i="7"/>
  <c r="DY127" i="7"/>
  <c r="DN75" i="7"/>
  <c r="DD101" i="7"/>
  <c r="DS126" i="7"/>
  <c r="DY149" i="7"/>
  <c r="DH150" i="7"/>
  <c r="DJ92" i="7"/>
  <c r="DN96" i="7"/>
  <c r="DR100" i="7"/>
  <c r="DV104" i="7"/>
  <c r="DZ108" i="7"/>
  <c r="DL75" i="7"/>
  <c r="DG88" i="7"/>
  <c r="DL116" i="7"/>
  <c r="DB112" i="7"/>
  <c r="FB112" i="7" s="1"/>
  <c r="DV86" i="7"/>
  <c r="DG71" i="7"/>
  <c r="DE105" i="7"/>
  <c r="DG146" i="7"/>
  <c r="DZ129" i="7"/>
  <c r="DB153" i="7"/>
  <c r="FB153" i="7" s="1"/>
  <c r="DQ64" i="7"/>
  <c r="DQ113" i="7"/>
  <c r="DL88" i="7"/>
  <c r="DF72" i="7"/>
  <c r="DU105" i="7"/>
  <c r="DV147" i="7"/>
  <c r="DI130" i="7"/>
  <c r="DP155" i="7"/>
  <c r="DG66" i="7"/>
  <c r="DG115" i="7"/>
  <c r="DB90" i="7"/>
  <c r="FB90" i="7" s="1"/>
  <c r="DV72" i="7"/>
  <c r="DL106" i="7"/>
  <c r="DB151" i="7"/>
  <c r="FB151" i="7" s="1"/>
  <c r="DX131" i="7"/>
  <c r="DE158" i="7"/>
  <c r="DV67" i="7"/>
  <c r="DV116" i="7"/>
  <c r="DQ91" i="7"/>
  <c r="DE73" i="7"/>
  <c r="DC107" i="7"/>
  <c r="DQ152" i="7"/>
  <c r="DO132" i="7"/>
  <c r="DS160" i="7"/>
  <c r="DL69" i="7"/>
  <c r="DB65" i="7"/>
  <c r="FB65" i="7" s="1"/>
  <c r="DG93" i="7"/>
  <c r="DM73" i="7"/>
  <c r="DS107" i="7"/>
  <c r="DG154" i="7"/>
  <c r="DW132" i="7"/>
  <c r="DQ147" i="7"/>
  <c r="DB71" i="7"/>
  <c r="FB71" i="7" s="1"/>
  <c r="DQ66" i="7"/>
  <c r="DV94" i="7"/>
  <c r="DD74" i="7"/>
  <c r="DB108" i="7"/>
  <c r="FB108" i="7" s="1"/>
  <c r="DV155" i="7"/>
  <c r="DM134" i="7"/>
  <c r="DF150" i="7"/>
  <c r="DQ72" i="7"/>
  <c r="DG68" i="7"/>
  <c r="DL96" i="7"/>
  <c r="DL74" i="7"/>
  <c r="DJ108" i="7"/>
  <c r="DL157" i="7"/>
  <c r="DD135" i="7"/>
  <c r="DT152" i="7"/>
  <c r="DM142" i="7"/>
  <c r="DG141" i="7"/>
  <c r="DF151" i="7"/>
  <c r="DJ141" i="7"/>
  <c r="DR145" i="7"/>
  <c r="DN150" i="7"/>
  <c r="DU160" i="7"/>
  <c r="DP134" i="7"/>
  <c r="DR157" i="7"/>
  <c r="DY148" i="7"/>
  <c r="DD139" i="7"/>
  <c r="DY161" i="7"/>
  <c r="DH148" i="7"/>
  <c r="DO158" i="7"/>
  <c r="DJ132" i="7"/>
  <c r="DL155" i="7"/>
  <c r="DQ124" i="7"/>
  <c r="DF129" i="7"/>
  <c r="DI143" i="7"/>
  <c r="DZ153" i="7"/>
  <c r="DV158" i="7"/>
  <c r="DG119" i="7"/>
  <c r="DN145" i="7"/>
  <c r="DF133" i="7"/>
  <c r="DY131" i="7"/>
  <c r="DB131" i="7"/>
  <c r="FB131" i="7" s="1"/>
  <c r="DC132" i="7"/>
  <c r="DL156" i="7"/>
  <c r="DW156" i="7"/>
  <c r="DS161" i="7"/>
  <c r="DK123" i="7"/>
  <c r="DK148" i="7"/>
  <c r="DV140" i="7"/>
  <c r="DW124" i="7"/>
  <c r="DM119" i="7"/>
  <c r="DC145" i="7"/>
  <c r="DO120" i="7"/>
  <c r="DG121" i="7"/>
  <c r="DN149" i="7"/>
  <c r="DJ154" i="7"/>
  <c r="DP110" i="7"/>
  <c r="DT138" i="7"/>
  <c r="DN161" i="7"/>
  <c r="DB113" i="7"/>
  <c r="FB113" i="7" s="1"/>
  <c r="DY138" i="7"/>
  <c r="DS137" i="7"/>
  <c r="DR147" i="7"/>
  <c r="DV137" i="7"/>
  <c r="DR160" i="7"/>
  <c r="DZ146" i="7"/>
  <c r="DH157" i="7"/>
  <c r="DC131" i="7"/>
  <c r="DE154" i="7"/>
  <c r="DB144" i="7"/>
  <c r="FB144" i="7" s="1"/>
  <c r="FC144" i="7" s="1"/>
  <c r="DV125" i="7"/>
  <c r="DC121" i="7"/>
  <c r="DS145" i="7"/>
  <c r="DM122" i="7"/>
  <c r="DL124" i="7"/>
  <c r="DE150" i="7"/>
  <c r="DZ154" i="7"/>
  <c r="DF112" i="7"/>
  <c r="DK139" i="7"/>
  <c r="DG161" i="7"/>
  <c r="DX150" i="7"/>
  <c r="DI159" i="7"/>
  <c r="DZ79" i="7"/>
  <c r="DP105" i="7"/>
  <c r="DT133" i="7"/>
  <c r="DJ156" i="7"/>
  <c r="DD141" i="7"/>
  <c r="DO137" i="7"/>
  <c r="DI80" i="7"/>
  <c r="DX105" i="7"/>
  <c r="DC134" i="7"/>
  <c r="DZ156" i="7"/>
  <c r="DS142" i="7"/>
  <c r="DJ87" i="7"/>
  <c r="DY112" i="7"/>
  <c r="DD146" i="7"/>
  <c r="DJ158" i="7"/>
  <c r="DF88" i="7"/>
  <c r="DW90" i="7"/>
  <c r="DM116" i="7"/>
  <c r="DH152" i="7"/>
  <c r="DD157" i="7"/>
  <c r="DE107" i="7"/>
  <c r="DP65" i="7"/>
  <c r="DF91" i="7"/>
  <c r="DU116" i="7"/>
  <c r="DS157" i="7"/>
  <c r="DC158" i="7"/>
  <c r="DY87" i="7"/>
  <c r="DT132" i="7"/>
  <c r="DS78" i="7"/>
  <c r="DI104" i="7"/>
  <c r="DX129" i="7"/>
  <c r="DD154" i="7"/>
  <c r="DO138" i="7"/>
  <c r="DK108" i="7"/>
  <c r="DL117" i="7"/>
  <c r="DG130" i="7"/>
  <c r="DQ144" i="7"/>
  <c r="DB120" i="7"/>
  <c r="FB120" i="7" s="1"/>
  <c r="DQ137" i="7"/>
  <c r="DN148" i="7"/>
  <c r="DV75" i="7"/>
  <c r="DL71" i="7"/>
  <c r="DQ99" i="7"/>
  <c r="DB76" i="7"/>
  <c r="FB76" i="7" s="1"/>
  <c r="DG64" i="7"/>
  <c r="DQ121" i="7"/>
  <c r="DB137" i="7"/>
  <c r="FB137" i="7" s="1"/>
  <c r="DW157" i="7"/>
  <c r="DL77" i="7"/>
  <c r="DB73" i="7"/>
  <c r="FB73" i="7" s="1"/>
  <c r="DG101" i="7"/>
  <c r="DJ76" i="7"/>
  <c r="DV65" i="7"/>
  <c r="DG123" i="7"/>
  <c r="DR137" i="7"/>
  <c r="DL160" i="7"/>
  <c r="DB79" i="7"/>
  <c r="FB79" i="7" s="1"/>
  <c r="DQ74" i="7"/>
  <c r="DV102" i="7"/>
  <c r="DR76" i="7"/>
  <c r="DL67" i="7"/>
  <c r="DV124" i="7"/>
  <c r="DZ137" i="7"/>
  <c r="DU152" i="7"/>
  <c r="DQ80" i="7"/>
  <c r="DG76" i="7"/>
  <c r="DL104" i="7"/>
  <c r="DI77" i="7"/>
  <c r="DB69" i="7"/>
  <c r="FB69" i="7" s="1"/>
  <c r="DL126" i="7"/>
  <c r="DP139" i="7"/>
  <c r="DJ155" i="7"/>
  <c r="DG82" i="7"/>
  <c r="DV77" i="7"/>
  <c r="DB106" i="7"/>
  <c r="FB106" i="7" s="1"/>
  <c r="DQ77" i="7"/>
  <c r="DQ70" i="7"/>
  <c r="DV132" i="7"/>
  <c r="DG140" i="7"/>
  <c r="DX157" i="7"/>
  <c r="DV83" i="7"/>
  <c r="DL79" i="7"/>
  <c r="DQ107" i="7"/>
  <c r="DP78" i="7"/>
  <c r="DG72" i="7"/>
  <c r="DL134" i="7"/>
  <c r="DO140" i="7"/>
  <c r="DM160" i="7"/>
  <c r="DL85" i="7"/>
  <c r="DB81" i="7"/>
  <c r="FB81" i="7" s="1"/>
  <c r="DG109" i="7"/>
  <c r="DG79" i="7"/>
  <c r="DV73" i="7"/>
  <c r="DB136" i="7"/>
  <c r="FB136" i="7" s="1"/>
  <c r="DE142" i="7"/>
  <c r="DV152" i="7"/>
  <c r="DH116" i="7"/>
  <c r="DU143" i="7"/>
  <c r="DI118" i="7"/>
  <c r="DX143" i="7"/>
  <c r="DG148" i="7"/>
  <c r="DC153" i="7"/>
  <c r="DQ157" i="7"/>
  <c r="DM137" i="7"/>
  <c r="DG160" i="7"/>
  <c r="DN151" i="7"/>
  <c r="DR141" i="7"/>
  <c r="DZ145" i="7"/>
  <c r="DV150" i="7"/>
  <c r="DD161" i="7"/>
  <c r="DX134" i="7"/>
  <c r="DZ157" i="7"/>
  <c r="DL129" i="7"/>
  <c r="DT131" i="7"/>
  <c r="DV154" i="7"/>
  <c r="DO156" i="7"/>
  <c r="DK161" i="7"/>
  <c r="DC123" i="7"/>
  <c r="DC148" i="7"/>
  <c r="DT135" i="7"/>
  <c r="DN134" i="7"/>
  <c r="DV143" i="7"/>
  <c r="DQ134" i="7"/>
  <c r="DM157" i="7"/>
  <c r="DL159" i="7"/>
  <c r="DC154" i="7"/>
  <c r="DW127" i="7"/>
  <c r="DY150" i="7"/>
  <c r="DG147" i="7"/>
  <c r="DK128" i="7"/>
  <c r="DO125" i="7"/>
  <c r="DV119" i="7"/>
  <c r="DI126" i="7"/>
  <c r="DB134" i="7"/>
  <c r="FB134" i="7" s="1"/>
  <c r="DC152" i="7"/>
  <c r="DX156" i="7"/>
  <c r="DB116" i="7"/>
  <c r="FB116" i="7" s="1"/>
  <c r="DL146" i="7"/>
  <c r="DQ160" i="7"/>
  <c r="DF117" i="7"/>
  <c r="DN141" i="7"/>
  <c r="DH140" i="7"/>
  <c r="DG150" i="7"/>
  <c r="DK140" i="7"/>
  <c r="DS144" i="7"/>
  <c r="DO149" i="7"/>
  <c r="DV159" i="7"/>
  <c r="DQ133" i="7"/>
  <c r="DS156" i="7"/>
  <c r="DW147" i="7"/>
  <c r="DB129" i="7"/>
  <c r="FB129" i="7" s="1"/>
  <c r="FC129" i="7" s="1"/>
  <c r="DE127" i="7"/>
  <c r="DT121" i="7"/>
  <c r="DY126" i="7"/>
  <c r="DG137" i="7"/>
  <c r="DS152" i="7"/>
  <c r="DO157" i="7"/>
  <c r="DR116" i="7"/>
  <c r="DL154" i="7"/>
  <c r="DR79" i="7"/>
  <c r="DH105" i="7"/>
  <c r="DD133" i="7"/>
  <c r="DS155" i="7"/>
  <c r="DM140" i="7"/>
  <c r="DF83" i="7"/>
  <c r="DU108" i="7"/>
  <c r="DW146" i="7"/>
  <c r="DU161" i="7"/>
  <c r="DF155" i="7"/>
  <c r="DH144" i="7"/>
  <c r="DN83" i="7"/>
  <c r="DD109" i="7"/>
  <c r="DM148" i="7"/>
  <c r="DE139" i="7"/>
  <c r="DM156" i="7"/>
  <c r="DO90" i="7"/>
  <c r="DE116" i="7"/>
  <c r="DZ150" i="7"/>
  <c r="DE156" i="7"/>
  <c r="DM68" i="7"/>
  <c r="DC94" i="7"/>
  <c r="DR119" i="7"/>
  <c r="DC142" i="7"/>
  <c r="DF144" i="7"/>
  <c r="DI111" i="7"/>
  <c r="DU68" i="7"/>
  <c r="DK94" i="7"/>
  <c r="DZ119" i="7"/>
  <c r="DI144" i="7"/>
  <c r="DW151" i="7"/>
  <c r="DM91" i="7"/>
  <c r="DJ142" i="7"/>
  <c r="DX81" i="7"/>
  <c r="DN107" i="7"/>
  <c r="DK142" i="7"/>
  <c r="DO159" i="7"/>
  <c r="DF147" i="7"/>
  <c r="DL111" i="7"/>
  <c r="DV117" i="7"/>
  <c r="DG124" i="7"/>
  <c r="DR129" i="7"/>
  <c r="DL135" i="7"/>
  <c r="DU142" i="7"/>
  <c r="DM127" i="7"/>
  <c r="DQ88" i="7"/>
  <c r="DG84" i="7"/>
  <c r="DN110" i="7"/>
  <c r="DW79" i="7"/>
  <c r="DB77" i="7"/>
  <c r="FB77" i="7" s="1"/>
  <c r="DG139" i="7"/>
  <c r="DD143" i="7"/>
  <c r="DQ117" i="7"/>
  <c r="DG90" i="7"/>
  <c r="DV85" i="7"/>
  <c r="DV110" i="7"/>
  <c r="DN80" i="7"/>
  <c r="DQ78" i="7"/>
  <c r="DQ145" i="7"/>
  <c r="DQ115" i="7"/>
  <c r="DD122" i="7"/>
  <c r="DV91" i="7"/>
  <c r="DL87" i="7"/>
  <c r="DE111" i="7"/>
  <c r="DV80" i="7"/>
  <c r="DG80" i="7"/>
  <c r="DY145" i="7"/>
  <c r="DG117" i="7"/>
  <c r="DY125" i="7"/>
  <c r="DL93" i="7"/>
  <c r="DB89" i="7"/>
  <c r="FB89" i="7" s="1"/>
  <c r="DD112" i="7"/>
  <c r="DU81" i="7"/>
  <c r="DV81" i="7"/>
  <c r="DH146" i="7"/>
  <c r="DW117" i="7"/>
  <c r="DE129" i="7"/>
  <c r="DB95" i="7"/>
  <c r="FB95" i="7" s="1"/>
  <c r="DQ90" i="7"/>
  <c r="DL112" i="7"/>
  <c r="DL82" i="7"/>
  <c r="DL83" i="7"/>
  <c r="DP146" i="7"/>
  <c r="DB122" i="7"/>
  <c r="FB122" i="7" s="1"/>
  <c r="DS131" i="7"/>
  <c r="DQ96" i="7"/>
  <c r="DG92" i="7"/>
  <c r="DT112" i="7"/>
  <c r="DT82" i="7"/>
  <c r="DB85" i="7"/>
  <c r="FB85" i="7" s="1"/>
  <c r="DX146" i="7"/>
  <c r="DQ123" i="7"/>
  <c r="DH134" i="7"/>
  <c r="DG98" i="7"/>
  <c r="DV93" i="7"/>
  <c r="DL65" i="7"/>
  <c r="DC83" i="7"/>
  <c r="DQ86" i="7"/>
  <c r="DF148" i="7"/>
  <c r="DH124" i="7"/>
  <c r="DV136" i="7"/>
  <c r="DJ122" i="7"/>
  <c r="DJ146" i="7"/>
  <c r="DL123" i="7"/>
  <c r="DQ127" i="7"/>
  <c r="DU150" i="7"/>
  <c r="DQ155" i="7"/>
  <c r="DU113" i="7"/>
  <c r="DB140" i="7"/>
  <c r="FB140" i="7" s="1"/>
  <c r="DD144" i="7"/>
  <c r="DQ118" i="7"/>
  <c r="DG144" i="7"/>
  <c r="DO148" i="7"/>
  <c r="DK153" i="7"/>
  <c r="DG159" i="7"/>
  <c r="DU137" i="7"/>
  <c r="DO160" i="7"/>
  <c r="DG142" i="7"/>
  <c r="DI134" i="7"/>
  <c r="DE157" i="7"/>
  <c r="DD159" i="7"/>
  <c r="DT153" i="7"/>
  <c r="DG127" i="7"/>
  <c r="DQ150" i="7"/>
  <c r="DI138" i="7"/>
  <c r="DC137" i="7"/>
  <c r="DB147" i="7"/>
  <c r="FB147" i="7" s="1"/>
  <c r="DF137" i="7"/>
  <c r="DB160" i="7"/>
  <c r="FB160" i="7" s="1"/>
  <c r="DZ161" i="7"/>
  <c r="DQ156" i="7"/>
  <c r="DL130" i="7"/>
  <c r="DN153" i="7"/>
  <c r="DU149" i="7"/>
  <c r="DY130" i="7"/>
  <c r="DS129" i="7"/>
  <c r="DP125" i="7"/>
  <c r="DV129" i="7"/>
  <c r="DG145" i="7"/>
  <c r="DQ154" i="7"/>
  <c r="DM159" i="7"/>
  <c r="DW119" i="7"/>
  <c r="DE146" i="7"/>
  <c r="DQ129" i="7"/>
  <c r="DJ121" i="7"/>
  <c r="DB114" i="7"/>
  <c r="FB114" i="7" s="1"/>
  <c r="DV142" i="7"/>
  <c r="DL115" i="7"/>
  <c r="DY142" i="7"/>
  <c r="DH147" i="7"/>
  <c r="DD152" i="7"/>
  <c r="DQ149" i="7"/>
  <c r="DF136" i="7"/>
  <c r="DH159" i="7"/>
  <c r="DL150" i="7"/>
  <c r="DP131" i="7"/>
  <c r="DJ130" i="7"/>
  <c r="DG126" i="7"/>
  <c r="DM130" i="7"/>
  <c r="DL148" i="7"/>
  <c r="DH155" i="7"/>
  <c r="DD160" i="7"/>
  <c r="DV120" i="7"/>
  <c r="DU146" i="7"/>
  <c r="DB62" i="7"/>
  <c r="FB62" i="7" s="1"/>
  <c r="AD6" i="7"/>
  <c r="AE6" i="7" s="1"/>
  <c r="AF6" i="7" s="1"/>
  <c r="AG6" i="7" s="1"/>
  <c r="AH6" i="7" s="1"/>
  <c r="AI6" i="7" s="1"/>
  <c r="AJ6" i="7" s="1"/>
  <c r="AK6" i="7" s="1"/>
  <c r="AL6" i="7" s="1"/>
  <c r="AM6" i="7" s="1"/>
  <c r="AN6" i="7" s="1"/>
  <c r="AO6" i="7" s="1"/>
  <c r="AP6" i="7" s="1"/>
  <c r="AQ6" i="7" s="1"/>
  <c r="AR6" i="7" s="1"/>
  <c r="AS6" i="7" s="1"/>
  <c r="AT6" i="7" s="1"/>
  <c r="AU6" i="7" s="1"/>
  <c r="AV6" i="7" s="1"/>
  <c r="AW6" i="7" s="1"/>
  <c r="AX6" i="7" s="1"/>
  <c r="AY6" i="7" s="1"/>
  <c r="AZ6" i="7" s="1"/>
  <c r="BA6" i="7" s="1"/>
  <c r="BB6" i="7" s="1"/>
  <c r="Q30" i="7"/>
  <c r="V30" i="7"/>
  <c r="W30" i="7"/>
  <c r="Z30" i="7"/>
  <c r="BY101" i="7" s="1"/>
  <c r="S30" i="7"/>
  <c r="HP111" i="7"/>
  <c r="HT111" i="7"/>
  <c r="AA30" i="7"/>
  <c r="R30" i="7"/>
  <c r="IE111" i="7"/>
  <c r="HO111" i="7"/>
  <c r="IA111" i="7"/>
  <c r="HY111" i="7"/>
  <c r="ID111" i="7"/>
  <c r="HS111" i="7"/>
  <c r="X30" i="7"/>
  <c r="HQ111" i="7"/>
  <c r="HV111" i="7"/>
  <c r="HQ120" i="7"/>
  <c r="HT120" i="7"/>
  <c r="HY120" i="7"/>
  <c r="HU120" i="7"/>
  <c r="IC120" i="7"/>
  <c r="HZ120" i="7"/>
  <c r="HP120" i="7"/>
  <c r="HV120" i="7"/>
  <c r="IE120" i="7"/>
  <c r="HX120" i="7"/>
  <c r="HS120" i="7"/>
  <c r="ID120" i="7"/>
  <c r="IF120" i="7"/>
  <c r="IA120" i="7"/>
  <c r="HO120" i="7"/>
  <c r="T30" i="7"/>
  <c r="HZ111" i="7"/>
  <c r="IF111" i="7"/>
  <c r="IC111" i="7"/>
  <c r="HX111" i="7"/>
  <c r="B8" i="5"/>
  <c r="C8" i="5" s="1"/>
  <c r="ED64" i="9"/>
  <c r="GD64" i="9" s="1"/>
  <c r="ED72" i="9"/>
  <c r="GD72" i="9" s="1"/>
  <c r="ED80" i="9"/>
  <c r="GD80" i="9" s="1"/>
  <c r="ED88" i="9"/>
  <c r="GD88" i="9" s="1"/>
  <c r="ED96" i="9"/>
  <c r="GD96" i="9" s="1"/>
  <c r="ED104" i="9"/>
  <c r="GD104" i="9" s="1"/>
  <c r="ED112" i="9"/>
  <c r="GD112" i="9" s="1"/>
  <c r="ED120" i="9"/>
  <c r="GD120" i="9" s="1"/>
  <c r="ED128" i="9"/>
  <c r="GD128" i="9" s="1"/>
  <c r="ED136" i="9"/>
  <c r="GD136" i="9" s="1"/>
  <c r="ED144" i="9"/>
  <c r="GD144" i="9" s="1"/>
  <c r="ED152" i="9"/>
  <c r="GD152" i="9" s="1"/>
  <c r="DD159" i="9"/>
  <c r="FD159" i="9" s="1"/>
  <c r="DD68" i="9"/>
  <c r="FD68" i="9" s="1"/>
  <c r="DD76" i="9"/>
  <c r="FD76" i="9" s="1"/>
  <c r="DD84" i="9"/>
  <c r="FD84" i="9" s="1"/>
  <c r="DD92" i="9"/>
  <c r="FD92" i="9" s="1"/>
  <c r="DD100" i="9"/>
  <c r="FD100" i="9" s="1"/>
  <c r="DD108" i="9"/>
  <c r="FD108" i="9" s="1"/>
  <c r="DD116" i="9"/>
  <c r="FD116" i="9" s="1"/>
  <c r="DD124" i="9"/>
  <c r="FD124" i="9" s="1"/>
  <c r="DD132" i="9"/>
  <c r="FD132" i="9" s="1"/>
  <c r="DD140" i="9"/>
  <c r="FD140" i="9" s="1"/>
  <c r="DD148" i="9"/>
  <c r="FD148" i="9" s="1"/>
  <c r="DD156" i="9"/>
  <c r="FD156" i="9" s="1"/>
  <c r="ED65" i="9"/>
  <c r="GD65" i="9" s="1"/>
  <c r="ED73" i="9"/>
  <c r="GD73" i="9" s="1"/>
  <c r="ED81" i="9"/>
  <c r="GD81" i="9" s="1"/>
  <c r="ED89" i="9"/>
  <c r="GD89" i="9" s="1"/>
  <c r="ED97" i="9"/>
  <c r="GD97" i="9" s="1"/>
  <c r="ED105" i="9"/>
  <c r="GD105" i="9" s="1"/>
  <c r="ED113" i="9"/>
  <c r="GD113" i="9" s="1"/>
  <c r="ED121" i="9"/>
  <c r="GD121" i="9" s="1"/>
  <c r="ED129" i="9"/>
  <c r="GD129" i="9" s="1"/>
  <c r="ED137" i="9"/>
  <c r="GD137" i="9" s="1"/>
  <c r="ED145" i="9"/>
  <c r="GD145" i="9" s="1"/>
  <c r="ED153" i="9"/>
  <c r="GD153" i="9" s="1"/>
  <c r="DD61" i="9"/>
  <c r="FD61" i="9" s="1"/>
  <c r="DD69" i="9"/>
  <c r="FD69" i="9" s="1"/>
  <c r="DD77" i="9"/>
  <c r="FD77" i="9" s="1"/>
  <c r="DD85" i="9"/>
  <c r="FD85" i="9" s="1"/>
  <c r="DD93" i="9"/>
  <c r="FD93" i="9" s="1"/>
  <c r="DD101" i="9"/>
  <c r="FD101" i="9" s="1"/>
  <c r="DD109" i="9"/>
  <c r="FD109" i="9" s="1"/>
  <c r="DD117" i="9"/>
  <c r="FD117" i="9" s="1"/>
  <c r="DD125" i="9"/>
  <c r="FD125" i="9" s="1"/>
  <c r="DD133" i="9"/>
  <c r="FD133" i="9" s="1"/>
  <c r="DD141" i="9"/>
  <c r="FD141" i="9" s="1"/>
  <c r="DD149" i="9"/>
  <c r="FD149" i="9" s="1"/>
  <c r="DD157" i="9"/>
  <c r="FD157" i="9" s="1"/>
  <c r="DD75" i="9"/>
  <c r="FD75" i="9" s="1"/>
  <c r="DD147" i="9"/>
  <c r="FD147" i="9" s="1"/>
  <c r="ED66" i="9"/>
  <c r="GD66" i="9" s="1"/>
  <c r="ED74" i="9"/>
  <c r="GD74" i="9" s="1"/>
  <c r="ED82" i="9"/>
  <c r="GD82" i="9" s="1"/>
  <c r="ED90" i="9"/>
  <c r="GD90" i="9" s="1"/>
  <c r="ED98" i="9"/>
  <c r="GD98" i="9" s="1"/>
  <c r="ED106" i="9"/>
  <c r="GD106" i="9" s="1"/>
  <c r="ED114" i="9"/>
  <c r="GD114" i="9" s="1"/>
  <c r="ED122" i="9"/>
  <c r="GD122" i="9" s="1"/>
  <c r="ED130" i="9"/>
  <c r="GD130" i="9" s="1"/>
  <c r="ED138" i="9"/>
  <c r="GD138" i="9" s="1"/>
  <c r="ED146" i="9"/>
  <c r="GD146" i="9" s="1"/>
  <c r="ED154" i="9"/>
  <c r="GD154" i="9" s="1"/>
  <c r="DD62" i="9"/>
  <c r="FD62" i="9" s="1"/>
  <c r="DD70" i="9"/>
  <c r="FD70" i="9" s="1"/>
  <c r="DD78" i="9"/>
  <c r="FD78" i="9" s="1"/>
  <c r="DD86" i="9"/>
  <c r="FD86" i="9" s="1"/>
  <c r="DD94" i="9"/>
  <c r="FD94" i="9" s="1"/>
  <c r="DD102" i="9"/>
  <c r="FD102" i="9" s="1"/>
  <c r="DD110" i="9"/>
  <c r="FD110" i="9" s="1"/>
  <c r="DD118" i="9"/>
  <c r="FD118" i="9" s="1"/>
  <c r="DD126" i="9"/>
  <c r="FD126" i="9" s="1"/>
  <c r="DD134" i="9"/>
  <c r="FD134" i="9" s="1"/>
  <c r="DD142" i="9"/>
  <c r="FD142" i="9" s="1"/>
  <c r="DD150" i="9"/>
  <c r="FD150" i="9" s="1"/>
  <c r="DD158" i="9"/>
  <c r="FD158" i="9" s="1"/>
  <c r="ED127" i="9"/>
  <c r="GD127" i="9" s="1"/>
  <c r="DD123" i="9"/>
  <c r="FD123" i="9" s="1"/>
  <c r="ED67" i="9"/>
  <c r="GD67" i="9" s="1"/>
  <c r="ED75" i="9"/>
  <c r="GD75" i="9" s="1"/>
  <c r="ED83" i="9"/>
  <c r="GD83" i="9" s="1"/>
  <c r="ED91" i="9"/>
  <c r="GD91" i="9" s="1"/>
  <c r="ED99" i="9"/>
  <c r="GD99" i="9" s="1"/>
  <c r="ED107" i="9"/>
  <c r="GD107" i="9" s="1"/>
  <c r="ED115" i="9"/>
  <c r="GD115" i="9" s="1"/>
  <c r="ED123" i="9"/>
  <c r="GD123" i="9" s="1"/>
  <c r="ED131" i="9"/>
  <c r="GD131" i="9" s="1"/>
  <c r="ED139" i="9"/>
  <c r="GD139" i="9" s="1"/>
  <c r="ED147" i="9"/>
  <c r="GD147" i="9" s="1"/>
  <c r="ED155" i="9"/>
  <c r="GD155" i="9" s="1"/>
  <c r="DD63" i="9"/>
  <c r="FD63" i="9" s="1"/>
  <c r="DD71" i="9"/>
  <c r="FD71" i="9" s="1"/>
  <c r="DD79" i="9"/>
  <c r="FD79" i="9" s="1"/>
  <c r="DD87" i="9"/>
  <c r="FD87" i="9" s="1"/>
  <c r="DD95" i="9"/>
  <c r="FD95" i="9" s="1"/>
  <c r="DD103" i="9"/>
  <c r="FD103" i="9" s="1"/>
  <c r="DD111" i="9"/>
  <c r="FD111" i="9" s="1"/>
  <c r="DD119" i="9"/>
  <c r="FD119" i="9" s="1"/>
  <c r="DD127" i="9"/>
  <c r="FD127" i="9" s="1"/>
  <c r="DD135" i="9"/>
  <c r="FD135" i="9" s="1"/>
  <c r="DD143" i="9"/>
  <c r="FD143" i="9" s="1"/>
  <c r="DD151" i="9"/>
  <c r="FD151" i="9" s="1"/>
  <c r="DD60" i="9"/>
  <c r="FD60" i="9" s="1"/>
  <c r="ED63" i="9"/>
  <c r="GD63" i="9" s="1"/>
  <c r="ED87" i="9"/>
  <c r="GD87" i="9" s="1"/>
  <c r="ED95" i="9"/>
  <c r="GD95" i="9" s="1"/>
  <c r="ED111" i="9"/>
  <c r="GD111" i="9" s="1"/>
  <c r="ED135" i="9"/>
  <c r="GD135" i="9" s="1"/>
  <c r="ED60" i="9"/>
  <c r="GD60" i="9" s="1"/>
  <c r="DD83" i="9"/>
  <c r="FD83" i="9" s="1"/>
  <c r="DD107" i="9"/>
  <c r="FD107" i="9" s="1"/>
  <c r="DD131" i="9"/>
  <c r="FD131" i="9" s="1"/>
  <c r="ED159" i="9"/>
  <c r="GD159" i="9" s="1"/>
  <c r="ED68" i="9"/>
  <c r="GD68" i="9" s="1"/>
  <c r="ED76" i="9"/>
  <c r="GD76" i="9" s="1"/>
  <c r="ED84" i="9"/>
  <c r="GD84" i="9" s="1"/>
  <c r="ED92" i="9"/>
  <c r="GD92" i="9" s="1"/>
  <c r="ED100" i="9"/>
  <c r="GD100" i="9" s="1"/>
  <c r="ED108" i="9"/>
  <c r="GD108" i="9" s="1"/>
  <c r="ED116" i="9"/>
  <c r="GD116" i="9" s="1"/>
  <c r="ED124" i="9"/>
  <c r="GD124" i="9" s="1"/>
  <c r="ED132" i="9"/>
  <c r="GD132" i="9" s="1"/>
  <c r="ED140" i="9"/>
  <c r="GD140" i="9" s="1"/>
  <c r="ED148" i="9"/>
  <c r="GD148" i="9" s="1"/>
  <c r="ED156" i="9"/>
  <c r="GD156" i="9" s="1"/>
  <c r="DD64" i="9"/>
  <c r="FD64" i="9" s="1"/>
  <c r="DD72" i="9"/>
  <c r="FD72" i="9" s="1"/>
  <c r="DD80" i="9"/>
  <c r="FD80" i="9" s="1"/>
  <c r="DD88" i="9"/>
  <c r="FD88" i="9" s="1"/>
  <c r="DD96" i="9"/>
  <c r="FD96" i="9" s="1"/>
  <c r="DD104" i="9"/>
  <c r="FD104" i="9" s="1"/>
  <c r="DD112" i="9"/>
  <c r="FD112" i="9" s="1"/>
  <c r="DD120" i="9"/>
  <c r="FD120" i="9" s="1"/>
  <c r="DD128" i="9"/>
  <c r="FD128" i="9" s="1"/>
  <c r="DD136" i="9"/>
  <c r="FD136" i="9" s="1"/>
  <c r="DD144" i="9"/>
  <c r="FD144" i="9" s="1"/>
  <c r="DD152" i="9"/>
  <c r="FD152" i="9" s="1"/>
  <c r="ED151" i="9"/>
  <c r="GD151" i="9" s="1"/>
  <c r="DD155" i="9"/>
  <c r="FD155" i="9" s="1"/>
  <c r="ED61" i="9"/>
  <c r="GD61" i="9" s="1"/>
  <c r="ED69" i="9"/>
  <c r="GD69" i="9" s="1"/>
  <c r="ED77" i="9"/>
  <c r="GD77" i="9" s="1"/>
  <c r="ED85" i="9"/>
  <c r="GD85" i="9" s="1"/>
  <c r="ED93" i="9"/>
  <c r="GD93" i="9" s="1"/>
  <c r="ED101" i="9"/>
  <c r="GD101" i="9" s="1"/>
  <c r="ED109" i="9"/>
  <c r="GD109" i="9" s="1"/>
  <c r="ED117" i="9"/>
  <c r="GD117" i="9" s="1"/>
  <c r="ED125" i="9"/>
  <c r="GD125" i="9" s="1"/>
  <c r="ED133" i="9"/>
  <c r="GD133" i="9" s="1"/>
  <c r="ED141" i="9"/>
  <c r="GD141" i="9" s="1"/>
  <c r="ED149" i="9"/>
  <c r="GD149" i="9" s="1"/>
  <c r="ED157" i="9"/>
  <c r="GD157" i="9" s="1"/>
  <c r="DD65" i="9"/>
  <c r="FD65" i="9" s="1"/>
  <c r="DD73" i="9"/>
  <c r="FD73" i="9" s="1"/>
  <c r="DD81" i="9"/>
  <c r="FD81" i="9" s="1"/>
  <c r="DD89" i="9"/>
  <c r="FD89" i="9" s="1"/>
  <c r="DD97" i="9"/>
  <c r="FD97" i="9" s="1"/>
  <c r="DD105" i="9"/>
  <c r="FD105" i="9" s="1"/>
  <c r="DD113" i="9"/>
  <c r="FD113" i="9" s="1"/>
  <c r="DD121" i="9"/>
  <c r="FD121" i="9" s="1"/>
  <c r="DD129" i="9"/>
  <c r="FD129" i="9" s="1"/>
  <c r="DD137" i="9"/>
  <c r="FD137" i="9" s="1"/>
  <c r="DD145" i="9"/>
  <c r="FD145" i="9" s="1"/>
  <c r="DD153" i="9"/>
  <c r="FD153" i="9" s="1"/>
  <c r="DD99" i="9"/>
  <c r="FD99" i="9" s="1"/>
  <c r="ED62" i="9"/>
  <c r="GD62" i="9" s="1"/>
  <c r="ED70" i="9"/>
  <c r="GD70" i="9" s="1"/>
  <c r="ED78" i="9"/>
  <c r="GD78" i="9" s="1"/>
  <c r="ED86" i="9"/>
  <c r="GD86" i="9" s="1"/>
  <c r="ED94" i="9"/>
  <c r="GD94" i="9" s="1"/>
  <c r="ED102" i="9"/>
  <c r="GD102" i="9" s="1"/>
  <c r="ED110" i="9"/>
  <c r="GD110" i="9" s="1"/>
  <c r="ED118" i="9"/>
  <c r="GD118" i="9" s="1"/>
  <c r="ED126" i="9"/>
  <c r="GD126" i="9" s="1"/>
  <c r="ED134" i="9"/>
  <c r="GD134" i="9" s="1"/>
  <c r="ED142" i="9"/>
  <c r="GD142" i="9" s="1"/>
  <c r="ED150" i="9"/>
  <c r="GD150" i="9" s="1"/>
  <c r="ED158" i="9"/>
  <c r="GD158" i="9" s="1"/>
  <c r="DD66" i="9"/>
  <c r="FD66" i="9" s="1"/>
  <c r="DD74" i="9"/>
  <c r="FD74" i="9" s="1"/>
  <c r="DD82" i="9"/>
  <c r="FD82" i="9" s="1"/>
  <c r="DD90" i="9"/>
  <c r="FD90" i="9" s="1"/>
  <c r="DD98" i="9"/>
  <c r="FD98" i="9" s="1"/>
  <c r="DD106" i="9"/>
  <c r="FD106" i="9" s="1"/>
  <c r="DD114" i="9"/>
  <c r="FD114" i="9" s="1"/>
  <c r="DD122" i="9"/>
  <c r="FD122" i="9" s="1"/>
  <c r="DD130" i="9"/>
  <c r="FD130" i="9" s="1"/>
  <c r="DD138" i="9"/>
  <c r="FD138" i="9" s="1"/>
  <c r="DD146" i="9"/>
  <c r="FD146" i="9" s="1"/>
  <c r="DD154" i="9"/>
  <c r="FD154" i="9" s="1"/>
  <c r="ED71" i="9"/>
  <c r="GD71" i="9" s="1"/>
  <c r="ED79" i="9"/>
  <c r="GD79" i="9" s="1"/>
  <c r="ED103" i="9"/>
  <c r="GD103" i="9" s="1"/>
  <c r="ED119" i="9"/>
  <c r="GD119" i="9" s="1"/>
  <c r="HE119" i="9" s="1"/>
  <c r="ED143" i="9"/>
  <c r="GD143" i="9" s="1"/>
  <c r="DD67" i="9"/>
  <c r="FD67" i="9" s="1"/>
  <c r="DD91" i="9"/>
  <c r="FD91" i="9" s="1"/>
  <c r="DD115" i="9"/>
  <c r="FD115" i="9" s="1"/>
  <c r="DD139" i="9"/>
  <c r="FD139" i="9" s="1"/>
  <c r="Y30" i="7"/>
  <c r="P30" i="7"/>
  <c r="U30" i="7"/>
  <c r="C30" i="7"/>
  <c r="G30" i="7"/>
  <c r="D30" i="7"/>
  <c r="J30" i="7"/>
  <c r="F30" i="7"/>
  <c r="I30" i="7"/>
  <c r="O30" i="7"/>
  <c r="N30" i="7"/>
  <c r="L30" i="7"/>
  <c r="E30" i="7"/>
  <c r="H30" i="7"/>
  <c r="K30" i="7"/>
  <c r="M30" i="7"/>
  <c r="HO82" i="7"/>
  <c r="IE82" i="7"/>
  <c r="HP82" i="7"/>
  <c r="HX82" i="7"/>
  <c r="IF82" i="7"/>
  <c r="HQ82" i="7"/>
  <c r="HY82" i="7"/>
  <c r="HZ82" i="7"/>
  <c r="HS82" i="7"/>
  <c r="IA82" i="7"/>
  <c r="HT82" i="7"/>
  <c r="HU82" i="7"/>
  <c r="IC82" i="7"/>
  <c r="HV82" i="7"/>
  <c r="ID82" i="7"/>
  <c r="HS102" i="7"/>
  <c r="IA102" i="7"/>
  <c r="HT102" i="7"/>
  <c r="HU102" i="7"/>
  <c r="IC102" i="7"/>
  <c r="HV102" i="7"/>
  <c r="ID102" i="7"/>
  <c r="HO102" i="7"/>
  <c r="IE102" i="7"/>
  <c r="HP102" i="7"/>
  <c r="HX102" i="7"/>
  <c r="IF102" i="7"/>
  <c r="HQ102" i="7"/>
  <c r="HY102" i="7"/>
  <c r="HZ102" i="7"/>
  <c r="HU92" i="7"/>
  <c r="IC92" i="7"/>
  <c r="HV92" i="7"/>
  <c r="ID92" i="7"/>
  <c r="HO92" i="7"/>
  <c r="IE92" i="7"/>
  <c r="HP92" i="7"/>
  <c r="HX92" i="7"/>
  <c r="IF92" i="7"/>
  <c r="HQ92" i="7"/>
  <c r="HY92" i="7"/>
  <c r="HZ92" i="7"/>
  <c r="HS92" i="7"/>
  <c r="IA92" i="7"/>
  <c r="HT92" i="7"/>
  <c r="BI24" i="7"/>
  <c r="BO19" i="7"/>
  <c r="IA112" i="7"/>
  <c r="HE123" i="9" l="1"/>
  <c r="FC161" i="7"/>
  <c r="HE68" i="9"/>
  <c r="HE148" i="9"/>
  <c r="HE84" i="9"/>
  <c r="HE93" i="9"/>
  <c r="HE157" i="9"/>
  <c r="HE139" i="9"/>
  <c r="HE134" i="9"/>
  <c r="HE70" i="9"/>
  <c r="HE79" i="9"/>
  <c r="HE125" i="9"/>
  <c r="HE61" i="9"/>
  <c r="HE140" i="9"/>
  <c r="HE76" i="9"/>
  <c r="HE87" i="9"/>
  <c r="HE128" i="9"/>
  <c r="HE64" i="9"/>
  <c r="HE110" i="9"/>
  <c r="HP74" i="7"/>
  <c r="HX74" i="7"/>
  <c r="IF74" i="7"/>
  <c r="HH74" i="7"/>
  <c r="HU74" i="7"/>
  <c r="HN74" i="7"/>
  <c r="HI74" i="7"/>
  <c r="HQ74" i="7"/>
  <c r="HY74" i="7"/>
  <c r="HM74" i="7"/>
  <c r="HJ74" i="7"/>
  <c r="HR74" i="7"/>
  <c r="HZ74" i="7"/>
  <c r="HV74" i="7"/>
  <c r="IE74" i="7"/>
  <c r="HK74" i="7"/>
  <c r="HS74" i="7"/>
  <c r="IA74" i="7"/>
  <c r="HL74" i="7"/>
  <c r="HT74" i="7"/>
  <c r="IB74" i="7"/>
  <c r="IC74" i="7"/>
  <c r="HO74" i="7"/>
  <c r="ID74" i="7"/>
  <c r="HW74" i="7"/>
  <c r="HE98" i="9"/>
  <c r="HE151" i="9"/>
  <c r="HE133" i="9"/>
  <c r="HE69" i="9"/>
  <c r="HE100" i="9"/>
  <c r="HE101" i="9"/>
  <c r="HE142" i="9"/>
  <c r="HE108" i="9"/>
  <c r="HE78" i="9"/>
  <c r="HE75" i="9"/>
  <c r="HE107" i="9"/>
  <c r="HE116" i="9"/>
  <c r="HE102" i="9"/>
  <c r="HE143" i="9"/>
  <c r="HE132" i="9"/>
  <c r="HE135" i="9"/>
  <c r="HE111" i="9"/>
  <c r="HE95" i="9"/>
  <c r="HE141" i="9"/>
  <c r="HE77" i="9"/>
  <c r="HE118" i="9"/>
  <c r="HE60" i="9"/>
  <c r="HE130" i="9"/>
  <c r="HE66" i="9"/>
  <c r="HE96" i="9"/>
  <c r="HE109" i="9"/>
  <c r="HE150" i="9"/>
  <c r="HE86" i="9"/>
  <c r="HE147" i="9"/>
  <c r="HE63" i="9"/>
  <c r="HE153" i="9"/>
  <c r="HE117" i="9"/>
  <c r="HE99" i="9"/>
  <c r="HE122" i="9"/>
  <c r="HE145" i="9"/>
  <c r="HE81" i="9"/>
  <c r="HE152" i="9"/>
  <c r="HE88" i="9"/>
  <c r="HE158" i="9"/>
  <c r="HE94" i="9"/>
  <c r="HE155" i="9"/>
  <c r="HE91" i="9"/>
  <c r="HE114" i="9"/>
  <c r="HE137" i="9"/>
  <c r="HE73" i="9"/>
  <c r="HE144" i="9"/>
  <c r="HE80" i="9"/>
  <c r="HE103" i="9"/>
  <c r="HE124" i="9"/>
  <c r="HE159" i="9"/>
  <c r="HE83" i="9"/>
  <c r="HE106" i="9"/>
  <c r="HE129" i="9"/>
  <c r="HE65" i="9"/>
  <c r="HE136" i="9"/>
  <c r="HE72" i="9"/>
  <c r="HE89" i="9"/>
  <c r="HE71" i="9"/>
  <c r="HE149" i="9"/>
  <c r="HE85" i="9"/>
  <c r="HE131" i="9"/>
  <c r="HE67" i="9"/>
  <c r="HE154" i="9"/>
  <c r="HE90" i="9"/>
  <c r="HE113" i="9"/>
  <c r="HE120" i="9"/>
  <c r="HE121" i="9"/>
  <c r="HE126" i="9"/>
  <c r="HE62" i="9"/>
  <c r="HE146" i="9"/>
  <c r="HE82" i="9"/>
  <c r="HE105" i="9"/>
  <c r="HE112" i="9"/>
  <c r="HE156" i="9"/>
  <c r="HE92" i="9"/>
  <c r="HE115" i="9"/>
  <c r="HE127" i="9"/>
  <c r="HE138" i="9"/>
  <c r="HE74" i="9"/>
  <c r="HE97" i="9"/>
  <c r="HE104" i="9"/>
  <c r="FC78" i="7"/>
  <c r="FD78" i="7" s="1"/>
  <c r="FE78" i="7" s="1"/>
  <c r="FF78" i="7" s="1"/>
  <c r="FG78" i="7" s="1"/>
  <c r="FH78" i="7" s="1"/>
  <c r="FI78" i="7" s="1"/>
  <c r="FJ78" i="7" s="1"/>
  <c r="FK78" i="7" s="1"/>
  <c r="FL78" i="7" s="1"/>
  <c r="FM78" i="7" s="1"/>
  <c r="FN78" i="7" s="1"/>
  <c r="FO78" i="7" s="1"/>
  <c r="FP78" i="7" s="1"/>
  <c r="FQ78" i="7" s="1"/>
  <c r="FR78" i="7" s="1"/>
  <c r="FS78" i="7" s="1"/>
  <c r="FT78" i="7" s="1"/>
  <c r="FU78" i="7" s="1"/>
  <c r="FV78" i="7" s="1"/>
  <c r="FW78" i="7" s="1"/>
  <c r="FX78" i="7" s="1"/>
  <c r="FY78" i="7" s="1"/>
  <c r="II62" i="7"/>
  <c r="IJ62" i="7" s="1"/>
  <c r="IK62" i="7" s="1"/>
  <c r="IL62" i="7" s="1"/>
  <c r="IM62" i="7" s="1"/>
  <c r="IN62" i="7" s="1"/>
  <c r="IO62" i="7" s="1"/>
  <c r="IP62" i="7" s="1"/>
  <c r="IQ62" i="7" s="1"/>
  <c r="B9" i="5"/>
  <c r="C9" i="5" s="1"/>
  <c r="FC155" i="7"/>
  <c r="FD155" i="7" s="1"/>
  <c r="FE155" i="7" s="1"/>
  <c r="FF155" i="7" s="1"/>
  <c r="FG155" i="7" s="1"/>
  <c r="FH155" i="7" s="1"/>
  <c r="FI155" i="7" s="1"/>
  <c r="FJ155" i="7" s="1"/>
  <c r="FK155" i="7" s="1"/>
  <c r="FL155" i="7" s="1"/>
  <c r="FM155" i="7" s="1"/>
  <c r="FN155" i="7" s="1"/>
  <c r="FO155" i="7" s="1"/>
  <c r="FP155" i="7" s="1"/>
  <c r="FQ155" i="7" s="1"/>
  <c r="FR155" i="7" s="1"/>
  <c r="FS155" i="7" s="1"/>
  <c r="FT155" i="7" s="1"/>
  <c r="FU155" i="7" s="1"/>
  <c r="FV155" i="7" s="1"/>
  <c r="FW155" i="7" s="1"/>
  <c r="FX155" i="7" s="1"/>
  <c r="FY155" i="7" s="1"/>
  <c r="FC120" i="7"/>
  <c r="FD120" i="7" s="1"/>
  <c r="FE120" i="7" s="1"/>
  <c r="FF120" i="7" s="1"/>
  <c r="FG120" i="7" s="1"/>
  <c r="FH120" i="7" s="1"/>
  <c r="FI120" i="7" s="1"/>
  <c r="FJ120" i="7" s="1"/>
  <c r="FK120" i="7" s="1"/>
  <c r="FL120" i="7" s="1"/>
  <c r="FM120" i="7" s="1"/>
  <c r="FN120" i="7" s="1"/>
  <c r="FO120" i="7" s="1"/>
  <c r="FP120" i="7" s="1"/>
  <c r="FQ120" i="7" s="1"/>
  <c r="FR120" i="7" s="1"/>
  <c r="FS120" i="7" s="1"/>
  <c r="FT120" i="7" s="1"/>
  <c r="FU120" i="7" s="1"/>
  <c r="FV120" i="7" s="1"/>
  <c r="FW120" i="7" s="1"/>
  <c r="FX120" i="7" s="1"/>
  <c r="FY120" i="7" s="1"/>
  <c r="FC87" i="7"/>
  <c r="FD87" i="7" s="1"/>
  <c r="FE87" i="7" s="1"/>
  <c r="FF87" i="7" s="1"/>
  <c r="FG87" i="7" s="1"/>
  <c r="FH87" i="7" s="1"/>
  <c r="FI87" i="7" s="1"/>
  <c r="FJ87" i="7" s="1"/>
  <c r="FK87" i="7" s="1"/>
  <c r="FL87" i="7" s="1"/>
  <c r="FM87" i="7" s="1"/>
  <c r="FN87" i="7" s="1"/>
  <c r="FO87" i="7" s="1"/>
  <c r="FP87" i="7" s="1"/>
  <c r="FQ87" i="7" s="1"/>
  <c r="FR87" i="7" s="1"/>
  <c r="FS87" i="7" s="1"/>
  <c r="FT87" i="7" s="1"/>
  <c r="FU87" i="7" s="1"/>
  <c r="FV87" i="7" s="1"/>
  <c r="FW87" i="7" s="1"/>
  <c r="FX87" i="7" s="1"/>
  <c r="FY87" i="7" s="1"/>
  <c r="FC98" i="7"/>
  <c r="FD98" i="7" s="1"/>
  <c r="FE98" i="7" s="1"/>
  <c r="FF98" i="7" s="1"/>
  <c r="FG98" i="7" s="1"/>
  <c r="FH98" i="7" s="1"/>
  <c r="FI98" i="7" s="1"/>
  <c r="FJ98" i="7" s="1"/>
  <c r="FK98" i="7" s="1"/>
  <c r="FL98" i="7" s="1"/>
  <c r="FM98" i="7" s="1"/>
  <c r="FN98" i="7" s="1"/>
  <c r="FO98" i="7" s="1"/>
  <c r="FP98" i="7" s="1"/>
  <c r="FQ98" i="7" s="1"/>
  <c r="FR98" i="7" s="1"/>
  <c r="FS98" i="7" s="1"/>
  <c r="FT98" i="7" s="1"/>
  <c r="FU98" i="7" s="1"/>
  <c r="FV98" i="7" s="1"/>
  <c r="FW98" i="7" s="1"/>
  <c r="FX98" i="7" s="1"/>
  <c r="FY98" i="7" s="1"/>
  <c r="FC157" i="7"/>
  <c r="FD157" i="7" s="1"/>
  <c r="FE157" i="7" s="1"/>
  <c r="FF157" i="7" s="1"/>
  <c r="FG157" i="7" s="1"/>
  <c r="FH157" i="7" s="1"/>
  <c r="FI157" i="7" s="1"/>
  <c r="FJ157" i="7" s="1"/>
  <c r="FK157" i="7" s="1"/>
  <c r="FL157" i="7" s="1"/>
  <c r="FM157" i="7" s="1"/>
  <c r="FN157" i="7" s="1"/>
  <c r="FO157" i="7" s="1"/>
  <c r="FP157" i="7" s="1"/>
  <c r="FQ157" i="7" s="1"/>
  <c r="FR157" i="7" s="1"/>
  <c r="FS157" i="7" s="1"/>
  <c r="FT157" i="7" s="1"/>
  <c r="FU157" i="7" s="1"/>
  <c r="FV157" i="7" s="1"/>
  <c r="FW157" i="7" s="1"/>
  <c r="FX157" i="7" s="1"/>
  <c r="FY157" i="7" s="1"/>
  <c r="FC67" i="7"/>
  <c r="FD67" i="7" s="1"/>
  <c r="FE67" i="7" s="1"/>
  <c r="FF67" i="7" s="1"/>
  <c r="FG67" i="7" s="1"/>
  <c r="FH67" i="7" s="1"/>
  <c r="FI67" i="7" s="1"/>
  <c r="FJ67" i="7" s="1"/>
  <c r="FK67" i="7" s="1"/>
  <c r="FL67" i="7" s="1"/>
  <c r="FM67" i="7" s="1"/>
  <c r="FN67" i="7" s="1"/>
  <c r="FO67" i="7" s="1"/>
  <c r="FP67" i="7" s="1"/>
  <c r="FQ67" i="7" s="1"/>
  <c r="FR67" i="7" s="1"/>
  <c r="FS67" i="7" s="1"/>
  <c r="FT67" i="7" s="1"/>
  <c r="FU67" i="7" s="1"/>
  <c r="FV67" i="7" s="1"/>
  <c r="FW67" i="7" s="1"/>
  <c r="FX67" i="7" s="1"/>
  <c r="FY67" i="7" s="1"/>
  <c r="FC117" i="7"/>
  <c r="FD117" i="7" s="1"/>
  <c r="FE117" i="7" s="1"/>
  <c r="FF117" i="7" s="1"/>
  <c r="FG117" i="7" s="1"/>
  <c r="FH117" i="7" s="1"/>
  <c r="FI117" i="7" s="1"/>
  <c r="FJ117" i="7" s="1"/>
  <c r="FK117" i="7" s="1"/>
  <c r="FL117" i="7" s="1"/>
  <c r="FM117" i="7" s="1"/>
  <c r="FN117" i="7" s="1"/>
  <c r="FO117" i="7" s="1"/>
  <c r="FP117" i="7" s="1"/>
  <c r="FQ117" i="7" s="1"/>
  <c r="FR117" i="7" s="1"/>
  <c r="FS117" i="7" s="1"/>
  <c r="FT117" i="7" s="1"/>
  <c r="FU117" i="7" s="1"/>
  <c r="FV117" i="7" s="1"/>
  <c r="FW117" i="7" s="1"/>
  <c r="FX117" i="7" s="1"/>
  <c r="FY117" i="7" s="1"/>
  <c r="FD129" i="7"/>
  <c r="FE129" i="7" s="1"/>
  <c r="FF129" i="7" s="1"/>
  <c r="FG129" i="7" s="1"/>
  <c r="FH129" i="7" s="1"/>
  <c r="FI129" i="7" s="1"/>
  <c r="FJ129" i="7" s="1"/>
  <c r="FK129" i="7" s="1"/>
  <c r="FL129" i="7" s="1"/>
  <c r="FM129" i="7" s="1"/>
  <c r="FN129" i="7" s="1"/>
  <c r="FO129" i="7" s="1"/>
  <c r="FP129" i="7" s="1"/>
  <c r="FQ129" i="7" s="1"/>
  <c r="FR129" i="7" s="1"/>
  <c r="FS129" i="7" s="1"/>
  <c r="FT129" i="7" s="1"/>
  <c r="FU129" i="7" s="1"/>
  <c r="FV129" i="7" s="1"/>
  <c r="FW129" i="7" s="1"/>
  <c r="FX129" i="7" s="1"/>
  <c r="FY129" i="7" s="1"/>
  <c r="FC143" i="7"/>
  <c r="FD143" i="7" s="1"/>
  <c r="FE143" i="7" s="1"/>
  <c r="FF143" i="7" s="1"/>
  <c r="FG143" i="7" s="1"/>
  <c r="FH143" i="7" s="1"/>
  <c r="FI143" i="7" s="1"/>
  <c r="FJ143" i="7" s="1"/>
  <c r="FK143" i="7" s="1"/>
  <c r="FL143" i="7" s="1"/>
  <c r="FM143" i="7" s="1"/>
  <c r="FN143" i="7" s="1"/>
  <c r="FO143" i="7" s="1"/>
  <c r="FP143" i="7" s="1"/>
  <c r="FQ143" i="7" s="1"/>
  <c r="FR143" i="7" s="1"/>
  <c r="FS143" i="7" s="1"/>
  <c r="FT143" i="7" s="1"/>
  <c r="FU143" i="7" s="1"/>
  <c r="FV143" i="7" s="1"/>
  <c r="FW143" i="7" s="1"/>
  <c r="FX143" i="7" s="1"/>
  <c r="FY143" i="7" s="1"/>
  <c r="FC136" i="7"/>
  <c r="FD136" i="7" s="1"/>
  <c r="FE136" i="7" s="1"/>
  <c r="FF136" i="7" s="1"/>
  <c r="FG136" i="7" s="1"/>
  <c r="FH136" i="7" s="1"/>
  <c r="FI136" i="7" s="1"/>
  <c r="FJ136" i="7" s="1"/>
  <c r="FK136" i="7" s="1"/>
  <c r="FL136" i="7" s="1"/>
  <c r="FM136" i="7" s="1"/>
  <c r="FN136" i="7" s="1"/>
  <c r="FO136" i="7" s="1"/>
  <c r="FP136" i="7" s="1"/>
  <c r="FQ136" i="7" s="1"/>
  <c r="FR136" i="7" s="1"/>
  <c r="FS136" i="7" s="1"/>
  <c r="FT136" i="7" s="1"/>
  <c r="FU136" i="7" s="1"/>
  <c r="FV136" i="7" s="1"/>
  <c r="FW136" i="7" s="1"/>
  <c r="FX136" i="7" s="1"/>
  <c r="FY136" i="7" s="1"/>
  <c r="FD149" i="7"/>
  <c r="FE149" i="7" s="1"/>
  <c r="FF149" i="7" s="1"/>
  <c r="FG149" i="7" s="1"/>
  <c r="FH149" i="7" s="1"/>
  <c r="FI149" i="7" s="1"/>
  <c r="FJ149" i="7" s="1"/>
  <c r="FK149" i="7" s="1"/>
  <c r="FL149" i="7" s="1"/>
  <c r="FM149" i="7" s="1"/>
  <c r="FN149" i="7" s="1"/>
  <c r="FO149" i="7" s="1"/>
  <c r="FP149" i="7" s="1"/>
  <c r="FQ149" i="7" s="1"/>
  <c r="FR149" i="7" s="1"/>
  <c r="FS149" i="7" s="1"/>
  <c r="FT149" i="7" s="1"/>
  <c r="FU149" i="7" s="1"/>
  <c r="FV149" i="7" s="1"/>
  <c r="FW149" i="7" s="1"/>
  <c r="FX149" i="7" s="1"/>
  <c r="FY149" i="7" s="1"/>
  <c r="FC66" i="7"/>
  <c r="FD66" i="7" s="1"/>
  <c r="FE66" i="7" s="1"/>
  <c r="FF66" i="7" s="1"/>
  <c r="FG66" i="7" s="1"/>
  <c r="FH66" i="7" s="1"/>
  <c r="FI66" i="7" s="1"/>
  <c r="FJ66" i="7" s="1"/>
  <c r="FK66" i="7" s="1"/>
  <c r="FL66" i="7" s="1"/>
  <c r="FM66" i="7" s="1"/>
  <c r="FN66" i="7" s="1"/>
  <c r="FO66" i="7" s="1"/>
  <c r="FP66" i="7" s="1"/>
  <c r="FQ66" i="7" s="1"/>
  <c r="FR66" i="7" s="1"/>
  <c r="FS66" i="7" s="1"/>
  <c r="FT66" i="7" s="1"/>
  <c r="FU66" i="7" s="1"/>
  <c r="FV66" i="7" s="1"/>
  <c r="FW66" i="7" s="1"/>
  <c r="FX66" i="7" s="1"/>
  <c r="FY66" i="7" s="1"/>
  <c r="FC91" i="7"/>
  <c r="FD91" i="7" s="1"/>
  <c r="FE91" i="7" s="1"/>
  <c r="FF91" i="7" s="1"/>
  <c r="FG91" i="7" s="1"/>
  <c r="FH91" i="7" s="1"/>
  <c r="FI91" i="7" s="1"/>
  <c r="FJ91" i="7" s="1"/>
  <c r="FK91" i="7" s="1"/>
  <c r="FL91" i="7" s="1"/>
  <c r="FM91" i="7" s="1"/>
  <c r="FN91" i="7" s="1"/>
  <c r="FO91" i="7" s="1"/>
  <c r="FP91" i="7" s="1"/>
  <c r="FQ91" i="7" s="1"/>
  <c r="FR91" i="7" s="1"/>
  <c r="FS91" i="7" s="1"/>
  <c r="FT91" i="7" s="1"/>
  <c r="FU91" i="7" s="1"/>
  <c r="FV91" i="7" s="1"/>
  <c r="FW91" i="7" s="1"/>
  <c r="FX91" i="7" s="1"/>
  <c r="FY91" i="7" s="1"/>
  <c r="FC79" i="7"/>
  <c r="FD79" i="7" s="1"/>
  <c r="FE79" i="7" s="1"/>
  <c r="FF79" i="7" s="1"/>
  <c r="FG79" i="7" s="1"/>
  <c r="FH79" i="7" s="1"/>
  <c r="FI79" i="7" s="1"/>
  <c r="FJ79" i="7" s="1"/>
  <c r="FK79" i="7" s="1"/>
  <c r="FL79" i="7" s="1"/>
  <c r="FM79" i="7" s="1"/>
  <c r="FN79" i="7" s="1"/>
  <c r="FO79" i="7" s="1"/>
  <c r="FP79" i="7" s="1"/>
  <c r="FQ79" i="7" s="1"/>
  <c r="FR79" i="7" s="1"/>
  <c r="FS79" i="7" s="1"/>
  <c r="FT79" i="7" s="1"/>
  <c r="FU79" i="7" s="1"/>
  <c r="FV79" i="7" s="1"/>
  <c r="FW79" i="7" s="1"/>
  <c r="FX79" i="7" s="1"/>
  <c r="FY79" i="7" s="1"/>
  <c r="FC90" i="7"/>
  <c r="FD90" i="7" s="1"/>
  <c r="FE90" i="7" s="1"/>
  <c r="FF90" i="7" s="1"/>
  <c r="FG90" i="7" s="1"/>
  <c r="FH90" i="7" s="1"/>
  <c r="FI90" i="7" s="1"/>
  <c r="FJ90" i="7" s="1"/>
  <c r="FK90" i="7" s="1"/>
  <c r="FL90" i="7" s="1"/>
  <c r="FM90" i="7" s="1"/>
  <c r="FN90" i="7" s="1"/>
  <c r="FO90" i="7" s="1"/>
  <c r="FP90" i="7" s="1"/>
  <c r="FQ90" i="7" s="1"/>
  <c r="FR90" i="7" s="1"/>
  <c r="FS90" i="7" s="1"/>
  <c r="FT90" i="7" s="1"/>
  <c r="FU90" i="7" s="1"/>
  <c r="FV90" i="7" s="1"/>
  <c r="FW90" i="7" s="1"/>
  <c r="FX90" i="7" s="1"/>
  <c r="FY90" i="7" s="1"/>
  <c r="FC150" i="7"/>
  <c r="FD150" i="7" s="1"/>
  <c r="FE150" i="7" s="1"/>
  <c r="FF150" i="7" s="1"/>
  <c r="FG150" i="7" s="1"/>
  <c r="FH150" i="7" s="1"/>
  <c r="FI150" i="7" s="1"/>
  <c r="FJ150" i="7" s="1"/>
  <c r="FK150" i="7" s="1"/>
  <c r="FL150" i="7" s="1"/>
  <c r="FM150" i="7" s="1"/>
  <c r="FN150" i="7" s="1"/>
  <c r="FO150" i="7" s="1"/>
  <c r="FP150" i="7" s="1"/>
  <c r="FQ150" i="7" s="1"/>
  <c r="FR150" i="7" s="1"/>
  <c r="FS150" i="7" s="1"/>
  <c r="FT150" i="7" s="1"/>
  <c r="FU150" i="7" s="1"/>
  <c r="FV150" i="7" s="1"/>
  <c r="FW150" i="7" s="1"/>
  <c r="FX150" i="7" s="1"/>
  <c r="FY150" i="7" s="1"/>
  <c r="FC138" i="7"/>
  <c r="FD138" i="7" s="1"/>
  <c r="FE138" i="7" s="1"/>
  <c r="FF138" i="7" s="1"/>
  <c r="FG138" i="7" s="1"/>
  <c r="FH138" i="7" s="1"/>
  <c r="FI138" i="7" s="1"/>
  <c r="FJ138" i="7" s="1"/>
  <c r="FK138" i="7" s="1"/>
  <c r="FL138" i="7" s="1"/>
  <c r="FM138" i="7" s="1"/>
  <c r="FN138" i="7" s="1"/>
  <c r="FO138" i="7" s="1"/>
  <c r="FP138" i="7" s="1"/>
  <c r="FQ138" i="7" s="1"/>
  <c r="FR138" i="7" s="1"/>
  <c r="FS138" i="7" s="1"/>
  <c r="FT138" i="7" s="1"/>
  <c r="FU138" i="7" s="1"/>
  <c r="FV138" i="7" s="1"/>
  <c r="FW138" i="7" s="1"/>
  <c r="FX138" i="7" s="1"/>
  <c r="FY138" i="7" s="1"/>
  <c r="FC160" i="7"/>
  <c r="FD160" i="7" s="1"/>
  <c r="FE160" i="7" s="1"/>
  <c r="FF160" i="7" s="1"/>
  <c r="FG160" i="7" s="1"/>
  <c r="FH160" i="7" s="1"/>
  <c r="FI160" i="7" s="1"/>
  <c r="FJ160" i="7" s="1"/>
  <c r="FK160" i="7" s="1"/>
  <c r="FL160" i="7" s="1"/>
  <c r="FM160" i="7" s="1"/>
  <c r="FN160" i="7" s="1"/>
  <c r="FO160" i="7" s="1"/>
  <c r="FP160" i="7" s="1"/>
  <c r="FQ160" i="7" s="1"/>
  <c r="FR160" i="7" s="1"/>
  <c r="FS160" i="7" s="1"/>
  <c r="FT160" i="7" s="1"/>
  <c r="FU160" i="7" s="1"/>
  <c r="FV160" i="7" s="1"/>
  <c r="FW160" i="7" s="1"/>
  <c r="FX160" i="7" s="1"/>
  <c r="FY160" i="7" s="1"/>
  <c r="FC112" i="7"/>
  <c r="FD112" i="7" s="1"/>
  <c r="FE112" i="7" s="1"/>
  <c r="FF112" i="7" s="1"/>
  <c r="FG112" i="7" s="1"/>
  <c r="FH112" i="7" s="1"/>
  <c r="FI112" i="7" s="1"/>
  <c r="FJ112" i="7" s="1"/>
  <c r="FK112" i="7" s="1"/>
  <c r="FL112" i="7" s="1"/>
  <c r="FM112" i="7" s="1"/>
  <c r="FN112" i="7" s="1"/>
  <c r="FO112" i="7" s="1"/>
  <c r="FP112" i="7" s="1"/>
  <c r="FQ112" i="7" s="1"/>
  <c r="FR112" i="7" s="1"/>
  <c r="FS112" i="7" s="1"/>
  <c r="FT112" i="7" s="1"/>
  <c r="FU112" i="7" s="1"/>
  <c r="FV112" i="7" s="1"/>
  <c r="FW112" i="7" s="1"/>
  <c r="FX112" i="7" s="1"/>
  <c r="FY112" i="7" s="1"/>
  <c r="FC70" i="7"/>
  <c r="FD70" i="7" s="1"/>
  <c r="FE70" i="7" s="1"/>
  <c r="FF70" i="7" s="1"/>
  <c r="FG70" i="7" s="1"/>
  <c r="FH70" i="7" s="1"/>
  <c r="FI70" i="7" s="1"/>
  <c r="FJ70" i="7" s="1"/>
  <c r="FK70" i="7" s="1"/>
  <c r="FL70" i="7" s="1"/>
  <c r="FM70" i="7" s="1"/>
  <c r="FN70" i="7" s="1"/>
  <c r="FO70" i="7" s="1"/>
  <c r="FP70" i="7" s="1"/>
  <c r="FQ70" i="7" s="1"/>
  <c r="FR70" i="7" s="1"/>
  <c r="FS70" i="7" s="1"/>
  <c r="FT70" i="7" s="1"/>
  <c r="FU70" i="7" s="1"/>
  <c r="FV70" i="7" s="1"/>
  <c r="FW70" i="7" s="1"/>
  <c r="FX70" i="7" s="1"/>
  <c r="FY70" i="7" s="1"/>
  <c r="FC135" i="7"/>
  <c r="FD135" i="7" s="1"/>
  <c r="FE135" i="7" s="1"/>
  <c r="FF135" i="7" s="1"/>
  <c r="FG135" i="7" s="1"/>
  <c r="FH135" i="7" s="1"/>
  <c r="FI135" i="7" s="1"/>
  <c r="FJ135" i="7" s="1"/>
  <c r="FK135" i="7" s="1"/>
  <c r="FL135" i="7" s="1"/>
  <c r="FM135" i="7" s="1"/>
  <c r="FN135" i="7" s="1"/>
  <c r="FO135" i="7" s="1"/>
  <c r="FP135" i="7" s="1"/>
  <c r="FQ135" i="7" s="1"/>
  <c r="FR135" i="7" s="1"/>
  <c r="FS135" i="7" s="1"/>
  <c r="FT135" i="7" s="1"/>
  <c r="FU135" i="7" s="1"/>
  <c r="FV135" i="7" s="1"/>
  <c r="FW135" i="7" s="1"/>
  <c r="FX135" i="7" s="1"/>
  <c r="FY135" i="7" s="1"/>
  <c r="FC147" i="7"/>
  <c r="FD147" i="7" s="1"/>
  <c r="FE147" i="7" s="1"/>
  <c r="FF147" i="7" s="1"/>
  <c r="FG147" i="7" s="1"/>
  <c r="FH147" i="7" s="1"/>
  <c r="FI147" i="7" s="1"/>
  <c r="FJ147" i="7" s="1"/>
  <c r="FK147" i="7" s="1"/>
  <c r="FL147" i="7" s="1"/>
  <c r="FM147" i="7" s="1"/>
  <c r="FN147" i="7" s="1"/>
  <c r="FO147" i="7" s="1"/>
  <c r="FP147" i="7" s="1"/>
  <c r="FQ147" i="7" s="1"/>
  <c r="FR147" i="7" s="1"/>
  <c r="FS147" i="7" s="1"/>
  <c r="FT147" i="7" s="1"/>
  <c r="FU147" i="7" s="1"/>
  <c r="FV147" i="7" s="1"/>
  <c r="FW147" i="7" s="1"/>
  <c r="FX147" i="7" s="1"/>
  <c r="FY147" i="7" s="1"/>
  <c r="FC89" i="7"/>
  <c r="FD89" i="7" s="1"/>
  <c r="FE89" i="7" s="1"/>
  <c r="FF89" i="7" s="1"/>
  <c r="FG89" i="7" s="1"/>
  <c r="FH89" i="7" s="1"/>
  <c r="FI89" i="7" s="1"/>
  <c r="FJ89" i="7" s="1"/>
  <c r="FK89" i="7" s="1"/>
  <c r="FL89" i="7" s="1"/>
  <c r="FM89" i="7" s="1"/>
  <c r="FN89" i="7" s="1"/>
  <c r="FO89" i="7" s="1"/>
  <c r="FP89" i="7" s="1"/>
  <c r="FQ89" i="7" s="1"/>
  <c r="FR89" i="7" s="1"/>
  <c r="FS89" i="7" s="1"/>
  <c r="FT89" i="7" s="1"/>
  <c r="FU89" i="7" s="1"/>
  <c r="FV89" i="7" s="1"/>
  <c r="FW89" i="7" s="1"/>
  <c r="FX89" i="7" s="1"/>
  <c r="FY89" i="7" s="1"/>
  <c r="FC130" i="7"/>
  <c r="FD130" i="7" s="1"/>
  <c r="FE130" i="7" s="1"/>
  <c r="FF130" i="7" s="1"/>
  <c r="FG130" i="7" s="1"/>
  <c r="FH130" i="7" s="1"/>
  <c r="FI130" i="7" s="1"/>
  <c r="FJ130" i="7" s="1"/>
  <c r="FK130" i="7" s="1"/>
  <c r="FL130" i="7" s="1"/>
  <c r="FM130" i="7" s="1"/>
  <c r="FN130" i="7" s="1"/>
  <c r="FO130" i="7" s="1"/>
  <c r="FP130" i="7" s="1"/>
  <c r="FQ130" i="7" s="1"/>
  <c r="FR130" i="7" s="1"/>
  <c r="FS130" i="7" s="1"/>
  <c r="FT130" i="7" s="1"/>
  <c r="FU130" i="7" s="1"/>
  <c r="FV130" i="7" s="1"/>
  <c r="FW130" i="7" s="1"/>
  <c r="FX130" i="7" s="1"/>
  <c r="FY130" i="7" s="1"/>
  <c r="FC68" i="7"/>
  <c r="FD68" i="7" s="1"/>
  <c r="FE68" i="7" s="1"/>
  <c r="FF68" i="7" s="1"/>
  <c r="FG68" i="7" s="1"/>
  <c r="FH68" i="7" s="1"/>
  <c r="FI68" i="7" s="1"/>
  <c r="FJ68" i="7" s="1"/>
  <c r="FK68" i="7" s="1"/>
  <c r="FL68" i="7" s="1"/>
  <c r="FM68" i="7" s="1"/>
  <c r="FN68" i="7" s="1"/>
  <c r="FO68" i="7" s="1"/>
  <c r="FP68" i="7" s="1"/>
  <c r="FQ68" i="7" s="1"/>
  <c r="FR68" i="7" s="1"/>
  <c r="FS68" i="7" s="1"/>
  <c r="FT68" i="7" s="1"/>
  <c r="FU68" i="7" s="1"/>
  <c r="FV68" i="7" s="1"/>
  <c r="FW68" i="7" s="1"/>
  <c r="FX68" i="7" s="1"/>
  <c r="FY68" i="7" s="1"/>
  <c r="FC80" i="7"/>
  <c r="FD80" i="7" s="1"/>
  <c r="FE80" i="7" s="1"/>
  <c r="FF80" i="7" s="1"/>
  <c r="FG80" i="7" s="1"/>
  <c r="FH80" i="7" s="1"/>
  <c r="FI80" i="7" s="1"/>
  <c r="FJ80" i="7" s="1"/>
  <c r="FK80" i="7" s="1"/>
  <c r="FL80" i="7" s="1"/>
  <c r="FM80" i="7" s="1"/>
  <c r="FN80" i="7" s="1"/>
  <c r="FO80" i="7" s="1"/>
  <c r="FP80" i="7" s="1"/>
  <c r="FQ80" i="7" s="1"/>
  <c r="FR80" i="7" s="1"/>
  <c r="FS80" i="7" s="1"/>
  <c r="FT80" i="7" s="1"/>
  <c r="FU80" i="7" s="1"/>
  <c r="FV80" i="7" s="1"/>
  <c r="FW80" i="7" s="1"/>
  <c r="FX80" i="7" s="1"/>
  <c r="FY80" i="7" s="1"/>
  <c r="FC72" i="7"/>
  <c r="FD72" i="7" s="1"/>
  <c r="FE72" i="7" s="1"/>
  <c r="FF72" i="7" s="1"/>
  <c r="FG72" i="7" s="1"/>
  <c r="FH72" i="7" s="1"/>
  <c r="FI72" i="7" s="1"/>
  <c r="FJ72" i="7" s="1"/>
  <c r="FK72" i="7" s="1"/>
  <c r="FL72" i="7" s="1"/>
  <c r="FM72" i="7" s="1"/>
  <c r="FN72" i="7" s="1"/>
  <c r="FO72" i="7" s="1"/>
  <c r="FP72" i="7" s="1"/>
  <c r="FQ72" i="7" s="1"/>
  <c r="FR72" i="7" s="1"/>
  <c r="FS72" i="7" s="1"/>
  <c r="FT72" i="7" s="1"/>
  <c r="FU72" i="7" s="1"/>
  <c r="FV72" i="7" s="1"/>
  <c r="FW72" i="7" s="1"/>
  <c r="FX72" i="7" s="1"/>
  <c r="FY72" i="7" s="1"/>
  <c r="FC116" i="7"/>
  <c r="FD116" i="7" s="1"/>
  <c r="FE116" i="7" s="1"/>
  <c r="FF116" i="7" s="1"/>
  <c r="FG116" i="7" s="1"/>
  <c r="FH116" i="7" s="1"/>
  <c r="FI116" i="7" s="1"/>
  <c r="FJ116" i="7" s="1"/>
  <c r="FK116" i="7" s="1"/>
  <c r="FL116" i="7" s="1"/>
  <c r="FM116" i="7" s="1"/>
  <c r="FN116" i="7" s="1"/>
  <c r="FO116" i="7" s="1"/>
  <c r="FP116" i="7" s="1"/>
  <c r="FQ116" i="7" s="1"/>
  <c r="FR116" i="7" s="1"/>
  <c r="FS116" i="7" s="1"/>
  <c r="FT116" i="7" s="1"/>
  <c r="FU116" i="7" s="1"/>
  <c r="FV116" i="7" s="1"/>
  <c r="FW116" i="7" s="1"/>
  <c r="FX116" i="7" s="1"/>
  <c r="FY116" i="7" s="1"/>
  <c r="FC131" i="7"/>
  <c r="FD131" i="7" s="1"/>
  <c r="FE131" i="7" s="1"/>
  <c r="FF131" i="7" s="1"/>
  <c r="FG131" i="7" s="1"/>
  <c r="FH131" i="7" s="1"/>
  <c r="FI131" i="7" s="1"/>
  <c r="FJ131" i="7" s="1"/>
  <c r="FK131" i="7" s="1"/>
  <c r="FL131" i="7" s="1"/>
  <c r="FM131" i="7" s="1"/>
  <c r="FN131" i="7" s="1"/>
  <c r="FO131" i="7" s="1"/>
  <c r="FP131" i="7" s="1"/>
  <c r="FQ131" i="7" s="1"/>
  <c r="FR131" i="7" s="1"/>
  <c r="FS131" i="7" s="1"/>
  <c r="FT131" i="7" s="1"/>
  <c r="FU131" i="7" s="1"/>
  <c r="FV131" i="7" s="1"/>
  <c r="FW131" i="7" s="1"/>
  <c r="FX131" i="7" s="1"/>
  <c r="FY131" i="7" s="1"/>
  <c r="FC99" i="7"/>
  <c r="FD99" i="7" s="1"/>
  <c r="FE99" i="7" s="1"/>
  <c r="FF99" i="7" s="1"/>
  <c r="FG99" i="7" s="1"/>
  <c r="FH99" i="7" s="1"/>
  <c r="FI99" i="7" s="1"/>
  <c r="FJ99" i="7" s="1"/>
  <c r="FK99" i="7" s="1"/>
  <c r="FL99" i="7" s="1"/>
  <c r="FM99" i="7" s="1"/>
  <c r="FN99" i="7" s="1"/>
  <c r="FO99" i="7" s="1"/>
  <c r="FP99" i="7" s="1"/>
  <c r="FQ99" i="7" s="1"/>
  <c r="FR99" i="7" s="1"/>
  <c r="FS99" i="7" s="1"/>
  <c r="FT99" i="7" s="1"/>
  <c r="FU99" i="7" s="1"/>
  <c r="FV99" i="7" s="1"/>
  <c r="FW99" i="7" s="1"/>
  <c r="FX99" i="7" s="1"/>
  <c r="FY99" i="7" s="1"/>
  <c r="FC92" i="7"/>
  <c r="FD92" i="7" s="1"/>
  <c r="FE92" i="7" s="1"/>
  <c r="FF92" i="7" s="1"/>
  <c r="FG92" i="7" s="1"/>
  <c r="FH92" i="7" s="1"/>
  <c r="FI92" i="7" s="1"/>
  <c r="FJ92" i="7" s="1"/>
  <c r="FK92" i="7" s="1"/>
  <c r="FL92" i="7" s="1"/>
  <c r="FM92" i="7" s="1"/>
  <c r="FN92" i="7" s="1"/>
  <c r="FO92" i="7" s="1"/>
  <c r="FP92" i="7" s="1"/>
  <c r="FQ92" i="7" s="1"/>
  <c r="FR92" i="7" s="1"/>
  <c r="FS92" i="7" s="1"/>
  <c r="FT92" i="7" s="1"/>
  <c r="FU92" i="7" s="1"/>
  <c r="FV92" i="7" s="1"/>
  <c r="FW92" i="7" s="1"/>
  <c r="FX92" i="7" s="1"/>
  <c r="FY92" i="7" s="1"/>
  <c r="FC134" i="7"/>
  <c r="FD134" i="7" s="1"/>
  <c r="FE134" i="7" s="1"/>
  <c r="FF134" i="7" s="1"/>
  <c r="FG134" i="7" s="1"/>
  <c r="FH134" i="7" s="1"/>
  <c r="FI134" i="7" s="1"/>
  <c r="FJ134" i="7" s="1"/>
  <c r="FK134" i="7" s="1"/>
  <c r="FL134" i="7" s="1"/>
  <c r="FM134" i="7" s="1"/>
  <c r="FN134" i="7" s="1"/>
  <c r="FO134" i="7" s="1"/>
  <c r="FP134" i="7" s="1"/>
  <c r="FQ134" i="7" s="1"/>
  <c r="FR134" i="7" s="1"/>
  <c r="FS134" i="7" s="1"/>
  <c r="FT134" i="7" s="1"/>
  <c r="FU134" i="7" s="1"/>
  <c r="FV134" i="7" s="1"/>
  <c r="FW134" i="7" s="1"/>
  <c r="FX134" i="7" s="1"/>
  <c r="FY134" i="7" s="1"/>
  <c r="FC62" i="7"/>
  <c r="FD62" i="7" s="1"/>
  <c r="FE62" i="7" s="1"/>
  <c r="FF62" i="7" s="1"/>
  <c r="FG62" i="7" s="1"/>
  <c r="FH62" i="7" s="1"/>
  <c r="FI62" i="7" s="1"/>
  <c r="FJ62" i="7" s="1"/>
  <c r="FK62" i="7" s="1"/>
  <c r="FL62" i="7" s="1"/>
  <c r="FM62" i="7" s="1"/>
  <c r="FN62" i="7" s="1"/>
  <c r="FO62" i="7" s="1"/>
  <c r="FP62" i="7" s="1"/>
  <c r="FQ62" i="7" s="1"/>
  <c r="FR62" i="7" s="1"/>
  <c r="FS62" i="7" s="1"/>
  <c r="FT62" i="7" s="1"/>
  <c r="FU62" i="7" s="1"/>
  <c r="FV62" i="7" s="1"/>
  <c r="FW62" i="7" s="1"/>
  <c r="FX62" i="7" s="1"/>
  <c r="FY62" i="7" s="1"/>
  <c r="FC88" i="7"/>
  <c r="FD88" i="7" s="1"/>
  <c r="FE88" i="7" s="1"/>
  <c r="FF88" i="7" s="1"/>
  <c r="FG88" i="7" s="1"/>
  <c r="FH88" i="7" s="1"/>
  <c r="FI88" i="7" s="1"/>
  <c r="FJ88" i="7" s="1"/>
  <c r="FK88" i="7" s="1"/>
  <c r="FL88" i="7" s="1"/>
  <c r="FM88" i="7" s="1"/>
  <c r="FN88" i="7" s="1"/>
  <c r="FO88" i="7" s="1"/>
  <c r="FP88" i="7" s="1"/>
  <c r="FQ88" i="7" s="1"/>
  <c r="FR88" i="7" s="1"/>
  <c r="FS88" i="7" s="1"/>
  <c r="FT88" i="7" s="1"/>
  <c r="FU88" i="7" s="1"/>
  <c r="FV88" i="7" s="1"/>
  <c r="FW88" i="7" s="1"/>
  <c r="FX88" i="7" s="1"/>
  <c r="FY88" i="7" s="1"/>
  <c r="FC105" i="7"/>
  <c r="FD105" i="7" s="1"/>
  <c r="FE105" i="7" s="1"/>
  <c r="FF105" i="7" s="1"/>
  <c r="FG105" i="7" s="1"/>
  <c r="FH105" i="7" s="1"/>
  <c r="FI105" i="7" s="1"/>
  <c r="FJ105" i="7" s="1"/>
  <c r="FK105" i="7" s="1"/>
  <c r="FL105" i="7" s="1"/>
  <c r="FM105" i="7" s="1"/>
  <c r="FN105" i="7" s="1"/>
  <c r="FO105" i="7" s="1"/>
  <c r="FP105" i="7" s="1"/>
  <c r="FQ105" i="7" s="1"/>
  <c r="FR105" i="7" s="1"/>
  <c r="FS105" i="7" s="1"/>
  <c r="FT105" i="7" s="1"/>
  <c r="FU105" i="7" s="1"/>
  <c r="FV105" i="7" s="1"/>
  <c r="FW105" i="7" s="1"/>
  <c r="FX105" i="7" s="1"/>
  <c r="FY105" i="7" s="1"/>
  <c r="FC65" i="7"/>
  <c r="FD65" i="7" s="1"/>
  <c r="FE65" i="7" s="1"/>
  <c r="FF65" i="7" s="1"/>
  <c r="FG65" i="7" s="1"/>
  <c r="FH65" i="7" s="1"/>
  <c r="FI65" i="7" s="1"/>
  <c r="FJ65" i="7" s="1"/>
  <c r="FK65" i="7" s="1"/>
  <c r="FL65" i="7" s="1"/>
  <c r="FM65" i="7" s="1"/>
  <c r="FN65" i="7" s="1"/>
  <c r="FO65" i="7" s="1"/>
  <c r="FP65" i="7" s="1"/>
  <c r="FQ65" i="7" s="1"/>
  <c r="FR65" i="7" s="1"/>
  <c r="FS65" i="7" s="1"/>
  <c r="FT65" i="7" s="1"/>
  <c r="FU65" i="7" s="1"/>
  <c r="FV65" i="7" s="1"/>
  <c r="FW65" i="7" s="1"/>
  <c r="FX65" i="7" s="1"/>
  <c r="FY65" i="7" s="1"/>
  <c r="FC82" i="7"/>
  <c r="FD82" i="7" s="1"/>
  <c r="FE82" i="7" s="1"/>
  <c r="FF82" i="7" s="1"/>
  <c r="FG82" i="7" s="1"/>
  <c r="FH82" i="7" s="1"/>
  <c r="FI82" i="7" s="1"/>
  <c r="FJ82" i="7" s="1"/>
  <c r="FK82" i="7" s="1"/>
  <c r="FL82" i="7" s="1"/>
  <c r="FM82" i="7" s="1"/>
  <c r="FN82" i="7" s="1"/>
  <c r="FO82" i="7" s="1"/>
  <c r="FP82" i="7" s="1"/>
  <c r="FQ82" i="7" s="1"/>
  <c r="FR82" i="7" s="1"/>
  <c r="FS82" i="7" s="1"/>
  <c r="FT82" i="7" s="1"/>
  <c r="FU82" i="7" s="1"/>
  <c r="FV82" i="7" s="1"/>
  <c r="FW82" i="7" s="1"/>
  <c r="FX82" i="7" s="1"/>
  <c r="FY82" i="7" s="1"/>
  <c r="FC106" i="7"/>
  <c r="FD106" i="7" s="1"/>
  <c r="FE106" i="7" s="1"/>
  <c r="FF106" i="7" s="1"/>
  <c r="FG106" i="7" s="1"/>
  <c r="FH106" i="7" s="1"/>
  <c r="FI106" i="7" s="1"/>
  <c r="FJ106" i="7" s="1"/>
  <c r="FK106" i="7" s="1"/>
  <c r="FL106" i="7" s="1"/>
  <c r="FM106" i="7" s="1"/>
  <c r="FN106" i="7" s="1"/>
  <c r="FO106" i="7" s="1"/>
  <c r="FP106" i="7" s="1"/>
  <c r="FQ106" i="7" s="1"/>
  <c r="FR106" i="7" s="1"/>
  <c r="FS106" i="7" s="1"/>
  <c r="FT106" i="7" s="1"/>
  <c r="FU106" i="7" s="1"/>
  <c r="FV106" i="7" s="1"/>
  <c r="FW106" i="7" s="1"/>
  <c r="FX106" i="7" s="1"/>
  <c r="FY106" i="7" s="1"/>
  <c r="FC85" i="7"/>
  <c r="FD85" i="7" s="1"/>
  <c r="FE85" i="7" s="1"/>
  <c r="FF85" i="7" s="1"/>
  <c r="FG85" i="7" s="1"/>
  <c r="FH85" i="7" s="1"/>
  <c r="FI85" i="7" s="1"/>
  <c r="FJ85" i="7" s="1"/>
  <c r="FK85" i="7" s="1"/>
  <c r="FL85" i="7" s="1"/>
  <c r="FM85" i="7" s="1"/>
  <c r="FN85" i="7" s="1"/>
  <c r="FO85" i="7" s="1"/>
  <c r="FP85" i="7" s="1"/>
  <c r="FQ85" i="7" s="1"/>
  <c r="FR85" i="7" s="1"/>
  <c r="FS85" i="7" s="1"/>
  <c r="FT85" i="7" s="1"/>
  <c r="FU85" i="7" s="1"/>
  <c r="FV85" i="7" s="1"/>
  <c r="FW85" i="7" s="1"/>
  <c r="FX85" i="7" s="1"/>
  <c r="FY85" i="7" s="1"/>
  <c r="FC77" i="7"/>
  <c r="FD77" i="7" s="1"/>
  <c r="FE77" i="7" s="1"/>
  <c r="FF77" i="7" s="1"/>
  <c r="FG77" i="7" s="1"/>
  <c r="FH77" i="7" s="1"/>
  <c r="FI77" i="7" s="1"/>
  <c r="FJ77" i="7" s="1"/>
  <c r="FK77" i="7" s="1"/>
  <c r="FL77" i="7" s="1"/>
  <c r="FM77" i="7" s="1"/>
  <c r="FN77" i="7" s="1"/>
  <c r="FO77" i="7" s="1"/>
  <c r="FP77" i="7" s="1"/>
  <c r="FQ77" i="7" s="1"/>
  <c r="FR77" i="7" s="1"/>
  <c r="FS77" i="7" s="1"/>
  <c r="FT77" i="7" s="1"/>
  <c r="FU77" i="7" s="1"/>
  <c r="FV77" i="7" s="1"/>
  <c r="FW77" i="7" s="1"/>
  <c r="FX77" i="7" s="1"/>
  <c r="FY77" i="7" s="1"/>
  <c r="FD86" i="7"/>
  <c r="FE86" i="7" s="1"/>
  <c r="FF86" i="7" s="1"/>
  <c r="FG86" i="7" s="1"/>
  <c r="FH86" i="7" s="1"/>
  <c r="FI86" i="7" s="1"/>
  <c r="FJ86" i="7" s="1"/>
  <c r="FK86" i="7" s="1"/>
  <c r="FL86" i="7" s="1"/>
  <c r="FM86" i="7" s="1"/>
  <c r="FN86" i="7" s="1"/>
  <c r="FO86" i="7" s="1"/>
  <c r="FP86" i="7" s="1"/>
  <c r="FQ86" i="7" s="1"/>
  <c r="FR86" i="7" s="1"/>
  <c r="FS86" i="7" s="1"/>
  <c r="FT86" i="7" s="1"/>
  <c r="FU86" i="7" s="1"/>
  <c r="FV86" i="7" s="1"/>
  <c r="FW86" i="7" s="1"/>
  <c r="FX86" i="7" s="1"/>
  <c r="FY86" i="7" s="1"/>
  <c r="FC111" i="7"/>
  <c r="FD111" i="7" s="1"/>
  <c r="FE111" i="7" s="1"/>
  <c r="FF111" i="7" s="1"/>
  <c r="FG111" i="7" s="1"/>
  <c r="FH111" i="7" s="1"/>
  <c r="FI111" i="7" s="1"/>
  <c r="FJ111" i="7" s="1"/>
  <c r="FK111" i="7" s="1"/>
  <c r="FL111" i="7" s="1"/>
  <c r="FM111" i="7" s="1"/>
  <c r="FN111" i="7" s="1"/>
  <c r="FO111" i="7" s="1"/>
  <c r="FP111" i="7" s="1"/>
  <c r="FQ111" i="7" s="1"/>
  <c r="FR111" i="7" s="1"/>
  <c r="FS111" i="7" s="1"/>
  <c r="FT111" i="7" s="1"/>
  <c r="FU111" i="7" s="1"/>
  <c r="FV111" i="7" s="1"/>
  <c r="FW111" i="7" s="1"/>
  <c r="FX111" i="7" s="1"/>
  <c r="FY111" i="7" s="1"/>
  <c r="FD141" i="7"/>
  <c r="FE141" i="7" s="1"/>
  <c r="FF141" i="7" s="1"/>
  <c r="FG141" i="7" s="1"/>
  <c r="FH141" i="7" s="1"/>
  <c r="FI141" i="7" s="1"/>
  <c r="FJ141" i="7" s="1"/>
  <c r="FK141" i="7" s="1"/>
  <c r="FL141" i="7" s="1"/>
  <c r="FM141" i="7" s="1"/>
  <c r="FN141" i="7" s="1"/>
  <c r="FO141" i="7" s="1"/>
  <c r="FP141" i="7" s="1"/>
  <c r="FQ141" i="7" s="1"/>
  <c r="FR141" i="7" s="1"/>
  <c r="FS141" i="7" s="1"/>
  <c r="FT141" i="7" s="1"/>
  <c r="FU141" i="7" s="1"/>
  <c r="FV141" i="7" s="1"/>
  <c r="FW141" i="7" s="1"/>
  <c r="FX141" i="7" s="1"/>
  <c r="FY141" i="7" s="1"/>
  <c r="FC101" i="7"/>
  <c r="FD101" i="7" s="1"/>
  <c r="FE101" i="7" s="1"/>
  <c r="FF101" i="7" s="1"/>
  <c r="FG101" i="7" s="1"/>
  <c r="FH101" i="7" s="1"/>
  <c r="FI101" i="7" s="1"/>
  <c r="FJ101" i="7" s="1"/>
  <c r="FK101" i="7" s="1"/>
  <c r="FL101" i="7" s="1"/>
  <c r="FM101" i="7" s="1"/>
  <c r="FN101" i="7" s="1"/>
  <c r="FO101" i="7" s="1"/>
  <c r="FP101" i="7" s="1"/>
  <c r="FQ101" i="7" s="1"/>
  <c r="FR101" i="7" s="1"/>
  <c r="FS101" i="7" s="1"/>
  <c r="FT101" i="7" s="1"/>
  <c r="FU101" i="7" s="1"/>
  <c r="FV101" i="7" s="1"/>
  <c r="FW101" i="7" s="1"/>
  <c r="FX101" i="7" s="1"/>
  <c r="FY101" i="7" s="1"/>
  <c r="FC140" i="7"/>
  <c r="FD140" i="7" s="1"/>
  <c r="FE140" i="7" s="1"/>
  <c r="FF140" i="7" s="1"/>
  <c r="FG140" i="7" s="1"/>
  <c r="FH140" i="7" s="1"/>
  <c r="FI140" i="7" s="1"/>
  <c r="FJ140" i="7" s="1"/>
  <c r="FK140" i="7" s="1"/>
  <c r="FL140" i="7" s="1"/>
  <c r="FM140" i="7" s="1"/>
  <c r="FN140" i="7" s="1"/>
  <c r="FO140" i="7" s="1"/>
  <c r="FP140" i="7" s="1"/>
  <c r="FQ140" i="7" s="1"/>
  <c r="FR140" i="7" s="1"/>
  <c r="FS140" i="7" s="1"/>
  <c r="FT140" i="7" s="1"/>
  <c r="FU140" i="7" s="1"/>
  <c r="FV140" i="7" s="1"/>
  <c r="FW140" i="7" s="1"/>
  <c r="FX140" i="7" s="1"/>
  <c r="FY140" i="7" s="1"/>
  <c r="FC151" i="7"/>
  <c r="FD151" i="7" s="1"/>
  <c r="FE151" i="7" s="1"/>
  <c r="FF151" i="7" s="1"/>
  <c r="FG151" i="7" s="1"/>
  <c r="FH151" i="7" s="1"/>
  <c r="FI151" i="7" s="1"/>
  <c r="FJ151" i="7" s="1"/>
  <c r="FK151" i="7" s="1"/>
  <c r="FL151" i="7" s="1"/>
  <c r="FM151" i="7" s="1"/>
  <c r="FN151" i="7" s="1"/>
  <c r="FO151" i="7" s="1"/>
  <c r="FP151" i="7" s="1"/>
  <c r="FQ151" i="7" s="1"/>
  <c r="FR151" i="7" s="1"/>
  <c r="FS151" i="7" s="1"/>
  <c r="FT151" i="7" s="1"/>
  <c r="FU151" i="7" s="1"/>
  <c r="FV151" i="7" s="1"/>
  <c r="FW151" i="7" s="1"/>
  <c r="FX151" i="7" s="1"/>
  <c r="FY151" i="7" s="1"/>
  <c r="FC84" i="7"/>
  <c r="FD84" i="7" s="1"/>
  <c r="FE84" i="7" s="1"/>
  <c r="FF84" i="7" s="1"/>
  <c r="FG84" i="7" s="1"/>
  <c r="FH84" i="7" s="1"/>
  <c r="FI84" i="7" s="1"/>
  <c r="FJ84" i="7" s="1"/>
  <c r="FK84" i="7" s="1"/>
  <c r="FL84" i="7" s="1"/>
  <c r="FM84" i="7" s="1"/>
  <c r="FN84" i="7" s="1"/>
  <c r="FO84" i="7" s="1"/>
  <c r="FP84" i="7" s="1"/>
  <c r="FQ84" i="7" s="1"/>
  <c r="FR84" i="7" s="1"/>
  <c r="FS84" i="7" s="1"/>
  <c r="FT84" i="7" s="1"/>
  <c r="FU84" i="7" s="1"/>
  <c r="FV84" i="7" s="1"/>
  <c r="FW84" i="7" s="1"/>
  <c r="FX84" i="7" s="1"/>
  <c r="FY84" i="7" s="1"/>
  <c r="FC75" i="7"/>
  <c r="FD75" i="7" s="1"/>
  <c r="FE75" i="7" s="1"/>
  <c r="FF75" i="7" s="1"/>
  <c r="FG75" i="7" s="1"/>
  <c r="FH75" i="7" s="1"/>
  <c r="FI75" i="7" s="1"/>
  <c r="FJ75" i="7" s="1"/>
  <c r="FK75" i="7" s="1"/>
  <c r="FL75" i="7" s="1"/>
  <c r="FM75" i="7" s="1"/>
  <c r="FN75" i="7" s="1"/>
  <c r="FO75" i="7" s="1"/>
  <c r="FP75" i="7" s="1"/>
  <c r="FQ75" i="7" s="1"/>
  <c r="FR75" i="7" s="1"/>
  <c r="FS75" i="7" s="1"/>
  <c r="FT75" i="7" s="1"/>
  <c r="FU75" i="7" s="1"/>
  <c r="FV75" i="7" s="1"/>
  <c r="FW75" i="7" s="1"/>
  <c r="FX75" i="7" s="1"/>
  <c r="FY75" i="7" s="1"/>
  <c r="FC81" i="7"/>
  <c r="FD81" i="7" s="1"/>
  <c r="FE81" i="7" s="1"/>
  <c r="FF81" i="7" s="1"/>
  <c r="FG81" i="7" s="1"/>
  <c r="FH81" i="7" s="1"/>
  <c r="FI81" i="7" s="1"/>
  <c r="FJ81" i="7" s="1"/>
  <c r="FK81" i="7" s="1"/>
  <c r="FL81" i="7" s="1"/>
  <c r="FM81" i="7" s="1"/>
  <c r="FN81" i="7" s="1"/>
  <c r="FO81" i="7" s="1"/>
  <c r="FP81" i="7" s="1"/>
  <c r="FQ81" i="7" s="1"/>
  <c r="FR81" i="7" s="1"/>
  <c r="FS81" i="7" s="1"/>
  <c r="FT81" i="7" s="1"/>
  <c r="FU81" i="7" s="1"/>
  <c r="FV81" i="7" s="1"/>
  <c r="FW81" i="7" s="1"/>
  <c r="FX81" i="7" s="1"/>
  <c r="FY81" i="7" s="1"/>
  <c r="FC113" i="7"/>
  <c r="FD113" i="7" s="1"/>
  <c r="FE113" i="7" s="1"/>
  <c r="FF113" i="7" s="1"/>
  <c r="FG113" i="7" s="1"/>
  <c r="FH113" i="7" s="1"/>
  <c r="FI113" i="7" s="1"/>
  <c r="FJ113" i="7" s="1"/>
  <c r="FK113" i="7" s="1"/>
  <c r="FL113" i="7" s="1"/>
  <c r="FM113" i="7" s="1"/>
  <c r="FN113" i="7" s="1"/>
  <c r="FO113" i="7" s="1"/>
  <c r="FP113" i="7" s="1"/>
  <c r="FQ113" i="7" s="1"/>
  <c r="FR113" i="7" s="1"/>
  <c r="FS113" i="7" s="1"/>
  <c r="FT113" i="7" s="1"/>
  <c r="FU113" i="7" s="1"/>
  <c r="FV113" i="7" s="1"/>
  <c r="FW113" i="7" s="1"/>
  <c r="FX113" i="7" s="1"/>
  <c r="FY113" i="7" s="1"/>
  <c r="FC127" i="7"/>
  <c r="FD127" i="7" s="1"/>
  <c r="FE127" i="7" s="1"/>
  <c r="FF127" i="7" s="1"/>
  <c r="FG127" i="7" s="1"/>
  <c r="FH127" i="7" s="1"/>
  <c r="FI127" i="7" s="1"/>
  <c r="FJ127" i="7" s="1"/>
  <c r="FK127" i="7" s="1"/>
  <c r="FL127" i="7" s="1"/>
  <c r="FM127" i="7" s="1"/>
  <c r="FN127" i="7" s="1"/>
  <c r="FO127" i="7" s="1"/>
  <c r="FP127" i="7" s="1"/>
  <c r="FQ127" i="7" s="1"/>
  <c r="FR127" i="7" s="1"/>
  <c r="FS127" i="7" s="1"/>
  <c r="FT127" i="7" s="1"/>
  <c r="FU127" i="7" s="1"/>
  <c r="FV127" i="7" s="1"/>
  <c r="FW127" i="7" s="1"/>
  <c r="FX127" i="7" s="1"/>
  <c r="FY127" i="7" s="1"/>
  <c r="FC119" i="7"/>
  <c r="FD119" i="7" s="1"/>
  <c r="FE119" i="7" s="1"/>
  <c r="FF119" i="7" s="1"/>
  <c r="FG119" i="7" s="1"/>
  <c r="FH119" i="7" s="1"/>
  <c r="FI119" i="7" s="1"/>
  <c r="FJ119" i="7" s="1"/>
  <c r="FK119" i="7" s="1"/>
  <c r="FL119" i="7" s="1"/>
  <c r="FM119" i="7" s="1"/>
  <c r="FN119" i="7" s="1"/>
  <c r="FO119" i="7" s="1"/>
  <c r="FP119" i="7" s="1"/>
  <c r="FQ119" i="7" s="1"/>
  <c r="FR119" i="7" s="1"/>
  <c r="FS119" i="7" s="1"/>
  <c r="FT119" i="7" s="1"/>
  <c r="FU119" i="7" s="1"/>
  <c r="FV119" i="7" s="1"/>
  <c r="FW119" i="7" s="1"/>
  <c r="FX119" i="7" s="1"/>
  <c r="FY119" i="7" s="1"/>
  <c r="FC95" i="7"/>
  <c r="FD95" i="7" s="1"/>
  <c r="FE95" i="7" s="1"/>
  <c r="FF95" i="7" s="1"/>
  <c r="FG95" i="7" s="1"/>
  <c r="FH95" i="7" s="1"/>
  <c r="FI95" i="7" s="1"/>
  <c r="FJ95" i="7" s="1"/>
  <c r="FK95" i="7" s="1"/>
  <c r="FL95" i="7" s="1"/>
  <c r="FM95" i="7" s="1"/>
  <c r="FN95" i="7" s="1"/>
  <c r="FO95" i="7" s="1"/>
  <c r="FP95" i="7" s="1"/>
  <c r="FQ95" i="7" s="1"/>
  <c r="FR95" i="7" s="1"/>
  <c r="FS95" i="7" s="1"/>
  <c r="FT95" i="7" s="1"/>
  <c r="FU95" i="7" s="1"/>
  <c r="FV95" i="7" s="1"/>
  <c r="FW95" i="7" s="1"/>
  <c r="FX95" i="7" s="1"/>
  <c r="FY95" i="7" s="1"/>
  <c r="FC100" i="7"/>
  <c r="FD100" i="7" s="1"/>
  <c r="FE100" i="7" s="1"/>
  <c r="FF100" i="7" s="1"/>
  <c r="FG100" i="7" s="1"/>
  <c r="FH100" i="7" s="1"/>
  <c r="FI100" i="7" s="1"/>
  <c r="FJ100" i="7" s="1"/>
  <c r="FK100" i="7" s="1"/>
  <c r="FL100" i="7" s="1"/>
  <c r="FM100" i="7" s="1"/>
  <c r="FN100" i="7" s="1"/>
  <c r="FO100" i="7" s="1"/>
  <c r="FP100" i="7" s="1"/>
  <c r="FQ100" i="7" s="1"/>
  <c r="FR100" i="7" s="1"/>
  <c r="FS100" i="7" s="1"/>
  <c r="FT100" i="7" s="1"/>
  <c r="FU100" i="7" s="1"/>
  <c r="FV100" i="7" s="1"/>
  <c r="FW100" i="7" s="1"/>
  <c r="FX100" i="7" s="1"/>
  <c r="FY100" i="7" s="1"/>
  <c r="FC122" i="7"/>
  <c r="FD122" i="7" s="1"/>
  <c r="FE122" i="7" s="1"/>
  <c r="FF122" i="7" s="1"/>
  <c r="FG122" i="7" s="1"/>
  <c r="FH122" i="7" s="1"/>
  <c r="FI122" i="7" s="1"/>
  <c r="FJ122" i="7" s="1"/>
  <c r="FK122" i="7" s="1"/>
  <c r="FL122" i="7" s="1"/>
  <c r="FM122" i="7" s="1"/>
  <c r="FN122" i="7" s="1"/>
  <c r="FO122" i="7" s="1"/>
  <c r="FP122" i="7" s="1"/>
  <c r="FQ122" i="7" s="1"/>
  <c r="FR122" i="7" s="1"/>
  <c r="FS122" i="7" s="1"/>
  <c r="FT122" i="7" s="1"/>
  <c r="FU122" i="7" s="1"/>
  <c r="FV122" i="7" s="1"/>
  <c r="FW122" i="7" s="1"/>
  <c r="FX122" i="7" s="1"/>
  <c r="FY122" i="7" s="1"/>
  <c r="FC108" i="7"/>
  <c r="FD108" i="7" s="1"/>
  <c r="FE108" i="7" s="1"/>
  <c r="FF108" i="7" s="1"/>
  <c r="FG108" i="7" s="1"/>
  <c r="FH108" i="7" s="1"/>
  <c r="FI108" i="7" s="1"/>
  <c r="FJ108" i="7" s="1"/>
  <c r="FK108" i="7" s="1"/>
  <c r="FL108" i="7" s="1"/>
  <c r="FM108" i="7" s="1"/>
  <c r="FN108" i="7" s="1"/>
  <c r="FO108" i="7" s="1"/>
  <c r="FP108" i="7" s="1"/>
  <c r="FQ108" i="7" s="1"/>
  <c r="FR108" i="7" s="1"/>
  <c r="FS108" i="7" s="1"/>
  <c r="FT108" i="7" s="1"/>
  <c r="FU108" i="7" s="1"/>
  <c r="FV108" i="7" s="1"/>
  <c r="FW108" i="7" s="1"/>
  <c r="FX108" i="7" s="1"/>
  <c r="FY108" i="7" s="1"/>
  <c r="FC104" i="7"/>
  <c r="FD104" i="7" s="1"/>
  <c r="FE104" i="7" s="1"/>
  <c r="FF104" i="7" s="1"/>
  <c r="FG104" i="7" s="1"/>
  <c r="FH104" i="7" s="1"/>
  <c r="FI104" i="7" s="1"/>
  <c r="FJ104" i="7" s="1"/>
  <c r="FK104" i="7" s="1"/>
  <c r="FL104" i="7" s="1"/>
  <c r="FM104" i="7" s="1"/>
  <c r="FN104" i="7" s="1"/>
  <c r="FO104" i="7" s="1"/>
  <c r="FP104" i="7" s="1"/>
  <c r="FQ104" i="7" s="1"/>
  <c r="FR104" i="7" s="1"/>
  <c r="FS104" i="7" s="1"/>
  <c r="FT104" i="7" s="1"/>
  <c r="FU104" i="7" s="1"/>
  <c r="FV104" i="7" s="1"/>
  <c r="FW104" i="7" s="1"/>
  <c r="FX104" i="7" s="1"/>
  <c r="FY104" i="7" s="1"/>
  <c r="FC118" i="7"/>
  <c r="FD118" i="7" s="1"/>
  <c r="FE118" i="7" s="1"/>
  <c r="FF118" i="7" s="1"/>
  <c r="FG118" i="7" s="1"/>
  <c r="FH118" i="7" s="1"/>
  <c r="FI118" i="7" s="1"/>
  <c r="FJ118" i="7" s="1"/>
  <c r="FK118" i="7" s="1"/>
  <c r="FL118" i="7" s="1"/>
  <c r="FM118" i="7" s="1"/>
  <c r="FN118" i="7" s="1"/>
  <c r="FO118" i="7" s="1"/>
  <c r="FP118" i="7" s="1"/>
  <c r="FQ118" i="7" s="1"/>
  <c r="FR118" i="7" s="1"/>
  <c r="FS118" i="7" s="1"/>
  <c r="FT118" i="7" s="1"/>
  <c r="FU118" i="7" s="1"/>
  <c r="FV118" i="7" s="1"/>
  <c r="FW118" i="7" s="1"/>
  <c r="FX118" i="7" s="1"/>
  <c r="FY118" i="7" s="1"/>
  <c r="FC139" i="7"/>
  <c r="FD139" i="7" s="1"/>
  <c r="FE139" i="7" s="1"/>
  <c r="FF139" i="7" s="1"/>
  <c r="FG139" i="7" s="1"/>
  <c r="FH139" i="7" s="1"/>
  <c r="FI139" i="7" s="1"/>
  <c r="FJ139" i="7" s="1"/>
  <c r="FK139" i="7" s="1"/>
  <c r="FL139" i="7" s="1"/>
  <c r="FM139" i="7" s="1"/>
  <c r="FN139" i="7" s="1"/>
  <c r="FO139" i="7" s="1"/>
  <c r="FP139" i="7" s="1"/>
  <c r="FQ139" i="7" s="1"/>
  <c r="FR139" i="7" s="1"/>
  <c r="FS139" i="7" s="1"/>
  <c r="FT139" i="7" s="1"/>
  <c r="FU139" i="7" s="1"/>
  <c r="FV139" i="7" s="1"/>
  <c r="FW139" i="7" s="1"/>
  <c r="FX139" i="7" s="1"/>
  <c r="FY139" i="7" s="1"/>
  <c r="FC102" i="7"/>
  <c r="FD102" i="7" s="1"/>
  <c r="FE102" i="7" s="1"/>
  <c r="FF102" i="7" s="1"/>
  <c r="FG102" i="7" s="1"/>
  <c r="FH102" i="7" s="1"/>
  <c r="FI102" i="7" s="1"/>
  <c r="FJ102" i="7" s="1"/>
  <c r="FK102" i="7" s="1"/>
  <c r="FL102" i="7" s="1"/>
  <c r="FM102" i="7" s="1"/>
  <c r="FN102" i="7" s="1"/>
  <c r="FO102" i="7" s="1"/>
  <c r="FP102" i="7" s="1"/>
  <c r="FQ102" i="7" s="1"/>
  <c r="FR102" i="7" s="1"/>
  <c r="FS102" i="7" s="1"/>
  <c r="FT102" i="7" s="1"/>
  <c r="FU102" i="7" s="1"/>
  <c r="FV102" i="7" s="1"/>
  <c r="FW102" i="7" s="1"/>
  <c r="FX102" i="7" s="1"/>
  <c r="FY102" i="7" s="1"/>
  <c r="FC96" i="7"/>
  <c r="FD96" i="7" s="1"/>
  <c r="FE96" i="7" s="1"/>
  <c r="FF96" i="7" s="1"/>
  <c r="FG96" i="7" s="1"/>
  <c r="FH96" i="7" s="1"/>
  <c r="FI96" i="7" s="1"/>
  <c r="FJ96" i="7" s="1"/>
  <c r="FK96" i="7" s="1"/>
  <c r="FL96" i="7" s="1"/>
  <c r="FM96" i="7" s="1"/>
  <c r="FN96" i="7" s="1"/>
  <c r="FO96" i="7" s="1"/>
  <c r="FP96" i="7" s="1"/>
  <c r="FQ96" i="7" s="1"/>
  <c r="FR96" i="7" s="1"/>
  <c r="FS96" i="7" s="1"/>
  <c r="FT96" i="7" s="1"/>
  <c r="FU96" i="7" s="1"/>
  <c r="FV96" i="7" s="1"/>
  <c r="FW96" i="7" s="1"/>
  <c r="FX96" i="7" s="1"/>
  <c r="FY96" i="7" s="1"/>
  <c r="FC115" i="7"/>
  <c r="FD115" i="7" s="1"/>
  <c r="FE115" i="7" s="1"/>
  <c r="FF115" i="7" s="1"/>
  <c r="FG115" i="7" s="1"/>
  <c r="FH115" i="7" s="1"/>
  <c r="FI115" i="7" s="1"/>
  <c r="FJ115" i="7" s="1"/>
  <c r="FK115" i="7" s="1"/>
  <c r="FL115" i="7" s="1"/>
  <c r="FM115" i="7" s="1"/>
  <c r="FN115" i="7" s="1"/>
  <c r="FO115" i="7" s="1"/>
  <c r="FP115" i="7" s="1"/>
  <c r="FQ115" i="7" s="1"/>
  <c r="FR115" i="7" s="1"/>
  <c r="FS115" i="7" s="1"/>
  <c r="FT115" i="7" s="1"/>
  <c r="FU115" i="7" s="1"/>
  <c r="FV115" i="7" s="1"/>
  <c r="FW115" i="7" s="1"/>
  <c r="FX115" i="7" s="1"/>
  <c r="FY115" i="7" s="1"/>
  <c r="FC114" i="7"/>
  <c r="FD114" i="7" s="1"/>
  <c r="FE114" i="7" s="1"/>
  <c r="FF114" i="7" s="1"/>
  <c r="FG114" i="7" s="1"/>
  <c r="FH114" i="7" s="1"/>
  <c r="FI114" i="7" s="1"/>
  <c r="FJ114" i="7" s="1"/>
  <c r="FK114" i="7" s="1"/>
  <c r="FL114" i="7" s="1"/>
  <c r="FM114" i="7" s="1"/>
  <c r="FN114" i="7" s="1"/>
  <c r="FO114" i="7" s="1"/>
  <c r="FP114" i="7" s="1"/>
  <c r="FQ114" i="7" s="1"/>
  <c r="FR114" i="7" s="1"/>
  <c r="FS114" i="7" s="1"/>
  <c r="FT114" i="7" s="1"/>
  <c r="FU114" i="7" s="1"/>
  <c r="FV114" i="7" s="1"/>
  <c r="FW114" i="7" s="1"/>
  <c r="FX114" i="7" s="1"/>
  <c r="FY114" i="7" s="1"/>
  <c r="FC159" i="7"/>
  <c r="FD159" i="7" s="1"/>
  <c r="FE159" i="7" s="1"/>
  <c r="FF159" i="7" s="1"/>
  <c r="FG159" i="7" s="1"/>
  <c r="FH159" i="7" s="1"/>
  <c r="FI159" i="7" s="1"/>
  <c r="FJ159" i="7" s="1"/>
  <c r="FK159" i="7" s="1"/>
  <c r="FL159" i="7" s="1"/>
  <c r="FM159" i="7" s="1"/>
  <c r="FN159" i="7" s="1"/>
  <c r="FO159" i="7" s="1"/>
  <c r="FP159" i="7" s="1"/>
  <c r="FQ159" i="7" s="1"/>
  <c r="FR159" i="7" s="1"/>
  <c r="FS159" i="7" s="1"/>
  <c r="FT159" i="7" s="1"/>
  <c r="FU159" i="7" s="1"/>
  <c r="FV159" i="7" s="1"/>
  <c r="FW159" i="7" s="1"/>
  <c r="FX159" i="7" s="1"/>
  <c r="FY159" i="7" s="1"/>
  <c r="FD64" i="7"/>
  <c r="FE64" i="7" s="1"/>
  <c r="FF64" i="7" s="1"/>
  <c r="FG64" i="7" s="1"/>
  <c r="FH64" i="7" s="1"/>
  <c r="FI64" i="7" s="1"/>
  <c r="FJ64" i="7" s="1"/>
  <c r="FK64" i="7" s="1"/>
  <c r="FL64" i="7" s="1"/>
  <c r="FM64" i="7" s="1"/>
  <c r="FN64" i="7" s="1"/>
  <c r="FO64" i="7" s="1"/>
  <c r="FP64" i="7" s="1"/>
  <c r="FQ64" i="7" s="1"/>
  <c r="FR64" i="7" s="1"/>
  <c r="FS64" i="7" s="1"/>
  <c r="FT64" i="7" s="1"/>
  <c r="FU64" i="7" s="1"/>
  <c r="FV64" i="7" s="1"/>
  <c r="FW64" i="7" s="1"/>
  <c r="FX64" i="7" s="1"/>
  <c r="FY64" i="7" s="1"/>
  <c r="FC124" i="7"/>
  <c r="FD124" i="7" s="1"/>
  <c r="FE124" i="7" s="1"/>
  <c r="FF124" i="7" s="1"/>
  <c r="FG124" i="7" s="1"/>
  <c r="FH124" i="7" s="1"/>
  <c r="FI124" i="7" s="1"/>
  <c r="FJ124" i="7" s="1"/>
  <c r="FK124" i="7" s="1"/>
  <c r="FL124" i="7" s="1"/>
  <c r="FM124" i="7" s="1"/>
  <c r="FN124" i="7" s="1"/>
  <c r="FO124" i="7" s="1"/>
  <c r="FP124" i="7" s="1"/>
  <c r="FQ124" i="7" s="1"/>
  <c r="FR124" i="7" s="1"/>
  <c r="FS124" i="7" s="1"/>
  <c r="FT124" i="7" s="1"/>
  <c r="FU124" i="7" s="1"/>
  <c r="FV124" i="7" s="1"/>
  <c r="FW124" i="7" s="1"/>
  <c r="FX124" i="7" s="1"/>
  <c r="FY124" i="7" s="1"/>
  <c r="FC137" i="7"/>
  <c r="FD137" i="7" s="1"/>
  <c r="FE137" i="7" s="1"/>
  <c r="FF137" i="7" s="1"/>
  <c r="FG137" i="7" s="1"/>
  <c r="FH137" i="7" s="1"/>
  <c r="FI137" i="7" s="1"/>
  <c r="FJ137" i="7" s="1"/>
  <c r="FK137" i="7" s="1"/>
  <c r="FL137" i="7" s="1"/>
  <c r="FM137" i="7" s="1"/>
  <c r="FN137" i="7" s="1"/>
  <c r="FO137" i="7" s="1"/>
  <c r="FP137" i="7" s="1"/>
  <c r="FQ137" i="7" s="1"/>
  <c r="FR137" i="7" s="1"/>
  <c r="FS137" i="7" s="1"/>
  <c r="FT137" i="7" s="1"/>
  <c r="FU137" i="7" s="1"/>
  <c r="FV137" i="7" s="1"/>
  <c r="FW137" i="7" s="1"/>
  <c r="FX137" i="7" s="1"/>
  <c r="FY137" i="7" s="1"/>
  <c r="FC71" i="7"/>
  <c r="FD71" i="7" s="1"/>
  <c r="FE71" i="7" s="1"/>
  <c r="FF71" i="7" s="1"/>
  <c r="FG71" i="7" s="1"/>
  <c r="FH71" i="7" s="1"/>
  <c r="FI71" i="7" s="1"/>
  <c r="FJ71" i="7" s="1"/>
  <c r="FK71" i="7" s="1"/>
  <c r="FL71" i="7" s="1"/>
  <c r="FM71" i="7" s="1"/>
  <c r="FN71" i="7" s="1"/>
  <c r="FO71" i="7" s="1"/>
  <c r="FP71" i="7" s="1"/>
  <c r="FQ71" i="7" s="1"/>
  <c r="FR71" i="7" s="1"/>
  <c r="FS71" i="7" s="1"/>
  <c r="FT71" i="7" s="1"/>
  <c r="FU71" i="7" s="1"/>
  <c r="FV71" i="7" s="1"/>
  <c r="FW71" i="7" s="1"/>
  <c r="FX71" i="7" s="1"/>
  <c r="FY71" i="7" s="1"/>
  <c r="FC153" i="7"/>
  <c r="FD153" i="7" s="1"/>
  <c r="FE153" i="7" s="1"/>
  <c r="FF153" i="7" s="1"/>
  <c r="FG153" i="7" s="1"/>
  <c r="FH153" i="7" s="1"/>
  <c r="FI153" i="7" s="1"/>
  <c r="FJ153" i="7" s="1"/>
  <c r="FK153" i="7" s="1"/>
  <c r="FL153" i="7" s="1"/>
  <c r="FM153" i="7" s="1"/>
  <c r="FN153" i="7" s="1"/>
  <c r="FO153" i="7" s="1"/>
  <c r="FP153" i="7" s="1"/>
  <c r="FQ153" i="7" s="1"/>
  <c r="FR153" i="7" s="1"/>
  <c r="FS153" i="7" s="1"/>
  <c r="FT153" i="7" s="1"/>
  <c r="FU153" i="7" s="1"/>
  <c r="FV153" i="7" s="1"/>
  <c r="FW153" i="7" s="1"/>
  <c r="FX153" i="7" s="1"/>
  <c r="FY153" i="7" s="1"/>
  <c r="FD161" i="7"/>
  <c r="FE161" i="7" s="1"/>
  <c r="FF161" i="7" s="1"/>
  <c r="FG161" i="7" s="1"/>
  <c r="FH161" i="7" s="1"/>
  <c r="FI161" i="7" s="1"/>
  <c r="FJ161" i="7" s="1"/>
  <c r="FK161" i="7" s="1"/>
  <c r="FL161" i="7" s="1"/>
  <c r="FM161" i="7" s="1"/>
  <c r="FN161" i="7" s="1"/>
  <c r="FO161" i="7" s="1"/>
  <c r="FP161" i="7" s="1"/>
  <c r="FQ161" i="7" s="1"/>
  <c r="FR161" i="7" s="1"/>
  <c r="FS161" i="7" s="1"/>
  <c r="FT161" i="7" s="1"/>
  <c r="FU161" i="7" s="1"/>
  <c r="FV161" i="7" s="1"/>
  <c r="FW161" i="7" s="1"/>
  <c r="FX161" i="7" s="1"/>
  <c r="FY161" i="7" s="1"/>
  <c r="FC154" i="7"/>
  <c r="FD154" i="7" s="1"/>
  <c r="FE154" i="7" s="1"/>
  <c r="FF154" i="7" s="1"/>
  <c r="FG154" i="7" s="1"/>
  <c r="FH154" i="7" s="1"/>
  <c r="FI154" i="7" s="1"/>
  <c r="FJ154" i="7" s="1"/>
  <c r="FK154" i="7" s="1"/>
  <c r="FL154" i="7" s="1"/>
  <c r="FM154" i="7" s="1"/>
  <c r="FN154" i="7" s="1"/>
  <c r="FO154" i="7" s="1"/>
  <c r="FP154" i="7" s="1"/>
  <c r="FQ154" i="7" s="1"/>
  <c r="FR154" i="7" s="1"/>
  <c r="FS154" i="7" s="1"/>
  <c r="FT154" i="7" s="1"/>
  <c r="FU154" i="7" s="1"/>
  <c r="FV154" i="7" s="1"/>
  <c r="FW154" i="7" s="1"/>
  <c r="FX154" i="7" s="1"/>
  <c r="FY154" i="7" s="1"/>
  <c r="FC109" i="7"/>
  <c r="FD109" i="7" s="1"/>
  <c r="FE109" i="7" s="1"/>
  <c r="FF109" i="7" s="1"/>
  <c r="FG109" i="7" s="1"/>
  <c r="FH109" i="7" s="1"/>
  <c r="FI109" i="7" s="1"/>
  <c r="FJ109" i="7" s="1"/>
  <c r="FK109" i="7" s="1"/>
  <c r="FL109" i="7" s="1"/>
  <c r="FM109" i="7" s="1"/>
  <c r="FN109" i="7" s="1"/>
  <c r="FO109" i="7" s="1"/>
  <c r="FP109" i="7" s="1"/>
  <c r="FQ109" i="7" s="1"/>
  <c r="FR109" i="7" s="1"/>
  <c r="FS109" i="7" s="1"/>
  <c r="FT109" i="7" s="1"/>
  <c r="FU109" i="7" s="1"/>
  <c r="FV109" i="7" s="1"/>
  <c r="FW109" i="7" s="1"/>
  <c r="FX109" i="7" s="1"/>
  <c r="FY109" i="7" s="1"/>
  <c r="FC158" i="7"/>
  <c r="FD158" i="7" s="1"/>
  <c r="FE158" i="7" s="1"/>
  <c r="FF158" i="7" s="1"/>
  <c r="FG158" i="7" s="1"/>
  <c r="FH158" i="7" s="1"/>
  <c r="FI158" i="7" s="1"/>
  <c r="FJ158" i="7" s="1"/>
  <c r="FK158" i="7" s="1"/>
  <c r="FL158" i="7" s="1"/>
  <c r="FM158" i="7" s="1"/>
  <c r="FN158" i="7" s="1"/>
  <c r="FO158" i="7" s="1"/>
  <c r="FP158" i="7" s="1"/>
  <c r="FQ158" i="7" s="1"/>
  <c r="FR158" i="7" s="1"/>
  <c r="FS158" i="7" s="1"/>
  <c r="FT158" i="7" s="1"/>
  <c r="FU158" i="7" s="1"/>
  <c r="FV158" i="7" s="1"/>
  <c r="FW158" i="7" s="1"/>
  <c r="FX158" i="7" s="1"/>
  <c r="FY158" i="7" s="1"/>
  <c r="FC69" i="7"/>
  <c r="FD69" i="7" s="1"/>
  <c r="FE69" i="7" s="1"/>
  <c r="FF69" i="7" s="1"/>
  <c r="FG69" i="7" s="1"/>
  <c r="FH69" i="7" s="1"/>
  <c r="FI69" i="7" s="1"/>
  <c r="FJ69" i="7" s="1"/>
  <c r="FK69" i="7" s="1"/>
  <c r="FL69" i="7" s="1"/>
  <c r="FM69" i="7" s="1"/>
  <c r="FN69" i="7" s="1"/>
  <c r="FO69" i="7" s="1"/>
  <c r="FP69" i="7" s="1"/>
  <c r="FQ69" i="7" s="1"/>
  <c r="FR69" i="7" s="1"/>
  <c r="FS69" i="7" s="1"/>
  <c r="FT69" i="7" s="1"/>
  <c r="FU69" i="7" s="1"/>
  <c r="FV69" i="7" s="1"/>
  <c r="FW69" i="7" s="1"/>
  <c r="FX69" i="7" s="1"/>
  <c r="FY69" i="7" s="1"/>
  <c r="FC93" i="7"/>
  <c r="FD93" i="7" s="1"/>
  <c r="FE93" i="7" s="1"/>
  <c r="FF93" i="7" s="1"/>
  <c r="FG93" i="7" s="1"/>
  <c r="FH93" i="7" s="1"/>
  <c r="FI93" i="7" s="1"/>
  <c r="FJ93" i="7" s="1"/>
  <c r="FK93" i="7" s="1"/>
  <c r="FL93" i="7" s="1"/>
  <c r="FM93" i="7" s="1"/>
  <c r="FN93" i="7" s="1"/>
  <c r="FO93" i="7" s="1"/>
  <c r="FP93" i="7" s="1"/>
  <c r="FQ93" i="7" s="1"/>
  <c r="FR93" i="7" s="1"/>
  <c r="FS93" i="7" s="1"/>
  <c r="FT93" i="7" s="1"/>
  <c r="FU93" i="7" s="1"/>
  <c r="FV93" i="7" s="1"/>
  <c r="FW93" i="7" s="1"/>
  <c r="FX93" i="7" s="1"/>
  <c r="FY93" i="7" s="1"/>
  <c r="FC76" i="7"/>
  <c r="FD76" i="7" s="1"/>
  <c r="FE76" i="7" s="1"/>
  <c r="FF76" i="7" s="1"/>
  <c r="FG76" i="7" s="1"/>
  <c r="FH76" i="7" s="1"/>
  <c r="FI76" i="7" s="1"/>
  <c r="FJ76" i="7" s="1"/>
  <c r="FK76" i="7" s="1"/>
  <c r="FL76" i="7" s="1"/>
  <c r="FM76" i="7" s="1"/>
  <c r="FN76" i="7" s="1"/>
  <c r="FO76" i="7" s="1"/>
  <c r="FP76" i="7" s="1"/>
  <c r="FQ76" i="7" s="1"/>
  <c r="FR76" i="7" s="1"/>
  <c r="FS76" i="7" s="1"/>
  <c r="FT76" i="7" s="1"/>
  <c r="FU76" i="7" s="1"/>
  <c r="FV76" i="7" s="1"/>
  <c r="FW76" i="7" s="1"/>
  <c r="FX76" i="7" s="1"/>
  <c r="FY76" i="7" s="1"/>
  <c r="FD144" i="7"/>
  <c r="FE144" i="7" s="1"/>
  <c r="FF144" i="7" s="1"/>
  <c r="FG144" i="7" s="1"/>
  <c r="FH144" i="7" s="1"/>
  <c r="FI144" i="7" s="1"/>
  <c r="FJ144" i="7" s="1"/>
  <c r="FK144" i="7" s="1"/>
  <c r="FL144" i="7" s="1"/>
  <c r="FM144" i="7" s="1"/>
  <c r="FN144" i="7" s="1"/>
  <c r="FO144" i="7" s="1"/>
  <c r="FP144" i="7" s="1"/>
  <c r="FQ144" i="7" s="1"/>
  <c r="FR144" i="7" s="1"/>
  <c r="FS144" i="7" s="1"/>
  <c r="FT144" i="7" s="1"/>
  <c r="FU144" i="7" s="1"/>
  <c r="FV144" i="7" s="1"/>
  <c r="FW144" i="7" s="1"/>
  <c r="FX144" i="7" s="1"/>
  <c r="FY144" i="7" s="1"/>
  <c r="FC74" i="7"/>
  <c r="FD74" i="7" s="1"/>
  <c r="FE74" i="7" s="1"/>
  <c r="FF74" i="7" s="1"/>
  <c r="FG74" i="7" s="1"/>
  <c r="FH74" i="7" s="1"/>
  <c r="FI74" i="7" s="1"/>
  <c r="FJ74" i="7" s="1"/>
  <c r="FK74" i="7" s="1"/>
  <c r="FL74" i="7" s="1"/>
  <c r="FM74" i="7" s="1"/>
  <c r="FN74" i="7" s="1"/>
  <c r="FO74" i="7" s="1"/>
  <c r="FP74" i="7" s="1"/>
  <c r="FQ74" i="7" s="1"/>
  <c r="FR74" i="7" s="1"/>
  <c r="FS74" i="7" s="1"/>
  <c r="FT74" i="7" s="1"/>
  <c r="FU74" i="7" s="1"/>
  <c r="FV74" i="7" s="1"/>
  <c r="FW74" i="7" s="1"/>
  <c r="FX74" i="7" s="1"/>
  <c r="FY74" i="7" s="1"/>
  <c r="FC152" i="7"/>
  <c r="FD152" i="7" s="1"/>
  <c r="FE152" i="7" s="1"/>
  <c r="FF152" i="7" s="1"/>
  <c r="FG152" i="7" s="1"/>
  <c r="FH152" i="7" s="1"/>
  <c r="FI152" i="7" s="1"/>
  <c r="FJ152" i="7" s="1"/>
  <c r="FK152" i="7" s="1"/>
  <c r="FL152" i="7" s="1"/>
  <c r="FM152" i="7" s="1"/>
  <c r="FN152" i="7" s="1"/>
  <c r="FO152" i="7" s="1"/>
  <c r="FP152" i="7" s="1"/>
  <c r="FQ152" i="7" s="1"/>
  <c r="FR152" i="7" s="1"/>
  <c r="FS152" i="7" s="1"/>
  <c r="FT152" i="7" s="1"/>
  <c r="FU152" i="7" s="1"/>
  <c r="FV152" i="7" s="1"/>
  <c r="FW152" i="7" s="1"/>
  <c r="FX152" i="7" s="1"/>
  <c r="FY152" i="7" s="1"/>
  <c r="FC145" i="7"/>
  <c r="FD145" i="7" s="1"/>
  <c r="FE145" i="7" s="1"/>
  <c r="FF145" i="7" s="1"/>
  <c r="FG145" i="7" s="1"/>
  <c r="FH145" i="7" s="1"/>
  <c r="FI145" i="7" s="1"/>
  <c r="FJ145" i="7" s="1"/>
  <c r="FK145" i="7" s="1"/>
  <c r="FL145" i="7" s="1"/>
  <c r="FM145" i="7" s="1"/>
  <c r="FN145" i="7" s="1"/>
  <c r="FO145" i="7" s="1"/>
  <c r="FP145" i="7" s="1"/>
  <c r="FQ145" i="7" s="1"/>
  <c r="FR145" i="7" s="1"/>
  <c r="FS145" i="7" s="1"/>
  <c r="FT145" i="7" s="1"/>
  <c r="FU145" i="7" s="1"/>
  <c r="FV145" i="7" s="1"/>
  <c r="FW145" i="7" s="1"/>
  <c r="FX145" i="7" s="1"/>
  <c r="FY145" i="7" s="1"/>
  <c r="FC107" i="7"/>
  <c r="FD107" i="7" s="1"/>
  <c r="FE107" i="7" s="1"/>
  <c r="FF107" i="7" s="1"/>
  <c r="FG107" i="7" s="1"/>
  <c r="FH107" i="7" s="1"/>
  <c r="FI107" i="7" s="1"/>
  <c r="FJ107" i="7" s="1"/>
  <c r="FK107" i="7" s="1"/>
  <c r="FL107" i="7" s="1"/>
  <c r="FM107" i="7" s="1"/>
  <c r="FN107" i="7" s="1"/>
  <c r="FO107" i="7" s="1"/>
  <c r="FP107" i="7" s="1"/>
  <c r="FQ107" i="7" s="1"/>
  <c r="FR107" i="7" s="1"/>
  <c r="FS107" i="7" s="1"/>
  <c r="FT107" i="7" s="1"/>
  <c r="FU107" i="7" s="1"/>
  <c r="FV107" i="7" s="1"/>
  <c r="FW107" i="7" s="1"/>
  <c r="FX107" i="7" s="1"/>
  <c r="FY107" i="7" s="1"/>
  <c r="FC148" i="7"/>
  <c r="FD148" i="7" s="1"/>
  <c r="FE148" i="7" s="1"/>
  <c r="FF148" i="7" s="1"/>
  <c r="FG148" i="7" s="1"/>
  <c r="FH148" i="7" s="1"/>
  <c r="FI148" i="7" s="1"/>
  <c r="FJ148" i="7" s="1"/>
  <c r="FK148" i="7" s="1"/>
  <c r="FL148" i="7" s="1"/>
  <c r="FM148" i="7" s="1"/>
  <c r="FN148" i="7" s="1"/>
  <c r="FO148" i="7" s="1"/>
  <c r="FP148" i="7" s="1"/>
  <c r="FQ148" i="7" s="1"/>
  <c r="FR148" i="7" s="1"/>
  <c r="FS148" i="7" s="1"/>
  <c r="FT148" i="7" s="1"/>
  <c r="FU148" i="7" s="1"/>
  <c r="FV148" i="7" s="1"/>
  <c r="FW148" i="7" s="1"/>
  <c r="FX148" i="7" s="1"/>
  <c r="FY148" i="7" s="1"/>
  <c r="FC63" i="7"/>
  <c r="FD63" i="7" s="1"/>
  <c r="FE63" i="7" s="1"/>
  <c r="FF63" i="7" s="1"/>
  <c r="FG63" i="7" s="1"/>
  <c r="FH63" i="7" s="1"/>
  <c r="FI63" i="7" s="1"/>
  <c r="FJ63" i="7" s="1"/>
  <c r="FK63" i="7" s="1"/>
  <c r="FL63" i="7" s="1"/>
  <c r="FM63" i="7" s="1"/>
  <c r="FN63" i="7" s="1"/>
  <c r="FO63" i="7" s="1"/>
  <c r="FP63" i="7" s="1"/>
  <c r="FQ63" i="7" s="1"/>
  <c r="FR63" i="7" s="1"/>
  <c r="FS63" i="7" s="1"/>
  <c r="FT63" i="7" s="1"/>
  <c r="FU63" i="7" s="1"/>
  <c r="FV63" i="7" s="1"/>
  <c r="FW63" i="7" s="1"/>
  <c r="FX63" i="7" s="1"/>
  <c r="FY63" i="7" s="1"/>
  <c r="FC126" i="7"/>
  <c r="FD126" i="7" s="1"/>
  <c r="FE126" i="7" s="1"/>
  <c r="FF126" i="7" s="1"/>
  <c r="FG126" i="7" s="1"/>
  <c r="FH126" i="7" s="1"/>
  <c r="FI126" i="7" s="1"/>
  <c r="FJ126" i="7" s="1"/>
  <c r="FK126" i="7" s="1"/>
  <c r="FL126" i="7" s="1"/>
  <c r="FM126" i="7" s="1"/>
  <c r="FN126" i="7" s="1"/>
  <c r="FO126" i="7" s="1"/>
  <c r="FP126" i="7" s="1"/>
  <c r="FQ126" i="7" s="1"/>
  <c r="FR126" i="7" s="1"/>
  <c r="FS126" i="7" s="1"/>
  <c r="FT126" i="7" s="1"/>
  <c r="FU126" i="7" s="1"/>
  <c r="FV126" i="7" s="1"/>
  <c r="FW126" i="7" s="1"/>
  <c r="FX126" i="7" s="1"/>
  <c r="FY126" i="7" s="1"/>
  <c r="FC121" i="7"/>
  <c r="FD121" i="7" s="1"/>
  <c r="FE121" i="7" s="1"/>
  <c r="FF121" i="7" s="1"/>
  <c r="FG121" i="7" s="1"/>
  <c r="FH121" i="7" s="1"/>
  <c r="FI121" i="7" s="1"/>
  <c r="FJ121" i="7" s="1"/>
  <c r="FK121" i="7" s="1"/>
  <c r="FL121" i="7" s="1"/>
  <c r="FM121" i="7" s="1"/>
  <c r="FN121" i="7" s="1"/>
  <c r="FO121" i="7" s="1"/>
  <c r="FP121" i="7" s="1"/>
  <c r="FQ121" i="7" s="1"/>
  <c r="FR121" i="7" s="1"/>
  <c r="FS121" i="7" s="1"/>
  <c r="FT121" i="7" s="1"/>
  <c r="FU121" i="7" s="1"/>
  <c r="FV121" i="7" s="1"/>
  <c r="FW121" i="7" s="1"/>
  <c r="FX121" i="7" s="1"/>
  <c r="FY121" i="7" s="1"/>
  <c r="FC125" i="7"/>
  <c r="FD125" i="7" s="1"/>
  <c r="FE125" i="7" s="1"/>
  <c r="FF125" i="7" s="1"/>
  <c r="FG125" i="7" s="1"/>
  <c r="FH125" i="7" s="1"/>
  <c r="FI125" i="7" s="1"/>
  <c r="FJ125" i="7" s="1"/>
  <c r="FK125" i="7" s="1"/>
  <c r="FL125" i="7" s="1"/>
  <c r="FM125" i="7" s="1"/>
  <c r="FN125" i="7" s="1"/>
  <c r="FO125" i="7" s="1"/>
  <c r="FP125" i="7" s="1"/>
  <c r="FQ125" i="7" s="1"/>
  <c r="FR125" i="7" s="1"/>
  <c r="FS125" i="7" s="1"/>
  <c r="FT125" i="7" s="1"/>
  <c r="FU125" i="7" s="1"/>
  <c r="FV125" i="7" s="1"/>
  <c r="FW125" i="7" s="1"/>
  <c r="FX125" i="7" s="1"/>
  <c r="FY125" i="7" s="1"/>
  <c r="FC156" i="7"/>
  <c r="FD156" i="7" s="1"/>
  <c r="FE156" i="7" s="1"/>
  <c r="FF156" i="7" s="1"/>
  <c r="FG156" i="7" s="1"/>
  <c r="FH156" i="7" s="1"/>
  <c r="FI156" i="7" s="1"/>
  <c r="FJ156" i="7" s="1"/>
  <c r="FK156" i="7" s="1"/>
  <c r="FL156" i="7" s="1"/>
  <c r="FM156" i="7" s="1"/>
  <c r="FN156" i="7" s="1"/>
  <c r="FO156" i="7" s="1"/>
  <c r="FP156" i="7" s="1"/>
  <c r="FQ156" i="7" s="1"/>
  <c r="FR156" i="7" s="1"/>
  <c r="FS156" i="7" s="1"/>
  <c r="FT156" i="7" s="1"/>
  <c r="FU156" i="7" s="1"/>
  <c r="FV156" i="7" s="1"/>
  <c r="FW156" i="7" s="1"/>
  <c r="FX156" i="7" s="1"/>
  <c r="FY156" i="7" s="1"/>
  <c r="FC142" i="7"/>
  <c r="FD142" i="7" s="1"/>
  <c r="FE142" i="7" s="1"/>
  <c r="FF142" i="7" s="1"/>
  <c r="FG142" i="7" s="1"/>
  <c r="FH142" i="7" s="1"/>
  <c r="FI142" i="7" s="1"/>
  <c r="FJ142" i="7" s="1"/>
  <c r="FK142" i="7" s="1"/>
  <c r="FL142" i="7" s="1"/>
  <c r="FM142" i="7" s="1"/>
  <c r="FN142" i="7" s="1"/>
  <c r="FO142" i="7" s="1"/>
  <c r="FP142" i="7" s="1"/>
  <c r="FQ142" i="7" s="1"/>
  <c r="FR142" i="7" s="1"/>
  <c r="FS142" i="7" s="1"/>
  <c r="FT142" i="7" s="1"/>
  <c r="FU142" i="7" s="1"/>
  <c r="FV142" i="7" s="1"/>
  <c r="FW142" i="7" s="1"/>
  <c r="FX142" i="7" s="1"/>
  <c r="FY142" i="7" s="1"/>
  <c r="FC83" i="7"/>
  <c r="FD83" i="7" s="1"/>
  <c r="FE83" i="7" s="1"/>
  <c r="FF83" i="7" s="1"/>
  <c r="FG83" i="7" s="1"/>
  <c r="FH83" i="7" s="1"/>
  <c r="FI83" i="7" s="1"/>
  <c r="FJ83" i="7" s="1"/>
  <c r="FK83" i="7" s="1"/>
  <c r="FL83" i="7" s="1"/>
  <c r="FM83" i="7" s="1"/>
  <c r="FN83" i="7" s="1"/>
  <c r="FO83" i="7" s="1"/>
  <c r="FP83" i="7" s="1"/>
  <c r="FQ83" i="7" s="1"/>
  <c r="FR83" i="7" s="1"/>
  <c r="FS83" i="7" s="1"/>
  <c r="FT83" i="7" s="1"/>
  <c r="FU83" i="7" s="1"/>
  <c r="FV83" i="7" s="1"/>
  <c r="FW83" i="7" s="1"/>
  <c r="FX83" i="7" s="1"/>
  <c r="FY83" i="7" s="1"/>
  <c r="FC73" i="7"/>
  <c r="FD73" i="7" s="1"/>
  <c r="FE73" i="7" s="1"/>
  <c r="FF73" i="7" s="1"/>
  <c r="FG73" i="7" s="1"/>
  <c r="FH73" i="7" s="1"/>
  <c r="FI73" i="7" s="1"/>
  <c r="FJ73" i="7" s="1"/>
  <c r="FK73" i="7" s="1"/>
  <c r="FL73" i="7" s="1"/>
  <c r="FM73" i="7" s="1"/>
  <c r="FN73" i="7" s="1"/>
  <c r="FO73" i="7" s="1"/>
  <c r="FP73" i="7" s="1"/>
  <c r="FQ73" i="7" s="1"/>
  <c r="FR73" i="7" s="1"/>
  <c r="FS73" i="7" s="1"/>
  <c r="FT73" i="7" s="1"/>
  <c r="FU73" i="7" s="1"/>
  <c r="FV73" i="7" s="1"/>
  <c r="FW73" i="7" s="1"/>
  <c r="FX73" i="7" s="1"/>
  <c r="FY73" i="7" s="1"/>
  <c r="FC128" i="7"/>
  <c r="FD128" i="7" s="1"/>
  <c r="FE128" i="7" s="1"/>
  <c r="FF128" i="7" s="1"/>
  <c r="FG128" i="7" s="1"/>
  <c r="FH128" i="7" s="1"/>
  <c r="FI128" i="7" s="1"/>
  <c r="FJ128" i="7" s="1"/>
  <c r="FK128" i="7" s="1"/>
  <c r="FL128" i="7" s="1"/>
  <c r="FM128" i="7" s="1"/>
  <c r="FN128" i="7" s="1"/>
  <c r="FO128" i="7" s="1"/>
  <c r="FP128" i="7" s="1"/>
  <c r="FQ128" i="7" s="1"/>
  <c r="FR128" i="7" s="1"/>
  <c r="FS128" i="7" s="1"/>
  <c r="FT128" i="7" s="1"/>
  <c r="FU128" i="7" s="1"/>
  <c r="FV128" i="7" s="1"/>
  <c r="FW128" i="7" s="1"/>
  <c r="FX128" i="7" s="1"/>
  <c r="FY128" i="7" s="1"/>
  <c r="FC110" i="7"/>
  <c r="FD110" i="7" s="1"/>
  <c r="FE110" i="7" s="1"/>
  <c r="FF110" i="7" s="1"/>
  <c r="FG110" i="7" s="1"/>
  <c r="FH110" i="7" s="1"/>
  <c r="FI110" i="7" s="1"/>
  <c r="FJ110" i="7" s="1"/>
  <c r="FK110" i="7" s="1"/>
  <c r="FL110" i="7" s="1"/>
  <c r="FM110" i="7" s="1"/>
  <c r="FN110" i="7" s="1"/>
  <c r="FO110" i="7" s="1"/>
  <c r="FP110" i="7" s="1"/>
  <c r="FQ110" i="7" s="1"/>
  <c r="FR110" i="7" s="1"/>
  <c r="FS110" i="7" s="1"/>
  <c r="FT110" i="7" s="1"/>
  <c r="FU110" i="7" s="1"/>
  <c r="FV110" i="7" s="1"/>
  <c r="FW110" i="7" s="1"/>
  <c r="FX110" i="7" s="1"/>
  <c r="FY110" i="7" s="1"/>
  <c r="FC133" i="7"/>
  <c r="FD133" i="7" s="1"/>
  <c r="FE133" i="7" s="1"/>
  <c r="FF133" i="7" s="1"/>
  <c r="FG133" i="7" s="1"/>
  <c r="FH133" i="7" s="1"/>
  <c r="FI133" i="7" s="1"/>
  <c r="FJ133" i="7" s="1"/>
  <c r="FK133" i="7" s="1"/>
  <c r="FL133" i="7" s="1"/>
  <c r="FM133" i="7" s="1"/>
  <c r="FN133" i="7" s="1"/>
  <c r="FO133" i="7" s="1"/>
  <c r="FP133" i="7" s="1"/>
  <c r="FQ133" i="7" s="1"/>
  <c r="FR133" i="7" s="1"/>
  <c r="FS133" i="7" s="1"/>
  <c r="FT133" i="7" s="1"/>
  <c r="FU133" i="7" s="1"/>
  <c r="FV133" i="7" s="1"/>
  <c r="FW133" i="7" s="1"/>
  <c r="FX133" i="7" s="1"/>
  <c r="FY133" i="7" s="1"/>
  <c r="FC97" i="7"/>
  <c r="FD97" i="7" s="1"/>
  <c r="FE97" i="7" s="1"/>
  <c r="FF97" i="7" s="1"/>
  <c r="FG97" i="7" s="1"/>
  <c r="FH97" i="7" s="1"/>
  <c r="FI97" i="7" s="1"/>
  <c r="FJ97" i="7" s="1"/>
  <c r="FK97" i="7" s="1"/>
  <c r="FL97" i="7" s="1"/>
  <c r="FM97" i="7" s="1"/>
  <c r="FN97" i="7" s="1"/>
  <c r="FO97" i="7" s="1"/>
  <c r="FP97" i="7" s="1"/>
  <c r="FQ97" i="7" s="1"/>
  <c r="FR97" i="7" s="1"/>
  <c r="FS97" i="7" s="1"/>
  <c r="FT97" i="7" s="1"/>
  <c r="FU97" i="7" s="1"/>
  <c r="FV97" i="7" s="1"/>
  <c r="FW97" i="7" s="1"/>
  <c r="FX97" i="7" s="1"/>
  <c r="FY97" i="7" s="1"/>
  <c r="FC146" i="7"/>
  <c r="FD146" i="7" s="1"/>
  <c r="FE146" i="7" s="1"/>
  <c r="FF146" i="7" s="1"/>
  <c r="FG146" i="7" s="1"/>
  <c r="FH146" i="7" s="1"/>
  <c r="FI146" i="7" s="1"/>
  <c r="FJ146" i="7" s="1"/>
  <c r="FK146" i="7" s="1"/>
  <c r="FL146" i="7" s="1"/>
  <c r="FM146" i="7" s="1"/>
  <c r="FN146" i="7" s="1"/>
  <c r="FO146" i="7" s="1"/>
  <c r="FP146" i="7" s="1"/>
  <c r="FQ146" i="7" s="1"/>
  <c r="FR146" i="7" s="1"/>
  <c r="FS146" i="7" s="1"/>
  <c r="FT146" i="7" s="1"/>
  <c r="FU146" i="7" s="1"/>
  <c r="FV146" i="7" s="1"/>
  <c r="FW146" i="7" s="1"/>
  <c r="FX146" i="7" s="1"/>
  <c r="FY146" i="7" s="1"/>
  <c r="FC132" i="7"/>
  <c r="FD132" i="7" s="1"/>
  <c r="FE132" i="7" s="1"/>
  <c r="FF132" i="7" s="1"/>
  <c r="FG132" i="7" s="1"/>
  <c r="FH132" i="7" s="1"/>
  <c r="FI132" i="7" s="1"/>
  <c r="FJ132" i="7" s="1"/>
  <c r="FK132" i="7" s="1"/>
  <c r="FL132" i="7" s="1"/>
  <c r="FM132" i="7" s="1"/>
  <c r="FN132" i="7" s="1"/>
  <c r="FO132" i="7" s="1"/>
  <c r="FP132" i="7" s="1"/>
  <c r="FQ132" i="7" s="1"/>
  <c r="FR132" i="7" s="1"/>
  <c r="FS132" i="7" s="1"/>
  <c r="FT132" i="7" s="1"/>
  <c r="FU132" i="7" s="1"/>
  <c r="FV132" i="7" s="1"/>
  <c r="FW132" i="7" s="1"/>
  <c r="FX132" i="7" s="1"/>
  <c r="FY132" i="7" s="1"/>
  <c r="FC94" i="7"/>
  <c r="FD94" i="7" s="1"/>
  <c r="FE94" i="7" s="1"/>
  <c r="FF94" i="7" s="1"/>
  <c r="FG94" i="7" s="1"/>
  <c r="FH94" i="7" s="1"/>
  <c r="FI94" i="7" s="1"/>
  <c r="FJ94" i="7" s="1"/>
  <c r="FK94" i="7" s="1"/>
  <c r="FL94" i="7" s="1"/>
  <c r="FM94" i="7" s="1"/>
  <c r="FN94" i="7" s="1"/>
  <c r="FO94" i="7" s="1"/>
  <c r="FP94" i="7" s="1"/>
  <c r="FQ94" i="7" s="1"/>
  <c r="FR94" i="7" s="1"/>
  <c r="FS94" i="7" s="1"/>
  <c r="FT94" i="7" s="1"/>
  <c r="FU94" i="7" s="1"/>
  <c r="FV94" i="7" s="1"/>
  <c r="FW94" i="7" s="1"/>
  <c r="FX94" i="7" s="1"/>
  <c r="FY94" i="7" s="1"/>
  <c r="FC123" i="7"/>
  <c r="FD123" i="7" s="1"/>
  <c r="FE123" i="7" s="1"/>
  <c r="FF123" i="7" s="1"/>
  <c r="FG123" i="7" s="1"/>
  <c r="FH123" i="7" s="1"/>
  <c r="FI123" i="7" s="1"/>
  <c r="FJ123" i="7" s="1"/>
  <c r="FK123" i="7" s="1"/>
  <c r="FL123" i="7" s="1"/>
  <c r="FM123" i="7" s="1"/>
  <c r="FN123" i="7" s="1"/>
  <c r="FO123" i="7" s="1"/>
  <c r="FP123" i="7" s="1"/>
  <c r="FQ123" i="7" s="1"/>
  <c r="FR123" i="7" s="1"/>
  <c r="FS123" i="7" s="1"/>
  <c r="FT123" i="7" s="1"/>
  <c r="FU123" i="7" s="1"/>
  <c r="FV123" i="7" s="1"/>
  <c r="FW123" i="7" s="1"/>
  <c r="FX123" i="7" s="1"/>
  <c r="FY123" i="7" s="1"/>
  <c r="FC103" i="7"/>
  <c r="FD103" i="7" s="1"/>
  <c r="FE103" i="7" s="1"/>
  <c r="FF103" i="7" s="1"/>
  <c r="FG103" i="7" s="1"/>
  <c r="FH103" i="7" s="1"/>
  <c r="FI103" i="7" s="1"/>
  <c r="FJ103" i="7" s="1"/>
  <c r="FK103" i="7" s="1"/>
  <c r="FL103" i="7" s="1"/>
  <c r="FM103" i="7" s="1"/>
  <c r="FN103" i="7" s="1"/>
  <c r="FO103" i="7" s="1"/>
  <c r="FP103" i="7" s="1"/>
  <c r="FQ103" i="7" s="1"/>
  <c r="FR103" i="7" s="1"/>
  <c r="FS103" i="7" s="1"/>
  <c r="FT103" i="7" s="1"/>
  <c r="FU103" i="7" s="1"/>
  <c r="FV103" i="7" s="1"/>
  <c r="FW103" i="7" s="1"/>
  <c r="FX103" i="7" s="1"/>
  <c r="FY103" i="7" s="1"/>
  <c r="HH96" i="7"/>
  <c r="HM106" i="7"/>
  <c r="BU123" i="7"/>
  <c r="HL106" i="7"/>
  <c r="BP115" i="7"/>
  <c r="HK106" i="7"/>
  <c r="HJ106" i="7"/>
  <c r="HH106" i="7"/>
  <c r="HN106" i="7"/>
  <c r="HM96" i="7"/>
  <c r="IB142" i="7"/>
  <c r="HL96" i="7"/>
  <c r="HR142" i="7"/>
  <c r="HK96" i="7"/>
  <c r="HN96" i="7"/>
  <c r="HJ96" i="7"/>
  <c r="HI106" i="7"/>
  <c r="HK142" i="7"/>
  <c r="HL142" i="7"/>
  <c r="HJ142" i="7"/>
  <c r="HM142" i="7"/>
  <c r="HN142" i="7"/>
  <c r="HH142" i="7"/>
  <c r="HI142" i="7"/>
  <c r="HF143" i="7"/>
  <c r="HJ115" i="7"/>
  <c r="HK115" i="7"/>
  <c r="HL115" i="7"/>
  <c r="HM115" i="7"/>
  <c r="HN115" i="7"/>
  <c r="HH115" i="7"/>
  <c r="HI115" i="7"/>
  <c r="HF116" i="7"/>
  <c r="HR151" i="7"/>
  <c r="IB151" i="7"/>
  <c r="HN151" i="7"/>
  <c r="HH151" i="7"/>
  <c r="HW151" i="7"/>
  <c r="HI151" i="7"/>
  <c r="HM151" i="7"/>
  <c r="HF152" i="7"/>
  <c r="HJ151" i="7"/>
  <c r="HK151" i="7"/>
  <c r="HL151" i="7"/>
  <c r="HG230" i="7"/>
  <c r="HG250" i="7"/>
  <c r="HG157" i="7"/>
  <c r="HG200" i="7"/>
  <c r="HG270" i="7"/>
  <c r="HG75" i="7"/>
  <c r="HG240" i="7"/>
  <c r="HG177" i="7"/>
  <c r="HG87" i="7"/>
  <c r="HG107" i="7"/>
  <c r="HG210" i="7"/>
  <c r="HG260" i="7"/>
  <c r="HG127" i="7"/>
  <c r="HG147" i="7"/>
  <c r="HG190" i="7"/>
  <c r="HG167" i="7"/>
  <c r="HG220" i="7"/>
  <c r="HG137" i="7"/>
  <c r="HG280" i="7"/>
  <c r="HG97" i="7"/>
  <c r="HL97" i="7" s="1"/>
  <c r="HG117" i="7"/>
  <c r="HL133" i="7"/>
  <c r="HM133" i="7"/>
  <c r="HN133" i="7"/>
  <c r="HH133" i="7"/>
  <c r="HI133" i="7"/>
  <c r="HF134" i="7"/>
  <c r="HJ133" i="7"/>
  <c r="HK133" i="7"/>
  <c r="HR160" i="7"/>
  <c r="IB160" i="7"/>
  <c r="HW160" i="7"/>
  <c r="HI160" i="7"/>
  <c r="HF161" i="7"/>
  <c r="HJ160" i="7"/>
  <c r="HF170" i="7"/>
  <c r="HL160" i="7"/>
  <c r="HK160" i="7"/>
  <c r="HM160" i="7"/>
  <c r="HN160" i="7"/>
  <c r="HH160" i="7"/>
  <c r="HJ86" i="7"/>
  <c r="HK86" i="7"/>
  <c r="HL86" i="7"/>
  <c r="HH86" i="7"/>
  <c r="HM86" i="7"/>
  <c r="HI86" i="7"/>
  <c r="HI96" i="7"/>
  <c r="HF125" i="7"/>
  <c r="HJ124" i="7"/>
  <c r="HK124" i="7"/>
  <c r="HL124" i="7"/>
  <c r="HM124" i="7"/>
  <c r="HN124" i="7"/>
  <c r="HI124" i="7"/>
  <c r="HH124" i="7"/>
  <c r="HN86" i="7"/>
  <c r="HR103" i="7"/>
  <c r="HR133" i="7"/>
  <c r="HR123" i="7"/>
  <c r="HR93" i="7"/>
  <c r="HR113" i="7"/>
  <c r="HR83" i="7"/>
  <c r="HF108" i="7"/>
  <c r="HW123" i="7"/>
  <c r="HW133" i="7"/>
  <c r="HW113" i="7"/>
  <c r="HW93" i="7"/>
  <c r="HW83" i="7"/>
  <c r="HW103" i="7"/>
  <c r="IB103" i="7"/>
  <c r="IB133" i="7"/>
  <c r="IB123" i="7"/>
  <c r="IB93" i="7"/>
  <c r="IB83" i="7"/>
  <c r="IB113" i="7"/>
  <c r="HF98" i="7"/>
  <c r="BL71" i="7"/>
  <c r="BL79" i="7"/>
  <c r="BL87" i="7"/>
  <c r="BL95" i="7"/>
  <c r="BL109" i="7"/>
  <c r="BL117" i="7"/>
  <c r="BL125" i="7"/>
  <c r="BL135" i="7"/>
  <c r="BL151" i="7"/>
  <c r="BL67" i="7"/>
  <c r="BL77" i="7"/>
  <c r="BL93" i="7"/>
  <c r="BL99" i="7"/>
  <c r="BL107" i="7"/>
  <c r="BL115" i="7"/>
  <c r="BL123" i="7"/>
  <c r="BL133" i="7"/>
  <c r="BL143" i="7"/>
  <c r="BL155" i="7"/>
  <c r="BL75" i="7"/>
  <c r="BL85" i="7"/>
  <c r="BL103" i="7"/>
  <c r="BL119" i="7"/>
  <c r="BL127" i="7"/>
  <c r="BL141" i="7"/>
  <c r="BL149" i="7"/>
  <c r="BL159" i="7"/>
  <c r="BL69" i="7"/>
  <c r="BL83" i="7"/>
  <c r="BL91" i="7"/>
  <c r="BL101" i="7"/>
  <c r="BL111" i="7"/>
  <c r="BL131" i="7"/>
  <c r="BL139" i="7"/>
  <c r="BL147" i="7"/>
  <c r="BL157" i="7"/>
  <c r="BL158" i="7"/>
  <c r="BL142" i="7"/>
  <c r="BL126" i="7"/>
  <c r="BL110" i="7"/>
  <c r="BL94" i="7"/>
  <c r="BL78" i="7"/>
  <c r="BL152" i="7"/>
  <c r="BL144" i="7"/>
  <c r="BL96" i="7"/>
  <c r="BL89" i="7"/>
  <c r="BL64" i="7"/>
  <c r="BL136" i="7"/>
  <c r="BL156" i="7"/>
  <c r="BL140" i="7"/>
  <c r="BL124" i="7"/>
  <c r="BL108" i="7"/>
  <c r="BL92" i="7"/>
  <c r="BL76" i="7"/>
  <c r="BL121" i="7"/>
  <c r="BL72" i="7"/>
  <c r="BL146" i="7"/>
  <c r="BL130" i="7"/>
  <c r="BL114" i="7"/>
  <c r="BL98" i="7"/>
  <c r="BL82" i="7"/>
  <c r="BL66" i="7"/>
  <c r="BL105" i="7"/>
  <c r="BL112" i="7"/>
  <c r="BL161" i="7"/>
  <c r="BL145" i="7"/>
  <c r="BL129" i="7"/>
  <c r="BL113" i="7"/>
  <c r="BL97" i="7"/>
  <c r="BL81" i="7"/>
  <c r="BL65" i="7"/>
  <c r="BL73" i="7"/>
  <c r="BL104" i="7"/>
  <c r="BL150" i="7"/>
  <c r="BL134" i="7"/>
  <c r="BL118" i="7"/>
  <c r="BL102" i="7"/>
  <c r="BL86" i="7"/>
  <c r="BL70" i="7"/>
  <c r="BL137" i="7"/>
  <c r="BL88" i="7"/>
  <c r="BL148" i="7"/>
  <c r="BL132" i="7"/>
  <c r="BL116" i="7"/>
  <c r="BL100" i="7"/>
  <c r="BL84" i="7"/>
  <c r="BL68" i="7"/>
  <c r="BL80" i="7"/>
  <c r="BL160" i="7"/>
  <c r="BL153" i="7"/>
  <c r="BL128" i="7"/>
  <c r="BL154" i="7"/>
  <c r="BL138" i="7"/>
  <c r="BL122" i="7"/>
  <c r="BL106" i="7"/>
  <c r="BL90" i="7"/>
  <c r="BL74" i="7"/>
  <c r="BL120" i="7"/>
  <c r="BL62" i="7"/>
  <c r="BL63" i="7"/>
  <c r="BQ122" i="7"/>
  <c r="BQ147" i="7"/>
  <c r="BQ136" i="7"/>
  <c r="BQ72" i="7"/>
  <c r="BQ158" i="7"/>
  <c r="BQ94" i="7"/>
  <c r="BQ149" i="7"/>
  <c r="BQ133" i="7"/>
  <c r="BQ117" i="7"/>
  <c r="BQ101" i="7"/>
  <c r="BQ85" i="7"/>
  <c r="BQ69" i="7"/>
  <c r="BQ99" i="7"/>
  <c r="BQ96" i="7"/>
  <c r="BQ111" i="7"/>
  <c r="BQ118" i="7"/>
  <c r="BQ139" i="7"/>
  <c r="BQ98" i="7"/>
  <c r="BQ131" i="7"/>
  <c r="BQ112" i="7"/>
  <c r="BQ134" i="7"/>
  <c r="BQ70" i="7"/>
  <c r="BQ148" i="7"/>
  <c r="BQ132" i="7"/>
  <c r="BQ116" i="7"/>
  <c r="BQ100" i="7"/>
  <c r="BQ84" i="7"/>
  <c r="BQ68" i="7"/>
  <c r="BQ82" i="7"/>
  <c r="BQ160" i="7"/>
  <c r="BQ127" i="7"/>
  <c r="BQ138" i="7"/>
  <c r="BQ74" i="7"/>
  <c r="BQ123" i="7"/>
  <c r="BQ153" i="7"/>
  <c r="BQ137" i="7"/>
  <c r="BQ121" i="7"/>
  <c r="BQ105" i="7"/>
  <c r="BQ89" i="7"/>
  <c r="BQ73" i="7"/>
  <c r="BQ152" i="7"/>
  <c r="BQ88" i="7"/>
  <c r="BQ110" i="7"/>
  <c r="BQ146" i="7"/>
  <c r="BQ95" i="7"/>
  <c r="BQ115" i="7"/>
  <c r="BQ114" i="7"/>
  <c r="BQ128" i="7"/>
  <c r="BQ64" i="7"/>
  <c r="BQ151" i="7"/>
  <c r="BQ135" i="7"/>
  <c r="BQ119" i="7"/>
  <c r="BQ103" i="7"/>
  <c r="BQ87" i="7"/>
  <c r="BQ71" i="7"/>
  <c r="BQ107" i="7"/>
  <c r="BQ150" i="7"/>
  <c r="BQ86" i="7"/>
  <c r="BQ155" i="7"/>
  <c r="BQ67" i="7"/>
  <c r="BQ143" i="7"/>
  <c r="BQ154" i="7"/>
  <c r="BQ90" i="7"/>
  <c r="BQ104" i="7"/>
  <c r="BQ91" i="7"/>
  <c r="BQ126" i="7"/>
  <c r="BQ157" i="7"/>
  <c r="BQ141" i="7"/>
  <c r="BQ125" i="7"/>
  <c r="BQ109" i="7"/>
  <c r="BQ93" i="7"/>
  <c r="BQ77" i="7"/>
  <c r="BQ159" i="7"/>
  <c r="BQ130" i="7"/>
  <c r="BQ66" i="7"/>
  <c r="BQ83" i="7"/>
  <c r="BQ144" i="7"/>
  <c r="BQ80" i="7"/>
  <c r="BQ102" i="7"/>
  <c r="BQ156" i="7"/>
  <c r="BQ140" i="7"/>
  <c r="BQ124" i="7"/>
  <c r="BQ108" i="7"/>
  <c r="BQ92" i="7"/>
  <c r="BQ76" i="7"/>
  <c r="BQ106" i="7"/>
  <c r="BQ161" i="7"/>
  <c r="BQ145" i="7"/>
  <c r="BQ129" i="7"/>
  <c r="BQ113" i="7"/>
  <c r="BQ97" i="7"/>
  <c r="BQ81" i="7"/>
  <c r="BQ65" i="7"/>
  <c r="BQ75" i="7"/>
  <c r="BQ120" i="7"/>
  <c r="BQ142" i="7"/>
  <c r="BQ78" i="7"/>
  <c r="BQ79" i="7"/>
  <c r="BQ63" i="7"/>
  <c r="BQ62" i="7"/>
  <c r="BG100" i="7"/>
  <c r="BG114" i="7"/>
  <c r="BG136" i="7"/>
  <c r="BG72" i="7"/>
  <c r="BG150" i="7"/>
  <c r="BG134" i="7"/>
  <c r="BG118" i="7"/>
  <c r="BG102" i="7"/>
  <c r="BG86" i="7"/>
  <c r="BG70" i="7"/>
  <c r="BG103" i="7"/>
  <c r="BG140" i="7"/>
  <c r="BG76" i="7"/>
  <c r="BG155" i="7"/>
  <c r="BG139" i="7"/>
  <c r="BG123" i="7"/>
  <c r="BG107" i="7"/>
  <c r="BG91" i="7"/>
  <c r="BG75" i="7"/>
  <c r="BG154" i="7"/>
  <c r="BG90" i="7"/>
  <c r="BG112" i="7"/>
  <c r="BG85" i="7"/>
  <c r="BG119" i="7"/>
  <c r="BG125" i="7"/>
  <c r="BG116" i="7"/>
  <c r="BG130" i="7"/>
  <c r="BG66" i="7"/>
  <c r="BG153" i="7"/>
  <c r="BG137" i="7"/>
  <c r="BG121" i="7"/>
  <c r="BG105" i="7"/>
  <c r="BG89" i="7"/>
  <c r="BG73" i="7"/>
  <c r="BG152" i="7"/>
  <c r="BG88" i="7"/>
  <c r="BG69" i="7"/>
  <c r="BG138" i="7"/>
  <c r="BG96" i="7"/>
  <c r="BG87" i="7"/>
  <c r="BG156" i="7"/>
  <c r="BG92" i="7"/>
  <c r="BG109" i="7"/>
  <c r="BG106" i="7"/>
  <c r="BG128" i="7"/>
  <c r="BG64" i="7"/>
  <c r="BG159" i="7"/>
  <c r="BG143" i="7"/>
  <c r="BG127" i="7"/>
  <c r="BG111" i="7"/>
  <c r="BG95" i="7"/>
  <c r="BG79" i="7"/>
  <c r="BG71" i="7"/>
  <c r="BG101" i="7"/>
  <c r="BG132" i="7"/>
  <c r="BG68" i="7"/>
  <c r="BG146" i="7"/>
  <c r="BG82" i="7"/>
  <c r="BG149" i="7"/>
  <c r="BG104" i="7"/>
  <c r="BG141" i="7"/>
  <c r="BG158" i="7"/>
  <c r="BG142" i="7"/>
  <c r="BG126" i="7"/>
  <c r="BG110" i="7"/>
  <c r="BG94" i="7"/>
  <c r="BG78" i="7"/>
  <c r="BG124" i="7"/>
  <c r="BG160" i="7"/>
  <c r="BG135" i="7"/>
  <c r="BG108" i="7"/>
  <c r="BG147" i="7"/>
  <c r="BG131" i="7"/>
  <c r="BG115" i="7"/>
  <c r="BG99" i="7"/>
  <c r="BG83" i="7"/>
  <c r="BG67" i="7"/>
  <c r="BG122" i="7"/>
  <c r="BG93" i="7"/>
  <c r="BG144" i="7"/>
  <c r="BG80" i="7"/>
  <c r="BG133" i="7"/>
  <c r="BG74" i="7"/>
  <c r="BG157" i="7"/>
  <c r="BG151" i="7"/>
  <c r="BG77" i="7"/>
  <c r="BG148" i="7"/>
  <c r="BG84" i="7"/>
  <c r="BG98" i="7"/>
  <c r="BG161" i="7"/>
  <c r="BG145" i="7"/>
  <c r="BG129" i="7"/>
  <c r="BG113" i="7"/>
  <c r="BG97" i="7"/>
  <c r="BG81" i="7"/>
  <c r="BG65" i="7"/>
  <c r="BG120" i="7"/>
  <c r="BG117" i="7"/>
  <c r="BG63" i="7"/>
  <c r="BG62" i="7"/>
  <c r="BB146" i="7"/>
  <c r="BB66" i="7"/>
  <c r="BB145" i="7"/>
  <c r="BB81" i="7"/>
  <c r="BB159" i="7"/>
  <c r="BB95" i="7"/>
  <c r="BB158" i="7"/>
  <c r="BB142" i="7"/>
  <c r="BB126" i="7"/>
  <c r="BB110" i="7"/>
  <c r="BB94" i="7"/>
  <c r="BB78" i="7"/>
  <c r="BB117" i="7"/>
  <c r="BB160" i="7"/>
  <c r="BB96" i="7"/>
  <c r="BB121" i="7"/>
  <c r="BB135" i="7"/>
  <c r="BB71" i="7"/>
  <c r="BB130" i="7"/>
  <c r="BB157" i="7"/>
  <c r="BB93" i="7"/>
  <c r="BB148" i="7"/>
  <c r="BB132" i="7"/>
  <c r="BB116" i="7"/>
  <c r="BB100" i="7"/>
  <c r="BB84" i="7"/>
  <c r="BB68" i="7"/>
  <c r="BB82" i="7"/>
  <c r="BB141" i="7"/>
  <c r="BB161" i="7"/>
  <c r="BB97" i="7"/>
  <c r="BB122" i="7"/>
  <c r="BB111" i="7"/>
  <c r="BB114" i="7"/>
  <c r="BB133" i="7"/>
  <c r="BB69" i="7"/>
  <c r="BB147" i="7"/>
  <c r="BB131" i="7"/>
  <c r="BB115" i="7"/>
  <c r="BB99" i="7"/>
  <c r="BB83" i="7"/>
  <c r="BB67" i="7"/>
  <c r="BB137" i="7"/>
  <c r="BB73" i="7"/>
  <c r="BB152" i="7"/>
  <c r="BB136" i="7"/>
  <c r="BB120" i="7"/>
  <c r="BB104" i="7"/>
  <c r="BB88" i="7"/>
  <c r="BB72" i="7"/>
  <c r="BB151" i="7"/>
  <c r="BB87" i="7"/>
  <c r="BB109" i="7"/>
  <c r="BB80" i="7"/>
  <c r="BB77" i="7"/>
  <c r="BB113" i="7"/>
  <c r="BB98" i="7"/>
  <c r="BB127" i="7"/>
  <c r="BB150" i="7"/>
  <c r="BB134" i="7"/>
  <c r="BB118" i="7"/>
  <c r="BB102" i="7"/>
  <c r="BB86" i="7"/>
  <c r="BB70" i="7"/>
  <c r="BB149" i="7"/>
  <c r="BB85" i="7"/>
  <c r="BB154" i="7"/>
  <c r="BB112" i="7"/>
  <c r="BB90" i="7"/>
  <c r="BB153" i="7"/>
  <c r="BB89" i="7"/>
  <c r="BB103" i="7"/>
  <c r="BB125" i="7"/>
  <c r="BB138" i="7"/>
  <c r="BB156" i="7"/>
  <c r="BB140" i="7"/>
  <c r="BB124" i="7"/>
  <c r="BB108" i="7"/>
  <c r="BB92" i="7"/>
  <c r="BB76" i="7"/>
  <c r="BB144" i="7"/>
  <c r="BB64" i="7"/>
  <c r="BB129" i="7"/>
  <c r="BB65" i="7"/>
  <c r="BB143" i="7"/>
  <c r="BB79" i="7"/>
  <c r="BB74" i="7"/>
  <c r="BB101" i="7"/>
  <c r="BB155" i="7"/>
  <c r="BB139" i="7"/>
  <c r="BB123" i="7"/>
  <c r="BB107" i="7"/>
  <c r="BB91" i="7"/>
  <c r="BB75" i="7"/>
  <c r="BB105" i="7"/>
  <c r="BB128" i="7"/>
  <c r="BB119" i="7"/>
  <c r="BB106" i="7"/>
  <c r="BB63" i="7"/>
  <c r="BB62" i="7"/>
  <c r="BU106" i="7"/>
  <c r="BU144" i="7"/>
  <c r="BU92" i="7"/>
  <c r="BU62" i="7"/>
  <c r="BU143" i="7"/>
  <c r="BU136" i="7"/>
  <c r="BU79" i="7"/>
  <c r="BU161" i="7"/>
  <c r="BU151" i="7"/>
  <c r="BU93" i="7"/>
  <c r="BU74" i="7"/>
  <c r="BU111" i="7"/>
  <c r="BU130" i="7"/>
  <c r="BU135" i="7"/>
  <c r="BU159" i="7"/>
  <c r="BU87" i="7"/>
  <c r="BU96" i="7"/>
  <c r="BU121" i="7"/>
  <c r="BU114" i="7"/>
  <c r="BU101" i="7"/>
  <c r="BU82" i="7"/>
  <c r="BU100" i="7"/>
  <c r="BU105" i="7"/>
  <c r="BU124" i="7"/>
  <c r="BU107" i="7"/>
  <c r="BU98" i="7"/>
  <c r="BU119" i="7"/>
  <c r="BU72" i="7"/>
  <c r="BU95" i="7"/>
  <c r="BU65" i="7"/>
  <c r="BU67" i="7"/>
  <c r="BU131" i="7"/>
  <c r="BU109" i="7"/>
  <c r="BU90" i="7"/>
  <c r="BU125" i="7"/>
  <c r="BU94" i="7"/>
  <c r="BU145" i="7"/>
  <c r="BU132" i="7"/>
  <c r="BU154" i="7"/>
  <c r="BU149" i="7"/>
  <c r="BU113" i="7"/>
  <c r="BU117" i="7"/>
  <c r="BU133" i="7"/>
  <c r="BU138" i="7"/>
  <c r="BU112" i="7"/>
  <c r="BU104" i="7"/>
  <c r="BU127" i="7"/>
  <c r="BU89" i="7"/>
  <c r="BU97" i="7"/>
  <c r="BU84" i="7"/>
  <c r="BU152" i="7"/>
  <c r="BU147" i="7"/>
  <c r="BU141" i="7"/>
  <c r="BU153" i="7"/>
  <c r="BU70" i="7"/>
  <c r="BU102" i="7"/>
  <c r="BU80" i="7"/>
  <c r="BU73" i="7"/>
  <c r="BU137" i="7"/>
  <c r="BU128" i="7"/>
  <c r="BU157" i="7"/>
  <c r="BU64" i="7"/>
  <c r="BU158" i="7"/>
  <c r="BU142" i="7"/>
  <c r="BU69" i="7"/>
  <c r="BU122" i="7"/>
  <c r="BU99" i="7"/>
  <c r="BU91" i="7"/>
  <c r="BU75" i="7"/>
  <c r="BU78" i="7"/>
  <c r="BU146" i="7"/>
  <c r="BU103" i="7"/>
  <c r="BU110" i="7"/>
  <c r="BU81" i="7"/>
  <c r="BU160" i="7"/>
  <c r="BU88" i="7"/>
  <c r="BU126" i="7"/>
  <c r="BU66" i="7"/>
  <c r="BU77" i="7"/>
  <c r="BU129" i="7"/>
  <c r="BU156" i="7"/>
  <c r="BU68" i="7"/>
  <c r="BU83" i="7"/>
  <c r="BU86" i="7"/>
  <c r="BU115" i="7"/>
  <c r="BU148" i="7"/>
  <c r="BU116" i="7"/>
  <c r="BU63" i="7"/>
  <c r="BU120" i="7"/>
  <c r="BU71" i="7"/>
  <c r="BU134" i="7"/>
  <c r="BU140" i="7"/>
  <c r="BU150" i="7"/>
  <c r="BU85" i="7"/>
  <c r="BU139" i="7"/>
  <c r="BU76" i="7"/>
  <c r="BU108" i="7"/>
  <c r="BU155" i="7"/>
  <c r="BU118" i="7"/>
  <c r="BV75" i="7"/>
  <c r="BV99" i="7"/>
  <c r="BV115" i="7"/>
  <c r="BV147" i="7"/>
  <c r="BV72" i="7"/>
  <c r="BV128" i="7"/>
  <c r="BV91" i="7"/>
  <c r="BV123" i="7"/>
  <c r="BV155" i="7"/>
  <c r="BV104" i="7"/>
  <c r="BV120" i="7"/>
  <c r="BV80" i="7"/>
  <c r="BV112" i="7"/>
  <c r="BV70" i="7"/>
  <c r="BV78" i="7"/>
  <c r="BV86" i="7"/>
  <c r="BV94" i="7"/>
  <c r="BV102" i="7"/>
  <c r="BV110" i="7"/>
  <c r="BV118" i="7"/>
  <c r="BV126" i="7"/>
  <c r="BV134" i="7"/>
  <c r="BV142" i="7"/>
  <c r="BV150" i="7"/>
  <c r="BV158" i="7"/>
  <c r="BV83" i="7"/>
  <c r="BV131" i="7"/>
  <c r="BV88" i="7"/>
  <c r="BV160" i="7"/>
  <c r="BV67" i="7"/>
  <c r="BV107" i="7"/>
  <c r="BV139" i="7"/>
  <c r="BV96" i="7"/>
  <c r="BV136" i="7"/>
  <c r="BV152" i="7"/>
  <c r="BV64" i="7"/>
  <c r="BV144" i="7"/>
  <c r="BV156" i="7"/>
  <c r="BV92" i="7"/>
  <c r="BV146" i="7"/>
  <c r="BV82" i="7"/>
  <c r="BV137" i="7"/>
  <c r="BV73" i="7"/>
  <c r="BV151" i="7"/>
  <c r="BV87" i="7"/>
  <c r="BV95" i="7"/>
  <c r="BV148" i="7"/>
  <c r="BV84" i="7"/>
  <c r="BV138" i="7"/>
  <c r="BV74" i="7"/>
  <c r="BV129" i="7"/>
  <c r="BV65" i="7"/>
  <c r="BV143" i="7"/>
  <c r="BV79" i="7"/>
  <c r="BV81" i="7"/>
  <c r="BV140" i="7"/>
  <c r="BV76" i="7"/>
  <c r="BV130" i="7"/>
  <c r="BV66" i="7"/>
  <c r="BV121" i="7"/>
  <c r="BV149" i="7"/>
  <c r="BV135" i="7"/>
  <c r="BV71" i="7"/>
  <c r="BV159" i="7"/>
  <c r="BV132" i="7"/>
  <c r="BV68" i="7"/>
  <c r="BV122" i="7"/>
  <c r="BV157" i="7"/>
  <c r="BV113" i="7"/>
  <c r="BV77" i="7"/>
  <c r="BV127" i="7"/>
  <c r="BV141" i="7"/>
  <c r="BV145" i="7"/>
  <c r="BV124" i="7"/>
  <c r="BV133" i="7"/>
  <c r="BV114" i="7"/>
  <c r="BV117" i="7"/>
  <c r="BV105" i="7"/>
  <c r="BV125" i="7"/>
  <c r="BV119" i="7"/>
  <c r="BV85" i="7"/>
  <c r="BV154" i="7"/>
  <c r="BV116" i="7"/>
  <c r="BV93" i="7"/>
  <c r="BV106" i="7"/>
  <c r="BV161" i="7"/>
  <c r="BV97" i="7"/>
  <c r="BV109" i="7"/>
  <c r="BV111" i="7"/>
  <c r="BV90" i="7"/>
  <c r="BV108" i="7"/>
  <c r="BV101" i="7"/>
  <c r="BV98" i="7"/>
  <c r="BV153" i="7"/>
  <c r="BV89" i="7"/>
  <c r="BV69" i="7"/>
  <c r="BV103" i="7"/>
  <c r="BV100" i="7"/>
  <c r="BV63" i="7"/>
  <c r="BV62" i="7"/>
  <c r="AD8" i="7"/>
  <c r="AE8" i="7" s="1"/>
  <c r="AF8" i="7" s="1"/>
  <c r="AG8" i="7" s="1"/>
  <c r="AH8" i="7" s="1"/>
  <c r="AI8" i="7" s="1"/>
  <c r="AJ8" i="7" s="1"/>
  <c r="AK8" i="7" s="1"/>
  <c r="AL8" i="7" s="1"/>
  <c r="AM8" i="7" s="1"/>
  <c r="AN8" i="7" s="1"/>
  <c r="AO8" i="7" s="1"/>
  <c r="AP8" i="7" s="1"/>
  <c r="AQ8" i="7" s="1"/>
  <c r="AR8" i="7" s="1"/>
  <c r="AS8" i="7" s="1"/>
  <c r="AT8" i="7" s="1"/>
  <c r="AU8" i="7" s="1"/>
  <c r="AV8" i="7" s="1"/>
  <c r="AW8" i="7" s="1"/>
  <c r="AX8" i="7" s="1"/>
  <c r="AY8" i="7" s="1"/>
  <c r="AZ8" i="7" s="1"/>
  <c r="BA8" i="7" s="1"/>
  <c r="BB8" i="7" s="1"/>
  <c r="BP124" i="7"/>
  <c r="BP76" i="7"/>
  <c r="BP148" i="7"/>
  <c r="BP88" i="7"/>
  <c r="BY124" i="7"/>
  <c r="BP82" i="7"/>
  <c r="BY121" i="7"/>
  <c r="BP65" i="7"/>
  <c r="BY73" i="7"/>
  <c r="BP96" i="7"/>
  <c r="BY87" i="7"/>
  <c r="BP142" i="7"/>
  <c r="BY83" i="7"/>
  <c r="BY111" i="7"/>
  <c r="BY109" i="7"/>
  <c r="BY150" i="7"/>
  <c r="BP131" i="7"/>
  <c r="BP160" i="7"/>
  <c r="BY155" i="7"/>
  <c r="BY120" i="7"/>
  <c r="BP86" i="7"/>
  <c r="BP150" i="7"/>
  <c r="BY77" i="7"/>
  <c r="BY157" i="7"/>
  <c r="BM127" i="7"/>
  <c r="BM134" i="7"/>
  <c r="BM140" i="7"/>
  <c r="BM161" i="7"/>
  <c r="BM94" i="7"/>
  <c r="BM86" i="7"/>
  <c r="BM73" i="7"/>
  <c r="BM124" i="7"/>
  <c r="BM116" i="7"/>
  <c r="BM108" i="7"/>
  <c r="BM100" i="7"/>
  <c r="BM92" i="7"/>
  <c r="BM84" i="7"/>
  <c r="BM76" i="7"/>
  <c r="BM68" i="7"/>
  <c r="BM65" i="7"/>
  <c r="BM146" i="7"/>
  <c r="BM118" i="7"/>
  <c r="BM110" i="7"/>
  <c r="BM123" i="7"/>
  <c r="BM115" i="7"/>
  <c r="BM156" i="7"/>
  <c r="BM153" i="7"/>
  <c r="BM145" i="7"/>
  <c r="BM148" i="7"/>
  <c r="BM154" i="7"/>
  <c r="BM139" i="7"/>
  <c r="BM131" i="7"/>
  <c r="BM78" i="7"/>
  <c r="BM70" i="7"/>
  <c r="BM142" i="7"/>
  <c r="BM83" i="7"/>
  <c r="BM75" i="7"/>
  <c r="BM155" i="7"/>
  <c r="BM147" i="7"/>
  <c r="BM107" i="7"/>
  <c r="BM91" i="7"/>
  <c r="BM132" i="7"/>
  <c r="BM126" i="7"/>
  <c r="BM141" i="7"/>
  <c r="BM114" i="7"/>
  <c r="BM106" i="7"/>
  <c r="BM67" i="7"/>
  <c r="BM159" i="7"/>
  <c r="BM137" i="7"/>
  <c r="BM121" i="7"/>
  <c r="BM122" i="7"/>
  <c r="BM98" i="7"/>
  <c r="BM90" i="7"/>
  <c r="BM82" i="7"/>
  <c r="BM74" i="7"/>
  <c r="BM99" i="7"/>
  <c r="BM119" i="7"/>
  <c r="BM125" i="7"/>
  <c r="BM135" i="7"/>
  <c r="BM151" i="7"/>
  <c r="BM143" i="7"/>
  <c r="BM133" i="7"/>
  <c r="BM117" i="7"/>
  <c r="BM109" i="7"/>
  <c r="BM101" i="7"/>
  <c r="BM93" i="7"/>
  <c r="BM85" i="7"/>
  <c r="BM77" i="7"/>
  <c r="BM69" i="7"/>
  <c r="BM160" i="7"/>
  <c r="BM130" i="7"/>
  <c r="BM81" i="7"/>
  <c r="BM144" i="7"/>
  <c r="BM136" i="7"/>
  <c r="BM128" i="7"/>
  <c r="BM120" i="7"/>
  <c r="BM112" i="7"/>
  <c r="BM104" i="7"/>
  <c r="BM96" i="7"/>
  <c r="BM88" i="7"/>
  <c r="BM80" i="7"/>
  <c r="BM72" i="7"/>
  <c r="BM64" i="7"/>
  <c r="BM66" i="7"/>
  <c r="BM97" i="7"/>
  <c r="BM129" i="7"/>
  <c r="BM113" i="7"/>
  <c r="BM152" i="7"/>
  <c r="BM102" i="7"/>
  <c r="BM158" i="7"/>
  <c r="BM138" i="7"/>
  <c r="BM149" i="7"/>
  <c r="BM105" i="7"/>
  <c r="BM150" i="7"/>
  <c r="BM111" i="7"/>
  <c r="BM89" i="7"/>
  <c r="BM103" i="7"/>
  <c r="BM95" i="7"/>
  <c r="BM87" i="7"/>
  <c r="BM79" i="7"/>
  <c r="BM71" i="7"/>
  <c r="BM157" i="7"/>
  <c r="BM62" i="7"/>
  <c r="BM63" i="7"/>
  <c r="BT119" i="7"/>
  <c r="BT146" i="7"/>
  <c r="BT66" i="7"/>
  <c r="BT154" i="7"/>
  <c r="BT103" i="7"/>
  <c r="BT95" i="7"/>
  <c r="BT87" i="7"/>
  <c r="BT123" i="7"/>
  <c r="BT149" i="7"/>
  <c r="BT125" i="7"/>
  <c r="BT117" i="7"/>
  <c r="BT109" i="7"/>
  <c r="BT101" i="7"/>
  <c r="BT93" i="7"/>
  <c r="BT85" i="7"/>
  <c r="BT77" i="7"/>
  <c r="BT69" i="7"/>
  <c r="BT131" i="7"/>
  <c r="BT139" i="7"/>
  <c r="BT155" i="7"/>
  <c r="BT144" i="7"/>
  <c r="BT141" i="7"/>
  <c r="BT100" i="7"/>
  <c r="BT157" i="7"/>
  <c r="BT108" i="7"/>
  <c r="BT128" i="7"/>
  <c r="BT121" i="7"/>
  <c r="BT136" i="7"/>
  <c r="BT111" i="7"/>
  <c r="BT138" i="7"/>
  <c r="BT116" i="7"/>
  <c r="BT124" i="7"/>
  <c r="BT147" i="7"/>
  <c r="BT79" i="7"/>
  <c r="BT71" i="7"/>
  <c r="BT135" i="7"/>
  <c r="BT133" i="7"/>
  <c r="BT132" i="7"/>
  <c r="BT84" i="7"/>
  <c r="BT76" i="7"/>
  <c r="BT140" i="7"/>
  <c r="BT126" i="7"/>
  <c r="BT118" i="7"/>
  <c r="BT110" i="7"/>
  <c r="BT102" i="7"/>
  <c r="BT94" i="7"/>
  <c r="BT86" i="7"/>
  <c r="BT78" i="7"/>
  <c r="BT70" i="7"/>
  <c r="BT68" i="7"/>
  <c r="BT153" i="7"/>
  <c r="BT98" i="7"/>
  <c r="BT92" i="7"/>
  <c r="BT134" i="7"/>
  <c r="BT107" i="7"/>
  <c r="BT142" i="7"/>
  <c r="BT115" i="7"/>
  <c r="BT91" i="7"/>
  <c r="BT83" i="7"/>
  <c r="BT148" i="7"/>
  <c r="BT130" i="7"/>
  <c r="BT161" i="7"/>
  <c r="BT145" i="7"/>
  <c r="BT82" i="7"/>
  <c r="BT99" i="7"/>
  <c r="BT143" i="7"/>
  <c r="BT152" i="7"/>
  <c r="BT159" i="7"/>
  <c r="BT106" i="7"/>
  <c r="BT90" i="7"/>
  <c r="BT74" i="7"/>
  <c r="BT137" i="7"/>
  <c r="BT129" i="7"/>
  <c r="BT113" i="7"/>
  <c r="BT105" i="7"/>
  <c r="BT97" i="7"/>
  <c r="BT89" i="7"/>
  <c r="BT127" i="7"/>
  <c r="BT75" i="7"/>
  <c r="BT67" i="7"/>
  <c r="BT160" i="7"/>
  <c r="BT156" i="7"/>
  <c r="BT114" i="7"/>
  <c r="BT151" i="7"/>
  <c r="BT122" i="7"/>
  <c r="BT73" i="7"/>
  <c r="BT158" i="7"/>
  <c r="BT120" i="7"/>
  <c r="BT112" i="7"/>
  <c r="BT81" i="7"/>
  <c r="BT150" i="7"/>
  <c r="BT104" i="7"/>
  <c r="BT96" i="7"/>
  <c r="BT88" i="7"/>
  <c r="BT80" i="7"/>
  <c r="BT72" i="7"/>
  <c r="BT64" i="7"/>
  <c r="BT65" i="7"/>
  <c r="BT63" i="7"/>
  <c r="BT62" i="7"/>
  <c r="BR129" i="7"/>
  <c r="BR100" i="7"/>
  <c r="BR148" i="7"/>
  <c r="BR97" i="7"/>
  <c r="BR89" i="7"/>
  <c r="BR81" i="7"/>
  <c r="BR125" i="7"/>
  <c r="BR92" i="7"/>
  <c r="BR149" i="7"/>
  <c r="BR156" i="7"/>
  <c r="BR127" i="7"/>
  <c r="BR119" i="7"/>
  <c r="BR111" i="7"/>
  <c r="BR103" i="7"/>
  <c r="BR95" i="7"/>
  <c r="BR87" i="7"/>
  <c r="BR79" i="7"/>
  <c r="BR71" i="7"/>
  <c r="BR137" i="7"/>
  <c r="BR143" i="7"/>
  <c r="BR135" i="7"/>
  <c r="BR140" i="7"/>
  <c r="BR142" i="7"/>
  <c r="BR110" i="7"/>
  <c r="BR121" i="7"/>
  <c r="BR159" i="7"/>
  <c r="BR157" i="7"/>
  <c r="BR151" i="7"/>
  <c r="BR158" i="7"/>
  <c r="BR102" i="7"/>
  <c r="BR134" i="7"/>
  <c r="BR126" i="7"/>
  <c r="BR118" i="7"/>
  <c r="BR73" i="7"/>
  <c r="BR65" i="7"/>
  <c r="BR86" i="7"/>
  <c r="BR78" i="7"/>
  <c r="BR109" i="7"/>
  <c r="BR113" i="7"/>
  <c r="BR128" i="7"/>
  <c r="BR70" i="7"/>
  <c r="BR146" i="7"/>
  <c r="BR124" i="7"/>
  <c r="BR136" i="7"/>
  <c r="BR93" i="7"/>
  <c r="BR85" i="7"/>
  <c r="BR77" i="7"/>
  <c r="BR144" i="7"/>
  <c r="BR117" i="7"/>
  <c r="BR101" i="7"/>
  <c r="BR150" i="7"/>
  <c r="BR94" i="7"/>
  <c r="BR116" i="7"/>
  <c r="BR154" i="7"/>
  <c r="BR120" i="7"/>
  <c r="BR112" i="7"/>
  <c r="BR104" i="7"/>
  <c r="BR96" i="7"/>
  <c r="BR88" i="7"/>
  <c r="BR80" i="7"/>
  <c r="BR72" i="7"/>
  <c r="BR64" i="7"/>
  <c r="BR114" i="7"/>
  <c r="BR105" i="7"/>
  <c r="BR84" i="7"/>
  <c r="BR68" i="7"/>
  <c r="BR139" i="7"/>
  <c r="BR131" i="7"/>
  <c r="BR115" i="7"/>
  <c r="BR107" i="7"/>
  <c r="BR99" i="7"/>
  <c r="BR91" i="7"/>
  <c r="BR83" i="7"/>
  <c r="BR75" i="7"/>
  <c r="BR67" i="7"/>
  <c r="BR132" i="7"/>
  <c r="BR141" i="7"/>
  <c r="BR69" i="7"/>
  <c r="BR147" i="7"/>
  <c r="BR133" i="7"/>
  <c r="BR138" i="7"/>
  <c r="BR161" i="7"/>
  <c r="BR130" i="7"/>
  <c r="BR123" i="7"/>
  <c r="BR145" i="7"/>
  <c r="BR152" i="7"/>
  <c r="BR155" i="7"/>
  <c r="BR108" i="7"/>
  <c r="BR122" i="7"/>
  <c r="BR106" i="7"/>
  <c r="BR98" i="7"/>
  <c r="BR90" i="7"/>
  <c r="BR82" i="7"/>
  <c r="BR74" i="7"/>
  <c r="BR66" i="7"/>
  <c r="BR160" i="7"/>
  <c r="BR76" i="7"/>
  <c r="BR153" i="7"/>
  <c r="BR63" i="7"/>
  <c r="BR62" i="7"/>
  <c r="BP139" i="7"/>
  <c r="BP84" i="7"/>
  <c r="BP101" i="7"/>
  <c r="BP155" i="7"/>
  <c r="BP72" i="7"/>
  <c r="BP90" i="7"/>
  <c r="BP64" i="7"/>
  <c r="BP134" i="7"/>
  <c r="BP126" i="7"/>
  <c r="BP81" i="7"/>
  <c r="BP80" i="7"/>
  <c r="BP161" i="7"/>
  <c r="BY91" i="7"/>
  <c r="BY68" i="7"/>
  <c r="BY117" i="7"/>
  <c r="BY93" i="7"/>
  <c r="BY148" i="7"/>
  <c r="BY156" i="7"/>
  <c r="BY81" i="7"/>
  <c r="BY143" i="7"/>
  <c r="BY119" i="7"/>
  <c r="BY64" i="7"/>
  <c r="BY128" i="7"/>
  <c r="BY160" i="7"/>
  <c r="BN96" i="7"/>
  <c r="BN154" i="7"/>
  <c r="BN106" i="7"/>
  <c r="BN160" i="7"/>
  <c r="BN152" i="7"/>
  <c r="BN125" i="7"/>
  <c r="BN147" i="7"/>
  <c r="BN153" i="7"/>
  <c r="BN131" i="7"/>
  <c r="BN161" i="7"/>
  <c r="BN123" i="7"/>
  <c r="BN115" i="7"/>
  <c r="BN107" i="7"/>
  <c r="BN99" i="7"/>
  <c r="BN142" i="7"/>
  <c r="BN144" i="7"/>
  <c r="BN75" i="7"/>
  <c r="BN122" i="7"/>
  <c r="BN90" i="7"/>
  <c r="BN140" i="7"/>
  <c r="BN132" i="7"/>
  <c r="BN124" i="7"/>
  <c r="BN83" i="7"/>
  <c r="BN155" i="7"/>
  <c r="BN139" i="7"/>
  <c r="BN138" i="7"/>
  <c r="BN98" i="7"/>
  <c r="BN85" i="7"/>
  <c r="BN145" i="7"/>
  <c r="BN91" i="7"/>
  <c r="BN146" i="7"/>
  <c r="BN114" i="7"/>
  <c r="BN101" i="7"/>
  <c r="BN93" i="7"/>
  <c r="BN77" i="7"/>
  <c r="BN69" i="7"/>
  <c r="BN82" i="7"/>
  <c r="BN127" i="7"/>
  <c r="BN134" i="7"/>
  <c r="BN137" i="7"/>
  <c r="BN112" i="7"/>
  <c r="BN116" i="7"/>
  <c r="BN108" i="7"/>
  <c r="BN100" i="7"/>
  <c r="BN92" i="7"/>
  <c r="BN84" i="7"/>
  <c r="BN76" i="7"/>
  <c r="BN68" i="7"/>
  <c r="BN141" i="7"/>
  <c r="BN133" i="7"/>
  <c r="BN136" i="7"/>
  <c r="BN158" i="7"/>
  <c r="BN74" i="7"/>
  <c r="BN113" i="7"/>
  <c r="BN105" i="7"/>
  <c r="BN67" i="7"/>
  <c r="BN117" i="7"/>
  <c r="BN66" i="7"/>
  <c r="BN110" i="7"/>
  <c r="BN97" i="7"/>
  <c r="BN89" i="7"/>
  <c r="BN81" i="7"/>
  <c r="BN73" i="7"/>
  <c r="BN129" i="7"/>
  <c r="BN159" i="7"/>
  <c r="BN128" i="7"/>
  <c r="BN64" i="7"/>
  <c r="BN121" i="7"/>
  <c r="BN109" i="7"/>
  <c r="BN130" i="7"/>
  <c r="BN151" i="7"/>
  <c r="BN150" i="7"/>
  <c r="BN143" i="7"/>
  <c r="BN135" i="7"/>
  <c r="BN119" i="7"/>
  <c r="BN111" i="7"/>
  <c r="BN103" i="7"/>
  <c r="BN95" i="7"/>
  <c r="BN87" i="7"/>
  <c r="BN79" i="7"/>
  <c r="BN71" i="7"/>
  <c r="BN120" i="7"/>
  <c r="BN80" i="7"/>
  <c r="BN102" i="7"/>
  <c r="BN94" i="7"/>
  <c r="BN86" i="7"/>
  <c r="BN78" i="7"/>
  <c r="BN70" i="7"/>
  <c r="BN157" i="7"/>
  <c r="BN104" i="7"/>
  <c r="BN88" i="7"/>
  <c r="BN118" i="7"/>
  <c r="BN148" i="7"/>
  <c r="BN72" i="7"/>
  <c r="BN149" i="7"/>
  <c r="BN126" i="7"/>
  <c r="BN156" i="7"/>
  <c r="BN65" i="7"/>
  <c r="BN63" i="7"/>
  <c r="BN62" i="7"/>
  <c r="BO152" i="7"/>
  <c r="BO116" i="7"/>
  <c r="BO128" i="7"/>
  <c r="BO130" i="7"/>
  <c r="BO145" i="7"/>
  <c r="BO100" i="7"/>
  <c r="BO92" i="7"/>
  <c r="BO84" i="7"/>
  <c r="BO136" i="7"/>
  <c r="BO154" i="7"/>
  <c r="BO122" i="7"/>
  <c r="BO114" i="7"/>
  <c r="BO106" i="7"/>
  <c r="BO98" i="7"/>
  <c r="BO90" i="7"/>
  <c r="BO82" i="7"/>
  <c r="BO74" i="7"/>
  <c r="BO66" i="7"/>
  <c r="BO153" i="7"/>
  <c r="BO138" i="7"/>
  <c r="BO143" i="7"/>
  <c r="BO161" i="7"/>
  <c r="BO159" i="7"/>
  <c r="BO133" i="7"/>
  <c r="BO135" i="7"/>
  <c r="BO146" i="7"/>
  <c r="BO160" i="7"/>
  <c r="BO141" i="7"/>
  <c r="BO132" i="7"/>
  <c r="BO129" i="7"/>
  <c r="BO113" i="7"/>
  <c r="BO140" i="7"/>
  <c r="BO76" i="7"/>
  <c r="BO68" i="7"/>
  <c r="BO121" i="7"/>
  <c r="BO105" i="7"/>
  <c r="BO97" i="7"/>
  <c r="BO81" i="7"/>
  <c r="BO151" i="7"/>
  <c r="BO139" i="7"/>
  <c r="BO115" i="7"/>
  <c r="BO107" i="7"/>
  <c r="BO99" i="7"/>
  <c r="BO91" i="7"/>
  <c r="BO83" i="7"/>
  <c r="BO75" i="7"/>
  <c r="BO67" i="7"/>
  <c r="BO73" i="7"/>
  <c r="BO112" i="7"/>
  <c r="BO104" i="7"/>
  <c r="BO137" i="7"/>
  <c r="BO150" i="7"/>
  <c r="BO120" i="7"/>
  <c r="BO65" i="7"/>
  <c r="BO127" i="7"/>
  <c r="BO89" i="7"/>
  <c r="BO124" i="7"/>
  <c r="BO123" i="7"/>
  <c r="BO95" i="7"/>
  <c r="BO96" i="7"/>
  <c r="BO88" i="7"/>
  <c r="BO158" i="7"/>
  <c r="BO144" i="7"/>
  <c r="BO131" i="7"/>
  <c r="BO72" i="7"/>
  <c r="BO109" i="7"/>
  <c r="BO157" i="7"/>
  <c r="BO111" i="7"/>
  <c r="BO156" i="7"/>
  <c r="BO103" i="7"/>
  <c r="BO87" i="7"/>
  <c r="BO71" i="7"/>
  <c r="BO142" i="7"/>
  <c r="BO134" i="7"/>
  <c r="BO118" i="7"/>
  <c r="BO110" i="7"/>
  <c r="BO102" i="7"/>
  <c r="BO94" i="7"/>
  <c r="BO119" i="7"/>
  <c r="BO64" i="7"/>
  <c r="BO80" i="7"/>
  <c r="BO148" i="7"/>
  <c r="BO108" i="7"/>
  <c r="BO78" i="7"/>
  <c r="BO86" i="7"/>
  <c r="BO155" i="7"/>
  <c r="BO79" i="7"/>
  <c r="BO126" i="7"/>
  <c r="BO125" i="7"/>
  <c r="BO70" i="7"/>
  <c r="BO147" i="7"/>
  <c r="BO149" i="7"/>
  <c r="BO117" i="7"/>
  <c r="BO101" i="7"/>
  <c r="BO93" i="7"/>
  <c r="BO85" i="7"/>
  <c r="BO77" i="7"/>
  <c r="BO69" i="7"/>
  <c r="BO62" i="7"/>
  <c r="BO63" i="7"/>
  <c r="BZ108" i="7"/>
  <c r="BZ157" i="7"/>
  <c r="BZ84" i="7"/>
  <c r="BZ101" i="7"/>
  <c r="BZ159" i="7"/>
  <c r="BZ140" i="7"/>
  <c r="BZ158" i="7"/>
  <c r="BZ149" i="7"/>
  <c r="BZ141" i="7"/>
  <c r="BZ135" i="7"/>
  <c r="BZ142" i="7"/>
  <c r="BZ110" i="7"/>
  <c r="BZ150" i="7"/>
  <c r="BZ148" i="7"/>
  <c r="BZ143" i="7"/>
  <c r="BZ102" i="7"/>
  <c r="BZ156" i="7"/>
  <c r="BZ133" i="7"/>
  <c r="BZ119" i="7"/>
  <c r="BZ73" i="7"/>
  <c r="BZ65" i="7"/>
  <c r="BZ111" i="7"/>
  <c r="BZ79" i="7"/>
  <c r="BZ86" i="7"/>
  <c r="BZ78" i="7"/>
  <c r="BZ132" i="7"/>
  <c r="BZ121" i="7"/>
  <c r="BZ113" i="7"/>
  <c r="BZ103" i="7"/>
  <c r="BZ81" i="7"/>
  <c r="BZ105" i="7"/>
  <c r="BZ125" i="7"/>
  <c r="BZ87" i="7"/>
  <c r="BZ144" i="7"/>
  <c r="BZ136" i="7"/>
  <c r="BZ128" i="7"/>
  <c r="BZ120" i="7"/>
  <c r="BZ89" i="7"/>
  <c r="BZ95" i="7"/>
  <c r="BZ151" i="7"/>
  <c r="BZ97" i="7"/>
  <c r="BZ93" i="7"/>
  <c r="BZ85" i="7"/>
  <c r="BZ77" i="7"/>
  <c r="BZ71" i="7"/>
  <c r="BZ134" i="7"/>
  <c r="BZ127" i="7"/>
  <c r="BZ118" i="7"/>
  <c r="BZ117" i="7"/>
  <c r="BZ109" i="7"/>
  <c r="BZ126" i="7"/>
  <c r="BZ155" i="7"/>
  <c r="BZ112" i="7"/>
  <c r="BZ104" i="7"/>
  <c r="BZ96" i="7"/>
  <c r="BZ88" i="7"/>
  <c r="BZ80" i="7"/>
  <c r="BZ72" i="7"/>
  <c r="BZ64" i="7"/>
  <c r="BZ94" i="7"/>
  <c r="BZ153" i="7"/>
  <c r="BZ69" i="7"/>
  <c r="BZ100" i="7"/>
  <c r="BZ147" i="7"/>
  <c r="BZ146" i="7"/>
  <c r="BZ124" i="7"/>
  <c r="BZ116" i="7"/>
  <c r="BZ161" i="7"/>
  <c r="BZ145" i="7"/>
  <c r="BZ70" i="7"/>
  <c r="BZ92" i="7"/>
  <c r="BZ76" i="7"/>
  <c r="BZ123" i="7"/>
  <c r="BZ154" i="7"/>
  <c r="BZ75" i="7"/>
  <c r="BZ114" i="7"/>
  <c r="BZ130" i="7"/>
  <c r="BZ83" i="7"/>
  <c r="BZ129" i="7"/>
  <c r="BZ122" i="7"/>
  <c r="BZ106" i="7"/>
  <c r="BZ98" i="7"/>
  <c r="BZ90" i="7"/>
  <c r="BZ82" i="7"/>
  <c r="BZ74" i="7"/>
  <c r="BZ66" i="7"/>
  <c r="BZ139" i="7"/>
  <c r="BZ160" i="7"/>
  <c r="BZ131" i="7"/>
  <c r="BZ115" i="7"/>
  <c r="BZ138" i="7"/>
  <c r="BZ107" i="7"/>
  <c r="BZ137" i="7"/>
  <c r="BZ152" i="7"/>
  <c r="BZ68" i="7"/>
  <c r="BZ99" i="7"/>
  <c r="BZ67" i="7"/>
  <c r="BZ91" i="7"/>
  <c r="BZ62" i="7"/>
  <c r="BZ63" i="7"/>
  <c r="BP85" i="7"/>
  <c r="BP92" i="7"/>
  <c r="BP146" i="7"/>
  <c r="BP156" i="7"/>
  <c r="BP120" i="7"/>
  <c r="BP98" i="7"/>
  <c r="BP118" i="7"/>
  <c r="BP91" i="7"/>
  <c r="BP83" i="7"/>
  <c r="BP121" i="7"/>
  <c r="BP73" i="7"/>
  <c r="BP128" i="7"/>
  <c r="BY99" i="7"/>
  <c r="BY84" i="7"/>
  <c r="BY92" i="7"/>
  <c r="BY78" i="7"/>
  <c r="BY86" i="7"/>
  <c r="BY142" i="7"/>
  <c r="BY89" i="7"/>
  <c r="BY139" i="7"/>
  <c r="BY135" i="7"/>
  <c r="BY72" i="7"/>
  <c r="BY159" i="7"/>
  <c r="BY122" i="7"/>
  <c r="BH86" i="7"/>
  <c r="BH143" i="7"/>
  <c r="BH158" i="7"/>
  <c r="BH142" i="7"/>
  <c r="BH107" i="7"/>
  <c r="BH91" i="7"/>
  <c r="BH83" i="7"/>
  <c r="BH139" i="7"/>
  <c r="BH152" i="7"/>
  <c r="BH145" i="7"/>
  <c r="BH129" i="7"/>
  <c r="BH121" i="7"/>
  <c r="BH113" i="7"/>
  <c r="BH105" i="7"/>
  <c r="BH97" i="7"/>
  <c r="BH89" i="7"/>
  <c r="BH81" i="7"/>
  <c r="BH73" i="7"/>
  <c r="BH65" i="7"/>
  <c r="BH115" i="7"/>
  <c r="BH153" i="7"/>
  <c r="BH128" i="7"/>
  <c r="BH131" i="7"/>
  <c r="BH150" i="7"/>
  <c r="BH111" i="7"/>
  <c r="BH124" i="7"/>
  <c r="BH159" i="7"/>
  <c r="BH127" i="7"/>
  <c r="BH151" i="7"/>
  <c r="BH136" i="7"/>
  <c r="BH120" i="7"/>
  <c r="BH112" i="7"/>
  <c r="BH96" i="7"/>
  <c r="BH75" i="7"/>
  <c r="BH67" i="7"/>
  <c r="BH137" i="7"/>
  <c r="BH144" i="7"/>
  <c r="BH80" i="7"/>
  <c r="BH88" i="7"/>
  <c r="BH160" i="7"/>
  <c r="BH123" i="7"/>
  <c r="BH161" i="7"/>
  <c r="BH122" i="7"/>
  <c r="BH72" i="7"/>
  <c r="BH156" i="7"/>
  <c r="BH110" i="7"/>
  <c r="BH130" i="7"/>
  <c r="BH95" i="7"/>
  <c r="BH87" i="7"/>
  <c r="BH79" i="7"/>
  <c r="BH71" i="7"/>
  <c r="BH132" i="7"/>
  <c r="BH134" i="7"/>
  <c r="BH138" i="7"/>
  <c r="BH118" i="7"/>
  <c r="BH148" i="7"/>
  <c r="BH116" i="7"/>
  <c r="BH104" i="7"/>
  <c r="BH114" i="7"/>
  <c r="BH106" i="7"/>
  <c r="BH98" i="7"/>
  <c r="BH90" i="7"/>
  <c r="BH82" i="7"/>
  <c r="BH74" i="7"/>
  <c r="BH66" i="7"/>
  <c r="BH119" i="7"/>
  <c r="BH103" i="7"/>
  <c r="BH99" i="7"/>
  <c r="BH149" i="7"/>
  <c r="BH94" i="7"/>
  <c r="BH78" i="7"/>
  <c r="BH141" i="7"/>
  <c r="BH133" i="7"/>
  <c r="BH125" i="7"/>
  <c r="BH117" i="7"/>
  <c r="BH109" i="7"/>
  <c r="BH101" i="7"/>
  <c r="BH93" i="7"/>
  <c r="BH85" i="7"/>
  <c r="BH77" i="7"/>
  <c r="BH69" i="7"/>
  <c r="BH126" i="7"/>
  <c r="BH135" i="7"/>
  <c r="BH140" i="7"/>
  <c r="BH64" i="7"/>
  <c r="BH157" i="7"/>
  <c r="BH146" i="7"/>
  <c r="BH155" i="7"/>
  <c r="BH108" i="7"/>
  <c r="BH100" i="7"/>
  <c r="BH92" i="7"/>
  <c r="BH84" i="7"/>
  <c r="BH76" i="7"/>
  <c r="BH68" i="7"/>
  <c r="BH154" i="7"/>
  <c r="BH102" i="7"/>
  <c r="BH147" i="7"/>
  <c r="BH70" i="7"/>
  <c r="BH62" i="7"/>
  <c r="BH63" i="7"/>
  <c r="BX150" i="7"/>
  <c r="BX151" i="7"/>
  <c r="BX70" i="7"/>
  <c r="BX144" i="7"/>
  <c r="BX159" i="7"/>
  <c r="BX153" i="7"/>
  <c r="BX161" i="7"/>
  <c r="BX145" i="7"/>
  <c r="BX129" i="7"/>
  <c r="BX121" i="7"/>
  <c r="BX113" i="7"/>
  <c r="BX105" i="7"/>
  <c r="BX158" i="7"/>
  <c r="BX123" i="7"/>
  <c r="BX81" i="7"/>
  <c r="BX88" i="7"/>
  <c r="BX138" i="7"/>
  <c r="BX130" i="7"/>
  <c r="BX122" i="7"/>
  <c r="BX137" i="7"/>
  <c r="BX107" i="7"/>
  <c r="BX83" i="7"/>
  <c r="BX119" i="7"/>
  <c r="BX89" i="7"/>
  <c r="BX104" i="7"/>
  <c r="BX142" i="7"/>
  <c r="BX91" i="7"/>
  <c r="BX97" i="7"/>
  <c r="BX65" i="7"/>
  <c r="BX128" i="7"/>
  <c r="BX136" i="7"/>
  <c r="BX120" i="7"/>
  <c r="BX112" i="7"/>
  <c r="BX96" i="7"/>
  <c r="BX75" i="7"/>
  <c r="BX67" i="7"/>
  <c r="BX143" i="7"/>
  <c r="BX99" i="7"/>
  <c r="BX152" i="7"/>
  <c r="BX125" i="7"/>
  <c r="BX114" i="7"/>
  <c r="BX106" i="7"/>
  <c r="BX98" i="7"/>
  <c r="BX90" i="7"/>
  <c r="BX82" i="7"/>
  <c r="BX74" i="7"/>
  <c r="BX66" i="7"/>
  <c r="BX111" i="7"/>
  <c r="BX103" i="7"/>
  <c r="BX73" i="7"/>
  <c r="BX140" i="7"/>
  <c r="BX132" i="7"/>
  <c r="BX148" i="7"/>
  <c r="BX139" i="7"/>
  <c r="BX131" i="7"/>
  <c r="BX80" i="7"/>
  <c r="BX72" i="7"/>
  <c r="BX64" i="7"/>
  <c r="BX160" i="7"/>
  <c r="BX115" i="7"/>
  <c r="BX95" i="7"/>
  <c r="BX87" i="7"/>
  <c r="BX79" i="7"/>
  <c r="BX71" i="7"/>
  <c r="BX149" i="7"/>
  <c r="BX135" i="7"/>
  <c r="BX118" i="7"/>
  <c r="BX134" i="7"/>
  <c r="BX126" i="7"/>
  <c r="BX157" i="7"/>
  <c r="BX156" i="7"/>
  <c r="BX110" i="7"/>
  <c r="BX86" i="7"/>
  <c r="BX102" i="7"/>
  <c r="BX141" i="7"/>
  <c r="BX133" i="7"/>
  <c r="BX117" i="7"/>
  <c r="BX109" i="7"/>
  <c r="BX101" i="7"/>
  <c r="BX93" i="7"/>
  <c r="BX85" i="7"/>
  <c r="BX77" i="7"/>
  <c r="BX69" i="7"/>
  <c r="BX127" i="7"/>
  <c r="BX94" i="7"/>
  <c r="BX116" i="7"/>
  <c r="BX108" i="7"/>
  <c r="BX100" i="7"/>
  <c r="BX92" i="7"/>
  <c r="BX84" i="7"/>
  <c r="BX76" i="7"/>
  <c r="BX68" i="7"/>
  <c r="BX78" i="7"/>
  <c r="BX124" i="7"/>
  <c r="BX154" i="7"/>
  <c r="BX155" i="7"/>
  <c r="BX147" i="7"/>
  <c r="BX146" i="7"/>
  <c r="BX62" i="7"/>
  <c r="BX63" i="7"/>
  <c r="BP133" i="7"/>
  <c r="BP100" i="7"/>
  <c r="BP132" i="7"/>
  <c r="BP157" i="7"/>
  <c r="BP103" i="7"/>
  <c r="BP106" i="7"/>
  <c r="BP127" i="7"/>
  <c r="BP159" i="7"/>
  <c r="BP107" i="7"/>
  <c r="BP158" i="7"/>
  <c r="BP67" i="7"/>
  <c r="BP78" i="7"/>
  <c r="BY107" i="7"/>
  <c r="BY145" i="7"/>
  <c r="BY100" i="7"/>
  <c r="BY69" i="7"/>
  <c r="BY94" i="7"/>
  <c r="BY130" i="7"/>
  <c r="BY97" i="7"/>
  <c r="BY66" i="7"/>
  <c r="BY103" i="7"/>
  <c r="BY80" i="7"/>
  <c r="BY158" i="7"/>
  <c r="BY141" i="7"/>
  <c r="BE105" i="7"/>
  <c r="BE132" i="7"/>
  <c r="BE155" i="7"/>
  <c r="BE147" i="7"/>
  <c r="BE161" i="7"/>
  <c r="BE153" i="7"/>
  <c r="BE126" i="7"/>
  <c r="BE154" i="7"/>
  <c r="BE138" i="7"/>
  <c r="BE148" i="7"/>
  <c r="BE156" i="7"/>
  <c r="BE94" i="7"/>
  <c r="BE86" i="7"/>
  <c r="BE124" i="7"/>
  <c r="BE116" i="7"/>
  <c r="BE108" i="7"/>
  <c r="BE100" i="7"/>
  <c r="BE92" i="7"/>
  <c r="BE84" i="7"/>
  <c r="BE76" i="7"/>
  <c r="BE68" i="7"/>
  <c r="BE139" i="7"/>
  <c r="BE130" i="7"/>
  <c r="BE140" i="7"/>
  <c r="BE115" i="7"/>
  <c r="BE99" i="7"/>
  <c r="BE142" i="7"/>
  <c r="BE129" i="7"/>
  <c r="BE131" i="7"/>
  <c r="BE146" i="7"/>
  <c r="BE145" i="7"/>
  <c r="BE78" i="7"/>
  <c r="BE70" i="7"/>
  <c r="BE83" i="7"/>
  <c r="BE135" i="7"/>
  <c r="BE118" i="7"/>
  <c r="BE134" i="7"/>
  <c r="BE133" i="7"/>
  <c r="BE117" i="7"/>
  <c r="BE109" i="7"/>
  <c r="BE101" i="7"/>
  <c r="BE93" i="7"/>
  <c r="BE85" i="7"/>
  <c r="BE77" i="7"/>
  <c r="BE69" i="7"/>
  <c r="BE75" i="7"/>
  <c r="BE160" i="7"/>
  <c r="BE111" i="7"/>
  <c r="BE73" i="7"/>
  <c r="BE141" i="7"/>
  <c r="BE114" i="7"/>
  <c r="BE106" i="7"/>
  <c r="BE123" i="7"/>
  <c r="BE107" i="7"/>
  <c r="BE67" i="7"/>
  <c r="BE121" i="7"/>
  <c r="BE137" i="7"/>
  <c r="BE98" i="7"/>
  <c r="BE90" i="7"/>
  <c r="BE82" i="7"/>
  <c r="BE89" i="7"/>
  <c r="BE122" i="7"/>
  <c r="BE152" i="7"/>
  <c r="BE125" i="7"/>
  <c r="BE159" i="7"/>
  <c r="BE128" i="7"/>
  <c r="BE74" i="7"/>
  <c r="BE150" i="7"/>
  <c r="BE102" i="7"/>
  <c r="BE97" i="7"/>
  <c r="BE81" i="7"/>
  <c r="BE144" i="7"/>
  <c r="BE136" i="7"/>
  <c r="BE120" i="7"/>
  <c r="BE112" i="7"/>
  <c r="BE104" i="7"/>
  <c r="BE96" i="7"/>
  <c r="BE88" i="7"/>
  <c r="BE151" i="7"/>
  <c r="BE66" i="7"/>
  <c r="BE113" i="7"/>
  <c r="BE91" i="7"/>
  <c r="BE158" i="7"/>
  <c r="BE143" i="7"/>
  <c r="BE119" i="7"/>
  <c r="BE80" i="7"/>
  <c r="BE149" i="7"/>
  <c r="BE65" i="7"/>
  <c r="BE127" i="7"/>
  <c r="BE72" i="7"/>
  <c r="BE110" i="7"/>
  <c r="BE64" i="7"/>
  <c r="BE157" i="7"/>
  <c r="BE103" i="7"/>
  <c r="BE95" i="7"/>
  <c r="BE87" i="7"/>
  <c r="BE79" i="7"/>
  <c r="BE71" i="7"/>
  <c r="BE63" i="7"/>
  <c r="BE62" i="7"/>
  <c r="BP63" i="7"/>
  <c r="BP94" i="7"/>
  <c r="BP108" i="7"/>
  <c r="BP69" i="7"/>
  <c r="BP71" i="7"/>
  <c r="BP111" i="7"/>
  <c r="BP114" i="7"/>
  <c r="BP97" i="7"/>
  <c r="BP104" i="7"/>
  <c r="BP113" i="7"/>
  <c r="BP110" i="7"/>
  <c r="BP75" i="7"/>
  <c r="BP153" i="7"/>
  <c r="BY63" i="7"/>
  <c r="BY123" i="7"/>
  <c r="BY161" i="7"/>
  <c r="BY108" i="7"/>
  <c r="BY146" i="7"/>
  <c r="BY129" i="7"/>
  <c r="BY102" i="7"/>
  <c r="BY105" i="7"/>
  <c r="BY74" i="7"/>
  <c r="BY127" i="7"/>
  <c r="BY88" i="7"/>
  <c r="BY134" i="7"/>
  <c r="BY136" i="7"/>
  <c r="BJ133" i="7"/>
  <c r="BJ157" i="7"/>
  <c r="BJ149" i="7"/>
  <c r="BJ151" i="7"/>
  <c r="BJ135" i="7"/>
  <c r="BJ158" i="7"/>
  <c r="BJ97" i="7"/>
  <c r="BJ89" i="7"/>
  <c r="BJ81" i="7"/>
  <c r="BJ127" i="7"/>
  <c r="BJ119" i="7"/>
  <c r="BJ111" i="7"/>
  <c r="BJ103" i="7"/>
  <c r="BJ95" i="7"/>
  <c r="BJ87" i="7"/>
  <c r="BJ79" i="7"/>
  <c r="BJ71" i="7"/>
  <c r="BJ143" i="7"/>
  <c r="BJ148" i="7"/>
  <c r="BJ129" i="7"/>
  <c r="BJ108" i="7"/>
  <c r="BJ76" i="7"/>
  <c r="BJ142" i="7"/>
  <c r="BJ94" i="7"/>
  <c r="BJ137" i="7"/>
  <c r="BJ102" i="7"/>
  <c r="BJ150" i="7"/>
  <c r="BJ134" i="7"/>
  <c r="BJ126" i="7"/>
  <c r="BJ118" i="7"/>
  <c r="BJ73" i="7"/>
  <c r="BJ65" i="7"/>
  <c r="BJ141" i="7"/>
  <c r="BJ156" i="7"/>
  <c r="BJ86" i="7"/>
  <c r="BJ78" i="7"/>
  <c r="BJ130" i="7"/>
  <c r="BJ120" i="7"/>
  <c r="BJ112" i="7"/>
  <c r="BJ104" i="7"/>
  <c r="BJ96" i="7"/>
  <c r="BJ88" i="7"/>
  <c r="BJ80" i="7"/>
  <c r="BJ72" i="7"/>
  <c r="BJ64" i="7"/>
  <c r="BJ159" i="7"/>
  <c r="BJ132" i="7"/>
  <c r="BJ147" i="7"/>
  <c r="BJ116" i="7"/>
  <c r="BJ128" i="7"/>
  <c r="BJ70" i="7"/>
  <c r="BJ140" i="7"/>
  <c r="BJ124" i="7"/>
  <c r="BJ136" i="7"/>
  <c r="BJ109" i="7"/>
  <c r="BJ93" i="7"/>
  <c r="BJ85" i="7"/>
  <c r="BJ110" i="7"/>
  <c r="BJ125" i="7"/>
  <c r="BJ155" i="7"/>
  <c r="BJ144" i="7"/>
  <c r="BJ117" i="7"/>
  <c r="BJ101" i="7"/>
  <c r="BJ77" i="7"/>
  <c r="BJ121" i="7"/>
  <c r="BJ123" i="7"/>
  <c r="BJ138" i="7"/>
  <c r="BJ113" i="7"/>
  <c r="BJ153" i="7"/>
  <c r="BJ122" i="7"/>
  <c r="BJ100" i="7"/>
  <c r="BJ84" i="7"/>
  <c r="BJ68" i="7"/>
  <c r="BJ139" i="7"/>
  <c r="BJ131" i="7"/>
  <c r="BJ115" i="7"/>
  <c r="BJ107" i="7"/>
  <c r="BJ99" i="7"/>
  <c r="BJ91" i="7"/>
  <c r="BJ146" i="7"/>
  <c r="BJ69" i="7"/>
  <c r="BJ92" i="7"/>
  <c r="BJ161" i="7"/>
  <c r="BJ145" i="7"/>
  <c r="BJ105" i="7"/>
  <c r="BJ67" i="7"/>
  <c r="BJ152" i="7"/>
  <c r="BJ114" i="7"/>
  <c r="BJ75" i="7"/>
  <c r="BJ83" i="7"/>
  <c r="BJ160" i="7"/>
  <c r="BJ154" i="7"/>
  <c r="BJ106" i="7"/>
  <c r="BJ98" i="7"/>
  <c r="BJ90" i="7"/>
  <c r="BJ82" i="7"/>
  <c r="BJ74" i="7"/>
  <c r="BJ66" i="7"/>
  <c r="BJ62" i="7"/>
  <c r="BJ63" i="7"/>
  <c r="BI126" i="7"/>
  <c r="BI159" i="7"/>
  <c r="BI77" i="7"/>
  <c r="BI103" i="7"/>
  <c r="BI157" i="7"/>
  <c r="BI141" i="7"/>
  <c r="BI122" i="7"/>
  <c r="BI143" i="7"/>
  <c r="BI150" i="7"/>
  <c r="BI136" i="7"/>
  <c r="BI128" i="7"/>
  <c r="BI120" i="7"/>
  <c r="BI112" i="7"/>
  <c r="BI104" i="7"/>
  <c r="BI144" i="7"/>
  <c r="BI82" i="7"/>
  <c r="BI131" i="7"/>
  <c r="BI152" i="7"/>
  <c r="BI88" i="7"/>
  <c r="BI151" i="7"/>
  <c r="BI114" i="7"/>
  <c r="BI145" i="7"/>
  <c r="BI137" i="7"/>
  <c r="BI129" i="7"/>
  <c r="BI121" i="7"/>
  <c r="BI90" i="7"/>
  <c r="BI158" i="7"/>
  <c r="BI96" i="7"/>
  <c r="BI64" i="7"/>
  <c r="BI111" i="7"/>
  <c r="BI149" i="7"/>
  <c r="BI98" i="7"/>
  <c r="BI118" i="7"/>
  <c r="BI72" i="7"/>
  <c r="BI135" i="7"/>
  <c r="BI127" i="7"/>
  <c r="BI119" i="7"/>
  <c r="BI95" i="7"/>
  <c r="BI160" i="7"/>
  <c r="BI74" i="7"/>
  <c r="BI66" i="7"/>
  <c r="BI125" i="7"/>
  <c r="BI110" i="7"/>
  <c r="BI80" i="7"/>
  <c r="BI87" i="7"/>
  <c r="BI142" i="7"/>
  <c r="BI133" i="7"/>
  <c r="BI79" i="7"/>
  <c r="BI113" i="7"/>
  <c r="BI105" i="7"/>
  <c r="BI97" i="7"/>
  <c r="BI89" i="7"/>
  <c r="BI81" i="7"/>
  <c r="BI73" i="7"/>
  <c r="BI65" i="7"/>
  <c r="BI102" i="7"/>
  <c r="BI155" i="7"/>
  <c r="BI117" i="7"/>
  <c r="BI139" i="7"/>
  <c r="BI130" i="7"/>
  <c r="BI71" i="7"/>
  <c r="BI138" i="7"/>
  <c r="BI94" i="7"/>
  <c r="BI86" i="7"/>
  <c r="BI78" i="7"/>
  <c r="BI70" i="7"/>
  <c r="BI148" i="7"/>
  <c r="BI134" i="7"/>
  <c r="BI147" i="7"/>
  <c r="BI93" i="7"/>
  <c r="BI124" i="7"/>
  <c r="BI109" i="7"/>
  <c r="BI140" i="7"/>
  <c r="BI132" i="7"/>
  <c r="BI116" i="7"/>
  <c r="BI108" i="7"/>
  <c r="BI100" i="7"/>
  <c r="BI92" i="7"/>
  <c r="BI84" i="7"/>
  <c r="BI76" i="7"/>
  <c r="BI68" i="7"/>
  <c r="BI156" i="7"/>
  <c r="BI106" i="7"/>
  <c r="BI69" i="7"/>
  <c r="BI123" i="7"/>
  <c r="BI107" i="7"/>
  <c r="BI99" i="7"/>
  <c r="BI91" i="7"/>
  <c r="BI83" i="7"/>
  <c r="BI75" i="7"/>
  <c r="BI67" i="7"/>
  <c r="BI85" i="7"/>
  <c r="BI161" i="7"/>
  <c r="BI101" i="7"/>
  <c r="BI146" i="7"/>
  <c r="BI154" i="7"/>
  <c r="BI115" i="7"/>
  <c r="BI153" i="7"/>
  <c r="BI62" i="7"/>
  <c r="BI63" i="7"/>
  <c r="BP62" i="7"/>
  <c r="BP140" i="7"/>
  <c r="BP116" i="7"/>
  <c r="BP109" i="7"/>
  <c r="BP102" i="7"/>
  <c r="BP119" i="7"/>
  <c r="BP112" i="7"/>
  <c r="BP79" i="7"/>
  <c r="BP152" i="7"/>
  <c r="BP122" i="7"/>
  <c r="BP123" i="7"/>
  <c r="BP145" i="7"/>
  <c r="BP151" i="7"/>
  <c r="BY62" i="7"/>
  <c r="BY153" i="7"/>
  <c r="BY154" i="7"/>
  <c r="BY116" i="7"/>
  <c r="BY147" i="7"/>
  <c r="BY71" i="7"/>
  <c r="BY118" i="7"/>
  <c r="BY113" i="7"/>
  <c r="BY114" i="7"/>
  <c r="BY152" i="7"/>
  <c r="BY96" i="7"/>
  <c r="BY82" i="7"/>
  <c r="BY144" i="7"/>
  <c r="BK148" i="7"/>
  <c r="BK140" i="7"/>
  <c r="BK155" i="7"/>
  <c r="BK150" i="7"/>
  <c r="BK133" i="7"/>
  <c r="BK117" i="7"/>
  <c r="BK91" i="7"/>
  <c r="BK158" i="7"/>
  <c r="BK157" i="7"/>
  <c r="BK132" i="7"/>
  <c r="BK134" i="7"/>
  <c r="BK101" i="7"/>
  <c r="BK122" i="7"/>
  <c r="BK149" i="7"/>
  <c r="BK142" i="7"/>
  <c r="BK120" i="7"/>
  <c r="BK80" i="7"/>
  <c r="BK72" i="7"/>
  <c r="BK64" i="7"/>
  <c r="BK124" i="7"/>
  <c r="BK86" i="7"/>
  <c r="BK85" i="7"/>
  <c r="BK77" i="7"/>
  <c r="BK104" i="7"/>
  <c r="BK88" i="7"/>
  <c r="BK94" i="7"/>
  <c r="BK93" i="7"/>
  <c r="BK143" i="7"/>
  <c r="BK135" i="7"/>
  <c r="BK127" i="7"/>
  <c r="BK112" i="7"/>
  <c r="BK147" i="7"/>
  <c r="BK126" i="7"/>
  <c r="BK96" i="7"/>
  <c r="BK131" i="7"/>
  <c r="BK108" i="7"/>
  <c r="BK118" i="7"/>
  <c r="BK70" i="7"/>
  <c r="BK109" i="7"/>
  <c r="BK144" i="7"/>
  <c r="BK139" i="7"/>
  <c r="BK141" i="7"/>
  <c r="BK110" i="7"/>
  <c r="BK156" i="7"/>
  <c r="BK125" i="7"/>
  <c r="BK116" i="7"/>
  <c r="BK92" i="7"/>
  <c r="BK84" i="7"/>
  <c r="BK76" i="7"/>
  <c r="BK115" i="7"/>
  <c r="BK100" i="7"/>
  <c r="BK146" i="7"/>
  <c r="BK102" i="7"/>
  <c r="BK119" i="7"/>
  <c r="BK111" i="7"/>
  <c r="BK103" i="7"/>
  <c r="BK95" i="7"/>
  <c r="BK87" i="7"/>
  <c r="BK79" i="7"/>
  <c r="BK71" i="7"/>
  <c r="BK69" i="7"/>
  <c r="BK99" i="7"/>
  <c r="BK160" i="7"/>
  <c r="BK68" i="7"/>
  <c r="BK154" i="7"/>
  <c r="BK107" i="7"/>
  <c r="BK153" i="7"/>
  <c r="BK78" i="7"/>
  <c r="BK161" i="7"/>
  <c r="BK152" i="7"/>
  <c r="BK83" i="7"/>
  <c r="BK145" i="7"/>
  <c r="BK138" i="7"/>
  <c r="BK82" i="7"/>
  <c r="BK121" i="7"/>
  <c r="BK130" i="7"/>
  <c r="BK114" i="7"/>
  <c r="BK106" i="7"/>
  <c r="BK105" i="7"/>
  <c r="BK97" i="7"/>
  <c r="BK89" i="7"/>
  <c r="BK81" i="7"/>
  <c r="BK73" i="7"/>
  <c r="BK65" i="7"/>
  <c r="BK129" i="7"/>
  <c r="BK98" i="7"/>
  <c r="BK128" i="7"/>
  <c r="BK151" i="7"/>
  <c r="BK90" i="7"/>
  <c r="BK66" i="7"/>
  <c r="BK113" i="7"/>
  <c r="BK123" i="7"/>
  <c r="BK159" i="7"/>
  <c r="BK67" i="7"/>
  <c r="BK137" i="7"/>
  <c r="BK74" i="7"/>
  <c r="BK136" i="7"/>
  <c r="BK75" i="7"/>
  <c r="BK62" i="7"/>
  <c r="BK63" i="7"/>
  <c r="BC145" i="7"/>
  <c r="BC148" i="7"/>
  <c r="BC112" i="7"/>
  <c r="BC104" i="7"/>
  <c r="BC96" i="7"/>
  <c r="BC88" i="7"/>
  <c r="BC142" i="7"/>
  <c r="BC126" i="7"/>
  <c r="BC118" i="7"/>
  <c r="BC110" i="7"/>
  <c r="BC102" i="7"/>
  <c r="BC94" i="7"/>
  <c r="BC86" i="7"/>
  <c r="BC78" i="7"/>
  <c r="BC70" i="7"/>
  <c r="BC136" i="7"/>
  <c r="BC155" i="7"/>
  <c r="BC133" i="7"/>
  <c r="BC117" i="7"/>
  <c r="BC157" i="7"/>
  <c r="BC147" i="7"/>
  <c r="BC134" i="7"/>
  <c r="BC121" i="7"/>
  <c r="BC128" i="7"/>
  <c r="BC156" i="7"/>
  <c r="BC125" i="7"/>
  <c r="BC158" i="7"/>
  <c r="BC120" i="7"/>
  <c r="BC80" i="7"/>
  <c r="BC72" i="7"/>
  <c r="BC64" i="7"/>
  <c r="BC124" i="7"/>
  <c r="BC85" i="7"/>
  <c r="BC77" i="7"/>
  <c r="BC141" i="7"/>
  <c r="BC93" i="7"/>
  <c r="BC150" i="7"/>
  <c r="BC149" i="7"/>
  <c r="BC135" i="7"/>
  <c r="BC108" i="7"/>
  <c r="BC109" i="7"/>
  <c r="BC107" i="7"/>
  <c r="BC129" i="7"/>
  <c r="BC153" i="7"/>
  <c r="BC143" i="7"/>
  <c r="BC123" i="7"/>
  <c r="BC116" i="7"/>
  <c r="BC92" i="7"/>
  <c r="BC84" i="7"/>
  <c r="BC76" i="7"/>
  <c r="BC100" i="7"/>
  <c r="BC161" i="7"/>
  <c r="BC131" i="7"/>
  <c r="BC127" i="7"/>
  <c r="BC119" i="7"/>
  <c r="BC111" i="7"/>
  <c r="BC103" i="7"/>
  <c r="BC95" i="7"/>
  <c r="BC87" i="7"/>
  <c r="BC79" i="7"/>
  <c r="BC71" i="7"/>
  <c r="BC115" i="7"/>
  <c r="BC69" i="7"/>
  <c r="BC101" i="7"/>
  <c r="BC139" i="7"/>
  <c r="BC91" i="7"/>
  <c r="BC75" i="7"/>
  <c r="BC67" i="7"/>
  <c r="BC138" i="7"/>
  <c r="BC130" i="7"/>
  <c r="BC114" i="7"/>
  <c r="BC106" i="7"/>
  <c r="BC98" i="7"/>
  <c r="BC90" i="7"/>
  <c r="BC82" i="7"/>
  <c r="BC74" i="7"/>
  <c r="BC66" i="7"/>
  <c r="BC154" i="7"/>
  <c r="BC68" i="7"/>
  <c r="BC122" i="7"/>
  <c r="BC140" i="7"/>
  <c r="BC146" i="7"/>
  <c r="BC144" i="7"/>
  <c r="BC132" i="7"/>
  <c r="BC152" i="7"/>
  <c r="BC159" i="7"/>
  <c r="BC160" i="7"/>
  <c r="BC99" i="7"/>
  <c r="BC83" i="7"/>
  <c r="BC105" i="7"/>
  <c r="BC97" i="7"/>
  <c r="BC89" i="7"/>
  <c r="BC81" i="7"/>
  <c r="BC73" i="7"/>
  <c r="BC65" i="7"/>
  <c r="BC151" i="7"/>
  <c r="BC137" i="7"/>
  <c r="BC113" i="7"/>
  <c r="BC63" i="7"/>
  <c r="BC62" i="7"/>
  <c r="EC62" i="7" s="1"/>
  <c r="BP141" i="7"/>
  <c r="BP154" i="7"/>
  <c r="BP77" i="7"/>
  <c r="BP125" i="7"/>
  <c r="BP143" i="7"/>
  <c r="BP66" i="7"/>
  <c r="BP136" i="7"/>
  <c r="BP87" i="7"/>
  <c r="BP89" i="7"/>
  <c r="BP130" i="7"/>
  <c r="BP129" i="7"/>
  <c r="BP135" i="7"/>
  <c r="BP99" i="7"/>
  <c r="BY67" i="7"/>
  <c r="BY76" i="7"/>
  <c r="BY85" i="7"/>
  <c r="BY132" i="7"/>
  <c r="BY110" i="7"/>
  <c r="BY98" i="7"/>
  <c r="BY133" i="7"/>
  <c r="BY138" i="7"/>
  <c r="BY131" i="7"/>
  <c r="BY149" i="7"/>
  <c r="BY104" i="7"/>
  <c r="BY90" i="7"/>
  <c r="BY126" i="7"/>
  <c r="BD145" i="7"/>
  <c r="BD157" i="7"/>
  <c r="BD155" i="7"/>
  <c r="BD149" i="7"/>
  <c r="BD133" i="7"/>
  <c r="BD108" i="7"/>
  <c r="BD90" i="7"/>
  <c r="BD146" i="7"/>
  <c r="BD147" i="7"/>
  <c r="BD154" i="7"/>
  <c r="BD125" i="7"/>
  <c r="BD117" i="7"/>
  <c r="BD109" i="7"/>
  <c r="BD101" i="7"/>
  <c r="BD95" i="7"/>
  <c r="BD115" i="7"/>
  <c r="BD156" i="7"/>
  <c r="BD69" i="7"/>
  <c r="BD92" i="7"/>
  <c r="BD148" i="7"/>
  <c r="BD142" i="7"/>
  <c r="BD134" i="7"/>
  <c r="BD126" i="7"/>
  <c r="BD136" i="7"/>
  <c r="BD77" i="7"/>
  <c r="BD124" i="7"/>
  <c r="BD100" i="7"/>
  <c r="BD127" i="7"/>
  <c r="BD119" i="7"/>
  <c r="BD141" i="7"/>
  <c r="BD85" i="7"/>
  <c r="BD116" i="7"/>
  <c r="BD132" i="7"/>
  <c r="BD123" i="7"/>
  <c r="BD87" i="7"/>
  <c r="BD79" i="7"/>
  <c r="BD71" i="7"/>
  <c r="BD98" i="7"/>
  <c r="BD135" i="7"/>
  <c r="BD99" i="7"/>
  <c r="BD118" i="7"/>
  <c r="BD110" i="7"/>
  <c r="BD102" i="7"/>
  <c r="BD94" i="7"/>
  <c r="BD86" i="7"/>
  <c r="BD78" i="7"/>
  <c r="BD70" i="7"/>
  <c r="BD84" i="7"/>
  <c r="BD152" i="7"/>
  <c r="BD76" i="7"/>
  <c r="BD107" i="7"/>
  <c r="BD93" i="7"/>
  <c r="BD68" i="7"/>
  <c r="BD131" i="7"/>
  <c r="BD91" i="7"/>
  <c r="BD83" i="7"/>
  <c r="BD75" i="7"/>
  <c r="BD140" i="7"/>
  <c r="BD74" i="7"/>
  <c r="BD114" i="7"/>
  <c r="BD112" i="7"/>
  <c r="BD153" i="7"/>
  <c r="BD66" i="7"/>
  <c r="BD139" i="7"/>
  <c r="BD111" i="7"/>
  <c r="BD106" i="7"/>
  <c r="BD137" i="7"/>
  <c r="BD129" i="7"/>
  <c r="BD121" i="7"/>
  <c r="BD113" i="7"/>
  <c r="BD105" i="7"/>
  <c r="BD97" i="7"/>
  <c r="BD89" i="7"/>
  <c r="BD81" i="7"/>
  <c r="BD73" i="7"/>
  <c r="BD65" i="7"/>
  <c r="BD161" i="7"/>
  <c r="BD138" i="7"/>
  <c r="BD160" i="7"/>
  <c r="BD130" i="7"/>
  <c r="BD159" i="7"/>
  <c r="BD128" i="7"/>
  <c r="BD104" i="7"/>
  <c r="BD96" i="7"/>
  <c r="BD88" i="7"/>
  <c r="BD80" i="7"/>
  <c r="BD72" i="7"/>
  <c r="BD64" i="7"/>
  <c r="BD151" i="7"/>
  <c r="BD103" i="7"/>
  <c r="BD67" i="7"/>
  <c r="BD143" i="7"/>
  <c r="BD158" i="7"/>
  <c r="BD82" i="7"/>
  <c r="BD120" i="7"/>
  <c r="BD122" i="7"/>
  <c r="BD144" i="7"/>
  <c r="BD150" i="7"/>
  <c r="BD63" i="7"/>
  <c r="BD62" i="7"/>
  <c r="BF117" i="7"/>
  <c r="BF161" i="7"/>
  <c r="BF125" i="7"/>
  <c r="BF153" i="7"/>
  <c r="BF144" i="7"/>
  <c r="BF146" i="7"/>
  <c r="BF138" i="7"/>
  <c r="BF130" i="7"/>
  <c r="BF122" i="7"/>
  <c r="BF98" i="7"/>
  <c r="BF72" i="7"/>
  <c r="BF139" i="7"/>
  <c r="BF160" i="7"/>
  <c r="BF137" i="7"/>
  <c r="BF131" i="7"/>
  <c r="BF106" i="7"/>
  <c r="BF129" i="7"/>
  <c r="BF147" i="7"/>
  <c r="BF152" i="7"/>
  <c r="BF107" i="7"/>
  <c r="BF101" i="7"/>
  <c r="BF93" i="7"/>
  <c r="BF77" i="7"/>
  <c r="BF69" i="7"/>
  <c r="BF99" i="7"/>
  <c r="BF67" i="7"/>
  <c r="BF82" i="7"/>
  <c r="BF128" i="7"/>
  <c r="BF121" i="7"/>
  <c r="BF155" i="7"/>
  <c r="BF75" i="7"/>
  <c r="BF90" i="7"/>
  <c r="BF145" i="7"/>
  <c r="BF136" i="7"/>
  <c r="BF109" i="7"/>
  <c r="BF140" i="7"/>
  <c r="BF132" i="7"/>
  <c r="BF124" i="7"/>
  <c r="BF83" i="7"/>
  <c r="BF154" i="7"/>
  <c r="BF123" i="7"/>
  <c r="BF85" i="7"/>
  <c r="BF97" i="7"/>
  <c r="BF89" i="7"/>
  <c r="BF81" i="7"/>
  <c r="BF105" i="7"/>
  <c r="BF115" i="7"/>
  <c r="BF91" i="7"/>
  <c r="BF74" i="7"/>
  <c r="BF159" i="7"/>
  <c r="BF116" i="7"/>
  <c r="BF108" i="7"/>
  <c r="BF100" i="7"/>
  <c r="BF92" i="7"/>
  <c r="BF84" i="7"/>
  <c r="BF76" i="7"/>
  <c r="BF68" i="7"/>
  <c r="BF113" i="7"/>
  <c r="BF157" i="7"/>
  <c r="BF114" i="7"/>
  <c r="BF65" i="7"/>
  <c r="BF104" i="7"/>
  <c r="BF158" i="7"/>
  <c r="BF64" i="7"/>
  <c r="BF127" i="7"/>
  <c r="BF149" i="7"/>
  <c r="BF73" i="7"/>
  <c r="BF96" i="7"/>
  <c r="BF80" i="7"/>
  <c r="BF151" i="7"/>
  <c r="BF150" i="7"/>
  <c r="BF120" i="7"/>
  <c r="BF133" i="7"/>
  <c r="BF112" i="7"/>
  <c r="BF143" i="7"/>
  <c r="BF156" i="7"/>
  <c r="BF135" i="7"/>
  <c r="BF119" i="7"/>
  <c r="BF71" i="7"/>
  <c r="BF102" i="7"/>
  <c r="BF94" i="7"/>
  <c r="BF86" i="7"/>
  <c r="BF78" i="7"/>
  <c r="BF70" i="7"/>
  <c r="BF142" i="7"/>
  <c r="BF111" i="7"/>
  <c r="BF141" i="7"/>
  <c r="BF148" i="7"/>
  <c r="BF103" i="7"/>
  <c r="BF79" i="7"/>
  <c r="BF118" i="7"/>
  <c r="BF110" i="7"/>
  <c r="BF88" i="7"/>
  <c r="BF66" i="7"/>
  <c r="BF95" i="7"/>
  <c r="BF87" i="7"/>
  <c r="BF126" i="7"/>
  <c r="BF134" i="7"/>
  <c r="BF63" i="7"/>
  <c r="BF62" i="7"/>
  <c r="BS155" i="7"/>
  <c r="BS158" i="7"/>
  <c r="BS101" i="7"/>
  <c r="BS147" i="7"/>
  <c r="BS156" i="7"/>
  <c r="BS144" i="7"/>
  <c r="BS142" i="7"/>
  <c r="BS149" i="7"/>
  <c r="BS148" i="7"/>
  <c r="BS126" i="7"/>
  <c r="BS118" i="7"/>
  <c r="BS110" i="7"/>
  <c r="BS102" i="7"/>
  <c r="BS104" i="7"/>
  <c r="BS88" i="7"/>
  <c r="BS137" i="7"/>
  <c r="BS94" i="7"/>
  <c r="BS133" i="7"/>
  <c r="BS109" i="7"/>
  <c r="BS93" i="7"/>
  <c r="BS143" i="7"/>
  <c r="BS135" i="7"/>
  <c r="BS127" i="7"/>
  <c r="BS157" i="7"/>
  <c r="BS96" i="7"/>
  <c r="BS129" i="7"/>
  <c r="BS150" i="7"/>
  <c r="BS70" i="7"/>
  <c r="BS141" i="7"/>
  <c r="BS134" i="7"/>
  <c r="BS78" i="7"/>
  <c r="BS125" i="7"/>
  <c r="BS83" i="7"/>
  <c r="BS80" i="7"/>
  <c r="BS72" i="7"/>
  <c r="BS64" i="7"/>
  <c r="BS116" i="7"/>
  <c r="BS100" i="7"/>
  <c r="BS117" i="7"/>
  <c r="BS119" i="7"/>
  <c r="BS111" i="7"/>
  <c r="BS103" i="7"/>
  <c r="BS95" i="7"/>
  <c r="BS87" i="7"/>
  <c r="BS79" i="7"/>
  <c r="BS71" i="7"/>
  <c r="BS69" i="7"/>
  <c r="BS140" i="7"/>
  <c r="BS161" i="7"/>
  <c r="BS145" i="7"/>
  <c r="BS107" i="7"/>
  <c r="BS139" i="7"/>
  <c r="BS85" i="7"/>
  <c r="BS128" i="7"/>
  <c r="BS108" i="7"/>
  <c r="BS92" i="7"/>
  <c r="BS84" i="7"/>
  <c r="BS76" i="7"/>
  <c r="BS136" i="7"/>
  <c r="BS154" i="7"/>
  <c r="BS153" i="7"/>
  <c r="BS123" i="7"/>
  <c r="BS113" i="7"/>
  <c r="BS86" i="7"/>
  <c r="BS124" i="7"/>
  <c r="BS132" i="7"/>
  <c r="BS146" i="7"/>
  <c r="BS131" i="7"/>
  <c r="BS99" i="7"/>
  <c r="BS67" i="7"/>
  <c r="BS138" i="7"/>
  <c r="BS130" i="7"/>
  <c r="BS114" i="7"/>
  <c r="BS106" i="7"/>
  <c r="BS98" i="7"/>
  <c r="BS90" i="7"/>
  <c r="BS82" i="7"/>
  <c r="BS74" i="7"/>
  <c r="BS66" i="7"/>
  <c r="BS115" i="7"/>
  <c r="BS77" i="7"/>
  <c r="BS105" i="7"/>
  <c r="BS97" i="7"/>
  <c r="BS89" i="7"/>
  <c r="BS81" i="7"/>
  <c r="BS73" i="7"/>
  <c r="BS65" i="7"/>
  <c r="BS151" i="7"/>
  <c r="BS68" i="7"/>
  <c r="BS91" i="7"/>
  <c r="BS122" i="7"/>
  <c r="BS152" i="7"/>
  <c r="BS75" i="7"/>
  <c r="BS160" i="7"/>
  <c r="BS120" i="7"/>
  <c r="BS121" i="7"/>
  <c r="BS159" i="7"/>
  <c r="BS112" i="7"/>
  <c r="BS63" i="7"/>
  <c r="BS62" i="7"/>
  <c r="BW108" i="7"/>
  <c r="BW79" i="7"/>
  <c r="BW152" i="7"/>
  <c r="BW138" i="7"/>
  <c r="BW100" i="7"/>
  <c r="BW92" i="7"/>
  <c r="BW84" i="7"/>
  <c r="BW130" i="7"/>
  <c r="BW122" i="7"/>
  <c r="BW114" i="7"/>
  <c r="BW106" i="7"/>
  <c r="BW98" i="7"/>
  <c r="BW90" i="7"/>
  <c r="BW82" i="7"/>
  <c r="BW74" i="7"/>
  <c r="BW66" i="7"/>
  <c r="BW143" i="7"/>
  <c r="BW153" i="7"/>
  <c r="BW137" i="7"/>
  <c r="BW129" i="7"/>
  <c r="BW121" i="7"/>
  <c r="BW97" i="7"/>
  <c r="BW160" i="7"/>
  <c r="BW132" i="7"/>
  <c r="BW140" i="7"/>
  <c r="BW154" i="7"/>
  <c r="BW159" i="7"/>
  <c r="BW151" i="7"/>
  <c r="BW116" i="7"/>
  <c r="BW113" i="7"/>
  <c r="BW76" i="7"/>
  <c r="BW68" i="7"/>
  <c r="BW119" i="7"/>
  <c r="BW146" i="7"/>
  <c r="BW105" i="7"/>
  <c r="BW81" i="7"/>
  <c r="BW89" i="7"/>
  <c r="BW103" i="7"/>
  <c r="BW65" i="7"/>
  <c r="BW149" i="7"/>
  <c r="BW124" i="7"/>
  <c r="BW145" i="7"/>
  <c r="BW123" i="7"/>
  <c r="BW120" i="7"/>
  <c r="BW96" i="7"/>
  <c r="BW88" i="7"/>
  <c r="BW80" i="7"/>
  <c r="BW72" i="7"/>
  <c r="BW161" i="7"/>
  <c r="BW127" i="7"/>
  <c r="BW112" i="7"/>
  <c r="BW131" i="7"/>
  <c r="BW157" i="7"/>
  <c r="BW139" i="7"/>
  <c r="BW115" i="7"/>
  <c r="BW107" i="7"/>
  <c r="BW99" i="7"/>
  <c r="BW91" i="7"/>
  <c r="BW83" i="7"/>
  <c r="BW75" i="7"/>
  <c r="BW67" i="7"/>
  <c r="BW73" i="7"/>
  <c r="BW104" i="7"/>
  <c r="BW111" i="7"/>
  <c r="BW136" i="7"/>
  <c r="BW87" i="7"/>
  <c r="BW71" i="7"/>
  <c r="BW135" i="7"/>
  <c r="BW142" i="7"/>
  <c r="BW134" i="7"/>
  <c r="BW118" i="7"/>
  <c r="BW110" i="7"/>
  <c r="BW102" i="7"/>
  <c r="BW94" i="7"/>
  <c r="BW86" i="7"/>
  <c r="BW78" i="7"/>
  <c r="BW70" i="7"/>
  <c r="BW158" i="7"/>
  <c r="BW141" i="7"/>
  <c r="BW128" i="7"/>
  <c r="BW64" i="7"/>
  <c r="BW133" i="7"/>
  <c r="BW126" i="7"/>
  <c r="BW125" i="7"/>
  <c r="BW155" i="7"/>
  <c r="BW117" i="7"/>
  <c r="BW144" i="7"/>
  <c r="BW156" i="7"/>
  <c r="BW95" i="7"/>
  <c r="BW148" i="7"/>
  <c r="BW101" i="7"/>
  <c r="BW93" i="7"/>
  <c r="BW85" i="7"/>
  <c r="BW77" i="7"/>
  <c r="BW69" i="7"/>
  <c r="BW147" i="7"/>
  <c r="BW150" i="7"/>
  <c r="BW109" i="7"/>
  <c r="BW62" i="7"/>
  <c r="BW63" i="7"/>
  <c r="BP117" i="7"/>
  <c r="BP68" i="7"/>
  <c r="BP93" i="7"/>
  <c r="BP70" i="7"/>
  <c r="BP147" i="7"/>
  <c r="BP74" i="7"/>
  <c r="BP149" i="7"/>
  <c r="BP95" i="7"/>
  <c r="BP105" i="7"/>
  <c r="BP138" i="7"/>
  <c r="BP144" i="7"/>
  <c r="BP137" i="7"/>
  <c r="BY75" i="7"/>
  <c r="BY115" i="7"/>
  <c r="BY70" i="7"/>
  <c r="BY140" i="7"/>
  <c r="BY137" i="7"/>
  <c r="BY125" i="7"/>
  <c r="BY65" i="7"/>
  <c r="BY79" i="7"/>
  <c r="BY95" i="7"/>
  <c r="BY151" i="7"/>
  <c r="BY112" i="7"/>
  <c r="BY106" i="7"/>
  <c r="ID112" i="7"/>
  <c r="HS112" i="7"/>
  <c r="HV112" i="7"/>
  <c r="HZ112" i="7"/>
  <c r="IF112" i="7"/>
  <c r="IC112" i="7"/>
  <c r="HX112" i="7"/>
  <c r="HU112" i="7"/>
  <c r="HY112" i="7"/>
  <c r="HY121" i="7"/>
  <c r="HU121" i="7"/>
  <c r="HQ121" i="7"/>
  <c r="HO121" i="7"/>
  <c r="IC121" i="7"/>
  <c r="IE121" i="7"/>
  <c r="HZ121" i="7"/>
  <c r="HP121" i="7"/>
  <c r="HV121" i="7"/>
  <c r="HX121" i="7"/>
  <c r="HS121" i="7"/>
  <c r="ID121" i="7"/>
  <c r="IF121" i="7"/>
  <c r="IA121" i="7"/>
  <c r="HT121" i="7"/>
  <c r="HP112" i="7"/>
  <c r="HT112" i="7"/>
  <c r="HQ112" i="7"/>
  <c r="IE112" i="7"/>
  <c r="IF130" i="7"/>
  <c r="IA130" i="7"/>
  <c r="HX130" i="7"/>
  <c r="HV130" i="7"/>
  <c r="HQ130" i="7"/>
  <c r="HT130" i="7"/>
  <c r="HS130" i="7"/>
  <c r="ID130" i="7"/>
  <c r="HY130" i="7"/>
  <c r="HU130" i="7"/>
  <c r="HO130" i="7"/>
  <c r="IC130" i="7"/>
  <c r="IE130" i="7"/>
  <c r="HZ130" i="7"/>
  <c r="HP130" i="7"/>
  <c r="HO112" i="7"/>
  <c r="HV83" i="7"/>
  <c r="ID83" i="7"/>
  <c r="HO83" i="7"/>
  <c r="IE83" i="7"/>
  <c r="HP83" i="7"/>
  <c r="HX83" i="7"/>
  <c r="IF83" i="7"/>
  <c r="HQ83" i="7"/>
  <c r="HY83" i="7"/>
  <c r="HZ83" i="7"/>
  <c r="HS83" i="7"/>
  <c r="IA83" i="7"/>
  <c r="HT83" i="7"/>
  <c r="HU83" i="7"/>
  <c r="IC83" i="7"/>
  <c r="HT93" i="7"/>
  <c r="HU93" i="7"/>
  <c r="IC93" i="7"/>
  <c r="HV93" i="7"/>
  <c r="ID93" i="7"/>
  <c r="HO93" i="7"/>
  <c r="IE93" i="7"/>
  <c r="HP93" i="7"/>
  <c r="HX93" i="7"/>
  <c r="IF93" i="7"/>
  <c r="HQ93" i="7"/>
  <c r="HY93" i="7"/>
  <c r="HZ93" i="7"/>
  <c r="HS93" i="7"/>
  <c r="IA93" i="7"/>
  <c r="HZ103" i="7"/>
  <c r="HS103" i="7"/>
  <c r="IA103" i="7"/>
  <c r="HT103" i="7"/>
  <c r="HU103" i="7"/>
  <c r="IC103" i="7"/>
  <c r="HV103" i="7"/>
  <c r="ID103" i="7"/>
  <c r="HO103" i="7"/>
  <c r="IE103" i="7"/>
  <c r="HP103" i="7"/>
  <c r="HX103" i="7"/>
  <c r="IF103" i="7"/>
  <c r="HQ103" i="7"/>
  <c r="HY103" i="7"/>
  <c r="AI7" i="9"/>
  <c r="AI8" i="9"/>
  <c r="BI25" i="7"/>
  <c r="HP113" i="7"/>
  <c r="BP19" i="7"/>
  <c r="B10" i="5"/>
  <c r="C10" i="5" s="1"/>
  <c r="E45" i="4"/>
  <c r="E60" i="4" s="1"/>
  <c r="HL188" i="7" s="1"/>
  <c r="HP75" i="7" l="1"/>
  <c r="HX75" i="7"/>
  <c r="IF75" i="7"/>
  <c r="ID75" i="7"/>
  <c r="HW75" i="7"/>
  <c r="HI75" i="7"/>
  <c r="HQ75" i="7"/>
  <c r="HY75" i="7"/>
  <c r="HH75" i="7"/>
  <c r="IC75" i="7"/>
  <c r="HJ75" i="7"/>
  <c r="HR75" i="7"/>
  <c r="HZ75" i="7"/>
  <c r="HU75" i="7"/>
  <c r="HK75" i="7"/>
  <c r="HS75" i="7"/>
  <c r="IA75" i="7"/>
  <c r="HM75" i="7"/>
  <c r="HV75" i="7"/>
  <c r="HO75" i="7"/>
  <c r="HL75" i="7"/>
  <c r="HT75" i="7"/>
  <c r="IB75" i="7"/>
  <c r="HN75" i="7"/>
  <c r="IE75" i="7"/>
  <c r="AI12" i="9"/>
  <c r="EV63" i="7"/>
  <c r="EV108" i="7"/>
  <c r="EV116" i="7"/>
  <c r="EV133" i="7"/>
  <c r="EV122" i="7"/>
  <c r="EV66" i="7"/>
  <c r="EV129" i="7"/>
  <c r="EV73" i="7"/>
  <c r="EV152" i="7"/>
  <c r="EV131" i="7"/>
  <c r="EV110" i="7"/>
  <c r="EV120" i="7"/>
  <c r="EV115" i="7"/>
  <c r="EB106" i="7"/>
  <c r="GB106" i="7" s="1"/>
  <c r="EB139" i="7"/>
  <c r="GB139" i="7" s="1"/>
  <c r="EB64" i="7"/>
  <c r="GB64" i="7" s="1"/>
  <c r="EB138" i="7"/>
  <c r="GB138" i="7" s="1"/>
  <c r="EB85" i="7"/>
  <c r="GB85" i="7" s="1"/>
  <c r="EB127" i="7"/>
  <c r="GB127" i="7" s="1"/>
  <c r="EB72" i="7"/>
  <c r="GB72" i="7" s="1"/>
  <c r="EB67" i="7"/>
  <c r="GB67" i="7" s="1"/>
  <c r="EB114" i="7"/>
  <c r="GB114" i="7" s="1"/>
  <c r="EB84" i="7"/>
  <c r="GB84" i="7" s="1"/>
  <c r="EB71" i="7"/>
  <c r="GB71" i="7" s="1"/>
  <c r="EB110" i="7"/>
  <c r="GB110" i="7" s="1"/>
  <c r="EB66" i="7"/>
  <c r="GB66" i="7" s="1"/>
  <c r="EG97" i="7"/>
  <c r="EG77" i="7"/>
  <c r="EG122" i="7"/>
  <c r="EG135" i="7"/>
  <c r="EG158" i="7"/>
  <c r="EG101" i="7"/>
  <c r="EG64" i="7"/>
  <c r="EG138" i="7"/>
  <c r="EG137" i="7"/>
  <c r="EG112" i="7"/>
  <c r="EG155" i="7"/>
  <c r="EG134" i="7"/>
  <c r="EQ79" i="7"/>
  <c r="EQ113" i="7"/>
  <c r="EQ124" i="7"/>
  <c r="EQ130" i="7"/>
  <c r="EQ126" i="7"/>
  <c r="EQ86" i="7"/>
  <c r="EQ151" i="7"/>
  <c r="EQ88" i="7"/>
  <c r="EQ123" i="7"/>
  <c r="EQ100" i="7"/>
  <c r="EQ98" i="7"/>
  <c r="EQ101" i="7"/>
  <c r="EQ147" i="7"/>
  <c r="EL122" i="7"/>
  <c r="EL84" i="7"/>
  <c r="EL86" i="7"/>
  <c r="EL81" i="7"/>
  <c r="EL66" i="7"/>
  <c r="EL76" i="7"/>
  <c r="EL89" i="7"/>
  <c r="EL142" i="7"/>
  <c r="EL91" i="7"/>
  <c r="EL103" i="7"/>
  <c r="EL107" i="7"/>
  <c r="EL117" i="7"/>
  <c r="IB186" i="7"/>
  <c r="HW216" i="7"/>
  <c r="HR236" i="7"/>
  <c r="HK227" i="7"/>
  <c r="HK189" i="7"/>
  <c r="HJ263" i="7"/>
  <c r="HI254" i="7"/>
  <c r="HH218" i="7"/>
  <c r="IH218" i="7" s="1"/>
  <c r="HH245" i="7"/>
  <c r="IH245" i="7" s="1"/>
  <c r="HN199" i="7"/>
  <c r="HJ209" i="7"/>
  <c r="HI226" i="7"/>
  <c r="HI253" i="7"/>
  <c r="EV103" i="7"/>
  <c r="HI198" i="7"/>
  <c r="HM244" i="7"/>
  <c r="HN196" i="7"/>
  <c r="HN206" i="7"/>
  <c r="HJ215" i="7"/>
  <c r="HI215" i="7"/>
  <c r="HH215" i="7"/>
  <c r="IH215" i="7" s="1"/>
  <c r="HH216" i="7"/>
  <c r="IH216" i="7" s="1"/>
  <c r="HN243" i="7"/>
  <c r="HH233" i="7"/>
  <c r="IH233" i="7" s="1"/>
  <c r="HJ225" i="7"/>
  <c r="HJ243" i="7"/>
  <c r="HN193" i="7"/>
  <c r="HI203" i="7"/>
  <c r="HK203" i="7"/>
  <c r="HH204" i="7"/>
  <c r="IH204" i="7" s="1"/>
  <c r="HM213" i="7"/>
  <c r="HK194" i="7"/>
  <c r="HI205" i="7"/>
  <c r="HK185" i="7"/>
  <c r="HI214" i="7"/>
  <c r="HN195" i="7"/>
  <c r="HM223" i="7"/>
  <c r="HK207" i="7"/>
  <c r="HM243" i="7"/>
  <c r="HM224" i="7"/>
  <c r="HM196" i="7"/>
  <c r="HN234" i="7"/>
  <c r="HL197" i="7"/>
  <c r="HR204" i="7"/>
  <c r="HW214" i="7"/>
  <c r="HR203" i="7"/>
  <c r="IB224" i="7"/>
  <c r="IB194" i="7"/>
  <c r="HI196" i="7"/>
  <c r="HM193" i="7"/>
  <c r="HK213" i="7"/>
  <c r="HJ214" i="7"/>
  <c r="HI185" i="7"/>
  <c r="HL186" i="7"/>
  <c r="HN197" i="7"/>
  <c r="HL207" i="7"/>
  <c r="HW223" i="7"/>
  <c r="HW244" i="7"/>
  <c r="IB244" i="7"/>
  <c r="HK243" i="7"/>
  <c r="HM207" i="7"/>
  <c r="HN187" i="7"/>
  <c r="HN233" i="7"/>
  <c r="HM216" i="7"/>
  <c r="HK193" i="7"/>
  <c r="HJ203" i="7"/>
  <c r="HL183" i="7"/>
  <c r="HK204" i="7"/>
  <c r="HL213" i="7"/>
  <c r="HH184" i="7"/>
  <c r="IH184" i="7" s="1"/>
  <c r="HL184" i="7"/>
  <c r="HL214" i="7"/>
  <c r="HH223" i="7"/>
  <c r="IH223" i="7" s="1"/>
  <c r="HM195" i="7"/>
  <c r="HJ185" i="7"/>
  <c r="HK206" i="7"/>
  <c r="HJ187" i="7"/>
  <c r="HN224" i="7"/>
  <c r="HK233" i="7"/>
  <c r="HN225" i="7"/>
  <c r="HK196" i="7"/>
  <c r="HW203" i="7"/>
  <c r="HR214" i="7"/>
  <c r="HW224" i="7"/>
  <c r="IB213" i="7"/>
  <c r="IB214" i="7"/>
  <c r="HK224" i="7"/>
  <c r="HM225" i="7"/>
  <c r="HI186" i="7"/>
  <c r="HJ186" i="7"/>
  <c r="HN203" i="7"/>
  <c r="HL193" i="7"/>
  <c r="HJ204" i="7"/>
  <c r="HJ205" i="7"/>
  <c r="HJ195" i="7"/>
  <c r="HM185" i="7"/>
  <c r="HH195" i="7"/>
  <c r="IH195" i="7" s="1"/>
  <c r="HI225" i="7"/>
  <c r="HH197" i="7"/>
  <c r="IH197" i="7" s="1"/>
  <c r="HR234" i="7"/>
  <c r="HW183" i="7"/>
  <c r="HJ207" i="7"/>
  <c r="HM206" i="7"/>
  <c r="HH234" i="7"/>
  <c r="IH234" i="7" s="1"/>
  <c r="HK197" i="7"/>
  <c r="HI207" i="7"/>
  <c r="HH193" i="7"/>
  <c r="IH193" i="7" s="1"/>
  <c r="HK183" i="7"/>
  <c r="HH194" i="7"/>
  <c r="IH194" i="7" s="1"/>
  <c r="HH213" i="7"/>
  <c r="IH213" i="7" s="1"/>
  <c r="HN204" i="7"/>
  <c r="HJ213" i="7"/>
  <c r="HM194" i="7"/>
  <c r="HK214" i="7"/>
  <c r="HN185" i="7"/>
  <c r="HK195" i="7"/>
  <c r="HM205" i="7"/>
  <c r="HJ224" i="7"/>
  <c r="HI234" i="7"/>
  <c r="HM215" i="7"/>
  <c r="HL224" i="7"/>
  <c r="HJ216" i="7"/>
  <c r="HW213" i="7"/>
  <c r="HR224" i="7"/>
  <c r="HW234" i="7"/>
  <c r="HR243" i="7"/>
  <c r="IB193" i="7"/>
  <c r="IB233" i="7"/>
  <c r="HH207" i="7"/>
  <c r="IH207" i="7" s="1"/>
  <c r="HI197" i="7"/>
  <c r="HN216" i="7"/>
  <c r="HM234" i="7"/>
  <c r="HH206" i="7"/>
  <c r="IH206" i="7" s="1"/>
  <c r="HH203" i="7"/>
  <c r="IH203" i="7" s="1"/>
  <c r="HI183" i="7"/>
  <c r="HH183" i="7"/>
  <c r="IH183" i="7" s="1"/>
  <c r="HN194" i="7"/>
  <c r="HI204" i="7"/>
  <c r="HM204" i="7"/>
  <c r="HM184" i="7"/>
  <c r="HH214" i="7"/>
  <c r="IH214" i="7" s="1"/>
  <c r="II214" i="7" s="1"/>
  <c r="HL185" i="7"/>
  <c r="HI195" i="7"/>
  <c r="HI243" i="7"/>
  <c r="HL215" i="7"/>
  <c r="HL216" i="7"/>
  <c r="HL225" i="7"/>
  <c r="HH224" i="7"/>
  <c r="IH224" i="7" s="1"/>
  <c r="HL196" i="7"/>
  <c r="HW233" i="7"/>
  <c r="HR244" i="7"/>
  <c r="HR223" i="7"/>
  <c r="HR213" i="7"/>
  <c r="IB223" i="7"/>
  <c r="HH196" i="7"/>
  <c r="IH196" i="7" s="1"/>
  <c r="HL234" i="7"/>
  <c r="HM203" i="7"/>
  <c r="HN213" i="7"/>
  <c r="HJ184" i="7"/>
  <c r="HM214" i="7"/>
  <c r="HH205" i="7"/>
  <c r="IH205" i="7" s="1"/>
  <c r="II205" i="7" s="1"/>
  <c r="HI216" i="7"/>
  <c r="HK215" i="7"/>
  <c r="HK187" i="7"/>
  <c r="HR194" i="7"/>
  <c r="IB204" i="7"/>
  <c r="HH187" i="7"/>
  <c r="IH187" i="7" s="1"/>
  <c r="HN207" i="7"/>
  <c r="HJ197" i="7"/>
  <c r="HH243" i="7"/>
  <c r="IH243" i="7" s="1"/>
  <c r="HM186" i="7"/>
  <c r="HI193" i="7"/>
  <c r="HL203" i="7"/>
  <c r="HN183" i="7"/>
  <c r="HK184" i="7"/>
  <c r="HI194" i="7"/>
  <c r="HL204" i="7"/>
  <c r="HN214" i="7"/>
  <c r="HL223" i="7"/>
  <c r="HJ223" i="7"/>
  <c r="HN205" i="7"/>
  <c r="HL187" i="7"/>
  <c r="HN215" i="7"/>
  <c r="HL233" i="7"/>
  <c r="HH225" i="7"/>
  <c r="IH225" i="7" s="1"/>
  <c r="HI187" i="7"/>
  <c r="HK186" i="7"/>
  <c r="HW243" i="7"/>
  <c r="HW184" i="7"/>
  <c r="HR193" i="7"/>
  <c r="IB184" i="7"/>
  <c r="IB234" i="7"/>
  <c r="HK225" i="7"/>
  <c r="HI233" i="7"/>
  <c r="HJ193" i="7"/>
  <c r="HI184" i="7"/>
  <c r="HL205" i="7"/>
  <c r="HN223" i="7"/>
  <c r="HL195" i="7"/>
  <c r="HI224" i="7"/>
  <c r="HK216" i="7"/>
  <c r="HJ206" i="7"/>
  <c r="HW193" i="7"/>
  <c r="HR183" i="7"/>
  <c r="IB183" i="7"/>
  <c r="HK234" i="7"/>
  <c r="HL206" i="7"/>
  <c r="HM233" i="7"/>
  <c r="HM187" i="7"/>
  <c r="HN186" i="7"/>
  <c r="HM183" i="7"/>
  <c r="HJ183" i="7"/>
  <c r="HL194" i="7"/>
  <c r="HJ194" i="7"/>
  <c r="HN184" i="7"/>
  <c r="HI213" i="7"/>
  <c r="HI223" i="7"/>
  <c r="HK223" i="7"/>
  <c r="HH185" i="7"/>
  <c r="IH185" i="7" s="1"/>
  <c r="HK205" i="7"/>
  <c r="HJ234" i="7"/>
  <c r="HH186" i="7"/>
  <c r="IH186" i="7" s="1"/>
  <c r="HI206" i="7"/>
  <c r="HM197" i="7"/>
  <c r="HL243" i="7"/>
  <c r="HJ196" i="7"/>
  <c r="HR184" i="7"/>
  <c r="HW194" i="7"/>
  <c r="HR233" i="7"/>
  <c r="IB243" i="7"/>
  <c r="IB203" i="7"/>
  <c r="HJ233" i="7"/>
  <c r="HW204" i="7"/>
  <c r="HR235" i="7"/>
  <c r="HH244" i="7"/>
  <c r="IH244" i="7" s="1"/>
  <c r="HH217" i="7"/>
  <c r="IH217" i="7" s="1"/>
  <c r="HN244" i="7"/>
  <c r="HJ198" i="7"/>
  <c r="HL217" i="7"/>
  <c r="HN226" i="7"/>
  <c r="HJ217" i="7"/>
  <c r="HM226" i="7"/>
  <c r="IB225" i="7"/>
  <c r="HW195" i="7"/>
  <c r="HN217" i="7"/>
  <c r="HK208" i="7"/>
  <c r="HM217" i="7"/>
  <c r="IB235" i="7"/>
  <c r="HL198" i="7"/>
  <c r="HJ244" i="7"/>
  <c r="HK198" i="7"/>
  <c r="HW245" i="7"/>
  <c r="HR215" i="7"/>
  <c r="HR195" i="7"/>
  <c r="HM198" i="7"/>
  <c r="HN198" i="7"/>
  <c r="HM235" i="7"/>
  <c r="IB185" i="7"/>
  <c r="HK217" i="7"/>
  <c r="IB215" i="7"/>
  <c r="HH198" i="7"/>
  <c r="IH198" i="7" s="1"/>
  <c r="HW205" i="7"/>
  <c r="HW185" i="7"/>
  <c r="HN235" i="7"/>
  <c r="HM208" i="7"/>
  <c r="HN253" i="7"/>
  <c r="HR185" i="7"/>
  <c r="HH208" i="7"/>
  <c r="IH208" i="7" s="1"/>
  <c r="HR205" i="7"/>
  <c r="HL208" i="7"/>
  <c r="HH188" i="7"/>
  <c r="IH188" i="7" s="1"/>
  <c r="HK235" i="7"/>
  <c r="IB195" i="7"/>
  <c r="HW253" i="7"/>
  <c r="HW215" i="7"/>
  <c r="HH226" i="7"/>
  <c r="IH226" i="7" s="1"/>
  <c r="II226" i="7" s="1"/>
  <c r="HW225" i="7"/>
  <c r="HN208" i="7"/>
  <c r="HW235" i="7"/>
  <c r="HL235" i="7"/>
  <c r="HL226" i="7"/>
  <c r="HK253" i="7"/>
  <c r="HR225" i="7"/>
  <c r="IB253" i="7"/>
  <c r="HL253" i="7"/>
  <c r="HN188" i="7"/>
  <c r="HJ235" i="7"/>
  <c r="IB205" i="7"/>
  <c r="HI235" i="7"/>
  <c r="HJ253" i="7"/>
  <c r="HI244" i="7"/>
  <c r="HJ188" i="7"/>
  <c r="HH235" i="7"/>
  <c r="IH235" i="7" s="1"/>
  <c r="HM188" i="7"/>
  <c r="HK226" i="7"/>
  <c r="HL244" i="7"/>
  <c r="HM253" i="7"/>
  <c r="HH253" i="7"/>
  <c r="IH253" i="7" s="1"/>
  <c r="HR253" i="7"/>
  <c r="HK244" i="7"/>
  <c r="HI217" i="7"/>
  <c r="HJ208" i="7"/>
  <c r="HI188" i="7"/>
  <c r="HI208" i="7"/>
  <c r="EV62" i="7"/>
  <c r="HK188" i="7"/>
  <c r="HJ226" i="7"/>
  <c r="EV100" i="7"/>
  <c r="EV90" i="7"/>
  <c r="EV154" i="7"/>
  <c r="EV124" i="7"/>
  <c r="EV68" i="7"/>
  <c r="EV130" i="7"/>
  <c r="EV74" i="7"/>
  <c r="EV137" i="7"/>
  <c r="EV136" i="7"/>
  <c r="EV83" i="7"/>
  <c r="EV102" i="7"/>
  <c r="EV104" i="7"/>
  <c r="EV99" i="7"/>
  <c r="EB119" i="7"/>
  <c r="GB119" i="7" s="1"/>
  <c r="EB155" i="7"/>
  <c r="GB155" i="7" s="1"/>
  <c r="EB144" i="7"/>
  <c r="GB144" i="7" s="1"/>
  <c r="EB125" i="7"/>
  <c r="GB125" i="7" s="1"/>
  <c r="EB149" i="7"/>
  <c r="GB149" i="7" s="1"/>
  <c r="EB98" i="7"/>
  <c r="GB98" i="7" s="1"/>
  <c r="EB88" i="7"/>
  <c r="GB88" i="7" s="1"/>
  <c r="EB83" i="7"/>
  <c r="GB83" i="7" s="1"/>
  <c r="EB111" i="7"/>
  <c r="GB111" i="7" s="1"/>
  <c r="EB100" i="7"/>
  <c r="GB100" i="7" s="1"/>
  <c r="EB135" i="7"/>
  <c r="GB135" i="7" s="1"/>
  <c r="EB126" i="7"/>
  <c r="GB126" i="7" s="1"/>
  <c r="EB146" i="7"/>
  <c r="GB146" i="7" s="1"/>
  <c r="EG113" i="7"/>
  <c r="EG151" i="7"/>
  <c r="EG67" i="7"/>
  <c r="EG160" i="7"/>
  <c r="EG141" i="7"/>
  <c r="EG71" i="7"/>
  <c r="EG128" i="7"/>
  <c r="EG69" i="7"/>
  <c r="EG153" i="7"/>
  <c r="EG90" i="7"/>
  <c r="EG76" i="7"/>
  <c r="EG150" i="7"/>
  <c r="EQ78" i="7"/>
  <c r="EQ129" i="7"/>
  <c r="EQ140" i="7"/>
  <c r="EQ159" i="7"/>
  <c r="EQ91" i="7"/>
  <c r="EQ150" i="7"/>
  <c r="EQ64" i="7"/>
  <c r="EQ152" i="7"/>
  <c r="EQ74" i="7"/>
  <c r="EQ116" i="7"/>
  <c r="EQ139" i="7"/>
  <c r="EQ117" i="7"/>
  <c r="EQ122" i="7"/>
  <c r="EL138" i="7"/>
  <c r="EL100" i="7"/>
  <c r="EL102" i="7"/>
  <c r="EL97" i="7"/>
  <c r="EL82" i="7"/>
  <c r="EL92" i="7"/>
  <c r="EL96" i="7"/>
  <c r="EL158" i="7"/>
  <c r="EL83" i="7"/>
  <c r="EL85" i="7"/>
  <c r="EL99" i="7"/>
  <c r="EL109" i="7"/>
  <c r="IB196" i="7"/>
  <c r="HW236" i="7"/>
  <c r="HR206" i="7"/>
  <c r="HJ227" i="7"/>
  <c r="HJ189" i="7"/>
  <c r="HI236" i="7"/>
  <c r="HW254" i="7"/>
  <c r="HN218" i="7"/>
  <c r="HN245" i="7"/>
  <c r="HK199" i="7"/>
  <c r="HK209" i="7"/>
  <c r="EV111" i="7"/>
  <c r="EV85" i="7"/>
  <c r="EV145" i="7"/>
  <c r="EV132" i="7"/>
  <c r="EV76" i="7"/>
  <c r="EV138" i="7"/>
  <c r="EV82" i="7"/>
  <c r="EV96" i="7"/>
  <c r="EV158" i="7"/>
  <c r="EV94" i="7"/>
  <c r="EV155" i="7"/>
  <c r="EV75" i="7"/>
  <c r="EB128" i="7"/>
  <c r="GB128" i="7" s="1"/>
  <c r="EB101" i="7"/>
  <c r="GB101" i="7" s="1"/>
  <c r="EB76" i="7"/>
  <c r="GB76" i="7" s="1"/>
  <c r="EB103" i="7"/>
  <c r="GB103" i="7" s="1"/>
  <c r="EB70" i="7"/>
  <c r="GB70" i="7" s="1"/>
  <c r="EB113" i="7"/>
  <c r="GB113" i="7" s="1"/>
  <c r="EB104" i="7"/>
  <c r="GB104" i="7" s="1"/>
  <c r="EB99" i="7"/>
  <c r="GB99" i="7" s="1"/>
  <c r="EB122" i="7"/>
  <c r="GB122" i="7" s="1"/>
  <c r="EB116" i="7"/>
  <c r="GB116" i="7" s="1"/>
  <c r="EB121" i="7"/>
  <c r="GB121" i="7" s="1"/>
  <c r="EB142" i="7"/>
  <c r="GB142" i="7" s="1"/>
  <c r="EG62" i="7"/>
  <c r="EG129" i="7"/>
  <c r="EG157" i="7"/>
  <c r="EG83" i="7"/>
  <c r="EG124" i="7"/>
  <c r="EG104" i="7"/>
  <c r="EG79" i="7"/>
  <c r="EG106" i="7"/>
  <c r="EG88" i="7"/>
  <c r="EG66" i="7"/>
  <c r="EG154" i="7"/>
  <c r="EG140" i="7"/>
  <c r="EG72" i="7"/>
  <c r="EQ142" i="7"/>
  <c r="EQ145" i="7"/>
  <c r="EQ156" i="7"/>
  <c r="EQ77" i="7"/>
  <c r="EQ104" i="7"/>
  <c r="EQ107" i="7"/>
  <c r="EQ128" i="7"/>
  <c r="EQ73" i="7"/>
  <c r="EQ138" i="7"/>
  <c r="EQ132" i="7"/>
  <c r="EQ118" i="7"/>
  <c r="EQ133" i="7"/>
  <c r="EL63" i="7"/>
  <c r="EL154" i="7"/>
  <c r="EL116" i="7"/>
  <c r="EL118" i="7"/>
  <c r="EL113" i="7"/>
  <c r="EL98" i="7"/>
  <c r="EL108" i="7"/>
  <c r="EL144" i="7"/>
  <c r="EL157" i="7"/>
  <c r="EL69" i="7"/>
  <c r="EL75" i="7"/>
  <c r="EL93" i="7"/>
  <c r="EL95" i="7"/>
  <c r="IB226" i="7"/>
  <c r="HW226" i="7"/>
  <c r="HN189" i="7"/>
  <c r="HH263" i="7"/>
  <c r="IH263" i="7" s="1"/>
  <c r="HI263" i="7"/>
  <c r="HH236" i="7"/>
  <c r="IH236" i="7" s="1"/>
  <c r="HH254" i="7"/>
  <c r="IH254" i="7" s="1"/>
  <c r="HM218" i="7"/>
  <c r="HM245" i="7"/>
  <c r="HR245" i="7"/>
  <c r="EV69" i="7"/>
  <c r="EV109" i="7"/>
  <c r="EV119" i="7"/>
  <c r="EV141" i="7"/>
  <c r="EV159" i="7"/>
  <c r="EV140" i="7"/>
  <c r="EV84" i="7"/>
  <c r="EV146" i="7"/>
  <c r="EV139" i="7"/>
  <c r="EV150" i="7"/>
  <c r="EV86" i="7"/>
  <c r="EV123" i="7"/>
  <c r="EB105" i="7"/>
  <c r="GB105" i="7" s="1"/>
  <c r="EB74" i="7"/>
  <c r="GB74" i="7" s="1"/>
  <c r="EB92" i="7"/>
  <c r="GB92" i="7" s="1"/>
  <c r="EB89" i="7"/>
  <c r="GB89" i="7" s="1"/>
  <c r="EB86" i="7"/>
  <c r="GB86" i="7" s="1"/>
  <c r="EB77" i="7"/>
  <c r="GB77" i="7" s="1"/>
  <c r="EB120" i="7"/>
  <c r="GB120" i="7" s="1"/>
  <c r="EB115" i="7"/>
  <c r="GB115" i="7" s="1"/>
  <c r="EB97" i="7"/>
  <c r="GB97" i="7" s="1"/>
  <c r="EB132" i="7"/>
  <c r="GB132" i="7" s="1"/>
  <c r="EB96" i="7"/>
  <c r="GB96" i="7" s="1"/>
  <c r="EB158" i="7"/>
  <c r="GB158" i="7" s="1"/>
  <c r="EG63" i="7"/>
  <c r="EG145" i="7"/>
  <c r="EG74" i="7"/>
  <c r="EG99" i="7"/>
  <c r="EG78" i="7"/>
  <c r="EG149" i="7"/>
  <c r="EG95" i="7"/>
  <c r="EG109" i="7"/>
  <c r="EG152" i="7"/>
  <c r="EG130" i="7"/>
  <c r="EG75" i="7"/>
  <c r="EG103" i="7"/>
  <c r="EG136" i="7"/>
  <c r="EQ120" i="7"/>
  <c r="EQ161" i="7"/>
  <c r="EQ102" i="7"/>
  <c r="EQ93" i="7"/>
  <c r="EQ90" i="7"/>
  <c r="EQ71" i="7"/>
  <c r="EQ114" i="7"/>
  <c r="EQ89" i="7"/>
  <c r="EQ127" i="7"/>
  <c r="EQ148" i="7"/>
  <c r="EQ111" i="7"/>
  <c r="EQ149" i="7"/>
  <c r="EL62" i="7"/>
  <c r="EL128" i="7"/>
  <c r="EL132" i="7"/>
  <c r="EL134" i="7"/>
  <c r="EL129" i="7"/>
  <c r="EL114" i="7"/>
  <c r="EL124" i="7"/>
  <c r="EL152" i="7"/>
  <c r="EL147" i="7"/>
  <c r="EL159" i="7"/>
  <c r="EL155" i="7"/>
  <c r="EL77" i="7"/>
  <c r="EL87" i="7"/>
  <c r="IB236" i="7"/>
  <c r="HH227" i="7"/>
  <c r="IH227" i="7" s="1"/>
  <c r="HI199" i="7"/>
  <c r="HN263" i="7"/>
  <c r="HW263" i="7"/>
  <c r="HN236" i="7"/>
  <c r="HL254" i="7"/>
  <c r="HN254" i="7"/>
  <c r="HL218" i="7"/>
  <c r="HJ245" i="7"/>
  <c r="HL199" i="7"/>
  <c r="HL209" i="7"/>
  <c r="EV89" i="7"/>
  <c r="EV97" i="7"/>
  <c r="EV125" i="7"/>
  <c r="EV127" i="7"/>
  <c r="EV71" i="7"/>
  <c r="EV81" i="7"/>
  <c r="EV148" i="7"/>
  <c r="EV92" i="7"/>
  <c r="EV107" i="7"/>
  <c r="EV142" i="7"/>
  <c r="EV78" i="7"/>
  <c r="EV91" i="7"/>
  <c r="EB75" i="7"/>
  <c r="GB75" i="7" s="1"/>
  <c r="EB79" i="7"/>
  <c r="GB79" i="7" s="1"/>
  <c r="EB108" i="7"/>
  <c r="GB108" i="7" s="1"/>
  <c r="EB153" i="7"/>
  <c r="GB153" i="7" s="1"/>
  <c r="EB102" i="7"/>
  <c r="GB102" i="7" s="1"/>
  <c r="EB80" i="7"/>
  <c r="GB80" i="7" s="1"/>
  <c r="EB136" i="7"/>
  <c r="GB136" i="7" s="1"/>
  <c r="EB131" i="7"/>
  <c r="GB131" i="7" s="1"/>
  <c r="EB161" i="7"/>
  <c r="GB161" i="7" s="1"/>
  <c r="EB148" i="7"/>
  <c r="GB148" i="7" s="1"/>
  <c r="EB160" i="7"/>
  <c r="GB160" i="7" s="1"/>
  <c r="EB95" i="7"/>
  <c r="GB95" i="7" s="1"/>
  <c r="EG117" i="7"/>
  <c r="EG161" i="7"/>
  <c r="EG133" i="7"/>
  <c r="EG115" i="7"/>
  <c r="EG94" i="7"/>
  <c r="EG82" i="7"/>
  <c r="EG111" i="7"/>
  <c r="EG92" i="7"/>
  <c r="EG73" i="7"/>
  <c r="EG116" i="7"/>
  <c r="EG91" i="7"/>
  <c r="EG70" i="7"/>
  <c r="EG114" i="7"/>
  <c r="EQ75" i="7"/>
  <c r="EQ106" i="7"/>
  <c r="EQ80" i="7"/>
  <c r="EQ109" i="7"/>
  <c r="EQ154" i="7"/>
  <c r="EQ87" i="7"/>
  <c r="EQ115" i="7"/>
  <c r="EQ105" i="7"/>
  <c r="EQ160" i="7"/>
  <c r="EQ70" i="7"/>
  <c r="EQ96" i="7"/>
  <c r="EQ94" i="7"/>
  <c r="EL120" i="7"/>
  <c r="EL153" i="7"/>
  <c r="EL148" i="7"/>
  <c r="EL150" i="7"/>
  <c r="EL145" i="7"/>
  <c r="EL130" i="7"/>
  <c r="EL140" i="7"/>
  <c r="EL78" i="7"/>
  <c r="EL139" i="7"/>
  <c r="EL149" i="7"/>
  <c r="EL143" i="7"/>
  <c r="EL67" i="7"/>
  <c r="EL79" i="7"/>
  <c r="IB206" i="7"/>
  <c r="HR186" i="7"/>
  <c r="HI227" i="7"/>
  <c r="HI189" i="7"/>
  <c r="HM263" i="7"/>
  <c r="IB263" i="7"/>
  <c r="HM236" i="7"/>
  <c r="HK254" i="7"/>
  <c r="IB254" i="7"/>
  <c r="HK218" i="7"/>
  <c r="HL245" i="7"/>
  <c r="IB245" i="7"/>
  <c r="EV153" i="7"/>
  <c r="EV161" i="7"/>
  <c r="EV105" i="7"/>
  <c r="EV77" i="7"/>
  <c r="EV135" i="7"/>
  <c r="EV79" i="7"/>
  <c r="EV95" i="7"/>
  <c r="EV156" i="7"/>
  <c r="EV67" i="7"/>
  <c r="EV134" i="7"/>
  <c r="EV70" i="7"/>
  <c r="EV128" i="7"/>
  <c r="EB91" i="7"/>
  <c r="GB91" i="7" s="1"/>
  <c r="EB143" i="7"/>
  <c r="GB143" i="7" s="1"/>
  <c r="EB124" i="7"/>
  <c r="GB124" i="7" s="1"/>
  <c r="EB90" i="7"/>
  <c r="GB90" i="7" s="1"/>
  <c r="EB118" i="7"/>
  <c r="GB118" i="7" s="1"/>
  <c r="EB109" i="7"/>
  <c r="GB109" i="7" s="1"/>
  <c r="EB152" i="7"/>
  <c r="GB152" i="7" s="1"/>
  <c r="EB147" i="7"/>
  <c r="GB147" i="7" s="1"/>
  <c r="EB141" i="7"/>
  <c r="GB141" i="7" s="1"/>
  <c r="EB93" i="7"/>
  <c r="GB93" i="7" s="1"/>
  <c r="EB117" i="7"/>
  <c r="GB117" i="7" s="1"/>
  <c r="EB159" i="7"/>
  <c r="GB159" i="7" s="1"/>
  <c r="EG120" i="7"/>
  <c r="EG98" i="7"/>
  <c r="EG80" i="7"/>
  <c r="EG131" i="7"/>
  <c r="EG110" i="7"/>
  <c r="EG146" i="7"/>
  <c r="EG127" i="7"/>
  <c r="EG156" i="7"/>
  <c r="EG89" i="7"/>
  <c r="EG125" i="7"/>
  <c r="EG107" i="7"/>
  <c r="EG86" i="7"/>
  <c r="EG100" i="7"/>
  <c r="EQ65" i="7"/>
  <c r="EQ76" i="7"/>
  <c r="EQ144" i="7"/>
  <c r="EQ125" i="7"/>
  <c r="EQ143" i="7"/>
  <c r="EQ103" i="7"/>
  <c r="EQ95" i="7"/>
  <c r="EQ121" i="7"/>
  <c r="EQ82" i="7"/>
  <c r="EQ134" i="7"/>
  <c r="EQ99" i="7"/>
  <c r="EQ158" i="7"/>
  <c r="EL74" i="7"/>
  <c r="EL160" i="7"/>
  <c r="EL88" i="7"/>
  <c r="EL104" i="7"/>
  <c r="EL161" i="7"/>
  <c r="EL146" i="7"/>
  <c r="EL156" i="7"/>
  <c r="EL94" i="7"/>
  <c r="EL131" i="7"/>
  <c r="EL141" i="7"/>
  <c r="EL133" i="7"/>
  <c r="EL151" i="7"/>
  <c r="EL71" i="7"/>
  <c r="HW206" i="7"/>
  <c r="HR216" i="7"/>
  <c r="HN227" i="7"/>
  <c r="HM189" i="7"/>
  <c r="HK263" i="7"/>
  <c r="HR263" i="7"/>
  <c r="HL236" i="7"/>
  <c r="HJ254" i="7"/>
  <c r="HR254" i="7"/>
  <c r="HJ218" i="7"/>
  <c r="HK245" i="7"/>
  <c r="HM199" i="7"/>
  <c r="HM209" i="7"/>
  <c r="EV98" i="7"/>
  <c r="EV106" i="7"/>
  <c r="EV117" i="7"/>
  <c r="EV113" i="7"/>
  <c r="EV149" i="7"/>
  <c r="EV143" i="7"/>
  <c r="EV87" i="7"/>
  <c r="EV144" i="7"/>
  <c r="EV160" i="7"/>
  <c r="EV126" i="7"/>
  <c r="EV112" i="7"/>
  <c r="EV72" i="7"/>
  <c r="EB107" i="7"/>
  <c r="GB107" i="7" s="1"/>
  <c r="EB65" i="7"/>
  <c r="GB65" i="7" s="1"/>
  <c r="EB140" i="7"/>
  <c r="GB140" i="7" s="1"/>
  <c r="EB112" i="7"/>
  <c r="GB112" i="7" s="1"/>
  <c r="EB134" i="7"/>
  <c r="GB134" i="7" s="1"/>
  <c r="EB87" i="7"/>
  <c r="GB87" i="7" s="1"/>
  <c r="EB73" i="7"/>
  <c r="GB73" i="7" s="1"/>
  <c r="EB69" i="7"/>
  <c r="GB69" i="7" s="1"/>
  <c r="EB82" i="7"/>
  <c r="GB82" i="7" s="1"/>
  <c r="EB157" i="7"/>
  <c r="GB157" i="7" s="1"/>
  <c r="EB78" i="7"/>
  <c r="GB78" i="7" s="1"/>
  <c r="EB81" i="7"/>
  <c r="GB81" i="7" s="1"/>
  <c r="EG65" i="7"/>
  <c r="EG84" i="7"/>
  <c r="EG144" i="7"/>
  <c r="EG147" i="7"/>
  <c r="EG126" i="7"/>
  <c r="EG68" i="7"/>
  <c r="EG143" i="7"/>
  <c r="EG87" i="7"/>
  <c r="EG105" i="7"/>
  <c r="EG119" i="7"/>
  <c r="EG123" i="7"/>
  <c r="EG102" i="7"/>
  <c r="EQ62" i="7"/>
  <c r="EQ81" i="7"/>
  <c r="EQ92" i="7"/>
  <c r="EQ83" i="7"/>
  <c r="EQ141" i="7"/>
  <c r="EQ67" i="7"/>
  <c r="EQ119" i="7"/>
  <c r="EQ146" i="7"/>
  <c r="EQ137" i="7"/>
  <c r="EQ68" i="7"/>
  <c r="EQ112" i="7"/>
  <c r="EQ69" i="7"/>
  <c r="EQ72" i="7"/>
  <c r="EL90" i="7"/>
  <c r="EL80" i="7"/>
  <c r="EL137" i="7"/>
  <c r="EL73" i="7"/>
  <c r="EL112" i="7"/>
  <c r="EL72" i="7"/>
  <c r="EL136" i="7"/>
  <c r="EL110" i="7"/>
  <c r="EL111" i="7"/>
  <c r="EL127" i="7"/>
  <c r="EL123" i="7"/>
  <c r="EL135" i="7"/>
  <c r="HW186" i="7"/>
  <c r="HR196" i="7"/>
  <c r="HM227" i="7"/>
  <c r="HH189" i="7"/>
  <c r="IH189" i="7" s="1"/>
  <c r="HL263" i="7"/>
  <c r="HK236" i="7"/>
  <c r="HI209" i="7"/>
  <c r="HN209" i="7"/>
  <c r="HH199" i="7"/>
  <c r="IH199" i="7" s="1"/>
  <c r="EV101" i="7"/>
  <c r="EV93" i="7"/>
  <c r="EV114" i="7"/>
  <c r="EV157" i="7"/>
  <c r="EV121" i="7"/>
  <c r="EV65" i="7"/>
  <c r="EV151" i="7"/>
  <c r="EV64" i="7"/>
  <c r="EV88" i="7"/>
  <c r="EV118" i="7"/>
  <c r="EV80" i="7"/>
  <c r="EV147" i="7"/>
  <c r="EB63" i="7"/>
  <c r="GB63" i="7" s="1"/>
  <c r="EB123" i="7"/>
  <c r="GB123" i="7" s="1"/>
  <c r="EB129" i="7"/>
  <c r="GB129" i="7" s="1"/>
  <c r="EB156" i="7"/>
  <c r="GB156" i="7" s="1"/>
  <c r="EB154" i="7"/>
  <c r="GB154" i="7" s="1"/>
  <c r="EB150" i="7"/>
  <c r="GB150" i="7" s="1"/>
  <c r="EB151" i="7"/>
  <c r="GB151" i="7" s="1"/>
  <c r="EB137" i="7"/>
  <c r="GB137" i="7" s="1"/>
  <c r="EB133" i="7"/>
  <c r="GB133" i="7" s="1"/>
  <c r="EB68" i="7"/>
  <c r="GB68" i="7" s="1"/>
  <c r="EB130" i="7"/>
  <c r="GB130" i="7" s="1"/>
  <c r="EB94" i="7"/>
  <c r="GB94" i="7" s="1"/>
  <c r="EB145" i="7"/>
  <c r="GB145" i="7" s="1"/>
  <c r="EG81" i="7"/>
  <c r="EG148" i="7"/>
  <c r="EG93" i="7"/>
  <c r="EG108" i="7"/>
  <c r="EG142" i="7"/>
  <c r="EG132" i="7"/>
  <c r="EG159" i="7"/>
  <c r="EG96" i="7"/>
  <c r="EG121" i="7"/>
  <c r="EG85" i="7"/>
  <c r="EG139" i="7"/>
  <c r="EG118" i="7"/>
  <c r="EQ63" i="7"/>
  <c r="EQ97" i="7"/>
  <c r="EQ108" i="7"/>
  <c r="EQ66" i="7"/>
  <c r="EQ157" i="7"/>
  <c r="EQ155" i="7"/>
  <c r="EQ135" i="7"/>
  <c r="EQ110" i="7"/>
  <c r="EQ153" i="7"/>
  <c r="EQ84" i="7"/>
  <c r="EQ131" i="7"/>
  <c r="EQ85" i="7"/>
  <c r="EQ136" i="7"/>
  <c r="EL106" i="7"/>
  <c r="EL68" i="7"/>
  <c r="EL70" i="7"/>
  <c r="EL65" i="7"/>
  <c r="EL105" i="7"/>
  <c r="EL121" i="7"/>
  <c r="EL64" i="7"/>
  <c r="EL126" i="7"/>
  <c r="EL101" i="7"/>
  <c r="EL119" i="7"/>
  <c r="EL115" i="7"/>
  <c r="EL125" i="7"/>
  <c r="IB216" i="7"/>
  <c r="HW196" i="7"/>
  <c r="HR226" i="7"/>
  <c r="HL227" i="7"/>
  <c r="HL189" i="7"/>
  <c r="HJ236" i="7"/>
  <c r="HL200" i="7"/>
  <c r="HM254" i="7"/>
  <c r="HI218" i="7"/>
  <c r="HI245" i="7"/>
  <c r="HJ199" i="7"/>
  <c r="HH209" i="7"/>
  <c r="IH209" i="7" s="1"/>
  <c r="IR62" i="7"/>
  <c r="IS62" i="7" s="1"/>
  <c r="IT62" i="7" s="1"/>
  <c r="IU62" i="7" s="1"/>
  <c r="IV62" i="7" s="1"/>
  <c r="IW62" i="7" s="1"/>
  <c r="IX62" i="7" s="1"/>
  <c r="IY62" i="7" s="1"/>
  <c r="IZ62" i="7" s="1"/>
  <c r="JA62" i="7" s="1"/>
  <c r="JB62" i="7" s="1"/>
  <c r="JC62" i="7" s="1"/>
  <c r="JD62" i="7" s="1"/>
  <c r="JE62" i="7" s="1"/>
  <c r="JF62" i="7" s="1"/>
  <c r="BI15" i="7"/>
  <c r="II254" i="7"/>
  <c r="IJ254" i="7" s="1"/>
  <c r="FZ134" i="7"/>
  <c r="HB134" i="7"/>
  <c r="FZ79" i="7"/>
  <c r="HB79" i="7"/>
  <c r="FZ111" i="7"/>
  <c r="HB111" i="7"/>
  <c r="FZ132" i="7"/>
  <c r="HB132" i="7"/>
  <c r="FZ96" i="7"/>
  <c r="HB96" i="7"/>
  <c r="FZ139" i="7"/>
  <c r="HB139" i="7"/>
  <c r="FZ84" i="7"/>
  <c r="HB84" i="7"/>
  <c r="FZ152" i="7"/>
  <c r="HB152" i="7"/>
  <c r="FZ155" i="7"/>
  <c r="HB155" i="7"/>
  <c r="FZ130" i="7"/>
  <c r="HB130" i="7"/>
  <c r="FZ135" i="7"/>
  <c r="HB135" i="7"/>
  <c r="FZ78" i="7"/>
  <c r="HB78" i="7"/>
  <c r="FZ80" i="7"/>
  <c r="HB80" i="7"/>
  <c r="FZ104" i="7"/>
  <c r="HB104" i="7"/>
  <c r="FZ120" i="7"/>
  <c r="HB120" i="7"/>
  <c r="FZ106" i="7"/>
  <c r="HB106" i="7"/>
  <c r="FZ70" i="7"/>
  <c r="HB70" i="7"/>
  <c r="FZ124" i="7"/>
  <c r="HB124" i="7"/>
  <c r="FZ77" i="7"/>
  <c r="HB77" i="7"/>
  <c r="FZ110" i="7"/>
  <c r="HB110" i="7"/>
  <c r="FZ66" i="7"/>
  <c r="HB66" i="7"/>
  <c r="FZ74" i="7"/>
  <c r="HB74" i="7"/>
  <c r="FZ149" i="7"/>
  <c r="HB149" i="7"/>
  <c r="FZ98" i="7"/>
  <c r="HB98" i="7"/>
  <c r="FZ143" i="7"/>
  <c r="HB143" i="7"/>
  <c r="FZ159" i="7"/>
  <c r="HB159" i="7"/>
  <c r="FZ117" i="7"/>
  <c r="HB117" i="7"/>
  <c r="FZ64" i="7"/>
  <c r="HB64" i="7"/>
  <c r="FZ85" i="7"/>
  <c r="HB85" i="7"/>
  <c r="FZ128" i="7"/>
  <c r="HB128" i="7"/>
  <c r="FZ156" i="7"/>
  <c r="HB156" i="7"/>
  <c r="FZ92" i="7"/>
  <c r="HB92" i="7"/>
  <c r="FZ82" i="7"/>
  <c r="HB82" i="7"/>
  <c r="FZ68" i="7"/>
  <c r="HB68" i="7"/>
  <c r="FZ119" i="7"/>
  <c r="HB119" i="7"/>
  <c r="FZ71" i="7"/>
  <c r="HB71" i="7"/>
  <c r="FZ113" i="7"/>
  <c r="HB113" i="7"/>
  <c r="FZ122" i="7"/>
  <c r="HB122" i="7"/>
  <c r="FZ89" i="7"/>
  <c r="HB89" i="7"/>
  <c r="FZ67" i="7"/>
  <c r="HB67" i="7"/>
  <c r="FZ123" i="7"/>
  <c r="HB123" i="7"/>
  <c r="FZ146" i="7"/>
  <c r="HB146" i="7"/>
  <c r="FZ73" i="7"/>
  <c r="HB73" i="7"/>
  <c r="FZ125" i="7"/>
  <c r="HB125" i="7"/>
  <c r="FZ148" i="7"/>
  <c r="HB148" i="7"/>
  <c r="FZ151" i="7"/>
  <c r="HB151" i="7"/>
  <c r="FZ69" i="7"/>
  <c r="HB69" i="7"/>
  <c r="FZ161" i="7"/>
  <c r="HB161" i="7"/>
  <c r="FZ137" i="7"/>
  <c r="HB137" i="7"/>
  <c r="FZ90" i="7"/>
  <c r="HB90" i="7"/>
  <c r="FZ102" i="7"/>
  <c r="HB102" i="7"/>
  <c r="FZ100" i="7"/>
  <c r="HB100" i="7"/>
  <c r="FZ86" i="7"/>
  <c r="HB86" i="7"/>
  <c r="FZ97" i="7"/>
  <c r="HB97" i="7"/>
  <c r="FZ81" i="7"/>
  <c r="HB81" i="7"/>
  <c r="FZ121" i="7"/>
  <c r="HB121" i="7"/>
  <c r="FZ99" i="7"/>
  <c r="HB99" i="7"/>
  <c r="FZ144" i="7"/>
  <c r="HB144" i="7"/>
  <c r="FZ158" i="7"/>
  <c r="HB158" i="7"/>
  <c r="FZ153" i="7"/>
  <c r="HB153" i="7"/>
  <c r="FZ129" i="7"/>
  <c r="HB129" i="7"/>
  <c r="FZ116" i="7"/>
  <c r="HB116" i="7"/>
  <c r="FZ91" i="7"/>
  <c r="HB91" i="7"/>
  <c r="FZ95" i="7"/>
  <c r="HB95" i="7"/>
  <c r="FZ140" i="7"/>
  <c r="HB140" i="7"/>
  <c r="FZ157" i="7"/>
  <c r="HB157" i="7"/>
  <c r="FZ138" i="7"/>
  <c r="HB138" i="7"/>
  <c r="FZ133" i="7"/>
  <c r="HB133" i="7"/>
  <c r="FZ75" i="7"/>
  <c r="HB75" i="7"/>
  <c r="FZ108" i="7"/>
  <c r="HB108" i="7"/>
  <c r="FZ107" i="7"/>
  <c r="HB107" i="7"/>
  <c r="FZ76" i="7"/>
  <c r="HB76" i="7"/>
  <c r="FZ87" i="7"/>
  <c r="HB87" i="7"/>
  <c r="FZ136" i="7"/>
  <c r="HB136" i="7"/>
  <c r="FZ114" i="7"/>
  <c r="HB114" i="7"/>
  <c r="FZ112" i="7"/>
  <c r="HB112" i="7"/>
  <c r="FZ94" i="7"/>
  <c r="HB94" i="7"/>
  <c r="FZ105" i="7"/>
  <c r="HB105" i="7"/>
  <c r="FZ83" i="7"/>
  <c r="HB83" i="7"/>
  <c r="FZ141" i="7"/>
  <c r="HB141" i="7"/>
  <c r="FZ115" i="7"/>
  <c r="HB115" i="7"/>
  <c r="FZ93" i="7"/>
  <c r="HB93" i="7"/>
  <c r="FZ109" i="7"/>
  <c r="HB109" i="7"/>
  <c r="FZ65" i="7"/>
  <c r="HB65" i="7"/>
  <c r="FZ103" i="7"/>
  <c r="HB103" i="7"/>
  <c r="FZ150" i="7"/>
  <c r="HB150" i="7"/>
  <c r="FZ88" i="7"/>
  <c r="HB88" i="7"/>
  <c r="FZ142" i="7"/>
  <c r="HB142" i="7"/>
  <c r="FZ126" i="7"/>
  <c r="HB126" i="7"/>
  <c r="FZ145" i="7"/>
  <c r="HB145" i="7"/>
  <c r="FZ101" i="7"/>
  <c r="HB101" i="7"/>
  <c r="FZ154" i="7"/>
  <c r="HB154" i="7"/>
  <c r="FZ147" i="7"/>
  <c r="HB147" i="7"/>
  <c r="FZ72" i="7"/>
  <c r="HB72" i="7"/>
  <c r="FZ118" i="7"/>
  <c r="HB118" i="7"/>
  <c r="FZ127" i="7"/>
  <c r="HB127" i="7"/>
  <c r="FZ160" i="7"/>
  <c r="HB160" i="7"/>
  <c r="FZ131" i="7"/>
  <c r="HB131" i="7"/>
  <c r="FZ62" i="7"/>
  <c r="HB62" i="7"/>
  <c r="FZ63" i="7"/>
  <c r="HB63" i="7"/>
  <c r="HK107" i="7"/>
  <c r="HK210" i="7" s="1"/>
  <c r="HH107" i="7"/>
  <c r="HH210" i="7" s="1"/>
  <c r="IH210" i="7" s="1"/>
  <c r="HI107" i="7"/>
  <c r="HI210" i="7" s="1"/>
  <c r="HN107" i="7"/>
  <c r="HN210" i="7" s="1"/>
  <c r="HJ107" i="7"/>
  <c r="HJ210" i="7" s="1"/>
  <c r="HM107" i="7"/>
  <c r="HM210" i="7" s="1"/>
  <c r="HL107" i="7"/>
  <c r="HL210" i="7" s="1"/>
  <c r="HK97" i="7"/>
  <c r="HK200" i="7" s="1"/>
  <c r="HJ97" i="7"/>
  <c r="HJ200" i="7" s="1"/>
  <c r="HH97" i="7"/>
  <c r="HH200" i="7" s="1"/>
  <c r="IH200" i="7" s="1"/>
  <c r="HN97" i="7"/>
  <c r="HN200" i="7" s="1"/>
  <c r="HM97" i="7"/>
  <c r="HM200" i="7" s="1"/>
  <c r="HI97" i="7"/>
  <c r="HI200" i="7" s="1"/>
  <c r="HN143" i="7"/>
  <c r="HN246" i="7" s="1"/>
  <c r="HM143" i="7"/>
  <c r="HM246" i="7" s="1"/>
  <c r="HH143" i="7"/>
  <c r="HH246" i="7" s="1"/>
  <c r="IH246" i="7" s="1"/>
  <c r="HI143" i="7"/>
  <c r="HI246" i="7" s="1"/>
  <c r="HF144" i="7"/>
  <c r="HJ143" i="7"/>
  <c r="HJ246" i="7" s="1"/>
  <c r="HK143" i="7"/>
  <c r="HK246" i="7" s="1"/>
  <c r="HL143" i="7"/>
  <c r="HL246" i="7" s="1"/>
  <c r="HN170" i="7"/>
  <c r="HN273" i="7" s="1"/>
  <c r="HM170" i="7"/>
  <c r="HM273" i="7" s="1"/>
  <c r="HF171" i="7"/>
  <c r="HH170" i="7"/>
  <c r="HH273" i="7" s="1"/>
  <c r="IH273" i="7" s="1"/>
  <c r="HR170" i="7"/>
  <c r="HR273" i="7" s="1"/>
  <c r="HI170" i="7"/>
  <c r="HI273" i="7" s="1"/>
  <c r="HW170" i="7"/>
  <c r="HW273" i="7" s="1"/>
  <c r="HJ170" i="7"/>
  <c r="HJ273" i="7" s="1"/>
  <c r="IB170" i="7"/>
  <c r="IB273" i="7" s="1"/>
  <c r="HK170" i="7"/>
  <c r="HK273" i="7" s="1"/>
  <c r="HL170" i="7"/>
  <c r="HL273" i="7" s="1"/>
  <c r="HJ116" i="7"/>
  <c r="HJ219" i="7" s="1"/>
  <c r="HF117" i="7"/>
  <c r="HK116" i="7"/>
  <c r="HK219" i="7" s="1"/>
  <c r="HL116" i="7"/>
  <c r="HL219" i="7" s="1"/>
  <c r="HM116" i="7"/>
  <c r="HM219" i="7" s="1"/>
  <c r="HN116" i="7"/>
  <c r="HN219" i="7" s="1"/>
  <c r="HH116" i="7"/>
  <c r="HH219" i="7" s="1"/>
  <c r="IH219" i="7" s="1"/>
  <c r="HI116" i="7"/>
  <c r="HI219" i="7" s="1"/>
  <c r="HF135" i="7"/>
  <c r="HI134" i="7"/>
  <c r="HI237" i="7" s="1"/>
  <c r="HJ134" i="7"/>
  <c r="HJ237" i="7" s="1"/>
  <c r="HK134" i="7"/>
  <c r="HK237" i="7" s="1"/>
  <c r="HL134" i="7"/>
  <c r="HL237" i="7" s="1"/>
  <c r="HH134" i="7"/>
  <c r="HH237" i="7" s="1"/>
  <c r="IH237" i="7" s="1"/>
  <c r="HM134" i="7"/>
  <c r="HM237" i="7" s="1"/>
  <c r="HN134" i="7"/>
  <c r="HN237" i="7" s="1"/>
  <c r="HW143" i="7"/>
  <c r="HW246" i="7" s="1"/>
  <c r="HF126" i="7"/>
  <c r="HJ125" i="7"/>
  <c r="HJ228" i="7" s="1"/>
  <c r="HK125" i="7"/>
  <c r="HK228" i="7" s="1"/>
  <c r="HL125" i="7"/>
  <c r="HL228" i="7" s="1"/>
  <c r="HM125" i="7"/>
  <c r="HM228" i="7" s="1"/>
  <c r="HN125" i="7"/>
  <c r="HN228" i="7" s="1"/>
  <c r="HI125" i="7"/>
  <c r="HI228" i="7" s="1"/>
  <c r="HH125" i="7"/>
  <c r="HH228" i="7" s="1"/>
  <c r="IH228" i="7" s="1"/>
  <c r="HM161" i="7"/>
  <c r="HM264" i="7" s="1"/>
  <c r="HL161" i="7"/>
  <c r="HL264" i="7" s="1"/>
  <c r="HN161" i="7"/>
  <c r="HN264" i="7" s="1"/>
  <c r="HF162" i="7"/>
  <c r="HH161" i="7"/>
  <c r="HH264" i="7" s="1"/>
  <c r="IH264" i="7" s="1"/>
  <c r="HI161" i="7"/>
  <c r="HI264" i="7" s="1"/>
  <c r="HW161" i="7"/>
  <c r="HW264" i="7" s="1"/>
  <c r="HJ161" i="7"/>
  <c r="HJ264" i="7" s="1"/>
  <c r="IB161" i="7"/>
  <c r="IB264" i="7" s="1"/>
  <c r="HK161" i="7"/>
  <c r="HK264" i="7" s="1"/>
  <c r="HR161" i="7"/>
  <c r="HR264" i="7" s="1"/>
  <c r="HG88" i="7"/>
  <c r="HG231" i="7"/>
  <c r="HG221" i="7"/>
  <c r="HG251" i="7"/>
  <c r="HG128" i="7"/>
  <c r="HG201" i="7"/>
  <c r="HG271" i="7"/>
  <c r="HG108" i="7"/>
  <c r="HG138" i="7"/>
  <c r="HG241" i="7"/>
  <c r="HG178" i="7"/>
  <c r="HG191" i="7"/>
  <c r="HG148" i="7"/>
  <c r="HG98" i="7"/>
  <c r="HI98" i="7" s="1"/>
  <c r="HI201" i="7" s="1"/>
  <c r="HG211" i="7"/>
  <c r="HG118" i="7"/>
  <c r="HG158" i="7"/>
  <c r="HG281" i="7"/>
  <c r="HG76" i="7"/>
  <c r="HG168" i="7"/>
  <c r="HG261" i="7"/>
  <c r="HW144" i="7"/>
  <c r="HW247" i="7" s="1"/>
  <c r="HR143" i="7"/>
  <c r="HR246" i="7" s="1"/>
  <c r="HR144" i="7"/>
  <c r="HR247" i="7" s="1"/>
  <c r="HK87" i="7"/>
  <c r="HK190" i="7" s="1"/>
  <c r="HJ87" i="7"/>
  <c r="HJ190" i="7" s="1"/>
  <c r="HL87" i="7"/>
  <c r="HL190" i="7" s="1"/>
  <c r="HI87" i="7"/>
  <c r="HI190" i="7" s="1"/>
  <c r="HN87" i="7"/>
  <c r="HN190" i="7" s="1"/>
  <c r="HM87" i="7"/>
  <c r="HM190" i="7" s="1"/>
  <c r="HH87" i="7"/>
  <c r="HH190" i="7" s="1"/>
  <c r="IH190" i="7" s="1"/>
  <c r="HM152" i="7"/>
  <c r="HM255" i="7" s="1"/>
  <c r="HW152" i="7"/>
  <c r="HW255" i="7" s="1"/>
  <c r="HN152" i="7"/>
  <c r="HN255" i="7" s="1"/>
  <c r="IB152" i="7"/>
  <c r="IB255" i="7" s="1"/>
  <c r="HH152" i="7"/>
  <c r="HH255" i="7" s="1"/>
  <c r="IH255" i="7" s="1"/>
  <c r="HI152" i="7"/>
  <c r="HI255" i="7" s="1"/>
  <c r="HF153" i="7"/>
  <c r="HR152" i="7"/>
  <c r="HR255" i="7" s="1"/>
  <c r="HJ152" i="7"/>
  <c r="HJ255" i="7" s="1"/>
  <c r="HL152" i="7"/>
  <c r="HL255" i="7" s="1"/>
  <c r="HK152" i="7"/>
  <c r="HK255" i="7" s="1"/>
  <c r="IB143" i="7"/>
  <c r="IB246" i="7" s="1"/>
  <c r="IB84" i="7"/>
  <c r="IB187" i="7" s="1"/>
  <c r="IB114" i="7"/>
  <c r="IB217" i="7" s="1"/>
  <c r="IB104" i="7"/>
  <c r="IB207" i="7" s="1"/>
  <c r="IB94" i="7"/>
  <c r="IB197" i="7" s="1"/>
  <c r="IB124" i="7"/>
  <c r="IB227" i="7" s="1"/>
  <c r="IB134" i="7"/>
  <c r="IB237" i="7" s="1"/>
  <c r="IB144" i="7"/>
  <c r="IB247" i="7" s="1"/>
  <c r="HF99" i="7"/>
  <c r="HF109" i="7"/>
  <c r="HW104" i="7"/>
  <c r="HW207" i="7" s="1"/>
  <c r="HW94" i="7"/>
  <c r="HW197" i="7" s="1"/>
  <c r="HW124" i="7"/>
  <c r="HW227" i="7" s="1"/>
  <c r="HW84" i="7"/>
  <c r="HW187" i="7" s="1"/>
  <c r="HW114" i="7"/>
  <c r="HW217" i="7" s="1"/>
  <c r="HW134" i="7"/>
  <c r="HW237" i="7" s="1"/>
  <c r="HR114" i="7"/>
  <c r="HR217" i="7" s="1"/>
  <c r="HR94" i="7"/>
  <c r="HR197" i="7" s="1"/>
  <c r="HR84" i="7"/>
  <c r="HR187" i="7" s="1"/>
  <c r="HR104" i="7"/>
  <c r="HR207" i="7" s="1"/>
  <c r="HR124" i="7"/>
  <c r="HR227" i="7" s="1"/>
  <c r="HR134" i="7"/>
  <c r="HR237" i="7" s="1"/>
  <c r="AD7" i="7"/>
  <c r="EB62" i="7"/>
  <c r="GB62" i="7" s="1"/>
  <c r="HX206" i="7"/>
  <c r="HU206" i="7"/>
  <c r="IA196" i="7"/>
  <c r="IF196" i="7"/>
  <c r="IC196" i="7"/>
  <c r="IA186" i="7"/>
  <c r="IF186" i="7"/>
  <c r="HO206" i="7"/>
  <c r="IC186" i="7"/>
  <c r="HT233" i="7"/>
  <c r="HY206" i="7"/>
  <c r="HO196" i="7"/>
  <c r="IE233" i="7"/>
  <c r="HQ224" i="7"/>
  <c r="IF206" i="7"/>
  <c r="IC206" i="7"/>
  <c r="HO215" i="7"/>
  <c r="HU233" i="7"/>
  <c r="HQ215" i="7"/>
  <c r="ID224" i="7"/>
  <c r="IE224" i="7"/>
  <c r="HU215" i="7"/>
  <c r="HV215" i="7"/>
  <c r="EY65" i="7"/>
  <c r="EP144" i="7"/>
  <c r="EP93" i="7"/>
  <c r="EW69" i="7"/>
  <c r="EW144" i="7"/>
  <c r="EW141" i="7"/>
  <c r="IA206" i="7"/>
  <c r="HZ196" i="7"/>
  <c r="HS206" i="7"/>
  <c r="HO186" i="7"/>
  <c r="IF215" i="7"/>
  <c r="EY70" i="7"/>
  <c r="EP149" i="7"/>
  <c r="EW62" i="7"/>
  <c r="EW101" i="7"/>
  <c r="EW126" i="7"/>
  <c r="ID206" i="7"/>
  <c r="IF233" i="7"/>
  <c r="EY112" i="7"/>
  <c r="HZ206" i="7"/>
  <c r="HQ196" i="7"/>
  <c r="HV196" i="7"/>
  <c r="HT186" i="7"/>
  <c r="HQ186" i="7"/>
  <c r="HV186" i="7"/>
  <c r="HV233" i="7"/>
  <c r="IA224" i="7"/>
  <c r="HY224" i="7"/>
  <c r="EY95" i="7"/>
  <c r="EY75" i="7"/>
  <c r="EP147" i="7"/>
  <c r="EW150" i="7"/>
  <c r="EW95" i="7"/>
  <c r="EW64" i="7"/>
  <c r="EW102" i="7"/>
  <c r="EW136" i="7"/>
  <c r="EW99" i="7"/>
  <c r="EW161" i="7"/>
  <c r="EW124" i="7"/>
  <c r="EW119" i="7"/>
  <c r="EW140" i="7"/>
  <c r="EW143" i="7"/>
  <c r="EW122" i="7"/>
  <c r="EW108" i="7"/>
  <c r="ES75" i="7"/>
  <c r="ES81" i="7"/>
  <c r="ES82" i="7"/>
  <c r="ES99" i="7"/>
  <c r="ES153" i="7"/>
  <c r="ES85" i="7"/>
  <c r="ES79" i="7"/>
  <c r="ES116" i="7"/>
  <c r="ES141" i="7"/>
  <c r="ES143" i="7"/>
  <c r="ES102" i="7"/>
  <c r="ES156" i="7"/>
  <c r="EF126" i="7"/>
  <c r="EF103" i="7"/>
  <c r="EF94" i="7"/>
  <c r="EF133" i="7"/>
  <c r="EF127" i="7"/>
  <c r="EF68" i="7"/>
  <c r="EF74" i="7"/>
  <c r="EF123" i="7"/>
  <c r="EF145" i="7"/>
  <c r="EF99" i="7"/>
  <c r="EF129" i="7"/>
  <c r="EF122" i="7"/>
  <c r="EF117" i="7"/>
  <c r="ED158" i="7"/>
  <c r="ED88" i="7"/>
  <c r="ED161" i="7"/>
  <c r="ED121" i="7"/>
  <c r="ED112" i="7"/>
  <c r="ED68" i="7"/>
  <c r="ED86" i="7"/>
  <c r="ED71" i="7"/>
  <c r="ED119" i="7"/>
  <c r="ED142" i="7"/>
  <c r="ED109" i="7"/>
  <c r="ED133" i="7"/>
  <c r="EY149" i="7"/>
  <c r="EY76" i="7"/>
  <c r="EP136" i="7"/>
  <c r="EC63" i="7"/>
  <c r="EC97" i="7"/>
  <c r="EC144" i="7"/>
  <c r="GC144" i="7" s="1"/>
  <c r="EC82" i="7"/>
  <c r="EC75" i="7"/>
  <c r="EC87" i="7"/>
  <c r="EC100" i="7"/>
  <c r="GC100" i="7" s="1"/>
  <c r="EC129" i="7"/>
  <c r="EC141" i="7"/>
  <c r="EC158" i="7"/>
  <c r="EC117" i="7"/>
  <c r="EC102" i="7"/>
  <c r="EC112" i="7"/>
  <c r="EK137" i="7"/>
  <c r="EK128" i="7"/>
  <c r="EK105" i="7"/>
  <c r="EK83" i="7"/>
  <c r="EK160" i="7"/>
  <c r="EK111" i="7"/>
  <c r="EK92" i="7"/>
  <c r="EK109" i="7"/>
  <c r="EK112" i="7"/>
  <c r="EK77" i="7"/>
  <c r="EK142" i="7"/>
  <c r="EK91" i="7"/>
  <c r="EY82" i="7"/>
  <c r="EY116" i="7"/>
  <c r="EP152" i="7"/>
  <c r="EP62" i="7"/>
  <c r="EI161" i="7"/>
  <c r="EI123" i="7"/>
  <c r="EI100" i="7"/>
  <c r="EI147" i="7"/>
  <c r="EI71" i="7"/>
  <c r="EI81" i="7"/>
  <c r="EI87" i="7"/>
  <c r="EI119" i="7"/>
  <c r="EI64" i="7"/>
  <c r="HO233" i="7"/>
  <c r="HX233" i="7"/>
  <c r="IE215" i="7"/>
  <c r="IF224" i="7"/>
  <c r="HZ224" i="7"/>
  <c r="HY215" i="7"/>
  <c r="EY79" i="7"/>
  <c r="EP137" i="7"/>
  <c r="EP70" i="7"/>
  <c r="EW147" i="7"/>
  <c r="EW156" i="7"/>
  <c r="EW128" i="7"/>
  <c r="EW110" i="7"/>
  <c r="EW111" i="7"/>
  <c r="EW107" i="7"/>
  <c r="EW72" i="7"/>
  <c r="EW149" i="7"/>
  <c r="EW68" i="7"/>
  <c r="EW132" i="7"/>
  <c r="EW66" i="7"/>
  <c r="EW130" i="7"/>
  <c r="ES62" i="7"/>
  <c r="ES152" i="7"/>
  <c r="ES89" i="7"/>
  <c r="ES90" i="7"/>
  <c r="ES131" i="7"/>
  <c r="ES154" i="7"/>
  <c r="ES139" i="7"/>
  <c r="ES87" i="7"/>
  <c r="ES64" i="7"/>
  <c r="ES70" i="7"/>
  <c r="ES93" i="7"/>
  <c r="ES110" i="7"/>
  <c r="ES147" i="7"/>
  <c r="EF87" i="7"/>
  <c r="EF148" i="7"/>
  <c r="EF102" i="7"/>
  <c r="EF120" i="7"/>
  <c r="EF64" i="7"/>
  <c r="EF76" i="7"/>
  <c r="EF91" i="7"/>
  <c r="EF154" i="7"/>
  <c r="EF90" i="7"/>
  <c r="EF69" i="7"/>
  <c r="EF106" i="7"/>
  <c r="EF130" i="7"/>
  <c r="ED62" i="7"/>
  <c r="ED143" i="7"/>
  <c r="ED96" i="7"/>
  <c r="ED65" i="7"/>
  <c r="ED129" i="7"/>
  <c r="ED114" i="7"/>
  <c r="ED93" i="7"/>
  <c r="ED94" i="7"/>
  <c r="ED79" i="7"/>
  <c r="ED127" i="7"/>
  <c r="ED148" i="7"/>
  <c r="ED117" i="7"/>
  <c r="ED149" i="7"/>
  <c r="EY131" i="7"/>
  <c r="EY67" i="7"/>
  <c r="EP66" i="7"/>
  <c r="EC113" i="7"/>
  <c r="EC105" i="7"/>
  <c r="GC105" i="7" s="1"/>
  <c r="EC146" i="7"/>
  <c r="EC90" i="7"/>
  <c r="EC91" i="7"/>
  <c r="EC95" i="7"/>
  <c r="EC76" i="7"/>
  <c r="EC107" i="7"/>
  <c r="EC77" i="7"/>
  <c r="EC125" i="7"/>
  <c r="EC133" i="7"/>
  <c r="EC110" i="7"/>
  <c r="GC110" i="7" s="1"/>
  <c r="EC148" i="7"/>
  <c r="EK67" i="7"/>
  <c r="EK98" i="7"/>
  <c r="EK106" i="7"/>
  <c r="EK152" i="7"/>
  <c r="EK99" i="7"/>
  <c r="EK119" i="7"/>
  <c r="EK116" i="7"/>
  <c r="EK70" i="7"/>
  <c r="EK127" i="7"/>
  <c r="EK85" i="7"/>
  <c r="EK149" i="7"/>
  <c r="EK117" i="7"/>
  <c r="EY96" i="7"/>
  <c r="EY154" i="7"/>
  <c r="EP79" i="7"/>
  <c r="EI63" i="7"/>
  <c r="EI85" i="7"/>
  <c r="EI69" i="7"/>
  <c r="EI108" i="7"/>
  <c r="EI134" i="7"/>
  <c r="EI130" i="7"/>
  <c r="EI89" i="7"/>
  <c r="EI80" i="7"/>
  <c r="EI127" i="7"/>
  <c r="EI96" i="7"/>
  <c r="EW118" i="7"/>
  <c r="EW104" i="7"/>
  <c r="EW115" i="7"/>
  <c r="EW80" i="7"/>
  <c r="EW65" i="7"/>
  <c r="EW76" i="7"/>
  <c r="EW160" i="7"/>
  <c r="EW74" i="7"/>
  <c r="EW84" i="7"/>
  <c r="ES63" i="7"/>
  <c r="ES122" i="7"/>
  <c r="ES97" i="7"/>
  <c r="ES98" i="7"/>
  <c r="ES146" i="7"/>
  <c r="ES136" i="7"/>
  <c r="ES107" i="7"/>
  <c r="ES95" i="7"/>
  <c r="ES72" i="7"/>
  <c r="ES150" i="7"/>
  <c r="ES109" i="7"/>
  <c r="ES118" i="7"/>
  <c r="ES101" i="7"/>
  <c r="EF95" i="7"/>
  <c r="EF141" i="7"/>
  <c r="EF71" i="7"/>
  <c r="EF150" i="7"/>
  <c r="EF158" i="7"/>
  <c r="EF84" i="7"/>
  <c r="EF115" i="7"/>
  <c r="EF83" i="7"/>
  <c r="EF75" i="7"/>
  <c r="EF77" i="7"/>
  <c r="EF131" i="7"/>
  <c r="EF138" i="7"/>
  <c r="ED63" i="7"/>
  <c r="ED67" i="7"/>
  <c r="ED104" i="7"/>
  <c r="ED73" i="7"/>
  <c r="ED137" i="7"/>
  <c r="ED74" i="7"/>
  <c r="ED107" i="7"/>
  <c r="ED102" i="7"/>
  <c r="ED87" i="7"/>
  <c r="ED100" i="7"/>
  <c r="ED92" i="7"/>
  <c r="ED125" i="7"/>
  <c r="ED155" i="7"/>
  <c r="EY138" i="7"/>
  <c r="EP99" i="7"/>
  <c r="EP143" i="7"/>
  <c r="EC137" i="7"/>
  <c r="EC83" i="7"/>
  <c r="EC140" i="7"/>
  <c r="EC98" i="7"/>
  <c r="EC139" i="7"/>
  <c r="EC103" i="7"/>
  <c r="EC84" i="7"/>
  <c r="EC109" i="7"/>
  <c r="EC85" i="7"/>
  <c r="EC156" i="7"/>
  <c r="EC155" i="7"/>
  <c r="GC155" i="7" s="1"/>
  <c r="EC118" i="7"/>
  <c r="EC145" i="7"/>
  <c r="EK159" i="7"/>
  <c r="EK129" i="7"/>
  <c r="EK114" i="7"/>
  <c r="EK161" i="7"/>
  <c r="EK69" i="7"/>
  <c r="EK102" i="7"/>
  <c r="EK125" i="7"/>
  <c r="EK118" i="7"/>
  <c r="EK135" i="7"/>
  <c r="EK86" i="7"/>
  <c r="EK122" i="7"/>
  <c r="EK133" i="7"/>
  <c r="EY152" i="7"/>
  <c r="EY153" i="7"/>
  <c r="EP112" i="7"/>
  <c r="EI62" i="7"/>
  <c r="EI67" i="7"/>
  <c r="EI106" i="7"/>
  <c r="EI116" i="7"/>
  <c r="EI148" i="7"/>
  <c r="EI139" i="7"/>
  <c r="EI97" i="7"/>
  <c r="EI110" i="7"/>
  <c r="EI135" i="7"/>
  <c r="EI158" i="7"/>
  <c r="EI88" i="7"/>
  <c r="EI128" i="7"/>
  <c r="EI77" i="7"/>
  <c r="EJ90" i="7"/>
  <c r="EJ152" i="7"/>
  <c r="EJ91" i="7"/>
  <c r="EJ100" i="7"/>
  <c r="EJ101" i="7"/>
  <c r="EJ109" i="7"/>
  <c r="EJ132" i="7"/>
  <c r="EJ112" i="7"/>
  <c r="EJ73" i="7"/>
  <c r="HO213" i="7"/>
  <c r="HS204" i="7"/>
  <c r="IF203" i="7"/>
  <c r="ID183" i="7"/>
  <c r="HZ203" i="7"/>
  <c r="HO193" i="7"/>
  <c r="IC194" i="7"/>
  <c r="ID204" i="7"/>
  <c r="HY184" i="7"/>
  <c r="HQ184" i="7"/>
  <c r="IF204" i="7"/>
  <c r="HP204" i="7"/>
  <c r="HS184" i="7"/>
  <c r="HX184" i="7"/>
  <c r="HX204" i="7"/>
  <c r="HP184" i="7"/>
  <c r="IA203" i="7"/>
  <c r="IE183" i="7"/>
  <c r="HX203" i="7"/>
  <c r="HQ183" i="7"/>
  <c r="HT193" i="7"/>
  <c r="IE193" i="7"/>
  <c r="HU213" i="7"/>
  <c r="HT194" i="7"/>
  <c r="IC204" i="7"/>
  <c r="HT203" i="7"/>
  <c r="HQ203" i="7"/>
  <c r="HU204" i="7"/>
  <c r="HZ194" i="7"/>
  <c r="HY193" i="7"/>
  <c r="HO203" i="7"/>
  <c r="HQ193" i="7"/>
  <c r="ID193" i="7"/>
  <c r="IC203" i="7"/>
  <c r="HS183" i="7"/>
  <c r="HO194" i="7"/>
  <c r="IC184" i="7"/>
  <c r="HQ213" i="7"/>
  <c r="HQ194" i="7"/>
  <c r="IE184" i="7"/>
  <c r="IF213" i="7"/>
  <c r="ID184" i="7"/>
  <c r="HP194" i="7"/>
  <c r="HO184" i="7"/>
  <c r="HV183" i="7"/>
  <c r="IE194" i="7"/>
  <c r="IE203" i="7"/>
  <c r="ID203" i="7"/>
  <c r="HY183" i="7"/>
  <c r="HP183" i="7"/>
  <c r="HX193" i="7"/>
  <c r="IF183" i="7"/>
  <c r="HV194" i="7"/>
  <c r="HY213" i="7"/>
  <c r="IE213" i="7"/>
  <c r="HZ193" i="7"/>
  <c r="HT204" i="7"/>
  <c r="IA184" i="7"/>
  <c r="HZ204" i="7"/>
  <c r="HS203" i="7"/>
  <c r="HP193" i="7"/>
  <c r="HP203" i="7"/>
  <c r="HO204" i="7"/>
  <c r="HU194" i="7"/>
  <c r="HQ204" i="7"/>
  <c r="HV193" i="7"/>
  <c r="HU214" i="7"/>
  <c r="IF184" i="7"/>
  <c r="IE204" i="7"/>
  <c r="HY203" i="7"/>
  <c r="HX183" i="7"/>
  <c r="IA183" i="7"/>
  <c r="IF193" i="7"/>
  <c r="HU193" i="7"/>
  <c r="HP213" i="7"/>
  <c r="HY194" i="7"/>
  <c r="HV204" i="7"/>
  <c r="IA194" i="7"/>
  <c r="IA213" i="7"/>
  <c r="HT213" i="7"/>
  <c r="IC213" i="7"/>
  <c r="HZ213" i="7"/>
  <c r="HS194" i="7"/>
  <c r="IC193" i="7"/>
  <c r="HT183" i="7"/>
  <c r="HU203" i="7"/>
  <c r="IA193" i="7"/>
  <c r="HV203" i="7"/>
  <c r="HV213" i="7"/>
  <c r="ID194" i="7"/>
  <c r="HU183" i="7"/>
  <c r="IF194" i="7"/>
  <c r="HX213" i="7"/>
  <c r="ID213" i="7"/>
  <c r="HX194" i="7"/>
  <c r="HV184" i="7"/>
  <c r="HO183" i="7"/>
  <c r="HZ183" i="7"/>
  <c r="HS193" i="7"/>
  <c r="IC183" i="7"/>
  <c r="HZ184" i="7"/>
  <c r="HY204" i="7"/>
  <c r="HU184" i="7"/>
  <c r="HT184" i="7"/>
  <c r="IA204" i="7"/>
  <c r="HS213" i="7"/>
  <c r="HV185" i="7"/>
  <c r="EU74" i="7"/>
  <c r="HZ185" i="7"/>
  <c r="EU144" i="7"/>
  <c r="HP205" i="7"/>
  <c r="HQ214" i="7"/>
  <c r="HZ195" i="7"/>
  <c r="HO223" i="7"/>
  <c r="EY101" i="7"/>
  <c r="IC214" i="7"/>
  <c r="HQ195" i="7"/>
  <c r="IF223" i="7"/>
  <c r="IE185" i="7"/>
  <c r="EU123" i="7"/>
  <c r="HT205" i="7"/>
  <c r="IE214" i="7"/>
  <c r="IE195" i="7"/>
  <c r="IE223" i="7"/>
  <c r="HO195" i="7"/>
  <c r="HV223" i="7"/>
  <c r="HY195" i="7"/>
  <c r="IA223" i="7"/>
  <c r="HV195" i="7"/>
  <c r="HP223" i="7"/>
  <c r="HT195" i="7"/>
  <c r="HP185" i="7"/>
  <c r="HY185" i="7"/>
  <c r="HU185" i="7"/>
  <c r="IC185" i="7"/>
  <c r="EU136" i="7"/>
  <c r="HU223" i="7"/>
  <c r="HY205" i="7"/>
  <c r="HY223" i="7"/>
  <c r="ID195" i="7"/>
  <c r="HQ223" i="7"/>
  <c r="HZ214" i="7"/>
  <c r="IF195" i="7"/>
  <c r="ID223" i="7"/>
  <c r="HX223" i="7"/>
  <c r="EU161" i="7"/>
  <c r="HO205" i="7"/>
  <c r="HS214" i="7"/>
  <c r="ID205" i="7"/>
  <c r="ID214" i="7"/>
  <c r="HQ205" i="7"/>
  <c r="HT223" i="7"/>
  <c r="IA214" i="7"/>
  <c r="IC195" i="7"/>
  <c r="HZ223" i="7"/>
  <c r="IA195" i="7"/>
  <c r="HO185" i="7"/>
  <c r="IA215" i="7"/>
  <c r="IA205" i="7"/>
  <c r="EU111" i="7"/>
  <c r="HS205" i="7"/>
  <c r="EP115" i="7"/>
  <c r="HV205" i="7"/>
  <c r="HY214" i="7"/>
  <c r="ID185" i="7"/>
  <c r="HP214" i="7"/>
  <c r="HX205" i="7"/>
  <c r="HV214" i="7"/>
  <c r="HS195" i="7"/>
  <c r="EU79" i="7"/>
  <c r="HT185" i="7"/>
  <c r="EU130" i="7"/>
  <c r="EU151" i="7"/>
  <c r="HT214" i="7"/>
  <c r="HS185" i="7"/>
  <c r="EU93" i="7"/>
  <c r="IF205" i="7"/>
  <c r="HU205" i="7"/>
  <c r="HX195" i="7"/>
  <c r="HS223" i="7"/>
  <c r="EU92" i="7"/>
  <c r="HQ185" i="7"/>
  <c r="EU143" i="7"/>
  <c r="IA185" i="7"/>
  <c r="EU106" i="7"/>
  <c r="HX185" i="7"/>
  <c r="IC205" i="7"/>
  <c r="HO214" i="7"/>
  <c r="EU62" i="7"/>
  <c r="HU195" i="7"/>
  <c r="IC223" i="7"/>
  <c r="HZ205" i="7"/>
  <c r="HX214" i="7"/>
  <c r="HP195" i="7"/>
  <c r="IF185" i="7"/>
  <c r="IE205" i="7"/>
  <c r="IF214" i="7"/>
  <c r="HP216" i="7"/>
  <c r="HP206" i="7"/>
  <c r="HT206" i="7"/>
  <c r="HS196" i="7"/>
  <c r="HX196" i="7"/>
  <c r="HU196" i="7"/>
  <c r="HS186" i="7"/>
  <c r="HX186" i="7"/>
  <c r="HY233" i="7"/>
  <c r="HT215" i="7"/>
  <c r="HS224" i="7"/>
  <c r="IC224" i="7"/>
  <c r="HX215" i="7"/>
  <c r="HS215" i="7"/>
  <c r="EY125" i="7"/>
  <c r="EP138" i="7"/>
  <c r="EP68" i="7"/>
  <c r="EW77" i="7"/>
  <c r="EW117" i="7"/>
  <c r="EW158" i="7"/>
  <c r="EW134" i="7"/>
  <c r="EW73" i="7"/>
  <c r="EW139" i="7"/>
  <c r="EW88" i="7"/>
  <c r="EW103" i="7"/>
  <c r="EW113" i="7"/>
  <c r="EW97" i="7"/>
  <c r="EW82" i="7"/>
  <c r="EW92" i="7"/>
  <c r="ES112" i="7"/>
  <c r="ES91" i="7"/>
  <c r="ES105" i="7"/>
  <c r="ES106" i="7"/>
  <c r="ES132" i="7"/>
  <c r="ES76" i="7"/>
  <c r="ES145" i="7"/>
  <c r="ES103" i="7"/>
  <c r="ES80" i="7"/>
  <c r="ES129" i="7"/>
  <c r="ES133" i="7"/>
  <c r="ES126" i="7"/>
  <c r="ES158" i="7"/>
  <c r="EF66" i="7"/>
  <c r="EF111" i="7"/>
  <c r="EF119" i="7"/>
  <c r="EF151" i="7"/>
  <c r="EF104" i="7"/>
  <c r="EF92" i="7"/>
  <c r="EF105" i="7"/>
  <c r="EF124" i="7"/>
  <c r="EF155" i="7"/>
  <c r="EF93" i="7"/>
  <c r="EF137" i="7"/>
  <c r="EF146" i="7"/>
  <c r="ED150" i="7"/>
  <c r="ED103" i="7"/>
  <c r="ED128" i="7"/>
  <c r="ED81" i="7"/>
  <c r="ED106" i="7"/>
  <c r="ED140" i="7"/>
  <c r="ED76" i="7"/>
  <c r="ED110" i="7"/>
  <c r="ED123" i="7"/>
  <c r="ED124" i="7"/>
  <c r="ED69" i="7"/>
  <c r="ED154" i="7"/>
  <c r="ED157" i="7"/>
  <c r="EY133" i="7"/>
  <c r="EP135" i="7"/>
  <c r="EP125" i="7"/>
  <c r="EC151" i="7"/>
  <c r="EC99" i="7"/>
  <c r="EC122" i="7"/>
  <c r="GC122" i="7" s="1"/>
  <c r="EC106" i="7"/>
  <c r="EC101" i="7"/>
  <c r="EC111" i="7"/>
  <c r="EC92" i="7"/>
  <c r="EC108" i="7"/>
  <c r="EC124" i="7"/>
  <c r="EC128" i="7"/>
  <c r="GC128" i="7" s="1"/>
  <c r="EC136" i="7"/>
  <c r="GC136" i="7" s="1"/>
  <c r="EC126" i="7"/>
  <c r="EK63" i="7"/>
  <c r="EK123" i="7"/>
  <c r="EK65" i="7"/>
  <c r="EK130" i="7"/>
  <c r="EK78" i="7"/>
  <c r="EK71" i="7"/>
  <c r="EK146" i="7"/>
  <c r="EK156" i="7"/>
  <c r="EK108" i="7"/>
  <c r="EK143" i="7"/>
  <c r="EK124" i="7"/>
  <c r="EK101" i="7"/>
  <c r="EK150" i="7"/>
  <c r="EY114" i="7"/>
  <c r="EY62" i="7"/>
  <c r="EP119" i="7"/>
  <c r="EI153" i="7"/>
  <c r="EI75" i="7"/>
  <c r="EI156" i="7"/>
  <c r="EI132" i="7"/>
  <c r="EI70" i="7"/>
  <c r="EI117" i="7"/>
  <c r="EI105" i="7"/>
  <c r="EI125" i="7"/>
  <c r="EI72" i="7"/>
  <c r="EI90" i="7"/>
  <c r="IE206" i="7"/>
  <c r="HP196" i="7"/>
  <c r="HT196" i="7"/>
  <c r="HP186" i="7"/>
  <c r="HP233" i="7"/>
  <c r="ID233" i="7"/>
  <c r="HP215" i="7"/>
  <c r="HX224" i="7"/>
  <c r="ID215" i="7"/>
  <c r="EY137" i="7"/>
  <c r="EP105" i="7"/>
  <c r="EP117" i="7"/>
  <c r="EW85" i="7"/>
  <c r="EW155" i="7"/>
  <c r="EW70" i="7"/>
  <c r="EW142" i="7"/>
  <c r="EW67" i="7"/>
  <c r="EW157" i="7"/>
  <c r="EW96" i="7"/>
  <c r="EW89" i="7"/>
  <c r="EW116" i="7"/>
  <c r="EW121" i="7"/>
  <c r="EW90" i="7"/>
  <c r="EW100" i="7"/>
  <c r="ES159" i="7"/>
  <c r="ES68" i="7"/>
  <c r="ES77" i="7"/>
  <c r="ES114" i="7"/>
  <c r="ES124" i="7"/>
  <c r="ES84" i="7"/>
  <c r="ES161" i="7"/>
  <c r="ES111" i="7"/>
  <c r="ES83" i="7"/>
  <c r="ES96" i="7"/>
  <c r="ES94" i="7"/>
  <c r="ES148" i="7"/>
  <c r="ES155" i="7"/>
  <c r="EF88" i="7"/>
  <c r="EF142" i="7"/>
  <c r="EF135" i="7"/>
  <c r="EF80" i="7"/>
  <c r="EF65" i="7"/>
  <c r="EF100" i="7"/>
  <c r="EF81" i="7"/>
  <c r="EF132" i="7"/>
  <c r="EF121" i="7"/>
  <c r="EF101" i="7"/>
  <c r="EF160" i="7"/>
  <c r="EF144" i="7"/>
  <c r="ED144" i="7"/>
  <c r="ED151" i="7"/>
  <c r="ED159" i="7"/>
  <c r="ED89" i="7"/>
  <c r="ED111" i="7"/>
  <c r="ED75" i="7"/>
  <c r="ED152" i="7"/>
  <c r="ED118" i="7"/>
  <c r="ED132" i="7"/>
  <c r="ED77" i="7"/>
  <c r="ED156" i="7"/>
  <c r="ED147" i="7"/>
  <c r="ED145" i="7"/>
  <c r="EY98" i="7"/>
  <c r="EP129" i="7"/>
  <c r="EP77" i="7"/>
  <c r="EC65" i="7"/>
  <c r="GC65" i="7" s="1"/>
  <c r="EC160" i="7"/>
  <c r="EC68" i="7"/>
  <c r="EC114" i="7"/>
  <c r="EC69" i="7"/>
  <c r="EC119" i="7"/>
  <c r="EC116" i="7"/>
  <c r="EC135" i="7"/>
  <c r="EC64" i="7"/>
  <c r="EC121" i="7"/>
  <c r="EC70" i="7"/>
  <c r="EC142" i="7"/>
  <c r="EK62" i="7"/>
  <c r="EK113" i="7"/>
  <c r="EK73" i="7"/>
  <c r="EK121" i="7"/>
  <c r="EK153" i="7"/>
  <c r="EK79" i="7"/>
  <c r="EK100" i="7"/>
  <c r="EK110" i="7"/>
  <c r="EK131" i="7"/>
  <c r="EK93" i="7"/>
  <c r="EK64" i="7"/>
  <c r="EK134" i="7"/>
  <c r="EK155" i="7"/>
  <c r="EY113" i="7"/>
  <c r="EP151" i="7"/>
  <c r="EP102" i="7"/>
  <c r="EI115" i="7"/>
  <c r="EI83" i="7"/>
  <c r="EI68" i="7"/>
  <c r="EI140" i="7"/>
  <c r="EI78" i="7"/>
  <c r="EI155" i="7"/>
  <c r="EI113" i="7"/>
  <c r="EI66" i="7"/>
  <c r="EI118" i="7"/>
  <c r="EI121" i="7"/>
  <c r="IE196" i="7"/>
  <c r="HZ186" i="7"/>
  <c r="IE186" i="7"/>
  <c r="HZ233" i="7"/>
  <c r="HS233" i="7"/>
  <c r="IA233" i="7"/>
  <c r="HV224" i="7"/>
  <c r="HO224" i="7"/>
  <c r="IC215" i="7"/>
  <c r="EY106" i="7"/>
  <c r="EY140" i="7"/>
  <c r="EP95" i="7"/>
  <c r="EW63" i="7"/>
  <c r="EW93" i="7"/>
  <c r="EW125" i="7"/>
  <c r="EW78" i="7"/>
  <c r="EW135" i="7"/>
  <c r="EW75" i="7"/>
  <c r="EW131" i="7"/>
  <c r="EW120" i="7"/>
  <c r="EW81" i="7"/>
  <c r="EW151" i="7"/>
  <c r="EW129" i="7"/>
  <c r="EW98" i="7"/>
  <c r="EW138" i="7"/>
  <c r="ES121" i="7"/>
  <c r="ES151" i="7"/>
  <c r="ES115" i="7"/>
  <c r="ES130" i="7"/>
  <c r="ES86" i="7"/>
  <c r="ES92" i="7"/>
  <c r="ES140" i="7"/>
  <c r="ES119" i="7"/>
  <c r="ES125" i="7"/>
  <c r="ES157" i="7"/>
  <c r="ES137" i="7"/>
  <c r="ES149" i="7"/>
  <c r="EF62" i="7"/>
  <c r="EF110" i="7"/>
  <c r="EF70" i="7"/>
  <c r="EF156" i="7"/>
  <c r="EF96" i="7"/>
  <c r="EF114" i="7"/>
  <c r="EF108" i="7"/>
  <c r="EF89" i="7"/>
  <c r="EF140" i="7"/>
  <c r="EF128" i="7"/>
  <c r="EF107" i="7"/>
  <c r="EF139" i="7"/>
  <c r="EF153" i="7"/>
  <c r="ED122" i="7"/>
  <c r="ED64" i="7"/>
  <c r="ED130" i="7"/>
  <c r="ED97" i="7"/>
  <c r="ED139" i="7"/>
  <c r="ED83" i="7"/>
  <c r="ED84" i="7"/>
  <c r="ED99" i="7"/>
  <c r="ED116" i="7"/>
  <c r="ED136" i="7"/>
  <c r="ED115" i="7"/>
  <c r="ED146" i="7"/>
  <c r="EY126" i="7"/>
  <c r="EY110" i="7"/>
  <c r="EP130" i="7"/>
  <c r="EP154" i="7"/>
  <c r="EC73" i="7"/>
  <c r="EC159" i="7"/>
  <c r="EC154" i="7"/>
  <c r="EC130" i="7"/>
  <c r="EC115" i="7"/>
  <c r="EC127" i="7"/>
  <c r="EC123" i="7"/>
  <c r="EC149" i="7"/>
  <c r="EC72" i="7"/>
  <c r="EC134" i="7"/>
  <c r="EC78" i="7"/>
  <c r="EC88" i="7"/>
  <c r="EK75" i="7"/>
  <c r="EK66" i="7"/>
  <c r="EK81" i="7"/>
  <c r="EK82" i="7"/>
  <c r="EK107" i="7"/>
  <c r="EK87" i="7"/>
  <c r="EK115" i="7"/>
  <c r="EK141" i="7"/>
  <c r="EK96" i="7"/>
  <c r="EK94" i="7"/>
  <c r="EK72" i="7"/>
  <c r="EK132" i="7"/>
  <c r="EK140" i="7"/>
  <c r="EY118" i="7"/>
  <c r="EP145" i="7"/>
  <c r="EP109" i="7"/>
  <c r="EI154" i="7"/>
  <c r="EI91" i="7"/>
  <c r="EI76" i="7"/>
  <c r="EI109" i="7"/>
  <c r="EI86" i="7"/>
  <c r="EI102" i="7"/>
  <c r="EI79" i="7"/>
  <c r="EI74" i="7"/>
  <c r="EI98" i="7"/>
  <c r="EI129" i="7"/>
  <c r="EW86" i="7"/>
  <c r="EW71" i="7"/>
  <c r="EW83" i="7"/>
  <c r="EW112" i="7"/>
  <c r="EW123" i="7"/>
  <c r="EW105" i="7"/>
  <c r="EW159" i="7"/>
  <c r="EW137" i="7"/>
  <c r="EW106" i="7"/>
  <c r="EW152" i="7"/>
  <c r="ES120" i="7"/>
  <c r="ES65" i="7"/>
  <c r="ES66" i="7"/>
  <c r="ES138" i="7"/>
  <c r="ES113" i="7"/>
  <c r="ES108" i="7"/>
  <c r="ES69" i="7"/>
  <c r="ES117" i="7"/>
  <c r="ES78" i="7"/>
  <c r="ES127" i="7"/>
  <c r="ES88" i="7"/>
  <c r="ES142" i="7"/>
  <c r="EF63" i="7"/>
  <c r="EF118" i="7"/>
  <c r="EF78" i="7"/>
  <c r="EF143" i="7"/>
  <c r="EF73" i="7"/>
  <c r="EF157" i="7"/>
  <c r="EF116" i="7"/>
  <c r="EF97" i="7"/>
  <c r="EF109" i="7"/>
  <c r="EF82" i="7"/>
  <c r="EF152" i="7"/>
  <c r="EF72" i="7"/>
  <c r="EF125" i="7"/>
  <c r="ED120" i="7"/>
  <c r="ED72" i="7"/>
  <c r="ED160" i="7"/>
  <c r="ED105" i="7"/>
  <c r="ED66" i="7"/>
  <c r="ED91" i="7"/>
  <c r="ED70" i="7"/>
  <c r="ED135" i="7"/>
  <c r="ED85" i="7"/>
  <c r="ED126" i="7"/>
  <c r="ED95" i="7"/>
  <c r="ED90" i="7"/>
  <c r="EY90" i="7"/>
  <c r="EY132" i="7"/>
  <c r="EP89" i="7"/>
  <c r="EP141" i="7"/>
  <c r="EC81" i="7"/>
  <c r="EC152" i="7"/>
  <c r="EC66" i="7"/>
  <c r="EC138" i="7"/>
  <c r="GC138" i="7" s="1"/>
  <c r="EC71" i="7"/>
  <c r="EC131" i="7"/>
  <c r="EC143" i="7"/>
  <c r="EC150" i="7"/>
  <c r="EC80" i="7"/>
  <c r="EC147" i="7"/>
  <c r="EC86" i="7"/>
  <c r="EC96" i="7"/>
  <c r="EK136" i="7"/>
  <c r="EK90" i="7"/>
  <c r="EK89" i="7"/>
  <c r="EK138" i="7"/>
  <c r="EK154" i="7"/>
  <c r="EK95" i="7"/>
  <c r="EK76" i="7"/>
  <c r="EK139" i="7"/>
  <c r="EK126" i="7"/>
  <c r="EK88" i="7"/>
  <c r="EK80" i="7"/>
  <c r="EK157" i="7"/>
  <c r="EK148" i="7"/>
  <c r="EY71" i="7"/>
  <c r="EP123" i="7"/>
  <c r="EP116" i="7"/>
  <c r="EI146" i="7"/>
  <c r="EI99" i="7"/>
  <c r="EI84" i="7"/>
  <c r="EI124" i="7"/>
  <c r="EI94" i="7"/>
  <c r="EI65" i="7"/>
  <c r="EI133" i="7"/>
  <c r="EI160" i="7"/>
  <c r="EI149" i="7"/>
  <c r="EI137" i="7"/>
  <c r="EI144" i="7"/>
  <c r="EI122" i="7"/>
  <c r="EJ62" i="7"/>
  <c r="EJ160" i="7"/>
  <c r="EJ161" i="7"/>
  <c r="EJ131" i="7"/>
  <c r="EJ138" i="7"/>
  <c r="EJ125" i="7"/>
  <c r="EJ70" i="7"/>
  <c r="EJ80" i="7"/>
  <c r="EJ86" i="7"/>
  <c r="HQ206" i="7"/>
  <c r="HV206" i="7"/>
  <c r="HY196" i="7"/>
  <c r="ID196" i="7"/>
  <c r="HU186" i="7"/>
  <c r="HY186" i="7"/>
  <c r="ID186" i="7"/>
  <c r="IC233" i="7"/>
  <c r="HQ233" i="7"/>
  <c r="HT224" i="7"/>
  <c r="HP224" i="7"/>
  <c r="HU224" i="7"/>
  <c r="HZ215" i="7"/>
  <c r="EY151" i="7"/>
  <c r="EY115" i="7"/>
  <c r="EP74" i="7"/>
  <c r="EW109" i="7"/>
  <c r="EW148" i="7"/>
  <c r="EW133" i="7"/>
  <c r="EW94" i="7"/>
  <c r="EW87" i="7"/>
  <c r="EW91" i="7"/>
  <c r="EW127" i="7"/>
  <c r="EW145" i="7"/>
  <c r="EW146" i="7"/>
  <c r="EW154" i="7"/>
  <c r="EW153" i="7"/>
  <c r="EW114" i="7"/>
  <c r="EW79" i="7"/>
  <c r="ES160" i="7"/>
  <c r="ES73" i="7"/>
  <c r="ES74" i="7"/>
  <c r="ES67" i="7"/>
  <c r="ES123" i="7"/>
  <c r="ES128" i="7"/>
  <c r="ES71" i="7"/>
  <c r="ES100" i="7"/>
  <c r="ES134" i="7"/>
  <c r="ES135" i="7"/>
  <c r="ES104" i="7"/>
  <c r="ES144" i="7"/>
  <c r="EF134" i="7"/>
  <c r="EF79" i="7"/>
  <c r="EF86" i="7"/>
  <c r="EF112" i="7"/>
  <c r="EF149" i="7"/>
  <c r="EF113" i="7"/>
  <c r="EF159" i="7"/>
  <c r="EF85" i="7"/>
  <c r="EF136" i="7"/>
  <c r="EF67" i="7"/>
  <c r="EF147" i="7"/>
  <c r="EF98" i="7"/>
  <c r="EF161" i="7"/>
  <c r="ED82" i="7"/>
  <c r="ED80" i="7"/>
  <c r="ED138" i="7"/>
  <c r="ED113" i="7"/>
  <c r="ED153" i="7"/>
  <c r="ED131" i="7"/>
  <c r="ED78" i="7"/>
  <c r="ED98" i="7"/>
  <c r="ED141" i="7"/>
  <c r="ED134" i="7"/>
  <c r="ED101" i="7"/>
  <c r="ED108" i="7"/>
  <c r="EY104" i="7"/>
  <c r="EY85" i="7"/>
  <c r="EP87" i="7"/>
  <c r="EC89" i="7"/>
  <c r="EC132" i="7"/>
  <c r="EC74" i="7"/>
  <c r="EC67" i="7"/>
  <c r="EC79" i="7"/>
  <c r="EC161" i="7"/>
  <c r="EC153" i="7"/>
  <c r="EC93" i="7"/>
  <c r="EC120" i="7"/>
  <c r="EC157" i="7"/>
  <c r="GC157" i="7" s="1"/>
  <c r="EC94" i="7"/>
  <c r="GC94" i="7" s="1"/>
  <c r="EC104" i="7"/>
  <c r="EK74" i="7"/>
  <c r="EK151" i="7"/>
  <c r="EK97" i="7"/>
  <c r="EK145" i="7"/>
  <c r="EK68" i="7"/>
  <c r="EK103" i="7"/>
  <c r="EK84" i="7"/>
  <c r="EK144" i="7"/>
  <c r="EK147" i="7"/>
  <c r="EK104" i="7"/>
  <c r="EK120" i="7"/>
  <c r="EK158" i="7"/>
  <c r="EY144" i="7"/>
  <c r="EY147" i="7"/>
  <c r="EP122" i="7"/>
  <c r="EP140" i="7"/>
  <c r="EI101" i="7"/>
  <c r="EI107" i="7"/>
  <c r="EI92" i="7"/>
  <c r="EI93" i="7"/>
  <c r="EI138" i="7"/>
  <c r="EI73" i="7"/>
  <c r="EI142" i="7"/>
  <c r="EI95" i="7"/>
  <c r="EI111" i="7"/>
  <c r="EI114" i="7"/>
  <c r="EI112" i="7"/>
  <c r="EI157" i="7"/>
  <c r="EJ74" i="7"/>
  <c r="EJ75" i="7"/>
  <c r="EJ69" i="7"/>
  <c r="EJ68" i="7"/>
  <c r="EJ121" i="7"/>
  <c r="EJ85" i="7"/>
  <c r="EJ116" i="7"/>
  <c r="EJ96" i="7"/>
  <c r="EJ141" i="7"/>
  <c r="EJ137" i="7"/>
  <c r="EJ71" i="7"/>
  <c r="EJ81" i="7"/>
  <c r="EJ133" i="7"/>
  <c r="EY129" i="7"/>
  <c r="EP110" i="7"/>
  <c r="EP108" i="7"/>
  <c r="EE95" i="7"/>
  <c r="EE149" i="7"/>
  <c r="EE151" i="7"/>
  <c r="EE81" i="7"/>
  <c r="EE152" i="7"/>
  <c r="EE67" i="7"/>
  <c r="EE160" i="7"/>
  <c r="EE117" i="7"/>
  <c r="EE145" i="7"/>
  <c r="EE130" i="7"/>
  <c r="EE116" i="7"/>
  <c r="EE126" i="7"/>
  <c r="EY158" i="7"/>
  <c r="EY100" i="7"/>
  <c r="EP127" i="7"/>
  <c r="EX62" i="7"/>
  <c r="EX76" i="7"/>
  <c r="EX69" i="7"/>
  <c r="EX141" i="7"/>
  <c r="EX118" i="7"/>
  <c r="EX160" i="7"/>
  <c r="EX140" i="7"/>
  <c r="EX98" i="7"/>
  <c r="EX75" i="7"/>
  <c r="EX91" i="7"/>
  <c r="EX122" i="7"/>
  <c r="EX113" i="7"/>
  <c r="EX70" i="7"/>
  <c r="EH154" i="7"/>
  <c r="EH146" i="7"/>
  <c r="EH85" i="7"/>
  <c r="EH78" i="7"/>
  <c r="EH82" i="7"/>
  <c r="EH118" i="7"/>
  <c r="EH130" i="7"/>
  <c r="EH88" i="7"/>
  <c r="EH120" i="7"/>
  <c r="EH131" i="7"/>
  <c r="EH97" i="7"/>
  <c r="EH83" i="7"/>
  <c r="EY159" i="7"/>
  <c r="EY92" i="7"/>
  <c r="EP118" i="7"/>
  <c r="EZ62" i="7"/>
  <c r="EZ138" i="7"/>
  <c r="EZ90" i="7"/>
  <c r="EZ75" i="7"/>
  <c r="EZ116" i="7"/>
  <c r="EZ64" i="7"/>
  <c r="EZ126" i="7"/>
  <c r="EZ85" i="7"/>
  <c r="EZ136" i="7"/>
  <c r="EZ121" i="7"/>
  <c r="EZ119" i="7"/>
  <c r="EZ142" i="7"/>
  <c r="EZ84" i="7"/>
  <c r="EO93" i="7"/>
  <c r="EO79" i="7"/>
  <c r="EO119" i="7"/>
  <c r="EO87" i="7"/>
  <c r="EO144" i="7"/>
  <c r="EO127" i="7"/>
  <c r="EO67" i="7"/>
  <c r="EO151" i="7"/>
  <c r="EO113" i="7"/>
  <c r="EI151" i="7"/>
  <c r="EI120" i="7"/>
  <c r="EI103" i="7"/>
  <c r="EJ82" i="7"/>
  <c r="EJ114" i="7"/>
  <c r="EJ146" i="7"/>
  <c r="EJ84" i="7"/>
  <c r="EJ77" i="7"/>
  <c r="EJ93" i="7"/>
  <c r="EJ147" i="7"/>
  <c r="EJ104" i="7"/>
  <c r="EJ65" i="7"/>
  <c r="EJ94" i="7"/>
  <c r="EJ79" i="7"/>
  <c r="EJ89" i="7"/>
  <c r="EY136" i="7"/>
  <c r="EY146" i="7"/>
  <c r="EP113" i="7"/>
  <c r="EP94" i="7"/>
  <c r="EE103" i="7"/>
  <c r="EE80" i="7"/>
  <c r="EE88" i="7"/>
  <c r="EE97" i="7"/>
  <c r="EE122" i="7"/>
  <c r="EE107" i="7"/>
  <c r="EE75" i="7"/>
  <c r="EE133" i="7"/>
  <c r="EE146" i="7"/>
  <c r="EE139" i="7"/>
  <c r="EE124" i="7"/>
  <c r="EE153" i="7"/>
  <c r="EY80" i="7"/>
  <c r="EY145" i="7"/>
  <c r="EP106" i="7"/>
  <c r="EX146" i="7"/>
  <c r="EX84" i="7"/>
  <c r="EX77" i="7"/>
  <c r="EX102" i="7"/>
  <c r="EX135" i="7"/>
  <c r="EX64" i="7"/>
  <c r="EX73" i="7"/>
  <c r="EX106" i="7"/>
  <c r="EX96" i="7"/>
  <c r="EX142" i="7"/>
  <c r="EX130" i="7"/>
  <c r="EX121" i="7"/>
  <c r="EX151" i="7"/>
  <c r="EH68" i="7"/>
  <c r="EH157" i="7"/>
  <c r="EH93" i="7"/>
  <c r="EH94" i="7"/>
  <c r="EH90" i="7"/>
  <c r="EH138" i="7"/>
  <c r="EH110" i="7"/>
  <c r="EH80" i="7"/>
  <c r="EH136" i="7"/>
  <c r="EH128" i="7"/>
  <c r="EH105" i="7"/>
  <c r="EH91" i="7"/>
  <c r="EY72" i="7"/>
  <c r="EY84" i="7"/>
  <c r="EP98" i="7"/>
  <c r="EZ91" i="7"/>
  <c r="EZ115" i="7"/>
  <c r="EZ98" i="7"/>
  <c r="EZ154" i="7"/>
  <c r="EZ124" i="7"/>
  <c r="EZ72" i="7"/>
  <c r="EZ109" i="7"/>
  <c r="EZ93" i="7"/>
  <c r="EZ144" i="7"/>
  <c r="EZ132" i="7"/>
  <c r="EZ133" i="7"/>
  <c r="EZ135" i="7"/>
  <c r="EZ157" i="7"/>
  <c r="EO101" i="7"/>
  <c r="EO155" i="7"/>
  <c r="EO94" i="7"/>
  <c r="EO103" i="7"/>
  <c r="EO158" i="7"/>
  <c r="EO65" i="7"/>
  <c r="EO75" i="7"/>
  <c r="EO81" i="7"/>
  <c r="EJ142" i="7"/>
  <c r="EJ87" i="7"/>
  <c r="EJ97" i="7"/>
  <c r="EY134" i="7"/>
  <c r="EY108" i="7"/>
  <c r="EP104" i="7"/>
  <c r="EP63" i="7"/>
  <c r="EE157" i="7"/>
  <c r="EE119" i="7"/>
  <c r="EE96" i="7"/>
  <c r="EE102" i="7"/>
  <c r="EE89" i="7"/>
  <c r="EE123" i="7"/>
  <c r="EE69" i="7"/>
  <c r="EE134" i="7"/>
  <c r="EE131" i="7"/>
  <c r="EE68" i="7"/>
  <c r="EE86" i="7"/>
  <c r="EE161" i="7"/>
  <c r="EY103" i="7"/>
  <c r="EY107" i="7"/>
  <c r="EP103" i="7"/>
  <c r="EX147" i="7"/>
  <c r="EX92" i="7"/>
  <c r="EX85" i="7"/>
  <c r="EX86" i="7"/>
  <c r="EX149" i="7"/>
  <c r="EX72" i="7"/>
  <c r="EX103" i="7"/>
  <c r="EX114" i="7"/>
  <c r="EX112" i="7"/>
  <c r="EX104" i="7"/>
  <c r="EX138" i="7"/>
  <c r="EX129" i="7"/>
  <c r="EX150" i="7"/>
  <c r="EH76" i="7"/>
  <c r="EH64" i="7"/>
  <c r="EH101" i="7"/>
  <c r="EH149" i="7"/>
  <c r="EH98" i="7"/>
  <c r="EH134" i="7"/>
  <c r="EH156" i="7"/>
  <c r="EH144" i="7"/>
  <c r="EH151" i="7"/>
  <c r="EH153" i="7"/>
  <c r="EH113" i="7"/>
  <c r="EH107" i="7"/>
  <c r="EY135" i="7"/>
  <c r="EY99" i="7"/>
  <c r="EP120" i="7"/>
  <c r="EZ67" i="7"/>
  <c r="EZ131" i="7"/>
  <c r="EZ106" i="7"/>
  <c r="EZ123" i="7"/>
  <c r="EZ146" i="7"/>
  <c r="EZ80" i="7"/>
  <c r="EZ117" i="7"/>
  <c r="EZ97" i="7"/>
  <c r="EZ87" i="7"/>
  <c r="EZ78" i="7"/>
  <c r="EZ156" i="7"/>
  <c r="EZ141" i="7"/>
  <c r="EZ108" i="7"/>
  <c r="EO117" i="7"/>
  <c r="EO86" i="7"/>
  <c r="EO102" i="7"/>
  <c r="EO156" i="7"/>
  <c r="EO88" i="7"/>
  <c r="EO120" i="7"/>
  <c r="EO83" i="7"/>
  <c r="EO97" i="7"/>
  <c r="EO132" i="7"/>
  <c r="EO143" i="7"/>
  <c r="EO106" i="7"/>
  <c r="EO145" i="7"/>
  <c r="EN156" i="7"/>
  <c r="EN157" i="7"/>
  <c r="EN71" i="7"/>
  <c r="EN143" i="7"/>
  <c r="EN159" i="7"/>
  <c r="EN117" i="7"/>
  <c r="EN141" i="7"/>
  <c r="EN112" i="7"/>
  <c r="EN101" i="7"/>
  <c r="EN139" i="7"/>
  <c r="EI152" i="7"/>
  <c r="EI136" i="7"/>
  <c r="EI159" i="7"/>
  <c r="EJ98" i="7"/>
  <c r="EJ67" i="7"/>
  <c r="EJ99" i="7"/>
  <c r="EJ122" i="7"/>
  <c r="EJ117" i="7"/>
  <c r="EJ136" i="7"/>
  <c r="EJ159" i="7"/>
  <c r="EJ120" i="7"/>
  <c r="EJ118" i="7"/>
  <c r="EJ76" i="7"/>
  <c r="EJ95" i="7"/>
  <c r="EJ158" i="7"/>
  <c r="EY88" i="7"/>
  <c r="EY161" i="7"/>
  <c r="EP97" i="7"/>
  <c r="EE62" i="7"/>
  <c r="EE64" i="7"/>
  <c r="EE143" i="7"/>
  <c r="EE104" i="7"/>
  <c r="EE150" i="7"/>
  <c r="EE82" i="7"/>
  <c r="EE106" i="7"/>
  <c r="EE77" i="7"/>
  <c r="EE118" i="7"/>
  <c r="EE129" i="7"/>
  <c r="EE76" i="7"/>
  <c r="EE94" i="7"/>
  <c r="EE147" i="7"/>
  <c r="EY66" i="7"/>
  <c r="EP78" i="7"/>
  <c r="EP157" i="7"/>
  <c r="EX155" i="7"/>
  <c r="EX100" i="7"/>
  <c r="EX93" i="7"/>
  <c r="EX110" i="7"/>
  <c r="EX71" i="7"/>
  <c r="EX80" i="7"/>
  <c r="EX111" i="7"/>
  <c r="EX125" i="7"/>
  <c r="EX120" i="7"/>
  <c r="EX89" i="7"/>
  <c r="EX88" i="7"/>
  <c r="EX145" i="7"/>
  <c r="EH63" i="7"/>
  <c r="EH84" i="7"/>
  <c r="EH140" i="7"/>
  <c r="EH109" i="7"/>
  <c r="EH99" i="7"/>
  <c r="EH106" i="7"/>
  <c r="EH132" i="7"/>
  <c r="EH72" i="7"/>
  <c r="EH137" i="7"/>
  <c r="EH127" i="7"/>
  <c r="EH115" i="7"/>
  <c r="EH121" i="7"/>
  <c r="EH142" i="7"/>
  <c r="EY139" i="7"/>
  <c r="EP128" i="7"/>
  <c r="EP156" i="7"/>
  <c r="EZ99" i="7"/>
  <c r="EZ160" i="7"/>
  <c r="EZ122" i="7"/>
  <c r="EZ76" i="7"/>
  <c r="EZ147" i="7"/>
  <c r="EZ88" i="7"/>
  <c r="EZ118" i="7"/>
  <c r="EZ151" i="7"/>
  <c r="EZ125" i="7"/>
  <c r="EZ86" i="7"/>
  <c r="EZ102" i="7"/>
  <c r="EZ149" i="7"/>
  <c r="EO63" i="7"/>
  <c r="EO149" i="7"/>
  <c r="EO78" i="7"/>
  <c r="EO110" i="7"/>
  <c r="EO111" i="7"/>
  <c r="EO96" i="7"/>
  <c r="EO150" i="7"/>
  <c r="EO91" i="7"/>
  <c r="EO105" i="7"/>
  <c r="EI131" i="7"/>
  <c r="EI150" i="7"/>
  <c r="EI126" i="7"/>
  <c r="EJ106" i="7"/>
  <c r="EJ105" i="7"/>
  <c r="EJ107" i="7"/>
  <c r="EJ153" i="7"/>
  <c r="EJ144" i="7"/>
  <c r="EJ124" i="7"/>
  <c r="EJ64" i="7"/>
  <c r="EJ130" i="7"/>
  <c r="EJ126" i="7"/>
  <c r="EJ108" i="7"/>
  <c r="EJ103" i="7"/>
  <c r="EJ135" i="7"/>
  <c r="EY127" i="7"/>
  <c r="EY123" i="7"/>
  <c r="EP114" i="7"/>
  <c r="EE63" i="7"/>
  <c r="EE110" i="7"/>
  <c r="EE158" i="7"/>
  <c r="EE112" i="7"/>
  <c r="EE74" i="7"/>
  <c r="EE90" i="7"/>
  <c r="EE114" i="7"/>
  <c r="EE85" i="7"/>
  <c r="EE135" i="7"/>
  <c r="EE142" i="7"/>
  <c r="EE84" i="7"/>
  <c r="EE156" i="7"/>
  <c r="EE155" i="7"/>
  <c r="EY97" i="7"/>
  <c r="EP67" i="7"/>
  <c r="EP132" i="7"/>
  <c r="EX154" i="7"/>
  <c r="EX108" i="7"/>
  <c r="EX101" i="7"/>
  <c r="EX156" i="7"/>
  <c r="EX79" i="7"/>
  <c r="EX131" i="7"/>
  <c r="EX66" i="7"/>
  <c r="EX152" i="7"/>
  <c r="EX136" i="7"/>
  <c r="EX119" i="7"/>
  <c r="EX81" i="7"/>
  <c r="EX161" i="7"/>
  <c r="EH62" i="7"/>
  <c r="EH92" i="7"/>
  <c r="EH135" i="7"/>
  <c r="EH117" i="7"/>
  <c r="EH103" i="7"/>
  <c r="EH114" i="7"/>
  <c r="EH71" i="7"/>
  <c r="EH122" i="7"/>
  <c r="EH67" i="7"/>
  <c r="EH159" i="7"/>
  <c r="EH65" i="7"/>
  <c r="EH129" i="7"/>
  <c r="EH158" i="7"/>
  <c r="EY89" i="7"/>
  <c r="EP73" i="7"/>
  <c r="EP146" i="7"/>
  <c r="EZ68" i="7"/>
  <c r="EZ139" i="7"/>
  <c r="EZ129" i="7"/>
  <c r="EZ92" i="7"/>
  <c r="EZ100" i="7"/>
  <c r="EZ96" i="7"/>
  <c r="EZ127" i="7"/>
  <c r="EZ95" i="7"/>
  <c r="EZ105" i="7"/>
  <c r="EZ79" i="7"/>
  <c r="EZ143" i="7"/>
  <c r="EZ158" i="7"/>
  <c r="EO62" i="7"/>
  <c r="EO147" i="7"/>
  <c r="EO108" i="7"/>
  <c r="EO118" i="7"/>
  <c r="EO157" i="7"/>
  <c r="EO95" i="7"/>
  <c r="EO137" i="7"/>
  <c r="EO99" i="7"/>
  <c r="EO121" i="7"/>
  <c r="EO160" i="7"/>
  <c r="EI82" i="7"/>
  <c r="EI143" i="7"/>
  <c r="EJ63" i="7"/>
  <c r="EJ154" i="7"/>
  <c r="EJ145" i="7"/>
  <c r="EJ115" i="7"/>
  <c r="EJ113" i="7"/>
  <c r="EJ155" i="7"/>
  <c r="EJ140" i="7"/>
  <c r="EJ72" i="7"/>
  <c r="EJ78" i="7"/>
  <c r="EJ134" i="7"/>
  <c r="EJ129" i="7"/>
  <c r="EJ111" i="7"/>
  <c r="EJ151" i="7"/>
  <c r="EY74" i="7"/>
  <c r="EY63" i="7"/>
  <c r="EP111" i="7"/>
  <c r="EE71" i="7"/>
  <c r="EE72" i="7"/>
  <c r="EE91" i="7"/>
  <c r="EE120" i="7"/>
  <c r="EE128" i="7"/>
  <c r="EE98" i="7"/>
  <c r="EE141" i="7"/>
  <c r="EE93" i="7"/>
  <c r="EE83" i="7"/>
  <c r="EE99" i="7"/>
  <c r="EE92" i="7"/>
  <c r="EE148" i="7"/>
  <c r="EE132" i="7"/>
  <c r="EY130" i="7"/>
  <c r="EP158" i="7"/>
  <c r="EP100" i="7"/>
  <c r="EX124" i="7"/>
  <c r="EX116" i="7"/>
  <c r="EX109" i="7"/>
  <c r="EX157" i="7"/>
  <c r="EX87" i="7"/>
  <c r="EX139" i="7"/>
  <c r="EX74" i="7"/>
  <c r="EX99" i="7"/>
  <c r="EX128" i="7"/>
  <c r="EX83" i="7"/>
  <c r="EX123" i="7"/>
  <c r="EX153" i="7"/>
  <c r="EH70" i="7"/>
  <c r="EH100" i="7"/>
  <c r="EH126" i="7"/>
  <c r="EH125" i="7"/>
  <c r="EH119" i="7"/>
  <c r="EH104" i="7"/>
  <c r="EH79" i="7"/>
  <c r="EH161" i="7"/>
  <c r="EH75" i="7"/>
  <c r="EH124" i="7"/>
  <c r="EH73" i="7"/>
  <c r="EH145" i="7"/>
  <c r="EH143" i="7"/>
  <c r="EY142" i="7"/>
  <c r="EP121" i="7"/>
  <c r="EP92" i="7"/>
  <c r="EZ152" i="7"/>
  <c r="EZ66" i="7"/>
  <c r="EZ83" i="7"/>
  <c r="EZ70" i="7"/>
  <c r="EZ69" i="7"/>
  <c r="EZ104" i="7"/>
  <c r="EZ134" i="7"/>
  <c r="EZ89" i="7"/>
  <c r="EZ81" i="7"/>
  <c r="EZ111" i="7"/>
  <c r="EZ148" i="7"/>
  <c r="EZ140" i="7"/>
  <c r="EO69" i="7"/>
  <c r="EO70" i="7"/>
  <c r="EO148" i="7"/>
  <c r="EO134" i="7"/>
  <c r="EO109" i="7"/>
  <c r="EO123" i="7"/>
  <c r="EO104" i="7"/>
  <c r="EO107" i="7"/>
  <c r="EO68" i="7"/>
  <c r="EO146" i="7"/>
  <c r="EJ150" i="7"/>
  <c r="EJ148" i="7"/>
  <c r="EJ119" i="7"/>
  <c r="EJ149" i="7"/>
  <c r="EY105" i="7"/>
  <c r="EP153" i="7"/>
  <c r="EP71" i="7"/>
  <c r="EE79" i="7"/>
  <c r="EE127" i="7"/>
  <c r="EE113" i="7"/>
  <c r="EE136" i="7"/>
  <c r="EE159" i="7"/>
  <c r="EE137" i="7"/>
  <c r="EE73" i="7"/>
  <c r="EE101" i="7"/>
  <c r="EE70" i="7"/>
  <c r="EE115" i="7"/>
  <c r="EE100" i="7"/>
  <c r="EE138" i="7"/>
  <c r="EE105" i="7"/>
  <c r="EY94" i="7"/>
  <c r="EP107" i="7"/>
  <c r="EP133" i="7"/>
  <c r="EX78" i="7"/>
  <c r="EX94" i="7"/>
  <c r="EX117" i="7"/>
  <c r="EX126" i="7"/>
  <c r="EX95" i="7"/>
  <c r="EX148" i="7"/>
  <c r="EX82" i="7"/>
  <c r="EX143" i="7"/>
  <c r="EX65" i="7"/>
  <c r="EX107" i="7"/>
  <c r="EX158" i="7"/>
  <c r="EX159" i="7"/>
  <c r="EH147" i="7"/>
  <c r="EH108" i="7"/>
  <c r="EH69" i="7"/>
  <c r="EH133" i="7"/>
  <c r="EH66" i="7"/>
  <c r="EH116" i="7"/>
  <c r="EH87" i="7"/>
  <c r="EH123" i="7"/>
  <c r="EH96" i="7"/>
  <c r="EH111" i="7"/>
  <c r="EH81" i="7"/>
  <c r="EH152" i="7"/>
  <c r="EH86" i="7"/>
  <c r="EY86" i="7"/>
  <c r="EP83" i="7"/>
  <c r="EP85" i="7"/>
  <c r="EZ137" i="7"/>
  <c r="EZ74" i="7"/>
  <c r="EZ130" i="7"/>
  <c r="EZ145" i="7"/>
  <c r="EZ153" i="7"/>
  <c r="EZ112" i="7"/>
  <c r="EZ71" i="7"/>
  <c r="EZ120" i="7"/>
  <c r="EZ103" i="7"/>
  <c r="EZ65" i="7"/>
  <c r="EZ150" i="7"/>
  <c r="EZ159" i="7"/>
  <c r="EO77" i="7"/>
  <c r="EO125" i="7"/>
  <c r="EO80" i="7"/>
  <c r="EO142" i="7"/>
  <c r="EO72" i="7"/>
  <c r="EO124" i="7"/>
  <c r="EO112" i="7"/>
  <c r="EO115" i="7"/>
  <c r="EO76" i="7"/>
  <c r="EO135" i="7"/>
  <c r="EO74" i="7"/>
  <c r="EO136" i="7"/>
  <c r="EO152" i="7"/>
  <c r="EN148" i="7"/>
  <c r="EN94" i="7"/>
  <c r="EN103" i="7"/>
  <c r="EN109" i="7"/>
  <c r="EN89" i="7"/>
  <c r="EN74" i="7"/>
  <c r="EN92" i="7"/>
  <c r="EN82" i="7"/>
  <c r="EN145" i="7"/>
  <c r="EI145" i="7"/>
  <c r="EI104" i="7"/>
  <c r="EI141" i="7"/>
  <c r="EJ66" i="7"/>
  <c r="EJ83" i="7"/>
  <c r="EJ92" i="7"/>
  <c r="EJ139" i="7"/>
  <c r="EJ123" i="7"/>
  <c r="EJ110" i="7"/>
  <c r="EJ128" i="7"/>
  <c r="EJ88" i="7"/>
  <c r="EJ156" i="7"/>
  <c r="EJ102" i="7"/>
  <c r="EJ143" i="7"/>
  <c r="EJ127" i="7"/>
  <c r="EJ157" i="7"/>
  <c r="EY102" i="7"/>
  <c r="EP75" i="7"/>
  <c r="EP69" i="7"/>
  <c r="EE87" i="7"/>
  <c r="EE65" i="7"/>
  <c r="EE66" i="7"/>
  <c r="EE144" i="7"/>
  <c r="EE125" i="7"/>
  <c r="EE121" i="7"/>
  <c r="EE111" i="7"/>
  <c r="EE109" i="7"/>
  <c r="EE78" i="7"/>
  <c r="EE140" i="7"/>
  <c r="EE108" i="7"/>
  <c r="EE154" i="7"/>
  <c r="EY141" i="7"/>
  <c r="EY69" i="7"/>
  <c r="EP159" i="7"/>
  <c r="EX63" i="7"/>
  <c r="EX68" i="7"/>
  <c r="EX127" i="7"/>
  <c r="EX133" i="7"/>
  <c r="EX134" i="7"/>
  <c r="EX115" i="7"/>
  <c r="EX132" i="7"/>
  <c r="EX90" i="7"/>
  <c r="EX67" i="7"/>
  <c r="EX97" i="7"/>
  <c r="EX137" i="7"/>
  <c r="EX105" i="7"/>
  <c r="EX144" i="7"/>
  <c r="EH102" i="7"/>
  <c r="EH155" i="7"/>
  <c r="EH77" i="7"/>
  <c r="EH141" i="7"/>
  <c r="EH74" i="7"/>
  <c r="EH148" i="7"/>
  <c r="EH95" i="7"/>
  <c r="EH160" i="7"/>
  <c r="EH112" i="7"/>
  <c r="EH150" i="7"/>
  <c r="EH89" i="7"/>
  <c r="EH139" i="7"/>
  <c r="EY122" i="7"/>
  <c r="EY78" i="7"/>
  <c r="EP91" i="7"/>
  <c r="EZ63" i="7"/>
  <c r="EZ107" i="7"/>
  <c r="EZ82" i="7"/>
  <c r="EZ114" i="7"/>
  <c r="EZ161" i="7"/>
  <c r="EZ94" i="7"/>
  <c r="EZ155" i="7"/>
  <c r="EZ77" i="7"/>
  <c r="EZ128" i="7"/>
  <c r="EZ113" i="7"/>
  <c r="EZ73" i="7"/>
  <c r="EZ110" i="7"/>
  <c r="EZ101" i="7"/>
  <c r="EO85" i="7"/>
  <c r="EO126" i="7"/>
  <c r="EO64" i="7"/>
  <c r="EO71" i="7"/>
  <c r="EO131" i="7"/>
  <c r="EO89" i="7"/>
  <c r="EO73" i="7"/>
  <c r="EO139" i="7"/>
  <c r="EO140" i="7"/>
  <c r="EO159" i="7"/>
  <c r="EO90" i="7"/>
  <c r="EO92" i="7"/>
  <c r="EN63" i="7"/>
  <c r="EN88" i="7"/>
  <c r="EN80" i="7"/>
  <c r="EN119" i="7"/>
  <c r="EN64" i="7"/>
  <c r="EN110" i="7"/>
  <c r="EN136" i="7"/>
  <c r="EN108" i="7"/>
  <c r="EN77" i="7"/>
  <c r="EN98" i="7"/>
  <c r="EN90" i="7"/>
  <c r="EN123" i="7"/>
  <c r="EN106" i="7"/>
  <c r="EY81" i="7"/>
  <c r="EP80" i="7"/>
  <c r="EP101" i="7"/>
  <c r="ER66" i="7"/>
  <c r="ER155" i="7"/>
  <c r="ER147" i="7"/>
  <c r="ER99" i="7"/>
  <c r="ER114" i="7"/>
  <c r="ER120" i="7"/>
  <c r="ER77" i="7"/>
  <c r="ER113" i="7"/>
  <c r="ER134" i="7"/>
  <c r="ER142" i="7"/>
  <c r="ER95" i="7"/>
  <c r="ER125" i="7"/>
  <c r="ET63" i="7"/>
  <c r="ET150" i="7"/>
  <c r="ET114" i="7"/>
  <c r="ET105" i="7"/>
  <c r="ET152" i="7"/>
  <c r="ET83" i="7"/>
  <c r="ET153" i="7"/>
  <c r="ET118" i="7"/>
  <c r="ET71" i="7"/>
  <c r="ET121" i="7"/>
  <c r="ET139" i="7"/>
  <c r="ET117" i="7"/>
  <c r="ET66" i="7"/>
  <c r="EM87" i="7"/>
  <c r="EM138" i="7"/>
  <c r="EM64" i="7"/>
  <c r="EM128" i="7"/>
  <c r="EM85" i="7"/>
  <c r="EM135" i="7"/>
  <c r="EM122" i="7"/>
  <c r="EM126" i="7"/>
  <c r="EM142" i="7"/>
  <c r="EM153" i="7"/>
  <c r="EM68" i="7"/>
  <c r="EM73" i="7"/>
  <c r="EY77" i="7"/>
  <c r="EY109" i="7"/>
  <c r="EY121" i="7"/>
  <c r="EU139" i="7"/>
  <c r="EU116" i="7"/>
  <c r="EU77" i="7"/>
  <c r="EU146" i="7"/>
  <c r="EU158" i="7"/>
  <c r="EU70" i="7"/>
  <c r="EU127" i="7"/>
  <c r="EU154" i="7"/>
  <c r="EU67" i="7"/>
  <c r="EU105" i="7"/>
  <c r="EU159" i="7"/>
  <c r="EO129" i="7"/>
  <c r="EO161" i="7"/>
  <c r="EO98" i="7"/>
  <c r="EO100" i="7"/>
  <c r="EN65" i="7"/>
  <c r="EN104" i="7"/>
  <c r="EN120" i="7"/>
  <c r="EN135" i="7"/>
  <c r="EN128" i="7"/>
  <c r="EN66" i="7"/>
  <c r="EN133" i="7"/>
  <c r="EN116" i="7"/>
  <c r="EN93" i="7"/>
  <c r="EN138" i="7"/>
  <c r="EN122" i="7"/>
  <c r="EN161" i="7"/>
  <c r="EN154" i="7"/>
  <c r="EY156" i="7"/>
  <c r="EP81" i="7"/>
  <c r="EP84" i="7"/>
  <c r="ER74" i="7"/>
  <c r="ER152" i="7"/>
  <c r="ER69" i="7"/>
  <c r="ER107" i="7"/>
  <c r="ER64" i="7"/>
  <c r="ER154" i="7"/>
  <c r="ER85" i="7"/>
  <c r="ER109" i="7"/>
  <c r="ER102" i="7"/>
  <c r="ER140" i="7"/>
  <c r="ER103" i="7"/>
  <c r="ER81" i="7"/>
  <c r="ET65" i="7"/>
  <c r="ET81" i="7"/>
  <c r="ET156" i="7"/>
  <c r="ET113" i="7"/>
  <c r="ET143" i="7"/>
  <c r="ET91" i="7"/>
  <c r="ET68" i="7"/>
  <c r="ET126" i="7"/>
  <c r="ET79" i="7"/>
  <c r="ET128" i="7"/>
  <c r="ET131" i="7"/>
  <c r="ET125" i="7"/>
  <c r="ET146" i="7"/>
  <c r="EM95" i="7"/>
  <c r="EM158" i="7"/>
  <c r="EM72" i="7"/>
  <c r="EM136" i="7"/>
  <c r="EM93" i="7"/>
  <c r="EM125" i="7"/>
  <c r="EM121" i="7"/>
  <c r="EM132" i="7"/>
  <c r="EM70" i="7"/>
  <c r="EM156" i="7"/>
  <c r="EM76" i="7"/>
  <c r="EM86" i="7"/>
  <c r="EP150" i="7"/>
  <c r="EY111" i="7"/>
  <c r="EP82" i="7"/>
  <c r="EU85" i="7"/>
  <c r="EU148" i="7"/>
  <c r="EU66" i="7"/>
  <c r="EU78" i="7"/>
  <c r="EU64" i="7"/>
  <c r="EU153" i="7"/>
  <c r="EU104" i="7"/>
  <c r="EU132" i="7"/>
  <c r="EU65" i="7"/>
  <c r="EU100" i="7"/>
  <c r="EU135" i="7"/>
  <c r="EN75" i="7"/>
  <c r="EN131" i="7"/>
  <c r="EN96" i="7"/>
  <c r="EY148" i="7"/>
  <c r="EP126" i="7"/>
  <c r="EP139" i="7"/>
  <c r="ER82" i="7"/>
  <c r="ER145" i="7"/>
  <c r="ER141" i="7"/>
  <c r="ER115" i="7"/>
  <c r="ER72" i="7"/>
  <c r="ER116" i="7"/>
  <c r="ER93" i="7"/>
  <c r="ER78" i="7"/>
  <c r="ER158" i="7"/>
  <c r="ER135" i="7"/>
  <c r="ER111" i="7"/>
  <c r="ER89" i="7"/>
  <c r="ET64" i="7"/>
  <c r="ET112" i="7"/>
  <c r="ET160" i="7"/>
  <c r="ET129" i="7"/>
  <c r="ET99" i="7"/>
  <c r="ET115" i="7"/>
  <c r="ET70" i="7"/>
  <c r="ET140" i="7"/>
  <c r="ET147" i="7"/>
  <c r="ET108" i="7"/>
  <c r="ET69" i="7"/>
  <c r="ET149" i="7"/>
  <c r="ET119" i="7"/>
  <c r="EM103" i="7"/>
  <c r="EM102" i="7"/>
  <c r="EM80" i="7"/>
  <c r="EM144" i="7"/>
  <c r="EM101" i="7"/>
  <c r="EM119" i="7"/>
  <c r="EM137" i="7"/>
  <c r="EM91" i="7"/>
  <c r="EM78" i="7"/>
  <c r="EM115" i="7"/>
  <c r="EM84" i="7"/>
  <c r="EM94" i="7"/>
  <c r="EP86" i="7"/>
  <c r="EY83" i="7"/>
  <c r="EY124" i="7"/>
  <c r="EU150" i="7"/>
  <c r="EU115" i="7"/>
  <c r="EU126" i="7"/>
  <c r="EU75" i="7"/>
  <c r="EU157" i="7"/>
  <c r="EU141" i="7"/>
  <c r="EU112" i="7"/>
  <c r="EU145" i="7"/>
  <c r="EU95" i="7"/>
  <c r="EU82" i="7"/>
  <c r="EO141" i="7"/>
  <c r="EO138" i="7"/>
  <c r="EO114" i="7"/>
  <c r="EO130" i="7"/>
  <c r="EN126" i="7"/>
  <c r="EN70" i="7"/>
  <c r="EN79" i="7"/>
  <c r="EN150" i="7"/>
  <c r="EN129" i="7"/>
  <c r="EN67" i="7"/>
  <c r="EN68" i="7"/>
  <c r="EN137" i="7"/>
  <c r="EN114" i="7"/>
  <c r="EN155" i="7"/>
  <c r="EN144" i="7"/>
  <c r="EN153" i="7"/>
  <c r="EY160" i="7"/>
  <c r="EY93" i="7"/>
  <c r="EP134" i="7"/>
  <c r="ER62" i="7"/>
  <c r="ER90" i="7"/>
  <c r="ER123" i="7"/>
  <c r="ER132" i="7"/>
  <c r="ER131" i="7"/>
  <c r="ER80" i="7"/>
  <c r="ER94" i="7"/>
  <c r="ER136" i="7"/>
  <c r="ER86" i="7"/>
  <c r="ER151" i="7"/>
  <c r="ER143" i="7"/>
  <c r="ER119" i="7"/>
  <c r="ER97" i="7"/>
  <c r="ET72" i="7"/>
  <c r="ET120" i="7"/>
  <c r="ET67" i="7"/>
  <c r="ET137" i="7"/>
  <c r="ET82" i="7"/>
  <c r="ET142" i="7"/>
  <c r="ET78" i="7"/>
  <c r="ET76" i="7"/>
  <c r="ET124" i="7"/>
  <c r="ET157" i="7"/>
  <c r="ET77" i="7"/>
  <c r="ET123" i="7"/>
  <c r="EM63" i="7"/>
  <c r="EM89" i="7"/>
  <c r="EM152" i="7"/>
  <c r="EM88" i="7"/>
  <c r="EM81" i="7"/>
  <c r="EM109" i="7"/>
  <c r="EM99" i="7"/>
  <c r="EM159" i="7"/>
  <c r="EM107" i="7"/>
  <c r="EM131" i="7"/>
  <c r="EM123" i="7"/>
  <c r="EM92" i="7"/>
  <c r="EM161" i="7"/>
  <c r="EY120" i="7"/>
  <c r="EP142" i="7"/>
  <c r="EP88" i="7"/>
  <c r="EU140" i="7"/>
  <c r="EU86" i="7"/>
  <c r="EU88" i="7"/>
  <c r="EU91" i="7"/>
  <c r="EU128" i="7"/>
  <c r="EU147" i="7"/>
  <c r="EU138" i="7"/>
  <c r="EU94" i="7"/>
  <c r="EU72" i="7"/>
  <c r="EU101" i="7"/>
  <c r="EO153" i="7"/>
  <c r="EO122" i="7"/>
  <c r="EO128" i="7"/>
  <c r="EN149" i="7"/>
  <c r="EN78" i="7"/>
  <c r="EN87" i="7"/>
  <c r="EN151" i="7"/>
  <c r="EN73" i="7"/>
  <c r="EN105" i="7"/>
  <c r="EN76" i="7"/>
  <c r="EN134" i="7"/>
  <c r="EN146" i="7"/>
  <c r="EN83" i="7"/>
  <c r="EN142" i="7"/>
  <c r="EN147" i="7"/>
  <c r="EY128" i="7"/>
  <c r="EY117" i="7"/>
  <c r="EP64" i="7"/>
  <c r="ER63" i="7"/>
  <c r="ER98" i="7"/>
  <c r="ER130" i="7"/>
  <c r="ER67" i="7"/>
  <c r="ER139" i="7"/>
  <c r="ER88" i="7"/>
  <c r="ER150" i="7"/>
  <c r="ER124" i="7"/>
  <c r="ER65" i="7"/>
  <c r="ER157" i="7"/>
  <c r="ER137" i="7"/>
  <c r="ER127" i="7"/>
  <c r="ER148" i="7"/>
  <c r="ET80" i="7"/>
  <c r="ET158" i="7"/>
  <c r="ET75" i="7"/>
  <c r="ET74" i="7"/>
  <c r="ET145" i="7"/>
  <c r="ET107" i="7"/>
  <c r="ET86" i="7"/>
  <c r="ET84" i="7"/>
  <c r="ET116" i="7"/>
  <c r="ET100" i="7"/>
  <c r="ET85" i="7"/>
  <c r="ET87" i="7"/>
  <c r="EM62" i="7"/>
  <c r="EM111" i="7"/>
  <c r="EM113" i="7"/>
  <c r="EM96" i="7"/>
  <c r="EM130" i="7"/>
  <c r="EM117" i="7"/>
  <c r="EM74" i="7"/>
  <c r="EM67" i="7"/>
  <c r="EM147" i="7"/>
  <c r="EM139" i="7"/>
  <c r="EM110" i="7"/>
  <c r="EM100" i="7"/>
  <c r="EM140" i="7"/>
  <c r="EY155" i="7"/>
  <c r="EY87" i="7"/>
  <c r="EP148" i="7"/>
  <c r="EU118" i="7"/>
  <c r="EU134" i="7"/>
  <c r="EU83" i="7"/>
  <c r="EU160" i="7"/>
  <c r="EU99" i="7"/>
  <c r="EU137" i="7"/>
  <c r="EU152" i="7"/>
  <c r="EU133" i="7"/>
  <c r="EU125" i="7"/>
  <c r="EU119" i="7"/>
  <c r="EU114" i="7"/>
  <c r="EO66" i="7"/>
  <c r="EO154" i="7"/>
  <c r="EO116" i="7"/>
  <c r="EN72" i="7"/>
  <c r="EN86" i="7"/>
  <c r="EN95" i="7"/>
  <c r="EN130" i="7"/>
  <c r="EN81" i="7"/>
  <c r="EN113" i="7"/>
  <c r="EN84" i="7"/>
  <c r="EN127" i="7"/>
  <c r="EN91" i="7"/>
  <c r="EN124" i="7"/>
  <c r="EN99" i="7"/>
  <c r="EN125" i="7"/>
  <c r="EY64" i="7"/>
  <c r="EY68" i="7"/>
  <c r="EP90" i="7"/>
  <c r="ER153" i="7"/>
  <c r="ER106" i="7"/>
  <c r="ER161" i="7"/>
  <c r="ER75" i="7"/>
  <c r="ER68" i="7"/>
  <c r="ER96" i="7"/>
  <c r="ER101" i="7"/>
  <c r="ER146" i="7"/>
  <c r="ER73" i="7"/>
  <c r="ER159" i="7"/>
  <c r="ER71" i="7"/>
  <c r="ER156" i="7"/>
  <c r="ER100" i="7"/>
  <c r="ET88" i="7"/>
  <c r="ET73" i="7"/>
  <c r="ET127" i="7"/>
  <c r="ET90" i="7"/>
  <c r="ET161" i="7"/>
  <c r="ET134" i="7"/>
  <c r="ET94" i="7"/>
  <c r="ET132" i="7"/>
  <c r="ET138" i="7"/>
  <c r="ET141" i="7"/>
  <c r="ET93" i="7"/>
  <c r="ET95" i="7"/>
  <c r="EM157" i="7"/>
  <c r="EM150" i="7"/>
  <c r="EM129" i="7"/>
  <c r="EM104" i="7"/>
  <c r="EM160" i="7"/>
  <c r="EM133" i="7"/>
  <c r="EM82" i="7"/>
  <c r="EM106" i="7"/>
  <c r="EM155" i="7"/>
  <c r="EM154" i="7"/>
  <c r="EM118" i="7"/>
  <c r="EM108" i="7"/>
  <c r="EM134" i="7"/>
  <c r="EP160" i="7"/>
  <c r="EP96" i="7"/>
  <c r="EP76" i="7"/>
  <c r="EU155" i="7"/>
  <c r="EU71" i="7"/>
  <c r="EU68" i="7"/>
  <c r="EU81" i="7"/>
  <c r="EU122" i="7"/>
  <c r="EU73" i="7"/>
  <c r="EU84" i="7"/>
  <c r="EU117" i="7"/>
  <c r="EU90" i="7"/>
  <c r="EU98" i="7"/>
  <c r="EU121" i="7"/>
  <c r="EN132" i="7"/>
  <c r="EN107" i="7"/>
  <c r="EN152" i="7"/>
  <c r="EY119" i="7"/>
  <c r="EY91" i="7"/>
  <c r="EP72" i="7"/>
  <c r="ER76" i="7"/>
  <c r="ER122" i="7"/>
  <c r="ER138" i="7"/>
  <c r="ER83" i="7"/>
  <c r="ER84" i="7"/>
  <c r="ER104" i="7"/>
  <c r="ER117" i="7"/>
  <c r="ER70" i="7"/>
  <c r="ER118" i="7"/>
  <c r="ER121" i="7"/>
  <c r="ER79" i="7"/>
  <c r="ER149" i="7"/>
  <c r="ER129" i="7"/>
  <c r="ET96" i="7"/>
  <c r="ET122" i="7"/>
  <c r="ET89" i="7"/>
  <c r="ET106" i="7"/>
  <c r="ET130" i="7"/>
  <c r="ET92" i="7"/>
  <c r="ET102" i="7"/>
  <c r="ET133" i="7"/>
  <c r="ET111" i="7"/>
  <c r="ET144" i="7"/>
  <c r="ET101" i="7"/>
  <c r="ET103" i="7"/>
  <c r="EM71" i="7"/>
  <c r="EM105" i="7"/>
  <c r="EM97" i="7"/>
  <c r="EM112" i="7"/>
  <c r="EM69" i="7"/>
  <c r="EM143" i="7"/>
  <c r="EM90" i="7"/>
  <c r="EM114" i="7"/>
  <c r="EM75" i="7"/>
  <c r="EM148" i="7"/>
  <c r="EM146" i="7"/>
  <c r="EM116" i="7"/>
  <c r="EM127" i="7"/>
  <c r="EP131" i="7"/>
  <c r="EY73" i="7"/>
  <c r="EP124" i="7"/>
  <c r="EU108" i="7"/>
  <c r="EU120" i="7"/>
  <c r="EU156" i="7"/>
  <c r="EU110" i="7"/>
  <c r="EU69" i="7"/>
  <c r="EU80" i="7"/>
  <c r="EU97" i="7"/>
  <c r="EU113" i="7"/>
  <c r="EU109" i="7"/>
  <c r="EU107" i="7"/>
  <c r="EU96" i="7"/>
  <c r="EO133" i="7"/>
  <c r="EO82" i="7"/>
  <c r="EO84" i="7"/>
  <c r="EN62" i="7"/>
  <c r="EN118" i="7"/>
  <c r="EN102" i="7"/>
  <c r="EN111" i="7"/>
  <c r="EN121" i="7"/>
  <c r="EN97" i="7"/>
  <c r="EN158" i="7"/>
  <c r="EN100" i="7"/>
  <c r="EN69" i="7"/>
  <c r="EN85" i="7"/>
  <c r="EN140" i="7"/>
  <c r="EN115" i="7"/>
  <c r="EN160" i="7"/>
  <c r="EY143" i="7"/>
  <c r="EP161" i="7"/>
  <c r="EP155" i="7"/>
  <c r="ER160" i="7"/>
  <c r="ER108" i="7"/>
  <c r="ER133" i="7"/>
  <c r="ER91" i="7"/>
  <c r="ER105" i="7"/>
  <c r="ER112" i="7"/>
  <c r="ER144" i="7"/>
  <c r="ER128" i="7"/>
  <c r="ER126" i="7"/>
  <c r="ER110" i="7"/>
  <c r="ER87" i="7"/>
  <c r="ER92" i="7"/>
  <c r="ET62" i="7"/>
  <c r="ET104" i="7"/>
  <c r="ET151" i="7"/>
  <c r="ET97" i="7"/>
  <c r="ET159" i="7"/>
  <c r="ET148" i="7"/>
  <c r="ET98" i="7"/>
  <c r="ET110" i="7"/>
  <c r="ET135" i="7"/>
  <c r="ET136" i="7"/>
  <c r="ET155" i="7"/>
  <c r="ET109" i="7"/>
  <c r="ET154" i="7"/>
  <c r="EM79" i="7"/>
  <c r="EM149" i="7"/>
  <c r="EM66" i="7"/>
  <c r="EM120" i="7"/>
  <c r="EM77" i="7"/>
  <c r="EM151" i="7"/>
  <c r="EM98" i="7"/>
  <c r="EM141" i="7"/>
  <c r="EM83" i="7"/>
  <c r="EM145" i="7"/>
  <c r="EM65" i="7"/>
  <c r="EM124" i="7"/>
  <c r="EY157" i="7"/>
  <c r="EY150" i="7"/>
  <c r="EP65" i="7"/>
  <c r="EU76" i="7"/>
  <c r="EU63" i="7"/>
  <c r="EU129" i="7"/>
  <c r="EU103" i="7"/>
  <c r="EU142" i="7"/>
  <c r="EU102" i="7"/>
  <c r="EU89" i="7"/>
  <c r="EU149" i="7"/>
  <c r="EU131" i="7"/>
  <c r="EU124" i="7"/>
  <c r="EU87" i="7"/>
  <c r="AE7" i="7"/>
  <c r="AF7" i="7" s="1"/>
  <c r="AG7" i="7" s="1"/>
  <c r="AH7" i="7" s="1"/>
  <c r="AI7" i="7" s="1"/>
  <c r="AJ7" i="7" s="1"/>
  <c r="AK7" i="7" s="1"/>
  <c r="AL7" i="7" s="1"/>
  <c r="AM7" i="7" s="1"/>
  <c r="AN7" i="7" s="1"/>
  <c r="AO7" i="7" s="1"/>
  <c r="AP7" i="7" s="1"/>
  <c r="AQ7" i="7" s="1"/>
  <c r="AR7" i="7" s="1"/>
  <c r="AS7" i="7" s="1"/>
  <c r="AT7" i="7" s="1"/>
  <c r="AU7" i="7" s="1"/>
  <c r="AV7" i="7" s="1"/>
  <c r="AW7" i="7" s="1"/>
  <c r="AX7" i="7" s="1"/>
  <c r="AY7" i="7" s="1"/>
  <c r="AZ7" i="7" s="1"/>
  <c r="BA7" i="7" s="1"/>
  <c r="BB7" i="7" s="1"/>
  <c r="HU85" i="7"/>
  <c r="HU188" i="7" s="1"/>
  <c r="HV85" i="7"/>
  <c r="HV188" i="7" s="1"/>
  <c r="HQ85" i="7"/>
  <c r="HQ188" i="7" s="1"/>
  <c r="IA85" i="7"/>
  <c r="IA188" i="7" s="1"/>
  <c r="HV131" i="7"/>
  <c r="HV234" i="7" s="1"/>
  <c r="HQ131" i="7"/>
  <c r="HQ234" i="7" s="1"/>
  <c r="HT131" i="7"/>
  <c r="HT234" i="7" s="1"/>
  <c r="ID131" i="7"/>
  <c r="ID234" i="7" s="1"/>
  <c r="HY131" i="7"/>
  <c r="HY234" i="7" s="1"/>
  <c r="HO131" i="7"/>
  <c r="HO234" i="7" s="1"/>
  <c r="IE131" i="7"/>
  <c r="IE234" i="7" s="1"/>
  <c r="HZ131" i="7"/>
  <c r="HZ234" i="7" s="1"/>
  <c r="HP131" i="7"/>
  <c r="HP234" i="7" s="1"/>
  <c r="HU131" i="7"/>
  <c r="HU234" i="7" s="1"/>
  <c r="HX131" i="7"/>
  <c r="HX234" i="7" s="1"/>
  <c r="HS131" i="7"/>
  <c r="HS234" i="7" s="1"/>
  <c r="IC131" i="7"/>
  <c r="IC234" i="7" s="1"/>
  <c r="IF131" i="7"/>
  <c r="IF234" i="7" s="1"/>
  <c r="IA131" i="7"/>
  <c r="IA234" i="7" s="1"/>
  <c r="HZ113" i="7"/>
  <c r="HZ216" i="7" s="1"/>
  <c r="IC113" i="7"/>
  <c r="IC216" i="7" s="1"/>
  <c r="HU113" i="7"/>
  <c r="HU216" i="7" s="1"/>
  <c r="HY113" i="7"/>
  <c r="HY216" i="7" s="1"/>
  <c r="IF122" i="7"/>
  <c r="IF225" i="7" s="1"/>
  <c r="IA122" i="7"/>
  <c r="IA225" i="7" s="1"/>
  <c r="HX122" i="7"/>
  <c r="HX225" i="7" s="1"/>
  <c r="HV122" i="7"/>
  <c r="HV225" i="7" s="1"/>
  <c r="HQ122" i="7"/>
  <c r="HQ225" i="7" s="1"/>
  <c r="HT122" i="7"/>
  <c r="HT225" i="7" s="1"/>
  <c r="ID122" i="7"/>
  <c r="ID225" i="7" s="1"/>
  <c r="HY122" i="7"/>
  <c r="HY225" i="7" s="1"/>
  <c r="HU122" i="7"/>
  <c r="HU225" i="7" s="1"/>
  <c r="HO122" i="7"/>
  <c r="HO225" i="7" s="1"/>
  <c r="IC122" i="7"/>
  <c r="IC225" i="7" s="1"/>
  <c r="IE122" i="7"/>
  <c r="IE225" i="7" s="1"/>
  <c r="HZ122" i="7"/>
  <c r="HZ225" i="7" s="1"/>
  <c r="HP122" i="7"/>
  <c r="HP225" i="7" s="1"/>
  <c r="HS122" i="7"/>
  <c r="HS225" i="7" s="1"/>
  <c r="HT113" i="7"/>
  <c r="HT216" i="7" s="1"/>
  <c r="HQ113" i="7"/>
  <c r="HQ216" i="7" s="1"/>
  <c r="IE113" i="7"/>
  <c r="IE216" i="7" s="1"/>
  <c r="HO113" i="7"/>
  <c r="HO216" i="7" s="1"/>
  <c r="IA113" i="7"/>
  <c r="IA216" i="7" s="1"/>
  <c r="IF113" i="7"/>
  <c r="IF216" i="7" s="1"/>
  <c r="ID113" i="7"/>
  <c r="ID216" i="7" s="1"/>
  <c r="HS113" i="7"/>
  <c r="HS216" i="7" s="1"/>
  <c r="HX113" i="7"/>
  <c r="HX216" i="7" s="1"/>
  <c r="IC140" i="7"/>
  <c r="IC243" i="7" s="1"/>
  <c r="IF140" i="7"/>
  <c r="IF243" i="7" s="1"/>
  <c r="IA140" i="7"/>
  <c r="IA243" i="7" s="1"/>
  <c r="HT140" i="7"/>
  <c r="HT243" i="7" s="1"/>
  <c r="HX140" i="7"/>
  <c r="HX243" i="7" s="1"/>
  <c r="HV140" i="7"/>
  <c r="HV243" i="7" s="1"/>
  <c r="HQ140" i="7"/>
  <c r="HQ243" i="7" s="1"/>
  <c r="ID140" i="7"/>
  <c r="ID243" i="7" s="1"/>
  <c r="HY140" i="7"/>
  <c r="HY243" i="7" s="1"/>
  <c r="HO140" i="7"/>
  <c r="HO243" i="7" s="1"/>
  <c r="HU140" i="7"/>
  <c r="HU243" i="7" s="1"/>
  <c r="IE140" i="7"/>
  <c r="IE243" i="7" s="1"/>
  <c r="HZ140" i="7"/>
  <c r="HZ243" i="7" s="1"/>
  <c r="HS140" i="7"/>
  <c r="HS243" i="7" s="1"/>
  <c r="HP140" i="7"/>
  <c r="HP243" i="7" s="1"/>
  <c r="HV113" i="7"/>
  <c r="HV216" i="7" s="1"/>
  <c r="ET66" i="9"/>
  <c r="EG153" i="9"/>
  <c r="DG132" i="9"/>
  <c r="DG87" i="9"/>
  <c r="ET71" i="9"/>
  <c r="DG118" i="9"/>
  <c r="DG61" i="9"/>
  <c r="EG75" i="9"/>
  <c r="ET88" i="9"/>
  <c r="EE85" i="9"/>
  <c r="GE85" i="9" s="1"/>
  <c r="FB155" i="9"/>
  <c r="EY78" i="9"/>
  <c r="EE94" i="9"/>
  <c r="GE94" i="9" s="1"/>
  <c r="FB122" i="9"/>
  <c r="ES62" i="9"/>
  <c r="ES85" i="9"/>
  <c r="EE87" i="9"/>
  <c r="GE87" i="9" s="1"/>
  <c r="EN98" i="9"/>
  <c r="EY157" i="9"/>
  <c r="EW108" i="9"/>
  <c r="ES132" i="9"/>
  <c r="ES71" i="9"/>
  <c r="EN123" i="9"/>
  <c r="EN130" i="9"/>
  <c r="EZ70" i="9"/>
  <c r="EY75" i="9"/>
  <c r="EN103" i="9"/>
  <c r="FB76" i="9"/>
  <c r="EF67" i="9"/>
  <c r="ES158" i="9"/>
  <c r="ES81" i="9"/>
  <c r="EF122" i="9"/>
  <c r="EF137" i="9"/>
  <c r="EZ124" i="9"/>
  <c r="EN141" i="9"/>
  <c r="ES119" i="9"/>
  <c r="FB104" i="9"/>
  <c r="EF145" i="9"/>
  <c r="ER123" i="9"/>
  <c r="EY69" i="9"/>
  <c r="EN114" i="9"/>
  <c r="EN140" i="9"/>
  <c r="EY118" i="9"/>
  <c r="EW87" i="9"/>
  <c r="EW106" i="9"/>
  <c r="EE69" i="9"/>
  <c r="GE69" i="9" s="1"/>
  <c r="EE68" i="9"/>
  <c r="GE68" i="9" s="1"/>
  <c r="ES67" i="9"/>
  <c r="EW126" i="9"/>
  <c r="ER148" i="9"/>
  <c r="FB72" i="9"/>
  <c r="FB83" i="9"/>
  <c r="EY130" i="9"/>
  <c r="EZ116" i="9"/>
  <c r="EN142" i="9"/>
  <c r="EN115" i="9"/>
  <c r="ES82" i="9"/>
  <c r="EN129" i="9"/>
  <c r="EY139" i="9"/>
  <c r="EN146" i="9"/>
  <c r="ER81" i="9"/>
  <c r="ES98" i="9"/>
  <c r="EW83" i="9"/>
  <c r="EN105" i="9"/>
  <c r="EY159" i="9"/>
  <c r="EN133" i="9"/>
  <c r="ER156" i="9"/>
  <c r="EN157" i="9"/>
  <c r="ES148" i="9"/>
  <c r="ES84" i="9"/>
  <c r="EZ118" i="9"/>
  <c r="FA109" i="9"/>
  <c r="ES100" i="9"/>
  <c r="EE111" i="9"/>
  <c r="GE111" i="9" s="1"/>
  <c r="EE84" i="9"/>
  <c r="GE84" i="9" s="1"/>
  <c r="EF108" i="9"/>
  <c r="EW70" i="9"/>
  <c r="EZ140" i="9"/>
  <c r="EZ126" i="9"/>
  <c r="FB120" i="9"/>
  <c r="EF73" i="9"/>
  <c r="EY81" i="9"/>
  <c r="EF78" i="9"/>
  <c r="EY156" i="9"/>
  <c r="FA70" i="9"/>
  <c r="EW78" i="9"/>
  <c r="ER115" i="9"/>
  <c r="EF119" i="9"/>
  <c r="ES157" i="9"/>
  <c r="EY102" i="9"/>
  <c r="EW116" i="9"/>
  <c r="FA97" i="9"/>
  <c r="EW72" i="9"/>
  <c r="ES102" i="9"/>
  <c r="EE128" i="9"/>
  <c r="GE128" i="9" s="1"/>
  <c r="EF105" i="9"/>
  <c r="FA80" i="9"/>
  <c r="FB88" i="9"/>
  <c r="ES159" i="9"/>
  <c r="EF112" i="9"/>
  <c r="FB105" i="9"/>
  <c r="ER99" i="9"/>
  <c r="FA91" i="9"/>
  <c r="EV141" i="9"/>
  <c r="EI83" i="9"/>
  <c r="EI149" i="9"/>
  <c r="EX116" i="9"/>
  <c r="FA113" i="9"/>
  <c r="EV133" i="9"/>
  <c r="EI146" i="9"/>
  <c r="EI100" i="9"/>
  <c r="EX94" i="9"/>
  <c r="EH67" i="9"/>
  <c r="EV131" i="9"/>
  <c r="EV117" i="9"/>
  <c r="EI66" i="9"/>
  <c r="EI77" i="9"/>
  <c r="EX132" i="9"/>
  <c r="EH121" i="9"/>
  <c r="FA150" i="9"/>
  <c r="EV75" i="9"/>
  <c r="EI82" i="9"/>
  <c r="EX66" i="9"/>
  <c r="FA149" i="9"/>
  <c r="EV78" i="9"/>
  <c r="EI132" i="9"/>
  <c r="EX139" i="9"/>
  <c r="FA82" i="9"/>
  <c r="EV77" i="9"/>
  <c r="EI93" i="9"/>
  <c r="EX91" i="9"/>
  <c r="EV138" i="9"/>
  <c r="EX89" i="9"/>
  <c r="EH140" i="9"/>
  <c r="EK141" i="9"/>
  <c r="EX141" i="9"/>
  <c r="EH77" i="9"/>
  <c r="EK63" i="9"/>
  <c r="EL77" i="9"/>
  <c r="EX111" i="9"/>
  <c r="EH70" i="9"/>
  <c r="EK78" i="9"/>
  <c r="EK144" i="9"/>
  <c r="EL75" i="9"/>
  <c r="EX76" i="9"/>
  <c r="EH124" i="9"/>
  <c r="EK97" i="9"/>
  <c r="EL136" i="9"/>
  <c r="EV60" i="9"/>
  <c r="EX92" i="9"/>
  <c r="EH144" i="9"/>
  <c r="EK102" i="9"/>
  <c r="EL89" i="9"/>
  <c r="EI97" i="9"/>
  <c r="EH72" i="9"/>
  <c r="EK90" i="9"/>
  <c r="EL109" i="9"/>
  <c r="EV122" i="9"/>
  <c r="EX61" i="9"/>
  <c r="EH120" i="9"/>
  <c r="EK98" i="9"/>
  <c r="EL113" i="9"/>
  <c r="EV113" i="9"/>
  <c r="EH131" i="9"/>
  <c r="EH134" i="9"/>
  <c r="EK147" i="9"/>
  <c r="FA132" i="9"/>
  <c r="EG109" i="9"/>
  <c r="DG84" i="9"/>
  <c r="EG156" i="9"/>
  <c r="DT110" i="9"/>
  <c r="EG105" i="9"/>
  <c r="DG93" i="9"/>
  <c r="DG131" i="9"/>
  <c r="DT111" i="9"/>
  <c r="EE140" i="9"/>
  <c r="GE140" i="9" s="1"/>
  <c r="EF63" i="9"/>
  <c r="EF103" i="9"/>
  <c r="ES122" i="9"/>
  <c r="FB156" i="9"/>
  <c r="ES60" i="9"/>
  <c r="EZ69" i="9"/>
  <c r="EE155" i="9"/>
  <c r="GE155" i="9" s="1"/>
  <c r="EZ95" i="9"/>
  <c r="EF71" i="9"/>
  <c r="EW135" i="9"/>
  <c r="EF158" i="9"/>
  <c r="ES129" i="9"/>
  <c r="EY84" i="9"/>
  <c r="ES68" i="9"/>
  <c r="EY127" i="9"/>
  <c r="EN86" i="9"/>
  <c r="EZ100" i="9"/>
  <c r="EW129" i="9"/>
  <c r="EF140" i="9"/>
  <c r="EZ83" i="9"/>
  <c r="EF133" i="9"/>
  <c r="EW120" i="9"/>
  <c r="ER137" i="9"/>
  <c r="EZ135" i="9"/>
  <c r="EN88" i="9"/>
  <c r="ES145" i="9"/>
  <c r="EW143" i="9"/>
  <c r="EF136" i="9"/>
  <c r="EF82" i="9"/>
  <c r="ER87" i="9"/>
  <c r="EZ114" i="9"/>
  <c r="FB66" i="9"/>
  <c r="EF62" i="9"/>
  <c r="EY67" i="9"/>
  <c r="EN120" i="9"/>
  <c r="EN116" i="9"/>
  <c r="EY108" i="9"/>
  <c r="ES149" i="9"/>
  <c r="EN84" i="9"/>
  <c r="ER62" i="9"/>
  <c r="EW65" i="9"/>
  <c r="FB153" i="9"/>
  <c r="ES144" i="9"/>
  <c r="ES128" i="9"/>
  <c r="EY109" i="9"/>
  <c r="EE119" i="9"/>
  <c r="GE119" i="9" s="1"/>
  <c r="ES110" i="9"/>
  <c r="EW61" i="9"/>
  <c r="EY122" i="9"/>
  <c r="EW149" i="9"/>
  <c r="FB135" i="9"/>
  <c r="EY143" i="9"/>
  <c r="EZ107" i="9"/>
  <c r="FB109" i="9"/>
  <c r="FB96" i="9"/>
  <c r="EN132" i="9"/>
  <c r="ER98" i="9"/>
  <c r="EN74" i="9"/>
  <c r="EN61" i="9"/>
  <c r="EF92" i="9"/>
  <c r="EZ97" i="9"/>
  <c r="FA120" i="9"/>
  <c r="EZ60" i="9"/>
  <c r="EF69" i="9"/>
  <c r="FB73" i="9"/>
  <c r="FA60" i="9"/>
  <c r="EN81" i="9"/>
  <c r="EY93" i="9"/>
  <c r="EW150" i="9"/>
  <c r="ES123" i="9"/>
  <c r="ER83" i="9"/>
  <c r="EN96" i="9"/>
  <c r="EF107" i="9"/>
  <c r="ER108" i="9"/>
  <c r="FA63" i="9"/>
  <c r="EE133" i="9"/>
  <c r="GE133" i="9" s="1"/>
  <c r="EN128" i="9"/>
  <c r="EE107" i="9"/>
  <c r="GE107" i="9" s="1"/>
  <c r="EY94" i="9"/>
  <c r="ER136" i="9"/>
  <c r="ES109" i="9"/>
  <c r="EW97" i="9"/>
  <c r="EZ109" i="9"/>
  <c r="ES97" i="9"/>
  <c r="EE115" i="9"/>
  <c r="GE115" i="9" s="1"/>
  <c r="EF155" i="9"/>
  <c r="FA84" i="9"/>
  <c r="EN126" i="9"/>
  <c r="ES70" i="9"/>
  <c r="ER75" i="9"/>
  <c r="EW64" i="9"/>
  <c r="ER118" i="9"/>
  <c r="EV155" i="9"/>
  <c r="EV137" i="9"/>
  <c r="EI107" i="9"/>
  <c r="EI125" i="9"/>
  <c r="EX62" i="9"/>
  <c r="FA136" i="9"/>
  <c r="EV145" i="9"/>
  <c r="EI98" i="9"/>
  <c r="EI157" i="9"/>
  <c r="EX110" i="9"/>
  <c r="FA140" i="9"/>
  <c r="EV149" i="9"/>
  <c r="EV89" i="9"/>
  <c r="EI154" i="9"/>
  <c r="EI153" i="9"/>
  <c r="EX148" i="9"/>
  <c r="EH82" i="9"/>
  <c r="EV115" i="9"/>
  <c r="EV74" i="9"/>
  <c r="EI62" i="9"/>
  <c r="EX70" i="9"/>
  <c r="FA144" i="9"/>
  <c r="EV70" i="9"/>
  <c r="EI68" i="9"/>
  <c r="EX151" i="9"/>
  <c r="FA154" i="9"/>
  <c r="EV95" i="9"/>
  <c r="EI109" i="9"/>
  <c r="EX86" i="9"/>
  <c r="EI102" i="9"/>
  <c r="EX90" i="9"/>
  <c r="EH65" i="9"/>
  <c r="EK109" i="9"/>
  <c r="EH60" i="9"/>
  <c r="EH81" i="9"/>
  <c r="EK139" i="9"/>
  <c r="EL97" i="9"/>
  <c r="EX106" i="9"/>
  <c r="EH94" i="9"/>
  <c r="EK114" i="9"/>
  <c r="EL157" i="9"/>
  <c r="EL95" i="9"/>
  <c r="EH98" i="9"/>
  <c r="EH73" i="9"/>
  <c r="EK149" i="9"/>
  <c r="EL152" i="9"/>
  <c r="EV112" i="9"/>
  <c r="EX81" i="9"/>
  <c r="EH85" i="9"/>
  <c r="EK62" i="9"/>
  <c r="EL69" i="9"/>
  <c r="EI113" i="9"/>
  <c r="EH76" i="9"/>
  <c r="EK79" i="9"/>
  <c r="EL120" i="9"/>
  <c r="EI152" i="9"/>
  <c r="EX112" i="9"/>
  <c r="EH92" i="9"/>
  <c r="EK82" i="9"/>
  <c r="EL153" i="9"/>
  <c r="EI99" i="9"/>
  <c r="EH147" i="9"/>
  <c r="EH157" i="9"/>
  <c r="EK131" i="9"/>
  <c r="EL129" i="9"/>
  <c r="EK112" i="9"/>
  <c r="EQ60" i="9"/>
  <c r="EQ116" i="9"/>
  <c r="EG134" i="9"/>
  <c r="DG145" i="9"/>
  <c r="EG80" i="9"/>
  <c r="DT103" i="9"/>
  <c r="DT156" i="9"/>
  <c r="DG70" i="9"/>
  <c r="DG152" i="9"/>
  <c r="EG79" i="9"/>
  <c r="DT135" i="9"/>
  <c r="EN89" i="9"/>
  <c r="EY134" i="9"/>
  <c r="ES147" i="9"/>
  <c r="ES139" i="9"/>
  <c r="ES106" i="9"/>
  <c r="EN152" i="9"/>
  <c r="EY96" i="9"/>
  <c r="EF110" i="9"/>
  <c r="EE135" i="9"/>
  <c r="GE135" i="9" s="1"/>
  <c r="EZ156" i="9"/>
  <c r="EF130" i="9"/>
  <c r="EF118" i="9"/>
  <c r="EY64" i="9"/>
  <c r="EF127" i="9"/>
  <c r="ER93" i="9"/>
  <c r="EF90" i="9"/>
  <c r="FB80" i="9"/>
  <c r="EY105" i="9"/>
  <c r="ES116" i="9"/>
  <c r="FB144" i="9"/>
  <c r="EF153" i="9"/>
  <c r="ER68" i="9"/>
  <c r="EW95" i="9"/>
  <c r="ER106" i="9"/>
  <c r="ES76" i="9"/>
  <c r="FB91" i="9"/>
  <c r="FB127" i="9"/>
  <c r="ES143" i="9"/>
  <c r="EF139" i="9"/>
  <c r="EN83" i="9"/>
  <c r="EE131" i="9"/>
  <c r="GE131" i="9" s="1"/>
  <c r="EY100" i="9"/>
  <c r="FB108" i="9"/>
  <c r="ER76" i="9"/>
  <c r="FB84" i="9"/>
  <c r="EW60" i="9"/>
  <c r="FB74" i="9"/>
  <c r="EF60" i="9"/>
  <c r="EZ71" i="9"/>
  <c r="FB150" i="9"/>
  <c r="FB97" i="9"/>
  <c r="EW107" i="9"/>
  <c r="EW153" i="9"/>
  <c r="ER78" i="9"/>
  <c r="EW144" i="9"/>
  <c r="ER77" i="9"/>
  <c r="FB90" i="9"/>
  <c r="EZ147" i="9"/>
  <c r="EW79" i="9"/>
  <c r="EF74" i="9"/>
  <c r="EW140" i="9"/>
  <c r="EE110" i="9"/>
  <c r="GE110" i="9" s="1"/>
  <c r="EF81" i="9"/>
  <c r="EY135" i="9"/>
  <c r="EW151" i="9"/>
  <c r="EF86" i="9"/>
  <c r="FB93" i="9"/>
  <c r="ER151" i="9"/>
  <c r="EY128" i="9"/>
  <c r="FB142" i="9"/>
  <c r="ER116" i="9"/>
  <c r="EY99" i="9"/>
  <c r="FA138" i="9"/>
  <c r="EE132" i="9"/>
  <c r="GE132" i="9" s="1"/>
  <c r="EF76" i="9"/>
  <c r="EW67" i="9"/>
  <c r="FA123" i="9"/>
  <c r="ER142" i="9"/>
  <c r="ER140" i="9"/>
  <c r="EF72" i="9"/>
  <c r="ES66" i="9"/>
  <c r="ER117" i="9"/>
  <c r="EY80" i="9"/>
  <c r="EW82" i="9"/>
  <c r="ER113" i="9"/>
  <c r="FA81" i="9"/>
  <c r="EW128" i="9"/>
  <c r="FB118" i="9"/>
  <c r="EY140" i="9"/>
  <c r="EE83" i="9"/>
  <c r="GE83" i="9" s="1"/>
  <c r="ER130" i="9"/>
  <c r="EZ145" i="9"/>
  <c r="EF70" i="9"/>
  <c r="EY131" i="9"/>
  <c r="EZ88" i="9"/>
  <c r="EN95" i="9"/>
  <c r="ER66" i="9"/>
  <c r="FA139" i="9"/>
  <c r="ES107" i="9"/>
  <c r="ES65" i="9"/>
  <c r="EE95" i="9"/>
  <c r="GE95" i="9" s="1"/>
  <c r="ES150" i="9"/>
  <c r="FA98" i="9"/>
  <c r="EV64" i="9"/>
  <c r="EV130" i="9"/>
  <c r="EI111" i="9"/>
  <c r="EX60" i="9"/>
  <c r="EX144" i="9"/>
  <c r="EV107" i="9"/>
  <c r="EV91" i="9"/>
  <c r="EI130" i="9"/>
  <c r="EI73" i="9"/>
  <c r="EX68" i="9"/>
  <c r="FA89" i="9"/>
  <c r="EV96" i="9"/>
  <c r="EV86" i="9"/>
  <c r="EI106" i="9"/>
  <c r="EX113" i="9"/>
  <c r="EX85" i="9"/>
  <c r="FA66" i="9"/>
  <c r="EV147" i="9"/>
  <c r="EV90" i="9"/>
  <c r="EI122" i="9"/>
  <c r="EX103" i="9"/>
  <c r="FA93" i="9"/>
  <c r="EV118" i="9"/>
  <c r="EI85" i="9"/>
  <c r="EX108" i="9"/>
  <c r="FA129" i="9"/>
  <c r="EV158" i="9"/>
  <c r="EI117" i="9"/>
  <c r="EX100" i="9"/>
  <c r="EI103" i="9"/>
  <c r="EH123" i="9"/>
  <c r="EH146" i="9"/>
  <c r="EV103" i="9"/>
  <c r="EH71" i="9"/>
  <c r="EH101" i="9"/>
  <c r="EK159" i="9"/>
  <c r="FA102" i="9"/>
  <c r="EX82" i="9"/>
  <c r="EH133" i="9"/>
  <c r="EK67" i="9"/>
  <c r="EL108" i="9"/>
  <c r="EL115" i="9"/>
  <c r="EH66" i="9"/>
  <c r="EH61" i="9"/>
  <c r="EK94" i="9"/>
  <c r="EL81" i="9"/>
  <c r="EV73" i="9"/>
  <c r="EH137" i="9"/>
  <c r="EH128" i="9"/>
  <c r="EK75" i="9"/>
  <c r="EL137" i="9"/>
  <c r="EX145" i="9"/>
  <c r="EH152" i="9"/>
  <c r="EK83" i="9"/>
  <c r="FA103" i="9"/>
  <c r="EI94" i="9"/>
  <c r="EH95" i="9"/>
  <c r="EH109" i="9"/>
  <c r="EK127" i="9"/>
  <c r="EL62" i="9"/>
  <c r="EX115" i="9"/>
  <c r="EH158" i="9"/>
  <c r="EK142" i="9"/>
  <c r="DG150" i="9"/>
  <c r="DG65" i="9"/>
  <c r="EG139" i="9"/>
  <c r="ET128" i="9"/>
  <c r="DT66" i="9"/>
  <c r="EG78" i="9"/>
  <c r="EG112" i="9"/>
  <c r="EG119" i="9"/>
  <c r="ET95" i="9"/>
  <c r="EN158" i="9"/>
  <c r="EN113" i="9"/>
  <c r="EZ136" i="9"/>
  <c r="EY91" i="9"/>
  <c r="EY71" i="9"/>
  <c r="EY76" i="9"/>
  <c r="EF79" i="9"/>
  <c r="EZ101" i="9"/>
  <c r="EY60" i="9"/>
  <c r="EE122" i="9"/>
  <c r="GE122" i="9" s="1"/>
  <c r="EZ155" i="9"/>
  <c r="EN71" i="9"/>
  <c r="EF65" i="9"/>
  <c r="EN79" i="9"/>
  <c r="ES92" i="9"/>
  <c r="ER85" i="9"/>
  <c r="EY77" i="9"/>
  <c r="EY72" i="9"/>
  <c r="EY112" i="9"/>
  <c r="ER135" i="9"/>
  <c r="EF120" i="9"/>
  <c r="EE89" i="9"/>
  <c r="GE89" i="9" s="1"/>
  <c r="ES79" i="9"/>
  <c r="FB123" i="9"/>
  <c r="ES130" i="9"/>
  <c r="FB65" i="9"/>
  <c r="EW157" i="9"/>
  <c r="ES113" i="9"/>
  <c r="ER64" i="9"/>
  <c r="EN135" i="9"/>
  <c r="EE118" i="9"/>
  <c r="GE118" i="9" s="1"/>
  <c r="EY152" i="9"/>
  <c r="EW75" i="9"/>
  <c r="ER139" i="9"/>
  <c r="ES140" i="9"/>
  <c r="EN138" i="9"/>
  <c r="ES95" i="9"/>
  <c r="EN94" i="9"/>
  <c r="EZ122" i="9"/>
  <c r="FB112" i="9"/>
  <c r="EW69" i="9"/>
  <c r="ES90" i="9"/>
  <c r="ES154" i="9"/>
  <c r="EE143" i="9"/>
  <c r="GE143" i="9" s="1"/>
  <c r="EW111" i="9"/>
  <c r="ER125" i="9"/>
  <c r="EZ67" i="9"/>
  <c r="EF106" i="9"/>
  <c r="ES78" i="9"/>
  <c r="ER101" i="9"/>
  <c r="ES121" i="9"/>
  <c r="EE144" i="9"/>
  <c r="GE144" i="9" s="1"/>
  <c r="EF147" i="9"/>
  <c r="EY150" i="9"/>
  <c r="ES115" i="9"/>
  <c r="EF156" i="9"/>
  <c r="EW93" i="9"/>
  <c r="EN102" i="9"/>
  <c r="EE152" i="9"/>
  <c r="GE152" i="9" s="1"/>
  <c r="FB77" i="9"/>
  <c r="ER121" i="9"/>
  <c r="EY144" i="9"/>
  <c r="EZ99" i="9"/>
  <c r="ES111" i="9"/>
  <c r="ER128" i="9"/>
  <c r="ES94" i="9"/>
  <c r="FA72" i="9"/>
  <c r="EN73" i="9"/>
  <c r="FB98" i="9"/>
  <c r="ER72" i="9"/>
  <c r="ES61" i="9"/>
  <c r="FA135" i="9"/>
  <c r="EY148" i="9"/>
  <c r="FB143" i="9"/>
  <c r="FA74" i="9"/>
  <c r="FA77" i="9"/>
  <c r="EW154" i="9"/>
  <c r="FB159" i="9"/>
  <c r="EY141" i="9"/>
  <c r="EF128" i="9"/>
  <c r="EW66" i="9"/>
  <c r="EY146" i="9"/>
  <c r="EE77" i="9"/>
  <c r="GE77" i="9" s="1"/>
  <c r="ER95" i="9"/>
  <c r="EZ133" i="9"/>
  <c r="EW134" i="9"/>
  <c r="ER143" i="9"/>
  <c r="FA143" i="9"/>
  <c r="EY87" i="9"/>
  <c r="EZ68" i="9"/>
  <c r="EE109" i="9"/>
  <c r="GE109" i="9" s="1"/>
  <c r="EZ138" i="9"/>
  <c r="FA79" i="9"/>
  <c r="EV92" i="9"/>
  <c r="EV111" i="9"/>
  <c r="EI124" i="9"/>
  <c r="EX79" i="9"/>
  <c r="EX126" i="9"/>
  <c r="EV76" i="9"/>
  <c r="EV142" i="9"/>
  <c r="EI87" i="9"/>
  <c r="EI145" i="9"/>
  <c r="EX118" i="9"/>
  <c r="FA158" i="9"/>
  <c r="EV104" i="9"/>
  <c r="EV159" i="9"/>
  <c r="EI86" i="9"/>
  <c r="EX153" i="9"/>
  <c r="EX77" i="9"/>
  <c r="FA131" i="9"/>
  <c r="EV119" i="9"/>
  <c r="EV98" i="9"/>
  <c r="EI63" i="9"/>
  <c r="EX159" i="9"/>
  <c r="FA157" i="9"/>
  <c r="EI78" i="9"/>
  <c r="EX130" i="9"/>
  <c r="EX154" i="9"/>
  <c r="EV139" i="9"/>
  <c r="EI134" i="9"/>
  <c r="EI101" i="9"/>
  <c r="FA134" i="9"/>
  <c r="EI105" i="9"/>
  <c r="EH83" i="9"/>
  <c r="EH86" i="9"/>
  <c r="EV63" i="9"/>
  <c r="EH91" i="9"/>
  <c r="EK93" i="9"/>
  <c r="EK136" i="9"/>
  <c r="EV116" i="9"/>
  <c r="EX109" i="9"/>
  <c r="EH105" i="9"/>
  <c r="EK91" i="9"/>
  <c r="EL141" i="9"/>
  <c r="FA114" i="9"/>
  <c r="EH62" i="9"/>
  <c r="EH93" i="9"/>
  <c r="EK138" i="9"/>
  <c r="EL121" i="9"/>
  <c r="EI116" i="9"/>
  <c r="EH63" i="9"/>
  <c r="EH89" i="9"/>
  <c r="EK155" i="9"/>
  <c r="EL142" i="9"/>
  <c r="EX135" i="9"/>
  <c r="EH118" i="9"/>
  <c r="EK87" i="9"/>
  <c r="FA88" i="9"/>
  <c r="EI79" i="9"/>
  <c r="EH99" i="9"/>
  <c r="EK150" i="9"/>
  <c r="EK111" i="9"/>
  <c r="EL82" i="9"/>
  <c r="EX73" i="9"/>
  <c r="EH104" i="9"/>
  <c r="EK85" i="9"/>
  <c r="EG125" i="9"/>
  <c r="DG97" i="9"/>
  <c r="DG155" i="9"/>
  <c r="ET115" i="9"/>
  <c r="ET78" i="9"/>
  <c r="DG94" i="9"/>
  <c r="EG104" i="9"/>
  <c r="EG87" i="9"/>
  <c r="DT67" i="9"/>
  <c r="EZ152" i="9"/>
  <c r="EZ112" i="9"/>
  <c r="EZ91" i="9"/>
  <c r="EN154" i="9"/>
  <c r="EE67" i="9"/>
  <c r="GE67" i="9" s="1"/>
  <c r="EY151" i="9"/>
  <c r="ES88" i="9"/>
  <c r="EE154" i="9"/>
  <c r="GE154" i="9" s="1"/>
  <c r="EE93" i="9"/>
  <c r="GE93" i="9" s="1"/>
  <c r="EN137" i="9"/>
  <c r="EY154" i="9"/>
  <c r="FB152" i="9"/>
  <c r="ER133" i="9"/>
  <c r="FB64" i="9"/>
  <c r="EN117" i="9"/>
  <c r="EN92" i="9"/>
  <c r="ER112" i="9"/>
  <c r="EF61" i="9"/>
  <c r="EY65" i="9"/>
  <c r="FB110" i="9"/>
  <c r="EE157" i="9"/>
  <c r="GE157" i="9" s="1"/>
  <c r="EE60" i="9"/>
  <c r="GE60" i="9" s="1"/>
  <c r="FB111" i="9"/>
  <c r="EE149" i="9"/>
  <c r="GE149" i="9" s="1"/>
  <c r="ES89" i="9"/>
  <c r="EN118" i="9"/>
  <c r="EE114" i="9"/>
  <c r="GE114" i="9" s="1"/>
  <c r="EZ125" i="9"/>
  <c r="FB131" i="9"/>
  <c r="FB61" i="9"/>
  <c r="EE104" i="9"/>
  <c r="GE104" i="9" s="1"/>
  <c r="FB107" i="9"/>
  <c r="ES74" i="9"/>
  <c r="EE158" i="9"/>
  <c r="GE158" i="9" s="1"/>
  <c r="EE112" i="9"/>
  <c r="GE112" i="9" s="1"/>
  <c r="EN107" i="9"/>
  <c r="ES69" i="9"/>
  <c r="FB82" i="9"/>
  <c r="FB128" i="9"/>
  <c r="ES141" i="9"/>
  <c r="ES75" i="9"/>
  <c r="ES77" i="9"/>
  <c r="ES134" i="9"/>
  <c r="EN97" i="9"/>
  <c r="ES63" i="9"/>
  <c r="EE151" i="9"/>
  <c r="GE151" i="9" s="1"/>
  <c r="ER73" i="9"/>
  <c r="ER141" i="9"/>
  <c r="ES73" i="9"/>
  <c r="ER154" i="9"/>
  <c r="EY142" i="9"/>
  <c r="EN136" i="9"/>
  <c r="ER110" i="9"/>
  <c r="EF100" i="9"/>
  <c r="ES152" i="9"/>
  <c r="EF111" i="9"/>
  <c r="ES146" i="9"/>
  <c r="EE82" i="9"/>
  <c r="GE82" i="9" s="1"/>
  <c r="EW92" i="9"/>
  <c r="ES99" i="9"/>
  <c r="EN65" i="9"/>
  <c r="EF129" i="9"/>
  <c r="EW94" i="9"/>
  <c r="FB119" i="9"/>
  <c r="ER97" i="9"/>
  <c r="ES93" i="9"/>
  <c r="FA146" i="9"/>
  <c r="EZ78" i="9"/>
  <c r="FB141" i="9"/>
  <c r="ER127" i="9"/>
  <c r="EZ110" i="9"/>
  <c r="EW89" i="9"/>
  <c r="ER124" i="9"/>
  <c r="EN106" i="9"/>
  <c r="FA127" i="9"/>
  <c r="EF132" i="9"/>
  <c r="EZ137" i="9"/>
  <c r="EW136" i="9"/>
  <c r="FB140" i="9"/>
  <c r="EN76" i="9"/>
  <c r="EE74" i="9"/>
  <c r="GE74" i="9" s="1"/>
  <c r="EF83" i="9"/>
  <c r="EF116" i="9"/>
  <c r="ER82" i="9"/>
  <c r="EY123" i="9"/>
  <c r="EW104" i="9"/>
  <c r="FA125" i="9"/>
  <c r="EF104" i="9"/>
  <c r="EF135" i="9"/>
  <c r="EZ149" i="9"/>
  <c r="EY149" i="9"/>
  <c r="EZ143" i="9"/>
  <c r="FA111" i="9"/>
  <c r="EV128" i="9"/>
  <c r="EV150" i="9"/>
  <c r="EI92" i="9"/>
  <c r="EX95" i="9"/>
  <c r="EH130" i="9"/>
  <c r="EV100" i="9"/>
  <c r="EV102" i="9"/>
  <c r="EI126" i="9"/>
  <c r="EI129" i="9"/>
  <c r="EX120" i="9"/>
  <c r="FA83" i="9"/>
  <c r="EV132" i="9"/>
  <c r="EV106" i="9"/>
  <c r="EI119" i="9"/>
  <c r="EX83" i="9"/>
  <c r="EX69" i="9"/>
  <c r="FA137" i="9"/>
  <c r="EV120" i="9"/>
  <c r="EV134" i="9"/>
  <c r="EI139" i="9"/>
  <c r="EX104" i="9"/>
  <c r="FA78" i="9"/>
  <c r="EI150" i="9"/>
  <c r="EX107" i="9"/>
  <c r="FA71" i="9"/>
  <c r="EV123" i="9"/>
  <c r="EI75" i="9"/>
  <c r="EX121" i="9"/>
  <c r="FA145" i="9"/>
  <c r="EX143" i="9"/>
  <c r="EH153" i="9"/>
  <c r="EH97" i="9"/>
  <c r="EI138" i="9"/>
  <c r="EH151" i="9"/>
  <c r="EK145" i="9"/>
  <c r="DG74" i="9"/>
  <c r="DG140" i="9"/>
  <c r="EG127" i="9"/>
  <c r="DT155" i="9"/>
  <c r="DT64" i="9"/>
  <c r="DG137" i="9"/>
  <c r="DG128" i="9"/>
  <c r="DG83" i="9"/>
  <c r="ET134" i="9"/>
  <c r="EZ73" i="9"/>
  <c r="FB126" i="9"/>
  <c r="ES104" i="9"/>
  <c r="EE134" i="9"/>
  <c r="GE134" i="9" s="1"/>
  <c r="EE129" i="9"/>
  <c r="GE129" i="9" s="1"/>
  <c r="EE150" i="9"/>
  <c r="GE150" i="9" s="1"/>
  <c r="EF131" i="9"/>
  <c r="EZ76" i="9"/>
  <c r="EY117" i="9"/>
  <c r="FB60" i="9"/>
  <c r="EF85" i="9"/>
  <c r="ES124" i="9"/>
  <c r="ER159" i="9"/>
  <c r="EW155" i="9"/>
  <c r="FB71" i="9"/>
  <c r="FB158" i="9"/>
  <c r="FB146" i="9"/>
  <c r="EE62" i="9"/>
  <c r="GE62" i="9" s="1"/>
  <c r="EN85" i="9"/>
  <c r="EY98" i="9"/>
  <c r="EE148" i="9"/>
  <c r="GE148" i="9" s="1"/>
  <c r="EN82" i="9"/>
  <c r="EZ139" i="9"/>
  <c r="EE96" i="9"/>
  <c r="GE96" i="9" s="1"/>
  <c r="EE66" i="9"/>
  <c r="GE66" i="9" s="1"/>
  <c r="ES155" i="9"/>
  <c r="EE81" i="9"/>
  <c r="GE81" i="9" s="1"/>
  <c r="EZ117" i="9"/>
  <c r="EE138" i="9"/>
  <c r="GE138" i="9" s="1"/>
  <c r="EW100" i="9"/>
  <c r="EZ120" i="9"/>
  <c r="ER102" i="9"/>
  <c r="EZ75" i="9"/>
  <c r="EN145" i="9"/>
  <c r="FB124" i="9"/>
  <c r="EF88" i="9"/>
  <c r="EZ84" i="9"/>
  <c r="EY125" i="9"/>
  <c r="EE71" i="9"/>
  <c r="GE71" i="9" s="1"/>
  <c r="EY92" i="9"/>
  <c r="EY68" i="9"/>
  <c r="EF125" i="9"/>
  <c r="EZ72" i="9"/>
  <c r="EN77" i="9"/>
  <c r="ES105" i="9"/>
  <c r="EE98" i="9"/>
  <c r="GE98" i="9" s="1"/>
  <c r="EE127" i="9"/>
  <c r="GE127" i="9" s="1"/>
  <c r="ES136" i="9"/>
  <c r="EZ80" i="9"/>
  <c r="ER149" i="9"/>
  <c r="EY145" i="9"/>
  <c r="FB79" i="9"/>
  <c r="ES120" i="9"/>
  <c r="ER122" i="9"/>
  <c r="EZ89" i="9"/>
  <c r="ER155" i="9"/>
  <c r="EZ63" i="9"/>
  <c r="EN80" i="9"/>
  <c r="ES118" i="9"/>
  <c r="EE86" i="9"/>
  <c r="GE86" i="9" s="1"/>
  <c r="EN67" i="9"/>
  <c r="EF75" i="9"/>
  <c r="EW115" i="9"/>
  <c r="EZ159" i="9"/>
  <c r="EF94" i="9"/>
  <c r="EY133" i="9"/>
  <c r="FA65" i="9"/>
  <c r="ER152" i="9"/>
  <c r="FB63" i="9"/>
  <c r="EE102" i="9"/>
  <c r="GE102" i="9" s="1"/>
  <c r="EY124" i="9"/>
  <c r="EF149" i="9"/>
  <c r="EE88" i="9"/>
  <c r="GE88" i="9" s="1"/>
  <c r="EN110" i="9"/>
  <c r="FA142" i="9"/>
  <c r="EY121" i="9"/>
  <c r="EZ98" i="9"/>
  <c r="ES87" i="9"/>
  <c r="EW90" i="9"/>
  <c r="FB157" i="9"/>
  <c r="EN125" i="9"/>
  <c r="EF151" i="9"/>
  <c r="ES125" i="9"/>
  <c r="EE125" i="9"/>
  <c r="GE125" i="9" s="1"/>
  <c r="EE63" i="9"/>
  <c r="GE63" i="9" s="1"/>
  <c r="EW122" i="9"/>
  <c r="FA147" i="9"/>
  <c r="EZ130" i="9"/>
  <c r="ER74" i="9"/>
  <c r="EY83" i="9"/>
  <c r="EN148" i="9"/>
  <c r="EY155" i="9"/>
  <c r="FA86" i="9"/>
  <c r="EV65" i="9"/>
  <c r="EI120" i="9"/>
  <c r="EI133" i="9"/>
  <c r="EX147" i="9"/>
  <c r="FA99" i="9"/>
  <c r="EV143" i="9"/>
  <c r="EI112" i="9"/>
  <c r="EI131" i="9"/>
  <c r="EX129" i="9"/>
  <c r="EX136" i="9"/>
  <c r="FA69" i="9"/>
  <c r="EV105" i="9"/>
  <c r="EV66" i="9"/>
  <c r="EI115" i="9"/>
  <c r="EX80" i="9"/>
  <c r="EX133" i="9"/>
  <c r="FA75" i="9"/>
  <c r="EV124" i="9"/>
  <c r="EV110" i="9"/>
  <c r="EI104" i="9"/>
  <c r="EX156" i="9"/>
  <c r="EV151" i="9"/>
  <c r="EI70" i="9"/>
  <c r="EX67" i="9"/>
  <c r="FA117" i="9"/>
  <c r="EV88" i="9"/>
  <c r="EI151" i="9"/>
  <c r="EX127" i="9"/>
  <c r="EV156" i="9"/>
  <c r="EX102" i="9"/>
  <c r="EH68" i="9"/>
  <c r="EK152" i="9"/>
  <c r="EX72" i="9"/>
  <c r="EH84" i="9"/>
  <c r="EK122" i="9"/>
  <c r="EK140" i="9"/>
  <c r="EI90" i="9"/>
  <c r="EH107" i="9"/>
  <c r="EK134" i="9"/>
  <c r="EK123" i="9"/>
  <c r="EL118" i="9"/>
  <c r="EV109" i="9"/>
  <c r="EH139" i="9"/>
  <c r="EH141" i="9"/>
  <c r="EK107" i="9"/>
  <c r="EL138" i="9"/>
  <c r="EI89" i="9"/>
  <c r="EH150" i="9"/>
  <c r="EK69" i="9"/>
  <c r="EK80" i="9"/>
  <c r="EV146" i="9"/>
  <c r="EX93" i="9"/>
  <c r="EK125" i="9"/>
  <c r="EK84" i="9"/>
  <c r="EV135" i="9"/>
  <c r="EI148" i="9"/>
  <c r="EG82" i="9"/>
  <c r="EG144" i="9"/>
  <c r="EG123" i="9"/>
  <c r="ET150" i="9"/>
  <c r="FA96" i="9"/>
  <c r="EG101" i="9"/>
  <c r="DG80" i="9"/>
  <c r="EG154" i="9"/>
  <c r="DT148" i="9"/>
  <c r="EY82" i="9"/>
  <c r="FB92" i="9"/>
  <c r="FB115" i="9"/>
  <c r="EN69" i="9"/>
  <c r="EE100" i="9"/>
  <c r="GE100" i="9" s="1"/>
  <c r="FB138" i="9"/>
  <c r="EZ92" i="9"/>
  <c r="FB136" i="9"/>
  <c r="FB102" i="9"/>
  <c r="FB117" i="9"/>
  <c r="EF96" i="9"/>
  <c r="EW68" i="9"/>
  <c r="FB134" i="9"/>
  <c r="EZ82" i="9"/>
  <c r="FB70" i="9"/>
  <c r="EZ106" i="9"/>
  <c r="EZ123" i="9"/>
  <c r="EN78" i="9"/>
  <c r="EZ128" i="9"/>
  <c r="EZ113" i="9"/>
  <c r="EN66" i="9"/>
  <c r="EN68" i="9"/>
  <c r="EY70" i="9"/>
  <c r="EN60" i="9"/>
  <c r="EE97" i="9"/>
  <c r="GE97" i="9" s="1"/>
  <c r="EN150" i="9"/>
  <c r="EE116" i="9"/>
  <c r="GE116" i="9" s="1"/>
  <c r="EY88" i="9"/>
  <c r="EZ127" i="9"/>
  <c r="ES135" i="9"/>
  <c r="EN159" i="9"/>
  <c r="EE141" i="9"/>
  <c r="GE141" i="9" s="1"/>
  <c r="EZ111" i="9"/>
  <c r="FB75" i="9"/>
  <c r="ES101" i="9"/>
  <c r="ER132" i="9"/>
  <c r="FB129" i="9"/>
  <c r="EW152" i="9"/>
  <c r="ER90" i="9"/>
  <c r="EY62" i="9"/>
  <c r="FB103" i="9"/>
  <c r="ER153" i="9"/>
  <c r="EZ141" i="9"/>
  <c r="EN72" i="9"/>
  <c r="EN63" i="9"/>
  <c r="EE65" i="9"/>
  <c r="GE65" i="9" s="1"/>
  <c r="EE146" i="9"/>
  <c r="GE146" i="9" s="1"/>
  <c r="EE153" i="9"/>
  <c r="GE153" i="9" s="1"/>
  <c r="EZ142" i="9"/>
  <c r="EE120" i="9"/>
  <c r="GE120" i="9" s="1"/>
  <c r="EF123" i="9"/>
  <c r="EZ104" i="9"/>
  <c r="FB137" i="9"/>
  <c r="ES96" i="9"/>
  <c r="EZ94" i="9"/>
  <c r="ER60" i="9"/>
  <c r="EZ74" i="9"/>
  <c r="FB87" i="9"/>
  <c r="EF97" i="9"/>
  <c r="EZ151" i="9"/>
  <c r="EF150" i="9"/>
  <c r="ER114" i="9"/>
  <c r="EW76" i="9"/>
  <c r="EY132" i="9"/>
  <c r="EE90" i="9"/>
  <c r="GE90" i="9" s="1"/>
  <c r="EY79" i="9"/>
  <c r="FA76" i="9"/>
  <c r="EW110" i="9"/>
  <c r="EF142" i="9"/>
  <c r="EE61" i="9"/>
  <c r="GE61" i="9" s="1"/>
  <c r="EY86" i="9"/>
  <c r="FB125" i="9"/>
  <c r="EZ108" i="9"/>
  <c r="EW103" i="9"/>
  <c r="FA151" i="9"/>
  <c r="ER69" i="9"/>
  <c r="EY158" i="9"/>
  <c r="FB147" i="9"/>
  <c r="EZ115" i="9"/>
  <c r="EW112" i="9"/>
  <c r="FB130" i="9"/>
  <c r="ER158" i="9"/>
  <c r="EZ79" i="9"/>
  <c r="EN143" i="9"/>
  <c r="EF68" i="9"/>
  <c r="EZ93" i="9"/>
  <c r="FA85" i="9"/>
  <c r="EN149" i="9"/>
  <c r="EZ148" i="9"/>
  <c r="EY73" i="9"/>
  <c r="EN119" i="9"/>
  <c r="EY120" i="9"/>
  <c r="FA110" i="9"/>
  <c r="EV121" i="9"/>
  <c r="EI158" i="9"/>
  <c r="EI69" i="9"/>
  <c r="EX140" i="9"/>
  <c r="FA68" i="9"/>
  <c r="EV69" i="9"/>
  <c r="EI60" i="9"/>
  <c r="EI159" i="9"/>
  <c r="EX75" i="9"/>
  <c r="EX138" i="9"/>
  <c r="FA152" i="9"/>
  <c r="EV61" i="9"/>
  <c r="EV94" i="9"/>
  <c r="EI96" i="9"/>
  <c r="EX84" i="9"/>
  <c r="EX158" i="9"/>
  <c r="FA94" i="9"/>
  <c r="EV136" i="9"/>
  <c r="EV114" i="9"/>
  <c r="EI140" i="9"/>
  <c r="EX65" i="9"/>
  <c r="EV67" i="9"/>
  <c r="EI67" i="9"/>
  <c r="EX123" i="9"/>
  <c r="FA119" i="9"/>
  <c r="EV148" i="9"/>
  <c r="EI127" i="9"/>
  <c r="EX131" i="9"/>
  <c r="EV62" i="9"/>
  <c r="EX114" i="9"/>
  <c r="EH108" i="9"/>
  <c r="EK89" i="9"/>
  <c r="EX124" i="9"/>
  <c r="EH96" i="9"/>
  <c r="EK70" i="9"/>
  <c r="EL84" i="9"/>
  <c r="EI64" i="9"/>
  <c r="EH159" i="9"/>
  <c r="EK158" i="9"/>
  <c r="EK156" i="9"/>
  <c r="EL94" i="9"/>
  <c r="EI65" i="9"/>
  <c r="EH126" i="9"/>
  <c r="EK65" i="9"/>
  <c r="EK135" i="9"/>
  <c r="EL110" i="9"/>
  <c r="EX128" i="9"/>
  <c r="EH122" i="9"/>
  <c r="EK118" i="9"/>
  <c r="EL117" i="9"/>
  <c r="EI71" i="9"/>
  <c r="EH79" i="9"/>
  <c r="EK121" i="9"/>
  <c r="EL133" i="9"/>
  <c r="DG98" i="9"/>
  <c r="EG116" i="9"/>
  <c r="EG115" i="9"/>
  <c r="ET144" i="9"/>
  <c r="EG98" i="9"/>
  <c r="DG117" i="9"/>
  <c r="EG76" i="9"/>
  <c r="DT87" i="9"/>
  <c r="FB121" i="9"/>
  <c r="ES142" i="9"/>
  <c r="EY119" i="9"/>
  <c r="FB132" i="9"/>
  <c r="EN155" i="9"/>
  <c r="EE70" i="9"/>
  <c r="GE70" i="9" s="1"/>
  <c r="ES127" i="9"/>
  <c r="EE80" i="9"/>
  <c r="GE80" i="9" s="1"/>
  <c r="EZ134" i="9"/>
  <c r="ES114" i="9"/>
  <c r="EE123" i="9"/>
  <c r="GE123" i="9" s="1"/>
  <c r="ER88" i="9"/>
  <c r="EW114" i="9"/>
  <c r="EY137" i="9"/>
  <c r="EY106" i="9"/>
  <c r="EW124" i="9"/>
  <c r="EZ131" i="9"/>
  <c r="EF87" i="9"/>
  <c r="FB114" i="9"/>
  <c r="EZ87" i="9"/>
  <c r="FB148" i="9"/>
  <c r="FB78" i="9"/>
  <c r="FB62" i="9"/>
  <c r="ES80" i="9"/>
  <c r="FB69" i="9"/>
  <c r="EE72" i="9"/>
  <c r="GE72" i="9" s="1"/>
  <c r="EW132" i="9"/>
  <c r="FB67" i="9"/>
  <c r="EY74" i="9"/>
  <c r="EY89" i="9"/>
  <c r="EY115" i="9"/>
  <c r="ES151" i="9"/>
  <c r="EE92" i="9"/>
  <c r="GE92" i="9" s="1"/>
  <c r="EY95" i="9"/>
  <c r="EN91" i="9"/>
  <c r="EY63" i="9"/>
  <c r="ER71" i="9"/>
  <c r="ER92" i="9"/>
  <c r="EW127" i="9"/>
  <c r="EE91" i="9"/>
  <c r="GE91" i="9" s="1"/>
  <c r="EF101" i="9"/>
  <c r="EE139" i="9"/>
  <c r="GE139" i="9" s="1"/>
  <c r="EE117" i="9"/>
  <c r="GE117" i="9" s="1"/>
  <c r="EY103" i="9"/>
  <c r="FB81" i="9"/>
  <c r="EY111" i="9"/>
  <c r="EN121" i="9"/>
  <c r="EN139" i="9"/>
  <c r="EE64" i="9"/>
  <c r="GE64" i="9" s="1"/>
  <c r="EZ157" i="9"/>
  <c r="EN87" i="9"/>
  <c r="ER147" i="9"/>
  <c r="EW138" i="9"/>
  <c r="EN111" i="9"/>
  <c r="EE73" i="9"/>
  <c r="GE73" i="9" s="1"/>
  <c r="EZ153" i="9"/>
  <c r="EE145" i="9"/>
  <c r="GE145" i="9" s="1"/>
  <c r="EF148" i="9"/>
  <c r="EE142" i="9"/>
  <c r="GE142" i="9" s="1"/>
  <c r="EE108" i="9"/>
  <c r="GE108" i="9" s="1"/>
  <c r="EY136" i="9"/>
  <c r="EZ96" i="9"/>
  <c r="ES156" i="9"/>
  <c r="EW142" i="9"/>
  <c r="EZ144" i="9"/>
  <c r="EE113" i="9"/>
  <c r="GE113" i="9" s="1"/>
  <c r="ES64" i="9"/>
  <c r="FA126" i="9"/>
  <c r="EW98" i="9"/>
  <c r="EZ103" i="9"/>
  <c r="EN109" i="9"/>
  <c r="EE75" i="9"/>
  <c r="GE75" i="9" s="1"/>
  <c r="EE99" i="9"/>
  <c r="GE99" i="9" s="1"/>
  <c r="ES137" i="9"/>
  <c r="ES91" i="9"/>
  <c r="FA62" i="9"/>
  <c r="EZ150" i="9"/>
  <c r="EF144" i="9"/>
  <c r="EZ121" i="9"/>
  <c r="FB139" i="9"/>
  <c r="EZ105" i="9"/>
  <c r="EN153" i="9"/>
  <c r="EI141" i="9"/>
  <c r="FA106" i="9"/>
  <c r="EI128" i="9"/>
  <c r="EI80" i="9"/>
  <c r="EK74" i="9"/>
  <c r="EK101" i="9"/>
  <c r="EH138" i="9"/>
  <c r="EX122" i="9"/>
  <c r="EI135" i="9"/>
  <c r="EV83" i="9"/>
  <c r="EH116" i="9"/>
  <c r="EL93" i="9"/>
  <c r="EH75" i="9"/>
  <c r="EK143" i="9"/>
  <c r="EL65" i="9"/>
  <c r="EL61" i="9"/>
  <c r="EQ122" i="9"/>
  <c r="EU148" i="9"/>
  <c r="EU154" i="9"/>
  <c r="EJ146" i="9"/>
  <c r="EK132" i="9"/>
  <c r="EQ128" i="9"/>
  <c r="EQ133" i="9"/>
  <c r="EU149" i="9"/>
  <c r="EJ135" i="9"/>
  <c r="EJ84" i="9"/>
  <c r="EL146" i="9"/>
  <c r="EQ91" i="9"/>
  <c r="EU116" i="9"/>
  <c r="EU110" i="9"/>
  <c r="EJ159" i="9"/>
  <c r="EP60" i="9"/>
  <c r="EQ118" i="9"/>
  <c r="EQ65" i="9"/>
  <c r="EU95" i="9"/>
  <c r="EJ95" i="9"/>
  <c r="EQ102" i="9"/>
  <c r="EQ132" i="9"/>
  <c r="EU142" i="9"/>
  <c r="EJ150" i="9"/>
  <c r="EJ148" i="9"/>
  <c r="EQ63" i="9"/>
  <c r="EU128" i="9"/>
  <c r="EJ121" i="9"/>
  <c r="EJ88" i="9"/>
  <c r="EQ82" i="9"/>
  <c r="EU96" i="9"/>
  <c r="EU159" i="9"/>
  <c r="EJ105" i="9"/>
  <c r="EQ86" i="9"/>
  <c r="EQ84" i="9"/>
  <c r="EU125" i="9"/>
  <c r="EJ142" i="9"/>
  <c r="EP94" i="9"/>
  <c r="EP97" i="9"/>
  <c r="EM65" i="9"/>
  <c r="EO98" i="9"/>
  <c r="EO81" i="9"/>
  <c r="ET105" i="9"/>
  <c r="EP113" i="9"/>
  <c r="EP138" i="9"/>
  <c r="EM138" i="9"/>
  <c r="EO124" i="9"/>
  <c r="ET125" i="9"/>
  <c r="ET98" i="9"/>
  <c r="EM73" i="9"/>
  <c r="EO129" i="9"/>
  <c r="ET121" i="9"/>
  <c r="EP91" i="9"/>
  <c r="EM150" i="9"/>
  <c r="EM118" i="9"/>
  <c r="EO85" i="9"/>
  <c r="ET90" i="9"/>
  <c r="EP102" i="9"/>
  <c r="EM116" i="9"/>
  <c r="EM83" i="9"/>
  <c r="EO152" i="9"/>
  <c r="FA128" i="9"/>
  <c r="EP71" i="9"/>
  <c r="EM140" i="9"/>
  <c r="EM154" i="9"/>
  <c r="EO75" i="9"/>
  <c r="EO142" i="9"/>
  <c r="EP68" i="9"/>
  <c r="EM156" i="9"/>
  <c r="EO138" i="9"/>
  <c r="EO101" i="9"/>
  <c r="EP151" i="9"/>
  <c r="EM124" i="9"/>
  <c r="EM82" i="9"/>
  <c r="EO87" i="9"/>
  <c r="EO77" i="9"/>
  <c r="ET136" i="9"/>
  <c r="DG114" i="9"/>
  <c r="EG73" i="9"/>
  <c r="DG111" i="9"/>
  <c r="ET139" i="9"/>
  <c r="EA104" i="9"/>
  <c r="DG122" i="9"/>
  <c r="DG72" i="9"/>
  <c r="DT143" i="9"/>
  <c r="EA116" i="9"/>
  <c r="DG125" i="9"/>
  <c r="DG68" i="9"/>
  <c r="DT131" i="9"/>
  <c r="DT94" i="9"/>
  <c r="EG81" i="9"/>
  <c r="DG136" i="9"/>
  <c r="DG99" i="9"/>
  <c r="DT106" i="9"/>
  <c r="EG149" i="9"/>
  <c r="DG146" i="9"/>
  <c r="DG95" i="9"/>
  <c r="ET130" i="9"/>
  <c r="DG78" i="9"/>
  <c r="DG129" i="9"/>
  <c r="EG131" i="9"/>
  <c r="DT132" i="9"/>
  <c r="DT150" i="9"/>
  <c r="DO142" i="9"/>
  <c r="DO112" i="9"/>
  <c r="DM94" i="9"/>
  <c r="DP116" i="9"/>
  <c r="DP86" i="9"/>
  <c r="EA100" i="9"/>
  <c r="DO132" i="9"/>
  <c r="DM124" i="9"/>
  <c r="DM65" i="9"/>
  <c r="DP72" i="9"/>
  <c r="DJ104" i="9"/>
  <c r="DT92" i="9"/>
  <c r="DO122" i="9"/>
  <c r="DM116" i="9"/>
  <c r="DM80" i="9"/>
  <c r="DP104" i="9"/>
  <c r="DT122" i="9"/>
  <c r="DT85" i="9"/>
  <c r="DO131" i="9"/>
  <c r="DM114" i="9"/>
  <c r="DP155" i="9"/>
  <c r="DP115" i="9"/>
  <c r="DT129" i="9"/>
  <c r="DO133" i="9"/>
  <c r="DO147" i="9"/>
  <c r="DM132" i="9"/>
  <c r="DP129" i="9"/>
  <c r="DP87" i="9"/>
  <c r="DO105" i="9"/>
  <c r="DO143" i="9"/>
  <c r="DM135" i="9"/>
  <c r="DM136" i="9"/>
  <c r="DP90" i="9"/>
  <c r="DP158" i="9"/>
  <c r="DT78" i="9"/>
  <c r="DO140" i="9"/>
  <c r="DO99" i="9"/>
  <c r="DM109" i="9"/>
  <c r="DP148" i="9"/>
  <c r="DP151" i="9"/>
  <c r="DT109" i="9"/>
  <c r="DO144" i="9"/>
  <c r="DM95" i="9"/>
  <c r="DM92" i="9"/>
  <c r="DP135" i="9"/>
  <c r="DJ125" i="9"/>
  <c r="EE103" i="9"/>
  <c r="GE103" i="9" s="1"/>
  <c r="EW119" i="9"/>
  <c r="EX96" i="9"/>
  <c r="EV153" i="9"/>
  <c r="EI81" i="9"/>
  <c r="EX98" i="9"/>
  <c r="EK68" i="9"/>
  <c r="EK95" i="9"/>
  <c r="EH125" i="9"/>
  <c r="EH127" i="9"/>
  <c r="EX152" i="9"/>
  <c r="EV99" i="9"/>
  <c r="EK81" i="9"/>
  <c r="EL116" i="9"/>
  <c r="EH136" i="9"/>
  <c r="EK124" i="9"/>
  <c r="EL78" i="9"/>
  <c r="EL90" i="9"/>
  <c r="EQ119" i="9"/>
  <c r="EU144" i="9"/>
  <c r="EU146" i="9"/>
  <c r="EJ63" i="9"/>
  <c r="EL98" i="9"/>
  <c r="EQ142" i="9"/>
  <c r="EQ141" i="9"/>
  <c r="EU105" i="9"/>
  <c r="EJ66" i="9"/>
  <c r="EJ108" i="9"/>
  <c r="EL71" i="9"/>
  <c r="EQ79" i="9"/>
  <c r="EU104" i="9"/>
  <c r="EU91" i="9"/>
  <c r="EJ82" i="9"/>
  <c r="EK128" i="9"/>
  <c r="EQ150" i="9"/>
  <c r="EU132" i="9"/>
  <c r="EU87" i="9"/>
  <c r="EK130" i="9"/>
  <c r="EQ106" i="9"/>
  <c r="EU107" i="9"/>
  <c r="EU131" i="9"/>
  <c r="EJ71" i="9"/>
  <c r="EK120" i="9"/>
  <c r="EQ80" i="9"/>
  <c r="EU93" i="9"/>
  <c r="EJ133" i="9"/>
  <c r="EJ85" i="9"/>
  <c r="EQ152" i="9"/>
  <c r="EU120" i="9"/>
  <c r="EU143" i="9"/>
  <c r="EJ61" i="9"/>
  <c r="EQ120" i="9"/>
  <c r="EQ125" i="9"/>
  <c r="EU138" i="9"/>
  <c r="EJ113" i="9"/>
  <c r="EP82" i="9"/>
  <c r="EP61" i="9"/>
  <c r="EM101" i="9"/>
  <c r="EO107" i="9"/>
  <c r="EO134" i="9"/>
  <c r="ET81" i="9"/>
  <c r="EP67" i="9"/>
  <c r="EP125" i="9"/>
  <c r="EM71" i="9"/>
  <c r="EO92" i="9"/>
  <c r="ET72" i="9"/>
  <c r="ET106" i="9"/>
  <c r="EM133" i="9"/>
  <c r="EO73" i="9"/>
  <c r="ET89" i="9"/>
  <c r="EP114" i="9"/>
  <c r="EM148" i="9"/>
  <c r="EM79" i="9"/>
  <c r="EO97" i="9"/>
  <c r="ET126" i="9"/>
  <c r="EP72" i="9"/>
  <c r="EM72" i="9"/>
  <c r="EM127" i="9"/>
  <c r="EO116" i="9"/>
  <c r="ET117" i="9"/>
  <c r="EP123" i="9"/>
  <c r="EM76" i="9"/>
  <c r="EM87" i="9"/>
  <c r="EO127" i="9"/>
  <c r="ET133" i="9"/>
  <c r="EP88" i="9"/>
  <c r="EM92" i="9"/>
  <c r="EO71" i="9"/>
  <c r="EO117" i="9"/>
  <c r="EP118" i="9"/>
  <c r="EM96" i="9"/>
  <c r="EM142" i="9"/>
  <c r="EO67" i="9"/>
  <c r="EO66" i="9"/>
  <c r="ET76" i="9"/>
  <c r="DG142" i="9"/>
  <c r="DG89" i="9"/>
  <c r="DG127" i="9"/>
  <c r="ET147" i="9"/>
  <c r="DG126" i="9"/>
  <c r="DG85" i="9"/>
  <c r="EG68" i="9"/>
  <c r="DT128" i="9"/>
  <c r="DG102" i="9"/>
  <c r="DG81" i="9"/>
  <c r="EG64" i="9"/>
  <c r="DT88" i="9"/>
  <c r="DT86" i="9"/>
  <c r="EG137" i="9"/>
  <c r="DG96" i="9"/>
  <c r="DG67" i="9"/>
  <c r="ET70" i="9"/>
  <c r="EG85" i="9"/>
  <c r="DG92" i="9"/>
  <c r="DG63" i="9"/>
  <c r="DT142" i="9"/>
  <c r="EG86" i="9"/>
  <c r="EG148" i="9"/>
  <c r="EG151" i="9"/>
  <c r="DT95" i="9"/>
  <c r="DT118" i="9"/>
  <c r="DO66" i="9"/>
  <c r="DO156" i="9"/>
  <c r="DM101" i="9"/>
  <c r="DP140" i="9"/>
  <c r="DT157" i="9"/>
  <c r="DO150" i="9"/>
  <c r="DO84" i="9"/>
  <c r="DM110" i="9"/>
  <c r="DM125" i="9"/>
  <c r="DP103" i="9"/>
  <c r="DT134" i="9"/>
  <c r="DT133" i="9"/>
  <c r="DO98" i="9"/>
  <c r="DM118" i="9"/>
  <c r="DP121" i="9"/>
  <c r="DP139" i="9"/>
  <c r="DT117" i="9"/>
  <c r="DO106" i="9"/>
  <c r="DO146" i="9"/>
  <c r="DM154" i="9"/>
  <c r="DP93" i="9"/>
  <c r="DP67" i="9"/>
  <c r="DT105" i="9"/>
  <c r="DO81" i="9"/>
  <c r="DO159" i="9"/>
  <c r="DM86" i="9"/>
  <c r="DP81" i="9"/>
  <c r="DP150" i="9"/>
  <c r="DO121" i="9"/>
  <c r="DO139" i="9"/>
  <c r="DM142" i="9"/>
  <c r="DM120" i="9"/>
  <c r="DP156" i="9"/>
  <c r="DP66" i="9"/>
  <c r="DT76" i="9"/>
  <c r="DO148" i="9"/>
  <c r="DO67" i="9"/>
  <c r="DM77" i="9"/>
  <c r="DP112" i="9"/>
  <c r="DP75" i="9"/>
  <c r="DT125" i="9"/>
  <c r="DO136" i="9"/>
  <c r="DM140" i="9"/>
  <c r="DP125" i="9"/>
  <c r="DP122" i="9"/>
  <c r="DJ72" i="9"/>
  <c r="DU119" i="9"/>
  <c r="ER103" i="9"/>
  <c r="EF141" i="9"/>
  <c r="FA122" i="9"/>
  <c r="EI144" i="9"/>
  <c r="FA95" i="9"/>
  <c r="EV126" i="9"/>
  <c r="EL73" i="9"/>
  <c r="EK72" i="9"/>
  <c r="EK60" i="9"/>
  <c r="EH88" i="9"/>
  <c r="EH143" i="9"/>
  <c r="EI147" i="9"/>
  <c r="EK129" i="9"/>
  <c r="EL106" i="9"/>
  <c r="EH100" i="9"/>
  <c r="EK96" i="9"/>
  <c r="EL74" i="9"/>
  <c r="EL147" i="9"/>
  <c r="EQ151" i="9"/>
  <c r="EU68" i="9"/>
  <c r="EU67" i="9"/>
  <c r="EJ99" i="9"/>
  <c r="EL150" i="9"/>
  <c r="EQ67" i="9"/>
  <c r="EQ117" i="9"/>
  <c r="EU98" i="9"/>
  <c r="EJ130" i="9"/>
  <c r="EP106" i="9"/>
  <c r="EL143" i="9"/>
  <c r="EQ95" i="9"/>
  <c r="EU88" i="9"/>
  <c r="EU79" i="9"/>
  <c r="EJ131" i="9"/>
  <c r="EL112" i="9"/>
  <c r="EQ99" i="9"/>
  <c r="EU136" i="9"/>
  <c r="EU147" i="9"/>
  <c r="EK119" i="9"/>
  <c r="EQ75" i="9"/>
  <c r="EU140" i="9"/>
  <c r="EU111" i="9"/>
  <c r="EJ89" i="9"/>
  <c r="EL148" i="9"/>
  <c r="EQ108" i="9"/>
  <c r="EU78" i="9"/>
  <c r="EJ102" i="9"/>
  <c r="EJ116" i="9"/>
  <c r="EQ144" i="9"/>
  <c r="EU80" i="9"/>
  <c r="EJ127" i="9"/>
  <c r="EL87" i="9"/>
  <c r="EQ134" i="9"/>
  <c r="EQ93" i="9"/>
  <c r="EU126" i="9"/>
  <c r="EJ117" i="9"/>
  <c r="EP111" i="9"/>
  <c r="EP157" i="9"/>
  <c r="EM105" i="9"/>
  <c r="EO83" i="9"/>
  <c r="EO70" i="9"/>
  <c r="ET140" i="9"/>
  <c r="EP115" i="9"/>
  <c r="EM132" i="9"/>
  <c r="EM102" i="9"/>
  <c r="EO132" i="9"/>
  <c r="ET101" i="9"/>
  <c r="EP137" i="9"/>
  <c r="EM141" i="9"/>
  <c r="EO89" i="9"/>
  <c r="ET129" i="9"/>
  <c r="EP74" i="9"/>
  <c r="EM104" i="9"/>
  <c r="EM123" i="9"/>
  <c r="EO69" i="9"/>
  <c r="ET138" i="9"/>
  <c r="EP64" i="9"/>
  <c r="EM68" i="9"/>
  <c r="EM131" i="9"/>
  <c r="EO100" i="9"/>
  <c r="ET68" i="9"/>
  <c r="EP158" i="9"/>
  <c r="EM88" i="9"/>
  <c r="EM107" i="9"/>
  <c r="EO72" i="9"/>
  <c r="ET84" i="9"/>
  <c r="EP144" i="9"/>
  <c r="EM112" i="9"/>
  <c r="EO147" i="9"/>
  <c r="EO145" i="9"/>
  <c r="EP139" i="9"/>
  <c r="EM152" i="9"/>
  <c r="EM63" i="9"/>
  <c r="EO63" i="9"/>
  <c r="EO102" i="9"/>
  <c r="ET148" i="9"/>
  <c r="DG66" i="9"/>
  <c r="DG148" i="9"/>
  <c r="EG63" i="9"/>
  <c r="ET83" i="9"/>
  <c r="DG60" i="9"/>
  <c r="EG65" i="9"/>
  <c r="DG135" i="9"/>
  <c r="ET123" i="9"/>
  <c r="DG106" i="9"/>
  <c r="EG61" i="9"/>
  <c r="EG99" i="9"/>
  <c r="DT115" i="9"/>
  <c r="FA107" i="9"/>
  <c r="DG121" i="9"/>
  <c r="DG64" i="9"/>
  <c r="ET91" i="9"/>
  <c r="FA148" i="9"/>
  <c r="EG136" i="9"/>
  <c r="EG88" i="9"/>
  <c r="ET143" i="9"/>
  <c r="ET112" i="9"/>
  <c r="DG134" i="9"/>
  <c r="EG120" i="9"/>
  <c r="EG143" i="9"/>
  <c r="ET63" i="9"/>
  <c r="DT63" i="9"/>
  <c r="DO126" i="9"/>
  <c r="DO91" i="9"/>
  <c r="DM69" i="9"/>
  <c r="DP88" i="9"/>
  <c r="DT100" i="9"/>
  <c r="DO110" i="9"/>
  <c r="DO127" i="9"/>
  <c r="DM146" i="9"/>
  <c r="DM128" i="9"/>
  <c r="DP99" i="9"/>
  <c r="DT112" i="9"/>
  <c r="EA60" i="9"/>
  <c r="DO128" i="9"/>
  <c r="DM62" i="9"/>
  <c r="DP157" i="9"/>
  <c r="DP127" i="9"/>
  <c r="DT124" i="9"/>
  <c r="DO86" i="9"/>
  <c r="DO79" i="9"/>
  <c r="DM157" i="9"/>
  <c r="DP154" i="9"/>
  <c r="DP126" i="9"/>
  <c r="DT97" i="9"/>
  <c r="DO109" i="9"/>
  <c r="DO107" i="9"/>
  <c r="DM134" i="9"/>
  <c r="DP153" i="9"/>
  <c r="DT77" i="9"/>
  <c r="DO152" i="9"/>
  <c r="DO111" i="9"/>
  <c r="DM126" i="9"/>
  <c r="DM144" i="9"/>
  <c r="DP124" i="9"/>
  <c r="DP94" i="9"/>
  <c r="DT84" i="9"/>
  <c r="DO96" i="9"/>
  <c r="DM111" i="9"/>
  <c r="DM112" i="9"/>
  <c r="DP120" i="9"/>
  <c r="DJ76" i="9"/>
  <c r="DT93" i="9"/>
  <c r="DO92" i="9"/>
  <c r="DM149" i="9"/>
  <c r="DP105" i="9"/>
  <c r="DP106" i="9"/>
  <c r="DJ71" i="9"/>
  <c r="DU139" i="9"/>
  <c r="EF117" i="9"/>
  <c r="FB154" i="9"/>
  <c r="EV81" i="9"/>
  <c r="EI108" i="9"/>
  <c r="EV80" i="9"/>
  <c r="EX125" i="9"/>
  <c r="EV129" i="9"/>
  <c r="EL101" i="9"/>
  <c r="EK71" i="9"/>
  <c r="EH149" i="9"/>
  <c r="EK73" i="9"/>
  <c r="EX63" i="9"/>
  <c r="EK117" i="9"/>
  <c r="EL158" i="9"/>
  <c r="EH132" i="9"/>
  <c r="EK108" i="9"/>
  <c r="EL114" i="9"/>
  <c r="EL107" i="9"/>
  <c r="EQ111" i="9"/>
  <c r="EU64" i="9"/>
  <c r="EJ101" i="9"/>
  <c r="EJ76" i="9"/>
  <c r="EL126" i="9"/>
  <c r="EQ155" i="9"/>
  <c r="EU150" i="9"/>
  <c r="EU74" i="9"/>
  <c r="EJ118" i="9"/>
  <c r="EP153" i="9"/>
  <c r="EL64" i="9"/>
  <c r="EQ68" i="9"/>
  <c r="EU81" i="9"/>
  <c r="EU119" i="9"/>
  <c r="EJ69" i="9"/>
  <c r="EL60" i="9"/>
  <c r="EQ135" i="9"/>
  <c r="EU85" i="9"/>
  <c r="EU99" i="9"/>
  <c r="EL86" i="9"/>
  <c r="EQ107" i="9"/>
  <c r="EU76" i="9"/>
  <c r="EU151" i="9"/>
  <c r="EJ139" i="9"/>
  <c r="EL123" i="9"/>
  <c r="EQ101" i="9"/>
  <c r="EU62" i="9"/>
  <c r="EJ109" i="9"/>
  <c r="EL85" i="9"/>
  <c r="EQ139" i="9"/>
  <c r="EU61" i="9"/>
  <c r="EJ94" i="9"/>
  <c r="EL83" i="9"/>
  <c r="EQ94" i="9"/>
  <c r="EQ89" i="9"/>
  <c r="EU63" i="9"/>
  <c r="EJ65" i="9"/>
  <c r="EP143" i="9"/>
  <c r="EP117" i="9"/>
  <c r="EM126" i="9"/>
  <c r="EO79" i="9"/>
  <c r="EO106" i="9"/>
  <c r="ET74" i="9"/>
  <c r="EP122" i="9"/>
  <c r="EM136" i="9"/>
  <c r="EM151" i="9"/>
  <c r="EO121" i="9"/>
  <c r="ET61" i="9"/>
  <c r="EP131" i="9"/>
  <c r="EM122" i="9"/>
  <c r="EO82" i="9"/>
  <c r="ET108" i="9"/>
  <c r="EP104" i="9"/>
  <c r="EM81" i="9"/>
  <c r="EM95" i="9"/>
  <c r="EO86" i="9"/>
  <c r="ET102" i="9"/>
  <c r="EP108" i="9"/>
  <c r="EM85" i="9"/>
  <c r="EO156" i="9"/>
  <c r="EO61" i="9"/>
  <c r="ET60" i="9"/>
  <c r="EP80" i="9"/>
  <c r="EM128" i="9"/>
  <c r="EM159" i="9"/>
  <c r="EO96" i="9"/>
  <c r="ET62" i="9"/>
  <c r="EP92" i="9"/>
  <c r="EM153" i="9"/>
  <c r="EO151" i="9"/>
  <c r="EO62" i="9"/>
  <c r="EP120" i="9"/>
  <c r="EM60" i="9"/>
  <c r="EM139" i="9"/>
  <c r="EO80" i="9"/>
  <c r="FA92" i="9"/>
  <c r="ET82" i="9"/>
  <c r="EG74" i="9"/>
  <c r="DG156" i="9"/>
  <c r="EG83" i="9"/>
  <c r="ET79" i="9"/>
  <c r="DG110" i="9"/>
  <c r="DG130" i="9"/>
  <c r="EG111" i="9"/>
  <c r="ET127" i="9"/>
  <c r="DG90" i="9"/>
  <c r="DG157" i="9"/>
  <c r="EG95" i="9"/>
  <c r="ET119" i="9"/>
  <c r="EG126" i="9"/>
  <c r="DG77" i="9"/>
  <c r="DG124" i="9"/>
  <c r="DT139" i="9"/>
  <c r="EG102" i="9"/>
  <c r="DG73" i="9"/>
  <c r="DG120" i="9"/>
  <c r="ET99" i="9"/>
  <c r="DT149" i="9"/>
  <c r="EG113" i="9"/>
  <c r="EG91" i="9"/>
  <c r="DG91" i="9"/>
  <c r="DT75" i="9"/>
  <c r="DT82" i="9"/>
  <c r="DO145" i="9"/>
  <c r="DM123" i="9"/>
  <c r="DM88" i="9"/>
  <c r="DP118" i="9"/>
  <c r="DT140" i="9"/>
  <c r="DO62" i="9"/>
  <c r="DO87" i="9"/>
  <c r="DM66" i="9"/>
  <c r="DM84" i="9"/>
  <c r="DP143" i="9"/>
  <c r="DT70" i="9"/>
  <c r="DO118" i="9"/>
  <c r="DO80" i="9"/>
  <c r="DM141" i="9"/>
  <c r="DP61" i="9"/>
  <c r="DP131" i="9"/>
  <c r="DT104" i="9"/>
  <c r="DO158" i="9"/>
  <c r="DM119" i="9"/>
  <c r="DM137" i="9"/>
  <c r="DP152" i="9"/>
  <c r="DJ84" i="9"/>
  <c r="DT65" i="9"/>
  <c r="DO125" i="9"/>
  <c r="DO75" i="9"/>
  <c r="DM133" i="9"/>
  <c r="DP144" i="9"/>
  <c r="DT141" i="9"/>
  <c r="DO100" i="9"/>
  <c r="DO103" i="9"/>
  <c r="DM82" i="9"/>
  <c r="DM100" i="9"/>
  <c r="DP132" i="9"/>
  <c r="DP71" i="9"/>
  <c r="DO74" i="9"/>
  <c r="DO64" i="9"/>
  <c r="DM131" i="9"/>
  <c r="DM96" i="9"/>
  <c r="DP137" i="9"/>
  <c r="DT158" i="9"/>
  <c r="DO70" i="9"/>
  <c r="DO116" i="9"/>
  <c r="DM74" i="9"/>
  <c r="EY101" i="9"/>
  <c r="EF98" i="9"/>
  <c r="EI88" i="9"/>
  <c r="EX88" i="9"/>
  <c r="EI143" i="9"/>
  <c r="EH148" i="9"/>
  <c r="EI121" i="9"/>
  <c r="EL154" i="9"/>
  <c r="EK76" i="9"/>
  <c r="EK157" i="9"/>
  <c r="EK146" i="9"/>
  <c r="EX134" i="9"/>
  <c r="EK154" i="9"/>
  <c r="EV144" i="9"/>
  <c r="EH78" i="9"/>
  <c r="EK116" i="9"/>
  <c r="EL63" i="9"/>
  <c r="EL155" i="9"/>
  <c r="EQ104" i="9"/>
  <c r="EU73" i="9"/>
  <c r="EJ78" i="9"/>
  <c r="EJ64" i="9"/>
  <c r="EL131" i="9"/>
  <c r="EQ83" i="9"/>
  <c r="EU124" i="9"/>
  <c r="EU86" i="9"/>
  <c r="EJ126" i="9"/>
  <c r="EP126" i="9"/>
  <c r="EQ66" i="9"/>
  <c r="EQ137" i="9"/>
  <c r="EU117" i="9"/>
  <c r="EU134" i="9"/>
  <c r="EJ87" i="9"/>
  <c r="EL144" i="9"/>
  <c r="EQ103" i="9"/>
  <c r="EU121" i="9"/>
  <c r="EJ111" i="9"/>
  <c r="EL88" i="9"/>
  <c r="EQ159" i="9"/>
  <c r="EU100" i="9"/>
  <c r="EU127" i="9"/>
  <c r="EJ147" i="9"/>
  <c r="EL80" i="9"/>
  <c r="EQ81" i="9"/>
  <c r="EU102" i="9"/>
  <c r="EJ154" i="9"/>
  <c r="EL122" i="9"/>
  <c r="EQ124" i="9"/>
  <c r="EU101" i="9"/>
  <c r="EJ122" i="9"/>
  <c r="EL119" i="9"/>
  <c r="EQ87" i="9"/>
  <c r="EU60" i="9"/>
  <c r="EJ119" i="9"/>
  <c r="EJ115" i="9"/>
  <c r="EP159" i="9"/>
  <c r="EM158" i="9"/>
  <c r="EM67" i="9"/>
  <c r="EO155" i="9"/>
  <c r="EO126" i="9"/>
  <c r="ET156" i="9"/>
  <c r="EP127" i="9"/>
  <c r="EM69" i="9"/>
  <c r="EM99" i="9"/>
  <c r="EO78" i="9"/>
  <c r="ET109" i="9"/>
  <c r="EP79" i="9"/>
  <c r="EM75" i="9"/>
  <c r="EO150" i="9"/>
  <c r="EJ128" i="9"/>
  <c r="EP73" i="9"/>
  <c r="EM137" i="9"/>
  <c r="EO135" i="9"/>
  <c r="FA124" i="9"/>
  <c r="EJ97" i="9"/>
  <c r="EP65" i="9"/>
  <c r="EM117" i="9"/>
  <c r="EO139" i="9"/>
  <c r="EO141" i="9"/>
  <c r="ET146" i="9"/>
  <c r="EP112" i="9"/>
  <c r="EM113" i="9"/>
  <c r="EO114" i="9"/>
  <c r="EO93" i="9"/>
  <c r="ET154" i="9"/>
  <c r="EP134" i="9"/>
  <c r="EM114" i="9"/>
  <c r="EO131" i="9"/>
  <c r="ET149" i="9"/>
  <c r="EP152" i="9"/>
  <c r="EM61" i="9"/>
  <c r="EM119" i="9"/>
  <c r="EO128" i="9"/>
  <c r="ET159" i="9"/>
  <c r="ET116" i="9"/>
  <c r="EG97" i="9"/>
  <c r="EG96" i="9"/>
  <c r="EG71" i="9"/>
  <c r="DT123" i="9"/>
  <c r="DG62" i="9"/>
  <c r="DG144" i="9"/>
  <c r="DG151" i="9"/>
  <c r="ET94" i="9"/>
  <c r="EG142" i="9"/>
  <c r="EG124" i="9"/>
  <c r="DG123" i="9"/>
  <c r="ET132" i="9"/>
  <c r="EG150" i="9"/>
  <c r="DG109" i="9"/>
  <c r="EG135" i="9"/>
  <c r="DT147" i="9"/>
  <c r="EG118" i="9"/>
  <c r="DG105" i="9"/>
  <c r="DG159" i="9"/>
  <c r="DT127" i="9"/>
  <c r="EA64" i="9"/>
  <c r="EG141" i="9"/>
  <c r="DG88" i="9"/>
  <c r="DG154" i="9"/>
  <c r="DT130" i="9"/>
  <c r="DT60" i="9"/>
  <c r="DO65" i="9"/>
  <c r="DM83" i="9"/>
  <c r="DP117" i="9"/>
  <c r="DP91" i="9"/>
  <c r="DT61" i="9"/>
  <c r="DO102" i="9"/>
  <c r="DM103" i="9"/>
  <c r="DM90" i="9"/>
  <c r="DP138" i="9"/>
  <c r="DP95" i="9"/>
  <c r="DT113" i="9"/>
  <c r="DO90" i="9"/>
  <c r="DO83" i="9"/>
  <c r="DM113" i="9"/>
  <c r="DP69" i="9"/>
  <c r="DP63" i="9"/>
  <c r="DT145" i="9"/>
  <c r="DO85" i="9"/>
  <c r="DM150" i="9"/>
  <c r="DM89" i="9"/>
  <c r="DP146" i="9"/>
  <c r="DT146" i="9"/>
  <c r="DT152" i="9"/>
  <c r="DO130" i="9"/>
  <c r="DM115" i="9"/>
  <c r="DM85" i="9"/>
  <c r="DP130" i="9"/>
  <c r="DO78" i="9"/>
  <c r="DO68" i="9"/>
  <c r="DO71" i="9"/>
  <c r="DM106" i="9"/>
  <c r="DM68" i="9"/>
  <c r="DP70" i="9"/>
  <c r="DP79" i="9"/>
  <c r="DO154" i="9"/>
  <c r="DO120" i="9"/>
  <c r="DM122" i="9"/>
  <c r="DM64" i="9"/>
  <c r="DP92" i="9"/>
  <c r="DT138" i="9"/>
  <c r="DO129" i="9"/>
  <c r="DO95" i="9"/>
  <c r="DM98" i="9"/>
  <c r="DP145" i="9"/>
  <c r="DJ124" i="9"/>
  <c r="DJ105" i="9"/>
  <c r="DU124" i="9"/>
  <c r="DU128" i="9"/>
  <c r="DQ64" i="9"/>
  <c r="ER146" i="9"/>
  <c r="FA61" i="9"/>
  <c r="EI72" i="9"/>
  <c r="EH106" i="9"/>
  <c r="EX142" i="9"/>
  <c r="EK105" i="9"/>
  <c r="EH129" i="9"/>
  <c r="EV72" i="9"/>
  <c r="EL145" i="9"/>
  <c r="EK151" i="9"/>
  <c r="EK100" i="9"/>
  <c r="EH74" i="9"/>
  <c r="EK104" i="9"/>
  <c r="EX101" i="9"/>
  <c r="EK153" i="9"/>
  <c r="EL76" i="9"/>
  <c r="EL91" i="9"/>
  <c r="EQ90" i="9"/>
  <c r="EQ129" i="9"/>
  <c r="EU133" i="9"/>
  <c r="EJ114" i="9"/>
  <c r="EJ104" i="9"/>
  <c r="EQ112" i="9"/>
  <c r="EQ64" i="9"/>
  <c r="EU72" i="9"/>
  <c r="EU75" i="9"/>
  <c r="EJ103" i="9"/>
  <c r="EP155" i="9"/>
  <c r="EQ130" i="9"/>
  <c r="EQ61" i="9"/>
  <c r="EU89" i="9"/>
  <c r="EJ143" i="9"/>
  <c r="EJ96" i="9"/>
  <c r="EL127" i="9"/>
  <c r="EQ72" i="9"/>
  <c r="EU137" i="9"/>
  <c r="EJ77" i="9"/>
  <c r="EL140" i="9"/>
  <c r="EQ76" i="9"/>
  <c r="EU145" i="9"/>
  <c r="EJ151" i="9"/>
  <c r="EJ152" i="9"/>
  <c r="EQ78" i="9"/>
  <c r="EU156" i="9"/>
  <c r="EU135" i="9"/>
  <c r="EJ67" i="9"/>
  <c r="EL111" i="9"/>
  <c r="EQ140" i="9"/>
  <c r="EU118" i="9"/>
  <c r="EJ137" i="9"/>
  <c r="EL128" i="9"/>
  <c r="EQ147" i="9"/>
  <c r="EU152" i="9"/>
  <c r="EJ70" i="9"/>
  <c r="EJ92" i="9"/>
  <c r="EP135" i="9"/>
  <c r="EM144" i="9"/>
  <c r="EM143" i="9"/>
  <c r="EO84" i="9"/>
  <c r="FA156" i="9"/>
  <c r="ET86" i="9"/>
  <c r="EP147" i="9"/>
  <c r="EM109" i="9"/>
  <c r="EM94" i="9"/>
  <c r="EO118" i="9"/>
  <c r="ET100" i="9"/>
  <c r="EP77" i="9"/>
  <c r="EM103" i="9"/>
  <c r="FA104" i="9"/>
  <c r="EP142" i="9"/>
  <c r="EP116" i="9"/>
  <c r="EM149" i="9"/>
  <c r="EO91" i="9"/>
  <c r="ET73" i="9"/>
  <c r="EJ124" i="9"/>
  <c r="EP146" i="9"/>
  <c r="EM70" i="9"/>
  <c r="EO115" i="9"/>
  <c r="EO105" i="9"/>
  <c r="ET120" i="9"/>
  <c r="EP76" i="9"/>
  <c r="EM145" i="9"/>
  <c r="EO159" i="9"/>
  <c r="EO157" i="9"/>
  <c r="EJ132" i="9"/>
  <c r="EP90" i="9"/>
  <c r="EM111" i="9"/>
  <c r="EO76" i="9"/>
  <c r="EJ112" i="9"/>
  <c r="EP154" i="9"/>
  <c r="EM93" i="9"/>
  <c r="EM110" i="9"/>
  <c r="EO140" i="9"/>
  <c r="ET85" i="9"/>
  <c r="ET75" i="9"/>
  <c r="EG117" i="9"/>
  <c r="DG108" i="9"/>
  <c r="DG79" i="9"/>
  <c r="ET122" i="9"/>
  <c r="EG70" i="9"/>
  <c r="EG140" i="9"/>
  <c r="EG67" i="9"/>
  <c r="ET96" i="9"/>
  <c r="EG66" i="9"/>
  <c r="EG132" i="9"/>
  <c r="DG147" i="9"/>
  <c r="DT107" i="9"/>
  <c r="DG86" i="9"/>
  <c r="DG153" i="9"/>
  <c r="EG130" i="9"/>
  <c r="ET111" i="9"/>
  <c r="DG82" i="9"/>
  <c r="DG133" i="9"/>
  <c r="EG155" i="9"/>
  <c r="DT151" i="9"/>
  <c r="FA116" i="9"/>
  <c r="DG149" i="9"/>
  <c r="EG84" i="9"/>
  <c r="ET107" i="9"/>
  <c r="ET118" i="9"/>
  <c r="DT108" i="9"/>
  <c r="DO93" i="9"/>
  <c r="DM91" i="9"/>
  <c r="DP62" i="9"/>
  <c r="DP119" i="9"/>
  <c r="DT137" i="9"/>
  <c r="DO117" i="9"/>
  <c r="DM151" i="9"/>
  <c r="DM148" i="9"/>
  <c r="DP133" i="9"/>
  <c r="DP147" i="9"/>
  <c r="DT68" i="9"/>
  <c r="DO60" i="9"/>
  <c r="DM99" i="9"/>
  <c r="DM93" i="9"/>
  <c r="DP109" i="9"/>
  <c r="DJ128" i="9"/>
  <c r="DT81" i="9"/>
  <c r="DO137" i="9"/>
  <c r="DM71" i="9"/>
  <c r="DM156" i="9"/>
  <c r="DP100" i="9"/>
  <c r="DT98" i="9"/>
  <c r="DO153" i="9"/>
  <c r="DO104" i="9"/>
  <c r="DM143" i="9"/>
  <c r="DM152" i="9"/>
  <c r="DP80" i="9"/>
  <c r="DO94" i="9"/>
  <c r="DO124" i="9"/>
  <c r="DM107" i="9"/>
  <c r="DM130" i="9"/>
  <c r="DP60" i="9"/>
  <c r="DP96" i="9"/>
  <c r="DJ100" i="9"/>
  <c r="DO157" i="9"/>
  <c r="DO119" i="9"/>
  <c r="DM78" i="9"/>
  <c r="DP149" i="9"/>
  <c r="DP84" i="9"/>
  <c r="DT79" i="9"/>
  <c r="EY138" i="9"/>
  <c r="EV125" i="9"/>
  <c r="EX119" i="9"/>
  <c r="FA159" i="9"/>
  <c r="FA87" i="9"/>
  <c r="EX149" i="9"/>
  <c r="EH112" i="9"/>
  <c r="EX71" i="9"/>
  <c r="FA133" i="9"/>
  <c r="EL125" i="9"/>
  <c r="EL68" i="9"/>
  <c r="EH115" i="9"/>
  <c r="EK88" i="9"/>
  <c r="EH119" i="9"/>
  <c r="EK86" i="9"/>
  <c r="EL132" i="9"/>
  <c r="EL102" i="9"/>
  <c r="EQ138" i="9"/>
  <c r="EQ97" i="9"/>
  <c r="EU141" i="9"/>
  <c r="EJ86" i="9"/>
  <c r="EP121" i="9"/>
  <c r="EQ136" i="9"/>
  <c r="EQ156" i="9"/>
  <c r="EU84" i="9"/>
  <c r="EU115" i="9"/>
  <c r="EJ157" i="9"/>
  <c r="EP87" i="9"/>
  <c r="EQ110" i="9"/>
  <c r="EQ145" i="9"/>
  <c r="EU106" i="9"/>
  <c r="EJ129" i="9"/>
  <c r="EJ75" i="9"/>
  <c r="EL100" i="9"/>
  <c r="EQ92" i="9"/>
  <c r="EU114" i="9"/>
  <c r="EJ125" i="9"/>
  <c r="EL134" i="9"/>
  <c r="EQ100" i="9"/>
  <c r="EU113" i="9"/>
  <c r="EJ74" i="9"/>
  <c r="EJ144" i="9"/>
  <c r="EQ115" i="9"/>
  <c r="EU92" i="9"/>
  <c r="EU139" i="9"/>
  <c r="EJ91" i="9"/>
  <c r="EL139" i="9"/>
  <c r="EQ105" i="9"/>
  <c r="EU82" i="9"/>
  <c r="EJ158" i="9"/>
  <c r="EL103" i="9"/>
  <c r="EQ123" i="9"/>
  <c r="EU65" i="9"/>
  <c r="EJ90" i="9"/>
  <c r="EJ145" i="9"/>
  <c r="EP132" i="9"/>
  <c r="EM100" i="9"/>
  <c r="EM147" i="9"/>
  <c r="EO112" i="9"/>
  <c r="ET151" i="9"/>
  <c r="ET67" i="9"/>
  <c r="EP156" i="9"/>
  <c r="EM129" i="9"/>
  <c r="EO146" i="9"/>
  <c r="FA100" i="9"/>
  <c r="ET153" i="9"/>
  <c r="EP89" i="9"/>
  <c r="EM91" i="9"/>
  <c r="ET157" i="9"/>
  <c r="EP95" i="9"/>
  <c r="EP133" i="9"/>
  <c r="EM62" i="9"/>
  <c r="EO64" i="9"/>
  <c r="ET65" i="9"/>
  <c r="EP119" i="9"/>
  <c r="EP62" i="9"/>
  <c r="EM98" i="9"/>
  <c r="EO122" i="9"/>
  <c r="EO133" i="9"/>
  <c r="EP78" i="9"/>
  <c r="EP100" i="9"/>
  <c r="EM106" i="9"/>
  <c r="EO143" i="9"/>
  <c r="EO125" i="9"/>
  <c r="EP110" i="9"/>
  <c r="EP85" i="9"/>
  <c r="EM115" i="9"/>
  <c r="EO104" i="9"/>
  <c r="EP129" i="9"/>
  <c r="EP148" i="9"/>
  <c r="EM97" i="9"/>
  <c r="EO130" i="9"/>
  <c r="EO109" i="9"/>
  <c r="ET77" i="9"/>
  <c r="FA155" i="9"/>
  <c r="EG93" i="9"/>
  <c r="DG76" i="9"/>
  <c r="EG138" i="9"/>
  <c r="DT96" i="9"/>
  <c r="EG129" i="9"/>
  <c r="DG116" i="9"/>
  <c r="DG107" i="9"/>
  <c r="DT99" i="9"/>
  <c r="EG121" i="9"/>
  <c r="DG112" i="9"/>
  <c r="DG103" i="9"/>
  <c r="DT71" i="9"/>
  <c r="EG110" i="9"/>
  <c r="DG138" i="9"/>
  <c r="DG119" i="9"/>
  <c r="ET155" i="9"/>
  <c r="EG90" i="9"/>
  <c r="EG152" i="9"/>
  <c r="EG106" i="9"/>
  <c r="DT144" i="9"/>
  <c r="EG89" i="9"/>
  <c r="DG69" i="9"/>
  <c r="EG159" i="9"/>
  <c r="ET87" i="9"/>
  <c r="ET114" i="9"/>
  <c r="DT153" i="9"/>
  <c r="DO138" i="9"/>
  <c r="DM158" i="9"/>
  <c r="DP89" i="9"/>
  <c r="DP159" i="9"/>
  <c r="DT73" i="9"/>
  <c r="DO61" i="9"/>
  <c r="DM79" i="9"/>
  <c r="DM117" i="9"/>
  <c r="DP101" i="9"/>
  <c r="DP78" i="9"/>
  <c r="DT136" i="9"/>
  <c r="DO113" i="9"/>
  <c r="DM147" i="9"/>
  <c r="DM61" i="9"/>
  <c r="DP73" i="9"/>
  <c r="DJ145" i="9"/>
  <c r="DT101" i="9"/>
  <c r="DO108" i="9"/>
  <c r="DM159" i="9"/>
  <c r="DM108" i="9"/>
  <c r="DP123" i="9"/>
  <c r="DT90" i="9"/>
  <c r="DO82" i="9"/>
  <c r="DO72" i="9"/>
  <c r="DM67" i="9"/>
  <c r="DM104" i="9"/>
  <c r="DP82" i="9"/>
  <c r="DO114" i="9"/>
  <c r="DO155" i="9"/>
  <c r="DM139" i="9"/>
  <c r="DM129" i="9"/>
  <c r="DP97" i="9"/>
  <c r="DP108" i="9"/>
  <c r="DT120" i="9"/>
  <c r="DO73" i="9"/>
  <c r="DO115" i="9"/>
  <c r="DM102" i="9"/>
  <c r="DP65" i="9"/>
  <c r="DP74" i="9"/>
  <c r="DT102" i="9"/>
  <c r="DO69" i="9"/>
  <c r="DM127" i="9"/>
  <c r="DM105" i="9"/>
  <c r="FA67" i="9"/>
  <c r="EI76" i="9"/>
  <c r="EL151" i="9"/>
  <c r="EU77" i="9"/>
  <c r="EJ120" i="9"/>
  <c r="EJ98" i="9"/>
  <c r="EU130" i="9"/>
  <c r="EM64" i="9"/>
  <c r="ET152" i="9"/>
  <c r="EO148" i="9"/>
  <c r="EP93" i="9"/>
  <c r="EP98" i="9"/>
  <c r="EG72" i="9"/>
  <c r="DG100" i="9"/>
  <c r="EG100" i="9"/>
  <c r="DT89" i="9"/>
  <c r="DM97" i="9"/>
  <c r="DT154" i="9"/>
  <c r="DO151" i="9"/>
  <c r="DP141" i="9"/>
  <c r="DT62" i="9"/>
  <c r="DP134" i="9"/>
  <c r="DJ118" i="9"/>
  <c r="DU110" i="9"/>
  <c r="DQ69" i="9"/>
  <c r="DQ82" i="9"/>
  <c r="DJ93" i="9"/>
  <c r="DJ159" i="9"/>
  <c r="DU157" i="9"/>
  <c r="DQ133" i="9"/>
  <c r="DQ63" i="9"/>
  <c r="DL134" i="9"/>
  <c r="DJ108" i="9"/>
  <c r="DJ130" i="9"/>
  <c r="DU132" i="9"/>
  <c r="DQ61" i="9"/>
  <c r="DQ150" i="9"/>
  <c r="DL99" i="9"/>
  <c r="DJ75" i="9"/>
  <c r="DU155" i="9"/>
  <c r="DU125" i="9"/>
  <c r="DQ84" i="9"/>
  <c r="DL135" i="9"/>
  <c r="DJ157" i="9"/>
  <c r="DJ66" i="9"/>
  <c r="DU141" i="9"/>
  <c r="DQ144" i="9"/>
  <c r="DQ134" i="9"/>
  <c r="DL88" i="9"/>
  <c r="DP113" i="9"/>
  <c r="DJ79" i="9"/>
  <c r="DU90" i="9"/>
  <c r="DQ101" i="9"/>
  <c r="DQ122" i="9"/>
  <c r="DL121" i="9"/>
  <c r="DJ122" i="9"/>
  <c r="DU95" i="9"/>
  <c r="DU80" i="9"/>
  <c r="DQ111" i="9"/>
  <c r="DL125" i="9"/>
  <c r="DJ87" i="9"/>
  <c r="DU67" i="9"/>
  <c r="DU108" i="9"/>
  <c r="DQ103" i="9"/>
  <c r="DL150" i="9"/>
  <c r="DL133" i="9"/>
  <c r="DK146" i="9"/>
  <c r="DH65" i="9"/>
  <c r="DX109" i="9"/>
  <c r="DI126" i="9"/>
  <c r="EA147" i="9"/>
  <c r="DK76" i="9"/>
  <c r="DK138" i="9"/>
  <c r="DH154" i="9"/>
  <c r="DH130" i="9"/>
  <c r="DV71" i="9"/>
  <c r="DK72" i="9"/>
  <c r="DK121" i="9"/>
  <c r="DH89" i="9"/>
  <c r="DH90" i="9"/>
  <c r="DX108" i="9"/>
  <c r="DV151" i="9"/>
  <c r="DL84" i="9"/>
  <c r="DK142" i="9"/>
  <c r="DK93" i="9"/>
  <c r="DH80" i="9"/>
  <c r="DX116" i="9"/>
  <c r="DV132" i="9"/>
  <c r="DL90" i="9"/>
  <c r="DK148" i="9"/>
  <c r="DK89" i="9"/>
  <c r="DH147" i="9"/>
  <c r="DX85" i="9"/>
  <c r="DV82" i="9"/>
  <c r="DL126" i="9"/>
  <c r="DK108" i="9"/>
  <c r="DK129" i="9"/>
  <c r="DH111" i="9"/>
  <c r="DX105" i="9"/>
  <c r="EA108" i="9"/>
  <c r="DL81" i="9"/>
  <c r="DK94" i="9"/>
  <c r="DH101" i="9"/>
  <c r="DH115" i="9"/>
  <c r="DI137" i="9"/>
  <c r="DV112" i="9"/>
  <c r="DH125" i="9"/>
  <c r="DH79" i="9"/>
  <c r="DX76" i="9"/>
  <c r="DI148" i="9"/>
  <c r="DI158" i="9"/>
  <c r="DV66" i="9"/>
  <c r="DV136" i="9"/>
  <c r="EA77" i="9"/>
  <c r="DX75" i="9"/>
  <c r="DI108" i="9"/>
  <c r="DI70" i="9"/>
  <c r="DV113" i="9"/>
  <c r="DV143" i="9"/>
  <c r="EA133" i="9"/>
  <c r="DX135" i="9"/>
  <c r="DI113" i="9"/>
  <c r="DI99" i="9"/>
  <c r="DV121" i="9"/>
  <c r="EA61" i="9"/>
  <c r="DX72" i="9"/>
  <c r="DI109" i="9"/>
  <c r="DI63" i="9"/>
  <c r="DV69" i="9"/>
  <c r="EA93" i="9"/>
  <c r="DX129" i="9"/>
  <c r="DX127" i="9"/>
  <c r="DI119" i="9"/>
  <c r="DV147" i="9"/>
  <c r="EA122" i="9"/>
  <c r="DX97" i="9"/>
  <c r="DX111" i="9"/>
  <c r="DI87" i="9"/>
  <c r="DV98" i="9"/>
  <c r="DV67" i="9"/>
  <c r="DN138" i="9"/>
  <c r="DZ120" i="9"/>
  <c r="EB145" i="9"/>
  <c r="DR121" i="9"/>
  <c r="EA97" i="9"/>
  <c r="DR104" i="9"/>
  <c r="DZ84" i="9"/>
  <c r="DR137" i="9"/>
  <c r="DS76" i="9"/>
  <c r="DY140" i="9"/>
  <c r="DZ90" i="9"/>
  <c r="DE144" i="9"/>
  <c r="FE144" i="9" s="1"/>
  <c r="DZ119" i="9"/>
  <c r="DN107" i="9"/>
  <c r="DR103" i="9"/>
  <c r="DZ103" i="9"/>
  <c r="DE82" i="9"/>
  <c r="FE82" i="9" s="1"/>
  <c r="DW158" i="9"/>
  <c r="DS74" i="9"/>
  <c r="DS155" i="9"/>
  <c r="EA121" i="9"/>
  <c r="DF101" i="9"/>
  <c r="DW113" i="9"/>
  <c r="EI110" i="9"/>
  <c r="EV68" i="9"/>
  <c r="EQ114" i="9"/>
  <c r="EJ149" i="9"/>
  <c r="EQ70" i="9"/>
  <c r="EJ156" i="9"/>
  <c r="EJ83" i="9"/>
  <c r="EM130" i="9"/>
  <c r="ET124" i="9"/>
  <c r="ET137" i="9"/>
  <c r="EM86" i="9"/>
  <c r="EP109" i="9"/>
  <c r="ET158" i="9"/>
  <c r="DG71" i="9"/>
  <c r="DG115" i="9"/>
  <c r="DO88" i="9"/>
  <c r="DP128" i="9"/>
  <c r="DT72" i="9"/>
  <c r="DM155" i="9"/>
  <c r="DP64" i="9"/>
  <c r="DO149" i="9"/>
  <c r="DP76" i="9"/>
  <c r="DJ158" i="9"/>
  <c r="DU126" i="9"/>
  <c r="DQ137" i="9"/>
  <c r="DL100" i="9"/>
  <c r="DJ131" i="9"/>
  <c r="DU115" i="9"/>
  <c r="DU101" i="9"/>
  <c r="DQ153" i="9"/>
  <c r="DQ120" i="9"/>
  <c r="DL130" i="9"/>
  <c r="DJ135" i="9"/>
  <c r="DU60" i="9"/>
  <c r="DU137" i="9"/>
  <c r="DQ97" i="9"/>
  <c r="DQ114" i="9"/>
  <c r="DL87" i="9"/>
  <c r="DJ99" i="9"/>
  <c r="DU154" i="9"/>
  <c r="DU152" i="9"/>
  <c r="DQ143" i="9"/>
  <c r="DL131" i="9"/>
  <c r="DJ95" i="9"/>
  <c r="DJ101" i="9"/>
  <c r="DU89" i="9"/>
  <c r="DQ105" i="9"/>
  <c r="DQ136" i="9"/>
  <c r="DL66" i="9"/>
  <c r="DJ144" i="9"/>
  <c r="DJ137" i="9"/>
  <c r="DU153" i="9"/>
  <c r="DQ117" i="9"/>
  <c r="DQ94" i="9"/>
  <c r="DK90" i="9"/>
  <c r="DJ103" i="9"/>
  <c r="DU127" i="9"/>
  <c r="DQ77" i="9"/>
  <c r="DQ152" i="9"/>
  <c r="DJ148" i="9"/>
  <c r="DJ83" i="9"/>
  <c r="DU91" i="9"/>
  <c r="DU76" i="9"/>
  <c r="DQ71" i="9"/>
  <c r="DL86" i="9"/>
  <c r="DL101" i="9"/>
  <c r="DK86" i="9"/>
  <c r="DH81" i="9"/>
  <c r="DX65" i="9"/>
  <c r="EA140" i="9"/>
  <c r="EA135" i="9"/>
  <c r="DK132" i="9"/>
  <c r="DK137" i="9"/>
  <c r="DH132" i="9"/>
  <c r="DX78" i="9"/>
  <c r="DV107" i="9"/>
  <c r="DK96" i="9"/>
  <c r="DK133" i="9"/>
  <c r="DH73" i="9"/>
  <c r="DH139" i="9"/>
  <c r="DX159" i="9"/>
  <c r="EA157" i="9"/>
  <c r="DL129" i="9"/>
  <c r="DK107" i="9"/>
  <c r="DK61" i="9"/>
  <c r="DH82" i="9"/>
  <c r="DX92" i="9"/>
  <c r="EA86" i="9"/>
  <c r="DL113" i="9"/>
  <c r="DK103" i="9"/>
  <c r="DH153" i="9"/>
  <c r="DH103" i="9"/>
  <c r="DX107" i="9"/>
  <c r="DV153" i="9"/>
  <c r="DL102" i="9"/>
  <c r="DK120" i="9"/>
  <c r="DK85" i="9"/>
  <c r="DH138" i="9"/>
  <c r="DX155" i="9"/>
  <c r="EA65" i="9"/>
  <c r="DL105" i="9"/>
  <c r="DK62" i="9"/>
  <c r="DH109" i="9"/>
  <c r="DH91" i="9"/>
  <c r="DI152" i="9"/>
  <c r="DV152" i="9"/>
  <c r="DH93" i="9"/>
  <c r="DH106" i="9"/>
  <c r="DX142" i="9"/>
  <c r="DI120" i="9"/>
  <c r="DI144" i="9"/>
  <c r="DV75" i="9"/>
  <c r="DV116" i="9"/>
  <c r="DX137" i="9"/>
  <c r="EA80" i="9"/>
  <c r="DI124" i="9"/>
  <c r="DV150" i="9"/>
  <c r="DV133" i="9"/>
  <c r="DV96" i="9"/>
  <c r="DX81" i="9"/>
  <c r="DX94" i="9"/>
  <c r="DI65" i="9"/>
  <c r="DI67" i="9"/>
  <c r="DV129" i="9"/>
  <c r="EA153" i="9"/>
  <c r="DX110" i="9"/>
  <c r="DI61" i="9"/>
  <c r="DI123" i="9"/>
  <c r="DV104" i="9"/>
  <c r="EA129" i="9"/>
  <c r="DX61" i="9"/>
  <c r="DX63" i="9"/>
  <c r="DI90" i="9"/>
  <c r="DV89" i="9"/>
  <c r="EA123" i="9"/>
  <c r="DX112" i="9"/>
  <c r="DX150" i="9"/>
  <c r="DI115" i="9"/>
  <c r="DV94" i="9"/>
  <c r="EA125" i="9"/>
  <c r="DR136" i="9"/>
  <c r="DE104" i="9"/>
  <c r="FE104" i="9" s="1"/>
  <c r="DN95" i="9"/>
  <c r="DF114" i="9"/>
  <c r="EA158" i="9"/>
  <c r="DF123" i="9"/>
  <c r="EB129" i="9"/>
  <c r="DF83" i="9"/>
  <c r="DF100" i="9"/>
  <c r="DW107" i="9"/>
  <c r="DZ91" i="9"/>
  <c r="DY77" i="9"/>
  <c r="DS81" i="9"/>
  <c r="DS84" i="9"/>
  <c r="DR133" i="9"/>
  <c r="DS66" i="9"/>
  <c r="DE67" i="9"/>
  <c r="FE67" i="9" s="1"/>
  <c r="DS152" i="9"/>
  <c r="DW155" i="9"/>
  <c r="EB100" i="9"/>
  <c r="EA107" i="9"/>
  <c r="DN139" i="9"/>
  <c r="EB61" i="9"/>
  <c r="DR116" i="9"/>
  <c r="DS71" i="9"/>
  <c r="DZ133" i="9"/>
  <c r="EA106" i="9"/>
  <c r="DE147" i="9"/>
  <c r="FE147" i="9" s="1"/>
  <c r="DW66" i="9"/>
  <c r="DN60" i="9"/>
  <c r="DE156" i="9"/>
  <c r="FE156" i="9" s="1"/>
  <c r="EH90" i="9"/>
  <c r="FA105" i="9"/>
  <c r="EQ113" i="9"/>
  <c r="EJ123" i="9"/>
  <c r="EQ157" i="9"/>
  <c r="EQ131" i="9"/>
  <c r="EL135" i="9"/>
  <c r="EO153" i="9"/>
  <c r="EP149" i="9"/>
  <c r="EP103" i="9"/>
  <c r="EO119" i="9"/>
  <c r="EM121" i="9"/>
  <c r="DT74" i="9"/>
  <c r="DT126" i="9"/>
  <c r="DT83" i="9"/>
  <c r="DM70" i="9"/>
  <c r="DP83" i="9"/>
  <c r="DO76" i="9"/>
  <c r="DM72" i="9"/>
  <c r="DT114" i="9"/>
  <c r="DO97" i="9"/>
  <c r="DP68" i="9"/>
  <c r="DJ62" i="9"/>
  <c r="DU105" i="9"/>
  <c r="DQ108" i="9"/>
  <c r="DL117" i="9"/>
  <c r="DJ65" i="9"/>
  <c r="DU111" i="9"/>
  <c r="DU69" i="9"/>
  <c r="DQ104" i="9"/>
  <c r="DQ142" i="9"/>
  <c r="DL138" i="9"/>
  <c r="DJ69" i="9"/>
  <c r="DU107" i="9"/>
  <c r="DU97" i="9"/>
  <c r="DQ129" i="9"/>
  <c r="DQ158" i="9"/>
  <c r="DL122" i="9"/>
  <c r="DJ98" i="9"/>
  <c r="DU146" i="9"/>
  <c r="DU92" i="9"/>
  <c r="DQ87" i="9"/>
  <c r="DL147" i="9"/>
  <c r="DJ102" i="9"/>
  <c r="DU79" i="9"/>
  <c r="DU121" i="9"/>
  <c r="DQ121" i="9"/>
  <c r="DQ98" i="9"/>
  <c r="DK159" i="9"/>
  <c r="DJ96" i="9"/>
  <c r="DJ151" i="9"/>
  <c r="DU133" i="9"/>
  <c r="DQ154" i="9"/>
  <c r="DQ62" i="9"/>
  <c r="DJ112" i="9"/>
  <c r="DJ63" i="9"/>
  <c r="DU86" i="9"/>
  <c r="DQ60" i="9"/>
  <c r="DQ90" i="9"/>
  <c r="DJ156" i="9"/>
  <c r="DJ113" i="9"/>
  <c r="DU123" i="9"/>
  <c r="DQ145" i="9"/>
  <c r="DQ139" i="9"/>
  <c r="DL96" i="9"/>
  <c r="DL136" i="9"/>
  <c r="DK114" i="9"/>
  <c r="DH61" i="9"/>
  <c r="DX118" i="9"/>
  <c r="DV123" i="9"/>
  <c r="DL124" i="9"/>
  <c r="DK128" i="9"/>
  <c r="DK101" i="9"/>
  <c r="DH104" i="9"/>
  <c r="DX101" i="9"/>
  <c r="DL65" i="9"/>
  <c r="DK124" i="9"/>
  <c r="DK97" i="9"/>
  <c r="DH146" i="9"/>
  <c r="DH155" i="9"/>
  <c r="DX79" i="9"/>
  <c r="EA143" i="9"/>
  <c r="DL61" i="9"/>
  <c r="DK147" i="9"/>
  <c r="DH141" i="9"/>
  <c r="DH159" i="9"/>
  <c r="DI131" i="9"/>
  <c r="EA68" i="9"/>
  <c r="DL132" i="9"/>
  <c r="DK119" i="9"/>
  <c r="DH60" i="9"/>
  <c r="DH135" i="9"/>
  <c r="EA144" i="9"/>
  <c r="DV144" i="9"/>
  <c r="DL78" i="9"/>
  <c r="DK99" i="9"/>
  <c r="DH118" i="9"/>
  <c r="DH72" i="9"/>
  <c r="DX120" i="9"/>
  <c r="EA72" i="9"/>
  <c r="DK60" i="9"/>
  <c r="DK117" i="9"/>
  <c r="DH69" i="9"/>
  <c r="DH95" i="9"/>
  <c r="DI64" i="9"/>
  <c r="EA118" i="9"/>
  <c r="DH128" i="9"/>
  <c r="DH74" i="9"/>
  <c r="DX153" i="9"/>
  <c r="DI155" i="9"/>
  <c r="DI78" i="9"/>
  <c r="DV145" i="9"/>
  <c r="DV115" i="9"/>
  <c r="DX140" i="9"/>
  <c r="DI149" i="9"/>
  <c r="DI147" i="9"/>
  <c r="DV118" i="9"/>
  <c r="DV141" i="9"/>
  <c r="DV76" i="9"/>
  <c r="DX89" i="9"/>
  <c r="DX98" i="9"/>
  <c r="DI97" i="9"/>
  <c r="DI130" i="9"/>
  <c r="DV61" i="9"/>
  <c r="EA134" i="9"/>
  <c r="DX119" i="9"/>
  <c r="DI93" i="9"/>
  <c r="DI94" i="9"/>
  <c r="DV72" i="9"/>
  <c r="EA71" i="9"/>
  <c r="DX124" i="9"/>
  <c r="DI60" i="9"/>
  <c r="DV114" i="9"/>
  <c r="DV124" i="9"/>
  <c r="EA69" i="9"/>
  <c r="DX136" i="9"/>
  <c r="DX130" i="9"/>
  <c r="DI150" i="9"/>
  <c r="DV79" i="9"/>
  <c r="EA67" i="9"/>
  <c r="DF96" i="9"/>
  <c r="DW118" i="9"/>
  <c r="DN79" i="9"/>
  <c r="DW72" i="9"/>
  <c r="EA101" i="9"/>
  <c r="DY137" i="9"/>
  <c r="EB118" i="9"/>
  <c r="DY152" i="9"/>
  <c r="EB67" i="9"/>
  <c r="DZ146" i="9"/>
  <c r="DS127" i="9"/>
  <c r="DR131" i="9"/>
  <c r="DS95" i="9"/>
  <c r="DZ97" i="9"/>
  <c r="DR120" i="9"/>
  <c r="DW135" i="9"/>
  <c r="DZ145" i="9"/>
  <c r="DS154" i="9"/>
  <c r="DW145" i="9"/>
  <c r="DE142" i="9"/>
  <c r="FE142" i="9" s="1"/>
  <c r="EA149" i="9"/>
  <c r="DY110" i="9"/>
  <c r="EB86" i="9"/>
  <c r="DF77" i="9"/>
  <c r="DW131" i="9"/>
  <c r="DN82" i="9"/>
  <c r="DE132" i="9"/>
  <c r="FE132" i="9" s="1"/>
  <c r="EB85" i="9"/>
  <c r="DY71" i="9"/>
  <c r="EB141" i="9"/>
  <c r="EV79" i="9"/>
  <c r="EH110" i="9"/>
  <c r="EU97" i="9"/>
  <c r="EP66" i="9"/>
  <c r="EU66" i="9"/>
  <c r="EU112" i="9"/>
  <c r="EQ88" i="9"/>
  <c r="ET97" i="9"/>
  <c r="EO144" i="9"/>
  <c r="EP105" i="9"/>
  <c r="EO65" i="9"/>
  <c r="EO154" i="9"/>
  <c r="EG157" i="9"/>
  <c r="EG62" i="9"/>
  <c r="EG145" i="9"/>
  <c r="DP77" i="9"/>
  <c r="DT121" i="9"/>
  <c r="DM138" i="9"/>
  <c r="DP107" i="9"/>
  <c r="DO101" i="9"/>
  <c r="DO63" i="9"/>
  <c r="DJ136" i="9"/>
  <c r="DJ73" i="9"/>
  <c r="DU73" i="9"/>
  <c r="DQ155" i="9"/>
  <c r="DL142" i="9"/>
  <c r="DJ77" i="9"/>
  <c r="DU116" i="9"/>
  <c r="DU156" i="9"/>
  <c r="DQ148" i="9"/>
  <c r="DQ130" i="9"/>
  <c r="DL80" i="9"/>
  <c r="DJ153" i="9"/>
  <c r="DU87" i="9"/>
  <c r="DU65" i="9"/>
  <c r="DQ100" i="9"/>
  <c r="DQ126" i="9"/>
  <c r="DK123" i="9"/>
  <c r="DJ106" i="9"/>
  <c r="DU66" i="9"/>
  <c r="DQ89" i="9"/>
  <c r="DQ119" i="9"/>
  <c r="DL71" i="9"/>
  <c r="DJ141" i="9"/>
  <c r="DU135" i="9"/>
  <c r="DU120" i="9"/>
  <c r="DQ92" i="9"/>
  <c r="DQ66" i="9"/>
  <c r="DK91" i="9"/>
  <c r="DJ116" i="9"/>
  <c r="DJ110" i="9"/>
  <c r="DU85" i="9"/>
  <c r="DQ88" i="9"/>
  <c r="DL128" i="9"/>
  <c r="DJ132" i="9"/>
  <c r="DJ109" i="9"/>
  <c r="DU142" i="9"/>
  <c r="DQ124" i="9"/>
  <c r="DL149" i="9"/>
  <c r="DJ60" i="9"/>
  <c r="DJ154" i="9"/>
  <c r="DU150" i="9"/>
  <c r="DQ73" i="9"/>
  <c r="DQ86" i="9"/>
  <c r="DL158" i="9"/>
  <c r="DK80" i="9"/>
  <c r="DK157" i="9"/>
  <c r="DH76" i="9"/>
  <c r="DX80" i="9"/>
  <c r="DV70" i="9"/>
  <c r="DL97" i="9"/>
  <c r="DK139" i="9"/>
  <c r="DK69" i="9"/>
  <c r="DH122" i="9"/>
  <c r="DX102" i="9"/>
  <c r="DL85" i="9"/>
  <c r="DK111" i="9"/>
  <c r="DK65" i="9"/>
  <c r="DH156" i="9"/>
  <c r="DH66" i="9"/>
  <c r="DI136" i="9"/>
  <c r="EA151" i="9"/>
  <c r="DL76" i="9"/>
  <c r="DK67" i="9"/>
  <c r="DH137" i="9"/>
  <c r="DH123" i="9"/>
  <c r="DI83" i="9"/>
  <c r="EA105" i="9"/>
  <c r="DL151" i="9"/>
  <c r="DK63" i="9"/>
  <c r="DH78" i="9"/>
  <c r="DX157" i="9"/>
  <c r="DI81" i="9"/>
  <c r="EA148" i="9"/>
  <c r="DL74" i="9"/>
  <c r="DK115" i="9"/>
  <c r="DH157" i="9"/>
  <c r="DH108" i="9"/>
  <c r="DX69" i="9"/>
  <c r="DL114" i="9"/>
  <c r="DK88" i="9"/>
  <c r="DK125" i="9"/>
  <c r="DH140" i="9"/>
  <c r="DH63" i="9"/>
  <c r="DI159" i="9"/>
  <c r="EA99" i="9"/>
  <c r="DH77" i="9"/>
  <c r="DX99" i="9"/>
  <c r="DX134" i="9"/>
  <c r="DI127" i="9"/>
  <c r="EA112" i="9"/>
  <c r="DV74" i="9"/>
  <c r="EA120" i="9"/>
  <c r="DX154" i="9"/>
  <c r="DI141" i="9"/>
  <c r="DI103" i="9"/>
  <c r="DV95" i="9"/>
  <c r="DV77" i="9"/>
  <c r="EA124" i="9"/>
  <c r="DX152" i="9"/>
  <c r="DX131" i="9"/>
  <c r="DI129" i="9"/>
  <c r="DI98" i="9"/>
  <c r="DV85" i="9"/>
  <c r="DH119" i="9"/>
  <c r="DX139" i="9"/>
  <c r="DI125" i="9"/>
  <c r="DI62" i="9"/>
  <c r="DV157" i="9"/>
  <c r="EA66" i="9"/>
  <c r="DX148" i="9"/>
  <c r="DI89" i="9"/>
  <c r="DV111" i="9"/>
  <c r="DV119" i="9"/>
  <c r="EA90" i="9"/>
  <c r="DX114" i="9"/>
  <c r="DI85" i="9"/>
  <c r="DI146" i="9"/>
  <c r="DV73" i="9"/>
  <c r="EA152" i="9"/>
  <c r="DF133" i="9"/>
  <c r="DR66" i="9"/>
  <c r="DE87" i="9"/>
  <c r="FE87" i="9" s="1"/>
  <c r="EB75" i="9"/>
  <c r="EA114" i="9"/>
  <c r="DY100" i="9"/>
  <c r="DN121" i="9"/>
  <c r="DZ86" i="9"/>
  <c r="DZ72" i="9"/>
  <c r="EA142" i="9"/>
  <c r="DW127" i="9"/>
  <c r="DF120" i="9"/>
  <c r="DW99" i="9"/>
  <c r="DZ158" i="9"/>
  <c r="DF61" i="9"/>
  <c r="DN158" i="9"/>
  <c r="DR94" i="9"/>
  <c r="DZ128" i="9"/>
  <c r="DE137" i="9"/>
  <c r="FE137" i="9" s="1"/>
  <c r="DY106" i="9"/>
  <c r="EA98" i="9"/>
  <c r="DY99" i="9"/>
  <c r="EB63" i="9"/>
  <c r="DE95" i="9"/>
  <c r="FE95" i="9" s="1"/>
  <c r="DW122" i="9"/>
  <c r="DY138" i="9"/>
  <c r="DR108" i="9"/>
  <c r="EB94" i="9"/>
  <c r="DY116" i="9"/>
  <c r="DW143" i="9"/>
  <c r="EV101" i="9"/>
  <c r="EL149" i="9"/>
  <c r="EJ106" i="9"/>
  <c r="EQ146" i="9"/>
  <c r="EJ93" i="9"/>
  <c r="EJ73" i="9"/>
  <c r="EU109" i="9"/>
  <c r="EJ72" i="9"/>
  <c r="ET92" i="9"/>
  <c r="EM134" i="9"/>
  <c r="EP75" i="9"/>
  <c r="EO137" i="9"/>
  <c r="DG104" i="9"/>
  <c r="EG108" i="9"/>
  <c r="DG101" i="9"/>
  <c r="DP110" i="9"/>
  <c r="DO141" i="9"/>
  <c r="DM76" i="9"/>
  <c r="DO77" i="9"/>
  <c r="DO135" i="9"/>
  <c r="DM87" i="9"/>
  <c r="DJ111" i="9"/>
  <c r="DU63" i="9"/>
  <c r="DU136" i="9"/>
  <c r="DQ99" i="9"/>
  <c r="DL93" i="9"/>
  <c r="DJ142" i="9"/>
  <c r="DU99" i="9"/>
  <c r="DU100" i="9"/>
  <c r="DQ159" i="9"/>
  <c r="DQ78" i="9"/>
  <c r="DK84" i="9"/>
  <c r="DJ91" i="9"/>
  <c r="DU159" i="9"/>
  <c r="DU148" i="9"/>
  <c r="DQ116" i="9"/>
  <c r="DQ106" i="9"/>
  <c r="DJ64" i="9"/>
  <c r="DJ114" i="9"/>
  <c r="DU98" i="9"/>
  <c r="DQ93" i="9"/>
  <c r="DQ118" i="9"/>
  <c r="DL63" i="9"/>
  <c r="DJ90" i="9"/>
  <c r="DU130" i="9"/>
  <c r="DU144" i="9"/>
  <c r="DQ80" i="9"/>
  <c r="DL107" i="9"/>
  <c r="DK83" i="9"/>
  <c r="DJ155" i="9"/>
  <c r="DJ81" i="9"/>
  <c r="DU117" i="9"/>
  <c r="DQ76" i="9"/>
  <c r="DL119" i="9"/>
  <c r="DJ85" i="9"/>
  <c r="DJ138" i="9"/>
  <c r="DU145" i="9"/>
  <c r="DQ156" i="9"/>
  <c r="DL139" i="9"/>
  <c r="DJ152" i="9"/>
  <c r="DJ134" i="9"/>
  <c r="DU82" i="9"/>
  <c r="DQ157" i="9"/>
  <c r="DQ110" i="9"/>
  <c r="DL157" i="9"/>
  <c r="DK136" i="9"/>
  <c r="DK118" i="9"/>
  <c r="DH114" i="9"/>
  <c r="DX83" i="9"/>
  <c r="DV105" i="9"/>
  <c r="DL141" i="9"/>
  <c r="DK135" i="9"/>
  <c r="DH129" i="9"/>
  <c r="DH75" i="9"/>
  <c r="DX95" i="9"/>
  <c r="DL145" i="9"/>
  <c r="DK131" i="9"/>
  <c r="EA84" i="9"/>
  <c r="DH110" i="9"/>
  <c r="DH98" i="9"/>
  <c r="EA76" i="9"/>
  <c r="DL72" i="9"/>
  <c r="DK140" i="9"/>
  <c r="DK106" i="9"/>
  <c r="DH97" i="9"/>
  <c r="DH151" i="9"/>
  <c r="DI122" i="9"/>
  <c r="DL110" i="9"/>
  <c r="DK112" i="9"/>
  <c r="DK102" i="9"/>
  <c r="DH136" i="9"/>
  <c r="DX73" i="9"/>
  <c r="DI132" i="9"/>
  <c r="EA70" i="9"/>
  <c r="DL153" i="9"/>
  <c r="DK152" i="9"/>
  <c r="DH85" i="9"/>
  <c r="DH131" i="9"/>
  <c r="DI107" i="9"/>
  <c r="DL82" i="9"/>
  <c r="DK134" i="9"/>
  <c r="DK150" i="9"/>
  <c r="DH112" i="9"/>
  <c r="DX60" i="9"/>
  <c r="DI111" i="9"/>
  <c r="EA75" i="9"/>
  <c r="DH92" i="9"/>
  <c r="DX67" i="9"/>
  <c r="EA126" i="9"/>
  <c r="DI79" i="9"/>
  <c r="DV126" i="9"/>
  <c r="DV97" i="9"/>
  <c r="EA63" i="9"/>
  <c r="DX84" i="9"/>
  <c r="DI69" i="9"/>
  <c r="DI71" i="9"/>
  <c r="DV139" i="9"/>
  <c r="DV109" i="9"/>
  <c r="EA159" i="9"/>
  <c r="DX128" i="9"/>
  <c r="DX91" i="9"/>
  <c r="DI80" i="9"/>
  <c r="DI66" i="9"/>
  <c r="DV135" i="9"/>
  <c r="DH121" i="9"/>
  <c r="DX115" i="9"/>
  <c r="DI76" i="9"/>
  <c r="DV122" i="9"/>
  <c r="DV64" i="9"/>
  <c r="DX158" i="9"/>
  <c r="DX122" i="9"/>
  <c r="DI105" i="9"/>
  <c r="DV60" i="9"/>
  <c r="DV68" i="9"/>
  <c r="EA62" i="9"/>
  <c r="DX145" i="9"/>
  <c r="DI101" i="9"/>
  <c r="DI86" i="9"/>
  <c r="DV149" i="9"/>
  <c r="EA141" i="9"/>
  <c r="DE158" i="9"/>
  <c r="FE158" i="9" s="1"/>
  <c r="DR124" i="9"/>
  <c r="DR67" i="9"/>
  <c r="DY109" i="9"/>
  <c r="EA109" i="9"/>
  <c r="DZ66" i="9"/>
  <c r="DE102" i="9"/>
  <c r="FE102" i="9" s="1"/>
  <c r="DW67" i="9"/>
  <c r="DE61" i="9"/>
  <c r="DR119" i="9"/>
  <c r="EB80" i="9"/>
  <c r="DF70" i="9"/>
  <c r="EB155" i="9"/>
  <c r="EB132" i="9"/>
  <c r="DF86" i="9"/>
  <c r="EB82" i="9"/>
  <c r="DR156" i="9"/>
  <c r="EB112" i="9"/>
  <c r="DF108" i="9"/>
  <c r="EA146" i="9"/>
  <c r="EA85" i="9"/>
  <c r="DZ102" i="9"/>
  <c r="DN128" i="9"/>
  <c r="DY146" i="9"/>
  <c r="EB77" i="9"/>
  <c r="DY120" i="9"/>
  <c r="DF84" i="9"/>
  <c r="DN71" i="9"/>
  <c r="DS145" i="9"/>
  <c r="EB140" i="9"/>
  <c r="EH156" i="9"/>
  <c r="EH103" i="9"/>
  <c r="EK66" i="9"/>
  <c r="EQ121" i="9"/>
  <c r="EQ74" i="9"/>
  <c r="EJ68" i="9"/>
  <c r="EJ138" i="9"/>
  <c r="EP141" i="9"/>
  <c r="EP99" i="9"/>
  <c r="EO68" i="9"/>
  <c r="EP69" i="9"/>
  <c r="ET145" i="9"/>
  <c r="DG75" i="9"/>
  <c r="DG143" i="9"/>
  <c r="DG139" i="9"/>
  <c r="DT69" i="9"/>
  <c r="DM75" i="9"/>
  <c r="DP111" i="9"/>
  <c r="DO123" i="9"/>
  <c r="DM153" i="9"/>
  <c r="DM145" i="9"/>
  <c r="DJ140" i="9"/>
  <c r="DU103" i="9"/>
  <c r="DU104" i="9"/>
  <c r="DQ67" i="9"/>
  <c r="DL77" i="9"/>
  <c r="DJ146" i="9"/>
  <c r="DU74" i="9"/>
  <c r="DU68" i="9"/>
  <c r="DQ151" i="9"/>
  <c r="DL64" i="9"/>
  <c r="DK151" i="9"/>
  <c r="DJ143" i="9"/>
  <c r="DU140" i="9"/>
  <c r="DU96" i="9"/>
  <c r="DQ147" i="9"/>
  <c r="DQ74" i="9"/>
  <c r="DJ92" i="9"/>
  <c r="DJ74" i="9"/>
  <c r="DU149" i="9"/>
  <c r="DQ125" i="9"/>
  <c r="DQ138" i="9"/>
  <c r="DL120" i="9"/>
  <c r="DJ94" i="9"/>
  <c r="DU118" i="9"/>
  <c r="DU158" i="9"/>
  <c r="DQ131" i="9"/>
  <c r="DL159" i="9"/>
  <c r="DK154" i="9"/>
  <c r="DJ139" i="9"/>
  <c r="DU75" i="9"/>
  <c r="DU112" i="9"/>
  <c r="DQ127" i="9"/>
  <c r="DL127" i="9"/>
  <c r="DJ68" i="9"/>
  <c r="DJ150" i="9"/>
  <c r="DU129" i="9"/>
  <c r="DQ72" i="9"/>
  <c r="DL111" i="9"/>
  <c r="DJ97" i="9"/>
  <c r="DJ82" i="9"/>
  <c r="DU138" i="9"/>
  <c r="DQ140" i="9"/>
  <c r="DL123" i="9"/>
  <c r="DL118" i="9"/>
  <c r="DK143" i="9"/>
  <c r="DK105" i="9"/>
  <c r="DH158" i="9"/>
  <c r="DI88" i="9"/>
  <c r="DV120" i="9"/>
  <c r="DL73" i="9"/>
  <c r="DK75" i="9"/>
  <c r="DH102" i="9"/>
  <c r="DH142" i="9"/>
  <c r="DX70" i="9"/>
  <c r="DL112" i="9"/>
  <c r="DK71" i="9"/>
  <c r="DH86" i="9"/>
  <c r="DH120" i="9"/>
  <c r="DX126" i="9"/>
  <c r="DV90" i="9"/>
  <c r="DL154" i="9"/>
  <c r="DK68" i="9"/>
  <c r="DK74" i="9"/>
  <c r="DH94" i="9"/>
  <c r="DH113" i="9"/>
  <c r="DI106" i="9"/>
  <c r="DL146" i="9"/>
  <c r="DK64" i="9"/>
  <c r="DK70" i="9"/>
  <c r="DH144" i="9"/>
  <c r="DX117" i="9"/>
  <c r="DI151" i="9"/>
  <c r="DL115" i="9"/>
  <c r="DL109" i="9"/>
  <c r="DK98" i="9"/>
  <c r="DH70" i="9"/>
  <c r="DH99" i="9"/>
  <c r="DI75" i="9"/>
  <c r="DL62" i="9"/>
  <c r="DK116" i="9"/>
  <c r="DK81" i="9"/>
  <c r="DH96" i="9"/>
  <c r="DX104" i="9"/>
  <c r="DV142" i="9"/>
  <c r="DK122" i="9"/>
  <c r="DH126" i="9"/>
  <c r="DX71" i="9"/>
  <c r="DI77" i="9"/>
  <c r="DI128" i="9"/>
  <c r="DV146" i="9"/>
  <c r="DV100" i="9"/>
  <c r="EA131" i="9"/>
  <c r="DX64" i="9"/>
  <c r="DI133" i="9"/>
  <c r="DI134" i="9"/>
  <c r="DV130" i="9"/>
  <c r="DV65" i="9"/>
  <c r="EA139" i="9"/>
  <c r="DX74" i="9"/>
  <c r="DX146" i="9"/>
  <c r="DI104" i="9"/>
  <c r="DV138" i="9"/>
  <c r="DV88" i="9"/>
  <c r="DX121" i="9"/>
  <c r="DX143" i="9"/>
  <c r="DI100" i="9"/>
  <c r="DV154" i="9"/>
  <c r="EA89" i="9"/>
  <c r="DX93" i="9"/>
  <c r="DX86" i="9"/>
  <c r="DI72" i="9"/>
  <c r="DV134" i="9"/>
  <c r="DV103" i="9"/>
  <c r="DX138" i="9"/>
  <c r="DX96" i="9"/>
  <c r="DI68" i="9"/>
  <c r="EA128" i="9"/>
  <c r="DV92" i="9"/>
  <c r="EA87" i="9"/>
  <c r="DS159" i="9"/>
  <c r="DY82" i="9"/>
  <c r="DR115" i="9"/>
  <c r="DS128" i="9"/>
  <c r="EA91" i="9"/>
  <c r="DS124" i="9"/>
  <c r="DS88" i="9"/>
  <c r="DW92" i="9"/>
  <c r="DR113" i="9"/>
  <c r="DF80" i="9"/>
  <c r="EB136" i="9"/>
  <c r="DS60" i="9"/>
  <c r="DR110" i="9"/>
  <c r="DS72" i="9"/>
  <c r="DW70" i="9"/>
  <c r="DN145" i="9"/>
  <c r="DF157" i="9"/>
  <c r="DN115" i="9"/>
  <c r="DY132" i="9"/>
  <c r="EA96" i="9"/>
  <c r="DW94" i="9"/>
  <c r="DZ80" i="9"/>
  <c r="DN137" i="9"/>
  <c r="DY124" i="9"/>
  <c r="EB150" i="9"/>
  <c r="DS61" i="9"/>
  <c r="DY111" i="9"/>
  <c r="DE116" i="9"/>
  <c r="FE116" i="9" s="1"/>
  <c r="DS151" i="9"/>
  <c r="DN100" i="9"/>
  <c r="EK61" i="9"/>
  <c r="EK106" i="9"/>
  <c r="EQ126" i="9"/>
  <c r="EU122" i="9"/>
  <c r="EQ73" i="9"/>
  <c r="EL99" i="9"/>
  <c r="EP150" i="9"/>
  <c r="EM146" i="9"/>
  <c r="EP101" i="9"/>
  <c r="EO90" i="9"/>
  <c r="EO60" i="9"/>
  <c r="EG94" i="9"/>
  <c r="DT116" i="9"/>
  <c r="DT91" i="9"/>
  <c r="DT119" i="9"/>
  <c r="DO89" i="9"/>
  <c r="DM121" i="9"/>
  <c r="DT80" i="9"/>
  <c r="DM63" i="9"/>
  <c r="DP85" i="9"/>
  <c r="DM73" i="9"/>
  <c r="DJ127" i="9"/>
  <c r="DU134" i="9"/>
  <c r="DU72" i="9"/>
  <c r="DQ135" i="9"/>
  <c r="DK156" i="9"/>
  <c r="DJ129" i="9"/>
  <c r="DU106" i="9"/>
  <c r="DQ113" i="9"/>
  <c r="DQ112" i="9"/>
  <c r="DL91" i="9"/>
  <c r="DJ78" i="9"/>
  <c r="DJ126" i="9"/>
  <c r="DU70" i="9"/>
  <c r="DU64" i="9"/>
  <c r="DQ91" i="9"/>
  <c r="DL155" i="9"/>
  <c r="DJ123" i="9"/>
  <c r="DJ149" i="9"/>
  <c r="DU93" i="9"/>
  <c r="DQ149" i="9"/>
  <c r="DQ102" i="9"/>
  <c r="DL68" i="9"/>
  <c r="DJ133" i="9"/>
  <c r="DU62" i="9"/>
  <c r="DU88" i="9"/>
  <c r="DQ83" i="9"/>
  <c r="DL75" i="9"/>
  <c r="DP98" i="9"/>
  <c r="DJ89" i="9"/>
  <c r="DU131" i="9"/>
  <c r="DU84" i="9"/>
  <c r="DQ79" i="9"/>
  <c r="DL60" i="9"/>
  <c r="DJ80" i="9"/>
  <c r="DU151" i="9"/>
  <c r="DU81" i="9"/>
  <c r="DQ107" i="9"/>
  <c r="DL95" i="9"/>
  <c r="DJ115" i="9"/>
  <c r="DU147" i="9"/>
  <c r="DU109" i="9"/>
  <c r="DQ132" i="9"/>
  <c r="DL79" i="9"/>
  <c r="DL144" i="9"/>
  <c r="DK155" i="9"/>
  <c r="DK73" i="9"/>
  <c r="DH87" i="9"/>
  <c r="DI116" i="9"/>
  <c r="DV80" i="9"/>
  <c r="DL89" i="9"/>
  <c r="DK130" i="9"/>
  <c r="DH134" i="9"/>
  <c r="DH143" i="9"/>
  <c r="DI82" i="9"/>
  <c r="DL69" i="9"/>
  <c r="DK110" i="9"/>
  <c r="DH133" i="9"/>
  <c r="DH100" i="9"/>
  <c r="DX133" i="9"/>
  <c r="DV78" i="9"/>
  <c r="DL70" i="9"/>
  <c r="DK92" i="9"/>
  <c r="DK149" i="9"/>
  <c r="DH148" i="9"/>
  <c r="DX90" i="9"/>
  <c r="DI74" i="9"/>
  <c r="DL106" i="9"/>
  <c r="DK127" i="9"/>
  <c r="DK141" i="9"/>
  <c r="DH64" i="9"/>
  <c r="DX62" i="9"/>
  <c r="DI138" i="9"/>
  <c r="DL140" i="9"/>
  <c r="DL152" i="9"/>
  <c r="DK66" i="9"/>
  <c r="DH116" i="9"/>
  <c r="DH71" i="9"/>
  <c r="DV158" i="9"/>
  <c r="DL116" i="9"/>
  <c r="DK95" i="9"/>
  <c r="DK113" i="9"/>
  <c r="DH150" i="9"/>
  <c r="DI145" i="9"/>
  <c r="DV125" i="9"/>
  <c r="DK109" i="9"/>
  <c r="DH68" i="9"/>
  <c r="DI142" i="9"/>
  <c r="DI157" i="9"/>
  <c r="DI118" i="9"/>
  <c r="DV155" i="9"/>
  <c r="DV101" i="9"/>
  <c r="EA73" i="9"/>
  <c r="DX106" i="9"/>
  <c r="DI153" i="9"/>
  <c r="DI110" i="9"/>
  <c r="DV86" i="9"/>
  <c r="DV140" i="9"/>
  <c r="EA150" i="9"/>
  <c r="DX88" i="9"/>
  <c r="DI154" i="9"/>
  <c r="DI112" i="9"/>
  <c r="DV83" i="9"/>
  <c r="DV84" i="9"/>
  <c r="DX144" i="9"/>
  <c r="DX66" i="9"/>
  <c r="DI139" i="9"/>
  <c r="DV127" i="9"/>
  <c r="EA130" i="9"/>
  <c r="DX149" i="9"/>
  <c r="DX123" i="9"/>
  <c r="DI96" i="9"/>
  <c r="DV62" i="9"/>
  <c r="EA117" i="9"/>
  <c r="DX141" i="9"/>
  <c r="DX151" i="9"/>
  <c r="DI92" i="9"/>
  <c r="DV99" i="9"/>
  <c r="DV156" i="9"/>
  <c r="EA145" i="9"/>
  <c r="DW95" i="9"/>
  <c r="DZ129" i="9"/>
  <c r="DS89" i="9"/>
  <c r="EA110" i="9"/>
  <c r="EA83" i="9"/>
  <c r="DS153" i="9"/>
  <c r="DS150" i="9"/>
  <c r="DF118" i="9"/>
  <c r="DF87" i="9"/>
  <c r="DS96" i="9"/>
  <c r="DN152" i="9"/>
  <c r="DY104" i="9"/>
  <c r="EB106" i="9"/>
  <c r="DW76" i="9"/>
  <c r="DY67" i="9"/>
  <c r="DN134" i="9"/>
  <c r="DS136" i="9"/>
  <c r="DR76" i="9"/>
  <c r="DE138" i="9"/>
  <c r="FE138" i="9" s="1"/>
  <c r="EA154" i="9"/>
  <c r="DR63" i="9"/>
  <c r="DF122" i="9"/>
  <c r="DE133" i="9"/>
  <c r="FE133" i="9" s="1"/>
  <c r="DZ122" i="9"/>
  <c r="DN74" i="9"/>
  <c r="DE88" i="9"/>
  <c r="FE88" i="9" s="1"/>
  <c r="DZ115" i="9"/>
  <c r="DF106" i="9"/>
  <c r="DW139" i="9"/>
  <c r="EB128" i="9"/>
  <c r="EH111" i="9"/>
  <c r="EM90" i="9"/>
  <c r="DP114" i="9"/>
  <c r="DQ146" i="9"/>
  <c r="DJ86" i="9"/>
  <c r="DQ96" i="9"/>
  <c r="DP142" i="9"/>
  <c r="DU113" i="9"/>
  <c r="DL156" i="9"/>
  <c r="DH105" i="9"/>
  <c r="DV81" i="9"/>
  <c r="DK100" i="9"/>
  <c r="DH124" i="9"/>
  <c r="DV91" i="9"/>
  <c r="EA79" i="9"/>
  <c r="DI121" i="9"/>
  <c r="EA132" i="9"/>
  <c r="DI135" i="9"/>
  <c r="EA138" i="9"/>
  <c r="DR126" i="9"/>
  <c r="DF131" i="9"/>
  <c r="DR92" i="9"/>
  <c r="DW134" i="9"/>
  <c r="DR152" i="9"/>
  <c r="EB142" i="9"/>
  <c r="DW115" i="9"/>
  <c r="EB147" i="9"/>
  <c r="DY79" i="9"/>
  <c r="DS117" i="9"/>
  <c r="DS77" i="9"/>
  <c r="DE72" i="9"/>
  <c r="FE72" i="9" s="1"/>
  <c r="DZ125" i="9"/>
  <c r="DF69" i="9"/>
  <c r="EB131" i="9"/>
  <c r="DS85" i="9"/>
  <c r="DY90" i="9"/>
  <c r="EB139" i="9"/>
  <c r="DS113" i="9"/>
  <c r="DW62" i="9"/>
  <c r="EB122" i="9"/>
  <c r="DZ112" i="9"/>
  <c r="DW97" i="9"/>
  <c r="DZ121" i="9"/>
  <c r="DF93" i="9"/>
  <c r="DF68" i="9"/>
  <c r="DR75" i="9"/>
  <c r="DY130" i="9"/>
  <c r="DF151" i="9"/>
  <c r="DW65" i="9"/>
  <c r="DF113" i="9"/>
  <c r="DR97" i="9"/>
  <c r="EB69" i="9"/>
  <c r="DN87" i="9"/>
  <c r="DN75" i="9"/>
  <c r="DZ73" i="9"/>
  <c r="DE97" i="9"/>
  <c r="FE97" i="9" s="1"/>
  <c r="DW104" i="9"/>
  <c r="DE73" i="9"/>
  <c r="FE73" i="9" s="1"/>
  <c r="DF136" i="9"/>
  <c r="DN99" i="9"/>
  <c r="DS78" i="9"/>
  <c r="DY94" i="9"/>
  <c r="DY117" i="9"/>
  <c r="DN110" i="9"/>
  <c r="DY114" i="9"/>
  <c r="DN106" i="9"/>
  <c r="EV140" i="9"/>
  <c r="EV97" i="9"/>
  <c r="EL67" i="9"/>
  <c r="EW159" i="9"/>
  <c r="EW80" i="9"/>
  <c r="ER67" i="9"/>
  <c r="DW110" i="9"/>
  <c r="DN109" i="9"/>
  <c r="DW149" i="9"/>
  <c r="DY147" i="9"/>
  <c r="DR91" i="9"/>
  <c r="DZ100" i="9"/>
  <c r="DN91" i="9"/>
  <c r="DS147" i="9"/>
  <c r="DE152" i="9"/>
  <c r="FE152" i="9" s="1"/>
  <c r="DZ93" i="9"/>
  <c r="DN77" i="9"/>
  <c r="DW116" i="9"/>
  <c r="DE145" i="9"/>
  <c r="FE145" i="9" s="1"/>
  <c r="DR134" i="9"/>
  <c r="DY125" i="9"/>
  <c r="DN154" i="9"/>
  <c r="DY157" i="9"/>
  <c r="EB157" i="9"/>
  <c r="DF128" i="9"/>
  <c r="DF149" i="9"/>
  <c r="DR71" i="9"/>
  <c r="DN148" i="9"/>
  <c r="DE79" i="9"/>
  <c r="FE79" i="9" s="1"/>
  <c r="DZ137" i="9"/>
  <c r="DR123" i="9"/>
  <c r="DN140" i="9"/>
  <c r="DN69" i="9"/>
  <c r="ER109" i="9"/>
  <c r="EI136" i="9"/>
  <c r="EI84" i="9"/>
  <c r="EK113" i="9"/>
  <c r="EF138" i="9"/>
  <c r="EF80" i="9"/>
  <c r="EN99" i="9"/>
  <c r="EU158" i="9"/>
  <c r="EU70" i="9"/>
  <c r="FB151" i="9"/>
  <c r="EH142" i="9"/>
  <c r="EH102" i="9"/>
  <c r="EY129" i="9"/>
  <c r="EY61" i="9"/>
  <c r="EQ98" i="9"/>
  <c r="ET141" i="9"/>
  <c r="ET131" i="9"/>
  <c r="EG146" i="9"/>
  <c r="EZ146" i="9"/>
  <c r="EZ62" i="9"/>
  <c r="EJ141" i="9"/>
  <c r="FA90" i="9"/>
  <c r="EW105" i="9"/>
  <c r="EF157" i="9"/>
  <c r="EW86" i="9"/>
  <c r="EF95" i="9"/>
  <c r="FB100" i="9"/>
  <c r="EZ66" i="9"/>
  <c r="DZ116" i="9"/>
  <c r="DN125" i="9"/>
  <c r="EB65" i="9"/>
  <c r="EW147" i="9"/>
  <c r="DZ109" i="9"/>
  <c r="DE109" i="9"/>
  <c r="FE109" i="9" s="1"/>
  <c r="DF62" i="9"/>
  <c r="EW125" i="9"/>
  <c r="DR158" i="9"/>
  <c r="DS139" i="9"/>
  <c r="DN67" i="9"/>
  <c r="DF143" i="9"/>
  <c r="EW88" i="9"/>
  <c r="DY70" i="9"/>
  <c r="DN72" i="9"/>
  <c r="DS148" i="9"/>
  <c r="DE78" i="9"/>
  <c r="FE78" i="9" s="1"/>
  <c r="EW62" i="9"/>
  <c r="FB94" i="9"/>
  <c r="FA108" i="9"/>
  <c r="EM89" i="9"/>
  <c r="EP136" i="9"/>
  <c r="EP63" i="9"/>
  <c r="EO103" i="9"/>
  <c r="EO113" i="9"/>
  <c r="EE124" i="9"/>
  <c r="GE124" i="9" s="1"/>
  <c r="EX155" i="9"/>
  <c r="EX64" i="9"/>
  <c r="ES138" i="9"/>
  <c r="EE101" i="9"/>
  <c r="GE101" i="9" s="1"/>
  <c r="EL105" i="9"/>
  <c r="EP145" i="9"/>
  <c r="DO134" i="9"/>
  <c r="DJ120" i="9"/>
  <c r="DU102" i="9"/>
  <c r="DQ70" i="9"/>
  <c r="DJ107" i="9"/>
  <c r="DQ75" i="9"/>
  <c r="DK79" i="9"/>
  <c r="DH67" i="9"/>
  <c r="DL98" i="9"/>
  <c r="DK126" i="9"/>
  <c r="DH83" i="9"/>
  <c r="DK77" i="9"/>
  <c r="DX147" i="9"/>
  <c r="DI143" i="9"/>
  <c r="DX82" i="9"/>
  <c r="DV131" i="9"/>
  <c r="DS67" i="9"/>
  <c r="EA95" i="9"/>
  <c r="DS98" i="9"/>
  <c r="DW140" i="9"/>
  <c r="DS103" i="9"/>
  <c r="DF66" i="9"/>
  <c r="DN131" i="9"/>
  <c r="DW117" i="9"/>
  <c r="DR73" i="9"/>
  <c r="DZ154" i="9"/>
  <c r="EA81" i="9"/>
  <c r="DS91" i="9"/>
  <c r="DE141" i="9"/>
  <c r="FE141" i="9" s="1"/>
  <c r="DS102" i="9"/>
  <c r="DS134" i="9"/>
  <c r="DE89" i="9"/>
  <c r="FE89" i="9" s="1"/>
  <c r="DW71" i="9"/>
  <c r="DS130" i="9"/>
  <c r="DZ101" i="9"/>
  <c r="DN86" i="9"/>
  <c r="DY64" i="9"/>
  <c r="DN64" i="9"/>
  <c r="EB111" i="9"/>
  <c r="DF110" i="9"/>
  <c r="DS65" i="9"/>
  <c r="DY75" i="9"/>
  <c r="DF97" i="9"/>
  <c r="DR148" i="9"/>
  <c r="EB154" i="9"/>
  <c r="DZ144" i="9"/>
  <c r="DF150" i="9"/>
  <c r="DY142" i="9"/>
  <c r="DF155" i="9"/>
  <c r="EB146" i="9"/>
  <c r="DE92" i="9"/>
  <c r="FE92" i="9" s="1"/>
  <c r="DZ156" i="9"/>
  <c r="DZ65" i="9"/>
  <c r="DE146" i="9"/>
  <c r="FE146" i="9" s="1"/>
  <c r="DN146" i="9"/>
  <c r="DS108" i="9"/>
  <c r="DE135" i="9"/>
  <c r="FE135" i="9" s="1"/>
  <c r="DY93" i="9"/>
  <c r="DW147" i="9"/>
  <c r="DE103" i="9"/>
  <c r="FE103" i="9" s="1"/>
  <c r="DN143" i="9"/>
  <c r="DW77" i="9"/>
  <c r="DF90" i="9"/>
  <c r="DE157" i="9"/>
  <c r="FE157" i="9" s="1"/>
  <c r="EV108" i="9"/>
  <c r="EV82" i="9"/>
  <c r="EL92" i="9"/>
  <c r="EW145" i="9"/>
  <c r="EW102" i="9"/>
  <c r="ER134" i="9"/>
  <c r="DZ108" i="9"/>
  <c r="DW109" i="9"/>
  <c r="EB124" i="9"/>
  <c r="DZ82" i="9"/>
  <c r="DF159" i="9"/>
  <c r="DS114" i="9"/>
  <c r="DS140" i="9"/>
  <c r="DE124" i="9"/>
  <c r="FE124" i="9" s="1"/>
  <c r="DE130" i="9"/>
  <c r="FE130" i="9" s="1"/>
  <c r="DZ96" i="9"/>
  <c r="DE120" i="9"/>
  <c r="FE120" i="9" s="1"/>
  <c r="FF120" i="9" s="1"/>
  <c r="DN70" i="9"/>
  <c r="EW139" i="9"/>
  <c r="DY80" i="9"/>
  <c r="DF98" i="9"/>
  <c r="DE65" i="9"/>
  <c r="FE65" i="9" s="1"/>
  <c r="DY126" i="9"/>
  <c r="DN116" i="9"/>
  <c r="DF117" i="9"/>
  <c r="EB105" i="9"/>
  <c r="DF111" i="9"/>
  <c r="DE139" i="9"/>
  <c r="FE139" i="9" s="1"/>
  <c r="DE63" i="9"/>
  <c r="FE63" i="9" s="1"/>
  <c r="DY129" i="9"/>
  <c r="EB84" i="9"/>
  <c r="EB143" i="9"/>
  <c r="DW106" i="9"/>
  <c r="ER86" i="9"/>
  <c r="EI137" i="9"/>
  <c r="EI61" i="9"/>
  <c r="EK64" i="9"/>
  <c r="EF124" i="9"/>
  <c r="EF113" i="9"/>
  <c r="EN122" i="9"/>
  <c r="EU157" i="9"/>
  <c r="EU103" i="9"/>
  <c r="FB145" i="9"/>
  <c r="EH117" i="9"/>
  <c r="EH87" i="9"/>
  <c r="EY147" i="9"/>
  <c r="EQ127" i="9"/>
  <c r="EQ71" i="9"/>
  <c r="ET142" i="9"/>
  <c r="ET64" i="9"/>
  <c r="EG128" i="9"/>
  <c r="EZ77" i="9"/>
  <c r="EZ64" i="9"/>
  <c r="EJ107" i="9"/>
  <c r="FA141" i="9"/>
  <c r="EW137" i="9"/>
  <c r="EF121" i="9"/>
  <c r="ER126" i="9"/>
  <c r="EF114" i="9"/>
  <c r="EY153" i="9"/>
  <c r="DR157" i="9"/>
  <c r="EB133" i="9"/>
  <c r="DN85" i="9"/>
  <c r="DZ64" i="9"/>
  <c r="EW73" i="9"/>
  <c r="DZ79" i="9"/>
  <c r="DN63" i="9"/>
  <c r="DE115" i="9"/>
  <c r="FE115" i="9" s="1"/>
  <c r="EW130" i="9"/>
  <c r="DR100" i="9"/>
  <c r="DW138" i="9"/>
  <c r="DW148" i="9"/>
  <c r="DY74" i="9"/>
  <c r="ER150" i="9"/>
  <c r="DY92" i="9"/>
  <c r="DY136" i="9"/>
  <c r="DZ114" i="9"/>
  <c r="DF64" i="9"/>
  <c r="ER105" i="9"/>
  <c r="FA115" i="9"/>
  <c r="FA101" i="9"/>
  <c r="EM120" i="9"/>
  <c r="EP84" i="9"/>
  <c r="EP70" i="9"/>
  <c r="EO95" i="9"/>
  <c r="EE147" i="9"/>
  <c r="GE147" i="9" s="1"/>
  <c r="EE106" i="9"/>
  <c r="GE106" i="9" s="1"/>
  <c r="EX157" i="9"/>
  <c r="EX74" i="9"/>
  <c r="ES103" i="9"/>
  <c r="EQ153" i="9"/>
  <c r="EO136" i="9"/>
  <c r="DM81" i="9"/>
  <c r="DJ121" i="9"/>
  <c r="DQ109" i="9"/>
  <c r="DJ61" i="9"/>
  <c r="DU114" i="9"/>
  <c r="DL67" i="9"/>
  <c r="DH117" i="9"/>
  <c r="DV87" i="9"/>
  <c r="DK104" i="9"/>
  <c r="DH88" i="9"/>
  <c r="DV102" i="9"/>
  <c r="DH107" i="9"/>
  <c r="DI84" i="9"/>
  <c r="DV117" i="9"/>
  <c r="DX87" i="9"/>
  <c r="DV148" i="9"/>
  <c r="DR106" i="9"/>
  <c r="DY154" i="9"/>
  <c r="DE154" i="9"/>
  <c r="FE154" i="9" s="1"/>
  <c r="DW130" i="9"/>
  <c r="DR118" i="9"/>
  <c r="DY78" i="9"/>
  <c r="DN123" i="9"/>
  <c r="DW126" i="9"/>
  <c r="DF135" i="9"/>
  <c r="DS79" i="9"/>
  <c r="EA113" i="9"/>
  <c r="DW63" i="9"/>
  <c r="DW150" i="9"/>
  <c r="DW123" i="9"/>
  <c r="DN81" i="9"/>
  <c r="DR77" i="9"/>
  <c r="DW96" i="9"/>
  <c r="DW93" i="9"/>
  <c r="DZ151" i="9"/>
  <c r="DE71" i="9"/>
  <c r="FE71" i="9" s="1"/>
  <c r="DZ138" i="9"/>
  <c r="DN98" i="9"/>
  <c r="DN108" i="9"/>
  <c r="DN101" i="9"/>
  <c r="DE90" i="9"/>
  <c r="FE90" i="9" s="1"/>
  <c r="DZ143" i="9"/>
  <c r="DY133" i="9"/>
  <c r="DY156" i="9"/>
  <c r="DE70" i="9"/>
  <c r="FE70" i="9" s="1"/>
  <c r="DY119" i="9"/>
  <c r="EB117" i="9"/>
  <c r="DY68" i="9"/>
  <c r="DW86" i="9"/>
  <c r="DN124" i="9"/>
  <c r="DS106" i="9"/>
  <c r="EB119" i="9"/>
  <c r="DS141" i="9"/>
  <c r="DZ88" i="9"/>
  <c r="EB153" i="9"/>
  <c r="DN92" i="9"/>
  <c r="DZ111" i="9"/>
  <c r="DR93" i="9"/>
  <c r="DZ104" i="9"/>
  <c r="DE119" i="9"/>
  <c r="FE119" i="9" s="1"/>
  <c r="EB151" i="9"/>
  <c r="EB116" i="9"/>
  <c r="EB79" i="9"/>
  <c r="DZ87" i="9"/>
  <c r="EV157" i="9"/>
  <c r="EL159" i="9"/>
  <c r="EL79" i="9"/>
  <c r="EW131" i="9"/>
  <c r="EW71" i="9"/>
  <c r="DS86" i="9"/>
  <c r="DS90" i="9"/>
  <c r="DY144" i="9"/>
  <c r="DN135" i="9"/>
  <c r="DS82" i="9"/>
  <c r="DF89" i="9"/>
  <c r="DW111" i="9"/>
  <c r="DR78" i="9"/>
  <c r="DR141" i="9"/>
  <c r="DW84" i="9"/>
  <c r="DS97" i="9"/>
  <c r="DY81" i="9"/>
  <c r="DE77" i="9"/>
  <c r="FE77" i="9" s="1"/>
  <c r="EW84" i="9"/>
  <c r="DS126" i="9"/>
  <c r="DS63" i="9"/>
  <c r="DE62" i="9"/>
  <c r="FE62" i="9" s="1"/>
  <c r="DZ95" i="9"/>
  <c r="DF146" i="9"/>
  <c r="DY76" i="9"/>
  <c r="EB120" i="9"/>
  <c r="DF95" i="9"/>
  <c r="DN126" i="9"/>
  <c r="DR72" i="9"/>
  <c r="EB90" i="9"/>
  <c r="DY87" i="9"/>
  <c r="DE117" i="9"/>
  <c r="FE117" i="9" s="1"/>
  <c r="DW91" i="9"/>
  <c r="ER65" i="9"/>
  <c r="EI155" i="9"/>
  <c r="EK77" i="9"/>
  <c r="EK103" i="9"/>
  <c r="EF134" i="9"/>
  <c r="EF64" i="9"/>
  <c r="EN75" i="9"/>
  <c r="EU108" i="9"/>
  <c r="EU69" i="9"/>
  <c r="FB85" i="9"/>
  <c r="EH145" i="9"/>
  <c r="EH69" i="9"/>
  <c r="EY114" i="9"/>
  <c r="EQ149" i="9"/>
  <c r="EQ158" i="9"/>
  <c r="ET110" i="9"/>
  <c r="EG133" i="9"/>
  <c r="EG92" i="9"/>
  <c r="EZ119" i="9"/>
  <c r="EZ85" i="9"/>
  <c r="EJ140" i="9"/>
  <c r="DF130" i="9"/>
  <c r="EW123" i="9"/>
  <c r="EN93" i="9"/>
  <c r="ER119" i="9"/>
  <c r="EF89" i="9"/>
  <c r="EY113" i="9"/>
  <c r="DR89" i="9"/>
  <c r="EB62" i="9"/>
  <c r="DW142" i="9"/>
  <c r="DS112" i="9"/>
  <c r="EW77" i="9"/>
  <c r="DE127" i="9"/>
  <c r="FE127" i="9" s="1"/>
  <c r="DN130" i="9"/>
  <c r="DE75" i="9"/>
  <c r="FE75" i="9" s="1"/>
  <c r="EW146" i="9"/>
  <c r="DF137" i="9"/>
  <c r="DW133" i="9"/>
  <c r="DY63" i="9"/>
  <c r="DZ98" i="9"/>
  <c r="ER100" i="9"/>
  <c r="DZ159" i="9"/>
  <c r="DN147" i="9"/>
  <c r="DZ70" i="9"/>
  <c r="EB130" i="9"/>
  <c r="ER94" i="9"/>
  <c r="FA153" i="9"/>
  <c r="FA64" i="9"/>
  <c r="EM80" i="9"/>
  <c r="EP130" i="9"/>
  <c r="EP96" i="9"/>
  <c r="EO123" i="9"/>
  <c r="EE156" i="9"/>
  <c r="GE156" i="9" s="1"/>
  <c r="EE130" i="9"/>
  <c r="GE130" i="9" s="1"/>
  <c r="EX78" i="9"/>
  <c r="ES126" i="9"/>
  <c r="ES83" i="9"/>
  <c r="EJ110" i="9"/>
  <c r="DG113" i="9"/>
  <c r="DP102" i="9"/>
  <c r="DU122" i="9"/>
  <c r="DQ123" i="9"/>
  <c r="DJ70" i="9"/>
  <c r="DQ81" i="9"/>
  <c r="DJ88" i="9"/>
  <c r="DH62" i="9"/>
  <c r="DK144" i="9"/>
  <c r="DK145" i="9"/>
  <c r="DX132" i="9"/>
  <c r="DL137" i="9"/>
  <c r="DX100" i="9"/>
  <c r="DI102" i="9"/>
  <c r="EA78" i="9"/>
  <c r="DI91" i="9"/>
  <c r="EA111" i="9"/>
  <c r="DN133" i="9"/>
  <c r="DE85" i="9"/>
  <c r="FE85" i="9" s="1"/>
  <c r="DR98" i="9"/>
  <c r="DW157" i="9"/>
  <c r="EA127" i="9"/>
  <c r="DZ142" i="9"/>
  <c r="DN155" i="9"/>
  <c r="EB101" i="9"/>
  <c r="DY107" i="9"/>
  <c r="EB91" i="9"/>
  <c r="EA155" i="9"/>
  <c r="DW88" i="9"/>
  <c r="DZ152" i="9"/>
  <c r="DW90" i="9"/>
  <c r="DR147" i="9"/>
  <c r="DF94" i="9"/>
  <c r="DW98" i="9"/>
  <c r="DS120" i="9"/>
  <c r="DS138" i="9"/>
  <c r="EB89" i="9"/>
  <c r="DZ83" i="9"/>
  <c r="DE148" i="9"/>
  <c r="FE148" i="9" s="1"/>
  <c r="DE143" i="9"/>
  <c r="FE143" i="9" s="1"/>
  <c r="DF127" i="9"/>
  <c r="EB98" i="9"/>
  <c r="DZ107" i="9"/>
  <c r="DZ127" i="9"/>
  <c r="DZ85" i="9"/>
  <c r="DE76" i="9"/>
  <c r="FE76" i="9" s="1"/>
  <c r="DZ78" i="9"/>
  <c r="DN103" i="9"/>
  <c r="DS104" i="9"/>
  <c r="DY83" i="9"/>
  <c r="DE153" i="9"/>
  <c r="FE153" i="9" s="1"/>
  <c r="DW119" i="9"/>
  <c r="DR114" i="9"/>
  <c r="DS135" i="9"/>
  <c r="DR142" i="9"/>
  <c r="DN159" i="9"/>
  <c r="DF158" i="9"/>
  <c r="DS118" i="9"/>
  <c r="DR159" i="9"/>
  <c r="EB137" i="9"/>
  <c r="DE108" i="9"/>
  <c r="FE108" i="9" s="1"/>
  <c r="DE113" i="9"/>
  <c r="FE113" i="9" s="1"/>
  <c r="EB159" i="9"/>
  <c r="DE94" i="9"/>
  <c r="FE94" i="9" s="1"/>
  <c r="DS73" i="9"/>
  <c r="EV84" i="9"/>
  <c r="EL104" i="9"/>
  <c r="EL96" i="9"/>
  <c r="EW133" i="9"/>
  <c r="ER144" i="9"/>
  <c r="DW151" i="9"/>
  <c r="DW87" i="9"/>
  <c r="DN97" i="9"/>
  <c r="DN122" i="9"/>
  <c r="EB93" i="9"/>
  <c r="DS156" i="9"/>
  <c r="DW112" i="9"/>
  <c r="DW78" i="9"/>
  <c r="EB123" i="9"/>
  <c r="DE129" i="9"/>
  <c r="FE129" i="9" s="1"/>
  <c r="DS111" i="9"/>
  <c r="DR61" i="9"/>
  <c r="DN105" i="9"/>
  <c r="EW99" i="9"/>
  <c r="DW80" i="9"/>
  <c r="DR129" i="9"/>
  <c r="DY73" i="9"/>
  <c r="DZ76" i="9"/>
  <c r="DE69" i="9"/>
  <c r="FE69" i="9" s="1"/>
  <c r="DZ123" i="9"/>
  <c r="DN96" i="9"/>
  <c r="DY102" i="9"/>
  <c r="DS94" i="9"/>
  <c r="DF119" i="9"/>
  <c r="EB87" i="9"/>
  <c r="DY151" i="9"/>
  <c r="DN150" i="9"/>
  <c r="DN117" i="9"/>
  <c r="ER96" i="9"/>
  <c r="EI114" i="9"/>
  <c r="EK126" i="9"/>
  <c r="EK99" i="9"/>
  <c r="EF159" i="9"/>
  <c r="EN127" i="9"/>
  <c r="EN100" i="9"/>
  <c r="EU123" i="9"/>
  <c r="EU71" i="9"/>
  <c r="FB95" i="9"/>
  <c r="EH154" i="9"/>
  <c r="EH135" i="9"/>
  <c r="EY107" i="9"/>
  <c r="EQ143" i="9"/>
  <c r="EQ77" i="9"/>
  <c r="ET135" i="9"/>
  <c r="EG147" i="9"/>
  <c r="EG60" i="9"/>
  <c r="EZ158" i="9"/>
  <c r="EJ136" i="9"/>
  <c r="EJ60" i="9"/>
  <c r="DR82" i="9"/>
  <c r="EW156" i="9"/>
  <c r="EN156" i="9"/>
  <c r="ER63" i="9"/>
  <c r="EN131" i="9"/>
  <c r="EY110" i="9"/>
  <c r="DF65" i="9"/>
  <c r="DN73" i="9"/>
  <c r="DE136" i="9"/>
  <c r="FE136" i="9" s="1"/>
  <c r="DS110" i="9"/>
  <c r="ER70" i="9"/>
  <c r="DS101" i="9"/>
  <c r="DW153" i="9"/>
  <c r="EB99" i="9"/>
  <c r="EW91" i="9"/>
  <c r="DF79" i="9"/>
  <c r="DS116" i="9"/>
  <c r="DY89" i="9"/>
  <c r="DE125" i="9"/>
  <c r="FE125" i="9" s="1"/>
  <c r="EF154" i="9"/>
  <c r="DS129" i="9"/>
  <c r="DN89" i="9"/>
  <c r="DE81" i="9"/>
  <c r="FE81" i="9" s="1"/>
  <c r="DF156" i="9"/>
  <c r="EF146" i="9"/>
  <c r="FA112" i="9"/>
  <c r="EM157" i="9"/>
  <c r="EM74" i="9"/>
  <c r="EP140" i="9"/>
  <c r="EP83" i="9"/>
  <c r="EO88" i="9"/>
  <c r="EE121" i="9"/>
  <c r="GE121" i="9" s="1"/>
  <c r="EE76" i="9"/>
  <c r="GE76" i="9" s="1"/>
  <c r="EX117" i="9"/>
  <c r="ES72" i="9"/>
  <c r="ES117" i="9"/>
  <c r="EU94" i="9"/>
  <c r="DG141" i="9"/>
  <c r="DP136" i="9"/>
  <c r="DQ65" i="9"/>
  <c r="DL143" i="9"/>
  <c r="DU94" i="9"/>
  <c r="DQ115" i="9"/>
  <c r="DU143" i="9"/>
  <c r="DI140" i="9"/>
  <c r="DK78" i="9"/>
  <c r="DH152" i="9"/>
  <c r="DV159" i="9"/>
  <c r="DK87" i="9"/>
  <c r="DI156" i="9"/>
  <c r="DV137" i="9"/>
  <c r="DX156" i="9"/>
  <c r="DV110" i="9"/>
  <c r="DW154" i="9"/>
  <c r="DE91" i="9"/>
  <c r="FE91" i="9" s="1"/>
  <c r="DY155" i="9"/>
  <c r="DZ67" i="9"/>
  <c r="DR86" i="9"/>
  <c r="EA94" i="9"/>
  <c r="DZ139" i="9"/>
  <c r="DR79" i="9"/>
  <c r="EB138" i="9"/>
  <c r="DS75" i="9"/>
  <c r="DZ68" i="9"/>
  <c r="EA74" i="9"/>
  <c r="DW121" i="9"/>
  <c r="DR109" i="9"/>
  <c r="DW102" i="9"/>
  <c r="DR145" i="9"/>
  <c r="DS92" i="9"/>
  <c r="EB158" i="9"/>
  <c r="EB96" i="9"/>
  <c r="DW73" i="9"/>
  <c r="DN83" i="9"/>
  <c r="DY105" i="9"/>
  <c r="DF107" i="9"/>
  <c r="DF124" i="9"/>
  <c r="DR155" i="9"/>
  <c r="DN112" i="9"/>
  <c r="EB114" i="9"/>
  <c r="DW75" i="9"/>
  <c r="DN119" i="9"/>
  <c r="DE149" i="9"/>
  <c r="FE149" i="9" s="1"/>
  <c r="DZ131" i="9"/>
  <c r="DE93" i="9"/>
  <c r="FE93" i="9" s="1"/>
  <c r="EB152" i="9"/>
  <c r="DZ118" i="9"/>
  <c r="DE83" i="9"/>
  <c r="FE83" i="9" s="1"/>
  <c r="DW89" i="9"/>
  <c r="DF129" i="9"/>
  <c r="DW69" i="9"/>
  <c r="DR139" i="9"/>
  <c r="DN127" i="9"/>
  <c r="DE86" i="9"/>
  <c r="FE86" i="9" s="1"/>
  <c r="DW64" i="9"/>
  <c r="DF152" i="9"/>
  <c r="EB126" i="9"/>
  <c r="DR62" i="9"/>
  <c r="DR65" i="9"/>
  <c r="DN132" i="9"/>
  <c r="DS80" i="9"/>
  <c r="DE68" i="9"/>
  <c r="FE68" i="9" s="1"/>
  <c r="EV85" i="9"/>
  <c r="EL124" i="9"/>
  <c r="EL70" i="9"/>
  <c r="EW121" i="9"/>
  <c r="ER138" i="9"/>
  <c r="DW129" i="9"/>
  <c r="EB92" i="9"/>
  <c r="EB64" i="9"/>
  <c r="DE114" i="9"/>
  <c r="FE114" i="9" s="1"/>
  <c r="DN61" i="9"/>
  <c r="DY98" i="9"/>
  <c r="DW101" i="9"/>
  <c r="DY139" i="9"/>
  <c r="DZ150" i="9"/>
  <c r="DF115" i="9"/>
  <c r="DW83" i="9"/>
  <c r="DR132" i="9"/>
  <c r="DY150" i="9"/>
  <c r="ER157" i="9"/>
  <c r="DN111" i="9"/>
  <c r="DW125" i="9"/>
  <c r="DR151" i="9"/>
  <c r="DS93" i="9"/>
  <c r="DE122" i="9"/>
  <c r="FE122" i="9" s="1"/>
  <c r="DY101" i="9"/>
  <c r="DZ113" i="9"/>
  <c r="DZ105" i="9"/>
  <c r="DE110" i="9"/>
  <c r="FE110" i="9" s="1"/>
  <c r="DF78" i="9"/>
  <c r="DN129" i="9"/>
  <c r="DZ106" i="9"/>
  <c r="DR85" i="9"/>
  <c r="DS64" i="9"/>
  <c r="ER84" i="9"/>
  <c r="EI95" i="9"/>
  <c r="EK133" i="9"/>
  <c r="EK92" i="9"/>
  <c r="EF91" i="9"/>
  <c r="EN101" i="9"/>
  <c r="EN104" i="9"/>
  <c r="EU153" i="9"/>
  <c r="FB113" i="9"/>
  <c r="FB68" i="9"/>
  <c r="EH114" i="9"/>
  <c r="EH80" i="9"/>
  <c r="EY66" i="9"/>
  <c r="EQ109" i="9"/>
  <c r="EQ62" i="9"/>
  <c r="ET93" i="9"/>
  <c r="EG107" i="9"/>
  <c r="EG77" i="9"/>
  <c r="EZ132" i="9"/>
  <c r="EJ134" i="9"/>
  <c r="EJ79" i="9"/>
  <c r="DS105" i="9"/>
  <c r="EW96" i="9"/>
  <c r="EN62" i="9"/>
  <c r="ER80" i="9"/>
  <c r="EN147" i="9"/>
  <c r="EZ129" i="9"/>
  <c r="DY91" i="9"/>
  <c r="DN94" i="9"/>
  <c r="DR112" i="9"/>
  <c r="DF121" i="9"/>
  <c r="ER91" i="9"/>
  <c r="DW146" i="9"/>
  <c r="DW60" i="9"/>
  <c r="DR68" i="9"/>
  <c r="ER120" i="9"/>
  <c r="DZ141" i="9"/>
  <c r="DN88" i="9"/>
  <c r="EB135" i="9"/>
  <c r="DR140" i="9"/>
  <c r="EN144" i="9"/>
  <c r="DS158" i="9"/>
  <c r="DW85" i="9"/>
  <c r="DF81" i="9"/>
  <c r="EA156" i="9"/>
  <c r="EF109" i="9"/>
  <c r="FA121" i="9"/>
  <c r="EM155" i="9"/>
  <c r="EM84" i="9"/>
  <c r="EP107" i="9"/>
  <c r="EO158" i="9"/>
  <c r="EO120" i="9"/>
  <c r="EE159" i="9"/>
  <c r="GE159" i="9" s="1"/>
  <c r="EE78" i="9"/>
  <c r="GE78" i="9" s="1"/>
  <c r="EX150" i="9"/>
  <c r="ES133" i="9"/>
  <c r="ES108" i="9"/>
  <c r="EQ85" i="9"/>
  <c r="DG158" i="9"/>
  <c r="DJ67" i="9"/>
  <c r="DQ95" i="9"/>
  <c r="DJ117" i="9"/>
  <c r="DQ85" i="9"/>
  <c r="DL83" i="9"/>
  <c r="DU77" i="9"/>
  <c r="EA119" i="9"/>
  <c r="DH145" i="9"/>
  <c r="DX77" i="9"/>
  <c r="DL92" i="9"/>
  <c r="DH149" i="9"/>
  <c r="DI114" i="9"/>
  <c r="DV108" i="9"/>
  <c r="DI117" i="9"/>
  <c r="EA103" i="9"/>
  <c r="DW141" i="9"/>
  <c r="DY143" i="9"/>
  <c r="DY86" i="9"/>
  <c r="DE123" i="9"/>
  <c r="FE123" i="9" s="1"/>
  <c r="DF105" i="9"/>
  <c r="DW156" i="9"/>
  <c r="DW124" i="9"/>
  <c r="DY103" i="9"/>
  <c r="DN156" i="9"/>
  <c r="EB60" i="9"/>
  <c r="DS133" i="9"/>
  <c r="DR84" i="9"/>
  <c r="EB97" i="9"/>
  <c r="DF82" i="9"/>
  <c r="DF71" i="9"/>
  <c r="DZ134" i="9"/>
  <c r="DY134" i="9"/>
  <c r="DN151" i="9"/>
  <c r="DN80" i="9"/>
  <c r="EB107" i="9"/>
  <c r="DN102" i="9"/>
  <c r="DS99" i="9"/>
  <c r="DF75" i="9"/>
  <c r="DF141" i="9"/>
  <c r="DF132" i="9"/>
  <c r="DE112" i="9"/>
  <c r="FE112" i="9" s="1"/>
  <c r="DE128" i="9"/>
  <c r="FE128" i="9" s="1"/>
  <c r="DW100" i="9"/>
  <c r="DN78" i="9"/>
  <c r="DY113" i="9"/>
  <c r="DN118" i="9"/>
  <c r="DR83" i="9"/>
  <c r="DN84" i="9"/>
  <c r="DZ92" i="9"/>
  <c r="DF140" i="9"/>
  <c r="DF67" i="9"/>
  <c r="DN142" i="9"/>
  <c r="DZ148" i="9"/>
  <c r="DY62" i="9"/>
  <c r="DE66" i="9"/>
  <c r="FE66" i="9" s="1"/>
  <c r="DY65" i="9"/>
  <c r="DW114" i="9"/>
  <c r="DF102" i="9"/>
  <c r="DN104" i="9"/>
  <c r="DR143" i="9"/>
  <c r="DR154" i="9"/>
  <c r="DN141" i="9"/>
  <c r="EA136" i="9"/>
  <c r="EV152" i="9"/>
  <c r="EV93" i="9"/>
  <c r="EL66" i="9"/>
  <c r="EL72" i="9"/>
  <c r="EW81" i="9"/>
  <c r="ER129" i="9"/>
  <c r="EB72" i="9"/>
  <c r="EB71" i="9"/>
  <c r="EB113" i="9"/>
  <c r="DR107" i="9"/>
  <c r="DY141" i="9"/>
  <c r="DY159" i="9"/>
  <c r="DE151" i="9"/>
  <c r="FE151" i="9" s="1"/>
  <c r="DZ110" i="9"/>
  <c r="DS69" i="9"/>
  <c r="EB78" i="9"/>
  <c r="DW108" i="9"/>
  <c r="DF74" i="9"/>
  <c r="DZ117" i="9"/>
  <c r="ER89" i="9"/>
  <c r="EB110" i="9"/>
  <c r="EA88" i="9"/>
  <c r="DR138" i="9"/>
  <c r="DS107" i="9"/>
  <c r="DY61" i="9"/>
  <c r="DS125" i="9"/>
  <c r="DE105" i="9"/>
  <c r="FE105" i="9" s="1"/>
  <c r="DS146" i="9"/>
  <c r="DZ75" i="9"/>
  <c r="DS132" i="9"/>
  <c r="DE101" i="9"/>
  <c r="FE101" i="9" s="1"/>
  <c r="DS137" i="9"/>
  <c r="DY122" i="9"/>
  <c r="DE99" i="9"/>
  <c r="FE99" i="9" s="1"/>
  <c r="EI156" i="9"/>
  <c r="EI74" i="9"/>
  <c r="EK115" i="9"/>
  <c r="EK148" i="9"/>
  <c r="EF93" i="9"/>
  <c r="EN90" i="9"/>
  <c r="EN70" i="9"/>
  <c r="EU155" i="9"/>
  <c r="FB149" i="9"/>
  <c r="FB86" i="9"/>
  <c r="EH155" i="9"/>
  <c r="EY116" i="9"/>
  <c r="EY97" i="9"/>
  <c r="EQ154" i="9"/>
  <c r="EQ69" i="9"/>
  <c r="ET103" i="9"/>
  <c r="EG158" i="9"/>
  <c r="EG103" i="9"/>
  <c r="EZ61" i="9"/>
  <c r="EJ100" i="9"/>
  <c r="EJ81" i="9"/>
  <c r="EB115" i="9"/>
  <c r="EW63" i="9"/>
  <c r="EW117" i="9"/>
  <c r="EF143" i="9"/>
  <c r="EN108" i="9"/>
  <c r="EZ86" i="9"/>
  <c r="DZ71" i="9"/>
  <c r="DE74" i="9"/>
  <c r="FE74" i="9" s="1"/>
  <c r="DS62" i="9"/>
  <c r="DE100" i="9"/>
  <c r="FE100" i="9" s="1"/>
  <c r="DF92" i="9"/>
  <c r="DW81" i="9"/>
  <c r="DY95" i="9"/>
  <c r="DS143" i="9"/>
  <c r="ER104" i="9"/>
  <c r="DZ89" i="9"/>
  <c r="DN113" i="9"/>
  <c r="DR88" i="9"/>
  <c r="EB156" i="9"/>
  <c r="DF144" i="9"/>
  <c r="DW105" i="9"/>
  <c r="DY96" i="9"/>
  <c r="EB70" i="9"/>
  <c r="DS123" i="9"/>
  <c r="EF99" i="9"/>
  <c r="FA130" i="9"/>
  <c r="EM125" i="9"/>
  <c r="EM78" i="9"/>
  <c r="EP124" i="9"/>
  <c r="EO149" i="9"/>
  <c r="EO74" i="9"/>
  <c r="EE126" i="9"/>
  <c r="GE126" i="9" s="1"/>
  <c r="EX146" i="9"/>
  <c r="EX87" i="9"/>
  <c r="ES131" i="9"/>
  <c r="ES86" i="9"/>
  <c r="EP81" i="9"/>
  <c r="DT159" i="9"/>
  <c r="DU78" i="9"/>
  <c r="DL148" i="9"/>
  <c r="DU83" i="9"/>
  <c r="DQ128" i="9"/>
  <c r="DJ147" i="9"/>
  <c r="DQ68" i="9"/>
  <c r="DK158" i="9"/>
  <c r="DH127" i="9"/>
  <c r="DV93" i="9"/>
  <c r="DL104" i="9"/>
  <c r="DH84" i="9"/>
  <c r="DV106" i="9"/>
  <c r="EA102" i="9"/>
  <c r="DI95" i="9"/>
  <c r="DX125" i="9"/>
  <c r="EB74" i="9"/>
  <c r="DZ61" i="9"/>
  <c r="DR80" i="9"/>
  <c r="DE106" i="9"/>
  <c r="FE106" i="9" s="1"/>
  <c r="FF106" i="9" s="1"/>
  <c r="DW61" i="9"/>
  <c r="DR90" i="9"/>
  <c r="DW137" i="9"/>
  <c r="DZ147" i="9"/>
  <c r="DN149" i="9"/>
  <c r="DN65" i="9"/>
  <c r="DN76" i="9"/>
  <c r="DR111" i="9"/>
  <c r="EB108" i="9"/>
  <c r="DY115" i="9"/>
  <c r="DZ155" i="9"/>
  <c r="EB102" i="9"/>
  <c r="DY108" i="9"/>
  <c r="DE80" i="9"/>
  <c r="FE80" i="9" s="1"/>
  <c r="DF139" i="9"/>
  <c r="DR153" i="9"/>
  <c r="DR102" i="9"/>
  <c r="DW103" i="9"/>
  <c r="DE159" i="9"/>
  <c r="FE159" i="9" s="1"/>
  <c r="DY72" i="9"/>
  <c r="DY118" i="9"/>
  <c r="DR150" i="9"/>
  <c r="DR117" i="9"/>
  <c r="DE84" i="9"/>
  <c r="FE84" i="9" s="1"/>
  <c r="DF72" i="9"/>
  <c r="EB127" i="9"/>
  <c r="DS131" i="9"/>
  <c r="DR128" i="9"/>
  <c r="DN144" i="9"/>
  <c r="DS83" i="9"/>
  <c r="DF126" i="9"/>
  <c r="EB81" i="9"/>
  <c r="DY127" i="9"/>
  <c r="EB73" i="9"/>
  <c r="DZ157" i="9"/>
  <c r="DR69" i="9"/>
  <c r="DN114" i="9"/>
  <c r="DY121" i="9"/>
  <c r="DY123" i="9"/>
  <c r="DR130" i="9"/>
  <c r="DY66" i="9"/>
  <c r="DF134" i="9"/>
  <c r="DR81" i="9"/>
  <c r="DW120" i="9"/>
  <c r="EV127" i="9"/>
  <c r="EV87" i="9"/>
  <c r="EL156" i="9"/>
  <c r="EW109" i="9"/>
  <c r="EW74" i="9"/>
  <c r="ER111" i="9"/>
  <c r="DZ60" i="9"/>
  <c r="DN93" i="9"/>
  <c r="DR87" i="9"/>
  <c r="DF112" i="9"/>
  <c r="DZ140" i="9"/>
  <c r="DZ153" i="9"/>
  <c r="EB125" i="9"/>
  <c r="EA115" i="9"/>
  <c r="DS109" i="9"/>
  <c r="DZ126" i="9"/>
  <c r="EB149" i="9"/>
  <c r="DZ130" i="9"/>
  <c r="DE98" i="9"/>
  <c r="FE98" i="9" s="1"/>
  <c r="EF126" i="9"/>
  <c r="DN120" i="9"/>
  <c r="EB148" i="9"/>
  <c r="DF88" i="9"/>
  <c r="DW79" i="9"/>
  <c r="DR146" i="9"/>
  <c r="DS87" i="9"/>
  <c r="DE126" i="9"/>
  <c r="FE126" i="9" s="1"/>
  <c r="FF126" i="9" s="1"/>
  <c r="DW128" i="9"/>
  <c r="DS144" i="9"/>
  <c r="DY158" i="9"/>
  <c r="DE140" i="9"/>
  <c r="FE140" i="9" s="1"/>
  <c r="DS142" i="9"/>
  <c r="DS157" i="9"/>
  <c r="DS149" i="9"/>
  <c r="EI123" i="9"/>
  <c r="EI91" i="9"/>
  <c r="EK137" i="9"/>
  <c r="EF115" i="9"/>
  <c r="EF66" i="9"/>
  <c r="EN124" i="9"/>
  <c r="EN64" i="9"/>
  <c r="EU90" i="9"/>
  <c r="FB99" i="9"/>
  <c r="FB89" i="9"/>
  <c r="EH64" i="9"/>
  <c r="EY90" i="9"/>
  <c r="EY85" i="9"/>
  <c r="EQ148" i="9"/>
  <c r="ET104" i="9"/>
  <c r="ET69" i="9"/>
  <c r="EG114" i="9"/>
  <c r="EG69" i="9"/>
  <c r="EZ102" i="9"/>
  <c r="EJ153" i="9"/>
  <c r="EJ62" i="9"/>
  <c r="DZ81" i="9"/>
  <c r="ER145" i="9"/>
  <c r="EW148" i="9"/>
  <c r="EF77" i="9"/>
  <c r="EN151" i="9"/>
  <c r="EZ65" i="9"/>
  <c r="DS122" i="9"/>
  <c r="DY69" i="9"/>
  <c r="DF147" i="9"/>
  <c r="EW158" i="9"/>
  <c r="DF153" i="9"/>
  <c r="DY149" i="9"/>
  <c r="DR70" i="9"/>
  <c r="DY85" i="9"/>
  <c r="ER131" i="9"/>
  <c r="DS100" i="9"/>
  <c r="DE121" i="9"/>
  <c r="FE121" i="9" s="1"/>
  <c r="DY97" i="9"/>
  <c r="DR144" i="9"/>
  <c r="DF109" i="9"/>
  <c r="EB109" i="9"/>
  <c r="DY84" i="9"/>
  <c r="DW74" i="9"/>
  <c r="DZ136" i="9"/>
  <c r="EN112" i="9"/>
  <c r="FA73" i="9"/>
  <c r="EM135" i="9"/>
  <c r="EM66" i="9"/>
  <c r="EP86" i="9"/>
  <c r="EO108" i="9"/>
  <c r="EO99" i="9"/>
  <c r="EE136" i="9"/>
  <c r="GE136" i="9" s="1"/>
  <c r="EX137" i="9"/>
  <c r="EX97" i="9"/>
  <c r="ES153" i="9"/>
  <c r="EE137" i="9"/>
  <c r="GE137" i="9" s="1"/>
  <c r="EO111" i="9"/>
  <c r="DM60" i="9"/>
  <c r="DQ141" i="9"/>
  <c r="DJ119" i="9"/>
  <c r="DU61" i="9"/>
  <c r="DL108" i="9"/>
  <c r="DU71" i="9"/>
  <c r="DL103" i="9"/>
  <c r="DK82" i="9"/>
  <c r="DX113" i="9"/>
  <c r="DL94" i="9"/>
  <c r="DK153" i="9"/>
  <c r="DI73" i="9"/>
  <c r="DV128" i="9"/>
  <c r="DX68" i="9"/>
  <c r="DV63" i="9"/>
  <c r="DX103" i="9"/>
  <c r="EA82" i="9"/>
  <c r="DZ94" i="9"/>
  <c r="EA92" i="9"/>
  <c r="DS115" i="9"/>
  <c r="DN66" i="9"/>
  <c r="DR135" i="9"/>
  <c r="DE107" i="9"/>
  <c r="FE107" i="9" s="1"/>
  <c r="DS70" i="9"/>
  <c r="DY145" i="9"/>
  <c r="DR99" i="9"/>
  <c r="DW82" i="9"/>
  <c r="DF154" i="9"/>
  <c r="DN157" i="9"/>
  <c r="DZ62" i="9"/>
  <c r="EB95" i="9"/>
  <c r="DN153" i="9"/>
  <c r="DY153" i="9"/>
  <c r="DR122" i="9"/>
  <c r="DF125" i="9"/>
  <c r="DZ74" i="9"/>
  <c r="DF63" i="9"/>
  <c r="EB121" i="9"/>
  <c r="DW68" i="9"/>
  <c r="DZ135" i="9"/>
  <c r="DY88" i="9"/>
  <c r="DF103" i="9"/>
  <c r="DR96" i="9"/>
  <c r="DE111" i="9"/>
  <c r="FE111" i="9" s="1"/>
  <c r="FF111" i="9" s="1"/>
  <c r="DF145" i="9"/>
  <c r="DR95" i="9"/>
  <c r="DW159" i="9"/>
  <c r="DF104" i="9"/>
  <c r="DE150" i="9"/>
  <c r="FE150" i="9" s="1"/>
  <c r="DW136" i="9"/>
  <c r="DE131" i="9"/>
  <c r="FE131" i="9" s="1"/>
  <c r="EB103" i="9"/>
  <c r="DY148" i="9"/>
  <c r="EB134" i="9"/>
  <c r="DS119" i="9"/>
  <c r="DF148" i="9"/>
  <c r="DR105" i="9"/>
  <c r="EB83" i="9"/>
  <c r="DZ69" i="9"/>
  <c r="DF85" i="9"/>
  <c r="DZ63" i="9"/>
  <c r="DY135" i="9"/>
  <c r="DE155" i="9"/>
  <c r="FE155" i="9" s="1"/>
  <c r="DW132" i="9"/>
  <c r="EV154" i="9"/>
  <c r="EV71" i="9"/>
  <c r="EL130" i="9"/>
  <c r="EW113" i="9"/>
  <c r="EW101" i="9"/>
  <c r="ER107" i="9"/>
  <c r="DR64" i="9"/>
  <c r="DE64" i="9"/>
  <c r="FE64" i="9" s="1"/>
  <c r="DE134" i="9"/>
  <c r="FE134" i="9" s="1"/>
  <c r="DY131" i="9"/>
  <c r="DR74" i="9"/>
  <c r="DZ149" i="9"/>
  <c r="EA137" i="9"/>
  <c r="DE96" i="9"/>
  <c r="FE96" i="9" s="1"/>
  <c r="EB68" i="9"/>
  <c r="EB76" i="9"/>
  <c r="DN68" i="9"/>
  <c r="DZ124" i="9"/>
  <c r="DF99" i="9"/>
  <c r="DF142" i="9"/>
  <c r="DN90" i="9"/>
  <c r="DN62" i="9"/>
  <c r="DF73" i="9"/>
  <c r="DY60" i="9"/>
  <c r="DR127" i="9"/>
  <c r="DW144" i="9"/>
  <c r="DE60" i="9"/>
  <c r="DF138" i="9"/>
  <c r="DF116" i="9"/>
  <c r="DZ77" i="9"/>
  <c r="DR125" i="9"/>
  <c r="EB88" i="9"/>
  <c r="EB104" i="9"/>
  <c r="DF76" i="9"/>
  <c r="EI118" i="9"/>
  <c r="EI142" i="9"/>
  <c r="EK110" i="9"/>
  <c r="EF152" i="9"/>
  <c r="EF84" i="9"/>
  <c r="EN134" i="9"/>
  <c r="EU129" i="9"/>
  <c r="EU83" i="9"/>
  <c r="FB106" i="9"/>
  <c r="FB116" i="9"/>
  <c r="EH113" i="9"/>
  <c r="EY104" i="9"/>
  <c r="EY126" i="9"/>
  <c r="EQ96" i="9"/>
  <c r="ET113" i="9"/>
  <c r="ET80" i="9"/>
  <c r="EG122" i="9"/>
  <c r="EZ154" i="9"/>
  <c r="EZ81" i="9"/>
  <c r="EJ155" i="9"/>
  <c r="EJ80" i="9"/>
  <c r="DR101" i="9"/>
  <c r="ER61" i="9"/>
  <c r="EW85" i="9"/>
  <c r="EF102" i="9"/>
  <c r="FB133" i="9"/>
  <c r="EZ90" i="9"/>
  <c r="DW152" i="9"/>
  <c r="DN136" i="9"/>
  <c r="DR60" i="9"/>
  <c r="EW118" i="9"/>
  <c r="DY128" i="9"/>
  <c r="DF91" i="9"/>
  <c r="DS68" i="9"/>
  <c r="DF60" i="9"/>
  <c r="ER79" i="9"/>
  <c r="DS121" i="9"/>
  <c r="DE118" i="9"/>
  <c r="FE118" i="9" s="1"/>
  <c r="EB66" i="9"/>
  <c r="DR149" i="9"/>
  <c r="DZ132" i="9"/>
  <c r="EB144" i="9"/>
  <c r="DY112" i="9"/>
  <c r="DZ99" i="9"/>
  <c r="EW141" i="9"/>
  <c r="FB101" i="9"/>
  <c r="FA118" i="9"/>
  <c r="EM108" i="9"/>
  <c r="EM77" i="9"/>
  <c r="EP128" i="9"/>
  <c r="EO110" i="9"/>
  <c r="EO94" i="9"/>
  <c r="EE79" i="9"/>
  <c r="GE79" i="9" s="1"/>
  <c r="EX105" i="9"/>
  <c r="EX99" i="9"/>
  <c r="ES112" i="9"/>
  <c r="EE105" i="9"/>
  <c r="GE105" i="9" s="1"/>
  <c r="AI10" i="9"/>
  <c r="IE85" i="7"/>
  <c r="IE188" i="7" s="1"/>
  <c r="HS85" i="7"/>
  <c r="HS188" i="7" s="1"/>
  <c r="HQ104" i="7"/>
  <c r="HQ207" i="7" s="1"/>
  <c r="HY104" i="7"/>
  <c r="HY207" i="7" s="1"/>
  <c r="HZ104" i="7"/>
  <c r="HZ207" i="7" s="1"/>
  <c r="HS104" i="7"/>
  <c r="HS207" i="7" s="1"/>
  <c r="IA104" i="7"/>
  <c r="IA207" i="7" s="1"/>
  <c r="HT104" i="7"/>
  <c r="HT207" i="7" s="1"/>
  <c r="HU104" i="7"/>
  <c r="HU207" i="7" s="1"/>
  <c r="IC104" i="7"/>
  <c r="IC207" i="7" s="1"/>
  <c r="HV104" i="7"/>
  <c r="HV207" i="7" s="1"/>
  <c r="ID104" i="7"/>
  <c r="ID207" i="7" s="1"/>
  <c r="HO104" i="7"/>
  <c r="HO207" i="7" s="1"/>
  <c r="IE104" i="7"/>
  <c r="IE207" i="7" s="1"/>
  <c r="HP104" i="7"/>
  <c r="HP207" i="7" s="1"/>
  <c r="HX104" i="7"/>
  <c r="HX207" i="7" s="1"/>
  <c r="IF104" i="7"/>
  <c r="IF207" i="7" s="1"/>
  <c r="HU84" i="7"/>
  <c r="HU187" i="7" s="1"/>
  <c r="IC84" i="7"/>
  <c r="IC187" i="7" s="1"/>
  <c r="HV84" i="7"/>
  <c r="HV187" i="7" s="1"/>
  <c r="ID84" i="7"/>
  <c r="ID187" i="7" s="1"/>
  <c r="HO84" i="7"/>
  <c r="HO187" i="7" s="1"/>
  <c r="IE84" i="7"/>
  <c r="IE187" i="7" s="1"/>
  <c r="HP84" i="7"/>
  <c r="HP187" i="7" s="1"/>
  <c r="HX84" i="7"/>
  <c r="HX187" i="7" s="1"/>
  <c r="IF84" i="7"/>
  <c r="IF187" i="7" s="1"/>
  <c r="HQ84" i="7"/>
  <c r="HQ187" i="7" s="1"/>
  <c r="HY84" i="7"/>
  <c r="HY187" i="7" s="1"/>
  <c r="HZ84" i="7"/>
  <c r="HZ187" i="7" s="1"/>
  <c r="HS84" i="7"/>
  <c r="HS187" i="7" s="1"/>
  <c r="IA84" i="7"/>
  <c r="IA187" i="7" s="1"/>
  <c r="HT84" i="7"/>
  <c r="HT187" i="7" s="1"/>
  <c r="HS94" i="7"/>
  <c r="HS197" i="7" s="1"/>
  <c r="IA94" i="7"/>
  <c r="IA197" i="7" s="1"/>
  <c r="HT94" i="7"/>
  <c r="HT197" i="7" s="1"/>
  <c r="HU94" i="7"/>
  <c r="HU197" i="7" s="1"/>
  <c r="IC94" i="7"/>
  <c r="IC197" i="7" s="1"/>
  <c r="HV94" i="7"/>
  <c r="HV197" i="7" s="1"/>
  <c r="ID94" i="7"/>
  <c r="ID197" i="7" s="1"/>
  <c r="HO94" i="7"/>
  <c r="HO197" i="7" s="1"/>
  <c r="IE94" i="7"/>
  <c r="IE197" i="7" s="1"/>
  <c r="HP94" i="7"/>
  <c r="HP197" i="7" s="1"/>
  <c r="HX94" i="7"/>
  <c r="HX197" i="7" s="1"/>
  <c r="IF94" i="7"/>
  <c r="IF197" i="7" s="1"/>
  <c r="HQ94" i="7"/>
  <c r="HQ197" i="7" s="1"/>
  <c r="HY94" i="7"/>
  <c r="HY197" i="7" s="1"/>
  <c r="HZ94" i="7"/>
  <c r="HZ197" i="7" s="1"/>
  <c r="BI26" i="7"/>
  <c r="HO85" i="7"/>
  <c r="HO188" i="7" s="1"/>
  <c r="BQ19" i="7"/>
  <c r="IE114" i="7"/>
  <c r="IE217" i="7" s="1"/>
  <c r="B11" i="5"/>
  <c r="C11" i="5" s="1"/>
  <c r="FF140" i="9" l="1"/>
  <c r="FF110" i="9"/>
  <c r="GC66" i="7"/>
  <c r="GC116" i="7"/>
  <c r="GC101" i="7"/>
  <c r="GC85" i="7"/>
  <c r="GC74" i="7"/>
  <c r="GD74" i="7" s="1"/>
  <c r="GC135" i="7"/>
  <c r="GD135" i="7" s="1"/>
  <c r="GE135" i="7" s="1"/>
  <c r="GF135" i="7" s="1"/>
  <c r="GG135" i="7" s="1"/>
  <c r="GH135" i="7" s="1"/>
  <c r="GI135" i="7" s="1"/>
  <c r="GJ135" i="7" s="1"/>
  <c r="GK135" i="7" s="1"/>
  <c r="GL135" i="7" s="1"/>
  <c r="GM135" i="7" s="1"/>
  <c r="GN135" i="7" s="1"/>
  <c r="GO135" i="7" s="1"/>
  <c r="GP135" i="7" s="1"/>
  <c r="GQ135" i="7" s="1"/>
  <c r="GR135" i="7" s="1"/>
  <c r="GS135" i="7" s="1"/>
  <c r="GT135" i="7" s="1"/>
  <c r="GU135" i="7" s="1"/>
  <c r="GV135" i="7" s="1"/>
  <c r="GW135" i="7" s="1"/>
  <c r="GX135" i="7" s="1"/>
  <c r="GY135" i="7" s="1"/>
  <c r="GC156" i="7"/>
  <c r="GD156" i="7" s="1"/>
  <c r="GE156" i="7" s="1"/>
  <c r="GF156" i="7" s="1"/>
  <c r="GG156" i="7" s="1"/>
  <c r="GH156" i="7" s="1"/>
  <c r="GI156" i="7" s="1"/>
  <c r="GJ156" i="7" s="1"/>
  <c r="GK156" i="7" s="1"/>
  <c r="GL156" i="7" s="1"/>
  <c r="GM156" i="7" s="1"/>
  <c r="GN156" i="7" s="1"/>
  <c r="GO156" i="7" s="1"/>
  <c r="GP156" i="7" s="1"/>
  <c r="GQ156" i="7" s="1"/>
  <c r="GR156" i="7" s="1"/>
  <c r="GS156" i="7" s="1"/>
  <c r="GT156" i="7" s="1"/>
  <c r="GU156" i="7" s="1"/>
  <c r="GV156" i="7" s="1"/>
  <c r="GW156" i="7" s="1"/>
  <c r="GX156" i="7" s="1"/>
  <c r="GY156" i="7" s="1"/>
  <c r="GC152" i="7"/>
  <c r="GD152" i="7" s="1"/>
  <c r="GE152" i="7" s="1"/>
  <c r="GF152" i="7" s="1"/>
  <c r="GG152" i="7" s="1"/>
  <c r="GH152" i="7" s="1"/>
  <c r="GI152" i="7" s="1"/>
  <c r="GJ152" i="7" s="1"/>
  <c r="GK152" i="7" s="1"/>
  <c r="GL152" i="7" s="1"/>
  <c r="GM152" i="7" s="1"/>
  <c r="GN152" i="7" s="1"/>
  <c r="GO152" i="7" s="1"/>
  <c r="GP152" i="7" s="1"/>
  <c r="GQ152" i="7" s="1"/>
  <c r="GR152" i="7" s="1"/>
  <c r="GS152" i="7" s="1"/>
  <c r="GT152" i="7" s="1"/>
  <c r="GU152" i="7" s="1"/>
  <c r="GV152" i="7" s="1"/>
  <c r="GW152" i="7" s="1"/>
  <c r="GX152" i="7" s="1"/>
  <c r="GY152" i="7" s="1"/>
  <c r="GC76" i="7"/>
  <c r="GD76" i="7" s="1"/>
  <c r="GE76" i="7" s="1"/>
  <c r="GF76" i="7" s="1"/>
  <c r="GG76" i="7" s="1"/>
  <c r="GH76" i="7" s="1"/>
  <c r="GI76" i="7" s="1"/>
  <c r="GJ76" i="7" s="1"/>
  <c r="GK76" i="7" s="1"/>
  <c r="GL76" i="7" s="1"/>
  <c r="GM76" i="7" s="1"/>
  <c r="GN76" i="7" s="1"/>
  <c r="GO76" i="7" s="1"/>
  <c r="GP76" i="7" s="1"/>
  <c r="GQ76" i="7" s="1"/>
  <c r="GR76" i="7" s="1"/>
  <c r="GS76" i="7" s="1"/>
  <c r="GT76" i="7" s="1"/>
  <c r="GU76" i="7" s="1"/>
  <c r="GV76" i="7" s="1"/>
  <c r="GW76" i="7" s="1"/>
  <c r="GX76" i="7" s="1"/>
  <c r="GY76" i="7" s="1"/>
  <c r="II227" i="7"/>
  <c r="IJ227" i="7" s="1"/>
  <c r="IK227" i="7" s="1"/>
  <c r="IL227" i="7" s="1"/>
  <c r="IM227" i="7" s="1"/>
  <c r="IN227" i="7" s="1"/>
  <c r="FG106" i="9"/>
  <c r="FH106" i="9" s="1"/>
  <c r="FI106" i="9" s="1"/>
  <c r="FJ106" i="9" s="1"/>
  <c r="FK106" i="9" s="1"/>
  <c r="FL106" i="9" s="1"/>
  <c r="FM106" i="9" s="1"/>
  <c r="FN106" i="9" s="1"/>
  <c r="FO106" i="9" s="1"/>
  <c r="FP106" i="9" s="1"/>
  <c r="FQ106" i="9" s="1"/>
  <c r="FR106" i="9" s="1"/>
  <c r="FS106" i="9" s="1"/>
  <c r="FT106" i="9" s="1"/>
  <c r="FU106" i="9" s="1"/>
  <c r="FV106" i="9" s="1"/>
  <c r="FW106" i="9" s="1"/>
  <c r="FX106" i="9" s="1"/>
  <c r="FY106" i="9" s="1"/>
  <c r="FZ106" i="9" s="1"/>
  <c r="GA106" i="9" s="1"/>
  <c r="GB106" i="9" s="1"/>
  <c r="II189" i="7"/>
  <c r="IJ189" i="7" s="1"/>
  <c r="IK189" i="7" s="1"/>
  <c r="IL189" i="7" s="1"/>
  <c r="IM189" i="7" s="1"/>
  <c r="IN189" i="7" s="1"/>
  <c r="GC97" i="7"/>
  <c r="GD97" i="7" s="1"/>
  <c r="GE97" i="7" s="1"/>
  <c r="GF97" i="7" s="1"/>
  <c r="GG97" i="7" s="1"/>
  <c r="GH97" i="7" s="1"/>
  <c r="GI97" i="7" s="1"/>
  <c r="GJ97" i="7" s="1"/>
  <c r="GK97" i="7" s="1"/>
  <c r="GL97" i="7" s="1"/>
  <c r="GM97" i="7" s="1"/>
  <c r="GN97" i="7" s="1"/>
  <c r="GO97" i="7" s="1"/>
  <c r="GP97" i="7" s="1"/>
  <c r="GQ97" i="7" s="1"/>
  <c r="GR97" i="7" s="1"/>
  <c r="GS97" i="7" s="1"/>
  <c r="GT97" i="7" s="1"/>
  <c r="GU97" i="7" s="1"/>
  <c r="GV97" i="7" s="1"/>
  <c r="GW97" i="7" s="1"/>
  <c r="GX97" i="7" s="1"/>
  <c r="GY97" i="7" s="1"/>
  <c r="GC118" i="7"/>
  <c r="GD118" i="7" s="1"/>
  <c r="GE118" i="7" s="1"/>
  <c r="GF118" i="7" s="1"/>
  <c r="GG118" i="7" s="1"/>
  <c r="GH118" i="7" s="1"/>
  <c r="GI118" i="7" s="1"/>
  <c r="GJ118" i="7" s="1"/>
  <c r="GK118" i="7" s="1"/>
  <c r="GL118" i="7" s="1"/>
  <c r="GM118" i="7" s="1"/>
  <c r="GN118" i="7" s="1"/>
  <c r="GO118" i="7" s="1"/>
  <c r="GP118" i="7" s="1"/>
  <c r="GQ118" i="7" s="1"/>
  <c r="GR118" i="7" s="1"/>
  <c r="GS118" i="7" s="1"/>
  <c r="GT118" i="7" s="1"/>
  <c r="GU118" i="7" s="1"/>
  <c r="GV118" i="7" s="1"/>
  <c r="GW118" i="7" s="1"/>
  <c r="GX118" i="7" s="1"/>
  <c r="GY118" i="7" s="1"/>
  <c r="FF68" i="9"/>
  <c r="FG68" i="9" s="1"/>
  <c r="FH68" i="9" s="1"/>
  <c r="FI68" i="9" s="1"/>
  <c r="FJ68" i="9" s="1"/>
  <c r="FK68" i="9" s="1"/>
  <c r="FL68" i="9" s="1"/>
  <c r="FM68" i="9" s="1"/>
  <c r="FN68" i="9" s="1"/>
  <c r="FO68" i="9" s="1"/>
  <c r="FP68" i="9" s="1"/>
  <c r="FQ68" i="9" s="1"/>
  <c r="FR68" i="9" s="1"/>
  <c r="FS68" i="9" s="1"/>
  <c r="FT68" i="9" s="1"/>
  <c r="FU68" i="9" s="1"/>
  <c r="FV68" i="9" s="1"/>
  <c r="FW68" i="9" s="1"/>
  <c r="FX68" i="9" s="1"/>
  <c r="FY68" i="9" s="1"/>
  <c r="FZ68" i="9" s="1"/>
  <c r="GA68" i="9" s="1"/>
  <c r="GB68" i="9" s="1"/>
  <c r="FF86" i="9"/>
  <c r="FG86" i="9" s="1"/>
  <c r="FH86" i="9" s="1"/>
  <c r="FI86" i="9" s="1"/>
  <c r="FJ86" i="9" s="1"/>
  <c r="FK86" i="9" s="1"/>
  <c r="FL86" i="9" s="1"/>
  <c r="FM86" i="9" s="1"/>
  <c r="FN86" i="9" s="1"/>
  <c r="FO86" i="9" s="1"/>
  <c r="FP86" i="9" s="1"/>
  <c r="FQ86" i="9" s="1"/>
  <c r="FR86" i="9" s="1"/>
  <c r="FS86" i="9" s="1"/>
  <c r="FT86" i="9" s="1"/>
  <c r="FU86" i="9" s="1"/>
  <c r="FV86" i="9" s="1"/>
  <c r="FW86" i="9" s="1"/>
  <c r="FX86" i="9" s="1"/>
  <c r="FY86" i="9" s="1"/>
  <c r="FZ86" i="9" s="1"/>
  <c r="GA86" i="9" s="1"/>
  <c r="GB86" i="9" s="1"/>
  <c r="GC127" i="7"/>
  <c r="GD127" i="7" s="1"/>
  <c r="GE127" i="7" s="1"/>
  <c r="GF127" i="7" s="1"/>
  <c r="GG127" i="7" s="1"/>
  <c r="GH127" i="7" s="1"/>
  <c r="GI127" i="7" s="1"/>
  <c r="GJ127" i="7" s="1"/>
  <c r="GK127" i="7" s="1"/>
  <c r="GL127" i="7" s="1"/>
  <c r="GM127" i="7" s="1"/>
  <c r="GN127" i="7" s="1"/>
  <c r="GO127" i="7" s="1"/>
  <c r="GP127" i="7" s="1"/>
  <c r="GQ127" i="7" s="1"/>
  <c r="GR127" i="7" s="1"/>
  <c r="GS127" i="7" s="1"/>
  <c r="GT127" i="7" s="1"/>
  <c r="GU127" i="7" s="1"/>
  <c r="GV127" i="7" s="1"/>
  <c r="GW127" i="7" s="1"/>
  <c r="GX127" i="7" s="1"/>
  <c r="GY127" i="7" s="1"/>
  <c r="GC67" i="7"/>
  <c r="GD67" i="7" s="1"/>
  <c r="GE67" i="7" s="1"/>
  <c r="GF67" i="7" s="1"/>
  <c r="GG67" i="7" s="1"/>
  <c r="GH67" i="7" s="1"/>
  <c r="GI67" i="7" s="1"/>
  <c r="GJ67" i="7" s="1"/>
  <c r="GK67" i="7" s="1"/>
  <c r="GL67" i="7" s="1"/>
  <c r="GM67" i="7" s="1"/>
  <c r="GN67" i="7" s="1"/>
  <c r="GO67" i="7" s="1"/>
  <c r="GP67" i="7" s="1"/>
  <c r="GQ67" i="7" s="1"/>
  <c r="GR67" i="7" s="1"/>
  <c r="GS67" i="7" s="1"/>
  <c r="GT67" i="7" s="1"/>
  <c r="GU67" i="7" s="1"/>
  <c r="GV67" i="7" s="1"/>
  <c r="GW67" i="7" s="1"/>
  <c r="GX67" i="7" s="1"/>
  <c r="GY67" i="7" s="1"/>
  <c r="GC70" i="7"/>
  <c r="GD70" i="7" s="1"/>
  <c r="GE70" i="7" s="1"/>
  <c r="GF70" i="7" s="1"/>
  <c r="GG70" i="7" s="1"/>
  <c r="GH70" i="7" s="1"/>
  <c r="GI70" i="7" s="1"/>
  <c r="GJ70" i="7" s="1"/>
  <c r="GK70" i="7" s="1"/>
  <c r="GL70" i="7" s="1"/>
  <c r="GM70" i="7" s="1"/>
  <c r="GN70" i="7" s="1"/>
  <c r="GO70" i="7" s="1"/>
  <c r="GP70" i="7" s="1"/>
  <c r="GQ70" i="7" s="1"/>
  <c r="GR70" i="7" s="1"/>
  <c r="GS70" i="7" s="1"/>
  <c r="GT70" i="7" s="1"/>
  <c r="GU70" i="7" s="1"/>
  <c r="GV70" i="7" s="1"/>
  <c r="GW70" i="7" s="1"/>
  <c r="GX70" i="7" s="1"/>
  <c r="GY70" i="7" s="1"/>
  <c r="GC109" i="7"/>
  <c r="GD109" i="7" s="1"/>
  <c r="GE109" i="7" s="1"/>
  <c r="GF109" i="7" s="1"/>
  <c r="GG109" i="7" s="1"/>
  <c r="GH109" i="7" s="1"/>
  <c r="GI109" i="7" s="1"/>
  <c r="GJ109" i="7" s="1"/>
  <c r="GK109" i="7" s="1"/>
  <c r="GL109" i="7" s="1"/>
  <c r="GM109" i="7" s="1"/>
  <c r="GN109" i="7" s="1"/>
  <c r="GO109" i="7" s="1"/>
  <c r="GP109" i="7" s="1"/>
  <c r="GQ109" i="7" s="1"/>
  <c r="GR109" i="7" s="1"/>
  <c r="GS109" i="7" s="1"/>
  <c r="GT109" i="7" s="1"/>
  <c r="GU109" i="7" s="1"/>
  <c r="GV109" i="7" s="1"/>
  <c r="GW109" i="7" s="1"/>
  <c r="GX109" i="7" s="1"/>
  <c r="GY109" i="7" s="1"/>
  <c r="GC78" i="7"/>
  <c r="GD78" i="7" s="1"/>
  <c r="GE78" i="7" s="1"/>
  <c r="GF78" i="7" s="1"/>
  <c r="GG78" i="7" s="1"/>
  <c r="GH78" i="7" s="1"/>
  <c r="GI78" i="7" s="1"/>
  <c r="GJ78" i="7" s="1"/>
  <c r="GK78" i="7" s="1"/>
  <c r="GL78" i="7" s="1"/>
  <c r="GM78" i="7" s="1"/>
  <c r="GN78" i="7" s="1"/>
  <c r="GO78" i="7" s="1"/>
  <c r="GP78" i="7" s="1"/>
  <c r="GQ78" i="7" s="1"/>
  <c r="GR78" i="7" s="1"/>
  <c r="GS78" i="7" s="1"/>
  <c r="GT78" i="7" s="1"/>
  <c r="GU78" i="7" s="1"/>
  <c r="GV78" i="7" s="1"/>
  <c r="GW78" i="7" s="1"/>
  <c r="GX78" i="7" s="1"/>
  <c r="GY78" i="7" s="1"/>
  <c r="GC154" i="7"/>
  <c r="GD154" i="7" s="1"/>
  <c r="GE154" i="7" s="1"/>
  <c r="GF154" i="7" s="1"/>
  <c r="GG154" i="7" s="1"/>
  <c r="GH154" i="7" s="1"/>
  <c r="GI154" i="7" s="1"/>
  <c r="GJ154" i="7" s="1"/>
  <c r="GK154" i="7" s="1"/>
  <c r="GL154" i="7" s="1"/>
  <c r="GM154" i="7" s="1"/>
  <c r="GN154" i="7" s="1"/>
  <c r="GO154" i="7" s="1"/>
  <c r="GP154" i="7" s="1"/>
  <c r="GQ154" i="7" s="1"/>
  <c r="GR154" i="7" s="1"/>
  <c r="GS154" i="7" s="1"/>
  <c r="GT154" i="7" s="1"/>
  <c r="GU154" i="7" s="1"/>
  <c r="GV154" i="7" s="1"/>
  <c r="GW154" i="7" s="1"/>
  <c r="GX154" i="7" s="1"/>
  <c r="GY154" i="7" s="1"/>
  <c r="GC132" i="7"/>
  <c r="GD132" i="7" s="1"/>
  <c r="GE132" i="7" s="1"/>
  <c r="GF132" i="7" s="1"/>
  <c r="GG132" i="7" s="1"/>
  <c r="GH132" i="7" s="1"/>
  <c r="GI132" i="7" s="1"/>
  <c r="GJ132" i="7" s="1"/>
  <c r="GK132" i="7" s="1"/>
  <c r="GL132" i="7" s="1"/>
  <c r="GM132" i="7" s="1"/>
  <c r="GN132" i="7" s="1"/>
  <c r="GO132" i="7" s="1"/>
  <c r="GP132" i="7" s="1"/>
  <c r="GQ132" i="7" s="1"/>
  <c r="GR132" i="7" s="1"/>
  <c r="GS132" i="7" s="1"/>
  <c r="GT132" i="7" s="1"/>
  <c r="GU132" i="7" s="1"/>
  <c r="GV132" i="7" s="1"/>
  <c r="GW132" i="7" s="1"/>
  <c r="GX132" i="7" s="1"/>
  <c r="GY132" i="7" s="1"/>
  <c r="GC131" i="7"/>
  <c r="GD131" i="7" s="1"/>
  <c r="GE131" i="7" s="1"/>
  <c r="GF131" i="7" s="1"/>
  <c r="GG131" i="7" s="1"/>
  <c r="GH131" i="7" s="1"/>
  <c r="GI131" i="7" s="1"/>
  <c r="GJ131" i="7" s="1"/>
  <c r="GK131" i="7" s="1"/>
  <c r="GL131" i="7" s="1"/>
  <c r="GM131" i="7" s="1"/>
  <c r="GN131" i="7" s="1"/>
  <c r="GO131" i="7" s="1"/>
  <c r="GP131" i="7" s="1"/>
  <c r="GQ131" i="7" s="1"/>
  <c r="GR131" i="7" s="1"/>
  <c r="GS131" i="7" s="1"/>
  <c r="GT131" i="7" s="1"/>
  <c r="GU131" i="7" s="1"/>
  <c r="GV131" i="7" s="1"/>
  <c r="GW131" i="7" s="1"/>
  <c r="GX131" i="7" s="1"/>
  <c r="GY131" i="7" s="1"/>
  <c r="GC140" i="7"/>
  <c r="GD140" i="7" s="1"/>
  <c r="GE140" i="7" s="1"/>
  <c r="GF140" i="7" s="1"/>
  <c r="GG140" i="7" s="1"/>
  <c r="GH140" i="7" s="1"/>
  <c r="GI140" i="7" s="1"/>
  <c r="GJ140" i="7" s="1"/>
  <c r="GK140" i="7" s="1"/>
  <c r="GL140" i="7" s="1"/>
  <c r="GM140" i="7" s="1"/>
  <c r="GN140" i="7" s="1"/>
  <c r="GO140" i="7" s="1"/>
  <c r="GP140" i="7" s="1"/>
  <c r="GQ140" i="7" s="1"/>
  <c r="GR140" i="7" s="1"/>
  <c r="GS140" i="7" s="1"/>
  <c r="GT140" i="7" s="1"/>
  <c r="GU140" i="7" s="1"/>
  <c r="GV140" i="7" s="1"/>
  <c r="GW140" i="7" s="1"/>
  <c r="GX140" i="7" s="1"/>
  <c r="GY140" i="7" s="1"/>
  <c r="GC134" i="7"/>
  <c r="GD134" i="7" s="1"/>
  <c r="GE134" i="7" s="1"/>
  <c r="GF134" i="7" s="1"/>
  <c r="GG134" i="7" s="1"/>
  <c r="GH134" i="7" s="1"/>
  <c r="GI134" i="7" s="1"/>
  <c r="GJ134" i="7" s="1"/>
  <c r="GK134" i="7" s="1"/>
  <c r="GL134" i="7" s="1"/>
  <c r="GM134" i="7" s="1"/>
  <c r="GN134" i="7" s="1"/>
  <c r="GO134" i="7" s="1"/>
  <c r="GP134" i="7" s="1"/>
  <c r="GQ134" i="7" s="1"/>
  <c r="GR134" i="7" s="1"/>
  <c r="GS134" i="7" s="1"/>
  <c r="GT134" i="7" s="1"/>
  <c r="GU134" i="7" s="1"/>
  <c r="GV134" i="7" s="1"/>
  <c r="GW134" i="7" s="1"/>
  <c r="GX134" i="7" s="1"/>
  <c r="GY134" i="7" s="1"/>
  <c r="GC151" i="7"/>
  <c r="GD151" i="7" s="1"/>
  <c r="GE151" i="7" s="1"/>
  <c r="GF151" i="7" s="1"/>
  <c r="GG151" i="7" s="1"/>
  <c r="GH151" i="7" s="1"/>
  <c r="GI151" i="7" s="1"/>
  <c r="GJ151" i="7" s="1"/>
  <c r="GK151" i="7" s="1"/>
  <c r="GL151" i="7" s="1"/>
  <c r="GM151" i="7" s="1"/>
  <c r="GN151" i="7" s="1"/>
  <c r="GO151" i="7" s="1"/>
  <c r="GP151" i="7" s="1"/>
  <c r="GQ151" i="7" s="1"/>
  <c r="GR151" i="7" s="1"/>
  <c r="GS151" i="7" s="1"/>
  <c r="GT151" i="7" s="1"/>
  <c r="GU151" i="7" s="1"/>
  <c r="GV151" i="7" s="1"/>
  <c r="GW151" i="7" s="1"/>
  <c r="GX151" i="7" s="1"/>
  <c r="GY151" i="7" s="1"/>
  <c r="GC103" i="7"/>
  <c r="GD103" i="7" s="1"/>
  <c r="GE103" i="7" s="1"/>
  <c r="GF103" i="7" s="1"/>
  <c r="GG103" i="7" s="1"/>
  <c r="GH103" i="7" s="1"/>
  <c r="GI103" i="7" s="1"/>
  <c r="GJ103" i="7" s="1"/>
  <c r="GK103" i="7" s="1"/>
  <c r="GL103" i="7" s="1"/>
  <c r="GM103" i="7" s="1"/>
  <c r="GN103" i="7" s="1"/>
  <c r="GO103" i="7" s="1"/>
  <c r="GP103" i="7" s="1"/>
  <c r="GQ103" i="7" s="1"/>
  <c r="GR103" i="7" s="1"/>
  <c r="GS103" i="7" s="1"/>
  <c r="GT103" i="7" s="1"/>
  <c r="GU103" i="7" s="1"/>
  <c r="GV103" i="7" s="1"/>
  <c r="GW103" i="7" s="1"/>
  <c r="GX103" i="7" s="1"/>
  <c r="GY103" i="7" s="1"/>
  <c r="GC158" i="7"/>
  <c r="GD158" i="7" s="1"/>
  <c r="GE158" i="7" s="1"/>
  <c r="GF158" i="7" s="1"/>
  <c r="GG158" i="7" s="1"/>
  <c r="GH158" i="7" s="1"/>
  <c r="GI158" i="7" s="1"/>
  <c r="GJ158" i="7" s="1"/>
  <c r="GK158" i="7" s="1"/>
  <c r="GL158" i="7" s="1"/>
  <c r="GM158" i="7" s="1"/>
  <c r="GN158" i="7" s="1"/>
  <c r="GO158" i="7" s="1"/>
  <c r="GP158" i="7" s="1"/>
  <c r="GQ158" i="7" s="1"/>
  <c r="GR158" i="7" s="1"/>
  <c r="GS158" i="7" s="1"/>
  <c r="GT158" i="7" s="1"/>
  <c r="GU158" i="7" s="1"/>
  <c r="GV158" i="7" s="1"/>
  <c r="GW158" i="7" s="1"/>
  <c r="GX158" i="7" s="1"/>
  <c r="GY158" i="7" s="1"/>
  <c r="II225" i="7"/>
  <c r="IJ225" i="7" s="1"/>
  <c r="IK225" i="7" s="1"/>
  <c r="IL225" i="7" s="1"/>
  <c r="IM225" i="7" s="1"/>
  <c r="IN225" i="7" s="1"/>
  <c r="IO225" i="7" s="1"/>
  <c r="IP225" i="7" s="1"/>
  <c r="IQ225" i="7" s="1"/>
  <c r="IR225" i="7" s="1"/>
  <c r="IS225" i="7" s="1"/>
  <c r="IT225" i="7" s="1"/>
  <c r="IU225" i="7" s="1"/>
  <c r="IV225" i="7" s="1"/>
  <c r="IW225" i="7" s="1"/>
  <c r="IX225" i="7" s="1"/>
  <c r="IY225" i="7" s="1"/>
  <c r="IZ225" i="7" s="1"/>
  <c r="JA225" i="7" s="1"/>
  <c r="JB225" i="7" s="1"/>
  <c r="JC225" i="7" s="1"/>
  <c r="JD225" i="7" s="1"/>
  <c r="JE225" i="7" s="1"/>
  <c r="JF225" i="7" s="1"/>
  <c r="HP76" i="7"/>
  <c r="HX76" i="7"/>
  <c r="IF76" i="7"/>
  <c r="HM76" i="7"/>
  <c r="HI76" i="7"/>
  <c r="HQ76" i="7"/>
  <c r="HY76" i="7"/>
  <c r="HJ76" i="7"/>
  <c r="HR76" i="7"/>
  <c r="HZ76" i="7"/>
  <c r="HH76" i="7"/>
  <c r="HN76" i="7"/>
  <c r="IE76" i="7"/>
  <c r="HK76" i="7"/>
  <c r="HS76" i="7"/>
  <c r="IA76" i="7"/>
  <c r="IC76" i="7"/>
  <c r="HW76" i="7"/>
  <c r="HL76" i="7"/>
  <c r="HT76" i="7"/>
  <c r="IB76" i="7"/>
  <c r="HU76" i="7"/>
  <c r="HV76" i="7"/>
  <c r="ID76" i="7"/>
  <c r="HO76" i="7"/>
  <c r="II194" i="7"/>
  <c r="GC83" i="7"/>
  <c r="GD83" i="7" s="1"/>
  <c r="GE83" i="7" s="1"/>
  <c r="GF83" i="7" s="1"/>
  <c r="GG83" i="7" s="1"/>
  <c r="GH83" i="7" s="1"/>
  <c r="GI83" i="7" s="1"/>
  <c r="GJ83" i="7" s="1"/>
  <c r="GK83" i="7" s="1"/>
  <c r="GL83" i="7" s="1"/>
  <c r="GM83" i="7" s="1"/>
  <c r="GN83" i="7" s="1"/>
  <c r="GO83" i="7" s="1"/>
  <c r="GP83" i="7" s="1"/>
  <c r="GQ83" i="7" s="1"/>
  <c r="GR83" i="7" s="1"/>
  <c r="GS83" i="7" s="1"/>
  <c r="GT83" i="7" s="1"/>
  <c r="GU83" i="7" s="1"/>
  <c r="GV83" i="7" s="1"/>
  <c r="GW83" i="7" s="1"/>
  <c r="GX83" i="7" s="1"/>
  <c r="GY83" i="7" s="1"/>
  <c r="FF93" i="9"/>
  <c r="FG93" i="9" s="1"/>
  <c r="FH93" i="9" s="1"/>
  <c r="FI93" i="9" s="1"/>
  <c r="FJ93" i="9" s="1"/>
  <c r="FK93" i="9" s="1"/>
  <c r="FL93" i="9" s="1"/>
  <c r="FM93" i="9" s="1"/>
  <c r="FN93" i="9" s="1"/>
  <c r="FO93" i="9" s="1"/>
  <c r="FP93" i="9" s="1"/>
  <c r="FQ93" i="9" s="1"/>
  <c r="FR93" i="9" s="1"/>
  <c r="FS93" i="9" s="1"/>
  <c r="FT93" i="9" s="1"/>
  <c r="FU93" i="9" s="1"/>
  <c r="FV93" i="9" s="1"/>
  <c r="FW93" i="9" s="1"/>
  <c r="FX93" i="9" s="1"/>
  <c r="FY93" i="9" s="1"/>
  <c r="FZ93" i="9" s="1"/>
  <c r="GA93" i="9" s="1"/>
  <c r="GB93" i="9" s="1"/>
  <c r="FF149" i="9"/>
  <c r="FG149" i="9" s="1"/>
  <c r="FH149" i="9" s="1"/>
  <c r="FI149" i="9" s="1"/>
  <c r="FJ149" i="9" s="1"/>
  <c r="FK149" i="9" s="1"/>
  <c r="FL149" i="9" s="1"/>
  <c r="FM149" i="9" s="1"/>
  <c r="FN149" i="9" s="1"/>
  <c r="FO149" i="9" s="1"/>
  <c r="FP149" i="9" s="1"/>
  <c r="FQ149" i="9" s="1"/>
  <c r="FR149" i="9" s="1"/>
  <c r="FS149" i="9" s="1"/>
  <c r="FT149" i="9" s="1"/>
  <c r="FU149" i="9" s="1"/>
  <c r="FV149" i="9" s="1"/>
  <c r="FW149" i="9" s="1"/>
  <c r="FX149" i="9" s="1"/>
  <c r="FY149" i="9" s="1"/>
  <c r="FZ149" i="9" s="1"/>
  <c r="GA149" i="9" s="1"/>
  <c r="GB149" i="9" s="1"/>
  <c r="FF98" i="9"/>
  <c r="FG98" i="9" s="1"/>
  <c r="FH98" i="9" s="1"/>
  <c r="FI98" i="9" s="1"/>
  <c r="FJ98" i="9" s="1"/>
  <c r="FK98" i="9" s="1"/>
  <c r="FL98" i="9" s="1"/>
  <c r="FM98" i="9" s="1"/>
  <c r="FN98" i="9" s="1"/>
  <c r="FO98" i="9" s="1"/>
  <c r="FP98" i="9" s="1"/>
  <c r="FQ98" i="9" s="1"/>
  <c r="FR98" i="9" s="1"/>
  <c r="FS98" i="9" s="1"/>
  <c r="FT98" i="9" s="1"/>
  <c r="FU98" i="9" s="1"/>
  <c r="FV98" i="9" s="1"/>
  <c r="FW98" i="9" s="1"/>
  <c r="FX98" i="9" s="1"/>
  <c r="FY98" i="9" s="1"/>
  <c r="FZ98" i="9" s="1"/>
  <c r="GA98" i="9" s="1"/>
  <c r="GB98" i="9" s="1"/>
  <c r="II198" i="7"/>
  <c r="IJ198" i="7" s="1"/>
  <c r="IK198" i="7" s="1"/>
  <c r="IL198" i="7" s="1"/>
  <c r="IM198" i="7" s="1"/>
  <c r="IN198" i="7" s="1"/>
  <c r="GC88" i="7"/>
  <c r="GD88" i="7" s="1"/>
  <c r="GE88" i="7" s="1"/>
  <c r="GF88" i="7" s="1"/>
  <c r="GG88" i="7" s="1"/>
  <c r="GH88" i="7" s="1"/>
  <c r="GI88" i="7" s="1"/>
  <c r="GJ88" i="7" s="1"/>
  <c r="GK88" i="7" s="1"/>
  <c r="GL88" i="7" s="1"/>
  <c r="GM88" i="7" s="1"/>
  <c r="GN88" i="7" s="1"/>
  <c r="GO88" i="7" s="1"/>
  <c r="GP88" i="7" s="1"/>
  <c r="GQ88" i="7" s="1"/>
  <c r="GR88" i="7" s="1"/>
  <c r="GS88" i="7" s="1"/>
  <c r="GT88" i="7" s="1"/>
  <c r="GU88" i="7" s="1"/>
  <c r="GV88" i="7" s="1"/>
  <c r="GW88" i="7" s="1"/>
  <c r="GX88" i="7" s="1"/>
  <c r="GY88" i="7" s="1"/>
  <c r="GC114" i="7"/>
  <c r="GD114" i="7" s="1"/>
  <c r="GE114" i="7" s="1"/>
  <c r="GF114" i="7" s="1"/>
  <c r="GG114" i="7" s="1"/>
  <c r="GH114" i="7" s="1"/>
  <c r="GI114" i="7" s="1"/>
  <c r="GJ114" i="7" s="1"/>
  <c r="GK114" i="7" s="1"/>
  <c r="GL114" i="7" s="1"/>
  <c r="GM114" i="7" s="1"/>
  <c r="GN114" i="7" s="1"/>
  <c r="GO114" i="7" s="1"/>
  <c r="GP114" i="7" s="1"/>
  <c r="GQ114" i="7" s="1"/>
  <c r="GR114" i="7" s="1"/>
  <c r="GS114" i="7" s="1"/>
  <c r="GT114" i="7" s="1"/>
  <c r="GU114" i="7" s="1"/>
  <c r="GV114" i="7" s="1"/>
  <c r="GW114" i="7" s="1"/>
  <c r="GX114" i="7" s="1"/>
  <c r="GY114" i="7" s="1"/>
  <c r="GC69" i="7"/>
  <c r="GD69" i="7" s="1"/>
  <c r="GE69" i="7" s="1"/>
  <c r="GF69" i="7" s="1"/>
  <c r="GG69" i="7" s="1"/>
  <c r="GH69" i="7" s="1"/>
  <c r="GI69" i="7" s="1"/>
  <c r="GJ69" i="7" s="1"/>
  <c r="GK69" i="7" s="1"/>
  <c r="GL69" i="7" s="1"/>
  <c r="GM69" i="7" s="1"/>
  <c r="GN69" i="7" s="1"/>
  <c r="GO69" i="7" s="1"/>
  <c r="GP69" i="7" s="1"/>
  <c r="GQ69" i="7" s="1"/>
  <c r="GR69" i="7" s="1"/>
  <c r="GS69" i="7" s="1"/>
  <c r="GT69" i="7" s="1"/>
  <c r="GU69" i="7" s="1"/>
  <c r="GV69" i="7" s="1"/>
  <c r="GW69" i="7" s="1"/>
  <c r="GX69" i="7" s="1"/>
  <c r="GY69" i="7" s="1"/>
  <c r="II199" i="7"/>
  <c r="IJ199" i="7" s="1"/>
  <c r="IK199" i="7" s="1"/>
  <c r="IL199" i="7" s="1"/>
  <c r="IM199" i="7" s="1"/>
  <c r="IN199" i="7" s="1"/>
  <c r="II218" i="7"/>
  <c r="IJ218" i="7" s="1"/>
  <c r="IK218" i="7" s="1"/>
  <c r="IL218" i="7" s="1"/>
  <c r="IM218" i="7" s="1"/>
  <c r="IN218" i="7" s="1"/>
  <c r="II236" i="7"/>
  <c r="IJ236" i="7" s="1"/>
  <c r="IK236" i="7" s="1"/>
  <c r="IL236" i="7" s="1"/>
  <c r="IM236" i="7" s="1"/>
  <c r="IN236" i="7" s="1"/>
  <c r="GC86" i="7"/>
  <c r="GD86" i="7" s="1"/>
  <c r="GE86" i="7" s="1"/>
  <c r="GF86" i="7" s="1"/>
  <c r="GG86" i="7" s="1"/>
  <c r="GH86" i="7" s="1"/>
  <c r="GI86" i="7" s="1"/>
  <c r="GJ86" i="7" s="1"/>
  <c r="GK86" i="7" s="1"/>
  <c r="GL86" i="7" s="1"/>
  <c r="GM86" i="7" s="1"/>
  <c r="GN86" i="7" s="1"/>
  <c r="GO86" i="7" s="1"/>
  <c r="GP86" i="7" s="1"/>
  <c r="GQ86" i="7" s="1"/>
  <c r="GR86" i="7" s="1"/>
  <c r="GS86" i="7" s="1"/>
  <c r="GT86" i="7" s="1"/>
  <c r="GU86" i="7" s="1"/>
  <c r="GV86" i="7" s="1"/>
  <c r="GW86" i="7" s="1"/>
  <c r="GX86" i="7" s="1"/>
  <c r="GY86" i="7" s="1"/>
  <c r="IJ205" i="7"/>
  <c r="IK205" i="7" s="1"/>
  <c r="IL205" i="7" s="1"/>
  <c r="IM205" i="7" s="1"/>
  <c r="IN205" i="7" s="1"/>
  <c r="IO205" i="7" s="1"/>
  <c r="IP205" i="7" s="1"/>
  <c r="IQ205" i="7" s="1"/>
  <c r="GC145" i="7"/>
  <c r="GD145" i="7" s="1"/>
  <c r="GE145" i="7" s="1"/>
  <c r="GF145" i="7" s="1"/>
  <c r="GG145" i="7" s="1"/>
  <c r="GH145" i="7" s="1"/>
  <c r="GI145" i="7" s="1"/>
  <c r="GJ145" i="7" s="1"/>
  <c r="GK145" i="7" s="1"/>
  <c r="GL145" i="7" s="1"/>
  <c r="GM145" i="7" s="1"/>
  <c r="GN145" i="7" s="1"/>
  <c r="GO145" i="7" s="1"/>
  <c r="GP145" i="7" s="1"/>
  <c r="GQ145" i="7" s="1"/>
  <c r="GR145" i="7" s="1"/>
  <c r="GS145" i="7" s="1"/>
  <c r="GT145" i="7" s="1"/>
  <c r="GU145" i="7" s="1"/>
  <c r="GV145" i="7" s="1"/>
  <c r="GW145" i="7" s="1"/>
  <c r="GX145" i="7" s="1"/>
  <c r="GY145" i="7" s="1"/>
  <c r="FG120" i="9"/>
  <c r="FH120" i="9" s="1"/>
  <c r="FI120" i="9" s="1"/>
  <c r="FJ120" i="9" s="1"/>
  <c r="FK120" i="9" s="1"/>
  <c r="FL120" i="9" s="1"/>
  <c r="FM120" i="9" s="1"/>
  <c r="FN120" i="9" s="1"/>
  <c r="FO120" i="9" s="1"/>
  <c r="FP120" i="9" s="1"/>
  <c r="FQ120" i="9" s="1"/>
  <c r="FR120" i="9" s="1"/>
  <c r="FS120" i="9" s="1"/>
  <c r="FT120" i="9" s="1"/>
  <c r="FU120" i="9" s="1"/>
  <c r="FV120" i="9" s="1"/>
  <c r="FW120" i="9" s="1"/>
  <c r="FX120" i="9" s="1"/>
  <c r="FY120" i="9" s="1"/>
  <c r="FZ120" i="9" s="1"/>
  <c r="GA120" i="9" s="1"/>
  <c r="GB120" i="9" s="1"/>
  <c r="FF83" i="9"/>
  <c r="FG83" i="9" s="1"/>
  <c r="FH83" i="9" s="1"/>
  <c r="FI83" i="9" s="1"/>
  <c r="FJ83" i="9" s="1"/>
  <c r="FK83" i="9" s="1"/>
  <c r="FL83" i="9" s="1"/>
  <c r="FM83" i="9" s="1"/>
  <c r="FN83" i="9" s="1"/>
  <c r="FO83" i="9" s="1"/>
  <c r="FP83" i="9" s="1"/>
  <c r="FQ83" i="9" s="1"/>
  <c r="FR83" i="9" s="1"/>
  <c r="FS83" i="9" s="1"/>
  <c r="FT83" i="9" s="1"/>
  <c r="FU83" i="9" s="1"/>
  <c r="FV83" i="9" s="1"/>
  <c r="FW83" i="9" s="1"/>
  <c r="FX83" i="9" s="1"/>
  <c r="FY83" i="9" s="1"/>
  <c r="FZ83" i="9" s="1"/>
  <c r="GA83" i="9" s="1"/>
  <c r="GB83" i="9" s="1"/>
  <c r="HF157" i="9"/>
  <c r="HF159" i="9"/>
  <c r="GF156" i="9"/>
  <c r="GG156" i="9" s="1"/>
  <c r="GH156" i="9" s="1"/>
  <c r="GI156" i="9" s="1"/>
  <c r="GJ156" i="9" s="1"/>
  <c r="GK156" i="9" s="1"/>
  <c r="GL156" i="9" s="1"/>
  <c r="GM156" i="9" s="1"/>
  <c r="GN156" i="9" s="1"/>
  <c r="GO156" i="9" s="1"/>
  <c r="GP156" i="9" s="1"/>
  <c r="GQ156" i="9" s="1"/>
  <c r="GR156" i="9" s="1"/>
  <c r="GS156" i="9" s="1"/>
  <c r="GT156" i="9" s="1"/>
  <c r="GU156" i="9" s="1"/>
  <c r="GV156" i="9" s="1"/>
  <c r="GW156" i="9" s="1"/>
  <c r="GX156" i="9" s="1"/>
  <c r="GY156" i="9" s="1"/>
  <c r="GZ156" i="9" s="1"/>
  <c r="HA156" i="9" s="1"/>
  <c r="HB156" i="9" s="1"/>
  <c r="HF156" i="9"/>
  <c r="HF155" i="9"/>
  <c r="GF158" i="9"/>
  <c r="GG158" i="9" s="1"/>
  <c r="GH158" i="9" s="1"/>
  <c r="GI158" i="9" s="1"/>
  <c r="GJ158" i="9" s="1"/>
  <c r="GK158" i="9" s="1"/>
  <c r="GL158" i="9" s="1"/>
  <c r="GM158" i="9" s="1"/>
  <c r="GN158" i="9" s="1"/>
  <c r="GO158" i="9" s="1"/>
  <c r="GP158" i="9" s="1"/>
  <c r="GQ158" i="9" s="1"/>
  <c r="GR158" i="9" s="1"/>
  <c r="GS158" i="9" s="1"/>
  <c r="GT158" i="9" s="1"/>
  <c r="GU158" i="9" s="1"/>
  <c r="GV158" i="9" s="1"/>
  <c r="GW158" i="9" s="1"/>
  <c r="GX158" i="9" s="1"/>
  <c r="GY158" i="9" s="1"/>
  <c r="GZ158" i="9" s="1"/>
  <c r="HA158" i="9" s="1"/>
  <c r="HB158" i="9" s="1"/>
  <c r="HF158" i="9"/>
  <c r="HF131" i="9"/>
  <c r="GF153" i="9"/>
  <c r="GG153" i="9" s="1"/>
  <c r="GH153" i="9" s="1"/>
  <c r="HF153" i="9"/>
  <c r="HF141" i="9"/>
  <c r="HF102" i="9"/>
  <c r="HF98" i="9"/>
  <c r="HF150" i="9"/>
  <c r="HF104" i="9"/>
  <c r="HF144" i="9"/>
  <c r="HF143" i="9"/>
  <c r="HF135" i="9"/>
  <c r="HF111" i="9"/>
  <c r="HF85" i="9"/>
  <c r="HF142" i="9"/>
  <c r="GF78" i="9"/>
  <c r="GG78" i="9" s="1"/>
  <c r="GH78" i="9" s="1"/>
  <c r="HF78" i="9"/>
  <c r="GF130" i="9"/>
  <c r="GG130" i="9" s="1"/>
  <c r="HF130" i="9"/>
  <c r="HF108" i="9"/>
  <c r="HF146" i="9"/>
  <c r="GF63" i="9"/>
  <c r="GG63" i="9" s="1"/>
  <c r="HF63" i="9"/>
  <c r="HF138" i="9"/>
  <c r="HF148" i="9"/>
  <c r="GF129" i="9"/>
  <c r="GG129" i="9" s="1"/>
  <c r="HF129" i="9"/>
  <c r="HF151" i="9"/>
  <c r="HF109" i="9"/>
  <c r="HF77" i="9"/>
  <c r="HF152" i="9"/>
  <c r="HF83" i="9"/>
  <c r="HF132" i="9"/>
  <c r="HF87" i="9"/>
  <c r="GF105" i="9"/>
  <c r="HF105" i="9"/>
  <c r="HF123" i="9"/>
  <c r="HF113" i="9"/>
  <c r="GF139" i="9"/>
  <c r="GG139" i="9" s="1"/>
  <c r="HF139" i="9"/>
  <c r="GF72" i="9"/>
  <c r="GG72" i="9" s="1"/>
  <c r="HF72" i="9"/>
  <c r="HF100" i="9"/>
  <c r="GF81" i="9"/>
  <c r="GG81" i="9" s="1"/>
  <c r="HF81" i="9"/>
  <c r="HF128" i="9"/>
  <c r="HF68" i="9"/>
  <c r="HF124" i="9"/>
  <c r="HF117" i="9"/>
  <c r="HF67" i="9"/>
  <c r="HF140" i="9"/>
  <c r="HF99" i="9"/>
  <c r="GF145" i="9"/>
  <c r="GG145" i="9" s="1"/>
  <c r="HF145" i="9"/>
  <c r="HF64" i="9"/>
  <c r="HF92" i="9"/>
  <c r="HF62" i="9"/>
  <c r="HF112" i="9"/>
  <c r="HF114" i="9"/>
  <c r="HF107" i="9"/>
  <c r="HF119" i="9"/>
  <c r="HF69" i="9"/>
  <c r="HF76" i="9"/>
  <c r="GF106" i="9"/>
  <c r="HF106" i="9"/>
  <c r="HF103" i="9"/>
  <c r="HF75" i="9"/>
  <c r="HF91" i="9"/>
  <c r="HF80" i="9"/>
  <c r="GF116" i="9"/>
  <c r="GG116" i="9" s="1"/>
  <c r="HF116" i="9"/>
  <c r="HF88" i="9"/>
  <c r="HF66" i="9"/>
  <c r="GF82" i="9"/>
  <c r="GG82" i="9" s="1"/>
  <c r="HF82" i="9"/>
  <c r="GF118" i="9"/>
  <c r="GG118" i="9" s="1"/>
  <c r="HF118" i="9"/>
  <c r="HF110" i="9"/>
  <c r="HF115" i="9"/>
  <c r="HF94" i="9"/>
  <c r="HF86" i="9"/>
  <c r="HF134" i="9"/>
  <c r="HF79" i="9"/>
  <c r="HF137" i="9"/>
  <c r="HF126" i="9"/>
  <c r="HF121" i="9"/>
  <c r="GF147" i="9"/>
  <c r="GG147" i="9" s="1"/>
  <c r="HF147" i="9"/>
  <c r="GF101" i="9"/>
  <c r="GG101" i="9" s="1"/>
  <c r="HF101" i="9"/>
  <c r="HF73" i="9"/>
  <c r="GF120" i="9"/>
  <c r="HF120" i="9"/>
  <c r="HF96" i="9"/>
  <c r="GF74" i="9"/>
  <c r="GG74" i="9" s="1"/>
  <c r="HF74" i="9"/>
  <c r="HF93" i="9"/>
  <c r="HF89" i="9"/>
  <c r="HF95" i="9"/>
  <c r="HF133" i="9"/>
  <c r="GF136" i="9"/>
  <c r="GG136" i="9" s="1"/>
  <c r="GH136" i="9" s="1"/>
  <c r="GI136" i="9" s="1"/>
  <c r="GJ136" i="9" s="1"/>
  <c r="GK136" i="9" s="1"/>
  <c r="GL136" i="9" s="1"/>
  <c r="GM136" i="9" s="1"/>
  <c r="GN136" i="9" s="1"/>
  <c r="GO136" i="9" s="1"/>
  <c r="GP136" i="9" s="1"/>
  <c r="GQ136" i="9" s="1"/>
  <c r="GR136" i="9" s="1"/>
  <c r="GS136" i="9" s="1"/>
  <c r="GT136" i="9" s="1"/>
  <c r="GU136" i="9" s="1"/>
  <c r="GV136" i="9" s="1"/>
  <c r="GW136" i="9" s="1"/>
  <c r="GX136" i="9" s="1"/>
  <c r="GY136" i="9" s="1"/>
  <c r="GZ136" i="9" s="1"/>
  <c r="HA136" i="9" s="1"/>
  <c r="HB136" i="9" s="1"/>
  <c r="HF136" i="9"/>
  <c r="GF65" i="9"/>
  <c r="GG65" i="9" s="1"/>
  <c r="GH65" i="9" s="1"/>
  <c r="GI65" i="9" s="1"/>
  <c r="GJ65" i="9" s="1"/>
  <c r="GK65" i="9" s="1"/>
  <c r="GL65" i="9" s="1"/>
  <c r="GM65" i="9" s="1"/>
  <c r="GN65" i="9" s="1"/>
  <c r="GO65" i="9" s="1"/>
  <c r="GP65" i="9" s="1"/>
  <c r="GQ65" i="9" s="1"/>
  <c r="GR65" i="9" s="1"/>
  <c r="GS65" i="9" s="1"/>
  <c r="GT65" i="9" s="1"/>
  <c r="GU65" i="9" s="1"/>
  <c r="GV65" i="9" s="1"/>
  <c r="GW65" i="9" s="1"/>
  <c r="GX65" i="9" s="1"/>
  <c r="GY65" i="9" s="1"/>
  <c r="GZ65" i="9" s="1"/>
  <c r="HA65" i="9" s="1"/>
  <c r="HB65" i="9" s="1"/>
  <c r="HF65" i="9"/>
  <c r="GF125" i="9"/>
  <c r="GG125" i="9" s="1"/>
  <c r="HF125" i="9"/>
  <c r="GF122" i="9"/>
  <c r="HF122" i="9"/>
  <c r="HF70" i="9"/>
  <c r="HF90" i="9"/>
  <c r="HF97" i="9"/>
  <c r="HF127" i="9"/>
  <c r="HF71" i="9"/>
  <c r="HF149" i="9"/>
  <c r="HF154" i="9"/>
  <c r="HF84" i="9"/>
  <c r="GF140" i="9"/>
  <c r="GG140" i="9" s="1"/>
  <c r="GH140" i="9" s="1"/>
  <c r="GI140" i="9" s="1"/>
  <c r="GJ140" i="9" s="1"/>
  <c r="GK140" i="9" s="1"/>
  <c r="GL140" i="9" s="1"/>
  <c r="GM140" i="9" s="1"/>
  <c r="GN140" i="9" s="1"/>
  <c r="GO140" i="9" s="1"/>
  <c r="GP140" i="9" s="1"/>
  <c r="GQ140" i="9" s="1"/>
  <c r="GR140" i="9" s="1"/>
  <c r="GS140" i="9" s="1"/>
  <c r="GT140" i="9" s="1"/>
  <c r="GU140" i="9" s="1"/>
  <c r="GV140" i="9" s="1"/>
  <c r="GW140" i="9" s="1"/>
  <c r="GX140" i="9" s="1"/>
  <c r="GY140" i="9" s="1"/>
  <c r="GZ140" i="9" s="1"/>
  <c r="HA140" i="9" s="1"/>
  <c r="HB140" i="9" s="1"/>
  <c r="GF142" i="9"/>
  <c r="GG142" i="9" s="1"/>
  <c r="GH142" i="9" s="1"/>
  <c r="GI142" i="9" s="1"/>
  <c r="GJ142" i="9" s="1"/>
  <c r="GK142" i="9" s="1"/>
  <c r="GL142" i="9" s="1"/>
  <c r="GM142" i="9" s="1"/>
  <c r="GN142" i="9" s="1"/>
  <c r="GO142" i="9" s="1"/>
  <c r="GP142" i="9" s="1"/>
  <c r="GQ142" i="9" s="1"/>
  <c r="GR142" i="9" s="1"/>
  <c r="GS142" i="9" s="1"/>
  <c r="GT142" i="9" s="1"/>
  <c r="GU142" i="9" s="1"/>
  <c r="GV142" i="9" s="1"/>
  <c r="GW142" i="9" s="1"/>
  <c r="GX142" i="9" s="1"/>
  <c r="GY142" i="9" s="1"/>
  <c r="GZ142" i="9" s="1"/>
  <c r="HA142" i="9" s="1"/>
  <c r="HB142" i="9" s="1"/>
  <c r="GF86" i="9"/>
  <c r="GG86" i="9" s="1"/>
  <c r="GH86" i="9" s="1"/>
  <c r="GI86" i="9" s="1"/>
  <c r="GJ86" i="9" s="1"/>
  <c r="GK86" i="9" s="1"/>
  <c r="GL86" i="9" s="1"/>
  <c r="GM86" i="9" s="1"/>
  <c r="GN86" i="9" s="1"/>
  <c r="GO86" i="9" s="1"/>
  <c r="GP86" i="9" s="1"/>
  <c r="GQ86" i="9" s="1"/>
  <c r="GR86" i="9" s="1"/>
  <c r="GS86" i="9" s="1"/>
  <c r="GT86" i="9" s="1"/>
  <c r="GU86" i="9" s="1"/>
  <c r="GV86" i="9" s="1"/>
  <c r="GW86" i="9" s="1"/>
  <c r="GX86" i="9" s="1"/>
  <c r="GY86" i="9" s="1"/>
  <c r="GZ86" i="9" s="1"/>
  <c r="HA86" i="9" s="1"/>
  <c r="HB86" i="9" s="1"/>
  <c r="FF70" i="9"/>
  <c r="FG70" i="9" s="1"/>
  <c r="FH70" i="9" s="1"/>
  <c r="FI70" i="9" s="1"/>
  <c r="FJ70" i="9" s="1"/>
  <c r="FK70" i="9" s="1"/>
  <c r="FL70" i="9" s="1"/>
  <c r="FM70" i="9" s="1"/>
  <c r="FN70" i="9" s="1"/>
  <c r="FO70" i="9" s="1"/>
  <c r="FP70" i="9" s="1"/>
  <c r="FQ70" i="9" s="1"/>
  <c r="FR70" i="9" s="1"/>
  <c r="FS70" i="9" s="1"/>
  <c r="FT70" i="9" s="1"/>
  <c r="FU70" i="9" s="1"/>
  <c r="FV70" i="9" s="1"/>
  <c r="FW70" i="9" s="1"/>
  <c r="FX70" i="9" s="1"/>
  <c r="FY70" i="9" s="1"/>
  <c r="FZ70" i="9" s="1"/>
  <c r="GA70" i="9" s="1"/>
  <c r="GB70" i="9" s="1"/>
  <c r="GF62" i="9"/>
  <c r="GG62" i="9" s="1"/>
  <c r="GH62" i="9" s="1"/>
  <c r="GI62" i="9" s="1"/>
  <c r="GJ62" i="9" s="1"/>
  <c r="GK62" i="9" s="1"/>
  <c r="GL62" i="9" s="1"/>
  <c r="GM62" i="9" s="1"/>
  <c r="GN62" i="9" s="1"/>
  <c r="GO62" i="9" s="1"/>
  <c r="GP62" i="9" s="1"/>
  <c r="GQ62" i="9" s="1"/>
  <c r="GR62" i="9" s="1"/>
  <c r="GS62" i="9" s="1"/>
  <c r="GT62" i="9" s="1"/>
  <c r="GU62" i="9" s="1"/>
  <c r="GV62" i="9" s="1"/>
  <c r="GW62" i="9" s="1"/>
  <c r="GX62" i="9" s="1"/>
  <c r="GY62" i="9" s="1"/>
  <c r="GZ62" i="9" s="1"/>
  <c r="HA62" i="9" s="1"/>
  <c r="HB62" i="9" s="1"/>
  <c r="FF118" i="9"/>
  <c r="GF137" i="9"/>
  <c r="FF101" i="9"/>
  <c r="FG101" i="9" s="1"/>
  <c r="FH101" i="9" s="1"/>
  <c r="FI101" i="9" s="1"/>
  <c r="FJ101" i="9" s="1"/>
  <c r="FK101" i="9" s="1"/>
  <c r="FL101" i="9" s="1"/>
  <c r="FM101" i="9" s="1"/>
  <c r="FN101" i="9" s="1"/>
  <c r="FO101" i="9" s="1"/>
  <c r="FP101" i="9" s="1"/>
  <c r="FQ101" i="9" s="1"/>
  <c r="FR101" i="9" s="1"/>
  <c r="FS101" i="9" s="1"/>
  <c r="FT101" i="9" s="1"/>
  <c r="FU101" i="9" s="1"/>
  <c r="FV101" i="9" s="1"/>
  <c r="FW101" i="9" s="1"/>
  <c r="FX101" i="9" s="1"/>
  <c r="FY101" i="9" s="1"/>
  <c r="FZ101" i="9" s="1"/>
  <c r="GA101" i="9" s="1"/>
  <c r="GB101" i="9" s="1"/>
  <c r="FF77" i="9"/>
  <c r="FG77" i="9" s="1"/>
  <c r="FH77" i="9" s="1"/>
  <c r="FI77" i="9" s="1"/>
  <c r="FJ77" i="9" s="1"/>
  <c r="FK77" i="9" s="1"/>
  <c r="FL77" i="9" s="1"/>
  <c r="FM77" i="9" s="1"/>
  <c r="FN77" i="9" s="1"/>
  <c r="FO77" i="9" s="1"/>
  <c r="FP77" i="9" s="1"/>
  <c r="FQ77" i="9" s="1"/>
  <c r="FR77" i="9" s="1"/>
  <c r="FS77" i="9" s="1"/>
  <c r="FT77" i="9" s="1"/>
  <c r="FU77" i="9" s="1"/>
  <c r="FV77" i="9" s="1"/>
  <c r="FW77" i="9" s="1"/>
  <c r="FX77" i="9" s="1"/>
  <c r="FY77" i="9" s="1"/>
  <c r="FZ77" i="9" s="1"/>
  <c r="GA77" i="9" s="1"/>
  <c r="GB77" i="9" s="1"/>
  <c r="GF73" i="9"/>
  <c r="GG73" i="9" s="1"/>
  <c r="GH73" i="9" s="1"/>
  <c r="GI73" i="9" s="1"/>
  <c r="GJ73" i="9" s="1"/>
  <c r="GK73" i="9" s="1"/>
  <c r="GL73" i="9" s="1"/>
  <c r="GM73" i="9" s="1"/>
  <c r="GN73" i="9" s="1"/>
  <c r="GO73" i="9" s="1"/>
  <c r="GP73" i="9" s="1"/>
  <c r="GQ73" i="9" s="1"/>
  <c r="GR73" i="9" s="1"/>
  <c r="GS73" i="9" s="1"/>
  <c r="GT73" i="9" s="1"/>
  <c r="GU73" i="9" s="1"/>
  <c r="GV73" i="9" s="1"/>
  <c r="GW73" i="9" s="1"/>
  <c r="GX73" i="9" s="1"/>
  <c r="GY73" i="9" s="1"/>
  <c r="GZ73" i="9" s="1"/>
  <c r="HA73" i="9" s="1"/>
  <c r="HB73" i="9" s="1"/>
  <c r="FF80" i="9"/>
  <c r="FG80" i="9" s="1"/>
  <c r="FH80" i="9" s="1"/>
  <c r="FI80" i="9" s="1"/>
  <c r="FJ80" i="9" s="1"/>
  <c r="FK80" i="9" s="1"/>
  <c r="FL80" i="9" s="1"/>
  <c r="FM80" i="9" s="1"/>
  <c r="FN80" i="9" s="1"/>
  <c r="FO80" i="9" s="1"/>
  <c r="FP80" i="9" s="1"/>
  <c r="FQ80" i="9" s="1"/>
  <c r="FR80" i="9" s="1"/>
  <c r="FS80" i="9" s="1"/>
  <c r="FT80" i="9" s="1"/>
  <c r="FU80" i="9" s="1"/>
  <c r="FV80" i="9" s="1"/>
  <c r="FW80" i="9" s="1"/>
  <c r="FX80" i="9" s="1"/>
  <c r="FY80" i="9" s="1"/>
  <c r="FZ80" i="9" s="1"/>
  <c r="GA80" i="9" s="1"/>
  <c r="GB80" i="9" s="1"/>
  <c r="FF113" i="9"/>
  <c r="FG113" i="9" s="1"/>
  <c r="FH113" i="9" s="1"/>
  <c r="FI113" i="9" s="1"/>
  <c r="FJ113" i="9" s="1"/>
  <c r="FK113" i="9" s="1"/>
  <c r="FL113" i="9" s="1"/>
  <c r="FM113" i="9" s="1"/>
  <c r="FN113" i="9" s="1"/>
  <c r="FO113" i="9" s="1"/>
  <c r="FP113" i="9" s="1"/>
  <c r="FQ113" i="9" s="1"/>
  <c r="FR113" i="9" s="1"/>
  <c r="FS113" i="9" s="1"/>
  <c r="FT113" i="9" s="1"/>
  <c r="FU113" i="9" s="1"/>
  <c r="FV113" i="9" s="1"/>
  <c r="FW113" i="9" s="1"/>
  <c r="FX113" i="9" s="1"/>
  <c r="FY113" i="9" s="1"/>
  <c r="FZ113" i="9" s="1"/>
  <c r="GA113" i="9" s="1"/>
  <c r="GB113" i="9" s="1"/>
  <c r="GF90" i="9"/>
  <c r="GG90" i="9" s="1"/>
  <c r="GH90" i="9" s="1"/>
  <c r="GI90" i="9" s="1"/>
  <c r="GJ90" i="9" s="1"/>
  <c r="GK90" i="9" s="1"/>
  <c r="GL90" i="9" s="1"/>
  <c r="GM90" i="9" s="1"/>
  <c r="GN90" i="9" s="1"/>
  <c r="GO90" i="9" s="1"/>
  <c r="GP90" i="9" s="1"/>
  <c r="GQ90" i="9" s="1"/>
  <c r="GR90" i="9" s="1"/>
  <c r="GS90" i="9" s="1"/>
  <c r="GT90" i="9" s="1"/>
  <c r="GU90" i="9" s="1"/>
  <c r="GV90" i="9" s="1"/>
  <c r="GW90" i="9" s="1"/>
  <c r="GX90" i="9" s="1"/>
  <c r="GY90" i="9" s="1"/>
  <c r="GZ90" i="9" s="1"/>
  <c r="HA90" i="9" s="1"/>
  <c r="HB90" i="9" s="1"/>
  <c r="GF71" i="9"/>
  <c r="GG71" i="9" s="1"/>
  <c r="GH71" i="9" s="1"/>
  <c r="GI71" i="9" s="1"/>
  <c r="GJ71" i="9" s="1"/>
  <c r="GK71" i="9" s="1"/>
  <c r="GL71" i="9" s="1"/>
  <c r="GM71" i="9" s="1"/>
  <c r="GN71" i="9" s="1"/>
  <c r="GO71" i="9" s="1"/>
  <c r="GP71" i="9" s="1"/>
  <c r="GQ71" i="9" s="1"/>
  <c r="GR71" i="9" s="1"/>
  <c r="GS71" i="9" s="1"/>
  <c r="GT71" i="9" s="1"/>
  <c r="GU71" i="9" s="1"/>
  <c r="GV71" i="9" s="1"/>
  <c r="GW71" i="9" s="1"/>
  <c r="GX71" i="9" s="1"/>
  <c r="GY71" i="9" s="1"/>
  <c r="GZ71" i="9" s="1"/>
  <c r="HA71" i="9" s="1"/>
  <c r="HB71" i="9" s="1"/>
  <c r="FF123" i="9"/>
  <c r="FG123" i="9" s="1"/>
  <c r="FH123" i="9" s="1"/>
  <c r="FI123" i="9" s="1"/>
  <c r="FJ123" i="9" s="1"/>
  <c r="FK123" i="9" s="1"/>
  <c r="FL123" i="9" s="1"/>
  <c r="FM123" i="9" s="1"/>
  <c r="FN123" i="9" s="1"/>
  <c r="FO123" i="9" s="1"/>
  <c r="FP123" i="9" s="1"/>
  <c r="FQ123" i="9" s="1"/>
  <c r="FR123" i="9" s="1"/>
  <c r="FS123" i="9" s="1"/>
  <c r="FT123" i="9" s="1"/>
  <c r="FU123" i="9" s="1"/>
  <c r="FV123" i="9" s="1"/>
  <c r="FW123" i="9" s="1"/>
  <c r="FX123" i="9" s="1"/>
  <c r="FY123" i="9" s="1"/>
  <c r="FZ123" i="9" s="1"/>
  <c r="GA123" i="9" s="1"/>
  <c r="GB123" i="9" s="1"/>
  <c r="GF108" i="9"/>
  <c r="FF131" i="9"/>
  <c r="FG131" i="9" s="1"/>
  <c r="FH131" i="9" s="1"/>
  <c r="FI131" i="9" s="1"/>
  <c r="FJ131" i="9" s="1"/>
  <c r="FK131" i="9" s="1"/>
  <c r="FL131" i="9" s="1"/>
  <c r="FM131" i="9" s="1"/>
  <c r="FN131" i="9" s="1"/>
  <c r="FO131" i="9" s="1"/>
  <c r="FP131" i="9" s="1"/>
  <c r="FQ131" i="9" s="1"/>
  <c r="FR131" i="9" s="1"/>
  <c r="FS131" i="9" s="1"/>
  <c r="FT131" i="9" s="1"/>
  <c r="FU131" i="9" s="1"/>
  <c r="FV131" i="9" s="1"/>
  <c r="FW131" i="9" s="1"/>
  <c r="FX131" i="9" s="1"/>
  <c r="FY131" i="9" s="1"/>
  <c r="FZ131" i="9" s="1"/>
  <c r="GA131" i="9" s="1"/>
  <c r="GB131" i="9" s="1"/>
  <c r="GF159" i="9"/>
  <c r="GG159" i="9" s="1"/>
  <c r="GH159" i="9" s="1"/>
  <c r="GI159" i="9" s="1"/>
  <c r="GJ159" i="9" s="1"/>
  <c r="GK159" i="9" s="1"/>
  <c r="GL159" i="9" s="1"/>
  <c r="GM159" i="9" s="1"/>
  <c r="GN159" i="9" s="1"/>
  <c r="GO159" i="9" s="1"/>
  <c r="GP159" i="9" s="1"/>
  <c r="GQ159" i="9" s="1"/>
  <c r="GR159" i="9" s="1"/>
  <c r="GS159" i="9" s="1"/>
  <c r="GT159" i="9" s="1"/>
  <c r="GU159" i="9" s="1"/>
  <c r="GV159" i="9" s="1"/>
  <c r="GW159" i="9" s="1"/>
  <c r="GX159" i="9" s="1"/>
  <c r="GY159" i="9" s="1"/>
  <c r="GZ159" i="9" s="1"/>
  <c r="HA159" i="9" s="1"/>
  <c r="HB159" i="9" s="1"/>
  <c r="FF133" i="9"/>
  <c r="FG133" i="9" s="1"/>
  <c r="FH133" i="9" s="1"/>
  <c r="FI133" i="9" s="1"/>
  <c r="FJ133" i="9" s="1"/>
  <c r="FK133" i="9" s="1"/>
  <c r="FL133" i="9" s="1"/>
  <c r="FM133" i="9" s="1"/>
  <c r="FN133" i="9" s="1"/>
  <c r="FO133" i="9" s="1"/>
  <c r="FP133" i="9" s="1"/>
  <c r="FQ133" i="9" s="1"/>
  <c r="FR133" i="9" s="1"/>
  <c r="FS133" i="9" s="1"/>
  <c r="FT133" i="9" s="1"/>
  <c r="FU133" i="9" s="1"/>
  <c r="FV133" i="9" s="1"/>
  <c r="FW133" i="9" s="1"/>
  <c r="FX133" i="9" s="1"/>
  <c r="FY133" i="9" s="1"/>
  <c r="FZ133" i="9" s="1"/>
  <c r="GA133" i="9" s="1"/>
  <c r="GB133" i="9" s="1"/>
  <c r="GF100" i="9"/>
  <c r="GF92" i="9"/>
  <c r="GF112" i="9"/>
  <c r="FF64" i="9"/>
  <c r="FG64" i="9" s="1"/>
  <c r="FH64" i="9" s="1"/>
  <c r="FI64" i="9" s="1"/>
  <c r="FJ64" i="9" s="1"/>
  <c r="FK64" i="9" s="1"/>
  <c r="FL64" i="9" s="1"/>
  <c r="FM64" i="9" s="1"/>
  <c r="FN64" i="9" s="1"/>
  <c r="FO64" i="9" s="1"/>
  <c r="FP64" i="9" s="1"/>
  <c r="FQ64" i="9" s="1"/>
  <c r="FR64" i="9" s="1"/>
  <c r="FS64" i="9" s="1"/>
  <c r="FT64" i="9" s="1"/>
  <c r="FU64" i="9" s="1"/>
  <c r="FV64" i="9" s="1"/>
  <c r="FW64" i="9" s="1"/>
  <c r="FX64" i="9" s="1"/>
  <c r="FY64" i="9" s="1"/>
  <c r="FZ64" i="9" s="1"/>
  <c r="GA64" i="9" s="1"/>
  <c r="GB64" i="9" s="1"/>
  <c r="FF66" i="9"/>
  <c r="FG66" i="9" s="1"/>
  <c r="FH66" i="9" s="1"/>
  <c r="FI66" i="9" s="1"/>
  <c r="FJ66" i="9" s="1"/>
  <c r="FK66" i="9" s="1"/>
  <c r="FL66" i="9" s="1"/>
  <c r="FM66" i="9" s="1"/>
  <c r="FN66" i="9" s="1"/>
  <c r="FO66" i="9" s="1"/>
  <c r="FP66" i="9" s="1"/>
  <c r="FQ66" i="9" s="1"/>
  <c r="FR66" i="9" s="1"/>
  <c r="FS66" i="9" s="1"/>
  <c r="FT66" i="9" s="1"/>
  <c r="FU66" i="9" s="1"/>
  <c r="FV66" i="9" s="1"/>
  <c r="FW66" i="9" s="1"/>
  <c r="FX66" i="9" s="1"/>
  <c r="FY66" i="9" s="1"/>
  <c r="FZ66" i="9" s="1"/>
  <c r="GA66" i="9" s="1"/>
  <c r="GB66" i="9" s="1"/>
  <c r="GF70" i="9"/>
  <c r="GG70" i="9" s="1"/>
  <c r="GH70" i="9" s="1"/>
  <c r="GI70" i="9" s="1"/>
  <c r="GJ70" i="9" s="1"/>
  <c r="GK70" i="9" s="1"/>
  <c r="GL70" i="9" s="1"/>
  <c r="GM70" i="9" s="1"/>
  <c r="GN70" i="9" s="1"/>
  <c r="GO70" i="9" s="1"/>
  <c r="GP70" i="9" s="1"/>
  <c r="GQ70" i="9" s="1"/>
  <c r="GR70" i="9" s="1"/>
  <c r="GS70" i="9" s="1"/>
  <c r="GT70" i="9" s="1"/>
  <c r="GU70" i="9" s="1"/>
  <c r="GV70" i="9" s="1"/>
  <c r="GW70" i="9" s="1"/>
  <c r="GX70" i="9" s="1"/>
  <c r="GY70" i="9" s="1"/>
  <c r="GZ70" i="9" s="1"/>
  <c r="HA70" i="9" s="1"/>
  <c r="HB70" i="9" s="1"/>
  <c r="FF94" i="9"/>
  <c r="FG94" i="9" s="1"/>
  <c r="FH94" i="9" s="1"/>
  <c r="FI94" i="9" s="1"/>
  <c r="FJ94" i="9" s="1"/>
  <c r="FK94" i="9" s="1"/>
  <c r="FL94" i="9" s="1"/>
  <c r="FM94" i="9" s="1"/>
  <c r="FN94" i="9" s="1"/>
  <c r="FO94" i="9" s="1"/>
  <c r="FP94" i="9" s="1"/>
  <c r="FQ94" i="9" s="1"/>
  <c r="FR94" i="9" s="1"/>
  <c r="FS94" i="9" s="1"/>
  <c r="FT94" i="9" s="1"/>
  <c r="FU94" i="9" s="1"/>
  <c r="FV94" i="9" s="1"/>
  <c r="FW94" i="9" s="1"/>
  <c r="FX94" i="9" s="1"/>
  <c r="FY94" i="9" s="1"/>
  <c r="FZ94" i="9" s="1"/>
  <c r="GA94" i="9" s="1"/>
  <c r="GB94" i="9" s="1"/>
  <c r="FF159" i="9"/>
  <c r="FG159" i="9" s="1"/>
  <c r="FH159" i="9" s="1"/>
  <c r="FI159" i="9" s="1"/>
  <c r="FJ159" i="9" s="1"/>
  <c r="FK159" i="9" s="1"/>
  <c r="FL159" i="9" s="1"/>
  <c r="FM159" i="9" s="1"/>
  <c r="FN159" i="9" s="1"/>
  <c r="FO159" i="9" s="1"/>
  <c r="FP159" i="9" s="1"/>
  <c r="FQ159" i="9" s="1"/>
  <c r="FR159" i="9" s="1"/>
  <c r="FS159" i="9" s="1"/>
  <c r="FT159" i="9" s="1"/>
  <c r="FU159" i="9" s="1"/>
  <c r="FV159" i="9" s="1"/>
  <c r="FW159" i="9" s="1"/>
  <c r="FX159" i="9" s="1"/>
  <c r="FY159" i="9" s="1"/>
  <c r="FZ159" i="9" s="1"/>
  <c r="GA159" i="9" s="1"/>
  <c r="GB159" i="9" s="1"/>
  <c r="GF107" i="9"/>
  <c r="GF110" i="9"/>
  <c r="FE60" i="9"/>
  <c r="FF60" i="9" s="1"/>
  <c r="FG60" i="9" s="1"/>
  <c r="FH60" i="9" s="1"/>
  <c r="FI60" i="9" s="1"/>
  <c r="FJ60" i="9" s="1"/>
  <c r="FK60" i="9" s="1"/>
  <c r="FL60" i="9" s="1"/>
  <c r="FM60" i="9" s="1"/>
  <c r="FN60" i="9" s="1"/>
  <c r="FO60" i="9" s="1"/>
  <c r="FP60" i="9" s="1"/>
  <c r="FQ60" i="9" s="1"/>
  <c r="FR60" i="9" s="1"/>
  <c r="FS60" i="9" s="1"/>
  <c r="FT60" i="9" s="1"/>
  <c r="FU60" i="9" s="1"/>
  <c r="FV60" i="9" s="1"/>
  <c r="FW60" i="9" s="1"/>
  <c r="FX60" i="9" s="1"/>
  <c r="FY60" i="9" s="1"/>
  <c r="FZ60" i="9" s="1"/>
  <c r="GA60" i="9" s="1"/>
  <c r="GB60" i="9" s="1"/>
  <c r="FF129" i="9"/>
  <c r="FG129" i="9" s="1"/>
  <c r="FH129" i="9" s="1"/>
  <c r="FI129" i="9" s="1"/>
  <c r="FJ129" i="9" s="1"/>
  <c r="FK129" i="9" s="1"/>
  <c r="FL129" i="9" s="1"/>
  <c r="FM129" i="9" s="1"/>
  <c r="FN129" i="9" s="1"/>
  <c r="FO129" i="9" s="1"/>
  <c r="FP129" i="9" s="1"/>
  <c r="FQ129" i="9" s="1"/>
  <c r="FR129" i="9" s="1"/>
  <c r="FS129" i="9" s="1"/>
  <c r="FT129" i="9" s="1"/>
  <c r="FU129" i="9" s="1"/>
  <c r="FV129" i="9" s="1"/>
  <c r="FW129" i="9" s="1"/>
  <c r="FX129" i="9" s="1"/>
  <c r="FY129" i="9" s="1"/>
  <c r="FZ129" i="9" s="1"/>
  <c r="GA129" i="9" s="1"/>
  <c r="GB129" i="9" s="1"/>
  <c r="GF124" i="9"/>
  <c r="FF62" i="9"/>
  <c r="FG62" i="9" s="1"/>
  <c r="FH62" i="9" s="1"/>
  <c r="FI62" i="9" s="1"/>
  <c r="FJ62" i="9" s="1"/>
  <c r="FK62" i="9" s="1"/>
  <c r="FL62" i="9" s="1"/>
  <c r="FM62" i="9" s="1"/>
  <c r="FN62" i="9" s="1"/>
  <c r="FO62" i="9" s="1"/>
  <c r="FP62" i="9" s="1"/>
  <c r="FQ62" i="9" s="1"/>
  <c r="FR62" i="9" s="1"/>
  <c r="FS62" i="9" s="1"/>
  <c r="FT62" i="9" s="1"/>
  <c r="FU62" i="9" s="1"/>
  <c r="FV62" i="9" s="1"/>
  <c r="FW62" i="9" s="1"/>
  <c r="FX62" i="9" s="1"/>
  <c r="FY62" i="9" s="1"/>
  <c r="FZ62" i="9" s="1"/>
  <c r="GA62" i="9" s="1"/>
  <c r="GB62" i="9" s="1"/>
  <c r="GF123" i="9"/>
  <c r="GF61" i="9"/>
  <c r="GF67" i="9"/>
  <c r="FG140" i="9"/>
  <c r="FH140" i="9" s="1"/>
  <c r="FI140" i="9" s="1"/>
  <c r="FJ140" i="9" s="1"/>
  <c r="FK140" i="9" s="1"/>
  <c r="FL140" i="9" s="1"/>
  <c r="FM140" i="9" s="1"/>
  <c r="FN140" i="9" s="1"/>
  <c r="FO140" i="9" s="1"/>
  <c r="FP140" i="9" s="1"/>
  <c r="FQ140" i="9" s="1"/>
  <c r="FR140" i="9" s="1"/>
  <c r="FS140" i="9" s="1"/>
  <c r="FT140" i="9" s="1"/>
  <c r="FU140" i="9" s="1"/>
  <c r="FV140" i="9" s="1"/>
  <c r="FW140" i="9" s="1"/>
  <c r="FX140" i="9" s="1"/>
  <c r="FY140" i="9" s="1"/>
  <c r="FZ140" i="9" s="1"/>
  <c r="GA140" i="9" s="1"/>
  <c r="GB140" i="9" s="1"/>
  <c r="FF97" i="9"/>
  <c r="FG97" i="9" s="1"/>
  <c r="FH97" i="9" s="1"/>
  <c r="FI97" i="9" s="1"/>
  <c r="FJ97" i="9" s="1"/>
  <c r="FK97" i="9" s="1"/>
  <c r="FL97" i="9" s="1"/>
  <c r="FM97" i="9" s="1"/>
  <c r="FN97" i="9" s="1"/>
  <c r="FO97" i="9" s="1"/>
  <c r="FP97" i="9" s="1"/>
  <c r="FQ97" i="9" s="1"/>
  <c r="FR97" i="9" s="1"/>
  <c r="FS97" i="9" s="1"/>
  <c r="FT97" i="9" s="1"/>
  <c r="FU97" i="9" s="1"/>
  <c r="FV97" i="9" s="1"/>
  <c r="FW97" i="9" s="1"/>
  <c r="FX97" i="9" s="1"/>
  <c r="FY97" i="9" s="1"/>
  <c r="FZ97" i="9" s="1"/>
  <c r="GA97" i="9" s="1"/>
  <c r="GB97" i="9" s="1"/>
  <c r="GF155" i="9"/>
  <c r="GG155" i="9" s="1"/>
  <c r="GH155" i="9" s="1"/>
  <c r="GI155" i="9" s="1"/>
  <c r="GJ155" i="9" s="1"/>
  <c r="GK155" i="9" s="1"/>
  <c r="GL155" i="9" s="1"/>
  <c r="GM155" i="9" s="1"/>
  <c r="GN155" i="9" s="1"/>
  <c r="GO155" i="9" s="1"/>
  <c r="GP155" i="9" s="1"/>
  <c r="GQ155" i="9" s="1"/>
  <c r="GR155" i="9" s="1"/>
  <c r="GS155" i="9" s="1"/>
  <c r="GT155" i="9" s="1"/>
  <c r="GU155" i="9" s="1"/>
  <c r="GV155" i="9" s="1"/>
  <c r="GW155" i="9" s="1"/>
  <c r="GX155" i="9" s="1"/>
  <c r="GY155" i="9" s="1"/>
  <c r="GZ155" i="9" s="1"/>
  <c r="HA155" i="9" s="1"/>
  <c r="HB155" i="9" s="1"/>
  <c r="FF150" i="9"/>
  <c r="FG150" i="9" s="1"/>
  <c r="FH150" i="9" s="1"/>
  <c r="FI150" i="9" s="1"/>
  <c r="FJ150" i="9" s="1"/>
  <c r="FK150" i="9" s="1"/>
  <c r="FL150" i="9" s="1"/>
  <c r="FM150" i="9" s="1"/>
  <c r="FN150" i="9" s="1"/>
  <c r="FO150" i="9" s="1"/>
  <c r="FP150" i="9" s="1"/>
  <c r="FQ150" i="9" s="1"/>
  <c r="FR150" i="9" s="1"/>
  <c r="FS150" i="9" s="1"/>
  <c r="FT150" i="9" s="1"/>
  <c r="FU150" i="9" s="1"/>
  <c r="FV150" i="9" s="1"/>
  <c r="FW150" i="9" s="1"/>
  <c r="FX150" i="9" s="1"/>
  <c r="FY150" i="9" s="1"/>
  <c r="FZ150" i="9" s="1"/>
  <c r="GA150" i="9" s="1"/>
  <c r="GB150" i="9" s="1"/>
  <c r="GF79" i="9"/>
  <c r="FF121" i="9"/>
  <c r="FG121" i="9" s="1"/>
  <c r="FH121" i="9" s="1"/>
  <c r="FI121" i="9" s="1"/>
  <c r="FJ121" i="9" s="1"/>
  <c r="FK121" i="9" s="1"/>
  <c r="FL121" i="9" s="1"/>
  <c r="FM121" i="9" s="1"/>
  <c r="FN121" i="9" s="1"/>
  <c r="FO121" i="9" s="1"/>
  <c r="FP121" i="9" s="1"/>
  <c r="FQ121" i="9" s="1"/>
  <c r="FR121" i="9" s="1"/>
  <c r="FS121" i="9" s="1"/>
  <c r="FT121" i="9" s="1"/>
  <c r="FU121" i="9" s="1"/>
  <c r="FV121" i="9" s="1"/>
  <c r="FW121" i="9" s="1"/>
  <c r="FX121" i="9" s="1"/>
  <c r="FY121" i="9" s="1"/>
  <c r="FZ121" i="9" s="1"/>
  <c r="GA121" i="9" s="1"/>
  <c r="GB121" i="9" s="1"/>
  <c r="FF105" i="9"/>
  <c r="FF128" i="9"/>
  <c r="FG128" i="9" s="1"/>
  <c r="FH128" i="9" s="1"/>
  <c r="FI128" i="9" s="1"/>
  <c r="FJ128" i="9" s="1"/>
  <c r="FK128" i="9" s="1"/>
  <c r="FL128" i="9" s="1"/>
  <c r="FM128" i="9" s="1"/>
  <c r="FN128" i="9" s="1"/>
  <c r="FO128" i="9" s="1"/>
  <c r="FP128" i="9" s="1"/>
  <c r="FQ128" i="9" s="1"/>
  <c r="FR128" i="9" s="1"/>
  <c r="FS128" i="9" s="1"/>
  <c r="FT128" i="9" s="1"/>
  <c r="FU128" i="9" s="1"/>
  <c r="FV128" i="9" s="1"/>
  <c r="FW128" i="9" s="1"/>
  <c r="FX128" i="9" s="1"/>
  <c r="FY128" i="9" s="1"/>
  <c r="FZ128" i="9" s="1"/>
  <c r="GA128" i="9" s="1"/>
  <c r="GB128" i="9" s="1"/>
  <c r="FF153" i="9"/>
  <c r="FF85" i="9"/>
  <c r="FG85" i="9" s="1"/>
  <c r="FH85" i="9" s="1"/>
  <c r="FI85" i="9" s="1"/>
  <c r="FJ85" i="9" s="1"/>
  <c r="FK85" i="9" s="1"/>
  <c r="FL85" i="9" s="1"/>
  <c r="FM85" i="9" s="1"/>
  <c r="FN85" i="9" s="1"/>
  <c r="FO85" i="9" s="1"/>
  <c r="FP85" i="9" s="1"/>
  <c r="FQ85" i="9" s="1"/>
  <c r="FR85" i="9" s="1"/>
  <c r="FS85" i="9" s="1"/>
  <c r="FT85" i="9" s="1"/>
  <c r="FU85" i="9" s="1"/>
  <c r="FV85" i="9" s="1"/>
  <c r="FW85" i="9" s="1"/>
  <c r="FX85" i="9" s="1"/>
  <c r="FY85" i="9" s="1"/>
  <c r="FZ85" i="9" s="1"/>
  <c r="GA85" i="9" s="1"/>
  <c r="GB85" i="9" s="1"/>
  <c r="FF152" i="9"/>
  <c r="FG152" i="9" s="1"/>
  <c r="FH152" i="9" s="1"/>
  <c r="FI152" i="9" s="1"/>
  <c r="FJ152" i="9" s="1"/>
  <c r="FK152" i="9" s="1"/>
  <c r="FL152" i="9" s="1"/>
  <c r="FM152" i="9" s="1"/>
  <c r="FN152" i="9" s="1"/>
  <c r="FO152" i="9" s="1"/>
  <c r="FP152" i="9" s="1"/>
  <c r="FQ152" i="9" s="1"/>
  <c r="FR152" i="9" s="1"/>
  <c r="FS152" i="9" s="1"/>
  <c r="FT152" i="9" s="1"/>
  <c r="FU152" i="9" s="1"/>
  <c r="FV152" i="9" s="1"/>
  <c r="FW152" i="9" s="1"/>
  <c r="FX152" i="9" s="1"/>
  <c r="FY152" i="9" s="1"/>
  <c r="FZ152" i="9" s="1"/>
  <c r="GA152" i="9" s="1"/>
  <c r="GB152" i="9" s="1"/>
  <c r="FF104" i="9"/>
  <c r="FG104" i="9" s="1"/>
  <c r="FH104" i="9" s="1"/>
  <c r="FI104" i="9" s="1"/>
  <c r="FJ104" i="9" s="1"/>
  <c r="FK104" i="9" s="1"/>
  <c r="FL104" i="9" s="1"/>
  <c r="FM104" i="9" s="1"/>
  <c r="FN104" i="9" s="1"/>
  <c r="FO104" i="9" s="1"/>
  <c r="FP104" i="9" s="1"/>
  <c r="FQ104" i="9" s="1"/>
  <c r="FR104" i="9" s="1"/>
  <c r="FS104" i="9" s="1"/>
  <c r="FT104" i="9" s="1"/>
  <c r="FU104" i="9" s="1"/>
  <c r="FV104" i="9" s="1"/>
  <c r="FW104" i="9" s="1"/>
  <c r="FX104" i="9" s="1"/>
  <c r="FY104" i="9" s="1"/>
  <c r="FZ104" i="9" s="1"/>
  <c r="GA104" i="9" s="1"/>
  <c r="GB104" i="9" s="1"/>
  <c r="GF117" i="9"/>
  <c r="GF157" i="9"/>
  <c r="GG157" i="9" s="1"/>
  <c r="GH157" i="9" s="1"/>
  <c r="GI157" i="9" s="1"/>
  <c r="GJ157" i="9" s="1"/>
  <c r="GK157" i="9" s="1"/>
  <c r="GL157" i="9" s="1"/>
  <c r="GM157" i="9" s="1"/>
  <c r="GN157" i="9" s="1"/>
  <c r="GO157" i="9" s="1"/>
  <c r="GP157" i="9" s="1"/>
  <c r="GQ157" i="9" s="1"/>
  <c r="GR157" i="9" s="1"/>
  <c r="GS157" i="9" s="1"/>
  <c r="GT157" i="9" s="1"/>
  <c r="GU157" i="9" s="1"/>
  <c r="GV157" i="9" s="1"/>
  <c r="GW157" i="9" s="1"/>
  <c r="GX157" i="9" s="1"/>
  <c r="GY157" i="9" s="1"/>
  <c r="GZ157" i="9" s="1"/>
  <c r="HA157" i="9" s="1"/>
  <c r="HB157" i="9" s="1"/>
  <c r="GF131" i="9"/>
  <c r="FF112" i="9"/>
  <c r="FG112" i="9" s="1"/>
  <c r="FH112" i="9" s="1"/>
  <c r="FI112" i="9" s="1"/>
  <c r="FJ112" i="9" s="1"/>
  <c r="FK112" i="9" s="1"/>
  <c r="FL112" i="9" s="1"/>
  <c r="FM112" i="9" s="1"/>
  <c r="FN112" i="9" s="1"/>
  <c r="FO112" i="9" s="1"/>
  <c r="FP112" i="9" s="1"/>
  <c r="FQ112" i="9" s="1"/>
  <c r="FR112" i="9" s="1"/>
  <c r="FS112" i="9" s="1"/>
  <c r="FT112" i="9" s="1"/>
  <c r="FU112" i="9" s="1"/>
  <c r="FV112" i="9" s="1"/>
  <c r="FW112" i="9" s="1"/>
  <c r="FX112" i="9" s="1"/>
  <c r="FY112" i="9" s="1"/>
  <c r="FZ112" i="9" s="1"/>
  <c r="GA112" i="9" s="1"/>
  <c r="GB112" i="9" s="1"/>
  <c r="FF135" i="9"/>
  <c r="FG135" i="9" s="1"/>
  <c r="FH135" i="9" s="1"/>
  <c r="FI135" i="9" s="1"/>
  <c r="FJ135" i="9" s="1"/>
  <c r="FK135" i="9" s="1"/>
  <c r="FL135" i="9" s="1"/>
  <c r="FM135" i="9" s="1"/>
  <c r="FN135" i="9" s="1"/>
  <c r="FO135" i="9" s="1"/>
  <c r="FP135" i="9" s="1"/>
  <c r="FQ135" i="9" s="1"/>
  <c r="FR135" i="9" s="1"/>
  <c r="FS135" i="9" s="1"/>
  <c r="FT135" i="9" s="1"/>
  <c r="FU135" i="9" s="1"/>
  <c r="FV135" i="9" s="1"/>
  <c r="FW135" i="9" s="1"/>
  <c r="FX135" i="9" s="1"/>
  <c r="FY135" i="9" s="1"/>
  <c r="FZ135" i="9" s="1"/>
  <c r="GA135" i="9" s="1"/>
  <c r="GB135" i="9" s="1"/>
  <c r="FF67" i="9"/>
  <c r="FG67" i="9" s="1"/>
  <c r="FH67" i="9" s="1"/>
  <c r="FI67" i="9" s="1"/>
  <c r="FJ67" i="9" s="1"/>
  <c r="FK67" i="9" s="1"/>
  <c r="FL67" i="9" s="1"/>
  <c r="FM67" i="9" s="1"/>
  <c r="FN67" i="9" s="1"/>
  <c r="FO67" i="9" s="1"/>
  <c r="FP67" i="9" s="1"/>
  <c r="FQ67" i="9" s="1"/>
  <c r="FR67" i="9" s="1"/>
  <c r="FS67" i="9" s="1"/>
  <c r="FT67" i="9" s="1"/>
  <c r="FU67" i="9" s="1"/>
  <c r="FV67" i="9" s="1"/>
  <c r="FW67" i="9" s="1"/>
  <c r="FX67" i="9" s="1"/>
  <c r="FY67" i="9" s="1"/>
  <c r="FZ67" i="9" s="1"/>
  <c r="GA67" i="9" s="1"/>
  <c r="GB67" i="9" s="1"/>
  <c r="GF113" i="9"/>
  <c r="GF128" i="9"/>
  <c r="FE61" i="9"/>
  <c r="GF76" i="9"/>
  <c r="FF136" i="9"/>
  <c r="FG136" i="9" s="1"/>
  <c r="FH136" i="9" s="1"/>
  <c r="FI136" i="9" s="1"/>
  <c r="FJ136" i="9" s="1"/>
  <c r="FK136" i="9" s="1"/>
  <c r="FL136" i="9" s="1"/>
  <c r="FM136" i="9" s="1"/>
  <c r="FN136" i="9" s="1"/>
  <c r="FO136" i="9" s="1"/>
  <c r="FP136" i="9" s="1"/>
  <c r="FQ136" i="9" s="1"/>
  <c r="FR136" i="9" s="1"/>
  <c r="FS136" i="9" s="1"/>
  <c r="FT136" i="9" s="1"/>
  <c r="FU136" i="9" s="1"/>
  <c r="FV136" i="9" s="1"/>
  <c r="FW136" i="9" s="1"/>
  <c r="FX136" i="9" s="1"/>
  <c r="FY136" i="9" s="1"/>
  <c r="FZ136" i="9" s="1"/>
  <c r="GA136" i="9" s="1"/>
  <c r="GB136" i="9" s="1"/>
  <c r="FF143" i="9"/>
  <c r="FG143" i="9" s="1"/>
  <c r="FH143" i="9" s="1"/>
  <c r="FI143" i="9" s="1"/>
  <c r="FJ143" i="9" s="1"/>
  <c r="FK143" i="9" s="1"/>
  <c r="FL143" i="9" s="1"/>
  <c r="FM143" i="9" s="1"/>
  <c r="FN143" i="9" s="1"/>
  <c r="FO143" i="9" s="1"/>
  <c r="FP143" i="9" s="1"/>
  <c r="FQ143" i="9" s="1"/>
  <c r="FR143" i="9" s="1"/>
  <c r="FS143" i="9" s="1"/>
  <c r="FT143" i="9" s="1"/>
  <c r="FU143" i="9" s="1"/>
  <c r="FV143" i="9" s="1"/>
  <c r="FW143" i="9" s="1"/>
  <c r="FX143" i="9" s="1"/>
  <c r="FY143" i="9" s="1"/>
  <c r="FZ143" i="9" s="1"/>
  <c r="GA143" i="9" s="1"/>
  <c r="GB143" i="9" s="1"/>
  <c r="FF130" i="9"/>
  <c r="GF103" i="9"/>
  <c r="GF75" i="9"/>
  <c r="FF96" i="9"/>
  <c r="FG96" i="9" s="1"/>
  <c r="FH96" i="9" s="1"/>
  <c r="FI96" i="9" s="1"/>
  <c r="FJ96" i="9" s="1"/>
  <c r="FK96" i="9" s="1"/>
  <c r="FL96" i="9" s="1"/>
  <c r="FM96" i="9" s="1"/>
  <c r="FN96" i="9" s="1"/>
  <c r="FO96" i="9" s="1"/>
  <c r="FP96" i="9" s="1"/>
  <c r="FQ96" i="9" s="1"/>
  <c r="FR96" i="9" s="1"/>
  <c r="FS96" i="9" s="1"/>
  <c r="FT96" i="9" s="1"/>
  <c r="FU96" i="9" s="1"/>
  <c r="FV96" i="9" s="1"/>
  <c r="FW96" i="9" s="1"/>
  <c r="FX96" i="9" s="1"/>
  <c r="FY96" i="9" s="1"/>
  <c r="FZ96" i="9" s="1"/>
  <c r="GA96" i="9" s="1"/>
  <c r="GB96" i="9" s="1"/>
  <c r="FF114" i="9"/>
  <c r="FG114" i="9" s="1"/>
  <c r="FH114" i="9" s="1"/>
  <c r="FI114" i="9" s="1"/>
  <c r="FJ114" i="9" s="1"/>
  <c r="FK114" i="9" s="1"/>
  <c r="FL114" i="9" s="1"/>
  <c r="FM114" i="9" s="1"/>
  <c r="FN114" i="9" s="1"/>
  <c r="FO114" i="9" s="1"/>
  <c r="FP114" i="9" s="1"/>
  <c r="FQ114" i="9" s="1"/>
  <c r="FR114" i="9" s="1"/>
  <c r="FS114" i="9" s="1"/>
  <c r="FT114" i="9" s="1"/>
  <c r="FU114" i="9" s="1"/>
  <c r="FV114" i="9" s="1"/>
  <c r="FW114" i="9" s="1"/>
  <c r="FX114" i="9" s="1"/>
  <c r="FY114" i="9" s="1"/>
  <c r="FZ114" i="9" s="1"/>
  <c r="GA114" i="9" s="1"/>
  <c r="GB114" i="9" s="1"/>
  <c r="FF151" i="9"/>
  <c r="FG151" i="9" s="1"/>
  <c r="FH151" i="9" s="1"/>
  <c r="FI151" i="9" s="1"/>
  <c r="FJ151" i="9" s="1"/>
  <c r="FK151" i="9" s="1"/>
  <c r="FL151" i="9" s="1"/>
  <c r="FM151" i="9" s="1"/>
  <c r="FN151" i="9" s="1"/>
  <c r="FO151" i="9" s="1"/>
  <c r="FP151" i="9" s="1"/>
  <c r="FQ151" i="9" s="1"/>
  <c r="FR151" i="9" s="1"/>
  <c r="FS151" i="9" s="1"/>
  <c r="FT151" i="9" s="1"/>
  <c r="FU151" i="9" s="1"/>
  <c r="FV151" i="9" s="1"/>
  <c r="FW151" i="9" s="1"/>
  <c r="FX151" i="9" s="1"/>
  <c r="FY151" i="9" s="1"/>
  <c r="FZ151" i="9" s="1"/>
  <c r="GA151" i="9" s="1"/>
  <c r="GB151" i="9" s="1"/>
  <c r="FF122" i="9"/>
  <c r="FG122" i="9" s="1"/>
  <c r="FH122" i="9" s="1"/>
  <c r="FI122" i="9" s="1"/>
  <c r="FJ122" i="9" s="1"/>
  <c r="FK122" i="9" s="1"/>
  <c r="FL122" i="9" s="1"/>
  <c r="FM122" i="9" s="1"/>
  <c r="FN122" i="9" s="1"/>
  <c r="FO122" i="9" s="1"/>
  <c r="FP122" i="9" s="1"/>
  <c r="FQ122" i="9" s="1"/>
  <c r="FR122" i="9" s="1"/>
  <c r="FS122" i="9" s="1"/>
  <c r="FT122" i="9" s="1"/>
  <c r="FU122" i="9" s="1"/>
  <c r="FV122" i="9" s="1"/>
  <c r="FW122" i="9" s="1"/>
  <c r="FX122" i="9" s="1"/>
  <c r="FY122" i="9" s="1"/>
  <c r="FZ122" i="9" s="1"/>
  <c r="GA122" i="9" s="1"/>
  <c r="GB122" i="9" s="1"/>
  <c r="FF108" i="9"/>
  <c r="FG108" i="9" s="1"/>
  <c r="FH108" i="9" s="1"/>
  <c r="FI108" i="9" s="1"/>
  <c r="FJ108" i="9" s="1"/>
  <c r="FK108" i="9" s="1"/>
  <c r="FL108" i="9" s="1"/>
  <c r="FM108" i="9" s="1"/>
  <c r="FN108" i="9" s="1"/>
  <c r="FO108" i="9" s="1"/>
  <c r="FP108" i="9" s="1"/>
  <c r="FQ108" i="9" s="1"/>
  <c r="FR108" i="9" s="1"/>
  <c r="FS108" i="9" s="1"/>
  <c r="FT108" i="9" s="1"/>
  <c r="FU108" i="9" s="1"/>
  <c r="FV108" i="9" s="1"/>
  <c r="FW108" i="9" s="1"/>
  <c r="FX108" i="9" s="1"/>
  <c r="FY108" i="9" s="1"/>
  <c r="FZ108" i="9" s="1"/>
  <c r="GA108" i="9" s="1"/>
  <c r="GB108" i="9" s="1"/>
  <c r="FF117" i="9"/>
  <c r="FG117" i="9" s="1"/>
  <c r="FH117" i="9" s="1"/>
  <c r="FI117" i="9" s="1"/>
  <c r="FJ117" i="9" s="1"/>
  <c r="FK117" i="9" s="1"/>
  <c r="FL117" i="9" s="1"/>
  <c r="FM117" i="9" s="1"/>
  <c r="FN117" i="9" s="1"/>
  <c r="FO117" i="9" s="1"/>
  <c r="FP117" i="9" s="1"/>
  <c r="FQ117" i="9" s="1"/>
  <c r="FR117" i="9" s="1"/>
  <c r="FS117" i="9" s="1"/>
  <c r="FT117" i="9" s="1"/>
  <c r="FU117" i="9" s="1"/>
  <c r="FV117" i="9" s="1"/>
  <c r="FW117" i="9" s="1"/>
  <c r="FX117" i="9" s="1"/>
  <c r="FY117" i="9" s="1"/>
  <c r="FZ117" i="9" s="1"/>
  <c r="GA117" i="9" s="1"/>
  <c r="GB117" i="9" s="1"/>
  <c r="FF115" i="9"/>
  <c r="FG115" i="9" s="1"/>
  <c r="FH115" i="9" s="1"/>
  <c r="FI115" i="9" s="1"/>
  <c r="FJ115" i="9" s="1"/>
  <c r="FK115" i="9" s="1"/>
  <c r="FL115" i="9" s="1"/>
  <c r="FM115" i="9" s="1"/>
  <c r="FN115" i="9" s="1"/>
  <c r="FO115" i="9" s="1"/>
  <c r="FP115" i="9" s="1"/>
  <c r="FQ115" i="9" s="1"/>
  <c r="FR115" i="9" s="1"/>
  <c r="FS115" i="9" s="1"/>
  <c r="FT115" i="9" s="1"/>
  <c r="FU115" i="9" s="1"/>
  <c r="FV115" i="9" s="1"/>
  <c r="FW115" i="9" s="1"/>
  <c r="FX115" i="9" s="1"/>
  <c r="FY115" i="9" s="1"/>
  <c r="FZ115" i="9" s="1"/>
  <c r="GA115" i="9" s="1"/>
  <c r="GB115" i="9" s="1"/>
  <c r="FF139" i="9"/>
  <c r="FG139" i="9" s="1"/>
  <c r="FH139" i="9" s="1"/>
  <c r="FI139" i="9" s="1"/>
  <c r="FJ139" i="9" s="1"/>
  <c r="FK139" i="9" s="1"/>
  <c r="FL139" i="9" s="1"/>
  <c r="FM139" i="9" s="1"/>
  <c r="FN139" i="9" s="1"/>
  <c r="FO139" i="9" s="1"/>
  <c r="FP139" i="9" s="1"/>
  <c r="FQ139" i="9" s="1"/>
  <c r="FR139" i="9" s="1"/>
  <c r="FS139" i="9" s="1"/>
  <c r="FT139" i="9" s="1"/>
  <c r="FU139" i="9" s="1"/>
  <c r="FV139" i="9" s="1"/>
  <c r="FW139" i="9" s="1"/>
  <c r="FX139" i="9" s="1"/>
  <c r="FY139" i="9" s="1"/>
  <c r="FZ139" i="9" s="1"/>
  <c r="GA139" i="9" s="1"/>
  <c r="GB139" i="9" s="1"/>
  <c r="FF103" i="9"/>
  <c r="FG103" i="9" s="1"/>
  <c r="FH103" i="9" s="1"/>
  <c r="FI103" i="9" s="1"/>
  <c r="FJ103" i="9" s="1"/>
  <c r="FK103" i="9" s="1"/>
  <c r="FL103" i="9" s="1"/>
  <c r="FM103" i="9" s="1"/>
  <c r="FN103" i="9" s="1"/>
  <c r="FO103" i="9" s="1"/>
  <c r="FP103" i="9" s="1"/>
  <c r="FQ103" i="9" s="1"/>
  <c r="FR103" i="9" s="1"/>
  <c r="FS103" i="9" s="1"/>
  <c r="FT103" i="9" s="1"/>
  <c r="FU103" i="9" s="1"/>
  <c r="FV103" i="9" s="1"/>
  <c r="FW103" i="9" s="1"/>
  <c r="FX103" i="9" s="1"/>
  <c r="FY103" i="9" s="1"/>
  <c r="FZ103" i="9" s="1"/>
  <c r="GA103" i="9" s="1"/>
  <c r="GB103" i="9" s="1"/>
  <c r="FF147" i="9"/>
  <c r="FG147" i="9" s="1"/>
  <c r="FH147" i="9" s="1"/>
  <c r="FI147" i="9" s="1"/>
  <c r="FJ147" i="9" s="1"/>
  <c r="FK147" i="9" s="1"/>
  <c r="FL147" i="9" s="1"/>
  <c r="FM147" i="9" s="1"/>
  <c r="FN147" i="9" s="1"/>
  <c r="FO147" i="9" s="1"/>
  <c r="FP147" i="9" s="1"/>
  <c r="FQ147" i="9" s="1"/>
  <c r="FR147" i="9" s="1"/>
  <c r="FS147" i="9" s="1"/>
  <c r="FT147" i="9" s="1"/>
  <c r="FU147" i="9" s="1"/>
  <c r="FV147" i="9" s="1"/>
  <c r="FW147" i="9" s="1"/>
  <c r="FX147" i="9" s="1"/>
  <c r="FY147" i="9" s="1"/>
  <c r="FZ147" i="9" s="1"/>
  <c r="GA147" i="9" s="1"/>
  <c r="GB147" i="9" s="1"/>
  <c r="GF141" i="9"/>
  <c r="GF102" i="9"/>
  <c r="GF98" i="9"/>
  <c r="GF150" i="9"/>
  <c r="GF104" i="9"/>
  <c r="GF144" i="9"/>
  <c r="GF143" i="9"/>
  <c r="GF135" i="9"/>
  <c r="GF111" i="9"/>
  <c r="GF85" i="9"/>
  <c r="GC87" i="7"/>
  <c r="GD87" i="7" s="1"/>
  <c r="GE87" i="7" s="1"/>
  <c r="GF87" i="7" s="1"/>
  <c r="GG87" i="7" s="1"/>
  <c r="GH87" i="7" s="1"/>
  <c r="GI87" i="7" s="1"/>
  <c r="GJ87" i="7" s="1"/>
  <c r="GK87" i="7" s="1"/>
  <c r="GL87" i="7" s="1"/>
  <c r="GM87" i="7" s="1"/>
  <c r="GN87" i="7" s="1"/>
  <c r="GO87" i="7" s="1"/>
  <c r="GP87" i="7" s="1"/>
  <c r="GQ87" i="7" s="1"/>
  <c r="GR87" i="7" s="1"/>
  <c r="GS87" i="7" s="1"/>
  <c r="GT87" i="7" s="1"/>
  <c r="GU87" i="7" s="1"/>
  <c r="GV87" i="7" s="1"/>
  <c r="GW87" i="7" s="1"/>
  <c r="GX87" i="7" s="1"/>
  <c r="GY87" i="7" s="1"/>
  <c r="FF125" i="9"/>
  <c r="FG125" i="9" s="1"/>
  <c r="FH125" i="9" s="1"/>
  <c r="FI125" i="9" s="1"/>
  <c r="FJ125" i="9" s="1"/>
  <c r="FK125" i="9" s="1"/>
  <c r="FL125" i="9" s="1"/>
  <c r="FM125" i="9" s="1"/>
  <c r="FN125" i="9" s="1"/>
  <c r="FO125" i="9" s="1"/>
  <c r="FP125" i="9" s="1"/>
  <c r="FQ125" i="9" s="1"/>
  <c r="FR125" i="9" s="1"/>
  <c r="FS125" i="9" s="1"/>
  <c r="FT125" i="9" s="1"/>
  <c r="FU125" i="9" s="1"/>
  <c r="FV125" i="9" s="1"/>
  <c r="FW125" i="9" s="1"/>
  <c r="FX125" i="9" s="1"/>
  <c r="FY125" i="9" s="1"/>
  <c r="FZ125" i="9" s="1"/>
  <c r="GA125" i="9" s="1"/>
  <c r="GB125" i="9" s="1"/>
  <c r="FF78" i="9"/>
  <c r="FG111" i="9"/>
  <c r="FH111" i="9" s="1"/>
  <c r="FI111" i="9" s="1"/>
  <c r="FJ111" i="9" s="1"/>
  <c r="FK111" i="9" s="1"/>
  <c r="FL111" i="9" s="1"/>
  <c r="FM111" i="9" s="1"/>
  <c r="FN111" i="9" s="1"/>
  <c r="FO111" i="9" s="1"/>
  <c r="FP111" i="9" s="1"/>
  <c r="FQ111" i="9" s="1"/>
  <c r="FR111" i="9" s="1"/>
  <c r="FS111" i="9" s="1"/>
  <c r="FT111" i="9" s="1"/>
  <c r="FU111" i="9" s="1"/>
  <c r="FV111" i="9" s="1"/>
  <c r="FW111" i="9" s="1"/>
  <c r="FX111" i="9" s="1"/>
  <c r="FY111" i="9" s="1"/>
  <c r="FZ111" i="9" s="1"/>
  <c r="GA111" i="9" s="1"/>
  <c r="GB111" i="9" s="1"/>
  <c r="FF92" i="9"/>
  <c r="FG92" i="9" s="1"/>
  <c r="FH92" i="9" s="1"/>
  <c r="FI92" i="9" s="1"/>
  <c r="FJ92" i="9" s="1"/>
  <c r="FK92" i="9" s="1"/>
  <c r="FL92" i="9" s="1"/>
  <c r="FM92" i="9" s="1"/>
  <c r="FN92" i="9" s="1"/>
  <c r="FO92" i="9" s="1"/>
  <c r="FP92" i="9" s="1"/>
  <c r="FQ92" i="9" s="1"/>
  <c r="FR92" i="9" s="1"/>
  <c r="FS92" i="9" s="1"/>
  <c r="FT92" i="9" s="1"/>
  <c r="FU92" i="9" s="1"/>
  <c r="FV92" i="9" s="1"/>
  <c r="FW92" i="9" s="1"/>
  <c r="FX92" i="9" s="1"/>
  <c r="FY92" i="9" s="1"/>
  <c r="FZ92" i="9" s="1"/>
  <c r="GA92" i="9" s="1"/>
  <c r="GB92" i="9" s="1"/>
  <c r="FF73" i="9"/>
  <c r="FG73" i="9" s="1"/>
  <c r="FH73" i="9" s="1"/>
  <c r="FI73" i="9" s="1"/>
  <c r="FJ73" i="9" s="1"/>
  <c r="FK73" i="9" s="1"/>
  <c r="FL73" i="9" s="1"/>
  <c r="FM73" i="9" s="1"/>
  <c r="FN73" i="9" s="1"/>
  <c r="FO73" i="9" s="1"/>
  <c r="FP73" i="9" s="1"/>
  <c r="FQ73" i="9" s="1"/>
  <c r="FR73" i="9" s="1"/>
  <c r="FS73" i="9" s="1"/>
  <c r="FT73" i="9" s="1"/>
  <c r="FU73" i="9" s="1"/>
  <c r="FV73" i="9" s="1"/>
  <c r="FW73" i="9" s="1"/>
  <c r="FX73" i="9" s="1"/>
  <c r="FY73" i="9" s="1"/>
  <c r="FZ73" i="9" s="1"/>
  <c r="GA73" i="9" s="1"/>
  <c r="GB73" i="9" s="1"/>
  <c r="GF146" i="9"/>
  <c r="GF138" i="9"/>
  <c r="GF148" i="9"/>
  <c r="GF151" i="9"/>
  <c r="GF60" i="9"/>
  <c r="GG60" i="9" s="1"/>
  <c r="GH60" i="9" s="1"/>
  <c r="GI60" i="9" s="1"/>
  <c r="GJ60" i="9" s="1"/>
  <c r="GK60" i="9" s="1"/>
  <c r="GL60" i="9" s="1"/>
  <c r="GM60" i="9" s="1"/>
  <c r="GN60" i="9" s="1"/>
  <c r="GO60" i="9" s="1"/>
  <c r="GP60" i="9" s="1"/>
  <c r="GQ60" i="9" s="1"/>
  <c r="GR60" i="9" s="1"/>
  <c r="GS60" i="9" s="1"/>
  <c r="GT60" i="9" s="1"/>
  <c r="GU60" i="9" s="1"/>
  <c r="GV60" i="9" s="1"/>
  <c r="GW60" i="9" s="1"/>
  <c r="GX60" i="9" s="1"/>
  <c r="GY60" i="9" s="1"/>
  <c r="GZ60" i="9" s="1"/>
  <c r="HA60" i="9" s="1"/>
  <c r="HB60" i="9" s="1"/>
  <c r="GF109" i="9"/>
  <c r="GF77" i="9"/>
  <c r="GF152" i="9"/>
  <c r="GF83" i="9"/>
  <c r="GF132" i="9"/>
  <c r="GF87" i="9"/>
  <c r="GC137" i="7"/>
  <c r="GD137" i="7" s="1"/>
  <c r="GE137" i="7" s="1"/>
  <c r="GF137" i="7" s="1"/>
  <c r="GG137" i="7" s="1"/>
  <c r="GH137" i="7" s="1"/>
  <c r="GI137" i="7" s="1"/>
  <c r="GJ137" i="7" s="1"/>
  <c r="GK137" i="7" s="1"/>
  <c r="GL137" i="7" s="1"/>
  <c r="GM137" i="7" s="1"/>
  <c r="GN137" i="7" s="1"/>
  <c r="GO137" i="7" s="1"/>
  <c r="GP137" i="7" s="1"/>
  <c r="GQ137" i="7" s="1"/>
  <c r="GR137" i="7" s="1"/>
  <c r="GS137" i="7" s="1"/>
  <c r="GT137" i="7" s="1"/>
  <c r="GU137" i="7" s="1"/>
  <c r="GV137" i="7" s="1"/>
  <c r="GW137" i="7" s="1"/>
  <c r="GX137" i="7" s="1"/>
  <c r="GY137" i="7" s="1"/>
  <c r="GF134" i="9"/>
  <c r="FF134" i="9"/>
  <c r="FG134" i="9" s="1"/>
  <c r="FH134" i="9" s="1"/>
  <c r="FI134" i="9" s="1"/>
  <c r="FJ134" i="9" s="1"/>
  <c r="FK134" i="9" s="1"/>
  <c r="FL134" i="9" s="1"/>
  <c r="FM134" i="9" s="1"/>
  <c r="FN134" i="9" s="1"/>
  <c r="FO134" i="9" s="1"/>
  <c r="FP134" i="9" s="1"/>
  <c r="FQ134" i="9" s="1"/>
  <c r="FR134" i="9" s="1"/>
  <c r="FS134" i="9" s="1"/>
  <c r="FT134" i="9" s="1"/>
  <c r="FU134" i="9" s="1"/>
  <c r="FV134" i="9" s="1"/>
  <c r="FW134" i="9" s="1"/>
  <c r="FX134" i="9" s="1"/>
  <c r="FY134" i="9" s="1"/>
  <c r="FZ134" i="9" s="1"/>
  <c r="GA134" i="9" s="1"/>
  <c r="GB134" i="9" s="1"/>
  <c r="FF100" i="9"/>
  <c r="FG100" i="9" s="1"/>
  <c r="FH100" i="9" s="1"/>
  <c r="FI100" i="9" s="1"/>
  <c r="FJ100" i="9" s="1"/>
  <c r="FK100" i="9" s="1"/>
  <c r="FL100" i="9" s="1"/>
  <c r="FM100" i="9" s="1"/>
  <c r="FN100" i="9" s="1"/>
  <c r="FO100" i="9" s="1"/>
  <c r="FP100" i="9" s="1"/>
  <c r="FQ100" i="9" s="1"/>
  <c r="FR100" i="9" s="1"/>
  <c r="FS100" i="9" s="1"/>
  <c r="FT100" i="9" s="1"/>
  <c r="FU100" i="9" s="1"/>
  <c r="FV100" i="9" s="1"/>
  <c r="FW100" i="9" s="1"/>
  <c r="FX100" i="9" s="1"/>
  <c r="FY100" i="9" s="1"/>
  <c r="FZ100" i="9" s="1"/>
  <c r="GA100" i="9" s="1"/>
  <c r="GB100" i="9" s="1"/>
  <c r="FG110" i="9"/>
  <c r="FH110" i="9" s="1"/>
  <c r="FI110" i="9" s="1"/>
  <c r="FJ110" i="9" s="1"/>
  <c r="FK110" i="9" s="1"/>
  <c r="FL110" i="9" s="1"/>
  <c r="FM110" i="9" s="1"/>
  <c r="FN110" i="9" s="1"/>
  <c r="FO110" i="9" s="1"/>
  <c r="FP110" i="9" s="1"/>
  <c r="FQ110" i="9" s="1"/>
  <c r="FR110" i="9" s="1"/>
  <c r="FS110" i="9" s="1"/>
  <c r="FT110" i="9" s="1"/>
  <c r="FU110" i="9" s="1"/>
  <c r="FV110" i="9" s="1"/>
  <c r="FW110" i="9" s="1"/>
  <c r="FX110" i="9" s="1"/>
  <c r="FY110" i="9" s="1"/>
  <c r="FZ110" i="9" s="1"/>
  <c r="GA110" i="9" s="1"/>
  <c r="GB110" i="9" s="1"/>
  <c r="FF69" i="9"/>
  <c r="FG69" i="9" s="1"/>
  <c r="FH69" i="9" s="1"/>
  <c r="FI69" i="9" s="1"/>
  <c r="FJ69" i="9" s="1"/>
  <c r="FK69" i="9" s="1"/>
  <c r="FL69" i="9" s="1"/>
  <c r="FM69" i="9" s="1"/>
  <c r="FN69" i="9" s="1"/>
  <c r="FO69" i="9" s="1"/>
  <c r="FP69" i="9" s="1"/>
  <c r="FQ69" i="9" s="1"/>
  <c r="FR69" i="9" s="1"/>
  <c r="FS69" i="9" s="1"/>
  <c r="FT69" i="9" s="1"/>
  <c r="FU69" i="9" s="1"/>
  <c r="FV69" i="9" s="1"/>
  <c r="FW69" i="9" s="1"/>
  <c r="FX69" i="9" s="1"/>
  <c r="FY69" i="9" s="1"/>
  <c r="FZ69" i="9" s="1"/>
  <c r="GA69" i="9" s="1"/>
  <c r="GB69" i="9" s="1"/>
  <c r="FF75" i="9"/>
  <c r="FG75" i="9" s="1"/>
  <c r="FH75" i="9" s="1"/>
  <c r="FI75" i="9" s="1"/>
  <c r="FJ75" i="9" s="1"/>
  <c r="FK75" i="9" s="1"/>
  <c r="FL75" i="9" s="1"/>
  <c r="FM75" i="9" s="1"/>
  <c r="FN75" i="9" s="1"/>
  <c r="FO75" i="9" s="1"/>
  <c r="FP75" i="9" s="1"/>
  <c r="FQ75" i="9" s="1"/>
  <c r="FR75" i="9" s="1"/>
  <c r="FS75" i="9" s="1"/>
  <c r="FT75" i="9" s="1"/>
  <c r="FU75" i="9" s="1"/>
  <c r="FV75" i="9" s="1"/>
  <c r="FW75" i="9" s="1"/>
  <c r="FX75" i="9" s="1"/>
  <c r="FY75" i="9" s="1"/>
  <c r="FZ75" i="9" s="1"/>
  <c r="GA75" i="9" s="1"/>
  <c r="GB75" i="9" s="1"/>
  <c r="FF119" i="9"/>
  <c r="FG119" i="9" s="1"/>
  <c r="FH119" i="9" s="1"/>
  <c r="FI119" i="9" s="1"/>
  <c r="FJ119" i="9" s="1"/>
  <c r="FK119" i="9" s="1"/>
  <c r="FL119" i="9" s="1"/>
  <c r="FM119" i="9" s="1"/>
  <c r="FN119" i="9" s="1"/>
  <c r="FO119" i="9" s="1"/>
  <c r="FP119" i="9" s="1"/>
  <c r="FQ119" i="9" s="1"/>
  <c r="FR119" i="9" s="1"/>
  <c r="FS119" i="9" s="1"/>
  <c r="FT119" i="9" s="1"/>
  <c r="FU119" i="9" s="1"/>
  <c r="FV119" i="9" s="1"/>
  <c r="FW119" i="9" s="1"/>
  <c r="FX119" i="9" s="1"/>
  <c r="FY119" i="9" s="1"/>
  <c r="FZ119" i="9" s="1"/>
  <c r="GA119" i="9" s="1"/>
  <c r="GB119" i="9" s="1"/>
  <c r="FF71" i="9"/>
  <c r="FG71" i="9" s="1"/>
  <c r="FH71" i="9" s="1"/>
  <c r="FI71" i="9" s="1"/>
  <c r="FJ71" i="9" s="1"/>
  <c r="FK71" i="9" s="1"/>
  <c r="FL71" i="9" s="1"/>
  <c r="FM71" i="9" s="1"/>
  <c r="FN71" i="9" s="1"/>
  <c r="FO71" i="9" s="1"/>
  <c r="FP71" i="9" s="1"/>
  <c r="FQ71" i="9" s="1"/>
  <c r="FR71" i="9" s="1"/>
  <c r="FS71" i="9" s="1"/>
  <c r="FT71" i="9" s="1"/>
  <c r="FU71" i="9" s="1"/>
  <c r="FV71" i="9" s="1"/>
  <c r="FW71" i="9" s="1"/>
  <c r="FX71" i="9" s="1"/>
  <c r="FY71" i="9" s="1"/>
  <c r="FZ71" i="9" s="1"/>
  <c r="GA71" i="9" s="1"/>
  <c r="GB71" i="9" s="1"/>
  <c r="FF157" i="9"/>
  <c r="FG157" i="9" s="1"/>
  <c r="FH157" i="9" s="1"/>
  <c r="FI157" i="9" s="1"/>
  <c r="FJ157" i="9" s="1"/>
  <c r="FK157" i="9" s="1"/>
  <c r="FL157" i="9" s="1"/>
  <c r="FM157" i="9" s="1"/>
  <c r="FN157" i="9" s="1"/>
  <c r="FO157" i="9" s="1"/>
  <c r="FP157" i="9" s="1"/>
  <c r="FQ157" i="9" s="1"/>
  <c r="FR157" i="9" s="1"/>
  <c r="FS157" i="9" s="1"/>
  <c r="FT157" i="9" s="1"/>
  <c r="FU157" i="9" s="1"/>
  <c r="FV157" i="9" s="1"/>
  <c r="FW157" i="9" s="1"/>
  <c r="FX157" i="9" s="1"/>
  <c r="FY157" i="9" s="1"/>
  <c r="FZ157" i="9" s="1"/>
  <c r="GA157" i="9" s="1"/>
  <c r="GB157" i="9" s="1"/>
  <c r="FF89" i="9"/>
  <c r="FG89" i="9" s="1"/>
  <c r="FH89" i="9" s="1"/>
  <c r="FI89" i="9" s="1"/>
  <c r="FJ89" i="9" s="1"/>
  <c r="FK89" i="9" s="1"/>
  <c r="FL89" i="9" s="1"/>
  <c r="FM89" i="9" s="1"/>
  <c r="FN89" i="9" s="1"/>
  <c r="FO89" i="9" s="1"/>
  <c r="FP89" i="9" s="1"/>
  <c r="FQ89" i="9" s="1"/>
  <c r="FR89" i="9" s="1"/>
  <c r="FS89" i="9" s="1"/>
  <c r="FT89" i="9" s="1"/>
  <c r="FU89" i="9" s="1"/>
  <c r="FV89" i="9" s="1"/>
  <c r="FW89" i="9" s="1"/>
  <c r="FX89" i="9" s="1"/>
  <c r="FY89" i="9" s="1"/>
  <c r="FZ89" i="9" s="1"/>
  <c r="GA89" i="9" s="1"/>
  <c r="GB89" i="9" s="1"/>
  <c r="FF79" i="9"/>
  <c r="FG79" i="9" s="1"/>
  <c r="FH79" i="9" s="1"/>
  <c r="FI79" i="9" s="1"/>
  <c r="FJ79" i="9" s="1"/>
  <c r="FK79" i="9" s="1"/>
  <c r="FL79" i="9" s="1"/>
  <c r="FM79" i="9" s="1"/>
  <c r="FN79" i="9" s="1"/>
  <c r="FO79" i="9" s="1"/>
  <c r="FP79" i="9" s="1"/>
  <c r="FQ79" i="9" s="1"/>
  <c r="FR79" i="9" s="1"/>
  <c r="FS79" i="9" s="1"/>
  <c r="FT79" i="9" s="1"/>
  <c r="FU79" i="9" s="1"/>
  <c r="FV79" i="9" s="1"/>
  <c r="FW79" i="9" s="1"/>
  <c r="FX79" i="9" s="1"/>
  <c r="FY79" i="9" s="1"/>
  <c r="FZ79" i="9" s="1"/>
  <c r="GA79" i="9" s="1"/>
  <c r="GB79" i="9" s="1"/>
  <c r="FF72" i="9"/>
  <c r="FF158" i="9"/>
  <c r="FG158" i="9" s="1"/>
  <c r="FH158" i="9" s="1"/>
  <c r="FI158" i="9" s="1"/>
  <c r="FJ158" i="9" s="1"/>
  <c r="FK158" i="9" s="1"/>
  <c r="FL158" i="9" s="1"/>
  <c r="FM158" i="9" s="1"/>
  <c r="FN158" i="9" s="1"/>
  <c r="FO158" i="9" s="1"/>
  <c r="FP158" i="9" s="1"/>
  <c r="FQ158" i="9" s="1"/>
  <c r="FR158" i="9" s="1"/>
  <c r="FS158" i="9" s="1"/>
  <c r="FT158" i="9" s="1"/>
  <c r="FU158" i="9" s="1"/>
  <c r="FV158" i="9" s="1"/>
  <c r="FW158" i="9" s="1"/>
  <c r="FX158" i="9" s="1"/>
  <c r="FY158" i="9" s="1"/>
  <c r="FZ158" i="9" s="1"/>
  <c r="GA158" i="9" s="1"/>
  <c r="GB158" i="9" s="1"/>
  <c r="FF137" i="9"/>
  <c r="FG137" i="9" s="1"/>
  <c r="FH137" i="9" s="1"/>
  <c r="FI137" i="9" s="1"/>
  <c r="FJ137" i="9" s="1"/>
  <c r="FK137" i="9" s="1"/>
  <c r="FL137" i="9" s="1"/>
  <c r="FM137" i="9" s="1"/>
  <c r="FN137" i="9" s="1"/>
  <c r="FO137" i="9" s="1"/>
  <c r="FP137" i="9" s="1"/>
  <c r="FQ137" i="9" s="1"/>
  <c r="FR137" i="9" s="1"/>
  <c r="FS137" i="9" s="1"/>
  <c r="FT137" i="9" s="1"/>
  <c r="FU137" i="9" s="1"/>
  <c r="FV137" i="9" s="1"/>
  <c r="FW137" i="9" s="1"/>
  <c r="FX137" i="9" s="1"/>
  <c r="FY137" i="9" s="1"/>
  <c r="FZ137" i="9" s="1"/>
  <c r="GA137" i="9" s="1"/>
  <c r="GB137" i="9" s="1"/>
  <c r="FF87" i="9"/>
  <c r="FG87" i="9" s="1"/>
  <c r="FH87" i="9" s="1"/>
  <c r="FI87" i="9" s="1"/>
  <c r="FJ87" i="9" s="1"/>
  <c r="FK87" i="9" s="1"/>
  <c r="FL87" i="9" s="1"/>
  <c r="FM87" i="9" s="1"/>
  <c r="FN87" i="9" s="1"/>
  <c r="FO87" i="9" s="1"/>
  <c r="FP87" i="9" s="1"/>
  <c r="FQ87" i="9" s="1"/>
  <c r="FR87" i="9" s="1"/>
  <c r="FS87" i="9" s="1"/>
  <c r="FT87" i="9" s="1"/>
  <c r="FU87" i="9" s="1"/>
  <c r="FV87" i="9" s="1"/>
  <c r="FW87" i="9" s="1"/>
  <c r="FX87" i="9" s="1"/>
  <c r="FY87" i="9" s="1"/>
  <c r="FZ87" i="9" s="1"/>
  <c r="GA87" i="9" s="1"/>
  <c r="GB87" i="9" s="1"/>
  <c r="GF99" i="9"/>
  <c r="GF64" i="9"/>
  <c r="GF114" i="9"/>
  <c r="GF119" i="9"/>
  <c r="GF69" i="9"/>
  <c r="GC160" i="7"/>
  <c r="GD160" i="7" s="1"/>
  <c r="GE160" i="7" s="1"/>
  <c r="GF160" i="7" s="1"/>
  <c r="GG160" i="7" s="1"/>
  <c r="GH160" i="7" s="1"/>
  <c r="GI160" i="7" s="1"/>
  <c r="GJ160" i="7" s="1"/>
  <c r="GK160" i="7" s="1"/>
  <c r="GL160" i="7" s="1"/>
  <c r="GM160" i="7" s="1"/>
  <c r="GN160" i="7" s="1"/>
  <c r="GO160" i="7" s="1"/>
  <c r="GP160" i="7" s="1"/>
  <c r="GQ160" i="7" s="1"/>
  <c r="GR160" i="7" s="1"/>
  <c r="GS160" i="7" s="1"/>
  <c r="GT160" i="7" s="1"/>
  <c r="GU160" i="7" s="1"/>
  <c r="GV160" i="7" s="1"/>
  <c r="GW160" i="7" s="1"/>
  <c r="GX160" i="7" s="1"/>
  <c r="GY160" i="7" s="1"/>
  <c r="FF144" i="9"/>
  <c r="FG144" i="9" s="1"/>
  <c r="FH144" i="9" s="1"/>
  <c r="FI144" i="9" s="1"/>
  <c r="FJ144" i="9" s="1"/>
  <c r="FK144" i="9" s="1"/>
  <c r="FL144" i="9" s="1"/>
  <c r="FM144" i="9" s="1"/>
  <c r="FN144" i="9" s="1"/>
  <c r="FO144" i="9" s="1"/>
  <c r="FP144" i="9" s="1"/>
  <c r="FQ144" i="9" s="1"/>
  <c r="FR144" i="9" s="1"/>
  <c r="FS144" i="9" s="1"/>
  <c r="FT144" i="9" s="1"/>
  <c r="FU144" i="9" s="1"/>
  <c r="FV144" i="9" s="1"/>
  <c r="FW144" i="9" s="1"/>
  <c r="FX144" i="9" s="1"/>
  <c r="FY144" i="9" s="1"/>
  <c r="FZ144" i="9" s="1"/>
  <c r="GA144" i="9" s="1"/>
  <c r="GB144" i="9" s="1"/>
  <c r="FF154" i="9"/>
  <c r="FG154" i="9" s="1"/>
  <c r="FH154" i="9" s="1"/>
  <c r="FI154" i="9" s="1"/>
  <c r="FJ154" i="9" s="1"/>
  <c r="FK154" i="9" s="1"/>
  <c r="FL154" i="9" s="1"/>
  <c r="FM154" i="9" s="1"/>
  <c r="FN154" i="9" s="1"/>
  <c r="FO154" i="9" s="1"/>
  <c r="FP154" i="9" s="1"/>
  <c r="FQ154" i="9" s="1"/>
  <c r="FR154" i="9" s="1"/>
  <c r="FS154" i="9" s="1"/>
  <c r="FT154" i="9" s="1"/>
  <c r="FU154" i="9" s="1"/>
  <c r="FV154" i="9" s="1"/>
  <c r="FW154" i="9" s="1"/>
  <c r="FX154" i="9" s="1"/>
  <c r="FY154" i="9" s="1"/>
  <c r="FZ154" i="9" s="1"/>
  <c r="GA154" i="9" s="1"/>
  <c r="GB154" i="9" s="1"/>
  <c r="FF142" i="9"/>
  <c r="FG142" i="9" s="1"/>
  <c r="FH142" i="9" s="1"/>
  <c r="FI142" i="9" s="1"/>
  <c r="FJ142" i="9" s="1"/>
  <c r="FK142" i="9" s="1"/>
  <c r="FL142" i="9" s="1"/>
  <c r="FM142" i="9" s="1"/>
  <c r="FN142" i="9" s="1"/>
  <c r="FO142" i="9" s="1"/>
  <c r="FP142" i="9" s="1"/>
  <c r="FQ142" i="9" s="1"/>
  <c r="FR142" i="9" s="1"/>
  <c r="FS142" i="9" s="1"/>
  <c r="FT142" i="9" s="1"/>
  <c r="FU142" i="9" s="1"/>
  <c r="FV142" i="9" s="1"/>
  <c r="FW142" i="9" s="1"/>
  <c r="FX142" i="9" s="1"/>
  <c r="FY142" i="9" s="1"/>
  <c r="FZ142" i="9" s="1"/>
  <c r="GA142" i="9" s="1"/>
  <c r="GB142" i="9" s="1"/>
  <c r="FF156" i="9"/>
  <c r="FG156" i="9" s="1"/>
  <c r="FH156" i="9" s="1"/>
  <c r="FI156" i="9" s="1"/>
  <c r="FJ156" i="9" s="1"/>
  <c r="FK156" i="9" s="1"/>
  <c r="FL156" i="9" s="1"/>
  <c r="FM156" i="9" s="1"/>
  <c r="FN156" i="9" s="1"/>
  <c r="FO156" i="9" s="1"/>
  <c r="FP156" i="9" s="1"/>
  <c r="FQ156" i="9" s="1"/>
  <c r="FR156" i="9" s="1"/>
  <c r="FS156" i="9" s="1"/>
  <c r="FT156" i="9" s="1"/>
  <c r="FU156" i="9" s="1"/>
  <c r="FV156" i="9" s="1"/>
  <c r="FW156" i="9" s="1"/>
  <c r="FX156" i="9" s="1"/>
  <c r="FY156" i="9" s="1"/>
  <c r="FZ156" i="9" s="1"/>
  <c r="GA156" i="9" s="1"/>
  <c r="GB156" i="9" s="1"/>
  <c r="GF91" i="9"/>
  <c r="GF80" i="9"/>
  <c r="GF88" i="9"/>
  <c r="GF66" i="9"/>
  <c r="GF115" i="9"/>
  <c r="GF94" i="9"/>
  <c r="GC108" i="7"/>
  <c r="GD108" i="7" s="1"/>
  <c r="GE108" i="7" s="1"/>
  <c r="GF108" i="7" s="1"/>
  <c r="GG108" i="7" s="1"/>
  <c r="GH108" i="7" s="1"/>
  <c r="GI108" i="7" s="1"/>
  <c r="GJ108" i="7" s="1"/>
  <c r="GK108" i="7" s="1"/>
  <c r="GL108" i="7" s="1"/>
  <c r="GM108" i="7" s="1"/>
  <c r="GN108" i="7" s="1"/>
  <c r="GO108" i="7" s="1"/>
  <c r="GP108" i="7" s="1"/>
  <c r="GQ108" i="7" s="1"/>
  <c r="GR108" i="7" s="1"/>
  <c r="GS108" i="7" s="1"/>
  <c r="GT108" i="7" s="1"/>
  <c r="GU108" i="7" s="1"/>
  <c r="GV108" i="7" s="1"/>
  <c r="GW108" i="7" s="1"/>
  <c r="GX108" i="7" s="1"/>
  <c r="GY108" i="7" s="1"/>
  <c r="GC91" i="7"/>
  <c r="GD91" i="7" s="1"/>
  <c r="GE91" i="7" s="1"/>
  <c r="GF91" i="7" s="1"/>
  <c r="GG91" i="7" s="1"/>
  <c r="GH91" i="7" s="1"/>
  <c r="GI91" i="7" s="1"/>
  <c r="GJ91" i="7" s="1"/>
  <c r="GK91" i="7" s="1"/>
  <c r="GL91" i="7" s="1"/>
  <c r="GM91" i="7" s="1"/>
  <c r="GN91" i="7" s="1"/>
  <c r="GO91" i="7" s="1"/>
  <c r="GP91" i="7" s="1"/>
  <c r="GQ91" i="7" s="1"/>
  <c r="GR91" i="7" s="1"/>
  <c r="GS91" i="7" s="1"/>
  <c r="GT91" i="7" s="1"/>
  <c r="GU91" i="7" s="1"/>
  <c r="GV91" i="7" s="1"/>
  <c r="GW91" i="7" s="1"/>
  <c r="GX91" i="7" s="1"/>
  <c r="GY91" i="7" s="1"/>
  <c r="GC141" i="7"/>
  <c r="GD141" i="7" s="1"/>
  <c r="GE141" i="7" s="1"/>
  <c r="GF141" i="7" s="1"/>
  <c r="GG141" i="7" s="1"/>
  <c r="GH141" i="7" s="1"/>
  <c r="GI141" i="7" s="1"/>
  <c r="GJ141" i="7" s="1"/>
  <c r="GK141" i="7" s="1"/>
  <c r="GL141" i="7" s="1"/>
  <c r="GM141" i="7" s="1"/>
  <c r="GN141" i="7" s="1"/>
  <c r="GO141" i="7" s="1"/>
  <c r="GP141" i="7" s="1"/>
  <c r="GQ141" i="7" s="1"/>
  <c r="GR141" i="7" s="1"/>
  <c r="GS141" i="7" s="1"/>
  <c r="GT141" i="7" s="1"/>
  <c r="GU141" i="7" s="1"/>
  <c r="GV141" i="7" s="1"/>
  <c r="GW141" i="7" s="1"/>
  <c r="GX141" i="7" s="1"/>
  <c r="GY141" i="7" s="1"/>
  <c r="GF68" i="9"/>
  <c r="FF155" i="9"/>
  <c r="FG155" i="9" s="1"/>
  <c r="FH155" i="9" s="1"/>
  <c r="FI155" i="9" s="1"/>
  <c r="FJ155" i="9" s="1"/>
  <c r="FK155" i="9" s="1"/>
  <c r="FL155" i="9" s="1"/>
  <c r="FM155" i="9" s="1"/>
  <c r="FN155" i="9" s="1"/>
  <c r="FO155" i="9" s="1"/>
  <c r="FP155" i="9" s="1"/>
  <c r="FQ155" i="9" s="1"/>
  <c r="FR155" i="9" s="1"/>
  <c r="FS155" i="9" s="1"/>
  <c r="FT155" i="9" s="1"/>
  <c r="FU155" i="9" s="1"/>
  <c r="FV155" i="9" s="1"/>
  <c r="FW155" i="9" s="1"/>
  <c r="FX155" i="9" s="1"/>
  <c r="FY155" i="9" s="1"/>
  <c r="FZ155" i="9" s="1"/>
  <c r="GA155" i="9" s="1"/>
  <c r="GB155" i="9" s="1"/>
  <c r="FF107" i="9"/>
  <c r="FG107" i="9" s="1"/>
  <c r="FH107" i="9" s="1"/>
  <c r="FI107" i="9" s="1"/>
  <c r="FJ107" i="9" s="1"/>
  <c r="FK107" i="9" s="1"/>
  <c r="FL107" i="9" s="1"/>
  <c r="FM107" i="9" s="1"/>
  <c r="FN107" i="9" s="1"/>
  <c r="FO107" i="9" s="1"/>
  <c r="FP107" i="9" s="1"/>
  <c r="FQ107" i="9" s="1"/>
  <c r="FR107" i="9" s="1"/>
  <c r="FS107" i="9" s="1"/>
  <c r="FT107" i="9" s="1"/>
  <c r="FU107" i="9" s="1"/>
  <c r="FV107" i="9" s="1"/>
  <c r="FW107" i="9" s="1"/>
  <c r="FX107" i="9" s="1"/>
  <c r="FY107" i="9" s="1"/>
  <c r="FZ107" i="9" s="1"/>
  <c r="GA107" i="9" s="1"/>
  <c r="GB107" i="9" s="1"/>
  <c r="FG126" i="9"/>
  <c r="FH126" i="9" s="1"/>
  <c r="FI126" i="9" s="1"/>
  <c r="FJ126" i="9" s="1"/>
  <c r="FK126" i="9" s="1"/>
  <c r="FL126" i="9" s="1"/>
  <c r="FM126" i="9" s="1"/>
  <c r="FN126" i="9" s="1"/>
  <c r="FO126" i="9" s="1"/>
  <c r="FP126" i="9" s="1"/>
  <c r="FQ126" i="9" s="1"/>
  <c r="FR126" i="9" s="1"/>
  <c r="FS126" i="9" s="1"/>
  <c r="FT126" i="9" s="1"/>
  <c r="FU126" i="9" s="1"/>
  <c r="FV126" i="9" s="1"/>
  <c r="FW126" i="9" s="1"/>
  <c r="FX126" i="9" s="1"/>
  <c r="FY126" i="9" s="1"/>
  <c r="FZ126" i="9" s="1"/>
  <c r="GA126" i="9" s="1"/>
  <c r="GB126" i="9" s="1"/>
  <c r="GF126" i="9"/>
  <c r="FF74" i="9"/>
  <c r="FG74" i="9" s="1"/>
  <c r="FH74" i="9" s="1"/>
  <c r="FI74" i="9" s="1"/>
  <c r="FJ74" i="9" s="1"/>
  <c r="FK74" i="9" s="1"/>
  <c r="FL74" i="9" s="1"/>
  <c r="FM74" i="9" s="1"/>
  <c r="FN74" i="9" s="1"/>
  <c r="FO74" i="9" s="1"/>
  <c r="FP74" i="9" s="1"/>
  <c r="FQ74" i="9" s="1"/>
  <c r="FR74" i="9" s="1"/>
  <c r="FS74" i="9" s="1"/>
  <c r="FT74" i="9" s="1"/>
  <c r="FU74" i="9" s="1"/>
  <c r="FV74" i="9" s="1"/>
  <c r="FW74" i="9" s="1"/>
  <c r="FX74" i="9" s="1"/>
  <c r="FY74" i="9" s="1"/>
  <c r="FZ74" i="9" s="1"/>
  <c r="GA74" i="9" s="1"/>
  <c r="GB74" i="9" s="1"/>
  <c r="GF121" i="9"/>
  <c r="FF148" i="9"/>
  <c r="FG148" i="9" s="1"/>
  <c r="FH148" i="9" s="1"/>
  <c r="FI148" i="9" s="1"/>
  <c r="FJ148" i="9" s="1"/>
  <c r="FK148" i="9" s="1"/>
  <c r="FL148" i="9" s="1"/>
  <c r="FM148" i="9" s="1"/>
  <c r="FN148" i="9" s="1"/>
  <c r="FO148" i="9" s="1"/>
  <c r="FP148" i="9" s="1"/>
  <c r="FQ148" i="9" s="1"/>
  <c r="FR148" i="9" s="1"/>
  <c r="FS148" i="9" s="1"/>
  <c r="FT148" i="9" s="1"/>
  <c r="FU148" i="9" s="1"/>
  <c r="FV148" i="9" s="1"/>
  <c r="FW148" i="9" s="1"/>
  <c r="FX148" i="9" s="1"/>
  <c r="FY148" i="9" s="1"/>
  <c r="FZ148" i="9" s="1"/>
  <c r="GA148" i="9" s="1"/>
  <c r="GB148" i="9" s="1"/>
  <c r="FF127" i="9"/>
  <c r="FG127" i="9" s="1"/>
  <c r="FH127" i="9" s="1"/>
  <c r="FI127" i="9" s="1"/>
  <c r="FJ127" i="9" s="1"/>
  <c r="FK127" i="9" s="1"/>
  <c r="FL127" i="9" s="1"/>
  <c r="FM127" i="9" s="1"/>
  <c r="FN127" i="9" s="1"/>
  <c r="FO127" i="9" s="1"/>
  <c r="FP127" i="9" s="1"/>
  <c r="FQ127" i="9" s="1"/>
  <c r="FR127" i="9" s="1"/>
  <c r="FS127" i="9" s="1"/>
  <c r="FT127" i="9" s="1"/>
  <c r="FU127" i="9" s="1"/>
  <c r="FV127" i="9" s="1"/>
  <c r="FW127" i="9" s="1"/>
  <c r="FX127" i="9" s="1"/>
  <c r="FY127" i="9" s="1"/>
  <c r="FZ127" i="9" s="1"/>
  <c r="GA127" i="9" s="1"/>
  <c r="GB127" i="9" s="1"/>
  <c r="FF65" i="9"/>
  <c r="FG65" i="9" s="1"/>
  <c r="FH65" i="9" s="1"/>
  <c r="FI65" i="9" s="1"/>
  <c r="FJ65" i="9" s="1"/>
  <c r="FK65" i="9" s="1"/>
  <c r="FL65" i="9" s="1"/>
  <c r="FM65" i="9" s="1"/>
  <c r="FN65" i="9" s="1"/>
  <c r="FO65" i="9" s="1"/>
  <c r="FP65" i="9" s="1"/>
  <c r="FQ65" i="9" s="1"/>
  <c r="FR65" i="9" s="1"/>
  <c r="FS65" i="9" s="1"/>
  <c r="FT65" i="9" s="1"/>
  <c r="FU65" i="9" s="1"/>
  <c r="FV65" i="9" s="1"/>
  <c r="FW65" i="9" s="1"/>
  <c r="FX65" i="9" s="1"/>
  <c r="FY65" i="9" s="1"/>
  <c r="FZ65" i="9" s="1"/>
  <c r="GA65" i="9" s="1"/>
  <c r="GB65" i="9" s="1"/>
  <c r="FF124" i="9"/>
  <c r="FG124" i="9" s="1"/>
  <c r="FH124" i="9" s="1"/>
  <c r="FI124" i="9" s="1"/>
  <c r="FJ124" i="9" s="1"/>
  <c r="FK124" i="9" s="1"/>
  <c r="FL124" i="9" s="1"/>
  <c r="FM124" i="9" s="1"/>
  <c r="FN124" i="9" s="1"/>
  <c r="FO124" i="9" s="1"/>
  <c r="FP124" i="9" s="1"/>
  <c r="FQ124" i="9" s="1"/>
  <c r="FR124" i="9" s="1"/>
  <c r="FS124" i="9" s="1"/>
  <c r="FT124" i="9" s="1"/>
  <c r="FU124" i="9" s="1"/>
  <c r="FV124" i="9" s="1"/>
  <c r="FW124" i="9" s="1"/>
  <c r="FX124" i="9" s="1"/>
  <c r="FY124" i="9" s="1"/>
  <c r="FZ124" i="9" s="1"/>
  <c r="GA124" i="9" s="1"/>
  <c r="GB124" i="9" s="1"/>
  <c r="FF146" i="9"/>
  <c r="FG146" i="9" s="1"/>
  <c r="FH146" i="9" s="1"/>
  <c r="FI146" i="9" s="1"/>
  <c r="FJ146" i="9" s="1"/>
  <c r="FK146" i="9" s="1"/>
  <c r="FL146" i="9" s="1"/>
  <c r="FM146" i="9" s="1"/>
  <c r="FN146" i="9" s="1"/>
  <c r="FO146" i="9" s="1"/>
  <c r="FP146" i="9" s="1"/>
  <c r="FQ146" i="9" s="1"/>
  <c r="FR146" i="9" s="1"/>
  <c r="FS146" i="9" s="1"/>
  <c r="FT146" i="9" s="1"/>
  <c r="FU146" i="9" s="1"/>
  <c r="FV146" i="9" s="1"/>
  <c r="FW146" i="9" s="1"/>
  <c r="FX146" i="9" s="1"/>
  <c r="FY146" i="9" s="1"/>
  <c r="FZ146" i="9" s="1"/>
  <c r="GA146" i="9" s="1"/>
  <c r="GB146" i="9" s="1"/>
  <c r="FF109" i="9"/>
  <c r="FG109" i="9" s="1"/>
  <c r="FH109" i="9" s="1"/>
  <c r="FI109" i="9" s="1"/>
  <c r="FJ109" i="9" s="1"/>
  <c r="FK109" i="9" s="1"/>
  <c r="FL109" i="9" s="1"/>
  <c r="FM109" i="9" s="1"/>
  <c r="FN109" i="9" s="1"/>
  <c r="FO109" i="9" s="1"/>
  <c r="FP109" i="9" s="1"/>
  <c r="FQ109" i="9" s="1"/>
  <c r="FR109" i="9" s="1"/>
  <c r="FS109" i="9" s="1"/>
  <c r="FT109" i="9" s="1"/>
  <c r="FU109" i="9" s="1"/>
  <c r="FV109" i="9" s="1"/>
  <c r="FW109" i="9" s="1"/>
  <c r="FX109" i="9" s="1"/>
  <c r="FY109" i="9" s="1"/>
  <c r="FZ109" i="9" s="1"/>
  <c r="GA109" i="9" s="1"/>
  <c r="GB109" i="9" s="1"/>
  <c r="FF145" i="9"/>
  <c r="FF138" i="9"/>
  <c r="FG138" i="9" s="1"/>
  <c r="FH138" i="9" s="1"/>
  <c r="FI138" i="9" s="1"/>
  <c r="FJ138" i="9" s="1"/>
  <c r="FK138" i="9" s="1"/>
  <c r="FL138" i="9" s="1"/>
  <c r="FM138" i="9" s="1"/>
  <c r="FN138" i="9" s="1"/>
  <c r="FO138" i="9" s="1"/>
  <c r="FP138" i="9" s="1"/>
  <c r="FQ138" i="9" s="1"/>
  <c r="FR138" i="9" s="1"/>
  <c r="FS138" i="9" s="1"/>
  <c r="FT138" i="9" s="1"/>
  <c r="FU138" i="9" s="1"/>
  <c r="FV138" i="9" s="1"/>
  <c r="FW138" i="9" s="1"/>
  <c r="FX138" i="9" s="1"/>
  <c r="FY138" i="9" s="1"/>
  <c r="FZ138" i="9" s="1"/>
  <c r="GA138" i="9" s="1"/>
  <c r="GB138" i="9" s="1"/>
  <c r="FF102" i="9"/>
  <c r="FG102" i="9" s="1"/>
  <c r="FH102" i="9" s="1"/>
  <c r="FI102" i="9" s="1"/>
  <c r="FJ102" i="9" s="1"/>
  <c r="FK102" i="9" s="1"/>
  <c r="FL102" i="9" s="1"/>
  <c r="FM102" i="9" s="1"/>
  <c r="FN102" i="9" s="1"/>
  <c r="FO102" i="9" s="1"/>
  <c r="FP102" i="9" s="1"/>
  <c r="FQ102" i="9" s="1"/>
  <c r="FR102" i="9" s="1"/>
  <c r="FS102" i="9" s="1"/>
  <c r="FT102" i="9" s="1"/>
  <c r="FU102" i="9" s="1"/>
  <c r="FV102" i="9" s="1"/>
  <c r="FW102" i="9" s="1"/>
  <c r="FX102" i="9" s="1"/>
  <c r="FY102" i="9" s="1"/>
  <c r="FZ102" i="9" s="1"/>
  <c r="GA102" i="9" s="1"/>
  <c r="GB102" i="9" s="1"/>
  <c r="FF132" i="9"/>
  <c r="FG132" i="9" s="1"/>
  <c r="FH132" i="9" s="1"/>
  <c r="FI132" i="9" s="1"/>
  <c r="FJ132" i="9" s="1"/>
  <c r="FK132" i="9" s="1"/>
  <c r="FL132" i="9" s="1"/>
  <c r="FM132" i="9" s="1"/>
  <c r="FN132" i="9" s="1"/>
  <c r="FO132" i="9" s="1"/>
  <c r="FP132" i="9" s="1"/>
  <c r="FQ132" i="9" s="1"/>
  <c r="FR132" i="9" s="1"/>
  <c r="FS132" i="9" s="1"/>
  <c r="FT132" i="9" s="1"/>
  <c r="FU132" i="9" s="1"/>
  <c r="FV132" i="9" s="1"/>
  <c r="FW132" i="9" s="1"/>
  <c r="FX132" i="9" s="1"/>
  <c r="FY132" i="9" s="1"/>
  <c r="FZ132" i="9" s="1"/>
  <c r="GA132" i="9" s="1"/>
  <c r="GB132" i="9" s="1"/>
  <c r="FF82" i="9"/>
  <c r="FG82" i="9" s="1"/>
  <c r="FH82" i="9" s="1"/>
  <c r="FI82" i="9" s="1"/>
  <c r="FJ82" i="9" s="1"/>
  <c r="FK82" i="9" s="1"/>
  <c r="FL82" i="9" s="1"/>
  <c r="FM82" i="9" s="1"/>
  <c r="FN82" i="9" s="1"/>
  <c r="FO82" i="9" s="1"/>
  <c r="FP82" i="9" s="1"/>
  <c r="FQ82" i="9" s="1"/>
  <c r="FR82" i="9" s="1"/>
  <c r="FS82" i="9" s="1"/>
  <c r="FT82" i="9" s="1"/>
  <c r="FU82" i="9" s="1"/>
  <c r="FV82" i="9" s="1"/>
  <c r="FW82" i="9" s="1"/>
  <c r="FX82" i="9" s="1"/>
  <c r="FY82" i="9" s="1"/>
  <c r="FZ82" i="9" s="1"/>
  <c r="GA82" i="9" s="1"/>
  <c r="GB82" i="9" s="1"/>
  <c r="GF96" i="9"/>
  <c r="GF93" i="9"/>
  <c r="GF89" i="9"/>
  <c r="GF95" i="9"/>
  <c r="GF133" i="9"/>
  <c r="GC98" i="7"/>
  <c r="GD98" i="7" s="1"/>
  <c r="GE98" i="7" s="1"/>
  <c r="GF98" i="7" s="1"/>
  <c r="GG98" i="7" s="1"/>
  <c r="GH98" i="7" s="1"/>
  <c r="GI98" i="7" s="1"/>
  <c r="GJ98" i="7" s="1"/>
  <c r="GK98" i="7" s="1"/>
  <c r="GL98" i="7" s="1"/>
  <c r="GM98" i="7" s="1"/>
  <c r="GN98" i="7" s="1"/>
  <c r="GO98" i="7" s="1"/>
  <c r="GP98" i="7" s="1"/>
  <c r="GQ98" i="7" s="1"/>
  <c r="GR98" i="7" s="1"/>
  <c r="GS98" i="7" s="1"/>
  <c r="GT98" i="7" s="1"/>
  <c r="GU98" i="7" s="1"/>
  <c r="GV98" i="7" s="1"/>
  <c r="GW98" i="7" s="1"/>
  <c r="GX98" i="7" s="1"/>
  <c r="GY98" i="7" s="1"/>
  <c r="FF99" i="9"/>
  <c r="FG99" i="9" s="1"/>
  <c r="FH99" i="9" s="1"/>
  <c r="FI99" i="9" s="1"/>
  <c r="FJ99" i="9" s="1"/>
  <c r="FK99" i="9" s="1"/>
  <c r="FL99" i="9" s="1"/>
  <c r="FM99" i="9" s="1"/>
  <c r="FN99" i="9" s="1"/>
  <c r="FO99" i="9" s="1"/>
  <c r="FP99" i="9" s="1"/>
  <c r="FQ99" i="9" s="1"/>
  <c r="FR99" i="9" s="1"/>
  <c r="FS99" i="9" s="1"/>
  <c r="FT99" i="9" s="1"/>
  <c r="FU99" i="9" s="1"/>
  <c r="FV99" i="9" s="1"/>
  <c r="FW99" i="9" s="1"/>
  <c r="FX99" i="9" s="1"/>
  <c r="FY99" i="9" s="1"/>
  <c r="FZ99" i="9" s="1"/>
  <c r="GA99" i="9" s="1"/>
  <c r="GB99" i="9" s="1"/>
  <c r="FF84" i="9"/>
  <c r="FG84" i="9" s="1"/>
  <c r="FH84" i="9" s="1"/>
  <c r="FI84" i="9" s="1"/>
  <c r="FJ84" i="9" s="1"/>
  <c r="FK84" i="9" s="1"/>
  <c r="FL84" i="9" s="1"/>
  <c r="FM84" i="9" s="1"/>
  <c r="FN84" i="9" s="1"/>
  <c r="FO84" i="9" s="1"/>
  <c r="FP84" i="9" s="1"/>
  <c r="FQ84" i="9" s="1"/>
  <c r="FR84" i="9" s="1"/>
  <c r="FS84" i="9" s="1"/>
  <c r="FT84" i="9" s="1"/>
  <c r="FU84" i="9" s="1"/>
  <c r="FV84" i="9" s="1"/>
  <c r="FW84" i="9" s="1"/>
  <c r="FX84" i="9" s="1"/>
  <c r="FY84" i="9" s="1"/>
  <c r="FZ84" i="9" s="1"/>
  <c r="GA84" i="9" s="1"/>
  <c r="GB84" i="9" s="1"/>
  <c r="FF91" i="9"/>
  <c r="FG91" i="9" s="1"/>
  <c r="FH91" i="9" s="1"/>
  <c r="FI91" i="9" s="1"/>
  <c r="FJ91" i="9" s="1"/>
  <c r="FK91" i="9" s="1"/>
  <c r="FL91" i="9" s="1"/>
  <c r="FM91" i="9" s="1"/>
  <c r="FN91" i="9" s="1"/>
  <c r="FO91" i="9" s="1"/>
  <c r="FP91" i="9" s="1"/>
  <c r="FQ91" i="9" s="1"/>
  <c r="FR91" i="9" s="1"/>
  <c r="FS91" i="9" s="1"/>
  <c r="FT91" i="9" s="1"/>
  <c r="FU91" i="9" s="1"/>
  <c r="FV91" i="9" s="1"/>
  <c r="FW91" i="9" s="1"/>
  <c r="FX91" i="9" s="1"/>
  <c r="FY91" i="9" s="1"/>
  <c r="FZ91" i="9" s="1"/>
  <c r="GA91" i="9" s="1"/>
  <c r="GB91" i="9" s="1"/>
  <c r="FF81" i="9"/>
  <c r="FG81" i="9" s="1"/>
  <c r="FH81" i="9" s="1"/>
  <c r="FI81" i="9" s="1"/>
  <c r="FJ81" i="9" s="1"/>
  <c r="FK81" i="9" s="1"/>
  <c r="FL81" i="9" s="1"/>
  <c r="FM81" i="9" s="1"/>
  <c r="FN81" i="9" s="1"/>
  <c r="FO81" i="9" s="1"/>
  <c r="FP81" i="9" s="1"/>
  <c r="FQ81" i="9" s="1"/>
  <c r="FR81" i="9" s="1"/>
  <c r="FS81" i="9" s="1"/>
  <c r="FT81" i="9" s="1"/>
  <c r="FU81" i="9" s="1"/>
  <c r="FV81" i="9" s="1"/>
  <c r="FW81" i="9" s="1"/>
  <c r="FX81" i="9" s="1"/>
  <c r="FY81" i="9" s="1"/>
  <c r="FZ81" i="9" s="1"/>
  <c r="GA81" i="9" s="1"/>
  <c r="GB81" i="9" s="1"/>
  <c r="FF76" i="9"/>
  <c r="FG76" i="9" s="1"/>
  <c r="FH76" i="9" s="1"/>
  <c r="FI76" i="9" s="1"/>
  <c r="FJ76" i="9" s="1"/>
  <c r="FK76" i="9" s="1"/>
  <c r="FL76" i="9" s="1"/>
  <c r="FM76" i="9" s="1"/>
  <c r="FN76" i="9" s="1"/>
  <c r="FO76" i="9" s="1"/>
  <c r="FP76" i="9" s="1"/>
  <c r="FQ76" i="9" s="1"/>
  <c r="FR76" i="9" s="1"/>
  <c r="FS76" i="9" s="1"/>
  <c r="FT76" i="9" s="1"/>
  <c r="FU76" i="9" s="1"/>
  <c r="FV76" i="9" s="1"/>
  <c r="FW76" i="9" s="1"/>
  <c r="FX76" i="9" s="1"/>
  <c r="FY76" i="9" s="1"/>
  <c r="FZ76" i="9" s="1"/>
  <c r="GA76" i="9" s="1"/>
  <c r="GB76" i="9" s="1"/>
  <c r="FF90" i="9"/>
  <c r="FG90" i="9" s="1"/>
  <c r="FH90" i="9" s="1"/>
  <c r="FI90" i="9" s="1"/>
  <c r="FJ90" i="9" s="1"/>
  <c r="FK90" i="9" s="1"/>
  <c r="FL90" i="9" s="1"/>
  <c r="FM90" i="9" s="1"/>
  <c r="FN90" i="9" s="1"/>
  <c r="FO90" i="9" s="1"/>
  <c r="FP90" i="9" s="1"/>
  <c r="FQ90" i="9" s="1"/>
  <c r="FR90" i="9" s="1"/>
  <c r="FS90" i="9" s="1"/>
  <c r="FT90" i="9" s="1"/>
  <c r="FU90" i="9" s="1"/>
  <c r="FV90" i="9" s="1"/>
  <c r="FW90" i="9" s="1"/>
  <c r="FX90" i="9" s="1"/>
  <c r="FY90" i="9" s="1"/>
  <c r="FZ90" i="9" s="1"/>
  <c r="GA90" i="9" s="1"/>
  <c r="GB90" i="9" s="1"/>
  <c r="FF63" i="9"/>
  <c r="FG63" i="9" s="1"/>
  <c r="FH63" i="9" s="1"/>
  <c r="FI63" i="9" s="1"/>
  <c r="FJ63" i="9" s="1"/>
  <c r="FK63" i="9" s="1"/>
  <c r="FL63" i="9" s="1"/>
  <c r="FM63" i="9" s="1"/>
  <c r="FN63" i="9" s="1"/>
  <c r="FO63" i="9" s="1"/>
  <c r="FP63" i="9" s="1"/>
  <c r="FQ63" i="9" s="1"/>
  <c r="FR63" i="9" s="1"/>
  <c r="FS63" i="9" s="1"/>
  <c r="FT63" i="9" s="1"/>
  <c r="FU63" i="9" s="1"/>
  <c r="FV63" i="9" s="1"/>
  <c r="FW63" i="9" s="1"/>
  <c r="FX63" i="9" s="1"/>
  <c r="FY63" i="9" s="1"/>
  <c r="FZ63" i="9" s="1"/>
  <c r="GA63" i="9" s="1"/>
  <c r="GB63" i="9" s="1"/>
  <c r="FF141" i="9"/>
  <c r="FG141" i="9" s="1"/>
  <c r="FH141" i="9" s="1"/>
  <c r="FI141" i="9" s="1"/>
  <c r="FJ141" i="9" s="1"/>
  <c r="FK141" i="9" s="1"/>
  <c r="FL141" i="9" s="1"/>
  <c r="FM141" i="9" s="1"/>
  <c r="FN141" i="9" s="1"/>
  <c r="FO141" i="9" s="1"/>
  <c r="FP141" i="9" s="1"/>
  <c r="FQ141" i="9" s="1"/>
  <c r="FR141" i="9" s="1"/>
  <c r="FS141" i="9" s="1"/>
  <c r="FT141" i="9" s="1"/>
  <c r="FU141" i="9" s="1"/>
  <c r="FV141" i="9" s="1"/>
  <c r="FW141" i="9" s="1"/>
  <c r="FX141" i="9" s="1"/>
  <c r="FY141" i="9" s="1"/>
  <c r="FZ141" i="9" s="1"/>
  <c r="GA141" i="9" s="1"/>
  <c r="GB141" i="9" s="1"/>
  <c r="FF88" i="9"/>
  <c r="FG88" i="9" s="1"/>
  <c r="FH88" i="9" s="1"/>
  <c r="FI88" i="9" s="1"/>
  <c r="FJ88" i="9" s="1"/>
  <c r="FK88" i="9" s="1"/>
  <c r="FL88" i="9" s="1"/>
  <c r="FM88" i="9" s="1"/>
  <c r="FN88" i="9" s="1"/>
  <c r="FO88" i="9" s="1"/>
  <c r="FP88" i="9" s="1"/>
  <c r="FQ88" i="9" s="1"/>
  <c r="FR88" i="9" s="1"/>
  <c r="FS88" i="9" s="1"/>
  <c r="FT88" i="9" s="1"/>
  <c r="FU88" i="9" s="1"/>
  <c r="FV88" i="9" s="1"/>
  <c r="FW88" i="9" s="1"/>
  <c r="FX88" i="9" s="1"/>
  <c r="FY88" i="9" s="1"/>
  <c r="FZ88" i="9" s="1"/>
  <c r="GA88" i="9" s="1"/>
  <c r="GB88" i="9" s="1"/>
  <c r="FF116" i="9"/>
  <c r="FF95" i="9"/>
  <c r="FG95" i="9" s="1"/>
  <c r="FH95" i="9" s="1"/>
  <c r="FI95" i="9" s="1"/>
  <c r="FJ95" i="9" s="1"/>
  <c r="FK95" i="9" s="1"/>
  <c r="FL95" i="9" s="1"/>
  <c r="FM95" i="9" s="1"/>
  <c r="FN95" i="9" s="1"/>
  <c r="FO95" i="9" s="1"/>
  <c r="FP95" i="9" s="1"/>
  <c r="FQ95" i="9" s="1"/>
  <c r="FR95" i="9" s="1"/>
  <c r="FS95" i="9" s="1"/>
  <c r="FT95" i="9" s="1"/>
  <c r="FU95" i="9" s="1"/>
  <c r="FV95" i="9" s="1"/>
  <c r="FW95" i="9" s="1"/>
  <c r="FX95" i="9" s="1"/>
  <c r="FY95" i="9" s="1"/>
  <c r="FZ95" i="9" s="1"/>
  <c r="GA95" i="9" s="1"/>
  <c r="GB95" i="9" s="1"/>
  <c r="GF97" i="9"/>
  <c r="GG97" i="9" s="1"/>
  <c r="GH97" i="9" s="1"/>
  <c r="GI97" i="9" s="1"/>
  <c r="GJ97" i="9" s="1"/>
  <c r="GK97" i="9" s="1"/>
  <c r="GL97" i="9" s="1"/>
  <c r="GM97" i="9" s="1"/>
  <c r="GN97" i="9" s="1"/>
  <c r="GO97" i="9" s="1"/>
  <c r="GP97" i="9" s="1"/>
  <c r="GQ97" i="9" s="1"/>
  <c r="GR97" i="9" s="1"/>
  <c r="GS97" i="9" s="1"/>
  <c r="GT97" i="9" s="1"/>
  <c r="GU97" i="9" s="1"/>
  <c r="GV97" i="9" s="1"/>
  <c r="GW97" i="9" s="1"/>
  <c r="GX97" i="9" s="1"/>
  <c r="GY97" i="9" s="1"/>
  <c r="GZ97" i="9" s="1"/>
  <c r="HA97" i="9" s="1"/>
  <c r="HB97" i="9" s="1"/>
  <c r="GF127" i="9"/>
  <c r="GG127" i="9" s="1"/>
  <c r="GH127" i="9" s="1"/>
  <c r="GI127" i="9" s="1"/>
  <c r="GJ127" i="9" s="1"/>
  <c r="GK127" i="9" s="1"/>
  <c r="GL127" i="9" s="1"/>
  <c r="GM127" i="9" s="1"/>
  <c r="GN127" i="9" s="1"/>
  <c r="GO127" i="9" s="1"/>
  <c r="GP127" i="9" s="1"/>
  <c r="GQ127" i="9" s="1"/>
  <c r="GR127" i="9" s="1"/>
  <c r="GS127" i="9" s="1"/>
  <c r="GT127" i="9" s="1"/>
  <c r="GU127" i="9" s="1"/>
  <c r="GV127" i="9" s="1"/>
  <c r="GW127" i="9" s="1"/>
  <c r="GX127" i="9" s="1"/>
  <c r="GY127" i="9" s="1"/>
  <c r="GZ127" i="9" s="1"/>
  <c r="HA127" i="9" s="1"/>
  <c r="HB127" i="9" s="1"/>
  <c r="GF149" i="9"/>
  <c r="GG149" i="9" s="1"/>
  <c r="GH149" i="9" s="1"/>
  <c r="GI149" i="9" s="1"/>
  <c r="GJ149" i="9" s="1"/>
  <c r="GK149" i="9" s="1"/>
  <c r="GL149" i="9" s="1"/>
  <c r="GM149" i="9" s="1"/>
  <c r="GN149" i="9" s="1"/>
  <c r="GO149" i="9" s="1"/>
  <c r="GP149" i="9" s="1"/>
  <c r="GQ149" i="9" s="1"/>
  <c r="GR149" i="9" s="1"/>
  <c r="GS149" i="9" s="1"/>
  <c r="GT149" i="9" s="1"/>
  <c r="GU149" i="9" s="1"/>
  <c r="GV149" i="9" s="1"/>
  <c r="GW149" i="9" s="1"/>
  <c r="GX149" i="9" s="1"/>
  <c r="GY149" i="9" s="1"/>
  <c r="GZ149" i="9" s="1"/>
  <c r="HA149" i="9" s="1"/>
  <c r="HB149" i="9" s="1"/>
  <c r="GF154" i="9"/>
  <c r="GG154" i="9" s="1"/>
  <c r="GH154" i="9" s="1"/>
  <c r="GI154" i="9" s="1"/>
  <c r="GJ154" i="9" s="1"/>
  <c r="GK154" i="9" s="1"/>
  <c r="GL154" i="9" s="1"/>
  <c r="GM154" i="9" s="1"/>
  <c r="GN154" i="9" s="1"/>
  <c r="GO154" i="9" s="1"/>
  <c r="GP154" i="9" s="1"/>
  <c r="GQ154" i="9" s="1"/>
  <c r="GR154" i="9" s="1"/>
  <c r="GS154" i="9" s="1"/>
  <c r="GT154" i="9" s="1"/>
  <c r="GU154" i="9" s="1"/>
  <c r="GV154" i="9" s="1"/>
  <c r="GW154" i="9" s="1"/>
  <c r="GX154" i="9" s="1"/>
  <c r="GY154" i="9" s="1"/>
  <c r="GZ154" i="9" s="1"/>
  <c r="HA154" i="9" s="1"/>
  <c r="HB154" i="9" s="1"/>
  <c r="GF84" i="9"/>
  <c r="GG84" i="9" s="1"/>
  <c r="GH84" i="9" s="1"/>
  <c r="GI84" i="9" s="1"/>
  <c r="GJ84" i="9" s="1"/>
  <c r="GK84" i="9" s="1"/>
  <c r="GL84" i="9" s="1"/>
  <c r="GM84" i="9" s="1"/>
  <c r="GN84" i="9" s="1"/>
  <c r="GO84" i="9" s="1"/>
  <c r="GP84" i="9" s="1"/>
  <c r="GQ84" i="9" s="1"/>
  <c r="GR84" i="9" s="1"/>
  <c r="GS84" i="9" s="1"/>
  <c r="GT84" i="9" s="1"/>
  <c r="GU84" i="9" s="1"/>
  <c r="GV84" i="9" s="1"/>
  <c r="GW84" i="9" s="1"/>
  <c r="GX84" i="9" s="1"/>
  <c r="GY84" i="9" s="1"/>
  <c r="GZ84" i="9" s="1"/>
  <c r="HA84" i="9" s="1"/>
  <c r="HB84" i="9" s="1"/>
  <c r="GC153" i="7"/>
  <c r="GD153" i="7" s="1"/>
  <c r="GE153" i="7" s="1"/>
  <c r="GF153" i="7" s="1"/>
  <c r="GG153" i="7" s="1"/>
  <c r="GH153" i="7" s="1"/>
  <c r="GI153" i="7" s="1"/>
  <c r="GJ153" i="7" s="1"/>
  <c r="GK153" i="7" s="1"/>
  <c r="GL153" i="7" s="1"/>
  <c r="GM153" i="7" s="1"/>
  <c r="GN153" i="7" s="1"/>
  <c r="GO153" i="7" s="1"/>
  <c r="GP153" i="7" s="1"/>
  <c r="GQ153" i="7" s="1"/>
  <c r="GR153" i="7" s="1"/>
  <c r="GS153" i="7" s="1"/>
  <c r="GT153" i="7" s="1"/>
  <c r="GU153" i="7" s="1"/>
  <c r="GV153" i="7" s="1"/>
  <c r="GW153" i="7" s="1"/>
  <c r="GX153" i="7" s="1"/>
  <c r="GY153" i="7" s="1"/>
  <c r="GC106" i="7"/>
  <c r="GD106" i="7" s="1"/>
  <c r="GE106" i="7" s="1"/>
  <c r="GF106" i="7" s="1"/>
  <c r="GG106" i="7" s="1"/>
  <c r="GH106" i="7" s="1"/>
  <c r="GI106" i="7" s="1"/>
  <c r="GJ106" i="7" s="1"/>
  <c r="GK106" i="7" s="1"/>
  <c r="GL106" i="7" s="1"/>
  <c r="GM106" i="7" s="1"/>
  <c r="GN106" i="7" s="1"/>
  <c r="GO106" i="7" s="1"/>
  <c r="GP106" i="7" s="1"/>
  <c r="GQ106" i="7" s="1"/>
  <c r="GR106" i="7" s="1"/>
  <c r="GS106" i="7" s="1"/>
  <c r="GT106" i="7" s="1"/>
  <c r="GU106" i="7" s="1"/>
  <c r="GV106" i="7" s="1"/>
  <c r="GW106" i="7" s="1"/>
  <c r="GX106" i="7" s="1"/>
  <c r="GY106" i="7" s="1"/>
  <c r="GC77" i="7"/>
  <c r="GD77" i="7" s="1"/>
  <c r="GE77" i="7" s="1"/>
  <c r="GF77" i="7" s="1"/>
  <c r="GG77" i="7" s="1"/>
  <c r="GH77" i="7" s="1"/>
  <c r="GI77" i="7" s="1"/>
  <c r="GJ77" i="7" s="1"/>
  <c r="GK77" i="7" s="1"/>
  <c r="GL77" i="7" s="1"/>
  <c r="GM77" i="7" s="1"/>
  <c r="GN77" i="7" s="1"/>
  <c r="GO77" i="7" s="1"/>
  <c r="GP77" i="7" s="1"/>
  <c r="GQ77" i="7" s="1"/>
  <c r="GR77" i="7" s="1"/>
  <c r="GS77" i="7" s="1"/>
  <c r="GT77" i="7" s="1"/>
  <c r="GU77" i="7" s="1"/>
  <c r="GV77" i="7" s="1"/>
  <c r="GW77" i="7" s="1"/>
  <c r="GX77" i="7" s="1"/>
  <c r="GY77" i="7" s="1"/>
  <c r="GC113" i="7"/>
  <c r="GD113" i="7" s="1"/>
  <c r="GE113" i="7" s="1"/>
  <c r="GF113" i="7" s="1"/>
  <c r="GG113" i="7" s="1"/>
  <c r="GH113" i="7" s="1"/>
  <c r="GI113" i="7" s="1"/>
  <c r="GJ113" i="7" s="1"/>
  <c r="GK113" i="7" s="1"/>
  <c r="GL113" i="7" s="1"/>
  <c r="GM113" i="7" s="1"/>
  <c r="GN113" i="7" s="1"/>
  <c r="GO113" i="7" s="1"/>
  <c r="GP113" i="7" s="1"/>
  <c r="GQ113" i="7" s="1"/>
  <c r="GR113" i="7" s="1"/>
  <c r="GS113" i="7" s="1"/>
  <c r="GT113" i="7" s="1"/>
  <c r="GU113" i="7" s="1"/>
  <c r="GV113" i="7" s="1"/>
  <c r="GW113" i="7" s="1"/>
  <c r="GX113" i="7" s="1"/>
  <c r="GY113" i="7" s="1"/>
  <c r="GC73" i="7"/>
  <c r="GD73" i="7" s="1"/>
  <c r="GE73" i="7" s="1"/>
  <c r="GF73" i="7" s="1"/>
  <c r="GG73" i="7" s="1"/>
  <c r="GH73" i="7" s="1"/>
  <c r="GI73" i="7" s="1"/>
  <c r="GJ73" i="7" s="1"/>
  <c r="GK73" i="7" s="1"/>
  <c r="GL73" i="7" s="1"/>
  <c r="GM73" i="7" s="1"/>
  <c r="GN73" i="7" s="1"/>
  <c r="GO73" i="7" s="1"/>
  <c r="GP73" i="7" s="1"/>
  <c r="GQ73" i="7" s="1"/>
  <c r="GR73" i="7" s="1"/>
  <c r="GS73" i="7" s="1"/>
  <c r="GT73" i="7" s="1"/>
  <c r="GU73" i="7" s="1"/>
  <c r="GV73" i="7" s="1"/>
  <c r="GW73" i="7" s="1"/>
  <c r="GX73" i="7" s="1"/>
  <c r="GY73" i="7" s="1"/>
  <c r="GC143" i="7"/>
  <c r="GD143" i="7" s="1"/>
  <c r="GE143" i="7" s="1"/>
  <c r="GF143" i="7" s="1"/>
  <c r="GG143" i="7" s="1"/>
  <c r="GH143" i="7" s="1"/>
  <c r="GI143" i="7" s="1"/>
  <c r="GJ143" i="7" s="1"/>
  <c r="GK143" i="7" s="1"/>
  <c r="GL143" i="7" s="1"/>
  <c r="GM143" i="7" s="1"/>
  <c r="GN143" i="7" s="1"/>
  <c r="GO143" i="7" s="1"/>
  <c r="GP143" i="7" s="1"/>
  <c r="GQ143" i="7" s="1"/>
  <c r="GR143" i="7" s="1"/>
  <c r="GS143" i="7" s="1"/>
  <c r="GT143" i="7" s="1"/>
  <c r="GU143" i="7" s="1"/>
  <c r="GV143" i="7" s="1"/>
  <c r="GW143" i="7" s="1"/>
  <c r="GX143" i="7" s="1"/>
  <c r="GY143" i="7" s="1"/>
  <c r="GC93" i="7"/>
  <c r="GD93" i="7" s="1"/>
  <c r="GE93" i="7" s="1"/>
  <c r="GF93" i="7" s="1"/>
  <c r="GG93" i="7" s="1"/>
  <c r="GH93" i="7" s="1"/>
  <c r="GI93" i="7" s="1"/>
  <c r="GJ93" i="7" s="1"/>
  <c r="GK93" i="7" s="1"/>
  <c r="GL93" i="7" s="1"/>
  <c r="GM93" i="7" s="1"/>
  <c r="GN93" i="7" s="1"/>
  <c r="GO93" i="7" s="1"/>
  <c r="GP93" i="7" s="1"/>
  <c r="GQ93" i="7" s="1"/>
  <c r="GR93" i="7" s="1"/>
  <c r="GS93" i="7" s="1"/>
  <c r="GT93" i="7" s="1"/>
  <c r="GU93" i="7" s="1"/>
  <c r="GV93" i="7" s="1"/>
  <c r="GW93" i="7" s="1"/>
  <c r="GX93" i="7" s="1"/>
  <c r="GY93" i="7" s="1"/>
  <c r="GC95" i="7"/>
  <c r="GD95" i="7" s="1"/>
  <c r="GE95" i="7" s="1"/>
  <c r="GF95" i="7" s="1"/>
  <c r="GG95" i="7" s="1"/>
  <c r="GH95" i="7" s="1"/>
  <c r="GI95" i="7" s="1"/>
  <c r="GJ95" i="7" s="1"/>
  <c r="GK95" i="7" s="1"/>
  <c r="GL95" i="7" s="1"/>
  <c r="GM95" i="7" s="1"/>
  <c r="GN95" i="7" s="1"/>
  <c r="GO95" i="7" s="1"/>
  <c r="GP95" i="7" s="1"/>
  <c r="GQ95" i="7" s="1"/>
  <c r="GR95" i="7" s="1"/>
  <c r="GS95" i="7" s="1"/>
  <c r="GT95" i="7" s="1"/>
  <c r="GU95" i="7" s="1"/>
  <c r="GV95" i="7" s="1"/>
  <c r="GW95" i="7" s="1"/>
  <c r="GX95" i="7" s="1"/>
  <c r="GY95" i="7" s="1"/>
  <c r="GC63" i="7"/>
  <c r="GD63" i="7" s="1"/>
  <c r="GE63" i="7" s="1"/>
  <c r="GF63" i="7" s="1"/>
  <c r="GG63" i="7" s="1"/>
  <c r="GH63" i="7" s="1"/>
  <c r="GI63" i="7" s="1"/>
  <c r="GJ63" i="7" s="1"/>
  <c r="GK63" i="7" s="1"/>
  <c r="GL63" i="7" s="1"/>
  <c r="GM63" i="7" s="1"/>
  <c r="GN63" i="7" s="1"/>
  <c r="GO63" i="7" s="1"/>
  <c r="GP63" i="7" s="1"/>
  <c r="GQ63" i="7" s="1"/>
  <c r="GR63" i="7" s="1"/>
  <c r="GS63" i="7" s="1"/>
  <c r="GT63" i="7" s="1"/>
  <c r="GU63" i="7" s="1"/>
  <c r="GV63" i="7" s="1"/>
  <c r="GW63" i="7" s="1"/>
  <c r="GX63" i="7" s="1"/>
  <c r="GY63" i="7" s="1"/>
  <c r="GC133" i="7"/>
  <c r="GD133" i="7" s="1"/>
  <c r="GE133" i="7" s="1"/>
  <c r="GF133" i="7" s="1"/>
  <c r="GG133" i="7" s="1"/>
  <c r="GH133" i="7" s="1"/>
  <c r="GI133" i="7" s="1"/>
  <c r="GJ133" i="7" s="1"/>
  <c r="GK133" i="7" s="1"/>
  <c r="GL133" i="7" s="1"/>
  <c r="GM133" i="7" s="1"/>
  <c r="GN133" i="7" s="1"/>
  <c r="GO133" i="7" s="1"/>
  <c r="GP133" i="7" s="1"/>
  <c r="GQ133" i="7" s="1"/>
  <c r="GR133" i="7" s="1"/>
  <c r="GS133" i="7" s="1"/>
  <c r="GT133" i="7" s="1"/>
  <c r="GU133" i="7" s="1"/>
  <c r="GV133" i="7" s="1"/>
  <c r="GW133" i="7" s="1"/>
  <c r="GX133" i="7" s="1"/>
  <c r="GY133" i="7" s="1"/>
  <c r="II264" i="7"/>
  <c r="IJ264" i="7" s="1"/>
  <c r="IK264" i="7" s="1"/>
  <c r="IL264" i="7" s="1"/>
  <c r="IM264" i="7" s="1"/>
  <c r="IN264" i="7" s="1"/>
  <c r="GC79" i="7"/>
  <c r="GD79" i="7" s="1"/>
  <c r="GE79" i="7" s="1"/>
  <c r="GF79" i="7" s="1"/>
  <c r="GG79" i="7" s="1"/>
  <c r="GH79" i="7" s="1"/>
  <c r="GI79" i="7" s="1"/>
  <c r="GJ79" i="7" s="1"/>
  <c r="GK79" i="7" s="1"/>
  <c r="GL79" i="7" s="1"/>
  <c r="GM79" i="7" s="1"/>
  <c r="GN79" i="7" s="1"/>
  <c r="GO79" i="7" s="1"/>
  <c r="GP79" i="7" s="1"/>
  <c r="GQ79" i="7" s="1"/>
  <c r="GR79" i="7" s="1"/>
  <c r="GS79" i="7" s="1"/>
  <c r="GT79" i="7" s="1"/>
  <c r="GU79" i="7" s="1"/>
  <c r="GV79" i="7" s="1"/>
  <c r="GW79" i="7" s="1"/>
  <c r="GX79" i="7" s="1"/>
  <c r="GY79" i="7" s="1"/>
  <c r="GC130" i="7"/>
  <c r="GD130" i="7" s="1"/>
  <c r="GE130" i="7" s="1"/>
  <c r="GF130" i="7" s="1"/>
  <c r="GG130" i="7" s="1"/>
  <c r="GH130" i="7" s="1"/>
  <c r="GI130" i="7" s="1"/>
  <c r="GJ130" i="7" s="1"/>
  <c r="GK130" i="7" s="1"/>
  <c r="GL130" i="7" s="1"/>
  <c r="GM130" i="7" s="1"/>
  <c r="GN130" i="7" s="1"/>
  <c r="GO130" i="7" s="1"/>
  <c r="GP130" i="7" s="1"/>
  <c r="GQ130" i="7" s="1"/>
  <c r="GR130" i="7" s="1"/>
  <c r="GS130" i="7" s="1"/>
  <c r="GT130" i="7" s="1"/>
  <c r="GU130" i="7" s="1"/>
  <c r="GV130" i="7" s="1"/>
  <c r="GW130" i="7" s="1"/>
  <c r="GX130" i="7" s="1"/>
  <c r="GY130" i="7" s="1"/>
  <c r="GC142" i="7"/>
  <c r="GD142" i="7" s="1"/>
  <c r="GE142" i="7" s="1"/>
  <c r="GF142" i="7" s="1"/>
  <c r="GG142" i="7" s="1"/>
  <c r="GH142" i="7" s="1"/>
  <c r="GI142" i="7" s="1"/>
  <c r="GJ142" i="7" s="1"/>
  <c r="GK142" i="7" s="1"/>
  <c r="GL142" i="7" s="1"/>
  <c r="GM142" i="7" s="1"/>
  <c r="GN142" i="7" s="1"/>
  <c r="GO142" i="7" s="1"/>
  <c r="GP142" i="7" s="1"/>
  <c r="GQ142" i="7" s="1"/>
  <c r="GR142" i="7" s="1"/>
  <c r="GS142" i="7" s="1"/>
  <c r="GT142" i="7" s="1"/>
  <c r="GU142" i="7" s="1"/>
  <c r="GV142" i="7" s="1"/>
  <c r="GW142" i="7" s="1"/>
  <c r="GX142" i="7" s="1"/>
  <c r="GY142" i="7" s="1"/>
  <c r="GC107" i="7"/>
  <c r="GD107" i="7" s="1"/>
  <c r="GE107" i="7" s="1"/>
  <c r="GF107" i="7" s="1"/>
  <c r="GG107" i="7" s="1"/>
  <c r="GH107" i="7" s="1"/>
  <c r="GI107" i="7" s="1"/>
  <c r="GJ107" i="7" s="1"/>
  <c r="GK107" i="7" s="1"/>
  <c r="GL107" i="7" s="1"/>
  <c r="GM107" i="7" s="1"/>
  <c r="GN107" i="7" s="1"/>
  <c r="GO107" i="7" s="1"/>
  <c r="GP107" i="7" s="1"/>
  <c r="GQ107" i="7" s="1"/>
  <c r="GR107" i="7" s="1"/>
  <c r="GS107" i="7" s="1"/>
  <c r="GT107" i="7" s="1"/>
  <c r="GU107" i="7" s="1"/>
  <c r="GV107" i="7" s="1"/>
  <c r="GW107" i="7" s="1"/>
  <c r="GX107" i="7" s="1"/>
  <c r="GY107" i="7" s="1"/>
  <c r="GC102" i="7"/>
  <c r="GD102" i="7" s="1"/>
  <c r="GE102" i="7" s="1"/>
  <c r="GF102" i="7" s="1"/>
  <c r="GG102" i="7" s="1"/>
  <c r="GH102" i="7" s="1"/>
  <c r="GI102" i="7" s="1"/>
  <c r="GJ102" i="7" s="1"/>
  <c r="GK102" i="7" s="1"/>
  <c r="GL102" i="7" s="1"/>
  <c r="GM102" i="7" s="1"/>
  <c r="GN102" i="7" s="1"/>
  <c r="GO102" i="7" s="1"/>
  <c r="GP102" i="7" s="1"/>
  <c r="GQ102" i="7" s="1"/>
  <c r="GR102" i="7" s="1"/>
  <c r="GS102" i="7" s="1"/>
  <c r="GT102" i="7" s="1"/>
  <c r="GU102" i="7" s="1"/>
  <c r="GV102" i="7" s="1"/>
  <c r="GW102" i="7" s="1"/>
  <c r="GX102" i="7" s="1"/>
  <c r="GY102" i="7" s="1"/>
  <c r="GC82" i="7"/>
  <c r="GD82" i="7" s="1"/>
  <c r="GE82" i="7" s="1"/>
  <c r="GF82" i="7" s="1"/>
  <c r="GG82" i="7" s="1"/>
  <c r="GH82" i="7" s="1"/>
  <c r="GI82" i="7" s="1"/>
  <c r="GJ82" i="7" s="1"/>
  <c r="GK82" i="7" s="1"/>
  <c r="GL82" i="7" s="1"/>
  <c r="GM82" i="7" s="1"/>
  <c r="GN82" i="7" s="1"/>
  <c r="GO82" i="7" s="1"/>
  <c r="GP82" i="7" s="1"/>
  <c r="GQ82" i="7" s="1"/>
  <c r="GR82" i="7" s="1"/>
  <c r="GS82" i="7" s="1"/>
  <c r="GT82" i="7" s="1"/>
  <c r="GU82" i="7" s="1"/>
  <c r="GV82" i="7" s="1"/>
  <c r="GW82" i="7" s="1"/>
  <c r="GX82" i="7" s="1"/>
  <c r="GY82" i="7" s="1"/>
  <c r="IK254" i="7"/>
  <c r="IL254" i="7" s="1"/>
  <c r="IM254" i="7" s="1"/>
  <c r="IN254" i="7" s="1"/>
  <c r="GC104" i="7"/>
  <c r="GD104" i="7" s="1"/>
  <c r="GE104" i="7" s="1"/>
  <c r="GF104" i="7" s="1"/>
  <c r="GG104" i="7" s="1"/>
  <c r="GH104" i="7" s="1"/>
  <c r="GI104" i="7" s="1"/>
  <c r="GJ104" i="7" s="1"/>
  <c r="GK104" i="7" s="1"/>
  <c r="GL104" i="7" s="1"/>
  <c r="GM104" i="7" s="1"/>
  <c r="GN104" i="7" s="1"/>
  <c r="GO104" i="7" s="1"/>
  <c r="GP104" i="7" s="1"/>
  <c r="GQ104" i="7" s="1"/>
  <c r="GR104" i="7" s="1"/>
  <c r="GS104" i="7" s="1"/>
  <c r="GT104" i="7" s="1"/>
  <c r="GU104" i="7" s="1"/>
  <c r="GV104" i="7" s="1"/>
  <c r="GW104" i="7" s="1"/>
  <c r="GX104" i="7" s="1"/>
  <c r="GY104" i="7" s="1"/>
  <c r="GC147" i="7"/>
  <c r="GD147" i="7" s="1"/>
  <c r="GE147" i="7" s="1"/>
  <c r="GF147" i="7" s="1"/>
  <c r="GG147" i="7" s="1"/>
  <c r="GH147" i="7" s="1"/>
  <c r="GI147" i="7" s="1"/>
  <c r="GJ147" i="7" s="1"/>
  <c r="GK147" i="7" s="1"/>
  <c r="GL147" i="7" s="1"/>
  <c r="GM147" i="7" s="1"/>
  <c r="GN147" i="7" s="1"/>
  <c r="GO147" i="7" s="1"/>
  <c r="GP147" i="7" s="1"/>
  <c r="GQ147" i="7" s="1"/>
  <c r="GR147" i="7" s="1"/>
  <c r="GS147" i="7" s="1"/>
  <c r="GT147" i="7" s="1"/>
  <c r="GU147" i="7" s="1"/>
  <c r="GV147" i="7" s="1"/>
  <c r="GW147" i="7" s="1"/>
  <c r="GX147" i="7" s="1"/>
  <c r="GY147" i="7" s="1"/>
  <c r="GC68" i="7"/>
  <c r="GD68" i="7" s="1"/>
  <c r="GE68" i="7" s="1"/>
  <c r="GF68" i="7" s="1"/>
  <c r="GG68" i="7" s="1"/>
  <c r="GH68" i="7" s="1"/>
  <c r="GI68" i="7" s="1"/>
  <c r="GJ68" i="7" s="1"/>
  <c r="GK68" i="7" s="1"/>
  <c r="GL68" i="7" s="1"/>
  <c r="GM68" i="7" s="1"/>
  <c r="GN68" i="7" s="1"/>
  <c r="GO68" i="7" s="1"/>
  <c r="GP68" i="7" s="1"/>
  <c r="GQ68" i="7" s="1"/>
  <c r="GR68" i="7" s="1"/>
  <c r="GS68" i="7" s="1"/>
  <c r="GT68" i="7" s="1"/>
  <c r="GU68" i="7" s="1"/>
  <c r="GV68" i="7" s="1"/>
  <c r="GW68" i="7" s="1"/>
  <c r="GX68" i="7" s="1"/>
  <c r="GY68" i="7" s="1"/>
  <c r="GC84" i="7"/>
  <c r="GD84" i="7" s="1"/>
  <c r="GE84" i="7" s="1"/>
  <c r="GF84" i="7" s="1"/>
  <c r="GG84" i="7" s="1"/>
  <c r="GH84" i="7" s="1"/>
  <c r="GI84" i="7" s="1"/>
  <c r="GJ84" i="7" s="1"/>
  <c r="GK84" i="7" s="1"/>
  <c r="GL84" i="7" s="1"/>
  <c r="GM84" i="7" s="1"/>
  <c r="GN84" i="7" s="1"/>
  <c r="GO84" i="7" s="1"/>
  <c r="GP84" i="7" s="1"/>
  <c r="GQ84" i="7" s="1"/>
  <c r="GR84" i="7" s="1"/>
  <c r="GS84" i="7" s="1"/>
  <c r="GT84" i="7" s="1"/>
  <c r="GU84" i="7" s="1"/>
  <c r="GV84" i="7" s="1"/>
  <c r="GW84" i="7" s="1"/>
  <c r="GX84" i="7" s="1"/>
  <c r="GY84" i="7" s="1"/>
  <c r="GC117" i="7"/>
  <c r="GD117" i="7" s="1"/>
  <c r="GE117" i="7" s="1"/>
  <c r="GF117" i="7" s="1"/>
  <c r="GG117" i="7" s="1"/>
  <c r="GH117" i="7" s="1"/>
  <c r="GI117" i="7" s="1"/>
  <c r="GJ117" i="7" s="1"/>
  <c r="GK117" i="7" s="1"/>
  <c r="GL117" i="7" s="1"/>
  <c r="GM117" i="7" s="1"/>
  <c r="GN117" i="7" s="1"/>
  <c r="GO117" i="7" s="1"/>
  <c r="GP117" i="7" s="1"/>
  <c r="GQ117" i="7" s="1"/>
  <c r="GR117" i="7" s="1"/>
  <c r="GS117" i="7" s="1"/>
  <c r="GT117" i="7" s="1"/>
  <c r="GU117" i="7" s="1"/>
  <c r="GV117" i="7" s="1"/>
  <c r="GW117" i="7" s="1"/>
  <c r="GX117" i="7" s="1"/>
  <c r="GY117" i="7" s="1"/>
  <c r="GC124" i="7"/>
  <c r="GD124" i="7" s="1"/>
  <c r="GE124" i="7" s="1"/>
  <c r="GF124" i="7" s="1"/>
  <c r="GG124" i="7" s="1"/>
  <c r="GH124" i="7" s="1"/>
  <c r="GI124" i="7" s="1"/>
  <c r="GJ124" i="7" s="1"/>
  <c r="GK124" i="7" s="1"/>
  <c r="GL124" i="7" s="1"/>
  <c r="GM124" i="7" s="1"/>
  <c r="GN124" i="7" s="1"/>
  <c r="GO124" i="7" s="1"/>
  <c r="GP124" i="7" s="1"/>
  <c r="GQ124" i="7" s="1"/>
  <c r="GR124" i="7" s="1"/>
  <c r="GS124" i="7" s="1"/>
  <c r="GT124" i="7" s="1"/>
  <c r="GU124" i="7" s="1"/>
  <c r="GV124" i="7" s="1"/>
  <c r="GW124" i="7" s="1"/>
  <c r="GX124" i="7" s="1"/>
  <c r="GY124" i="7" s="1"/>
  <c r="GC72" i="7"/>
  <c r="GD72" i="7" s="1"/>
  <c r="GE72" i="7" s="1"/>
  <c r="GF72" i="7" s="1"/>
  <c r="GG72" i="7" s="1"/>
  <c r="GH72" i="7" s="1"/>
  <c r="GI72" i="7" s="1"/>
  <c r="GJ72" i="7" s="1"/>
  <c r="GK72" i="7" s="1"/>
  <c r="GL72" i="7" s="1"/>
  <c r="GM72" i="7" s="1"/>
  <c r="GN72" i="7" s="1"/>
  <c r="GO72" i="7" s="1"/>
  <c r="GP72" i="7" s="1"/>
  <c r="GQ72" i="7" s="1"/>
  <c r="GR72" i="7" s="1"/>
  <c r="GS72" i="7" s="1"/>
  <c r="GT72" i="7" s="1"/>
  <c r="GU72" i="7" s="1"/>
  <c r="GV72" i="7" s="1"/>
  <c r="GW72" i="7" s="1"/>
  <c r="GX72" i="7" s="1"/>
  <c r="GY72" i="7" s="1"/>
  <c r="GC139" i="7"/>
  <c r="GD139" i="7" s="1"/>
  <c r="GE139" i="7" s="1"/>
  <c r="GF139" i="7" s="1"/>
  <c r="GG139" i="7" s="1"/>
  <c r="GH139" i="7" s="1"/>
  <c r="GI139" i="7" s="1"/>
  <c r="GJ139" i="7" s="1"/>
  <c r="GK139" i="7" s="1"/>
  <c r="GL139" i="7" s="1"/>
  <c r="GM139" i="7" s="1"/>
  <c r="GN139" i="7" s="1"/>
  <c r="GO139" i="7" s="1"/>
  <c r="GP139" i="7" s="1"/>
  <c r="GQ139" i="7" s="1"/>
  <c r="GR139" i="7" s="1"/>
  <c r="GS139" i="7" s="1"/>
  <c r="GT139" i="7" s="1"/>
  <c r="GU139" i="7" s="1"/>
  <c r="GV139" i="7" s="1"/>
  <c r="GW139" i="7" s="1"/>
  <c r="GX139" i="7" s="1"/>
  <c r="GY139" i="7" s="1"/>
  <c r="GC148" i="7"/>
  <c r="GD148" i="7" s="1"/>
  <c r="GE148" i="7" s="1"/>
  <c r="GF148" i="7" s="1"/>
  <c r="GG148" i="7" s="1"/>
  <c r="GH148" i="7" s="1"/>
  <c r="GI148" i="7" s="1"/>
  <c r="GJ148" i="7" s="1"/>
  <c r="GK148" i="7" s="1"/>
  <c r="GL148" i="7" s="1"/>
  <c r="GM148" i="7" s="1"/>
  <c r="GN148" i="7" s="1"/>
  <c r="GO148" i="7" s="1"/>
  <c r="GP148" i="7" s="1"/>
  <c r="GQ148" i="7" s="1"/>
  <c r="GR148" i="7" s="1"/>
  <c r="GS148" i="7" s="1"/>
  <c r="GT148" i="7" s="1"/>
  <c r="GU148" i="7" s="1"/>
  <c r="GV148" i="7" s="1"/>
  <c r="GW148" i="7" s="1"/>
  <c r="GX148" i="7" s="1"/>
  <c r="GY148" i="7" s="1"/>
  <c r="II209" i="7"/>
  <c r="IJ209" i="7" s="1"/>
  <c r="IK209" i="7" s="1"/>
  <c r="IL209" i="7" s="1"/>
  <c r="IM209" i="7" s="1"/>
  <c r="IN209" i="7" s="1"/>
  <c r="GC120" i="7"/>
  <c r="GD120" i="7" s="1"/>
  <c r="GE120" i="7" s="1"/>
  <c r="GF120" i="7" s="1"/>
  <c r="GG120" i="7" s="1"/>
  <c r="GH120" i="7" s="1"/>
  <c r="GI120" i="7" s="1"/>
  <c r="GJ120" i="7" s="1"/>
  <c r="GK120" i="7" s="1"/>
  <c r="GL120" i="7" s="1"/>
  <c r="GM120" i="7" s="1"/>
  <c r="GN120" i="7" s="1"/>
  <c r="GO120" i="7" s="1"/>
  <c r="GP120" i="7" s="1"/>
  <c r="GQ120" i="7" s="1"/>
  <c r="GR120" i="7" s="1"/>
  <c r="GS120" i="7" s="1"/>
  <c r="GT120" i="7" s="1"/>
  <c r="GU120" i="7" s="1"/>
  <c r="GV120" i="7" s="1"/>
  <c r="GW120" i="7" s="1"/>
  <c r="GX120" i="7" s="1"/>
  <c r="GY120" i="7" s="1"/>
  <c r="GC89" i="7"/>
  <c r="GD89" i="7" s="1"/>
  <c r="GE89" i="7" s="1"/>
  <c r="GF89" i="7" s="1"/>
  <c r="GG89" i="7" s="1"/>
  <c r="GH89" i="7" s="1"/>
  <c r="GI89" i="7" s="1"/>
  <c r="GJ89" i="7" s="1"/>
  <c r="GK89" i="7" s="1"/>
  <c r="GL89" i="7" s="1"/>
  <c r="GM89" i="7" s="1"/>
  <c r="GN89" i="7" s="1"/>
  <c r="GO89" i="7" s="1"/>
  <c r="GP89" i="7" s="1"/>
  <c r="GQ89" i="7" s="1"/>
  <c r="GR89" i="7" s="1"/>
  <c r="GS89" i="7" s="1"/>
  <c r="GT89" i="7" s="1"/>
  <c r="GU89" i="7" s="1"/>
  <c r="GV89" i="7" s="1"/>
  <c r="GW89" i="7" s="1"/>
  <c r="GX89" i="7" s="1"/>
  <c r="GY89" i="7" s="1"/>
  <c r="GC149" i="7"/>
  <c r="GD149" i="7" s="1"/>
  <c r="GE149" i="7" s="1"/>
  <c r="GF149" i="7" s="1"/>
  <c r="GG149" i="7" s="1"/>
  <c r="GH149" i="7" s="1"/>
  <c r="GI149" i="7" s="1"/>
  <c r="GJ149" i="7" s="1"/>
  <c r="GK149" i="7" s="1"/>
  <c r="GL149" i="7" s="1"/>
  <c r="GM149" i="7" s="1"/>
  <c r="GN149" i="7" s="1"/>
  <c r="GO149" i="7" s="1"/>
  <c r="GP149" i="7" s="1"/>
  <c r="GQ149" i="7" s="1"/>
  <c r="GR149" i="7" s="1"/>
  <c r="GS149" i="7" s="1"/>
  <c r="GT149" i="7" s="1"/>
  <c r="GU149" i="7" s="1"/>
  <c r="GV149" i="7" s="1"/>
  <c r="GW149" i="7" s="1"/>
  <c r="GX149" i="7" s="1"/>
  <c r="GY149" i="7" s="1"/>
  <c r="II185" i="7"/>
  <c r="IJ185" i="7" s="1"/>
  <c r="IK185" i="7" s="1"/>
  <c r="IL185" i="7" s="1"/>
  <c r="IM185" i="7" s="1"/>
  <c r="IN185" i="7" s="1"/>
  <c r="IO185" i="7" s="1"/>
  <c r="IP185" i="7" s="1"/>
  <c r="IQ185" i="7" s="1"/>
  <c r="GC123" i="7"/>
  <c r="GD123" i="7" s="1"/>
  <c r="GE123" i="7" s="1"/>
  <c r="GF123" i="7" s="1"/>
  <c r="GG123" i="7" s="1"/>
  <c r="GH123" i="7" s="1"/>
  <c r="GI123" i="7" s="1"/>
  <c r="GJ123" i="7" s="1"/>
  <c r="GK123" i="7" s="1"/>
  <c r="GL123" i="7" s="1"/>
  <c r="GM123" i="7" s="1"/>
  <c r="GN123" i="7" s="1"/>
  <c r="GO123" i="7" s="1"/>
  <c r="GP123" i="7" s="1"/>
  <c r="GQ123" i="7" s="1"/>
  <c r="GR123" i="7" s="1"/>
  <c r="GS123" i="7" s="1"/>
  <c r="GT123" i="7" s="1"/>
  <c r="GU123" i="7" s="1"/>
  <c r="GV123" i="7" s="1"/>
  <c r="GW123" i="7" s="1"/>
  <c r="GX123" i="7" s="1"/>
  <c r="GY123" i="7" s="1"/>
  <c r="GC146" i="7"/>
  <c r="GD146" i="7" s="1"/>
  <c r="GE146" i="7" s="1"/>
  <c r="GF146" i="7" s="1"/>
  <c r="GG146" i="7" s="1"/>
  <c r="GH146" i="7" s="1"/>
  <c r="GI146" i="7" s="1"/>
  <c r="GJ146" i="7" s="1"/>
  <c r="GK146" i="7" s="1"/>
  <c r="GL146" i="7" s="1"/>
  <c r="GM146" i="7" s="1"/>
  <c r="GN146" i="7" s="1"/>
  <c r="GO146" i="7" s="1"/>
  <c r="GP146" i="7" s="1"/>
  <c r="GQ146" i="7" s="1"/>
  <c r="GR146" i="7" s="1"/>
  <c r="GS146" i="7" s="1"/>
  <c r="GT146" i="7" s="1"/>
  <c r="GU146" i="7" s="1"/>
  <c r="GV146" i="7" s="1"/>
  <c r="GW146" i="7" s="1"/>
  <c r="GX146" i="7" s="1"/>
  <c r="GY146" i="7" s="1"/>
  <c r="II253" i="7"/>
  <c r="IJ253" i="7" s="1"/>
  <c r="IK253" i="7" s="1"/>
  <c r="IL253" i="7" s="1"/>
  <c r="IM253" i="7" s="1"/>
  <c r="IN253" i="7" s="1"/>
  <c r="II243" i="7"/>
  <c r="IJ243" i="7" s="1"/>
  <c r="IK243" i="7" s="1"/>
  <c r="IL243" i="7" s="1"/>
  <c r="IM243" i="7" s="1"/>
  <c r="IN243" i="7" s="1"/>
  <c r="IO243" i="7" s="1"/>
  <c r="IP243" i="7" s="1"/>
  <c r="IQ243" i="7" s="1"/>
  <c r="GC99" i="7"/>
  <c r="GD99" i="7" s="1"/>
  <c r="GE99" i="7" s="1"/>
  <c r="GF99" i="7" s="1"/>
  <c r="GG99" i="7" s="1"/>
  <c r="GH99" i="7" s="1"/>
  <c r="GI99" i="7" s="1"/>
  <c r="GJ99" i="7" s="1"/>
  <c r="GK99" i="7" s="1"/>
  <c r="GL99" i="7" s="1"/>
  <c r="GM99" i="7" s="1"/>
  <c r="GN99" i="7" s="1"/>
  <c r="GO99" i="7" s="1"/>
  <c r="GP99" i="7" s="1"/>
  <c r="GQ99" i="7" s="1"/>
  <c r="GR99" i="7" s="1"/>
  <c r="GS99" i="7" s="1"/>
  <c r="GT99" i="7" s="1"/>
  <c r="GU99" i="7" s="1"/>
  <c r="GV99" i="7" s="1"/>
  <c r="GW99" i="7" s="1"/>
  <c r="GX99" i="7" s="1"/>
  <c r="GY99" i="7" s="1"/>
  <c r="II183" i="7"/>
  <c r="IJ183" i="7" s="1"/>
  <c r="IK183" i="7" s="1"/>
  <c r="IL183" i="7" s="1"/>
  <c r="IM183" i="7" s="1"/>
  <c r="IN183" i="7" s="1"/>
  <c r="IO183" i="7" s="1"/>
  <c r="IP183" i="7" s="1"/>
  <c r="IQ183" i="7" s="1"/>
  <c r="BJ20" i="7" s="1"/>
  <c r="II234" i="7"/>
  <c r="IJ234" i="7" s="1"/>
  <c r="IK234" i="7" s="1"/>
  <c r="IL234" i="7" s="1"/>
  <c r="IM234" i="7" s="1"/>
  <c r="IN234" i="7" s="1"/>
  <c r="IO234" i="7" s="1"/>
  <c r="IP234" i="7" s="1"/>
  <c r="IQ234" i="7" s="1"/>
  <c r="BO21" i="7" s="1"/>
  <c r="GC80" i="7"/>
  <c r="GD80" i="7" s="1"/>
  <c r="GE80" i="7" s="1"/>
  <c r="GF80" i="7" s="1"/>
  <c r="GG80" i="7" s="1"/>
  <c r="GH80" i="7" s="1"/>
  <c r="GI80" i="7" s="1"/>
  <c r="GJ80" i="7" s="1"/>
  <c r="GK80" i="7" s="1"/>
  <c r="GL80" i="7" s="1"/>
  <c r="GM80" i="7" s="1"/>
  <c r="GN80" i="7" s="1"/>
  <c r="GO80" i="7" s="1"/>
  <c r="GP80" i="7" s="1"/>
  <c r="GQ80" i="7" s="1"/>
  <c r="GR80" i="7" s="1"/>
  <c r="GS80" i="7" s="1"/>
  <c r="GT80" i="7" s="1"/>
  <c r="GU80" i="7" s="1"/>
  <c r="GV80" i="7" s="1"/>
  <c r="GW80" i="7" s="1"/>
  <c r="GX80" i="7" s="1"/>
  <c r="GY80" i="7" s="1"/>
  <c r="GC159" i="7"/>
  <c r="GD159" i="7" s="1"/>
  <c r="GE159" i="7" s="1"/>
  <c r="GF159" i="7" s="1"/>
  <c r="GG159" i="7" s="1"/>
  <c r="GH159" i="7" s="1"/>
  <c r="GI159" i="7" s="1"/>
  <c r="GJ159" i="7" s="1"/>
  <c r="GK159" i="7" s="1"/>
  <c r="GL159" i="7" s="1"/>
  <c r="GM159" i="7" s="1"/>
  <c r="GN159" i="7" s="1"/>
  <c r="GO159" i="7" s="1"/>
  <c r="GP159" i="7" s="1"/>
  <c r="GQ159" i="7" s="1"/>
  <c r="GR159" i="7" s="1"/>
  <c r="GS159" i="7" s="1"/>
  <c r="GT159" i="7" s="1"/>
  <c r="GU159" i="7" s="1"/>
  <c r="GV159" i="7" s="1"/>
  <c r="GW159" i="7" s="1"/>
  <c r="GX159" i="7" s="1"/>
  <c r="GY159" i="7" s="1"/>
  <c r="GC64" i="7"/>
  <c r="GD64" i="7" s="1"/>
  <c r="GE64" i="7" s="1"/>
  <c r="GF64" i="7" s="1"/>
  <c r="GG64" i="7" s="1"/>
  <c r="GH64" i="7" s="1"/>
  <c r="GI64" i="7" s="1"/>
  <c r="GJ64" i="7" s="1"/>
  <c r="GK64" i="7" s="1"/>
  <c r="GL64" i="7" s="1"/>
  <c r="GM64" i="7" s="1"/>
  <c r="GN64" i="7" s="1"/>
  <c r="GO64" i="7" s="1"/>
  <c r="GP64" i="7" s="1"/>
  <c r="GQ64" i="7" s="1"/>
  <c r="GR64" i="7" s="1"/>
  <c r="GS64" i="7" s="1"/>
  <c r="GT64" i="7" s="1"/>
  <c r="GU64" i="7" s="1"/>
  <c r="GV64" i="7" s="1"/>
  <c r="GW64" i="7" s="1"/>
  <c r="GX64" i="7" s="1"/>
  <c r="GY64" i="7" s="1"/>
  <c r="II186" i="7"/>
  <c r="IJ186" i="7" s="1"/>
  <c r="IK186" i="7" s="1"/>
  <c r="IL186" i="7" s="1"/>
  <c r="IM186" i="7" s="1"/>
  <c r="IN186" i="7" s="1"/>
  <c r="IO186" i="7" s="1"/>
  <c r="IP186" i="7" s="1"/>
  <c r="IQ186" i="7" s="1"/>
  <c r="GC90" i="7"/>
  <c r="GD90" i="7" s="1"/>
  <c r="GE90" i="7" s="1"/>
  <c r="GF90" i="7" s="1"/>
  <c r="GG90" i="7" s="1"/>
  <c r="GH90" i="7" s="1"/>
  <c r="GI90" i="7" s="1"/>
  <c r="GJ90" i="7" s="1"/>
  <c r="GK90" i="7" s="1"/>
  <c r="GL90" i="7" s="1"/>
  <c r="GM90" i="7" s="1"/>
  <c r="GN90" i="7" s="1"/>
  <c r="GO90" i="7" s="1"/>
  <c r="GP90" i="7" s="1"/>
  <c r="GQ90" i="7" s="1"/>
  <c r="GR90" i="7" s="1"/>
  <c r="GS90" i="7" s="1"/>
  <c r="GT90" i="7" s="1"/>
  <c r="GU90" i="7" s="1"/>
  <c r="GV90" i="7" s="1"/>
  <c r="GW90" i="7" s="1"/>
  <c r="GX90" i="7" s="1"/>
  <c r="GY90" i="7" s="1"/>
  <c r="GC129" i="7"/>
  <c r="GD129" i="7" s="1"/>
  <c r="GE129" i="7" s="1"/>
  <c r="GF129" i="7" s="1"/>
  <c r="GG129" i="7" s="1"/>
  <c r="GH129" i="7" s="1"/>
  <c r="GI129" i="7" s="1"/>
  <c r="GJ129" i="7" s="1"/>
  <c r="GK129" i="7" s="1"/>
  <c r="GL129" i="7" s="1"/>
  <c r="GM129" i="7" s="1"/>
  <c r="GN129" i="7" s="1"/>
  <c r="GO129" i="7" s="1"/>
  <c r="GP129" i="7" s="1"/>
  <c r="GQ129" i="7" s="1"/>
  <c r="GR129" i="7" s="1"/>
  <c r="GS129" i="7" s="1"/>
  <c r="GT129" i="7" s="1"/>
  <c r="GU129" i="7" s="1"/>
  <c r="GV129" i="7" s="1"/>
  <c r="GW129" i="7" s="1"/>
  <c r="GX129" i="7" s="1"/>
  <c r="GY129" i="7" s="1"/>
  <c r="GC111" i="7"/>
  <c r="GD111" i="7" s="1"/>
  <c r="GE111" i="7" s="1"/>
  <c r="GF111" i="7" s="1"/>
  <c r="GG111" i="7" s="1"/>
  <c r="GH111" i="7" s="1"/>
  <c r="GI111" i="7" s="1"/>
  <c r="GJ111" i="7" s="1"/>
  <c r="GK111" i="7" s="1"/>
  <c r="GL111" i="7" s="1"/>
  <c r="GM111" i="7" s="1"/>
  <c r="GN111" i="7" s="1"/>
  <c r="GO111" i="7" s="1"/>
  <c r="GP111" i="7" s="1"/>
  <c r="GQ111" i="7" s="1"/>
  <c r="GR111" i="7" s="1"/>
  <c r="GS111" i="7" s="1"/>
  <c r="GT111" i="7" s="1"/>
  <c r="GU111" i="7" s="1"/>
  <c r="GV111" i="7" s="1"/>
  <c r="GW111" i="7" s="1"/>
  <c r="GX111" i="7" s="1"/>
  <c r="GY111" i="7" s="1"/>
  <c r="IJ226" i="7"/>
  <c r="IK226" i="7" s="1"/>
  <c r="IL226" i="7" s="1"/>
  <c r="IM226" i="7" s="1"/>
  <c r="IN226" i="7" s="1"/>
  <c r="II208" i="7"/>
  <c r="IJ208" i="7" s="1"/>
  <c r="IK208" i="7" s="1"/>
  <c r="IL208" i="7" s="1"/>
  <c r="IM208" i="7" s="1"/>
  <c r="IN208" i="7" s="1"/>
  <c r="II217" i="7"/>
  <c r="IJ217" i="7" s="1"/>
  <c r="IK217" i="7" s="1"/>
  <c r="IL217" i="7" s="1"/>
  <c r="IM217" i="7" s="1"/>
  <c r="IN217" i="7" s="1"/>
  <c r="II224" i="7"/>
  <c r="IJ224" i="7" s="1"/>
  <c r="IK224" i="7" s="1"/>
  <c r="IL224" i="7" s="1"/>
  <c r="IM224" i="7" s="1"/>
  <c r="IN224" i="7" s="1"/>
  <c r="IO224" i="7" s="1"/>
  <c r="IP224" i="7" s="1"/>
  <c r="IQ224" i="7" s="1"/>
  <c r="GC71" i="7"/>
  <c r="GD71" i="7" s="1"/>
  <c r="GE71" i="7" s="1"/>
  <c r="GF71" i="7" s="1"/>
  <c r="GG71" i="7" s="1"/>
  <c r="GH71" i="7" s="1"/>
  <c r="GI71" i="7" s="1"/>
  <c r="GJ71" i="7" s="1"/>
  <c r="GK71" i="7" s="1"/>
  <c r="GL71" i="7" s="1"/>
  <c r="GM71" i="7" s="1"/>
  <c r="GN71" i="7" s="1"/>
  <c r="GO71" i="7" s="1"/>
  <c r="GP71" i="7" s="1"/>
  <c r="GQ71" i="7" s="1"/>
  <c r="GR71" i="7" s="1"/>
  <c r="GS71" i="7" s="1"/>
  <c r="GT71" i="7" s="1"/>
  <c r="GU71" i="7" s="1"/>
  <c r="GV71" i="7" s="1"/>
  <c r="GW71" i="7" s="1"/>
  <c r="GX71" i="7" s="1"/>
  <c r="GY71" i="7" s="1"/>
  <c r="GC119" i="7"/>
  <c r="GD119" i="7" s="1"/>
  <c r="GE119" i="7" s="1"/>
  <c r="GF119" i="7" s="1"/>
  <c r="GG119" i="7" s="1"/>
  <c r="GH119" i="7" s="1"/>
  <c r="GI119" i="7" s="1"/>
  <c r="GJ119" i="7" s="1"/>
  <c r="GK119" i="7" s="1"/>
  <c r="GL119" i="7" s="1"/>
  <c r="GM119" i="7" s="1"/>
  <c r="GN119" i="7" s="1"/>
  <c r="GO119" i="7" s="1"/>
  <c r="GP119" i="7" s="1"/>
  <c r="GQ119" i="7" s="1"/>
  <c r="GR119" i="7" s="1"/>
  <c r="GS119" i="7" s="1"/>
  <c r="GT119" i="7" s="1"/>
  <c r="GU119" i="7" s="1"/>
  <c r="GV119" i="7" s="1"/>
  <c r="GW119" i="7" s="1"/>
  <c r="GX119" i="7" s="1"/>
  <c r="GY119" i="7" s="1"/>
  <c r="II196" i="7"/>
  <c r="IJ196" i="7" s="1"/>
  <c r="IK196" i="7" s="1"/>
  <c r="IL196" i="7" s="1"/>
  <c r="IM196" i="7" s="1"/>
  <c r="IN196" i="7" s="1"/>
  <c r="IO196" i="7" s="1"/>
  <c r="IP196" i="7" s="1"/>
  <c r="IQ196" i="7" s="1"/>
  <c r="GC115" i="7"/>
  <c r="GD115" i="7" s="1"/>
  <c r="GE115" i="7" s="1"/>
  <c r="GF115" i="7" s="1"/>
  <c r="GG115" i="7" s="1"/>
  <c r="GH115" i="7" s="1"/>
  <c r="GI115" i="7" s="1"/>
  <c r="GJ115" i="7" s="1"/>
  <c r="GK115" i="7" s="1"/>
  <c r="GL115" i="7" s="1"/>
  <c r="GM115" i="7" s="1"/>
  <c r="GN115" i="7" s="1"/>
  <c r="GO115" i="7" s="1"/>
  <c r="GP115" i="7" s="1"/>
  <c r="GQ115" i="7" s="1"/>
  <c r="GR115" i="7" s="1"/>
  <c r="GS115" i="7" s="1"/>
  <c r="GT115" i="7" s="1"/>
  <c r="GU115" i="7" s="1"/>
  <c r="GV115" i="7" s="1"/>
  <c r="GW115" i="7" s="1"/>
  <c r="GX115" i="7" s="1"/>
  <c r="GY115" i="7" s="1"/>
  <c r="II245" i="7"/>
  <c r="IJ245" i="7" s="1"/>
  <c r="IK245" i="7" s="1"/>
  <c r="IL245" i="7" s="1"/>
  <c r="IM245" i="7" s="1"/>
  <c r="IN245" i="7" s="1"/>
  <c r="GC81" i="7"/>
  <c r="GD81" i="7" s="1"/>
  <c r="GE81" i="7" s="1"/>
  <c r="GF81" i="7" s="1"/>
  <c r="GG81" i="7" s="1"/>
  <c r="GH81" i="7" s="1"/>
  <c r="GI81" i="7" s="1"/>
  <c r="GJ81" i="7" s="1"/>
  <c r="GK81" i="7" s="1"/>
  <c r="GL81" i="7" s="1"/>
  <c r="GM81" i="7" s="1"/>
  <c r="GN81" i="7" s="1"/>
  <c r="GO81" i="7" s="1"/>
  <c r="GP81" i="7" s="1"/>
  <c r="GQ81" i="7" s="1"/>
  <c r="GR81" i="7" s="1"/>
  <c r="GS81" i="7" s="1"/>
  <c r="GT81" i="7" s="1"/>
  <c r="GU81" i="7" s="1"/>
  <c r="GV81" i="7" s="1"/>
  <c r="GW81" i="7" s="1"/>
  <c r="GX81" i="7" s="1"/>
  <c r="GY81" i="7" s="1"/>
  <c r="GC121" i="7"/>
  <c r="GD121" i="7" s="1"/>
  <c r="GE121" i="7" s="1"/>
  <c r="GF121" i="7" s="1"/>
  <c r="GG121" i="7" s="1"/>
  <c r="GH121" i="7" s="1"/>
  <c r="GI121" i="7" s="1"/>
  <c r="GJ121" i="7" s="1"/>
  <c r="GK121" i="7" s="1"/>
  <c r="GL121" i="7" s="1"/>
  <c r="GM121" i="7" s="1"/>
  <c r="GN121" i="7" s="1"/>
  <c r="GO121" i="7" s="1"/>
  <c r="GP121" i="7" s="1"/>
  <c r="GQ121" i="7" s="1"/>
  <c r="GR121" i="7" s="1"/>
  <c r="GS121" i="7" s="1"/>
  <c r="GT121" i="7" s="1"/>
  <c r="GU121" i="7" s="1"/>
  <c r="GV121" i="7" s="1"/>
  <c r="GW121" i="7" s="1"/>
  <c r="GX121" i="7" s="1"/>
  <c r="GY121" i="7" s="1"/>
  <c r="II244" i="7"/>
  <c r="IJ244" i="7" s="1"/>
  <c r="IK244" i="7" s="1"/>
  <c r="IL244" i="7" s="1"/>
  <c r="IM244" i="7" s="1"/>
  <c r="IN244" i="7" s="1"/>
  <c r="II193" i="7"/>
  <c r="IJ193" i="7" s="1"/>
  <c r="IK193" i="7" s="1"/>
  <c r="IL193" i="7" s="1"/>
  <c r="IM193" i="7" s="1"/>
  <c r="IN193" i="7" s="1"/>
  <c r="IO193" i="7" s="1"/>
  <c r="IP193" i="7" s="1"/>
  <c r="IQ193" i="7" s="1"/>
  <c r="IR193" i="7" s="1"/>
  <c r="IS193" i="7" s="1"/>
  <c r="IT193" i="7" s="1"/>
  <c r="IU193" i="7" s="1"/>
  <c r="IV193" i="7" s="1"/>
  <c r="IW193" i="7" s="1"/>
  <c r="IX193" i="7" s="1"/>
  <c r="IY193" i="7" s="1"/>
  <c r="IZ193" i="7" s="1"/>
  <c r="JA193" i="7" s="1"/>
  <c r="JB193" i="7" s="1"/>
  <c r="JC193" i="7" s="1"/>
  <c r="JD193" i="7" s="1"/>
  <c r="JE193" i="7" s="1"/>
  <c r="JF193" i="7" s="1"/>
  <c r="II197" i="7"/>
  <c r="IJ197" i="7" s="1"/>
  <c r="IK197" i="7" s="1"/>
  <c r="IL197" i="7" s="1"/>
  <c r="IM197" i="7" s="1"/>
  <c r="IN197" i="7" s="1"/>
  <c r="IO197" i="7" s="1"/>
  <c r="IP197" i="7" s="1"/>
  <c r="IQ197" i="7" s="1"/>
  <c r="IR197" i="7" s="1"/>
  <c r="IS197" i="7" s="1"/>
  <c r="IT197" i="7" s="1"/>
  <c r="IU197" i="7" s="1"/>
  <c r="IV197" i="7" s="1"/>
  <c r="IW197" i="7" s="1"/>
  <c r="IX197" i="7" s="1"/>
  <c r="IY197" i="7" s="1"/>
  <c r="IZ197" i="7" s="1"/>
  <c r="JA197" i="7" s="1"/>
  <c r="JB197" i="7" s="1"/>
  <c r="JC197" i="7" s="1"/>
  <c r="JD197" i="7" s="1"/>
  <c r="JE197" i="7" s="1"/>
  <c r="JF197" i="7" s="1"/>
  <c r="GC150" i="7"/>
  <c r="GD150" i="7" s="1"/>
  <c r="GE150" i="7" s="1"/>
  <c r="GF150" i="7" s="1"/>
  <c r="GG150" i="7" s="1"/>
  <c r="GH150" i="7" s="1"/>
  <c r="GI150" i="7" s="1"/>
  <c r="GJ150" i="7" s="1"/>
  <c r="GK150" i="7" s="1"/>
  <c r="GL150" i="7" s="1"/>
  <c r="GM150" i="7" s="1"/>
  <c r="GN150" i="7" s="1"/>
  <c r="GO150" i="7" s="1"/>
  <c r="GP150" i="7" s="1"/>
  <c r="GQ150" i="7" s="1"/>
  <c r="GR150" i="7" s="1"/>
  <c r="GS150" i="7" s="1"/>
  <c r="GT150" i="7" s="1"/>
  <c r="GU150" i="7" s="1"/>
  <c r="GV150" i="7" s="1"/>
  <c r="GW150" i="7" s="1"/>
  <c r="GX150" i="7" s="1"/>
  <c r="GY150" i="7" s="1"/>
  <c r="II207" i="7"/>
  <c r="IJ207" i="7" s="1"/>
  <c r="IK207" i="7" s="1"/>
  <c r="IL207" i="7" s="1"/>
  <c r="IM207" i="7" s="1"/>
  <c r="IN207" i="7" s="1"/>
  <c r="IO207" i="7" s="1"/>
  <c r="IP207" i="7" s="1"/>
  <c r="IQ207" i="7" s="1"/>
  <c r="GC92" i="7"/>
  <c r="GD92" i="7" s="1"/>
  <c r="GE92" i="7" s="1"/>
  <c r="GF92" i="7" s="1"/>
  <c r="GG92" i="7" s="1"/>
  <c r="GH92" i="7" s="1"/>
  <c r="GI92" i="7" s="1"/>
  <c r="GJ92" i="7" s="1"/>
  <c r="GK92" i="7" s="1"/>
  <c r="GL92" i="7" s="1"/>
  <c r="GM92" i="7" s="1"/>
  <c r="GN92" i="7" s="1"/>
  <c r="GO92" i="7" s="1"/>
  <c r="GP92" i="7" s="1"/>
  <c r="GQ92" i="7" s="1"/>
  <c r="GR92" i="7" s="1"/>
  <c r="GS92" i="7" s="1"/>
  <c r="GT92" i="7" s="1"/>
  <c r="GU92" i="7" s="1"/>
  <c r="GV92" i="7" s="1"/>
  <c r="GW92" i="7" s="1"/>
  <c r="GX92" i="7" s="1"/>
  <c r="GY92" i="7" s="1"/>
  <c r="II195" i="7"/>
  <c r="IJ195" i="7" s="1"/>
  <c r="IK195" i="7" s="1"/>
  <c r="IL195" i="7" s="1"/>
  <c r="IM195" i="7" s="1"/>
  <c r="IN195" i="7" s="1"/>
  <c r="IO195" i="7" s="1"/>
  <c r="IP195" i="7" s="1"/>
  <c r="IQ195" i="7" s="1"/>
  <c r="BK22" i="7" s="1"/>
  <c r="II223" i="7"/>
  <c r="IJ223" i="7" s="1"/>
  <c r="IK223" i="7" s="1"/>
  <c r="IL223" i="7" s="1"/>
  <c r="IM223" i="7" s="1"/>
  <c r="IN223" i="7" s="1"/>
  <c r="IO223" i="7" s="1"/>
  <c r="IP223" i="7" s="1"/>
  <c r="IQ223" i="7" s="1"/>
  <c r="IJ194" i="7"/>
  <c r="IK194" i="7" s="1"/>
  <c r="IL194" i="7" s="1"/>
  <c r="IM194" i="7" s="1"/>
  <c r="IN194" i="7" s="1"/>
  <c r="IO194" i="7" s="1"/>
  <c r="IP194" i="7" s="1"/>
  <c r="IQ194" i="7" s="1"/>
  <c r="II233" i="7"/>
  <c r="IJ233" i="7" s="1"/>
  <c r="IK233" i="7" s="1"/>
  <c r="IL233" i="7" s="1"/>
  <c r="IM233" i="7" s="1"/>
  <c r="IN233" i="7" s="1"/>
  <c r="IO233" i="7" s="1"/>
  <c r="IP233" i="7" s="1"/>
  <c r="IQ233" i="7" s="1"/>
  <c r="GC125" i="7"/>
  <c r="GD125" i="7" s="1"/>
  <c r="GE125" i="7" s="1"/>
  <c r="GF125" i="7" s="1"/>
  <c r="GG125" i="7" s="1"/>
  <c r="GH125" i="7" s="1"/>
  <c r="GI125" i="7" s="1"/>
  <c r="GJ125" i="7" s="1"/>
  <c r="GK125" i="7" s="1"/>
  <c r="GL125" i="7" s="1"/>
  <c r="GM125" i="7" s="1"/>
  <c r="GN125" i="7" s="1"/>
  <c r="GO125" i="7" s="1"/>
  <c r="GP125" i="7" s="1"/>
  <c r="GQ125" i="7" s="1"/>
  <c r="GR125" i="7" s="1"/>
  <c r="GS125" i="7" s="1"/>
  <c r="GT125" i="7" s="1"/>
  <c r="GU125" i="7" s="1"/>
  <c r="GV125" i="7" s="1"/>
  <c r="GW125" i="7" s="1"/>
  <c r="GX125" i="7" s="1"/>
  <c r="GY125" i="7" s="1"/>
  <c r="II263" i="7"/>
  <c r="IJ263" i="7" s="1"/>
  <c r="IK263" i="7" s="1"/>
  <c r="IL263" i="7" s="1"/>
  <c r="IM263" i="7" s="1"/>
  <c r="IN263" i="7" s="1"/>
  <c r="II188" i="7"/>
  <c r="IJ188" i="7" s="1"/>
  <c r="IK188" i="7" s="1"/>
  <c r="IL188" i="7" s="1"/>
  <c r="IM188" i="7" s="1"/>
  <c r="IN188" i="7" s="1"/>
  <c r="IO188" i="7" s="1"/>
  <c r="II187" i="7"/>
  <c r="IJ187" i="7" s="1"/>
  <c r="IK187" i="7" s="1"/>
  <c r="IL187" i="7" s="1"/>
  <c r="IM187" i="7" s="1"/>
  <c r="IN187" i="7" s="1"/>
  <c r="IO187" i="7" s="1"/>
  <c r="IP187" i="7" s="1"/>
  <c r="IQ187" i="7" s="1"/>
  <c r="GC161" i="7"/>
  <c r="GD161" i="7" s="1"/>
  <c r="GE161" i="7" s="1"/>
  <c r="GF161" i="7" s="1"/>
  <c r="GG161" i="7" s="1"/>
  <c r="GH161" i="7" s="1"/>
  <c r="GI161" i="7" s="1"/>
  <c r="GJ161" i="7" s="1"/>
  <c r="GK161" i="7" s="1"/>
  <c r="GL161" i="7" s="1"/>
  <c r="GM161" i="7" s="1"/>
  <c r="GN161" i="7" s="1"/>
  <c r="GO161" i="7" s="1"/>
  <c r="GP161" i="7" s="1"/>
  <c r="GQ161" i="7" s="1"/>
  <c r="GR161" i="7" s="1"/>
  <c r="GS161" i="7" s="1"/>
  <c r="GT161" i="7" s="1"/>
  <c r="GU161" i="7" s="1"/>
  <c r="GV161" i="7" s="1"/>
  <c r="GW161" i="7" s="1"/>
  <c r="GX161" i="7" s="1"/>
  <c r="GY161" i="7" s="1"/>
  <c r="GC96" i="7"/>
  <c r="GD96" i="7" s="1"/>
  <c r="GE96" i="7" s="1"/>
  <c r="GF96" i="7" s="1"/>
  <c r="GG96" i="7" s="1"/>
  <c r="GH96" i="7" s="1"/>
  <c r="GI96" i="7" s="1"/>
  <c r="GJ96" i="7" s="1"/>
  <c r="GK96" i="7" s="1"/>
  <c r="GL96" i="7" s="1"/>
  <c r="GM96" i="7" s="1"/>
  <c r="GN96" i="7" s="1"/>
  <c r="GO96" i="7" s="1"/>
  <c r="GP96" i="7" s="1"/>
  <c r="GQ96" i="7" s="1"/>
  <c r="GR96" i="7" s="1"/>
  <c r="GS96" i="7" s="1"/>
  <c r="GT96" i="7" s="1"/>
  <c r="GU96" i="7" s="1"/>
  <c r="GV96" i="7" s="1"/>
  <c r="GW96" i="7" s="1"/>
  <c r="GX96" i="7" s="1"/>
  <c r="GY96" i="7" s="1"/>
  <c r="GC126" i="7"/>
  <c r="GD126" i="7" s="1"/>
  <c r="GE126" i="7" s="1"/>
  <c r="GF126" i="7" s="1"/>
  <c r="GG126" i="7" s="1"/>
  <c r="GH126" i="7" s="1"/>
  <c r="GI126" i="7" s="1"/>
  <c r="GJ126" i="7" s="1"/>
  <c r="GK126" i="7" s="1"/>
  <c r="GL126" i="7" s="1"/>
  <c r="GM126" i="7" s="1"/>
  <c r="GN126" i="7" s="1"/>
  <c r="GO126" i="7" s="1"/>
  <c r="GP126" i="7" s="1"/>
  <c r="GQ126" i="7" s="1"/>
  <c r="GR126" i="7" s="1"/>
  <c r="GS126" i="7" s="1"/>
  <c r="GT126" i="7" s="1"/>
  <c r="GU126" i="7" s="1"/>
  <c r="GV126" i="7" s="1"/>
  <c r="GW126" i="7" s="1"/>
  <c r="GX126" i="7" s="1"/>
  <c r="GY126" i="7" s="1"/>
  <c r="GC112" i="7"/>
  <c r="GD112" i="7" s="1"/>
  <c r="GE112" i="7" s="1"/>
  <c r="GF112" i="7" s="1"/>
  <c r="GG112" i="7" s="1"/>
  <c r="GH112" i="7" s="1"/>
  <c r="GI112" i="7" s="1"/>
  <c r="GJ112" i="7" s="1"/>
  <c r="GK112" i="7" s="1"/>
  <c r="GL112" i="7" s="1"/>
  <c r="GM112" i="7" s="1"/>
  <c r="GN112" i="7" s="1"/>
  <c r="GO112" i="7" s="1"/>
  <c r="GP112" i="7" s="1"/>
  <c r="GQ112" i="7" s="1"/>
  <c r="GR112" i="7" s="1"/>
  <c r="GS112" i="7" s="1"/>
  <c r="GT112" i="7" s="1"/>
  <c r="GU112" i="7" s="1"/>
  <c r="GV112" i="7" s="1"/>
  <c r="GW112" i="7" s="1"/>
  <c r="GX112" i="7" s="1"/>
  <c r="GY112" i="7" s="1"/>
  <c r="GC75" i="7"/>
  <c r="GD75" i="7" s="1"/>
  <c r="GE75" i="7" s="1"/>
  <c r="GF75" i="7" s="1"/>
  <c r="GG75" i="7" s="1"/>
  <c r="GH75" i="7" s="1"/>
  <c r="GI75" i="7" s="1"/>
  <c r="GJ75" i="7" s="1"/>
  <c r="GK75" i="7" s="1"/>
  <c r="GL75" i="7" s="1"/>
  <c r="GM75" i="7" s="1"/>
  <c r="GN75" i="7" s="1"/>
  <c r="GO75" i="7" s="1"/>
  <c r="GP75" i="7" s="1"/>
  <c r="GQ75" i="7" s="1"/>
  <c r="GR75" i="7" s="1"/>
  <c r="GS75" i="7" s="1"/>
  <c r="GT75" i="7" s="1"/>
  <c r="GU75" i="7" s="1"/>
  <c r="GV75" i="7" s="1"/>
  <c r="GW75" i="7" s="1"/>
  <c r="GX75" i="7" s="1"/>
  <c r="GY75" i="7" s="1"/>
  <c r="II203" i="7"/>
  <c r="IJ203" i="7" s="1"/>
  <c r="IK203" i="7" s="1"/>
  <c r="IL203" i="7" s="1"/>
  <c r="IM203" i="7" s="1"/>
  <c r="IN203" i="7" s="1"/>
  <c r="IO203" i="7" s="1"/>
  <c r="IP203" i="7" s="1"/>
  <c r="IQ203" i="7" s="1"/>
  <c r="II213" i="7"/>
  <c r="IJ213" i="7" s="1"/>
  <c r="IK213" i="7" s="1"/>
  <c r="IL213" i="7" s="1"/>
  <c r="IM213" i="7" s="1"/>
  <c r="IN213" i="7" s="1"/>
  <c r="IO213" i="7" s="1"/>
  <c r="IP213" i="7" s="1"/>
  <c r="IQ213" i="7" s="1"/>
  <c r="II184" i="7"/>
  <c r="IJ184" i="7" s="1"/>
  <c r="IK184" i="7" s="1"/>
  <c r="IL184" i="7" s="1"/>
  <c r="IM184" i="7" s="1"/>
  <c r="IN184" i="7" s="1"/>
  <c r="IO184" i="7" s="1"/>
  <c r="IP184" i="7" s="1"/>
  <c r="IQ184" i="7" s="1"/>
  <c r="II204" i="7"/>
  <c r="IJ204" i="7" s="1"/>
  <c r="IK204" i="7" s="1"/>
  <c r="IL204" i="7" s="1"/>
  <c r="IM204" i="7" s="1"/>
  <c r="IN204" i="7" s="1"/>
  <c r="IO204" i="7" s="1"/>
  <c r="IP204" i="7" s="1"/>
  <c r="IQ204" i="7" s="1"/>
  <c r="IR204" i="7" s="1"/>
  <c r="IS204" i="7" s="1"/>
  <c r="IT204" i="7" s="1"/>
  <c r="IU204" i="7" s="1"/>
  <c r="IV204" i="7" s="1"/>
  <c r="IW204" i="7" s="1"/>
  <c r="IX204" i="7" s="1"/>
  <c r="IY204" i="7" s="1"/>
  <c r="IZ204" i="7" s="1"/>
  <c r="JA204" i="7" s="1"/>
  <c r="JB204" i="7" s="1"/>
  <c r="JC204" i="7" s="1"/>
  <c r="JD204" i="7" s="1"/>
  <c r="JE204" i="7" s="1"/>
  <c r="JF204" i="7" s="1"/>
  <c r="II216" i="7"/>
  <c r="IJ216" i="7" s="1"/>
  <c r="IK216" i="7" s="1"/>
  <c r="IL216" i="7" s="1"/>
  <c r="IM216" i="7" s="1"/>
  <c r="IN216" i="7" s="1"/>
  <c r="IO216" i="7" s="1"/>
  <c r="IP216" i="7" s="1"/>
  <c r="IQ216" i="7" s="1"/>
  <c r="II235" i="7"/>
  <c r="IJ235" i="7" s="1"/>
  <c r="IK235" i="7" s="1"/>
  <c r="IL235" i="7" s="1"/>
  <c r="IM235" i="7" s="1"/>
  <c r="IN235" i="7" s="1"/>
  <c r="IJ214" i="7"/>
  <c r="IK214" i="7" s="1"/>
  <c r="IL214" i="7" s="1"/>
  <c r="IM214" i="7" s="1"/>
  <c r="IN214" i="7" s="1"/>
  <c r="IO214" i="7" s="1"/>
  <c r="IP214" i="7" s="1"/>
  <c r="IQ214" i="7" s="1"/>
  <c r="II206" i="7"/>
  <c r="IJ206" i="7" s="1"/>
  <c r="IK206" i="7" s="1"/>
  <c r="IL206" i="7" s="1"/>
  <c r="IM206" i="7" s="1"/>
  <c r="IN206" i="7" s="1"/>
  <c r="IO206" i="7" s="1"/>
  <c r="IP206" i="7" s="1"/>
  <c r="IQ206" i="7" s="1"/>
  <c r="II215" i="7"/>
  <c r="IJ215" i="7" s="1"/>
  <c r="IK215" i="7" s="1"/>
  <c r="IL215" i="7" s="1"/>
  <c r="IM215" i="7" s="1"/>
  <c r="IN215" i="7" s="1"/>
  <c r="IO215" i="7" s="1"/>
  <c r="IP215" i="7" s="1"/>
  <c r="IQ215" i="7" s="1"/>
  <c r="HL98" i="7"/>
  <c r="HL201" i="7" s="1"/>
  <c r="II210" i="7"/>
  <c r="IJ210" i="7" s="1"/>
  <c r="IK210" i="7" s="1"/>
  <c r="IL210" i="7" s="1"/>
  <c r="IM210" i="7" s="1"/>
  <c r="IN210" i="7" s="1"/>
  <c r="II190" i="7"/>
  <c r="IJ190" i="7" s="1"/>
  <c r="IK190" i="7" s="1"/>
  <c r="IL190" i="7" s="1"/>
  <c r="IM190" i="7" s="1"/>
  <c r="IN190" i="7" s="1"/>
  <c r="II246" i="7"/>
  <c r="IJ246" i="7" s="1"/>
  <c r="IK246" i="7" s="1"/>
  <c r="IL246" i="7" s="1"/>
  <c r="IM246" i="7" s="1"/>
  <c r="IN246" i="7" s="1"/>
  <c r="II237" i="7"/>
  <c r="IJ237" i="7" s="1"/>
  <c r="IK237" i="7" s="1"/>
  <c r="IL237" i="7" s="1"/>
  <c r="IM237" i="7" s="1"/>
  <c r="IN237" i="7" s="1"/>
  <c r="II200" i="7"/>
  <c r="IJ200" i="7" s="1"/>
  <c r="IK200" i="7" s="1"/>
  <c r="IL200" i="7" s="1"/>
  <c r="IM200" i="7" s="1"/>
  <c r="IN200" i="7" s="1"/>
  <c r="II228" i="7"/>
  <c r="IJ228" i="7" s="1"/>
  <c r="IK228" i="7" s="1"/>
  <c r="IL228" i="7" s="1"/>
  <c r="IM228" i="7" s="1"/>
  <c r="IN228" i="7" s="1"/>
  <c r="II273" i="7"/>
  <c r="IJ273" i="7" s="1"/>
  <c r="IK273" i="7" s="1"/>
  <c r="IL273" i="7" s="1"/>
  <c r="IM273" i="7" s="1"/>
  <c r="IN273" i="7" s="1"/>
  <c r="II255" i="7"/>
  <c r="IJ255" i="7" s="1"/>
  <c r="IK255" i="7" s="1"/>
  <c r="IL255" i="7" s="1"/>
  <c r="IM255" i="7" s="1"/>
  <c r="IN255" i="7" s="1"/>
  <c r="II219" i="7"/>
  <c r="IJ219" i="7" s="1"/>
  <c r="IK219" i="7" s="1"/>
  <c r="IL219" i="7" s="1"/>
  <c r="IM219" i="7" s="1"/>
  <c r="IN219" i="7" s="1"/>
  <c r="GD155" i="7"/>
  <c r="GE155" i="7" s="1"/>
  <c r="GF155" i="7" s="1"/>
  <c r="GG155" i="7" s="1"/>
  <c r="GH155" i="7" s="1"/>
  <c r="GI155" i="7" s="1"/>
  <c r="GJ155" i="7" s="1"/>
  <c r="GK155" i="7" s="1"/>
  <c r="GL155" i="7" s="1"/>
  <c r="GM155" i="7" s="1"/>
  <c r="GN155" i="7" s="1"/>
  <c r="GO155" i="7" s="1"/>
  <c r="GP155" i="7" s="1"/>
  <c r="GQ155" i="7" s="1"/>
  <c r="GR155" i="7" s="1"/>
  <c r="GS155" i="7" s="1"/>
  <c r="GT155" i="7" s="1"/>
  <c r="GU155" i="7" s="1"/>
  <c r="GV155" i="7" s="1"/>
  <c r="GW155" i="7" s="1"/>
  <c r="GX155" i="7" s="1"/>
  <c r="GY155" i="7" s="1"/>
  <c r="GD157" i="7"/>
  <c r="GE157" i="7" s="1"/>
  <c r="GF157" i="7" s="1"/>
  <c r="GG157" i="7" s="1"/>
  <c r="GH157" i="7" s="1"/>
  <c r="GI157" i="7" s="1"/>
  <c r="GJ157" i="7" s="1"/>
  <c r="GK157" i="7" s="1"/>
  <c r="GL157" i="7" s="1"/>
  <c r="GM157" i="7" s="1"/>
  <c r="GN157" i="7" s="1"/>
  <c r="GO157" i="7" s="1"/>
  <c r="GP157" i="7" s="1"/>
  <c r="GQ157" i="7" s="1"/>
  <c r="GR157" i="7" s="1"/>
  <c r="GS157" i="7" s="1"/>
  <c r="GT157" i="7" s="1"/>
  <c r="GU157" i="7" s="1"/>
  <c r="GV157" i="7" s="1"/>
  <c r="GW157" i="7" s="1"/>
  <c r="GX157" i="7" s="1"/>
  <c r="GY157" i="7" s="1"/>
  <c r="GD110" i="7"/>
  <c r="GE110" i="7" s="1"/>
  <c r="GF110" i="7" s="1"/>
  <c r="GG110" i="7" s="1"/>
  <c r="GH110" i="7" s="1"/>
  <c r="GI110" i="7" s="1"/>
  <c r="GJ110" i="7" s="1"/>
  <c r="GK110" i="7" s="1"/>
  <c r="GL110" i="7" s="1"/>
  <c r="GM110" i="7" s="1"/>
  <c r="GN110" i="7" s="1"/>
  <c r="GO110" i="7" s="1"/>
  <c r="GP110" i="7" s="1"/>
  <c r="GQ110" i="7" s="1"/>
  <c r="GR110" i="7" s="1"/>
  <c r="GS110" i="7" s="1"/>
  <c r="GT110" i="7" s="1"/>
  <c r="GU110" i="7" s="1"/>
  <c r="GV110" i="7" s="1"/>
  <c r="GW110" i="7" s="1"/>
  <c r="GX110" i="7" s="1"/>
  <c r="GY110" i="7" s="1"/>
  <c r="GD100" i="7"/>
  <c r="GE100" i="7" s="1"/>
  <c r="GF100" i="7" s="1"/>
  <c r="GG100" i="7" s="1"/>
  <c r="GH100" i="7" s="1"/>
  <c r="GI100" i="7" s="1"/>
  <c r="GJ100" i="7" s="1"/>
  <c r="GK100" i="7" s="1"/>
  <c r="GL100" i="7" s="1"/>
  <c r="GM100" i="7" s="1"/>
  <c r="GN100" i="7" s="1"/>
  <c r="GO100" i="7" s="1"/>
  <c r="GP100" i="7" s="1"/>
  <c r="GQ100" i="7" s="1"/>
  <c r="GR100" i="7" s="1"/>
  <c r="GS100" i="7" s="1"/>
  <c r="GT100" i="7" s="1"/>
  <c r="GU100" i="7" s="1"/>
  <c r="GV100" i="7" s="1"/>
  <c r="GW100" i="7" s="1"/>
  <c r="GX100" i="7" s="1"/>
  <c r="GY100" i="7" s="1"/>
  <c r="GD105" i="7"/>
  <c r="GE105" i="7" s="1"/>
  <c r="GF105" i="7" s="1"/>
  <c r="GG105" i="7" s="1"/>
  <c r="GH105" i="7" s="1"/>
  <c r="GI105" i="7" s="1"/>
  <c r="GJ105" i="7" s="1"/>
  <c r="GK105" i="7" s="1"/>
  <c r="GL105" i="7" s="1"/>
  <c r="GM105" i="7" s="1"/>
  <c r="GN105" i="7" s="1"/>
  <c r="GO105" i="7" s="1"/>
  <c r="GP105" i="7" s="1"/>
  <c r="GQ105" i="7" s="1"/>
  <c r="GR105" i="7" s="1"/>
  <c r="GS105" i="7" s="1"/>
  <c r="GT105" i="7" s="1"/>
  <c r="GU105" i="7" s="1"/>
  <c r="GV105" i="7" s="1"/>
  <c r="GW105" i="7" s="1"/>
  <c r="GX105" i="7" s="1"/>
  <c r="GY105" i="7" s="1"/>
  <c r="GD144" i="7"/>
  <c r="GE144" i="7" s="1"/>
  <c r="GF144" i="7" s="1"/>
  <c r="GG144" i="7" s="1"/>
  <c r="GH144" i="7" s="1"/>
  <c r="GI144" i="7" s="1"/>
  <c r="GJ144" i="7" s="1"/>
  <c r="GK144" i="7" s="1"/>
  <c r="GL144" i="7" s="1"/>
  <c r="GM144" i="7" s="1"/>
  <c r="GN144" i="7" s="1"/>
  <c r="GO144" i="7" s="1"/>
  <c r="GP144" i="7" s="1"/>
  <c r="GQ144" i="7" s="1"/>
  <c r="GR144" i="7" s="1"/>
  <c r="GS144" i="7" s="1"/>
  <c r="GT144" i="7" s="1"/>
  <c r="GU144" i="7" s="1"/>
  <c r="GV144" i="7" s="1"/>
  <c r="GW144" i="7" s="1"/>
  <c r="GX144" i="7" s="1"/>
  <c r="GY144" i="7" s="1"/>
  <c r="GE74" i="7"/>
  <c r="GF74" i="7" s="1"/>
  <c r="GG74" i="7" s="1"/>
  <c r="GH74" i="7" s="1"/>
  <c r="GI74" i="7" s="1"/>
  <c r="GJ74" i="7" s="1"/>
  <c r="GK74" i="7" s="1"/>
  <c r="GL74" i="7" s="1"/>
  <c r="GM74" i="7" s="1"/>
  <c r="GN74" i="7" s="1"/>
  <c r="GO74" i="7" s="1"/>
  <c r="GP74" i="7" s="1"/>
  <c r="GQ74" i="7" s="1"/>
  <c r="GR74" i="7" s="1"/>
  <c r="GS74" i="7" s="1"/>
  <c r="GT74" i="7" s="1"/>
  <c r="GU74" i="7" s="1"/>
  <c r="GV74" i="7" s="1"/>
  <c r="GW74" i="7" s="1"/>
  <c r="GX74" i="7" s="1"/>
  <c r="GY74" i="7" s="1"/>
  <c r="GD65" i="7"/>
  <c r="GE65" i="7" s="1"/>
  <c r="GF65" i="7" s="1"/>
  <c r="GG65" i="7" s="1"/>
  <c r="GH65" i="7" s="1"/>
  <c r="GI65" i="7" s="1"/>
  <c r="GJ65" i="7" s="1"/>
  <c r="GK65" i="7" s="1"/>
  <c r="GL65" i="7" s="1"/>
  <c r="GM65" i="7" s="1"/>
  <c r="GN65" i="7" s="1"/>
  <c r="GO65" i="7" s="1"/>
  <c r="GP65" i="7" s="1"/>
  <c r="GQ65" i="7" s="1"/>
  <c r="GR65" i="7" s="1"/>
  <c r="GS65" i="7" s="1"/>
  <c r="GT65" i="7" s="1"/>
  <c r="GU65" i="7" s="1"/>
  <c r="GV65" i="7" s="1"/>
  <c r="GW65" i="7" s="1"/>
  <c r="GX65" i="7" s="1"/>
  <c r="GY65" i="7" s="1"/>
  <c r="GD116" i="7"/>
  <c r="GE116" i="7" s="1"/>
  <c r="GF116" i="7" s="1"/>
  <c r="GG116" i="7" s="1"/>
  <c r="GH116" i="7" s="1"/>
  <c r="GI116" i="7" s="1"/>
  <c r="GJ116" i="7" s="1"/>
  <c r="GK116" i="7" s="1"/>
  <c r="GL116" i="7" s="1"/>
  <c r="GM116" i="7" s="1"/>
  <c r="GN116" i="7" s="1"/>
  <c r="GO116" i="7" s="1"/>
  <c r="GP116" i="7" s="1"/>
  <c r="GQ116" i="7" s="1"/>
  <c r="GR116" i="7" s="1"/>
  <c r="GS116" i="7" s="1"/>
  <c r="GT116" i="7" s="1"/>
  <c r="GU116" i="7" s="1"/>
  <c r="GV116" i="7" s="1"/>
  <c r="GW116" i="7" s="1"/>
  <c r="GX116" i="7" s="1"/>
  <c r="GY116" i="7" s="1"/>
  <c r="GD101" i="7"/>
  <c r="GE101" i="7" s="1"/>
  <c r="GF101" i="7" s="1"/>
  <c r="GG101" i="7" s="1"/>
  <c r="GH101" i="7" s="1"/>
  <c r="GI101" i="7" s="1"/>
  <c r="GJ101" i="7" s="1"/>
  <c r="GK101" i="7" s="1"/>
  <c r="GL101" i="7" s="1"/>
  <c r="GM101" i="7" s="1"/>
  <c r="GN101" i="7" s="1"/>
  <c r="GO101" i="7" s="1"/>
  <c r="GP101" i="7" s="1"/>
  <c r="GQ101" i="7" s="1"/>
  <c r="GR101" i="7" s="1"/>
  <c r="GS101" i="7" s="1"/>
  <c r="GT101" i="7" s="1"/>
  <c r="GU101" i="7" s="1"/>
  <c r="GV101" i="7" s="1"/>
  <c r="GW101" i="7" s="1"/>
  <c r="GX101" i="7" s="1"/>
  <c r="GY101" i="7" s="1"/>
  <c r="GD138" i="7"/>
  <c r="GE138" i="7" s="1"/>
  <c r="GF138" i="7" s="1"/>
  <c r="GG138" i="7" s="1"/>
  <c r="GH138" i="7" s="1"/>
  <c r="GI138" i="7" s="1"/>
  <c r="GJ138" i="7" s="1"/>
  <c r="GK138" i="7" s="1"/>
  <c r="GL138" i="7" s="1"/>
  <c r="GM138" i="7" s="1"/>
  <c r="GN138" i="7" s="1"/>
  <c r="GO138" i="7" s="1"/>
  <c r="GP138" i="7" s="1"/>
  <c r="GQ138" i="7" s="1"/>
  <c r="GR138" i="7" s="1"/>
  <c r="GS138" i="7" s="1"/>
  <c r="GT138" i="7" s="1"/>
  <c r="GU138" i="7" s="1"/>
  <c r="GV138" i="7" s="1"/>
  <c r="GW138" i="7" s="1"/>
  <c r="GX138" i="7" s="1"/>
  <c r="GY138" i="7" s="1"/>
  <c r="GD85" i="7"/>
  <c r="GE85" i="7" s="1"/>
  <c r="GF85" i="7" s="1"/>
  <c r="GG85" i="7" s="1"/>
  <c r="GH85" i="7" s="1"/>
  <c r="GI85" i="7" s="1"/>
  <c r="GJ85" i="7" s="1"/>
  <c r="GK85" i="7" s="1"/>
  <c r="GL85" i="7" s="1"/>
  <c r="GM85" i="7" s="1"/>
  <c r="GN85" i="7" s="1"/>
  <c r="GO85" i="7" s="1"/>
  <c r="GP85" i="7" s="1"/>
  <c r="GQ85" i="7" s="1"/>
  <c r="GR85" i="7" s="1"/>
  <c r="GS85" i="7" s="1"/>
  <c r="GT85" i="7" s="1"/>
  <c r="GU85" i="7" s="1"/>
  <c r="GV85" i="7" s="1"/>
  <c r="GW85" i="7" s="1"/>
  <c r="GX85" i="7" s="1"/>
  <c r="GY85" i="7" s="1"/>
  <c r="GD66" i="7"/>
  <c r="GE66" i="7" s="1"/>
  <c r="GF66" i="7" s="1"/>
  <c r="GG66" i="7" s="1"/>
  <c r="GH66" i="7" s="1"/>
  <c r="GI66" i="7" s="1"/>
  <c r="GJ66" i="7" s="1"/>
  <c r="GK66" i="7" s="1"/>
  <c r="GL66" i="7" s="1"/>
  <c r="GM66" i="7" s="1"/>
  <c r="GN66" i="7" s="1"/>
  <c r="GO66" i="7" s="1"/>
  <c r="GP66" i="7" s="1"/>
  <c r="GQ66" i="7" s="1"/>
  <c r="GR66" i="7" s="1"/>
  <c r="GS66" i="7" s="1"/>
  <c r="GT66" i="7" s="1"/>
  <c r="GU66" i="7" s="1"/>
  <c r="GV66" i="7" s="1"/>
  <c r="GW66" i="7" s="1"/>
  <c r="GX66" i="7" s="1"/>
  <c r="GY66" i="7" s="1"/>
  <c r="GD136" i="7"/>
  <c r="GE136" i="7" s="1"/>
  <c r="GF136" i="7" s="1"/>
  <c r="GG136" i="7" s="1"/>
  <c r="GH136" i="7" s="1"/>
  <c r="GI136" i="7" s="1"/>
  <c r="GJ136" i="7" s="1"/>
  <c r="GK136" i="7" s="1"/>
  <c r="GL136" i="7" s="1"/>
  <c r="GM136" i="7" s="1"/>
  <c r="GN136" i="7" s="1"/>
  <c r="GO136" i="7" s="1"/>
  <c r="GP136" i="7" s="1"/>
  <c r="GQ136" i="7" s="1"/>
  <c r="GR136" i="7" s="1"/>
  <c r="GS136" i="7" s="1"/>
  <c r="GT136" i="7" s="1"/>
  <c r="GU136" i="7" s="1"/>
  <c r="GV136" i="7" s="1"/>
  <c r="GW136" i="7" s="1"/>
  <c r="GX136" i="7" s="1"/>
  <c r="GY136" i="7" s="1"/>
  <c r="GD122" i="7"/>
  <c r="GE122" i="7" s="1"/>
  <c r="GF122" i="7" s="1"/>
  <c r="GG122" i="7" s="1"/>
  <c r="GH122" i="7" s="1"/>
  <c r="GI122" i="7" s="1"/>
  <c r="GJ122" i="7" s="1"/>
  <c r="GK122" i="7" s="1"/>
  <c r="GL122" i="7" s="1"/>
  <c r="GM122" i="7" s="1"/>
  <c r="GN122" i="7" s="1"/>
  <c r="GO122" i="7" s="1"/>
  <c r="GP122" i="7" s="1"/>
  <c r="GQ122" i="7" s="1"/>
  <c r="GR122" i="7" s="1"/>
  <c r="GS122" i="7" s="1"/>
  <c r="GT122" i="7" s="1"/>
  <c r="GU122" i="7" s="1"/>
  <c r="GV122" i="7" s="1"/>
  <c r="GW122" i="7" s="1"/>
  <c r="GX122" i="7" s="1"/>
  <c r="GY122" i="7" s="1"/>
  <c r="GD94" i="7"/>
  <c r="GE94" i="7" s="1"/>
  <c r="GF94" i="7" s="1"/>
  <c r="GG94" i="7" s="1"/>
  <c r="GH94" i="7" s="1"/>
  <c r="GI94" i="7" s="1"/>
  <c r="GJ94" i="7" s="1"/>
  <c r="GK94" i="7" s="1"/>
  <c r="GL94" i="7" s="1"/>
  <c r="GM94" i="7" s="1"/>
  <c r="GN94" i="7" s="1"/>
  <c r="GO94" i="7" s="1"/>
  <c r="GP94" i="7" s="1"/>
  <c r="GQ94" i="7" s="1"/>
  <c r="GR94" i="7" s="1"/>
  <c r="GS94" i="7" s="1"/>
  <c r="GT94" i="7" s="1"/>
  <c r="GU94" i="7" s="1"/>
  <c r="GV94" i="7" s="1"/>
  <c r="GW94" i="7" s="1"/>
  <c r="GX94" i="7" s="1"/>
  <c r="GY94" i="7" s="1"/>
  <c r="GD128" i="7"/>
  <c r="GE128" i="7" s="1"/>
  <c r="GF128" i="7" s="1"/>
  <c r="GG128" i="7" s="1"/>
  <c r="GH128" i="7" s="1"/>
  <c r="GI128" i="7" s="1"/>
  <c r="GJ128" i="7" s="1"/>
  <c r="GK128" i="7" s="1"/>
  <c r="GL128" i="7" s="1"/>
  <c r="GM128" i="7" s="1"/>
  <c r="GN128" i="7" s="1"/>
  <c r="GO128" i="7" s="1"/>
  <c r="GP128" i="7" s="1"/>
  <c r="GQ128" i="7" s="1"/>
  <c r="GR128" i="7" s="1"/>
  <c r="GS128" i="7" s="1"/>
  <c r="GT128" i="7" s="1"/>
  <c r="GU128" i="7" s="1"/>
  <c r="GV128" i="7" s="1"/>
  <c r="GW128" i="7" s="1"/>
  <c r="GX128" i="7" s="1"/>
  <c r="GY128" i="7" s="1"/>
  <c r="GC62" i="7"/>
  <c r="GD62" i="7" s="1"/>
  <c r="GE62" i="7" s="1"/>
  <c r="GF62" i="7" s="1"/>
  <c r="GG62" i="7" s="1"/>
  <c r="GH62" i="7" s="1"/>
  <c r="GI62" i="7" s="1"/>
  <c r="GJ62" i="7" s="1"/>
  <c r="GK62" i="7" s="1"/>
  <c r="GL62" i="7" s="1"/>
  <c r="GM62" i="7" s="1"/>
  <c r="GN62" i="7" s="1"/>
  <c r="GO62" i="7" s="1"/>
  <c r="GP62" i="7" s="1"/>
  <c r="GQ62" i="7" s="1"/>
  <c r="GR62" i="7" s="1"/>
  <c r="GS62" i="7" s="1"/>
  <c r="GT62" i="7" s="1"/>
  <c r="GU62" i="7" s="1"/>
  <c r="GV62" i="7" s="1"/>
  <c r="GW62" i="7" s="1"/>
  <c r="GX62" i="7" s="1"/>
  <c r="GY62" i="7" s="1"/>
  <c r="HH98" i="7"/>
  <c r="HH201" i="7" s="1"/>
  <c r="IH201" i="7" s="1"/>
  <c r="II201" i="7" s="1"/>
  <c r="HN98" i="7"/>
  <c r="HN201" i="7" s="1"/>
  <c r="HK98" i="7"/>
  <c r="HK201" i="7" s="1"/>
  <c r="HJ98" i="7"/>
  <c r="HJ201" i="7" s="1"/>
  <c r="HJ108" i="7"/>
  <c r="HJ211" i="7" s="1"/>
  <c r="HI108" i="7"/>
  <c r="HI211" i="7" s="1"/>
  <c r="HH108" i="7"/>
  <c r="HH211" i="7" s="1"/>
  <c r="IH211" i="7" s="1"/>
  <c r="HN108" i="7"/>
  <c r="HN211" i="7" s="1"/>
  <c r="HK108" i="7"/>
  <c r="HK211" i="7" s="1"/>
  <c r="HL108" i="7"/>
  <c r="HL211" i="7" s="1"/>
  <c r="HM98" i="7"/>
  <c r="HM201" i="7" s="1"/>
  <c r="HI162" i="7"/>
  <c r="HI265" i="7" s="1"/>
  <c r="IB162" i="7"/>
  <c r="IB265" i="7" s="1"/>
  <c r="HJ162" i="7"/>
  <c r="HJ265" i="7" s="1"/>
  <c r="HR162" i="7"/>
  <c r="HR265" i="7" s="1"/>
  <c r="HK162" i="7"/>
  <c r="HK265" i="7" s="1"/>
  <c r="HL162" i="7"/>
  <c r="HL265" i="7" s="1"/>
  <c r="HM162" i="7"/>
  <c r="HM265" i="7" s="1"/>
  <c r="HN162" i="7"/>
  <c r="HN265" i="7" s="1"/>
  <c r="HF163" i="7"/>
  <c r="HH162" i="7"/>
  <c r="HH265" i="7" s="1"/>
  <c r="IH265" i="7" s="1"/>
  <c r="HW162" i="7"/>
  <c r="HW265" i="7" s="1"/>
  <c r="HJ126" i="7"/>
  <c r="HJ229" i="7" s="1"/>
  <c r="HK126" i="7"/>
  <c r="HK229" i="7" s="1"/>
  <c r="HL126" i="7"/>
  <c r="HL229" i="7" s="1"/>
  <c r="HM126" i="7"/>
  <c r="HM229" i="7" s="1"/>
  <c r="HN126" i="7"/>
  <c r="HN229" i="7" s="1"/>
  <c r="HH126" i="7"/>
  <c r="HH229" i="7" s="1"/>
  <c r="IH229" i="7" s="1"/>
  <c r="HI126" i="7"/>
  <c r="HI229" i="7" s="1"/>
  <c r="HF127" i="7"/>
  <c r="HK117" i="7"/>
  <c r="HK220" i="7" s="1"/>
  <c r="HL117" i="7"/>
  <c r="HL220" i="7" s="1"/>
  <c r="HM117" i="7"/>
  <c r="HM220" i="7" s="1"/>
  <c r="HN117" i="7"/>
  <c r="HN220" i="7" s="1"/>
  <c r="HH117" i="7"/>
  <c r="HH220" i="7" s="1"/>
  <c r="IH220" i="7" s="1"/>
  <c r="HI117" i="7"/>
  <c r="HI220" i="7" s="1"/>
  <c r="HF118" i="7"/>
  <c r="HJ117" i="7"/>
  <c r="HJ220" i="7" s="1"/>
  <c r="HH144" i="7"/>
  <c r="HH247" i="7" s="1"/>
  <c r="IH247" i="7" s="1"/>
  <c r="HI144" i="7"/>
  <c r="HI247" i="7" s="1"/>
  <c r="HF145" i="7"/>
  <c r="IB145" i="7" s="1"/>
  <c r="IB248" i="7" s="1"/>
  <c r="HJ144" i="7"/>
  <c r="HJ247" i="7" s="1"/>
  <c r="HK144" i="7"/>
  <c r="HK247" i="7" s="1"/>
  <c r="HL144" i="7"/>
  <c r="HL247" i="7" s="1"/>
  <c r="HM144" i="7"/>
  <c r="HM247" i="7" s="1"/>
  <c r="HN144" i="7"/>
  <c r="HN247" i="7" s="1"/>
  <c r="HK153" i="7"/>
  <c r="HK256" i="7" s="1"/>
  <c r="HL153" i="7"/>
  <c r="HL256" i="7" s="1"/>
  <c r="HM153" i="7"/>
  <c r="HM256" i="7" s="1"/>
  <c r="HN153" i="7"/>
  <c r="HN256" i="7" s="1"/>
  <c r="HH153" i="7"/>
  <c r="HH256" i="7" s="1"/>
  <c r="IH256" i="7" s="1"/>
  <c r="HI153" i="7"/>
  <c r="HI256" i="7" s="1"/>
  <c r="HW153" i="7"/>
  <c r="HW256" i="7" s="1"/>
  <c r="HJ153" i="7"/>
  <c r="HJ256" i="7" s="1"/>
  <c r="HF154" i="7"/>
  <c r="IB153" i="7"/>
  <c r="IB256" i="7" s="1"/>
  <c r="HR153" i="7"/>
  <c r="HR256" i="7" s="1"/>
  <c r="HL135" i="7"/>
  <c r="HL238" i="7" s="1"/>
  <c r="HM135" i="7"/>
  <c r="HM238" i="7" s="1"/>
  <c r="HN135" i="7"/>
  <c r="HN238" i="7" s="1"/>
  <c r="HH135" i="7"/>
  <c r="HH238" i="7" s="1"/>
  <c r="IH238" i="7" s="1"/>
  <c r="HI135" i="7"/>
  <c r="HI238" i="7" s="1"/>
  <c r="HF136" i="7"/>
  <c r="HK135" i="7"/>
  <c r="HK238" i="7" s="1"/>
  <c r="HJ135" i="7"/>
  <c r="HJ238" i="7" s="1"/>
  <c r="HM108" i="7"/>
  <c r="HM211" i="7" s="1"/>
  <c r="HN171" i="7"/>
  <c r="HN274" i="7" s="1"/>
  <c r="HF172" i="7"/>
  <c r="IB171" i="7"/>
  <c r="IB274" i="7" s="1"/>
  <c r="HH171" i="7"/>
  <c r="HH274" i="7" s="1"/>
  <c r="IH274" i="7" s="1"/>
  <c r="HW171" i="7"/>
  <c r="HW274" i="7" s="1"/>
  <c r="HI171" i="7"/>
  <c r="HI274" i="7" s="1"/>
  <c r="HR171" i="7"/>
  <c r="HR274" i="7" s="1"/>
  <c r="HJ171" i="7"/>
  <c r="HJ274" i="7" s="1"/>
  <c r="HK171" i="7"/>
  <c r="HK274" i="7" s="1"/>
  <c r="HM171" i="7"/>
  <c r="HM274" i="7" s="1"/>
  <c r="HL171" i="7"/>
  <c r="HL274" i="7" s="1"/>
  <c r="HG129" i="7"/>
  <c r="HG179" i="7"/>
  <c r="HG232" i="7"/>
  <c r="HG149" i="7"/>
  <c r="HG202" i="7"/>
  <c r="HG139" i="7"/>
  <c r="HG212" i="7"/>
  <c r="HG119" i="7"/>
  <c r="HG252" i="7"/>
  <c r="HG99" i="7"/>
  <c r="HI99" i="7" s="1"/>
  <c r="HI202" i="7" s="1"/>
  <c r="HG282" i="7"/>
  <c r="HG109" i="7"/>
  <c r="HH109" i="7" s="1"/>
  <c r="HH212" i="7" s="1"/>
  <c r="IH212" i="7" s="1"/>
  <c r="HG169" i="7"/>
  <c r="HG242" i="7"/>
  <c r="HG192" i="7"/>
  <c r="HG272" i="7"/>
  <c r="HG89" i="7"/>
  <c r="HG159" i="7"/>
  <c r="HG222" i="7"/>
  <c r="HG262" i="7"/>
  <c r="HM88" i="7"/>
  <c r="HM191" i="7" s="1"/>
  <c r="HL88" i="7"/>
  <c r="HL191" i="7" s="1"/>
  <c r="HK88" i="7"/>
  <c r="HK191" i="7" s="1"/>
  <c r="HH88" i="7"/>
  <c r="HH191" i="7" s="1"/>
  <c r="IH191" i="7" s="1"/>
  <c r="HN88" i="7"/>
  <c r="HN191" i="7" s="1"/>
  <c r="HI88" i="7"/>
  <c r="HI191" i="7" s="1"/>
  <c r="HJ88" i="7"/>
  <c r="HJ191" i="7" s="1"/>
  <c r="HJ109" i="7"/>
  <c r="HJ212" i="7" s="1"/>
  <c r="HK109" i="7"/>
  <c r="HK212" i="7" s="1"/>
  <c r="IB85" i="7"/>
  <c r="IB188" i="7" s="1"/>
  <c r="IB105" i="7"/>
  <c r="IB208" i="7" s="1"/>
  <c r="IB95" i="7"/>
  <c r="IB198" i="7" s="1"/>
  <c r="IB115" i="7"/>
  <c r="IB218" i="7" s="1"/>
  <c r="IB125" i="7"/>
  <c r="IB228" i="7" s="1"/>
  <c r="IB135" i="7"/>
  <c r="IB238" i="7" s="1"/>
  <c r="HJ99" i="7"/>
  <c r="HJ202" i="7" s="1"/>
  <c r="HW105" i="7"/>
  <c r="HW208" i="7" s="1"/>
  <c r="HW85" i="7"/>
  <c r="HW188" i="7" s="1"/>
  <c r="HW95" i="7"/>
  <c r="HW198" i="7" s="1"/>
  <c r="HW115" i="7"/>
  <c r="HW218" i="7" s="1"/>
  <c r="HW125" i="7"/>
  <c r="HW228" i="7" s="1"/>
  <c r="HW135" i="7"/>
  <c r="HW238" i="7" s="1"/>
  <c r="HR95" i="7"/>
  <c r="HR198" i="7" s="1"/>
  <c r="HR85" i="7"/>
  <c r="HR188" i="7" s="1"/>
  <c r="HR105" i="7"/>
  <c r="HR208" i="7" s="1"/>
  <c r="HR115" i="7"/>
  <c r="HR218" i="7" s="1"/>
  <c r="HR125" i="7"/>
  <c r="HR228" i="7" s="1"/>
  <c r="HR135" i="7"/>
  <c r="HR238" i="7" s="1"/>
  <c r="AD9" i="7"/>
  <c r="AE9" i="7" s="1"/>
  <c r="AF9" i="7" s="1"/>
  <c r="AG9" i="7" s="1"/>
  <c r="AH9" i="7" s="1"/>
  <c r="AI9" i="7" s="1"/>
  <c r="AJ9" i="7" s="1"/>
  <c r="AK9" i="7" s="1"/>
  <c r="AL9" i="7" s="1"/>
  <c r="AM9" i="7" s="1"/>
  <c r="AN9" i="7" s="1"/>
  <c r="AO9" i="7" s="1"/>
  <c r="AP9" i="7" s="1"/>
  <c r="AQ9" i="7" s="1"/>
  <c r="AR9" i="7" s="1"/>
  <c r="AS9" i="7" s="1"/>
  <c r="AT9" i="7" s="1"/>
  <c r="AU9" i="7" s="1"/>
  <c r="AV9" i="7" s="1"/>
  <c r="AW9" i="7" s="1"/>
  <c r="AX9" i="7" s="1"/>
  <c r="AY9" i="7" s="1"/>
  <c r="AZ9" i="7" s="1"/>
  <c r="BA9" i="7" s="1"/>
  <c r="BB9" i="7" s="1"/>
  <c r="IC85" i="7"/>
  <c r="IC188" i="7" s="1"/>
  <c r="HZ114" i="7"/>
  <c r="HZ217" i="7" s="1"/>
  <c r="HO114" i="7"/>
  <c r="HO217" i="7" s="1"/>
  <c r="IC114" i="7"/>
  <c r="IC217" i="7" s="1"/>
  <c r="HU123" i="7"/>
  <c r="HU226" i="7" s="1"/>
  <c r="HX123" i="7"/>
  <c r="HX226" i="7" s="1"/>
  <c r="HS123" i="7"/>
  <c r="HS226" i="7" s="1"/>
  <c r="IC123" i="7"/>
  <c r="IC226" i="7" s="1"/>
  <c r="IF123" i="7"/>
  <c r="IF226" i="7" s="1"/>
  <c r="IA123" i="7"/>
  <c r="IA226" i="7" s="1"/>
  <c r="HV123" i="7"/>
  <c r="HV226" i="7" s="1"/>
  <c r="HQ123" i="7"/>
  <c r="HQ226" i="7" s="1"/>
  <c r="HT123" i="7"/>
  <c r="HT226" i="7" s="1"/>
  <c r="ID123" i="7"/>
  <c r="ID226" i="7" s="1"/>
  <c r="HY123" i="7"/>
  <c r="HY226" i="7" s="1"/>
  <c r="HO123" i="7"/>
  <c r="HO226" i="7" s="1"/>
  <c r="IE123" i="7"/>
  <c r="IE226" i="7" s="1"/>
  <c r="HZ123" i="7"/>
  <c r="HZ226" i="7" s="1"/>
  <c r="HP123" i="7"/>
  <c r="HP226" i="7" s="1"/>
  <c r="HU114" i="7"/>
  <c r="HU217" i="7" s="1"/>
  <c r="HY114" i="7"/>
  <c r="HY217" i="7" s="1"/>
  <c r="IC132" i="7"/>
  <c r="IC235" i="7" s="1"/>
  <c r="IF132" i="7"/>
  <c r="IF235" i="7" s="1"/>
  <c r="IA132" i="7"/>
  <c r="IA235" i="7" s="1"/>
  <c r="HU132" i="7"/>
  <c r="HU235" i="7" s="1"/>
  <c r="HX132" i="7"/>
  <c r="HX235" i="7" s="1"/>
  <c r="HV132" i="7"/>
  <c r="HV235" i="7" s="1"/>
  <c r="HQ132" i="7"/>
  <c r="HQ235" i="7" s="1"/>
  <c r="ID132" i="7"/>
  <c r="ID235" i="7" s="1"/>
  <c r="HY132" i="7"/>
  <c r="HY235" i="7" s="1"/>
  <c r="HO132" i="7"/>
  <c r="HO235" i="7" s="1"/>
  <c r="HS132" i="7"/>
  <c r="HS235" i="7" s="1"/>
  <c r="IE132" i="7"/>
  <c r="IE235" i="7" s="1"/>
  <c r="HZ132" i="7"/>
  <c r="HZ235" i="7" s="1"/>
  <c r="HT132" i="7"/>
  <c r="HT235" i="7" s="1"/>
  <c r="HP132" i="7"/>
  <c r="HP235" i="7" s="1"/>
  <c r="HT114" i="7"/>
  <c r="HT217" i="7" s="1"/>
  <c r="HQ114" i="7"/>
  <c r="HQ217" i="7" s="1"/>
  <c r="IC141" i="7"/>
  <c r="IC244" i="7" s="1"/>
  <c r="IF141" i="7"/>
  <c r="IF244" i="7" s="1"/>
  <c r="HX141" i="7"/>
  <c r="HX244" i="7" s="1"/>
  <c r="HV141" i="7"/>
  <c r="HV244" i="7" s="1"/>
  <c r="HQ141" i="7"/>
  <c r="HQ244" i="7" s="1"/>
  <c r="ID141" i="7"/>
  <c r="ID244" i="7" s="1"/>
  <c r="HY141" i="7"/>
  <c r="HY244" i="7" s="1"/>
  <c r="HU141" i="7"/>
  <c r="HU244" i="7" s="1"/>
  <c r="HO141" i="7"/>
  <c r="HO244" i="7" s="1"/>
  <c r="IA141" i="7"/>
  <c r="IA244" i="7" s="1"/>
  <c r="IE141" i="7"/>
  <c r="IE244" i="7" s="1"/>
  <c r="HZ141" i="7"/>
  <c r="HZ244" i="7" s="1"/>
  <c r="HT141" i="7"/>
  <c r="HT244" i="7" s="1"/>
  <c r="HP141" i="7"/>
  <c r="HP244" i="7" s="1"/>
  <c r="HS141" i="7"/>
  <c r="HS244" i="7" s="1"/>
  <c r="IF114" i="7"/>
  <c r="IF217" i="7" s="1"/>
  <c r="IA114" i="7"/>
  <c r="IA217" i="7" s="1"/>
  <c r="HX114" i="7"/>
  <c r="HX217" i="7" s="1"/>
  <c r="ID114" i="7"/>
  <c r="ID217" i="7" s="1"/>
  <c r="HS114" i="7"/>
  <c r="HS217" i="7" s="1"/>
  <c r="HP114" i="7"/>
  <c r="HP217" i="7" s="1"/>
  <c r="IE150" i="7"/>
  <c r="IE253" i="7" s="1"/>
  <c r="HY150" i="7"/>
  <c r="HY253" i="7" s="1"/>
  <c r="HQ150" i="7"/>
  <c r="HQ253" i="7" s="1"/>
  <c r="HV150" i="7"/>
  <c r="HV253" i="7" s="1"/>
  <c r="HS150" i="7"/>
  <c r="HS253" i="7" s="1"/>
  <c r="HO150" i="7"/>
  <c r="HO253" i="7" s="1"/>
  <c r="IF150" i="7"/>
  <c r="IF253" i="7" s="1"/>
  <c r="IA150" i="7"/>
  <c r="IA253" i="7" s="1"/>
  <c r="HZ150" i="7"/>
  <c r="HZ253" i="7" s="1"/>
  <c r="HT150" i="7"/>
  <c r="HT253" i="7" s="1"/>
  <c r="HP150" i="7"/>
  <c r="HP253" i="7" s="1"/>
  <c r="HX150" i="7"/>
  <c r="HX253" i="7" s="1"/>
  <c r="HU150" i="7"/>
  <c r="HU253" i="7" s="1"/>
  <c r="ID150" i="7"/>
  <c r="ID253" i="7" s="1"/>
  <c r="IC150" i="7"/>
  <c r="IC253" i="7" s="1"/>
  <c r="HV114" i="7"/>
  <c r="HV217" i="7" s="1"/>
  <c r="HX85" i="7"/>
  <c r="HX188" i="7" s="1"/>
  <c r="HP105" i="7"/>
  <c r="HP208" i="7" s="1"/>
  <c r="HX105" i="7"/>
  <c r="HX208" i="7" s="1"/>
  <c r="IF105" i="7"/>
  <c r="IF208" i="7" s="1"/>
  <c r="HQ105" i="7"/>
  <c r="HQ208" i="7" s="1"/>
  <c r="HY105" i="7"/>
  <c r="HY208" i="7" s="1"/>
  <c r="HZ105" i="7"/>
  <c r="HZ208" i="7" s="1"/>
  <c r="HS105" i="7"/>
  <c r="HS208" i="7" s="1"/>
  <c r="IA105" i="7"/>
  <c r="IA208" i="7" s="1"/>
  <c r="HT105" i="7"/>
  <c r="HT208" i="7" s="1"/>
  <c r="HU105" i="7"/>
  <c r="HU208" i="7" s="1"/>
  <c r="IC105" i="7"/>
  <c r="IC208" i="7" s="1"/>
  <c r="HV105" i="7"/>
  <c r="HV208" i="7" s="1"/>
  <c r="ID105" i="7"/>
  <c r="ID208" i="7" s="1"/>
  <c r="HO105" i="7"/>
  <c r="HO208" i="7" s="1"/>
  <c r="IE105" i="7"/>
  <c r="IE208" i="7" s="1"/>
  <c r="HP85" i="7"/>
  <c r="HP188" i="7" s="1"/>
  <c r="HT85" i="7"/>
  <c r="HT188" i="7" s="1"/>
  <c r="HZ85" i="7"/>
  <c r="HZ188" i="7" s="1"/>
  <c r="HY85" i="7"/>
  <c r="HY188" i="7" s="1"/>
  <c r="ID85" i="7"/>
  <c r="ID188" i="7" s="1"/>
  <c r="IF85" i="7"/>
  <c r="IF188" i="7" s="1"/>
  <c r="HZ95" i="7"/>
  <c r="HZ198" i="7" s="1"/>
  <c r="HS95" i="7"/>
  <c r="HS198" i="7" s="1"/>
  <c r="IA95" i="7"/>
  <c r="IA198" i="7" s="1"/>
  <c r="HT95" i="7"/>
  <c r="HT198" i="7" s="1"/>
  <c r="HU95" i="7"/>
  <c r="HU198" i="7" s="1"/>
  <c r="IC95" i="7"/>
  <c r="IC198" i="7" s="1"/>
  <c r="HV95" i="7"/>
  <c r="HV198" i="7" s="1"/>
  <c r="ID95" i="7"/>
  <c r="ID198" i="7" s="1"/>
  <c r="HO95" i="7"/>
  <c r="HO198" i="7" s="1"/>
  <c r="IE95" i="7"/>
  <c r="IE198" i="7" s="1"/>
  <c r="HP95" i="7"/>
  <c r="HP198" i="7" s="1"/>
  <c r="HX95" i="7"/>
  <c r="HX198" i="7" s="1"/>
  <c r="IF95" i="7"/>
  <c r="IF198" i="7" s="1"/>
  <c r="HQ95" i="7"/>
  <c r="HQ198" i="7" s="1"/>
  <c r="HY95" i="7"/>
  <c r="HY198" i="7" s="1"/>
  <c r="AJ8" i="9"/>
  <c r="AJ7" i="9"/>
  <c r="AK7" i="9" s="1"/>
  <c r="AL7" i="9" s="1"/>
  <c r="AM7" i="9" s="1"/>
  <c r="AN7" i="9" s="1"/>
  <c r="AO7" i="9" s="1"/>
  <c r="AP7" i="9" s="1"/>
  <c r="AQ7" i="9" s="1"/>
  <c r="AR7" i="9" s="1"/>
  <c r="AS7" i="9" s="1"/>
  <c r="AT7" i="9" s="1"/>
  <c r="AU7" i="9" s="1"/>
  <c r="AV7" i="9" s="1"/>
  <c r="AW7" i="9" s="1"/>
  <c r="AX7" i="9" s="1"/>
  <c r="AY7" i="9" s="1"/>
  <c r="AZ7" i="9" s="1"/>
  <c r="BA7" i="9" s="1"/>
  <c r="BB7" i="9" s="1"/>
  <c r="BC7" i="9" s="1"/>
  <c r="BD7" i="9" s="1"/>
  <c r="BE7" i="9" s="1"/>
  <c r="BF7" i="9" s="1"/>
  <c r="BG7" i="9" s="1"/>
  <c r="BI27" i="7"/>
  <c r="IC115" i="7"/>
  <c r="IC218" i="7" s="1"/>
  <c r="B12" i="5"/>
  <c r="C12" i="5" s="1"/>
  <c r="IO235" i="7" l="1"/>
  <c r="IO198" i="7"/>
  <c r="HH125" i="9"/>
  <c r="HN155" i="9"/>
  <c r="HQ158" i="9"/>
  <c r="HG80" i="9"/>
  <c r="HI97" i="9"/>
  <c r="HO158" i="9"/>
  <c r="HL65" i="9"/>
  <c r="IA156" i="9"/>
  <c r="HU159" i="9"/>
  <c r="HG89" i="9"/>
  <c r="HI158" i="9"/>
  <c r="HO156" i="9"/>
  <c r="HZ159" i="9"/>
  <c r="HY157" i="9"/>
  <c r="HM156" i="9"/>
  <c r="HO157" i="9"/>
  <c r="HG159" i="9"/>
  <c r="GH125" i="9"/>
  <c r="GI125" i="9" s="1"/>
  <c r="GJ125" i="9" s="1"/>
  <c r="GK125" i="9" s="1"/>
  <c r="GL125" i="9" s="1"/>
  <c r="GM125" i="9" s="1"/>
  <c r="GN125" i="9" s="1"/>
  <c r="GO125" i="9" s="1"/>
  <c r="GP125" i="9" s="1"/>
  <c r="GQ125" i="9" s="1"/>
  <c r="GR125" i="9" s="1"/>
  <c r="GS125" i="9" s="1"/>
  <c r="GT125" i="9" s="1"/>
  <c r="GU125" i="9" s="1"/>
  <c r="GV125" i="9" s="1"/>
  <c r="GW125" i="9" s="1"/>
  <c r="GX125" i="9" s="1"/>
  <c r="GY125" i="9" s="1"/>
  <c r="GZ125" i="9" s="1"/>
  <c r="HA125" i="9" s="1"/>
  <c r="HB125" i="9" s="1"/>
  <c r="HZ155" i="9"/>
  <c r="HQ62" i="9"/>
  <c r="HX155" i="9"/>
  <c r="HO159" i="9"/>
  <c r="IB157" i="9"/>
  <c r="HN73" i="9"/>
  <c r="HM154" i="9"/>
  <c r="HP127" i="9"/>
  <c r="HI70" i="9"/>
  <c r="HV65" i="9"/>
  <c r="HH158" i="9"/>
  <c r="HU158" i="9"/>
  <c r="HS158" i="9"/>
  <c r="HS155" i="9"/>
  <c r="HI155" i="9"/>
  <c r="IB155" i="9"/>
  <c r="HR156" i="9"/>
  <c r="HH156" i="9"/>
  <c r="IC156" i="9"/>
  <c r="HX159" i="9"/>
  <c r="HH159" i="9"/>
  <c r="HS159" i="9"/>
  <c r="HZ157" i="9"/>
  <c r="HH157" i="9"/>
  <c r="HU157" i="9"/>
  <c r="HH74" i="9"/>
  <c r="HJ86" i="9"/>
  <c r="HV149" i="9"/>
  <c r="HN70" i="9"/>
  <c r="HW158" i="9"/>
  <c r="HM158" i="9"/>
  <c r="HK158" i="9"/>
  <c r="HK155" i="9"/>
  <c r="HT155" i="9"/>
  <c r="HV155" i="9"/>
  <c r="HJ156" i="9"/>
  <c r="HW156" i="9"/>
  <c r="HU156" i="9"/>
  <c r="HW159" i="9"/>
  <c r="IC159" i="9"/>
  <c r="HK159" i="9"/>
  <c r="HJ157" i="9"/>
  <c r="HW157" i="9"/>
  <c r="HM157" i="9"/>
  <c r="HW149" i="9"/>
  <c r="HJ97" i="9"/>
  <c r="HQ65" i="9"/>
  <c r="HG158" i="9"/>
  <c r="IB158" i="9"/>
  <c r="HZ158" i="9"/>
  <c r="HR155" i="9"/>
  <c r="HP155" i="9"/>
  <c r="HY156" i="9"/>
  <c r="HG156" i="9"/>
  <c r="HS156" i="9"/>
  <c r="HM159" i="9"/>
  <c r="HR159" i="9"/>
  <c r="HQ157" i="9"/>
  <c r="HG157" i="9"/>
  <c r="HT157" i="9"/>
  <c r="HG138" i="9"/>
  <c r="HJ149" i="9"/>
  <c r="HN97" i="9"/>
  <c r="HR65" i="9"/>
  <c r="HG147" i="9"/>
  <c r="HV158" i="9"/>
  <c r="HT158" i="9"/>
  <c r="HR158" i="9"/>
  <c r="HJ155" i="9"/>
  <c r="HH155" i="9"/>
  <c r="IC155" i="9"/>
  <c r="HQ156" i="9"/>
  <c r="HK156" i="9"/>
  <c r="IB156" i="9"/>
  <c r="HP159" i="9"/>
  <c r="IB159" i="9"/>
  <c r="HJ159" i="9"/>
  <c r="HI157" i="9"/>
  <c r="HV157" i="9"/>
  <c r="HL157" i="9"/>
  <c r="HG152" i="9"/>
  <c r="HY154" i="9"/>
  <c r="IB86" i="9"/>
  <c r="HN158" i="9"/>
  <c r="HL158" i="9"/>
  <c r="HJ158" i="9"/>
  <c r="HL155" i="9"/>
  <c r="HW155" i="9"/>
  <c r="HU155" i="9"/>
  <c r="HI156" i="9"/>
  <c r="HV156" i="9"/>
  <c r="HT156" i="9"/>
  <c r="HV159" i="9"/>
  <c r="HT159" i="9"/>
  <c r="HY159" i="9"/>
  <c r="HR157" i="9"/>
  <c r="HN157" i="9"/>
  <c r="IA157" i="9"/>
  <c r="HZ154" i="9"/>
  <c r="IC127" i="9"/>
  <c r="HW136" i="9"/>
  <c r="HX158" i="9"/>
  <c r="HY158" i="9"/>
  <c r="HY155" i="9"/>
  <c r="HO155" i="9"/>
  <c r="HM155" i="9"/>
  <c r="HX156" i="9"/>
  <c r="HN156" i="9"/>
  <c r="HL156" i="9"/>
  <c r="HN159" i="9"/>
  <c r="HL159" i="9"/>
  <c r="HQ159" i="9"/>
  <c r="HX157" i="9"/>
  <c r="HS157" i="9"/>
  <c r="HV62" i="9"/>
  <c r="HL127" i="9"/>
  <c r="IA70" i="9"/>
  <c r="HP158" i="9"/>
  <c r="IC158" i="9"/>
  <c r="IA158" i="9"/>
  <c r="IA155" i="9"/>
  <c r="HQ155" i="9"/>
  <c r="HG155" i="9"/>
  <c r="HZ156" i="9"/>
  <c r="HP156" i="9"/>
  <c r="IA159" i="9"/>
  <c r="HI159" i="9"/>
  <c r="HP157" i="9"/>
  <c r="IC157" i="9"/>
  <c r="HK157" i="9"/>
  <c r="GG89" i="9"/>
  <c r="GH89" i="9" s="1"/>
  <c r="GI89" i="9" s="1"/>
  <c r="GJ89" i="9" s="1"/>
  <c r="GK89" i="9" s="1"/>
  <c r="GL89" i="9" s="1"/>
  <c r="GM89" i="9" s="1"/>
  <c r="GN89" i="9" s="1"/>
  <c r="GO89" i="9" s="1"/>
  <c r="GP89" i="9" s="1"/>
  <c r="GQ89" i="9" s="1"/>
  <c r="GR89" i="9" s="1"/>
  <c r="GS89" i="9" s="1"/>
  <c r="GT89" i="9" s="1"/>
  <c r="GU89" i="9" s="1"/>
  <c r="GV89" i="9" s="1"/>
  <c r="GW89" i="9" s="1"/>
  <c r="GX89" i="9" s="1"/>
  <c r="GY89" i="9" s="1"/>
  <c r="GZ89" i="9" s="1"/>
  <c r="HA89" i="9" s="1"/>
  <c r="HB89" i="9" s="1"/>
  <c r="GH147" i="9"/>
  <c r="GI147" i="9" s="1"/>
  <c r="GJ147" i="9" s="1"/>
  <c r="GK147" i="9" s="1"/>
  <c r="GL147" i="9" s="1"/>
  <c r="GM147" i="9" s="1"/>
  <c r="GN147" i="9" s="1"/>
  <c r="GO147" i="9" s="1"/>
  <c r="GP147" i="9" s="1"/>
  <c r="GQ147" i="9" s="1"/>
  <c r="GR147" i="9" s="1"/>
  <c r="GS147" i="9" s="1"/>
  <c r="GT147" i="9" s="1"/>
  <c r="GU147" i="9" s="1"/>
  <c r="GV147" i="9" s="1"/>
  <c r="GW147" i="9" s="1"/>
  <c r="GX147" i="9" s="1"/>
  <c r="GY147" i="9" s="1"/>
  <c r="GZ147" i="9" s="1"/>
  <c r="HA147" i="9" s="1"/>
  <c r="HB147" i="9" s="1"/>
  <c r="HH147" i="9"/>
  <c r="GG64" i="9"/>
  <c r="HG64" i="9"/>
  <c r="GG77" i="9"/>
  <c r="GH77" i="9" s="1"/>
  <c r="GI77" i="9" s="1"/>
  <c r="GJ77" i="9" s="1"/>
  <c r="GK77" i="9" s="1"/>
  <c r="GL77" i="9" s="1"/>
  <c r="GM77" i="9" s="1"/>
  <c r="GN77" i="9" s="1"/>
  <c r="GO77" i="9" s="1"/>
  <c r="GP77" i="9" s="1"/>
  <c r="GQ77" i="9" s="1"/>
  <c r="GR77" i="9" s="1"/>
  <c r="GS77" i="9" s="1"/>
  <c r="GT77" i="9" s="1"/>
  <c r="GU77" i="9" s="1"/>
  <c r="GV77" i="9" s="1"/>
  <c r="GW77" i="9" s="1"/>
  <c r="GX77" i="9" s="1"/>
  <c r="GY77" i="9" s="1"/>
  <c r="GZ77" i="9" s="1"/>
  <c r="HA77" i="9" s="1"/>
  <c r="HB77" i="9" s="1"/>
  <c r="HG77" i="9"/>
  <c r="GG146" i="9"/>
  <c r="GH146" i="9" s="1"/>
  <c r="GI146" i="9" s="1"/>
  <c r="GJ146" i="9" s="1"/>
  <c r="GK146" i="9" s="1"/>
  <c r="GL146" i="9" s="1"/>
  <c r="GM146" i="9" s="1"/>
  <c r="GN146" i="9" s="1"/>
  <c r="GO146" i="9" s="1"/>
  <c r="GP146" i="9" s="1"/>
  <c r="GQ146" i="9" s="1"/>
  <c r="GR146" i="9" s="1"/>
  <c r="GS146" i="9" s="1"/>
  <c r="GT146" i="9" s="1"/>
  <c r="GU146" i="9" s="1"/>
  <c r="GV146" i="9" s="1"/>
  <c r="GW146" i="9" s="1"/>
  <c r="GX146" i="9" s="1"/>
  <c r="GY146" i="9" s="1"/>
  <c r="GZ146" i="9" s="1"/>
  <c r="HA146" i="9" s="1"/>
  <c r="HB146" i="9" s="1"/>
  <c r="HG146" i="9"/>
  <c r="GG104" i="9"/>
  <c r="GH104" i="9" s="1"/>
  <c r="GI104" i="9" s="1"/>
  <c r="GJ104" i="9" s="1"/>
  <c r="GK104" i="9" s="1"/>
  <c r="GL104" i="9" s="1"/>
  <c r="GM104" i="9" s="1"/>
  <c r="GN104" i="9" s="1"/>
  <c r="GO104" i="9" s="1"/>
  <c r="GP104" i="9" s="1"/>
  <c r="GQ104" i="9" s="1"/>
  <c r="GR104" i="9" s="1"/>
  <c r="GS104" i="9" s="1"/>
  <c r="GT104" i="9" s="1"/>
  <c r="GU104" i="9" s="1"/>
  <c r="GV104" i="9" s="1"/>
  <c r="GW104" i="9" s="1"/>
  <c r="GX104" i="9" s="1"/>
  <c r="GY104" i="9" s="1"/>
  <c r="GZ104" i="9" s="1"/>
  <c r="HA104" i="9" s="1"/>
  <c r="HB104" i="9" s="1"/>
  <c r="HG104" i="9"/>
  <c r="GH72" i="9"/>
  <c r="GG110" i="9"/>
  <c r="HH110" i="9" s="1"/>
  <c r="HG110" i="9"/>
  <c r="GG112" i="9"/>
  <c r="GH112" i="9" s="1"/>
  <c r="GI112" i="9" s="1"/>
  <c r="GJ112" i="9" s="1"/>
  <c r="GK112" i="9" s="1"/>
  <c r="GL112" i="9" s="1"/>
  <c r="GM112" i="9" s="1"/>
  <c r="GN112" i="9" s="1"/>
  <c r="GO112" i="9" s="1"/>
  <c r="GP112" i="9" s="1"/>
  <c r="GQ112" i="9" s="1"/>
  <c r="GR112" i="9" s="1"/>
  <c r="GS112" i="9" s="1"/>
  <c r="GT112" i="9" s="1"/>
  <c r="GU112" i="9" s="1"/>
  <c r="GV112" i="9" s="1"/>
  <c r="GW112" i="9" s="1"/>
  <c r="GX112" i="9" s="1"/>
  <c r="GY112" i="9" s="1"/>
  <c r="GZ112" i="9" s="1"/>
  <c r="HA112" i="9" s="1"/>
  <c r="HB112" i="9" s="1"/>
  <c r="HG112" i="9"/>
  <c r="HZ140" i="9"/>
  <c r="HU140" i="9"/>
  <c r="HP140" i="9"/>
  <c r="HK140" i="9"/>
  <c r="IC140" i="9"/>
  <c r="HQ140" i="9"/>
  <c r="HS140" i="9"/>
  <c r="HG140" i="9"/>
  <c r="HX140" i="9"/>
  <c r="IA140" i="9"/>
  <c r="HO140" i="9"/>
  <c r="HV140" i="9"/>
  <c r="HL140" i="9"/>
  <c r="HW140" i="9"/>
  <c r="HT140" i="9"/>
  <c r="HI140" i="9"/>
  <c r="HY140" i="9"/>
  <c r="HJ140" i="9"/>
  <c r="IB140" i="9"/>
  <c r="HN140" i="9"/>
  <c r="IA84" i="9"/>
  <c r="HI84" i="9"/>
  <c r="HN84" i="9"/>
  <c r="HO154" i="9"/>
  <c r="IC154" i="9"/>
  <c r="HS154" i="9"/>
  <c r="HT149" i="9"/>
  <c r="HZ149" i="9"/>
  <c r="HP149" i="9"/>
  <c r="HX71" i="9"/>
  <c r="HS71" i="9"/>
  <c r="IB127" i="9"/>
  <c r="HI127" i="9"/>
  <c r="HN127" i="9"/>
  <c r="HZ97" i="9"/>
  <c r="HG97" i="9"/>
  <c r="HT97" i="9"/>
  <c r="HY90" i="9"/>
  <c r="HS90" i="9"/>
  <c r="HY70" i="9"/>
  <c r="HG70" i="9"/>
  <c r="HT70" i="9"/>
  <c r="HO65" i="9"/>
  <c r="IB65" i="9"/>
  <c r="HJ65" i="9"/>
  <c r="HU136" i="9"/>
  <c r="HK136" i="9"/>
  <c r="HO136" i="9"/>
  <c r="HY73" i="9"/>
  <c r="HH101" i="9"/>
  <c r="HG79" i="9"/>
  <c r="HM140" i="9"/>
  <c r="HH71" i="9"/>
  <c r="HQ136" i="9"/>
  <c r="FG116" i="9"/>
  <c r="FH116" i="9" s="1"/>
  <c r="FI116" i="9" s="1"/>
  <c r="FJ116" i="9" s="1"/>
  <c r="FK116" i="9" s="1"/>
  <c r="FL116" i="9" s="1"/>
  <c r="FM116" i="9" s="1"/>
  <c r="FN116" i="9" s="1"/>
  <c r="FO116" i="9" s="1"/>
  <c r="FP116" i="9" s="1"/>
  <c r="FQ116" i="9" s="1"/>
  <c r="FR116" i="9" s="1"/>
  <c r="FS116" i="9" s="1"/>
  <c r="FT116" i="9" s="1"/>
  <c r="FU116" i="9" s="1"/>
  <c r="FV116" i="9" s="1"/>
  <c r="FW116" i="9" s="1"/>
  <c r="FX116" i="9" s="1"/>
  <c r="FY116" i="9" s="1"/>
  <c r="FZ116" i="9" s="1"/>
  <c r="GA116" i="9" s="1"/>
  <c r="GB116" i="9" s="1"/>
  <c r="HG116" i="9"/>
  <c r="GG93" i="9"/>
  <c r="HH93" i="9" s="1"/>
  <c r="HG93" i="9"/>
  <c r="GG68" i="9"/>
  <c r="GH68" i="9" s="1"/>
  <c r="GI68" i="9" s="1"/>
  <c r="GJ68" i="9" s="1"/>
  <c r="GK68" i="9" s="1"/>
  <c r="GL68" i="9" s="1"/>
  <c r="GM68" i="9" s="1"/>
  <c r="GN68" i="9" s="1"/>
  <c r="GO68" i="9" s="1"/>
  <c r="GP68" i="9" s="1"/>
  <c r="GQ68" i="9" s="1"/>
  <c r="GR68" i="9" s="1"/>
  <c r="GS68" i="9" s="1"/>
  <c r="GT68" i="9" s="1"/>
  <c r="GU68" i="9" s="1"/>
  <c r="GV68" i="9" s="1"/>
  <c r="GW68" i="9" s="1"/>
  <c r="GX68" i="9" s="1"/>
  <c r="GY68" i="9" s="1"/>
  <c r="GZ68" i="9" s="1"/>
  <c r="HA68" i="9" s="1"/>
  <c r="HB68" i="9" s="1"/>
  <c r="HG68" i="9"/>
  <c r="GG66" i="9"/>
  <c r="GH145" i="9"/>
  <c r="GI145" i="9" s="1"/>
  <c r="GJ145" i="9" s="1"/>
  <c r="GK145" i="9" s="1"/>
  <c r="GL145" i="9" s="1"/>
  <c r="GM145" i="9" s="1"/>
  <c r="GN145" i="9" s="1"/>
  <c r="GO145" i="9" s="1"/>
  <c r="GP145" i="9" s="1"/>
  <c r="GQ145" i="9" s="1"/>
  <c r="GR145" i="9" s="1"/>
  <c r="GS145" i="9" s="1"/>
  <c r="GT145" i="9" s="1"/>
  <c r="GU145" i="9" s="1"/>
  <c r="GV145" i="9" s="1"/>
  <c r="GW145" i="9" s="1"/>
  <c r="GX145" i="9" s="1"/>
  <c r="GY145" i="9" s="1"/>
  <c r="GZ145" i="9" s="1"/>
  <c r="HA145" i="9" s="1"/>
  <c r="HB145" i="9" s="1"/>
  <c r="GH139" i="9"/>
  <c r="GI139" i="9" s="1"/>
  <c r="GJ139" i="9" s="1"/>
  <c r="GK139" i="9" s="1"/>
  <c r="GL139" i="9" s="1"/>
  <c r="GM139" i="9" s="1"/>
  <c r="GN139" i="9" s="1"/>
  <c r="GO139" i="9" s="1"/>
  <c r="GP139" i="9" s="1"/>
  <c r="GQ139" i="9" s="1"/>
  <c r="GR139" i="9" s="1"/>
  <c r="GS139" i="9" s="1"/>
  <c r="GT139" i="9" s="1"/>
  <c r="GU139" i="9" s="1"/>
  <c r="GV139" i="9" s="1"/>
  <c r="GW139" i="9" s="1"/>
  <c r="GX139" i="9" s="1"/>
  <c r="GY139" i="9" s="1"/>
  <c r="GZ139" i="9" s="1"/>
  <c r="HA139" i="9" s="1"/>
  <c r="HB139" i="9" s="1"/>
  <c r="GG109" i="9"/>
  <c r="GH109" i="9" s="1"/>
  <c r="GI109" i="9" s="1"/>
  <c r="GJ109" i="9" s="1"/>
  <c r="GK109" i="9" s="1"/>
  <c r="GL109" i="9" s="1"/>
  <c r="GM109" i="9" s="1"/>
  <c r="GN109" i="9" s="1"/>
  <c r="GO109" i="9" s="1"/>
  <c r="GP109" i="9" s="1"/>
  <c r="GQ109" i="9" s="1"/>
  <c r="GR109" i="9" s="1"/>
  <c r="GS109" i="9" s="1"/>
  <c r="GT109" i="9" s="1"/>
  <c r="GU109" i="9" s="1"/>
  <c r="GV109" i="9" s="1"/>
  <c r="GW109" i="9" s="1"/>
  <c r="GX109" i="9" s="1"/>
  <c r="GY109" i="9" s="1"/>
  <c r="GZ109" i="9" s="1"/>
  <c r="HA109" i="9" s="1"/>
  <c r="HB109" i="9" s="1"/>
  <c r="HG109" i="9"/>
  <c r="GG150" i="9"/>
  <c r="GH150" i="9" s="1"/>
  <c r="GI150" i="9" s="1"/>
  <c r="GJ150" i="9" s="1"/>
  <c r="GK150" i="9" s="1"/>
  <c r="GL150" i="9" s="1"/>
  <c r="GM150" i="9" s="1"/>
  <c r="GN150" i="9" s="1"/>
  <c r="GO150" i="9" s="1"/>
  <c r="GP150" i="9" s="1"/>
  <c r="GQ150" i="9" s="1"/>
  <c r="GR150" i="9" s="1"/>
  <c r="GS150" i="9" s="1"/>
  <c r="GT150" i="9" s="1"/>
  <c r="GU150" i="9" s="1"/>
  <c r="GV150" i="9" s="1"/>
  <c r="GW150" i="9" s="1"/>
  <c r="GX150" i="9" s="1"/>
  <c r="GY150" i="9" s="1"/>
  <c r="GZ150" i="9" s="1"/>
  <c r="HA150" i="9" s="1"/>
  <c r="HB150" i="9" s="1"/>
  <c r="HG150" i="9"/>
  <c r="GG113" i="9"/>
  <c r="HG113" i="9"/>
  <c r="FG153" i="9"/>
  <c r="FH153" i="9" s="1"/>
  <c r="FI153" i="9" s="1"/>
  <c r="FJ153" i="9" s="1"/>
  <c r="FK153" i="9" s="1"/>
  <c r="FL153" i="9" s="1"/>
  <c r="FM153" i="9" s="1"/>
  <c r="FN153" i="9" s="1"/>
  <c r="FO153" i="9" s="1"/>
  <c r="FP153" i="9" s="1"/>
  <c r="FQ153" i="9" s="1"/>
  <c r="FR153" i="9" s="1"/>
  <c r="FS153" i="9" s="1"/>
  <c r="FT153" i="9" s="1"/>
  <c r="FU153" i="9" s="1"/>
  <c r="FV153" i="9" s="1"/>
  <c r="FW153" i="9" s="1"/>
  <c r="FX153" i="9" s="1"/>
  <c r="FY153" i="9" s="1"/>
  <c r="FZ153" i="9" s="1"/>
  <c r="GA153" i="9" s="1"/>
  <c r="GB153" i="9" s="1"/>
  <c r="GG107" i="9"/>
  <c r="GH107" i="9" s="1"/>
  <c r="GI107" i="9" s="1"/>
  <c r="GJ107" i="9" s="1"/>
  <c r="GK107" i="9" s="1"/>
  <c r="GL107" i="9" s="1"/>
  <c r="GM107" i="9" s="1"/>
  <c r="GN107" i="9" s="1"/>
  <c r="GO107" i="9" s="1"/>
  <c r="GP107" i="9" s="1"/>
  <c r="GQ107" i="9" s="1"/>
  <c r="GR107" i="9" s="1"/>
  <c r="GS107" i="9" s="1"/>
  <c r="GT107" i="9" s="1"/>
  <c r="GU107" i="9" s="1"/>
  <c r="GV107" i="9" s="1"/>
  <c r="GW107" i="9" s="1"/>
  <c r="GX107" i="9" s="1"/>
  <c r="GY107" i="9" s="1"/>
  <c r="GZ107" i="9" s="1"/>
  <c r="HA107" i="9" s="1"/>
  <c r="HB107" i="9" s="1"/>
  <c r="HG107" i="9"/>
  <c r="GG92" i="9"/>
  <c r="GH92" i="9" s="1"/>
  <c r="GI92" i="9" s="1"/>
  <c r="GJ92" i="9" s="1"/>
  <c r="GK92" i="9" s="1"/>
  <c r="GL92" i="9" s="1"/>
  <c r="GM92" i="9" s="1"/>
  <c r="GN92" i="9" s="1"/>
  <c r="GO92" i="9" s="1"/>
  <c r="GP92" i="9" s="1"/>
  <c r="GQ92" i="9" s="1"/>
  <c r="GR92" i="9" s="1"/>
  <c r="GS92" i="9" s="1"/>
  <c r="GT92" i="9" s="1"/>
  <c r="GU92" i="9" s="1"/>
  <c r="GV92" i="9" s="1"/>
  <c r="GW92" i="9" s="1"/>
  <c r="GX92" i="9" s="1"/>
  <c r="GY92" i="9" s="1"/>
  <c r="GZ92" i="9" s="1"/>
  <c r="HA92" i="9" s="1"/>
  <c r="HB92" i="9" s="1"/>
  <c r="HG92" i="9"/>
  <c r="IB60" i="9"/>
  <c r="HS84" i="9"/>
  <c r="HX84" i="9"/>
  <c r="HG154" i="9"/>
  <c r="HU154" i="9"/>
  <c r="HK154" i="9"/>
  <c r="HL149" i="9"/>
  <c r="HR149" i="9"/>
  <c r="HH149" i="9"/>
  <c r="HP71" i="9"/>
  <c r="IC71" i="9"/>
  <c r="HK71" i="9"/>
  <c r="HT127" i="9"/>
  <c r="HX127" i="9"/>
  <c r="HR97" i="9"/>
  <c r="HV97" i="9"/>
  <c r="HL97" i="9"/>
  <c r="HQ90" i="9"/>
  <c r="IC90" i="9"/>
  <c r="HK90" i="9"/>
  <c r="HQ70" i="9"/>
  <c r="HV70" i="9"/>
  <c r="HL70" i="9"/>
  <c r="HK125" i="9"/>
  <c r="HG65" i="9"/>
  <c r="HT65" i="9"/>
  <c r="HY65" i="9"/>
  <c r="HL136" i="9"/>
  <c r="HY136" i="9"/>
  <c r="HG136" i="9"/>
  <c r="HI73" i="9"/>
  <c r="HU86" i="9"/>
  <c r="HG91" i="9"/>
  <c r="HR140" i="9"/>
  <c r="FG145" i="9"/>
  <c r="FH145" i="9" s="1"/>
  <c r="FI145" i="9" s="1"/>
  <c r="FJ145" i="9" s="1"/>
  <c r="FK145" i="9" s="1"/>
  <c r="FL145" i="9" s="1"/>
  <c r="FM145" i="9" s="1"/>
  <c r="FN145" i="9" s="1"/>
  <c r="FO145" i="9" s="1"/>
  <c r="FP145" i="9" s="1"/>
  <c r="FQ145" i="9" s="1"/>
  <c r="FR145" i="9" s="1"/>
  <c r="FS145" i="9" s="1"/>
  <c r="FT145" i="9" s="1"/>
  <c r="FU145" i="9" s="1"/>
  <c r="FV145" i="9" s="1"/>
  <c r="FW145" i="9" s="1"/>
  <c r="FX145" i="9" s="1"/>
  <c r="FY145" i="9" s="1"/>
  <c r="FZ145" i="9" s="1"/>
  <c r="GA145" i="9" s="1"/>
  <c r="GB145" i="9" s="1"/>
  <c r="HG145" i="9"/>
  <c r="IC84" i="9"/>
  <c r="HU71" i="9"/>
  <c r="HU90" i="9"/>
  <c r="GG96" i="9"/>
  <c r="HH96" i="9" s="1"/>
  <c r="HG96" i="9"/>
  <c r="GG121" i="9"/>
  <c r="HG121" i="9"/>
  <c r="GH116" i="9"/>
  <c r="GI116" i="9" s="1"/>
  <c r="GJ116" i="9" s="1"/>
  <c r="GK116" i="9" s="1"/>
  <c r="GL116" i="9" s="1"/>
  <c r="GM116" i="9" s="1"/>
  <c r="GN116" i="9" s="1"/>
  <c r="GO116" i="9" s="1"/>
  <c r="GP116" i="9" s="1"/>
  <c r="GQ116" i="9" s="1"/>
  <c r="GR116" i="9" s="1"/>
  <c r="GS116" i="9" s="1"/>
  <c r="GT116" i="9" s="1"/>
  <c r="GU116" i="9" s="1"/>
  <c r="GV116" i="9" s="1"/>
  <c r="GW116" i="9" s="1"/>
  <c r="GX116" i="9" s="1"/>
  <c r="GY116" i="9" s="1"/>
  <c r="GZ116" i="9" s="1"/>
  <c r="HA116" i="9" s="1"/>
  <c r="HB116" i="9" s="1"/>
  <c r="GG151" i="9"/>
  <c r="GH151" i="9" s="1"/>
  <c r="GI151" i="9" s="1"/>
  <c r="GJ151" i="9" s="1"/>
  <c r="GK151" i="9" s="1"/>
  <c r="GL151" i="9" s="1"/>
  <c r="GM151" i="9" s="1"/>
  <c r="GN151" i="9" s="1"/>
  <c r="GO151" i="9" s="1"/>
  <c r="GP151" i="9" s="1"/>
  <c r="GQ151" i="9" s="1"/>
  <c r="GR151" i="9" s="1"/>
  <c r="GS151" i="9" s="1"/>
  <c r="GT151" i="9" s="1"/>
  <c r="GU151" i="9" s="1"/>
  <c r="GV151" i="9" s="1"/>
  <c r="GW151" i="9" s="1"/>
  <c r="GX151" i="9" s="1"/>
  <c r="GY151" i="9" s="1"/>
  <c r="GZ151" i="9" s="1"/>
  <c r="HA151" i="9" s="1"/>
  <c r="HB151" i="9" s="1"/>
  <c r="HG151" i="9"/>
  <c r="GH130" i="9"/>
  <c r="GI130" i="9" s="1"/>
  <c r="GJ130" i="9" s="1"/>
  <c r="GK130" i="9" s="1"/>
  <c r="GL130" i="9" s="1"/>
  <c r="GM130" i="9" s="1"/>
  <c r="GN130" i="9" s="1"/>
  <c r="GO130" i="9" s="1"/>
  <c r="GP130" i="9" s="1"/>
  <c r="GQ130" i="9" s="1"/>
  <c r="GR130" i="9" s="1"/>
  <c r="GS130" i="9" s="1"/>
  <c r="GT130" i="9" s="1"/>
  <c r="GU130" i="9" s="1"/>
  <c r="GV130" i="9" s="1"/>
  <c r="GW130" i="9" s="1"/>
  <c r="GX130" i="9" s="1"/>
  <c r="GY130" i="9" s="1"/>
  <c r="GZ130" i="9" s="1"/>
  <c r="HA130" i="9" s="1"/>
  <c r="HB130" i="9" s="1"/>
  <c r="GG85" i="9"/>
  <c r="GH85" i="9" s="1"/>
  <c r="GI85" i="9" s="1"/>
  <c r="GJ85" i="9" s="1"/>
  <c r="GK85" i="9" s="1"/>
  <c r="GL85" i="9" s="1"/>
  <c r="GM85" i="9" s="1"/>
  <c r="GN85" i="9" s="1"/>
  <c r="GO85" i="9" s="1"/>
  <c r="GP85" i="9" s="1"/>
  <c r="GQ85" i="9" s="1"/>
  <c r="GR85" i="9" s="1"/>
  <c r="GS85" i="9" s="1"/>
  <c r="GT85" i="9" s="1"/>
  <c r="GU85" i="9" s="1"/>
  <c r="GV85" i="9" s="1"/>
  <c r="GW85" i="9" s="1"/>
  <c r="GX85" i="9" s="1"/>
  <c r="GY85" i="9" s="1"/>
  <c r="GZ85" i="9" s="1"/>
  <c r="HA85" i="9" s="1"/>
  <c r="HB85" i="9" s="1"/>
  <c r="HG85" i="9"/>
  <c r="GG102" i="9"/>
  <c r="GH102" i="9" s="1"/>
  <c r="GI102" i="9" s="1"/>
  <c r="GJ102" i="9" s="1"/>
  <c r="GK102" i="9" s="1"/>
  <c r="GL102" i="9" s="1"/>
  <c r="GM102" i="9" s="1"/>
  <c r="GN102" i="9" s="1"/>
  <c r="GO102" i="9" s="1"/>
  <c r="GP102" i="9" s="1"/>
  <c r="GQ102" i="9" s="1"/>
  <c r="GR102" i="9" s="1"/>
  <c r="GS102" i="9" s="1"/>
  <c r="GT102" i="9" s="1"/>
  <c r="GU102" i="9" s="1"/>
  <c r="GV102" i="9" s="1"/>
  <c r="GW102" i="9" s="1"/>
  <c r="GX102" i="9" s="1"/>
  <c r="GY102" i="9" s="1"/>
  <c r="GZ102" i="9" s="1"/>
  <c r="HA102" i="9" s="1"/>
  <c r="HB102" i="9" s="1"/>
  <c r="HG102" i="9"/>
  <c r="GG76" i="9"/>
  <c r="GH76" i="9" s="1"/>
  <c r="GI76" i="9" s="1"/>
  <c r="GJ76" i="9" s="1"/>
  <c r="GK76" i="9" s="1"/>
  <c r="GL76" i="9" s="1"/>
  <c r="GM76" i="9" s="1"/>
  <c r="GN76" i="9" s="1"/>
  <c r="GO76" i="9" s="1"/>
  <c r="GP76" i="9" s="1"/>
  <c r="GQ76" i="9" s="1"/>
  <c r="GR76" i="9" s="1"/>
  <c r="GS76" i="9" s="1"/>
  <c r="GT76" i="9" s="1"/>
  <c r="GU76" i="9" s="1"/>
  <c r="GV76" i="9" s="1"/>
  <c r="GW76" i="9" s="1"/>
  <c r="GX76" i="9" s="1"/>
  <c r="GY76" i="9" s="1"/>
  <c r="GZ76" i="9" s="1"/>
  <c r="HA76" i="9" s="1"/>
  <c r="HB76" i="9" s="1"/>
  <c r="HG76" i="9"/>
  <c r="FG105" i="9"/>
  <c r="FH105" i="9" s="1"/>
  <c r="FI105" i="9" s="1"/>
  <c r="FJ105" i="9" s="1"/>
  <c r="FK105" i="9" s="1"/>
  <c r="FL105" i="9" s="1"/>
  <c r="FM105" i="9" s="1"/>
  <c r="FN105" i="9" s="1"/>
  <c r="FO105" i="9" s="1"/>
  <c r="FP105" i="9" s="1"/>
  <c r="FQ105" i="9" s="1"/>
  <c r="FR105" i="9" s="1"/>
  <c r="FS105" i="9" s="1"/>
  <c r="FT105" i="9" s="1"/>
  <c r="FU105" i="9" s="1"/>
  <c r="FV105" i="9" s="1"/>
  <c r="FW105" i="9" s="1"/>
  <c r="FX105" i="9" s="1"/>
  <c r="FY105" i="9" s="1"/>
  <c r="FZ105" i="9" s="1"/>
  <c r="GA105" i="9" s="1"/>
  <c r="GB105" i="9" s="1"/>
  <c r="HG105" i="9"/>
  <c r="GG67" i="9"/>
  <c r="GH67" i="9" s="1"/>
  <c r="GI67" i="9" s="1"/>
  <c r="GJ67" i="9" s="1"/>
  <c r="GK67" i="9" s="1"/>
  <c r="GL67" i="9" s="1"/>
  <c r="GM67" i="9" s="1"/>
  <c r="GN67" i="9" s="1"/>
  <c r="GO67" i="9" s="1"/>
  <c r="GP67" i="9" s="1"/>
  <c r="GQ67" i="9" s="1"/>
  <c r="GR67" i="9" s="1"/>
  <c r="GS67" i="9" s="1"/>
  <c r="GT67" i="9" s="1"/>
  <c r="GU67" i="9" s="1"/>
  <c r="GV67" i="9" s="1"/>
  <c r="GW67" i="9" s="1"/>
  <c r="GX67" i="9" s="1"/>
  <c r="GY67" i="9" s="1"/>
  <c r="GZ67" i="9" s="1"/>
  <c r="HA67" i="9" s="1"/>
  <c r="HB67" i="9" s="1"/>
  <c r="HG67" i="9"/>
  <c r="FG118" i="9"/>
  <c r="FH118" i="9" s="1"/>
  <c r="FI118" i="9" s="1"/>
  <c r="FJ118" i="9" s="1"/>
  <c r="FK118" i="9" s="1"/>
  <c r="FL118" i="9" s="1"/>
  <c r="FM118" i="9" s="1"/>
  <c r="FN118" i="9" s="1"/>
  <c r="FO118" i="9" s="1"/>
  <c r="FP118" i="9" s="1"/>
  <c r="FQ118" i="9" s="1"/>
  <c r="FR118" i="9" s="1"/>
  <c r="FS118" i="9" s="1"/>
  <c r="FT118" i="9" s="1"/>
  <c r="FU118" i="9" s="1"/>
  <c r="FV118" i="9" s="1"/>
  <c r="FW118" i="9" s="1"/>
  <c r="FX118" i="9" s="1"/>
  <c r="FY118" i="9" s="1"/>
  <c r="FZ118" i="9" s="1"/>
  <c r="GA118" i="9" s="1"/>
  <c r="GB118" i="9" s="1"/>
  <c r="HG118" i="9"/>
  <c r="HM84" i="9"/>
  <c r="HZ84" i="9"/>
  <c r="HH84" i="9"/>
  <c r="HQ154" i="9"/>
  <c r="HV154" i="9"/>
  <c r="HH154" i="9"/>
  <c r="HN149" i="9"/>
  <c r="HU149" i="9"/>
  <c r="HM149" i="9"/>
  <c r="HR71" i="9"/>
  <c r="HW71" i="9"/>
  <c r="HM71" i="9"/>
  <c r="HU127" i="9"/>
  <c r="HZ127" i="9"/>
  <c r="HH127" i="9"/>
  <c r="IA97" i="9"/>
  <c r="HX97" i="9"/>
  <c r="HH90" i="9"/>
  <c r="HW90" i="9"/>
  <c r="HM90" i="9"/>
  <c r="HK70" i="9"/>
  <c r="HX70" i="9"/>
  <c r="HN65" i="9"/>
  <c r="IA65" i="9"/>
  <c r="HI65" i="9"/>
  <c r="IB136" i="9"/>
  <c r="HI136" i="9"/>
  <c r="HN136" i="9"/>
  <c r="HG73" i="9"/>
  <c r="GG106" i="9"/>
  <c r="HG106" i="9"/>
  <c r="GG99" i="9"/>
  <c r="GH99" i="9" s="1"/>
  <c r="GI99" i="9" s="1"/>
  <c r="GJ99" i="9" s="1"/>
  <c r="GK99" i="9" s="1"/>
  <c r="GL99" i="9" s="1"/>
  <c r="GM99" i="9" s="1"/>
  <c r="GN99" i="9" s="1"/>
  <c r="GO99" i="9" s="1"/>
  <c r="GP99" i="9" s="1"/>
  <c r="GQ99" i="9" s="1"/>
  <c r="GR99" i="9" s="1"/>
  <c r="GS99" i="9" s="1"/>
  <c r="GT99" i="9" s="1"/>
  <c r="GU99" i="9" s="1"/>
  <c r="GV99" i="9" s="1"/>
  <c r="GW99" i="9" s="1"/>
  <c r="GX99" i="9" s="1"/>
  <c r="GY99" i="9" s="1"/>
  <c r="GZ99" i="9" s="1"/>
  <c r="HA99" i="9" s="1"/>
  <c r="HB99" i="9" s="1"/>
  <c r="HG99" i="9"/>
  <c r="GG134" i="9"/>
  <c r="GH134" i="9" s="1"/>
  <c r="GI134" i="9" s="1"/>
  <c r="GJ134" i="9" s="1"/>
  <c r="GK134" i="9" s="1"/>
  <c r="GL134" i="9" s="1"/>
  <c r="GM134" i="9" s="1"/>
  <c r="GN134" i="9" s="1"/>
  <c r="GO134" i="9" s="1"/>
  <c r="GP134" i="9" s="1"/>
  <c r="GQ134" i="9" s="1"/>
  <c r="GR134" i="9" s="1"/>
  <c r="GS134" i="9" s="1"/>
  <c r="GT134" i="9" s="1"/>
  <c r="GU134" i="9" s="1"/>
  <c r="GV134" i="9" s="1"/>
  <c r="GW134" i="9" s="1"/>
  <c r="GX134" i="9" s="1"/>
  <c r="GY134" i="9" s="1"/>
  <c r="GZ134" i="9" s="1"/>
  <c r="HA134" i="9" s="1"/>
  <c r="HB134" i="9" s="1"/>
  <c r="HG134" i="9"/>
  <c r="HK84" i="9"/>
  <c r="GG120" i="9"/>
  <c r="GH120" i="9" s="1"/>
  <c r="GI120" i="9" s="1"/>
  <c r="GJ120" i="9" s="1"/>
  <c r="GK120" i="9" s="1"/>
  <c r="GL120" i="9" s="1"/>
  <c r="GM120" i="9" s="1"/>
  <c r="GN120" i="9" s="1"/>
  <c r="GO120" i="9" s="1"/>
  <c r="GP120" i="9" s="1"/>
  <c r="GQ120" i="9" s="1"/>
  <c r="GR120" i="9" s="1"/>
  <c r="GS120" i="9" s="1"/>
  <c r="GT120" i="9" s="1"/>
  <c r="GU120" i="9" s="1"/>
  <c r="GV120" i="9" s="1"/>
  <c r="GW120" i="9" s="1"/>
  <c r="GX120" i="9" s="1"/>
  <c r="GY120" i="9" s="1"/>
  <c r="GZ120" i="9" s="1"/>
  <c r="HA120" i="9" s="1"/>
  <c r="HB120" i="9" s="1"/>
  <c r="GH101" i="9"/>
  <c r="GG80" i="9"/>
  <c r="GG69" i="9"/>
  <c r="HH69" i="9" s="1"/>
  <c r="HG69" i="9"/>
  <c r="GG87" i="9"/>
  <c r="GH87" i="9" s="1"/>
  <c r="GI87" i="9" s="1"/>
  <c r="GJ87" i="9" s="1"/>
  <c r="GK87" i="9" s="1"/>
  <c r="GL87" i="9" s="1"/>
  <c r="GM87" i="9" s="1"/>
  <c r="GN87" i="9" s="1"/>
  <c r="GO87" i="9" s="1"/>
  <c r="GP87" i="9" s="1"/>
  <c r="GQ87" i="9" s="1"/>
  <c r="GR87" i="9" s="1"/>
  <c r="GS87" i="9" s="1"/>
  <c r="GT87" i="9" s="1"/>
  <c r="GU87" i="9" s="1"/>
  <c r="GV87" i="9" s="1"/>
  <c r="GW87" i="9" s="1"/>
  <c r="GX87" i="9" s="1"/>
  <c r="GY87" i="9" s="1"/>
  <c r="GZ87" i="9" s="1"/>
  <c r="HA87" i="9" s="1"/>
  <c r="HB87" i="9" s="1"/>
  <c r="HG87" i="9"/>
  <c r="GH129" i="9"/>
  <c r="GI129" i="9" s="1"/>
  <c r="GJ129" i="9" s="1"/>
  <c r="GK129" i="9" s="1"/>
  <c r="GL129" i="9" s="1"/>
  <c r="GM129" i="9" s="1"/>
  <c r="GN129" i="9" s="1"/>
  <c r="GO129" i="9" s="1"/>
  <c r="GP129" i="9" s="1"/>
  <c r="GQ129" i="9" s="1"/>
  <c r="GR129" i="9" s="1"/>
  <c r="GS129" i="9" s="1"/>
  <c r="GT129" i="9" s="1"/>
  <c r="GU129" i="9" s="1"/>
  <c r="GV129" i="9" s="1"/>
  <c r="GW129" i="9" s="1"/>
  <c r="GX129" i="9" s="1"/>
  <c r="GY129" i="9" s="1"/>
  <c r="GZ129" i="9" s="1"/>
  <c r="HA129" i="9" s="1"/>
  <c r="HB129" i="9" s="1"/>
  <c r="GI78" i="9"/>
  <c r="GJ78" i="9" s="1"/>
  <c r="GK78" i="9" s="1"/>
  <c r="GL78" i="9" s="1"/>
  <c r="GM78" i="9" s="1"/>
  <c r="GN78" i="9" s="1"/>
  <c r="GO78" i="9" s="1"/>
  <c r="GP78" i="9" s="1"/>
  <c r="GQ78" i="9" s="1"/>
  <c r="GR78" i="9" s="1"/>
  <c r="GS78" i="9" s="1"/>
  <c r="GT78" i="9" s="1"/>
  <c r="GU78" i="9" s="1"/>
  <c r="GV78" i="9" s="1"/>
  <c r="GW78" i="9" s="1"/>
  <c r="GX78" i="9" s="1"/>
  <c r="GY78" i="9" s="1"/>
  <c r="GZ78" i="9" s="1"/>
  <c r="HA78" i="9" s="1"/>
  <c r="HB78" i="9" s="1"/>
  <c r="GG111" i="9"/>
  <c r="GH111" i="9" s="1"/>
  <c r="GI111" i="9" s="1"/>
  <c r="GJ111" i="9" s="1"/>
  <c r="GK111" i="9" s="1"/>
  <c r="GL111" i="9" s="1"/>
  <c r="GM111" i="9" s="1"/>
  <c r="GN111" i="9" s="1"/>
  <c r="GO111" i="9" s="1"/>
  <c r="GP111" i="9" s="1"/>
  <c r="GQ111" i="9" s="1"/>
  <c r="GR111" i="9" s="1"/>
  <c r="GS111" i="9" s="1"/>
  <c r="GT111" i="9" s="1"/>
  <c r="GU111" i="9" s="1"/>
  <c r="GV111" i="9" s="1"/>
  <c r="GW111" i="9" s="1"/>
  <c r="GX111" i="9" s="1"/>
  <c r="GY111" i="9" s="1"/>
  <c r="GZ111" i="9" s="1"/>
  <c r="HA111" i="9" s="1"/>
  <c r="HB111" i="9" s="1"/>
  <c r="HG111" i="9"/>
  <c r="GG141" i="9"/>
  <c r="GH141" i="9" s="1"/>
  <c r="GI141" i="9" s="1"/>
  <c r="GJ141" i="9" s="1"/>
  <c r="GK141" i="9" s="1"/>
  <c r="GL141" i="9" s="1"/>
  <c r="GM141" i="9" s="1"/>
  <c r="GN141" i="9" s="1"/>
  <c r="GO141" i="9" s="1"/>
  <c r="GP141" i="9" s="1"/>
  <c r="GQ141" i="9" s="1"/>
  <c r="GR141" i="9" s="1"/>
  <c r="GS141" i="9" s="1"/>
  <c r="GT141" i="9" s="1"/>
  <c r="GU141" i="9" s="1"/>
  <c r="GV141" i="9" s="1"/>
  <c r="GW141" i="9" s="1"/>
  <c r="GX141" i="9" s="1"/>
  <c r="GY141" i="9" s="1"/>
  <c r="GZ141" i="9" s="1"/>
  <c r="HA141" i="9" s="1"/>
  <c r="HB141" i="9" s="1"/>
  <c r="HG141" i="9"/>
  <c r="GH82" i="9"/>
  <c r="HH82" i="9"/>
  <c r="FF61" i="9"/>
  <c r="FG61" i="9" s="1"/>
  <c r="FH61" i="9" s="1"/>
  <c r="FI61" i="9" s="1"/>
  <c r="FJ61" i="9" s="1"/>
  <c r="FK61" i="9" s="1"/>
  <c r="FL61" i="9" s="1"/>
  <c r="FM61" i="9" s="1"/>
  <c r="FN61" i="9" s="1"/>
  <c r="FO61" i="9" s="1"/>
  <c r="FP61" i="9" s="1"/>
  <c r="FQ61" i="9" s="1"/>
  <c r="FR61" i="9" s="1"/>
  <c r="FS61" i="9" s="1"/>
  <c r="FT61" i="9" s="1"/>
  <c r="FU61" i="9" s="1"/>
  <c r="FV61" i="9" s="1"/>
  <c r="FW61" i="9" s="1"/>
  <c r="FX61" i="9" s="1"/>
  <c r="FY61" i="9" s="1"/>
  <c r="FZ61" i="9" s="1"/>
  <c r="GA61" i="9" s="1"/>
  <c r="GB61" i="9" s="1"/>
  <c r="HF61" i="9"/>
  <c r="GG117" i="9"/>
  <c r="GH117" i="9" s="1"/>
  <c r="GI117" i="9" s="1"/>
  <c r="GJ117" i="9" s="1"/>
  <c r="GK117" i="9" s="1"/>
  <c r="GL117" i="9" s="1"/>
  <c r="GM117" i="9" s="1"/>
  <c r="GN117" i="9" s="1"/>
  <c r="GO117" i="9" s="1"/>
  <c r="GP117" i="9" s="1"/>
  <c r="GQ117" i="9" s="1"/>
  <c r="GR117" i="9" s="1"/>
  <c r="GS117" i="9" s="1"/>
  <c r="GT117" i="9" s="1"/>
  <c r="GU117" i="9" s="1"/>
  <c r="GV117" i="9" s="1"/>
  <c r="GW117" i="9" s="1"/>
  <c r="GX117" i="9" s="1"/>
  <c r="GY117" i="9" s="1"/>
  <c r="GZ117" i="9" s="1"/>
  <c r="HA117" i="9" s="1"/>
  <c r="HB117" i="9" s="1"/>
  <c r="HG117" i="9"/>
  <c r="GG61" i="9"/>
  <c r="GH61" i="9" s="1"/>
  <c r="GI61" i="9" s="1"/>
  <c r="GJ61" i="9" s="1"/>
  <c r="GK61" i="9" s="1"/>
  <c r="GL61" i="9" s="1"/>
  <c r="GM61" i="9" s="1"/>
  <c r="GN61" i="9" s="1"/>
  <c r="GO61" i="9" s="1"/>
  <c r="GP61" i="9" s="1"/>
  <c r="GQ61" i="9" s="1"/>
  <c r="GR61" i="9" s="1"/>
  <c r="GS61" i="9" s="1"/>
  <c r="GT61" i="9" s="1"/>
  <c r="GU61" i="9" s="1"/>
  <c r="GV61" i="9" s="1"/>
  <c r="GW61" i="9" s="1"/>
  <c r="GX61" i="9" s="1"/>
  <c r="GY61" i="9" s="1"/>
  <c r="GZ61" i="9" s="1"/>
  <c r="HA61" i="9" s="1"/>
  <c r="HB61" i="9" s="1"/>
  <c r="GG124" i="9"/>
  <c r="GH124" i="9" s="1"/>
  <c r="GI124" i="9" s="1"/>
  <c r="GJ124" i="9" s="1"/>
  <c r="GK124" i="9" s="1"/>
  <c r="GL124" i="9" s="1"/>
  <c r="GM124" i="9" s="1"/>
  <c r="GN124" i="9" s="1"/>
  <c r="GO124" i="9" s="1"/>
  <c r="GP124" i="9" s="1"/>
  <c r="GQ124" i="9" s="1"/>
  <c r="GR124" i="9" s="1"/>
  <c r="GS124" i="9" s="1"/>
  <c r="GT124" i="9" s="1"/>
  <c r="GU124" i="9" s="1"/>
  <c r="GV124" i="9" s="1"/>
  <c r="GW124" i="9" s="1"/>
  <c r="GX124" i="9" s="1"/>
  <c r="GY124" i="9" s="1"/>
  <c r="GZ124" i="9" s="1"/>
  <c r="HA124" i="9" s="1"/>
  <c r="HB124" i="9" s="1"/>
  <c r="HG124" i="9"/>
  <c r="HT62" i="9"/>
  <c r="HG62" i="9"/>
  <c r="HY62" i="9"/>
  <c r="IB62" i="9"/>
  <c r="HO62" i="9"/>
  <c r="HJ62" i="9"/>
  <c r="HM62" i="9"/>
  <c r="HW62" i="9"/>
  <c r="HR62" i="9"/>
  <c r="HU62" i="9"/>
  <c r="HH62" i="9"/>
  <c r="HZ62" i="9"/>
  <c r="IC62" i="9"/>
  <c r="HP62" i="9"/>
  <c r="HS62" i="9"/>
  <c r="HX62" i="9"/>
  <c r="HK62" i="9"/>
  <c r="HN62" i="9"/>
  <c r="HI62" i="9"/>
  <c r="IA62" i="9"/>
  <c r="HU84" i="9"/>
  <c r="HR84" i="9"/>
  <c r="HW84" i="9"/>
  <c r="HI154" i="9"/>
  <c r="HN154" i="9"/>
  <c r="HT154" i="9"/>
  <c r="IA149" i="9"/>
  <c r="HY149" i="9"/>
  <c r="HJ71" i="9"/>
  <c r="HO71" i="9"/>
  <c r="IB71" i="9"/>
  <c r="HS127" i="9"/>
  <c r="HR127" i="9"/>
  <c r="HW127" i="9"/>
  <c r="HY97" i="9"/>
  <c r="HP97" i="9"/>
  <c r="IC97" i="9"/>
  <c r="HZ90" i="9"/>
  <c r="HO90" i="9"/>
  <c r="IB90" i="9"/>
  <c r="HS70" i="9"/>
  <c r="HP70" i="9"/>
  <c r="IC70" i="9"/>
  <c r="HX65" i="9"/>
  <c r="HS65" i="9"/>
  <c r="HR136" i="9"/>
  <c r="HX136" i="9"/>
  <c r="HG74" i="9"/>
  <c r="HZ86" i="9"/>
  <c r="HG66" i="9"/>
  <c r="HG139" i="9"/>
  <c r="HG153" i="9"/>
  <c r="GG126" i="9"/>
  <c r="GH126" i="9" s="1"/>
  <c r="GI126" i="9" s="1"/>
  <c r="GJ126" i="9" s="1"/>
  <c r="GK126" i="9" s="1"/>
  <c r="GL126" i="9" s="1"/>
  <c r="GM126" i="9" s="1"/>
  <c r="GN126" i="9" s="1"/>
  <c r="GO126" i="9" s="1"/>
  <c r="GP126" i="9" s="1"/>
  <c r="GQ126" i="9" s="1"/>
  <c r="GR126" i="9" s="1"/>
  <c r="GS126" i="9" s="1"/>
  <c r="GT126" i="9" s="1"/>
  <c r="GU126" i="9" s="1"/>
  <c r="GV126" i="9" s="1"/>
  <c r="GW126" i="9" s="1"/>
  <c r="GX126" i="9" s="1"/>
  <c r="GY126" i="9" s="1"/>
  <c r="GZ126" i="9" s="1"/>
  <c r="HA126" i="9" s="1"/>
  <c r="HB126" i="9" s="1"/>
  <c r="HG126" i="9"/>
  <c r="GG94" i="9"/>
  <c r="GH94" i="9" s="1"/>
  <c r="GI94" i="9" s="1"/>
  <c r="GJ94" i="9" s="1"/>
  <c r="GK94" i="9" s="1"/>
  <c r="GL94" i="9" s="1"/>
  <c r="GM94" i="9" s="1"/>
  <c r="GN94" i="9" s="1"/>
  <c r="GO94" i="9" s="1"/>
  <c r="GP94" i="9" s="1"/>
  <c r="GQ94" i="9" s="1"/>
  <c r="GR94" i="9" s="1"/>
  <c r="GS94" i="9" s="1"/>
  <c r="GT94" i="9" s="1"/>
  <c r="GU94" i="9" s="1"/>
  <c r="GV94" i="9" s="1"/>
  <c r="GW94" i="9" s="1"/>
  <c r="GX94" i="9" s="1"/>
  <c r="GY94" i="9" s="1"/>
  <c r="GZ94" i="9" s="1"/>
  <c r="HA94" i="9" s="1"/>
  <c r="HB94" i="9" s="1"/>
  <c r="HG94" i="9"/>
  <c r="GG91" i="9"/>
  <c r="GG119" i="9"/>
  <c r="GH119" i="9" s="1"/>
  <c r="GI119" i="9" s="1"/>
  <c r="GJ119" i="9" s="1"/>
  <c r="GK119" i="9" s="1"/>
  <c r="GL119" i="9" s="1"/>
  <c r="GM119" i="9" s="1"/>
  <c r="GN119" i="9" s="1"/>
  <c r="GO119" i="9" s="1"/>
  <c r="GP119" i="9" s="1"/>
  <c r="GQ119" i="9" s="1"/>
  <c r="GR119" i="9" s="1"/>
  <c r="GS119" i="9" s="1"/>
  <c r="GT119" i="9" s="1"/>
  <c r="GU119" i="9" s="1"/>
  <c r="GV119" i="9" s="1"/>
  <c r="GW119" i="9" s="1"/>
  <c r="GX119" i="9" s="1"/>
  <c r="GY119" i="9" s="1"/>
  <c r="GZ119" i="9" s="1"/>
  <c r="HA119" i="9" s="1"/>
  <c r="HB119" i="9" s="1"/>
  <c r="HG119" i="9"/>
  <c r="GG132" i="9"/>
  <c r="GH132" i="9" s="1"/>
  <c r="GI132" i="9" s="1"/>
  <c r="GJ132" i="9" s="1"/>
  <c r="GK132" i="9" s="1"/>
  <c r="GL132" i="9" s="1"/>
  <c r="GM132" i="9" s="1"/>
  <c r="GN132" i="9" s="1"/>
  <c r="GO132" i="9" s="1"/>
  <c r="GP132" i="9" s="1"/>
  <c r="GQ132" i="9" s="1"/>
  <c r="GR132" i="9" s="1"/>
  <c r="GS132" i="9" s="1"/>
  <c r="GT132" i="9" s="1"/>
  <c r="GU132" i="9" s="1"/>
  <c r="GV132" i="9" s="1"/>
  <c r="GW132" i="9" s="1"/>
  <c r="GX132" i="9" s="1"/>
  <c r="GY132" i="9" s="1"/>
  <c r="GZ132" i="9" s="1"/>
  <c r="HA132" i="9" s="1"/>
  <c r="HB132" i="9" s="1"/>
  <c r="HG132" i="9"/>
  <c r="GG148" i="9"/>
  <c r="GH148" i="9" s="1"/>
  <c r="GI148" i="9" s="1"/>
  <c r="GJ148" i="9" s="1"/>
  <c r="GK148" i="9" s="1"/>
  <c r="GL148" i="9" s="1"/>
  <c r="GM148" i="9" s="1"/>
  <c r="GN148" i="9" s="1"/>
  <c r="GO148" i="9" s="1"/>
  <c r="GP148" i="9" s="1"/>
  <c r="GQ148" i="9" s="1"/>
  <c r="GR148" i="9" s="1"/>
  <c r="GS148" i="9" s="1"/>
  <c r="GT148" i="9" s="1"/>
  <c r="GU148" i="9" s="1"/>
  <c r="GV148" i="9" s="1"/>
  <c r="GW148" i="9" s="1"/>
  <c r="GX148" i="9" s="1"/>
  <c r="GY148" i="9" s="1"/>
  <c r="GZ148" i="9" s="1"/>
  <c r="HA148" i="9" s="1"/>
  <c r="HB148" i="9" s="1"/>
  <c r="HG148" i="9"/>
  <c r="GG135" i="9"/>
  <c r="GH135" i="9" s="1"/>
  <c r="GI135" i="9" s="1"/>
  <c r="GJ135" i="9" s="1"/>
  <c r="GK135" i="9" s="1"/>
  <c r="GL135" i="9" s="1"/>
  <c r="GM135" i="9" s="1"/>
  <c r="GN135" i="9" s="1"/>
  <c r="GO135" i="9" s="1"/>
  <c r="GP135" i="9" s="1"/>
  <c r="GQ135" i="9" s="1"/>
  <c r="GR135" i="9" s="1"/>
  <c r="GS135" i="9" s="1"/>
  <c r="GT135" i="9" s="1"/>
  <c r="GU135" i="9" s="1"/>
  <c r="GV135" i="9" s="1"/>
  <c r="GW135" i="9" s="1"/>
  <c r="GX135" i="9" s="1"/>
  <c r="GY135" i="9" s="1"/>
  <c r="GZ135" i="9" s="1"/>
  <c r="HA135" i="9" s="1"/>
  <c r="HB135" i="9" s="1"/>
  <c r="HG135" i="9"/>
  <c r="GI153" i="9"/>
  <c r="GJ153" i="9" s="1"/>
  <c r="GK153" i="9" s="1"/>
  <c r="GL153" i="9" s="1"/>
  <c r="GM153" i="9" s="1"/>
  <c r="GN153" i="9" s="1"/>
  <c r="GO153" i="9" s="1"/>
  <c r="GP153" i="9" s="1"/>
  <c r="GQ153" i="9" s="1"/>
  <c r="GR153" i="9" s="1"/>
  <c r="GS153" i="9" s="1"/>
  <c r="GT153" i="9" s="1"/>
  <c r="GU153" i="9" s="1"/>
  <c r="GV153" i="9" s="1"/>
  <c r="GW153" i="9" s="1"/>
  <c r="GX153" i="9" s="1"/>
  <c r="GY153" i="9" s="1"/>
  <c r="GZ153" i="9" s="1"/>
  <c r="HA153" i="9" s="1"/>
  <c r="HB153" i="9" s="1"/>
  <c r="GG75" i="9"/>
  <c r="HG75" i="9"/>
  <c r="GG79" i="9"/>
  <c r="GH79" i="9" s="1"/>
  <c r="GI79" i="9" s="1"/>
  <c r="GJ79" i="9" s="1"/>
  <c r="GK79" i="9" s="1"/>
  <c r="GL79" i="9" s="1"/>
  <c r="GM79" i="9" s="1"/>
  <c r="GN79" i="9" s="1"/>
  <c r="GO79" i="9" s="1"/>
  <c r="GP79" i="9" s="1"/>
  <c r="GQ79" i="9" s="1"/>
  <c r="GR79" i="9" s="1"/>
  <c r="GS79" i="9" s="1"/>
  <c r="GT79" i="9" s="1"/>
  <c r="GU79" i="9" s="1"/>
  <c r="GV79" i="9" s="1"/>
  <c r="GW79" i="9" s="1"/>
  <c r="GX79" i="9" s="1"/>
  <c r="GY79" i="9" s="1"/>
  <c r="GZ79" i="9" s="1"/>
  <c r="HA79" i="9" s="1"/>
  <c r="HB79" i="9" s="1"/>
  <c r="GG123" i="9"/>
  <c r="GH123" i="9" s="1"/>
  <c r="GI123" i="9" s="1"/>
  <c r="GJ123" i="9" s="1"/>
  <c r="GK123" i="9" s="1"/>
  <c r="GL123" i="9" s="1"/>
  <c r="GM123" i="9" s="1"/>
  <c r="GN123" i="9" s="1"/>
  <c r="GO123" i="9" s="1"/>
  <c r="GP123" i="9" s="1"/>
  <c r="GQ123" i="9" s="1"/>
  <c r="GR123" i="9" s="1"/>
  <c r="GS123" i="9" s="1"/>
  <c r="GT123" i="9" s="1"/>
  <c r="GU123" i="9" s="1"/>
  <c r="GV123" i="9" s="1"/>
  <c r="GW123" i="9" s="1"/>
  <c r="GX123" i="9" s="1"/>
  <c r="GY123" i="9" s="1"/>
  <c r="GZ123" i="9" s="1"/>
  <c r="HA123" i="9" s="1"/>
  <c r="HB123" i="9" s="1"/>
  <c r="HG123" i="9"/>
  <c r="HJ73" i="9"/>
  <c r="IB73" i="9"/>
  <c r="HO73" i="9"/>
  <c r="HR73" i="9"/>
  <c r="HM73" i="9"/>
  <c r="HW73" i="9"/>
  <c r="HZ73" i="9"/>
  <c r="HU73" i="9"/>
  <c r="HH73" i="9"/>
  <c r="HK73" i="9"/>
  <c r="IC73" i="9"/>
  <c r="HP73" i="9"/>
  <c r="HS73" i="9"/>
  <c r="HX73" i="9"/>
  <c r="HQ73" i="9"/>
  <c r="HL73" i="9"/>
  <c r="HV73" i="9"/>
  <c r="IB84" i="9"/>
  <c r="HJ84" i="9"/>
  <c r="HO84" i="9"/>
  <c r="HR154" i="9"/>
  <c r="HL154" i="9"/>
  <c r="HO149" i="9"/>
  <c r="HS149" i="9"/>
  <c r="HQ149" i="9"/>
  <c r="HY71" i="9"/>
  <c r="HG71" i="9"/>
  <c r="HT71" i="9"/>
  <c r="IA127" i="9"/>
  <c r="HJ127" i="9"/>
  <c r="HO127" i="9"/>
  <c r="HS97" i="9"/>
  <c r="HH97" i="9"/>
  <c r="HU97" i="9"/>
  <c r="HX90" i="9"/>
  <c r="HG90" i="9"/>
  <c r="HT90" i="9"/>
  <c r="HZ70" i="9"/>
  <c r="HH70" i="9"/>
  <c r="HU70" i="9"/>
  <c r="HG122" i="9"/>
  <c r="HG125" i="9"/>
  <c r="HT125" i="9"/>
  <c r="HP65" i="9"/>
  <c r="IC65" i="9"/>
  <c r="HK65" i="9"/>
  <c r="IC136" i="9"/>
  <c r="HM136" i="9"/>
  <c r="HP136" i="9"/>
  <c r="HL62" i="9"/>
  <c r="GH74" i="9"/>
  <c r="GI74" i="9" s="1"/>
  <c r="GJ74" i="9" s="1"/>
  <c r="GK74" i="9" s="1"/>
  <c r="GL74" i="9" s="1"/>
  <c r="GM74" i="9" s="1"/>
  <c r="GN74" i="9" s="1"/>
  <c r="GO74" i="9" s="1"/>
  <c r="GP74" i="9" s="1"/>
  <c r="GQ74" i="9" s="1"/>
  <c r="GR74" i="9" s="1"/>
  <c r="GS74" i="9" s="1"/>
  <c r="GT74" i="9" s="1"/>
  <c r="GU74" i="9" s="1"/>
  <c r="GV74" i="9" s="1"/>
  <c r="GW74" i="9" s="1"/>
  <c r="GX74" i="9" s="1"/>
  <c r="GY74" i="9" s="1"/>
  <c r="GZ74" i="9" s="1"/>
  <c r="HA74" i="9" s="1"/>
  <c r="HB74" i="9" s="1"/>
  <c r="GG88" i="9"/>
  <c r="GH88" i="9" s="1"/>
  <c r="GI88" i="9" s="1"/>
  <c r="GJ88" i="9" s="1"/>
  <c r="GK88" i="9" s="1"/>
  <c r="GL88" i="9" s="1"/>
  <c r="GM88" i="9" s="1"/>
  <c r="GN88" i="9" s="1"/>
  <c r="GO88" i="9" s="1"/>
  <c r="GP88" i="9" s="1"/>
  <c r="GQ88" i="9" s="1"/>
  <c r="GR88" i="9" s="1"/>
  <c r="GS88" i="9" s="1"/>
  <c r="GT88" i="9" s="1"/>
  <c r="GU88" i="9" s="1"/>
  <c r="GV88" i="9" s="1"/>
  <c r="GW88" i="9" s="1"/>
  <c r="GX88" i="9" s="1"/>
  <c r="GY88" i="9" s="1"/>
  <c r="GZ88" i="9" s="1"/>
  <c r="HA88" i="9" s="1"/>
  <c r="HB88" i="9" s="1"/>
  <c r="HG88" i="9"/>
  <c r="GG98" i="9"/>
  <c r="GH98" i="9" s="1"/>
  <c r="GI98" i="9" s="1"/>
  <c r="GJ98" i="9" s="1"/>
  <c r="GK98" i="9" s="1"/>
  <c r="GL98" i="9" s="1"/>
  <c r="GM98" i="9" s="1"/>
  <c r="GN98" i="9" s="1"/>
  <c r="GO98" i="9" s="1"/>
  <c r="GP98" i="9" s="1"/>
  <c r="GQ98" i="9" s="1"/>
  <c r="GR98" i="9" s="1"/>
  <c r="GS98" i="9" s="1"/>
  <c r="GT98" i="9" s="1"/>
  <c r="GU98" i="9" s="1"/>
  <c r="GV98" i="9" s="1"/>
  <c r="GW98" i="9" s="1"/>
  <c r="GX98" i="9" s="1"/>
  <c r="GY98" i="9" s="1"/>
  <c r="GZ98" i="9" s="1"/>
  <c r="HA98" i="9" s="1"/>
  <c r="HB98" i="9" s="1"/>
  <c r="HG98" i="9"/>
  <c r="HP84" i="9"/>
  <c r="HZ71" i="9"/>
  <c r="HJ90" i="9"/>
  <c r="HT136" i="9"/>
  <c r="HG120" i="9"/>
  <c r="GG133" i="9"/>
  <c r="HG133" i="9"/>
  <c r="GG115" i="9"/>
  <c r="HH115" i="9" s="1"/>
  <c r="HG115" i="9"/>
  <c r="GG114" i="9"/>
  <c r="HH114" i="9" s="1"/>
  <c r="HG114" i="9"/>
  <c r="FG72" i="9"/>
  <c r="FH72" i="9" s="1"/>
  <c r="FI72" i="9" s="1"/>
  <c r="FJ72" i="9" s="1"/>
  <c r="FK72" i="9" s="1"/>
  <c r="FL72" i="9" s="1"/>
  <c r="FM72" i="9" s="1"/>
  <c r="FN72" i="9" s="1"/>
  <c r="FO72" i="9" s="1"/>
  <c r="FP72" i="9" s="1"/>
  <c r="FQ72" i="9" s="1"/>
  <c r="FR72" i="9" s="1"/>
  <c r="FS72" i="9" s="1"/>
  <c r="FT72" i="9" s="1"/>
  <c r="FU72" i="9" s="1"/>
  <c r="FV72" i="9" s="1"/>
  <c r="FW72" i="9" s="1"/>
  <c r="FX72" i="9" s="1"/>
  <c r="FY72" i="9" s="1"/>
  <c r="FZ72" i="9" s="1"/>
  <c r="GA72" i="9" s="1"/>
  <c r="GB72" i="9" s="1"/>
  <c r="HG72" i="9"/>
  <c r="GG83" i="9"/>
  <c r="HH83" i="9" s="1"/>
  <c r="HG83" i="9"/>
  <c r="GG138" i="9"/>
  <c r="GH138" i="9" s="1"/>
  <c r="GI138" i="9" s="1"/>
  <c r="GJ138" i="9" s="1"/>
  <c r="GK138" i="9" s="1"/>
  <c r="GL138" i="9" s="1"/>
  <c r="GM138" i="9" s="1"/>
  <c r="GN138" i="9" s="1"/>
  <c r="GO138" i="9" s="1"/>
  <c r="GP138" i="9" s="1"/>
  <c r="GQ138" i="9" s="1"/>
  <c r="GR138" i="9" s="1"/>
  <c r="GS138" i="9" s="1"/>
  <c r="GT138" i="9" s="1"/>
  <c r="GU138" i="9" s="1"/>
  <c r="GV138" i="9" s="1"/>
  <c r="GW138" i="9" s="1"/>
  <c r="GX138" i="9" s="1"/>
  <c r="GY138" i="9" s="1"/>
  <c r="GZ138" i="9" s="1"/>
  <c r="HA138" i="9" s="1"/>
  <c r="HB138" i="9" s="1"/>
  <c r="GG143" i="9"/>
  <c r="GH143" i="9" s="1"/>
  <c r="GI143" i="9" s="1"/>
  <c r="GJ143" i="9" s="1"/>
  <c r="GK143" i="9" s="1"/>
  <c r="GL143" i="9" s="1"/>
  <c r="GM143" i="9" s="1"/>
  <c r="GN143" i="9" s="1"/>
  <c r="GO143" i="9" s="1"/>
  <c r="GP143" i="9" s="1"/>
  <c r="GQ143" i="9" s="1"/>
  <c r="GR143" i="9" s="1"/>
  <c r="GS143" i="9" s="1"/>
  <c r="GT143" i="9" s="1"/>
  <c r="GU143" i="9" s="1"/>
  <c r="GV143" i="9" s="1"/>
  <c r="GW143" i="9" s="1"/>
  <c r="GX143" i="9" s="1"/>
  <c r="GY143" i="9" s="1"/>
  <c r="GZ143" i="9" s="1"/>
  <c r="HA143" i="9" s="1"/>
  <c r="HB143" i="9" s="1"/>
  <c r="HG143" i="9"/>
  <c r="GG103" i="9"/>
  <c r="GH103" i="9" s="1"/>
  <c r="GI103" i="9" s="1"/>
  <c r="GJ103" i="9" s="1"/>
  <c r="GK103" i="9" s="1"/>
  <c r="GL103" i="9" s="1"/>
  <c r="GM103" i="9" s="1"/>
  <c r="GN103" i="9" s="1"/>
  <c r="GO103" i="9" s="1"/>
  <c r="GP103" i="9" s="1"/>
  <c r="GQ103" i="9" s="1"/>
  <c r="GR103" i="9" s="1"/>
  <c r="GS103" i="9" s="1"/>
  <c r="GT103" i="9" s="1"/>
  <c r="GU103" i="9" s="1"/>
  <c r="GV103" i="9" s="1"/>
  <c r="GW103" i="9" s="1"/>
  <c r="GX103" i="9" s="1"/>
  <c r="GY103" i="9" s="1"/>
  <c r="GZ103" i="9" s="1"/>
  <c r="HA103" i="9" s="1"/>
  <c r="HB103" i="9" s="1"/>
  <c r="HG103" i="9"/>
  <c r="GG128" i="9"/>
  <c r="HG128" i="9"/>
  <c r="IC86" i="9"/>
  <c r="HP86" i="9"/>
  <c r="HS86" i="9"/>
  <c r="HX86" i="9"/>
  <c r="HK86" i="9"/>
  <c r="HN86" i="9"/>
  <c r="HI86" i="9"/>
  <c r="IA86" i="9"/>
  <c r="HL86" i="9"/>
  <c r="HV86" i="9"/>
  <c r="HQ86" i="9"/>
  <c r="HT86" i="9"/>
  <c r="HG86" i="9"/>
  <c r="HY86" i="9"/>
  <c r="HM86" i="9"/>
  <c r="HW86" i="9"/>
  <c r="HR86" i="9"/>
  <c r="HT84" i="9"/>
  <c r="HY84" i="9"/>
  <c r="HG84" i="9"/>
  <c r="HP154" i="9"/>
  <c r="HJ154" i="9"/>
  <c r="IB154" i="9"/>
  <c r="IC149" i="9"/>
  <c r="HK149" i="9"/>
  <c r="HI149" i="9"/>
  <c r="HQ71" i="9"/>
  <c r="HV71" i="9"/>
  <c r="HL71" i="9"/>
  <c r="HM127" i="9"/>
  <c r="HY127" i="9"/>
  <c r="HG127" i="9"/>
  <c r="HQ97" i="9"/>
  <c r="HW97" i="9"/>
  <c r="HM97" i="9"/>
  <c r="HR90" i="9"/>
  <c r="HV90" i="9"/>
  <c r="HL90" i="9"/>
  <c r="HR70" i="9"/>
  <c r="HW70" i="9"/>
  <c r="HM70" i="9"/>
  <c r="HH65" i="9"/>
  <c r="HU65" i="9"/>
  <c r="HZ65" i="9"/>
  <c r="HJ136" i="9"/>
  <c r="IA136" i="9"/>
  <c r="HH136" i="9"/>
  <c r="HT73" i="9"/>
  <c r="HH86" i="9"/>
  <c r="GG100" i="9"/>
  <c r="GH100" i="9" s="1"/>
  <c r="GI100" i="9" s="1"/>
  <c r="GJ100" i="9" s="1"/>
  <c r="GK100" i="9" s="1"/>
  <c r="GL100" i="9" s="1"/>
  <c r="GM100" i="9" s="1"/>
  <c r="GN100" i="9" s="1"/>
  <c r="GO100" i="9" s="1"/>
  <c r="GP100" i="9" s="1"/>
  <c r="GQ100" i="9" s="1"/>
  <c r="GR100" i="9" s="1"/>
  <c r="GS100" i="9" s="1"/>
  <c r="GT100" i="9" s="1"/>
  <c r="GU100" i="9" s="1"/>
  <c r="GV100" i="9" s="1"/>
  <c r="GW100" i="9" s="1"/>
  <c r="GX100" i="9" s="1"/>
  <c r="GY100" i="9" s="1"/>
  <c r="GZ100" i="9" s="1"/>
  <c r="HA100" i="9" s="1"/>
  <c r="HB100" i="9" s="1"/>
  <c r="HG100" i="9"/>
  <c r="GG137" i="9"/>
  <c r="HG137" i="9"/>
  <c r="HI90" i="9"/>
  <c r="HV136" i="9"/>
  <c r="GG95" i="9"/>
  <c r="HH95" i="9" s="1"/>
  <c r="HG95" i="9"/>
  <c r="GH118" i="9"/>
  <c r="GG152" i="9"/>
  <c r="GH152" i="9" s="1"/>
  <c r="GI152" i="9" s="1"/>
  <c r="GJ152" i="9" s="1"/>
  <c r="GK152" i="9" s="1"/>
  <c r="GL152" i="9" s="1"/>
  <c r="GM152" i="9" s="1"/>
  <c r="GN152" i="9" s="1"/>
  <c r="GO152" i="9" s="1"/>
  <c r="GP152" i="9" s="1"/>
  <c r="GQ152" i="9" s="1"/>
  <c r="GR152" i="9" s="1"/>
  <c r="GS152" i="9" s="1"/>
  <c r="GT152" i="9" s="1"/>
  <c r="GU152" i="9" s="1"/>
  <c r="GV152" i="9" s="1"/>
  <c r="GW152" i="9" s="1"/>
  <c r="GX152" i="9" s="1"/>
  <c r="GY152" i="9" s="1"/>
  <c r="GZ152" i="9" s="1"/>
  <c r="HA152" i="9" s="1"/>
  <c r="HB152" i="9" s="1"/>
  <c r="GH63" i="9"/>
  <c r="GI63" i="9" s="1"/>
  <c r="GJ63" i="9" s="1"/>
  <c r="GK63" i="9" s="1"/>
  <c r="GL63" i="9" s="1"/>
  <c r="GM63" i="9" s="1"/>
  <c r="GN63" i="9" s="1"/>
  <c r="GO63" i="9" s="1"/>
  <c r="GP63" i="9" s="1"/>
  <c r="GQ63" i="9" s="1"/>
  <c r="GR63" i="9" s="1"/>
  <c r="GS63" i="9" s="1"/>
  <c r="GT63" i="9" s="1"/>
  <c r="GU63" i="9" s="1"/>
  <c r="GV63" i="9" s="1"/>
  <c r="GW63" i="9" s="1"/>
  <c r="GX63" i="9" s="1"/>
  <c r="GY63" i="9" s="1"/>
  <c r="GZ63" i="9" s="1"/>
  <c r="HA63" i="9" s="1"/>
  <c r="HB63" i="9" s="1"/>
  <c r="HH63" i="9"/>
  <c r="FG78" i="9"/>
  <c r="FH78" i="9" s="1"/>
  <c r="FI78" i="9" s="1"/>
  <c r="FJ78" i="9" s="1"/>
  <c r="FK78" i="9" s="1"/>
  <c r="FL78" i="9" s="1"/>
  <c r="FM78" i="9" s="1"/>
  <c r="FN78" i="9" s="1"/>
  <c r="FO78" i="9" s="1"/>
  <c r="FP78" i="9" s="1"/>
  <c r="FQ78" i="9" s="1"/>
  <c r="FR78" i="9" s="1"/>
  <c r="FS78" i="9" s="1"/>
  <c r="FT78" i="9" s="1"/>
  <c r="FU78" i="9" s="1"/>
  <c r="FV78" i="9" s="1"/>
  <c r="FW78" i="9" s="1"/>
  <c r="FX78" i="9" s="1"/>
  <c r="FY78" i="9" s="1"/>
  <c r="FZ78" i="9" s="1"/>
  <c r="GA78" i="9" s="1"/>
  <c r="GB78" i="9" s="1"/>
  <c r="HG78" i="9"/>
  <c r="GG144" i="9"/>
  <c r="GH144" i="9" s="1"/>
  <c r="GI144" i="9" s="1"/>
  <c r="GJ144" i="9" s="1"/>
  <c r="GK144" i="9" s="1"/>
  <c r="GL144" i="9" s="1"/>
  <c r="GM144" i="9" s="1"/>
  <c r="GN144" i="9" s="1"/>
  <c r="GO144" i="9" s="1"/>
  <c r="GP144" i="9" s="1"/>
  <c r="GQ144" i="9" s="1"/>
  <c r="GR144" i="9" s="1"/>
  <c r="GS144" i="9" s="1"/>
  <c r="GT144" i="9" s="1"/>
  <c r="GU144" i="9" s="1"/>
  <c r="GV144" i="9" s="1"/>
  <c r="GW144" i="9" s="1"/>
  <c r="GX144" i="9" s="1"/>
  <c r="GY144" i="9" s="1"/>
  <c r="GZ144" i="9" s="1"/>
  <c r="HA144" i="9" s="1"/>
  <c r="HB144" i="9" s="1"/>
  <c r="HG144" i="9"/>
  <c r="GG122" i="9"/>
  <c r="FG130" i="9"/>
  <c r="FH130" i="9" s="1"/>
  <c r="FI130" i="9" s="1"/>
  <c r="FJ130" i="9" s="1"/>
  <c r="FK130" i="9" s="1"/>
  <c r="FL130" i="9" s="1"/>
  <c r="FM130" i="9" s="1"/>
  <c r="FN130" i="9" s="1"/>
  <c r="FO130" i="9" s="1"/>
  <c r="FP130" i="9" s="1"/>
  <c r="FQ130" i="9" s="1"/>
  <c r="FR130" i="9" s="1"/>
  <c r="FS130" i="9" s="1"/>
  <c r="FT130" i="9" s="1"/>
  <c r="FU130" i="9" s="1"/>
  <c r="FV130" i="9" s="1"/>
  <c r="FW130" i="9" s="1"/>
  <c r="FX130" i="9" s="1"/>
  <c r="FY130" i="9" s="1"/>
  <c r="FZ130" i="9" s="1"/>
  <c r="GA130" i="9" s="1"/>
  <c r="GB130" i="9" s="1"/>
  <c r="HG130" i="9"/>
  <c r="GH81" i="9"/>
  <c r="GI81" i="9" s="1"/>
  <c r="GJ81" i="9" s="1"/>
  <c r="GK81" i="9" s="1"/>
  <c r="GL81" i="9" s="1"/>
  <c r="GM81" i="9" s="1"/>
  <c r="GN81" i="9" s="1"/>
  <c r="GO81" i="9" s="1"/>
  <c r="GP81" i="9" s="1"/>
  <c r="GQ81" i="9" s="1"/>
  <c r="GR81" i="9" s="1"/>
  <c r="GS81" i="9" s="1"/>
  <c r="GT81" i="9" s="1"/>
  <c r="GU81" i="9" s="1"/>
  <c r="GV81" i="9" s="1"/>
  <c r="GW81" i="9" s="1"/>
  <c r="GX81" i="9" s="1"/>
  <c r="GY81" i="9" s="1"/>
  <c r="GZ81" i="9" s="1"/>
  <c r="HA81" i="9" s="1"/>
  <c r="HB81" i="9" s="1"/>
  <c r="GG131" i="9"/>
  <c r="GH131" i="9" s="1"/>
  <c r="GI131" i="9" s="1"/>
  <c r="GJ131" i="9" s="1"/>
  <c r="GK131" i="9" s="1"/>
  <c r="GL131" i="9" s="1"/>
  <c r="GM131" i="9" s="1"/>
  <c r="GN131" i="9" s="1"/>
  <c r="GO131" i="9" s="1"/>
  <c r="GP131" i="9" s="1"/>
  <c r="GQ131" i="9" s="1"/>
  <c r="GR131" i="9" s="1"/>
  <c r="GS131" i="9" s="1"/>
  <c r="GT131" i="9" s="1"/>
  <c r="GU131" i="9" s="1"/>
  <c r="GV131" i="9" s="1"/>
  <c r="GW131" i="9" s="1"/>
  <c r="GX131" i="9" s="1"/>
  <c r="GY131" i="9" s="1"/>
  <c r="GZ131" i="9" s="1"/>
  <c r="HA131" i="9" s="1"/>
  <c r="HB131" i="9" s="1"/>
  <c r="HG131" i="9"/>
  <c r="GG108" i="9"/>
  <c r="GH108" i="9" s="1"/>
  <c r="GI108" i="9" s="1"/>
  <c r="GJ108" i="9" s="1"/>
  <c r="GK108" i="9" s="1"/>
  <c r="GL108" i="9" s="1"/>
  <c r="GM108" i="9" s="1"/>
  <c r="GN108" i="9" s="1"/>
  <c r="GO108" i="9" s="1"/>
  <c r="GP108" i="9" s="1"/>
  <c r="GQ108" i="9" s="1"/>
  <c r="GR108" i="9" s="1"/>
  <c r="GS108" i="9" s="1"/>
  <c r="GT108" i="9" s="1"/>
  <c r="GU108" i="9" s="1"/>
  <c r="GV108" i="9" s="1"/>
  <c r="GW108" i="9" s="1"/>
  <c r="GX108" i="9" s="1"/>
  <c r="GY108" i="9" s="1"/>
  <c r="GZ108" i="9" s="1"/>
  <c r="HA108" i="9" s="1"/>
  <c r="HB108" i="9" s="1"/>
  <c r="HG108" i="9"/>
  <c r="HI142" i="9"/>
  <c r="HN142" i="9"/>
  <c r="HG142" i="9"/>
  <c r="HQ142" i="9"/>
  <c r="HK142" i="9"/>
  <c r="HO142" i="9"/>
  <c r="HY142" i="9"/>
  <c r="HS142" i="9"/>
  <c r="HW142" i="9"/>
  <c r="IB142" i="9"/>
  <c r="IA142" i="9"/>
  <c r="HH142" i="9"/>
  <c r="HJ142" i="9"/>
  <c r="HT142" i="9"/>
  <c r="HX142" i="9"/>
  <c r="HZ142" i="9"/>
  <c r="HU142" i="9"/>
  <c r="HV142" i="9"/>
  <c r="HL142" i="9"/>
  <c r="IC142" i="9"/>
  <c r="HP142" i="9"/>
  <c r="HR142" i="9"/>
  <c r="HM142" i="9"/>
  <c r="HL84" i="9"/>
  <c r="HQ84" i="9"/>
  <c r="HV84" i="9"/>
  <c r="HW154" i="9"/>
  <c r="HX154" i="9"/>
  <c r="IA154" i="9"/>
  <c r="IB149" i="9"/>
  <c r="HG149" i="9"/>
  <c r="HX149" i="9"/>
  <c r="HI71" i="9"/>
  <c r="HN71" i="9"/>
  <c r="IA71" i="9"/>
  <c r="HK127" i="9"/>
  <c r="HQ127" i="9"/>
  <c r="HV127" i="9"/>
  <c r="HK97" i="9"/>
  <c r="HO97" i="9"/>
  <c r="IB97" i="9"/>
  <c r="HP90" i="9"/>
  <c r="HN90" i="9"/>
  <c r="IA90" i="9"/>
  <c r="HJ70" i="9"/>
  <c r="HO70" i="9"/>
  <c r="IB70" i="9"/>
  <c r="HW65" i="9"/>
  <c r="HM65" i="9"/>
  <c r="HZ136" i="9"/>
  <c r="HS136" i="9"/>
  <c r="IA73" i="9"/>
  <c r="HO86" i="9"/>
  <c r="HH140" i="9"/>
  <c r="HH81" i="9"/>
  <c r="HG101" i="9"/>
  <c r="HG82" i="9"/>
  <c r="HG81" i="9"/>
  <c r="HH139" i="9"/>
  <c r="GG105" i="9"/>
  <c r="HG129" i="9"/>
  <c r="HH129" i="9"/>
  <c r="HG63" i="9"/>
  <c r="IA60" i="9"/>
  <c r="HZ60" i="9"/>
  <c r="HY60" i="9"/>
  <c r="HX60" i="9"/>
  <c r="HW60" i="9"/>
  <c r="IC60" i="9"/>
  <c r="HV60" i="9"/>
  <c r="HL60" i="9"/>
  <c r="HM60" i="9"/>
  <c r="HS60" i="9"/>
  <c r="HP60" i="9"/>
  <c r="HK60" i="9"/>
  <c r="HH60" i="9"/>
  <c r="HT60" i="9"/>
  <c r="HO60" i="9"/>
  <c r="HR60" i="9"/>
  <c r="HG60" i="9"/>
  <c r="HJ60" i="9"/>
  <c r="HN60" i="9"/>
  <c r="HQ60" i="9"/>
  <c r="HF60" i="9"/>
  <c r="HU60" i="9"/>
  <c r="HI60" i="9"/>
  <c r="IO217" i="7"/>
  <c r="IP217" i="7" s="1"/>
  <c r="IQ217" i="7" s="1"/>
  <c r="IO208" i="7"/>
  <c r="IP208" i="7" s="1"/>
  <c r="IQ208" i="7" s="1"/>
  <c r="IO226" i="7"/>
  <c r="IP226" i="7" s="1"/>
  <c r="IQ226" i="7" s="1"/>
  <c r="BN23" i="7" s="1"/>
  <c r="IR243" i="7"/>
  <c r="IS243" i="7" s="1"/>
  <c r="IT243" i="7" s="1"/>
  <c r="IU243" i="7" s="1"/>
  <c r="IV243" i="7" s="1"/>
  <c r="IW243" i="7" s="1"/>
  <c r="IX243" i="7" s="1"/>
  <c r="IY243" i="7" s="1"/>
  <c r="IZ243" i="7" s="1"/>
  <c r="JA243" i="7" s="1"/>
  <c r="JB243" i="7" s="1"/>
  <c r="JC243" i="7" s="1"/>
  <c r="JD243" i="7" s="1"/>
  <c r="JE243" i="7" s="1"/>
  <c r="JF243" i="7" s="1"/>
  <c r="BP20" i="7"/>
  <c r="IP188" i="7"/>
  <c r="IQ188" i="7" s="1"/>
  <c r="IR188" i="7" s="1"/>
  <c r="IS188" i="7" s="1"/>
  <c r="IT188" i="7" s="1"/>
  <c r="IU188" i="7" s="1"/>
  <c r="IV188" i="7" s="1"/>
  <c r="IW188" i="7" s="1"/>
  <c r="IX188" i="7" s="1"/>
  <c r="IY188" i="7" s="1"/>
  <c r="IZ188" i="7" s="1"/>
  <c r="JA188" i="7" s="1"/>
  <c r="JB188" i="7" s="1"/>
  <c r="JC188" i="7" s="1"/>
  <c r="JD188" i="7" s="1"/>
  <c r="JE188" i="7" s="1"/>
  <c r="JF188" i="7" s="1"/>
  <c r="IR184" i="7"/>
  <c r="IS184" i="7" s="1"/>
  <c r="IT184" i="7" s="1"/>
  <c r="IU184" i="7" s="1"/>
  <c r="IV184" i="7" s="1"/>
  <c r="IW184" i="7" s="1"/>
  <c r="IX184" i="7" s="1"/>
  <c r="IY184" i="7" s="1"/>
  <c r="IZ184" i="7" s="1"/>
  <c r="JA184" i="7" s="1"/>
  <c r="JB184" i="7" s="1"/>
  <c r="JC184" i="7" s="1"/>
  <c r="JD184" i="7" s="1"/>
  <c r="JE184" i="7" s="1"/>
  <c r="JF184" i="7" s="1"/>
  <c r="BJ21" i="7"/>
  <c r="IO253" i="7"/>
  <c r="IP253" i="7" s="1"/>
  <c r="IQ253" i="7" s="1"/>
  <c r="IO244" i="7"/>
  <c r="IP244" i="7" s="1"/>
  <c r="IQ244" i="7" s="1"/>
  <c r="BK24" i="7"/>
  <c r="HN109" i="7"/>
  <c r="HN212" i="7" s="1"/>
  <c r="IR234" i="7"/>
  <c r="IS234" i="7" s="1"/>
  <c r="IT234" i="7" s="1"/>
  <c r="IU234" i="7" s="1"/>
  <c r="IV234" i="7" s="1"/>
  <c r="IW234" i="7" s="1"/>
  <c r="IX234" i="7" s="1"/>
  <c r="IY234" i="7" s="1"/>
  <c r="IZ234" i="7" s="1"/>
  <c r="JA234" i="7" s="1"/>
  <c r="JB234" i="7" s="1"/>
  <c r="JC234" i="7" s="1"/>
  <c r="JD234" i="7" s="1"/>
  <c r="JE234" i="7" s="1"/>
  <c r="JF234" i="7" s="1"/>
  <c r="II256" i="7"/>
  <c r="IJ256" i="7" s="1"/>
  <c r="IK256" i="7" s="1"/>
  <c r="IL256" i="7" s="1"/>
  <c r="IM256" i="7" s="1"/>
  <c r="IN256" i="7" s="1"/>
  <c r="II220" i="7"/>
  <c r="IJ220" i="7" s="1"/>
  <c r="IK220" i="7" s="1"/>
  <c r="IL220" i="7" s="1"/>
  <c r="IM220" i="7" s="1"/>
  <c r="IN220" i="7" s="1"/>
  <c r="II265" i="7"/>
  <c r="IJ265" i="7" s="1"/>
  <c r="IK265" i="7" s="1"/>
  <c r="IL265" i="7" s="1"/>
  <c r="IM265" i="7" s="1"/>
  <c r="IN265" i="7" s="1"/>
  <c r="IR183" i="7"/>
  <c r="IS183" i="7" s="1"/>
  <c r="IT183" i="7" s="1"/>
  <c r="IU183" i="7" s="1"/>
  <c r="IV183" i="7" s="1"/>
  <c r="IW183" i="7" s="1"/>
  <c r="IX183" i="7" s="1"/>
  <c r="IY183" i="7" s="1"/>
  <c r="IZ183" i="7" s="1"/>
  <c r="JA183" i="7" s="1"/>
  <c r="JB183" i="7" s="1"/>
  <c r="JC183" i="7" s="1"/>
  <c r="JD183" i="7" s="1"/>
  <c r="JE183" i="7" s="1"/>
  <c r="JF183" i="7" s="1"/>
  <c r="II211" i="7"/>
  <c r="IJ211" i="7" s="1"/>
  <c r="IK211" i="7" s="1"/>
  <c r="IL211" i="7" s="1"/>
  <c r="IM211" i="7" s="1"/>
  <c r="IN211" i="7" s="1"/>
  <c r="BK20" i="7"/>
  <c r="IP235" i="7"/>
  <c r="IQ235" i="7" s="1"/>
  <c r="IR235" i="7" s="1"/>
  <c r="IS235" i="7" s="1"/>
  <c r="IT235" i="7" s="1"/>
  <c r="IU235" i="7" s="1"/>
  <c r="IV235" i="7" s="1"/>
  <c r="IW235" i="7" s="1"/>
  <c r="IX235" i="7" s="1"/>
  <c r="IY235" i="7" s="1"/>
  <c r="IZ235" i="7" s="1"/>
  <c r="JA235" i="7" s="1"/>
  <c r="JB235" i="7" s="1"/>
  <c r="JC235" i="7" s="1"/>
  <c r="JD235" i="7" s="1"/>
  <c r="JE235" i="7" s="1"/>
  <c r="JF235" i="7" s="1"/>
  <c r="IR195" i="7"/>
  <c r="IS195" i="7" s="1"/>
  <c r="IT195" i="7" s="1"/>
  <c r="IU195" i="7" s="1"/>
  <c r="IV195" i="7" s="1"/>
  <c r="IW195" i="7" s="1"/>
  <c r="IX195" i="7" s="1"/>
  <c r="IY195" i="7" s="1"/>
  <c r="IZ195" i="7" s="1"/>
  <c r="JA195" i="7" s="1"/>
  <c r="JB195" i="7" s="1"/>
  <c r="JC195" i="7" s="1"/>
  <c r="JD195" i="7" s="1"/>
  <c r="JE195" i="7" s="1"/>
  <c r="JF195" i="7" s="1"/>
  <c r="BN22" i="7"/>
  <c r="BL21" i="7"/>
  <c r="IR215" i="7"/>
  <c r="IS215" i="7" s="1"/>
  <c r="IT215" i="7" s="1"/>
  <c r="IU215" i="7" s="1"/>
  <c r="IV215" i="7" s="1"/>
  <c r="IW215" i="7" s="1"/>
  <c r="IX215" i="7" s="1"/>
  <c r="IY215" i="7" s="1"/>
  <c r="IZ215" i="7" s="1"/>
  <c r="JA215" i="7" s="1"/>
  <c r="JB215" i="7" s="1"/>
  <c r="JC215" i="7" s="1"/>
  <c r="JD215" i="7" s="1"/>
  <c r="JE215" i="7" s="1"/>
  <c r="JF215" i="7" s="1"/>
  <c r="BM22" i="7"/>
  <c r="II247" i="7"/>
  <c r="IJ247" i="7" s="1"/>
  <c r="IK247" i="7" s="1"/>
  <c r="IL247" i="7" s="1"/>
  <c r="IM247" i="7" s="1"/>
  <c r="IN247" i="7" s="1"/>
  <c r="IR186" i="7"/>
  <c r="IS186" i="7" s="1"/>
  <c r="IT186" i="7" s="1"/>
  <c r="IU186" i="7" s="1"/>
  <c r="IV186" i="7" s="1"/>
  <c r="IW186" i="7" s="1"/>
  <c r="IX186" i="7" s="1"/>
  <c r="IY186" i="7" s="1"/>
  <c r="IZ186" i="7" s="1"/>
  <c r="JA186" i="7" s="1"/>
  <c r="JB186" i="7" s="1"/>
  <c r="JC186" i="7" s="1"/>
  <c r="JD186" i="7" s="1"/>
  <c r="JE186" i="7" s="1"/>
  <c r="JF186" i="7" s="1"/>
  <c r="BJ23" i="7"/>
  <c r="BK23" i="7"/>
  <c r="IR196" i="7"/>
  <c r="IS196" i="7" s="1"/>
  <c r="IT196" i="7" s="1"/>
  <c r="IU196" i="7" s="1"/>
  <c r="IV196" i="7" s="1"/>
  <c r="IW196" i="7" s="1"/>
  <c r="IX196" i="7" s="1"/>
  <c r="IY196" i="7" s="1"/>
  <c r="IZ196" i="7" s="1"/>
  <c r="JA196" i="7" s="1"/>
  <c r="JB196" i="7" s="1"/>
  <c r="JC196" i="7" s="1"/>
  <c r="JD196" i="7" s="1"/>
  <c r="JE196" i="7" s="1"/>
  <c r="JF196" i="7" s="1"/>
  <c r="IR214" i="7"/>
  <c r="IS214" i="7" s="1"/>
  <c r="IT214" i="7" s="1"/>
  <c r="IU214" i="7" s="1"/>
  <c r="IV214" i="7" s="1"/>
  <c r="IW214" i="7" s="1"/>
  <c r="IX214" i="7" s="1"/>
  <c r="IY214" i="7" s="1"/>
  <c r="IZ214" i="7" s="1"/>
  <c r="JA214" i="7" s="1"/>
  <c r="JB214" i="7" s="1"/>
  <c r="JC214" i="7" s="1"/>
  <c r="JD214" i="7" s="1"/>
  <c r="JE214" i="7" s="1"/>
  <c r="JF214" i="7" s="1"/>
  <c r="BM21" i="7"/>
  <c r="II274" i="7"/>
  <c r="IJ274" i="7" s="1"/>
  <c r="IK274" i="7" s="1"/>
  <c r="IL274" i="7" s="1"/>
  <c r="IM274" i="7" s="1"/>
  <c r="IN274" i="7" s="1"/>
  <c r="IR224" i="7"/>
  <c r="IS224" i="7" s="1"/>
  <c r="IT224" i="7" s="1"/>
  <c r="IU224" i="7" s="1"/>
  <c r="IV224" i="7" s="1"/>
  <c r="IW224" i="7" s="1"/>
  <c r="IX224" i="7" s="1"/>
  <c r="IY224" i="7" s="1"/>
  <c r="IZ224" i="7" s="1"/>
  <c r="JA224" i="7" s="1"/>
  <c r="JB224" i="7" s="1"/>
  <c r="JC224" i="7" s="1"/>
  <c r="JD224" i="7" s="1"/>
  <c r="JE224" i="7" s="1"/>
  <c r="JF224" i="7" s="1"/>
  <c r="BN21" i="7"/>
  <c r="IR205" i="7"/>
  <c r="IS205" i="7" s="1"/>
  <c r="IT205" i="7" s="1"/>
  <c r="IU205" i="7" s="1"/>
  <c r="IV205" i="7" s="1"/>
  <c r="IW205" i="7" s="1"/>
  <c r="IX205" i="7" s="1"/>
  <c r="IY205" i="7" s="1"/>
  <c r="IZ205" i="7" s="1"/>
  <c r="JA205" i="7" s="1"/>
  <c r="JB205" i="7" s="1"/>
  <c r="JC205" i="7" s="1"/>
  <c r="JD205" i="7" s="1"/>
  <c r="JE205" i="7" s="1"/>
  <c r="JF205" i="7" s="1"/>
  <c r="BL22" i="7"/>
  <c r="IR185" i="7"/>
  <c r="IS185" i="7" s="1"/>
  <c r="IT185" i="7" s="1"/>
  <c r="IU185" i="7" s="1"/>
  <c r="IV185" i="7" s="1"/>
  <c r="IW185" i="7" s="1"/>
  <c r="IX185" i="7" s="1"/>
  <c r="IY185" i="7" s="1"/>
  <c r="IZ185" i="7" s="1"/>
  <c r="JA185" i="7" s="1"/>
  <c r="JB185" i="7" s="1"/>
  <c r="JC185" i="7" s="1"/>
  <c r="JD185" i="7" s="1"/>
  <c r="JE185" i="7" s="1"/>
  <c r="JF185" i="7" s="1"/>
  <c r="BJ22" i="7"/>
  <c r="II238" i="7"/>
  <c r="IJ238" i="7" s="1"/>
  <c r="IK238" i="7" s="1"/>
  <c r="IL238" i="7" s="1"/>
  <c r="IM238" i="7" s="1"/>
  <c r="IN238" i="7" s="1"/>
  <c r="IR223" i="7"/>
  <c r="IS223" i="7" s="1"/>
  <c r="IT223" i="7" s="1"/>
  <c r="IU223" i="7" s="1"/>
  <c r="IV223" i="7" s="1"/>
  <c r="IW223" i="7" s="1"/>
  <c r="IX223" i="7" s="1"/>
  <c r="IY223" i="7" s="1"/>
  <c r="IZ223" i="7" s="1"/>
  <c r="JA223" i="7" s="1"/>
  <c r="JB223" i="7" s="1"/>
  <c r="JC223" i="7" s="1"/>
  <c r="JD223" i="7" s="1"/>
  <c r="JE223" i="7" s="1"/>
  <c r="JF223" i="7" s="1"/>
  <c r="BN20" i="7"/>
  <c r="IR187" i="7"/>
  <c r="IS187" i="7" s="1"/>
  <c r="IT187" i="7" s="1"/>
  <c r="IU187" i="7" s="1"/>
  <c r="IV187" i="7" s="1"/>
  <c r="IW187" i="7" s="1"/>
  <c r="IX187" i="7" s="1"/>
  <c r="IY187" i="7" s="1"/>
  <c r="IZ187" i="7" s="1"/>
  <c r="JA187" i="7" s="1"/>
  <c r="JB187" i="7" s="1"/>
  <c r="JC187" i="7" s="1"/>
  <c r="JD187" i="7" s="1"/>
  <c r="JE187" i="7" s="1"/>
  <c r="JF187" i="7" s="1"/>
  <c r="BJ24" i="7"/>
  <c r="IP198" i="7"/>
  <c r="IQ198" i="7" s="1"/>
  <c r="II191" i="7"/>
  <c r="IJ191" i="7" s="1"/>
  <c r="IK191" i="7" s="1"/>
  <c r="IL191" i="7" s="1"/>
  <c r="IM191" i="7" s="1"/>
  <c r="IN191" i="7" s="1"/>
  <c r="II229" i="7"/>
  <c r="IJ229" i="7" s="1"/>
  <c r="IK229" i="7" s="1"/>
  <c r="IL229" i="7" s="1"/>
  <c r="IM229" i="7" s="1"/>
  <c r="IN229" i="7" s="1"/>
  <c r="BM23" i="7"/>
  <c r="IR216" i="7"/>
  <c r="IS216" i="7" s="1"/>
  <c r="IT216" i="7" s="1"/>
  <c r="IU216" i="7" s="1"/>
  <c r="IV216" i="7" s="1"/>
  <c r="IW216" i="7" s="1"/>
  <c r="IX216" i="7" s="1"/>
  <c r="IY216" i="7" s="1"/>
  <c r="IZ216" i="7" s="1"/>
  <c r="JA216" i="7" s="1"/>
  <c r="JB216" i="7" s="1"/>
  <c r="JC216" i="7" s="1"/>
  <c r="JD216" i="7" s="1"/>
  <c r="JE216" i="7" s="1"/>
  <c r="JF216" i="7" s="1"/>
  <c r="BO20" i="7"/>
  <c r="IR233" i="7"/>
  <c r="IS233" i="7" s="1"/>
  <c r="IT233" i="7" s="1"/>
  <c r="IU233" i="7" s="1"/>
  <c r="IV233" i="7" s="1"/>
  <c r="IW233" i="7" s="1"/>
  <c r="IX233" i="7" s="1"/>
  <c r="IY233" i="7" s="1"/>
  <c r="IZ233" i="7" s="1"/>
  <c r="JA233" i="7" s="1"/>
  <c r="JB233" i="7" s="1"/>
  <c r="JC233" i="7" s="1"/>
  <c r="JD233" i="7" s="1"/>
  <c r="JE233" i="7" s="1"/>
  <c r="JF233" i="7" s="1"/>
  <c r="IR207" i="7"/>
  <c r="IS207" i="7" s="1"/>
  <c r="IT207" i="7" s="1"/>
  <c r="IU207" i="7" s="1"/>
  <c r="IV207" i="7" s="1"/>
  <c r="IW207" i="7" s="1"/>
  <c r="IX207" i="7" s="1"/>
  <c r="IY207" i="7" s="1"/>
  <c r="IZ207" i="7" s="1"/>
  <c r="JA207" i="7" s="1"/>
  <c r="JB207" i="7" s="1"/>
  <c r="JC207" i="7" s="1"/>
  <c r="JD207" i="7" s="1"/>
  <c r="JE207" i="7" s="1"/>
  <c r="JF207" i="7" s="1"/>
  <c r="BL24" i="7"/>
  <c r="BM20" i="7"/>
  <c r="IR213" i="7"/>
  <c r="IS213" i="7" s="1"/>
  <c r="IT213" i="7" s="1"/>
  <c r="IU213" i="7" s="1"/>
  <c r="IV213" i="7" s="1"/>
  <c r="IW213" i="7" s="1"/>
  <c r="IX213" i="7" s="1"/>
  <c r="IY213" i="7" s="1"/>
  <c r="IZ213" i="7" s="1"/>
  <c r="JA213" i="7" s="1"/>
  <c r="JB213" i="7" s="1"/>
  <c r="JC213" i="7" s="1"/>
  <c r="JD213" i="7" s="1"/>
  <c r="JE213" i="7" s="1"/>
  <c r="JF213" i="7" s="1"/>
  <c r="IR206" i="7"/>
  <c r="IS206" i="7" s="1"/>
  <c r="IT206" i="7" s="1"/>
  <c r="IU206" i="7" s="1"/>
  <c r="IV206" i="7" s="1"/>
  <c r="IW206" i="7" s="1"/>
  <c r="IX206" i="7" s="1"/>
  <c r="IY206" i="7" s="1"/>
  <c r="IZ206" i="7" s="1"/>
  <c r="JA206" i="7" s="1"/>
  <c r="JB206" i="7" s="1"/>
  <c r="JC206" i="7" s="1"/>
  <c r="JD206" i="7" s="1"/>
  <c r="JE206" i="7" s="1"/>
  <c r="JF206" i="7" s="1"/>
  <c r="BL23" i="7"/>
  <c r="BK21" i="7"/>
  <c r="IR194" i="7"/>
  <c r="IS194" i="7" s="1"/>
  <c r="IT194" i="7" s="1"/>
  <c r="IU194" i="7" s="1"/>
  <c r="IV194" i="7" s="1"/>
  <c r="IW194" i="7" s="1"/>
  <c r="IX194" i="7" s="1"/>
  <c r="IY194" i="7" s="1"/>
  <c r="IZ194" i="7" s="1"/>
  <c r="JA194" i="7" s="1"/>
  <c r="JB194" i="7" s="1"/>
  <c r="JC194" i="7" s="1"/>
  <c r="JD194" i="7" s="1"/>
  <c r="JE194" i="7" s="1"/>
  <c r="JF194" i="7" s="1"/>
  <c r="IJ201" i="7"/>
  <c r="IK201" i="7" s="1"/>
  <c r="IL201" i="7" s="1"/>
  <c r="IM201" i="7" s="1"/>
  <c r="IN201" i="7" s="1"/>
  <c r="IR203" i="7"/>
  <c r="IS203" i="7" s="1"/>
  <c r="IT203" i="7" s="1"/>
  <c r="IU203" i="7" s="1"/>
  <c r="IV203" i="7" s="1"/>
  <c r="IW203" i="7" s="1"/>
  <c r="IX203" i="7" s="1"/>
  <c r="IY203" i="7" s="1"/>
  <c r="IZ203" i="7" s="1"/>
  <c r="JA203" i="7" s="1"/>
  <c r="JB203" i="7" s="1"/>
  <c r="JC203" i="7" s="1"/>
  <c r="JD203" i="7" s="1"/>
  <c r="JE203" i="7" s="1"/>
  <c r="JF203" i="7" s="1"/>
  <c r="BL20" i="7"/>
  <c r="GZ129" i="7"/>
  <c r="HC129" i="7"/>
  <c r="HD129" i="7" s="1"/>
  <c r="GZ153" i="7"/>
  <c r="HC153" i="7"/>
  <c r="HD153" i="7" s="1"/>
  <c r="GZ152" i="7"/>
  <c r="HC152" i="7"/>
  <c r="HD152" i="7" s="1"/>
  <c r="GZ145" i="7"/>
  <c r="HC145" i="7"/>
  <c r="HD145" i="7" s="1"/>
  <c r="GZ119" i="7"/>
  <c r="HC119" i="7"/>
  <c r="HD119" i="7" s="1"/>
  <c r="GZ82" i="7"/>
  <c r="HC82" i="7"/>
  <c r="HD82" i="7" s="1"/>
  <c r="GZ130" i="7"/>
  <c r="HC130" i="7"/>
  <c r="HD130" i="7" s="1"/>
  <c r="GZ137" i="7"/>
  <c r="HC137" i="7"/>
  <c r="HD137" i="7" s="1"/>
  <c r="GZ125" i="7"/>
  <c r="HC125" i="7"/>
  <c r="HD125" i="7" s="1"/>
  <c r="GZ116" i="7"/>
  <c r="HC116" i="7"/>
  <c r="HD116" i="7" s="1"/>
  <c r="GZ149" i="7"/>
  <c r="HC149" i="7"/>
  <c r="HD149" i="7" s="1"/>
  <c r="GZ157" i="7"/>
  <c r="HC157" i="7"/>
  <c r="HD157" i="7" s="1"/>
  <c r="GZ124" i="7"/>
  <c r="HC124" i="7"/>
  <c r="HD124" i="7" s="1"/>
  <c r="GZ70" i="7"/>
  <c r="HC70" i="7"/>
  <c r="HD70" i="7" s="1"/>
  <c r="GZ108" i="7"/>
  <c r="HC108" i="7"/>
  <c r="HD108" i="7" s="1"/>
  <c r="GZ67" i="7"/>
  <c r="HC67" i="7"/>
  <c r="HD67" i="7" s="1"/>
  <c r="GZ90" i="7"/>
  <c r="HC90" i="7"/>
  <c r="HD90" i="7" s="1"/>
  <c r="GZ111" i="7"/>
  <c r="HC111" i="7"/>
  <c r="HD111" i="7" s="1"/>
  <c r="GZ133" i="7"/>
  <c r="HC133" i="7"/>
  <c r="HD133" i="7" s="1"/>
  <c r="GZ128" i="7"/>
  <c r="HC128" i="7"/>
  <c r="HD128" i="7" s="1"/>
  <c r="GZ102" i="7"/>
  <c r="HC102" i="7"/>
  <c r="HD102" i="7" s="1"/>
  <c r="GZ88" i="7"/>
  <c r="HC88" i="7"/>
  <c r="HD88" i="7" s="1"/>
  <c r="GZ85" i="7"/>
  <c r="HC85" i="7"/>
  <c r="HD85" i="7" s="1"/>
  <c r="GZ83" i="7"/>
  <c r="HC83" i="7"/>
  <c r="HD83" i="7" s="1"/>
  <c r="GZ123" i="7"/>
  <c r="HC123" i="7"/>
  <c r="HD123" i="7" s="1"/>
  <c r="GZ89" i="7"/>
  <c r="HC89" i="7"/>
  <c r="HD89" i="7" s="1"/>
  <c r="GZ144" i="7"/>
  <c r="HC144" i="7"/>
  <c r="HD144" i="7" s="1"/>
  <c r="GZ160" i="7"/>
  <c r="HC160" i="7"/>
  <c r="HD160" i="7" s="1"/>
  <c r="GZ104" i="7"/>
  <c r="HC104" i="7"/>
  <c r="HD104" i="7" s="1"/>
  <c r="GZ64" i="7"/>
  <c r="HC64" i="7"/>
  <c r="HD64" i="7" s="1"/>
  <c r="GZ99" i="7"/>
  <c r="HC99" i="7"/>
  <c r="HD99" i="7" s="1"/>
  <c r="GZ143" i="7"/>
  <c r="HC143" i="7"/>
  <c r="HD143" i="7" s="1"/>
  <c r="GZ100" i="7"/>
  <c r="HC100" i="7"/>
  <c r="HD100" i="7" s="1"/>
  <c r="GZ77" i="7"/>
  <c r="HC77" i="7"/>
  <c r="HD77" i="7" s="1"/>
  <c r="GZ132" i="7"/>
  <c r="HC132" i="7"/>
  <c r="HD132" i="7" s="1"/>
  <c r="GZ147" i="7"/>
  <c r="HC147" i="7"/>
  <c r="HD147" i="7" s="1"/>
  <c r="GZ71" i="7"/>
  <c r="HC71" i="7"/>
  <c r="HD71" i="7" s="1"/>
  <c r="GZ115" i="7"/>
  <c r="HC115" i="7"/>
  <c r="HD115" i="7" s="1"/>
  <c r="GZ107" i="7"/>
  <c r="HC107" i="7"/>
  <c r="HD107" i="7" s="1"/>
  <c r="GZ66" i="7"/>
  <c r="HC66" i="7"/>
  <c r="HD66" i="7" s="1"/>
  <c r="GZ106" i="7"/>
  <c r="HC106" i="7"/>
  <c r="HD106" i="7" s="1"/>
  <c r="GZ156" i="7"/>
  <c r="HC156" i="7"/>
  <c r="HD156" i="7" s="1"/>
  <c r="GZ93" i="7"/>
  <c r="HC93" i="7"/>
  <c r="HD93" i="7" s="1"/>
  <c r="GZ120" i="7"/>
  <c r="HC120" i="7"/>
  <c r="HD120" i="7" s="1"/>
  <c r="GZ84" i="7"/>
  <c r="HC84" i="7"/>
  <c r="HD84" i="7" s="1"/>
  <c r="GZ121" i="7"/>
  <c r="HC121" i="7"/>
  <c r="HD121" i="7" s="1"/>
  <c r="GZ63" i="7"/>
  <c r="HC63" i="7"/>
  <c r="HD63" i="7" s="1"/>
  <c r="GZ150" i="7"/>
  <c r="HC150" i="7"/>
  <c r="HD150" i="7" s="1"/>
  <c r="GZ68" i="7"/>
  <c r="HC68" i="7"/>
  <c r="HD68" i="7" s="1"/>
  <c r="GZ75" i="7"/>
  <c r="HC75" i="7"/>
  <c r="HD75" i="7" s="1"/>
  <c r="GZ92" i="7"/>
  <c r="HC92" i="7"/>
  <c r="HD92" i="7" s="1"/>
  <c r="GZ142" i="7"/>
  <c r="HC142" i="7"/>
  <c r="HD142" i="7" s="1"/>
  <c r="GZ151" i="7"/>
  <c r="HC151" i="7"/>
  <c r="HD151" i="7" s="1"/>
  <c r="GZ131" i="7"/>
  <c r="HC131" i="7"/>
  <c r="HD131" i="7" s="1"/>
  <c r="GZ94" i="7"/>
  <c r="HC94" i="7"/>
  <c r="HD94" i="7" s="1"/>
  <c r="GZ109" i="7"/>
  <c r="HC109" i="7"/>
  <c r="HD109" i="7" s="1"/>
  <c r="GZ86" i="7"/>
  <c r="HC86" i="7"/>
  <c r="HD86" i="7" s="1"/>
  <c r="GZ126" i="7"/>
  <c r="HC126" i="7"/>
  <c r="HD126" i="7" s="1"/>
  <c r="GZ101" i="7"/>
  <c r="HC101" i="7"/>
  <c r="HD101" i="7" s="1"/>
  <c r="GZ148" i="7"/>
  <c r="HC148" i="7"/>
  <c r="HD148" i="7" s="1"/>
  <c r="GZ78" i="7"/>
  <c r="HC78" i="7"/>
  <c r="HD78" i="7" s="1"/>
  <c r="GZ159" i="7"/>
  <c r="HC159" i="7"/>
  <c r="HD159" i="7" s="1"/>
  <c r="GZ140" i="7"/>
  <c r="HC140" i="7"/>
  <c r="HD140" i="7" s="1"/>
  <c r="GZ135" i="7"/>
  <c r="HC135" i="7"/>
  <c r="HD135" i="7" s="1"/>
  <c r="GZ76" i="7"/>
  <c r="HC76" i="7"/>
  <c r="HD76" i="7" s="1"/>
  <c r="GZ97" i="7"/>
  <c r="HC97" i="7"/>
  <c r="HD97" i="7" s="1"/>
  <c r="GZ105" i="7"/>
  <c r="HC105" i="7"/>
  <c r="HD105" i="7" s="1"/>
  <c r="GZ122" i="7"/>
  <c r="HC122" i="7"/>
  <c r="HD122" i="7" s="1"/>
  <c r="GZ79" i="7"/>
  <c r="HC79" i="7"/>
  <c r="HD79" i="7" s="1"/>
  <c r="GZ69" i="7"/>
  <c r="HC69" i="7"/>
  <c r="HD69" i="7" s="1"/>
  <c r="GZ127" i="7"/>
  <c r="HC127" i="7"/>
  <c r="HD127" i="7" s="1"/>
  <c r="GZ110" i="7"/>
  <c r="HC110" i="7"/>
  <c r="HD110" i="7" s="1"/>
  <c r="GZ65" i="7"/>
  <c r="HC65" i="7"/>
  <c r="HD65" i="7" s="1"/>
  <c r="GZ158" i="7"/>
  <c r="HC158" i="7"/>
  <c r="HD158" i="7" s="1"/>
  <c r="GZ134" i="7"/>
  <c r="HC134" i="7"/>
  <c r="HD134" i="7" s="1"/>
  <c r="GZ154" i="7"/>
  <c r="HC154" i="7"/>
  <c r="HD154" i="7" s="1"/>
  <c r="GZ161" i="7"/>
  <c r="HC161" i="7"/>
  <c r="HD161" i="7" s="1"/>
  <c r="GZ155" i="7"/>
  <c r="HC155" i="7"/>
  <c r="HD155" i="7" s="1"/>
  <c r="GZ136" i="7"/>
  <c r="HC136" i="7"/>
  <c r="HD136" i="7" s="1"/>
  <c r="GZ112" i="7"/>
  <c r="HC112" i="7"/>
  <c r="HD112" i="7" s="1"/>
  <c r="GZ138" i="7"/>
  <c r="HC138" i="7"/>
  <c r="HD138" i="7" s="1"/>
  <c r="GZ98" i="7"/>
  <c r="HC98" i="7"/>
  <c r="HD98" i="7" s="1"/>
  <c r="GZ73" i="7"/>
  <c r="HC73" i="7"/>
  <c r="HD73" i="7" s="1"/>
  <c r="GZ95" i="7"/>
  <c r="HC95" i="7"/>
  <c r="HD95" i="7" s="1"/>
  <c r="GZ81" i="7"/>
  <c r="HC81" i="7"/>
  <c r="HD81" i="7" s="1"/>
  <c r="GZ141" i="7"/>
  <c r="HC141" i="7"/>
  <c r="HD141" i="7" s="1"/>
  <c r="GZ87" i="7"/>
  <c r="HC87" i="7"/>
  <c r="HD87" i="7" s="1"/>
  <c r="GZ74" i="7"/>
  <c r="HC74" i="7"/>
  <c r="HD74" i="7" s="1"/>
  <c r="GZ91" i="7"/>
  <c r="HC91" i="7"/>
  <c r="HD91" i="7" s="1"/>
  <c r="GZ139" i="7"/>
  <c r="HC139" i="7"/>
  <c r="HD139" i="7" s="1"/>
  <c r="GZ114" i="7"/>
  <c r="HC114" i="7"/>
  <c r="HD114" i="7" s="1"/>
  <c r="GZ113" i="7"/>
  <c r="HC113" i="7"/>
  <c r="HD113" i="7" s="1"/>
  <c r="GZ96" i="7"/>
  <c r="HC96" i="7"/>
  <c r="HD96" i="7" s="1"/>
  <c r="GZ146" i="7"/>
  <c r="HC146" i="7"/>
  <c r="HD146" i="7" s="1"/>
  <c r="GZ118" i="7"/>
  <c r="HC118" i="7"/>
  <c r="HD118" i="7" s="1"/>
  <c r="GZ72" i="7"/>
  <c r="HC72" i="7"/>
  <c r="HD72" i="7" s="1"/>
  <c r="GZ103" i="7"/>
  <c r="HC103" i="7"/>
  <c r="HD103" i="7" s="1"/>
  <c r="GZ80" i="7"/>
  <c r="HC80" i="7"/>
  <c r="HD80" i="7" s="1"/>
  <c r="GZ117" i="7"/>
  <c r="HC117" i="7"/>
  <c r="HD117" i="7" s="1"/>
  <c r="GZ62" i="7"/>
  <c r="HC62" i="7"/>
  <c r="HD62" i="7" s="1"/>
  <c r="HH99" i="7"/>
  <c r="HH202" i="7" s="1"/>
  <c r="IH202" i="7" s="1"/>
  <c r="II202" i="7" s="1"/>
  <c r="IJ202" i="7" s="1"/>
  <c r="HM99" i="7"/>
  <c r="HM202" i="7" s="1"/>
  <c r="HN99" i="7"/>
  <c r="HN202" i="7" s="1"/>
  <c r="HM109" i="7"/>
  <c r="HM212" i="7" s="1"/>
  <c r="HK99" i="7"/>
  <c r="HK202" i="7" s="1"/>
  <c r="HR145" i="7"/>
  <c r="HR248" i="7" s="1"/>
  <c r="HW145" i="7"/>
  <c r="HW248" i="7" s="1"/>
  <c r="HL109" i="7"/>
  <c r="HL212" i="7" s="1"/>
  <c r="HI89" i="7"/>
  <c r="HI192" i="7" s="1"/>
  <c r="HL99" i="7"/>
  <c r="HL202" i="7" s="1"/>
  <c r="HH145" i="7"/>
  <c r="HH248" i="7" s="1"/>
  <c r="IH248" i="7" s="1"/>
  <c r="HI145" i="7"/>
  <c r="HI248" i="7" s="1"/>
  <c r="HN145" i="7"/>
  <c r="HN248" i="7" s="1"/>
  <c r="HF146" i="7"/>
  <c r="HJ145" i="7"/>
  <c r="HJ248" i="7" s="1"/>
  <c r="HK145" i="7"/>
  <c r="HK248" i="7" s="1"/>
  <c r="HL145" i="7"/>
  <c r="HL248" i="7" s="1"/>
  <c r="HM145" i="7"/>
  <c r="HM248" i="7" s="1"/>
  <c r="HI109" i="7"/>
  <c r="HI212" i="7" s="1"/>
  <c r="II212" i="7" s="1"/>
  <c r="IJ212" i="7" s="1"/>
  <c r="IK212" i="7" s="1"/>
  <c r="HK89" i="7"/>
  <c r="HK192" i="7" s="1"/>
  <c r="HH89" i="7"/>
  <c r="HH192" i="7" s="1"/>
  <c r="IH192" i="7" s="1"/>
  <c r="HJ89" i="7"/>
  <c r="HJ192" i="7" s="1"/>
  <c r="HL89" i="7"/>
  <c r="HL192" i="7" s="1"/>
  <c r="HM89" i="7"/>
  <c r="HM192" i="7" s="1"/>
  <c r="HJ136" i="7"/>
  <c r="HJ239" i="7" s="1"/>
  <c r="HK136" i="7"/>
  <c r="HK239" i="7" s="1"/>
  <c r="HL136" i="7"/>
  <c r="HL239" i="7" s="1"/>
  <c r="HM136" i="7"/>
  <c r="HM239" i="7" s="1"/>
  <c r="HN136" i="7"/>
  <c r="HN239" i="7" s="1"/>
  <c r="HH136" i="7"/>
  <c r="HH239" i="7" s="1"/>
  <c r="IH239" i="7" s="1"/>
  <c r="HI136" i="7"/>
  <c r="HI239" i="7" s="1"/>
  <c r="HF137" i="7"/>
  <c r="HK154" i="7"/>
  <c r="HK257" i="7" s="1"/>
  <c r="HL154" i="7"/>
  <c r="HL257" i="7" s="1"/>
  <c r="HM154" i="7"/>
  <c r="HM257" i="7" s="1"/>
  <c r="HN154" i="7"/>
  <c r="HN257" i="7" s="1"/>
  <c r="HW154" i="7"/>
  <c r="HW257" i="7" s="1"/>
  <c r="HH154" i="7"/>
  <c r="HH257" i="7" s="1"/>
  <c r="IH257" i="7" s="1"/>
  <c r="IB154" i="7"/>
  <c r="IB257" i="7" s="1"/>
  <c r="HI154" i="7"/>
  <c r="HI257" i="7" s="1"/>
  <c r="HR154" i="7"/>
  <c r="HR257" i="7" s="1"/>
  <c r="HJ154" i="7"/>
  <c r="HJ257" i="7" s="1"/>
  <c r="HF155" i="7"/>
  <c r="HJ127" i="7"/>
  <c r="HJ230" i="7" s="1"/>
  <c r="HK127" i="7"/>
  <c r="HK230" i="7" s="1"/>
  <c r="HL127" i="7"/>
  <c r="HL230" i="7" s="1"/>
  <c r="HM127" i="7"/>
  <c r="HM230" i="7" s="1"/>
  <c r="HN127" i="7"/>
  <c r="HN230" i="7" s="1"/>
  <c r="HF128" i="7"/>
  <c r="HH127" i="7"/>
  <c r="HH230" i="7" s="1"/>
  <c r="IH230" i="7" s="1"/>
  <c r="HI127" i="7"/>
  <c r="HI230" i="7" s="1"/>
  <c r="HI118" i="7"/>
  <c r="HI221" i="7" s="1"/>
  <c r="HF119" i="7"/>
  <c r="HJ118" i="7"/>
  <c r="HJ221" i="7" s="1"/>
  <c r="HK118" i="7"/>
  <c r="HK221" i="7" s="1"/>
  <c r="HL118" i="7"/>
  <c r="HL221" i="7" s="1"/>
  <c r="HH118" i="7"/>
  <c r="HH221" i="7" s="1"/>
  <c r="IH221" i="7" s="1"/>
  <c r="HM118" i="7"/>
  <c r="HM221" i="7" s="1"/>
  <c r="HN118" i="7"/>
  <c r="HN221" i="7" s="1"/>
  <c r="HN89" i="7"/>
  <c r="HN192" i="7" s="1"/>
  <c r="HF173" i="7"/>
  <c r="HR172" i="7"/>
  <c r="HR275" i="7" s="1"/>
  <c r="HW172" i="7"/>
  <c r="HW275" i="7" s="1"/>
  <c r="HH172" i="7"/>
  <c r="HH275" i="7" s="1"/>
  <c r="IH275" i="7" s="1"/>
  <c r="IB172" i="7"/>
  <c r="IB275" i="7" s="1"/>
  <c r="HI172" i="7"/>
  <c r="HI275" i="7" s="1"/>
  <c r="HN172" i="7"/>
  <c r="HN275" i="7" s="1"/>
  <c r="HJ172" i="7"/>
  <c r="HJ275" i="7" s="1"/>
  <c r="HK172" i="7"/>
  <c r="HK275" i="7" s="1"/>
  <c r="HL172" i="7"/>
  <c r="HL275" i="7" s="1"/>
  <c r="HM172" i="7"/>
  <c r="HM275" i="7" s="1"/>
  <c r="HI163" i="7"/>
  <c r="HI266" i="7" s="1"/>
  <c r="IB163" i="7"/>
  <c r="IB266" i="7" s="1"/>
  <c r="HH163" i="7"/>
  <c r="HH266" i="7" s="1"/>
  <c r="IH266" i="7" s="1"/>
  <c r="HJ163" i="7"/>
  <c r="HJ266" i="7" s="1"/>
  <c r="HK163" i="7"/>
  <c r="HK266" i="7" s="1"/>
  <c r="HW163" i="7"/>
  <c r="HW266" i="7" s="1"/>
  <c r="HL163" i="7"/>
  <c r="HL266" i="7" s="1"/>
  <c r="HM163" i="7"/>
  <c r="HM266" i="7" s="1"/>
  <c r="HN163" i="7"/>
  <c r="HN266" i="7" s="1"/>
  <c r="HF164" i="7"/>
  <c r="HR163" i="7"/>
  <c r="HR266" i="7" s="1"/>
  <c r="HW86" i="7"/>
  <c r="HW189" i="7" s="1"/>
  <c r="HW96" i="7"/>
  <c r="HW199" i="7" s="1"/>
  <c r="HW106" i="7"/>
  <c r="HW209" i="7" s="1"/>
  <c r="HW116" i="7"/>
  <c r="HW219" i="7" s="1"/>
  <c r="HW126" i="7"/>
  <c r="HW229" i="7" s="1"/>
  <c r="HW136" i="7"/>
  <c r="HW239" i="7" s="1"/>
  <c r="HR86" i="7"/>
  <c r="HR189" i="7" s="1"/>
  <c r="HR96" i="7"/>
  <c r="HR199" i="7" s="1"/>
  <c r="HR106" i="7"/>
  <c r="HR209" i="7" s="1"/>
  <c r="HR116" i="7"/>
  <c r="HR219" i="7" s="1"/>
  <c r="HR126" i="7"/>
  <c r="HR229" i="7" s="1"/>
  <c r="HR136" i="7"/>
  <c r="HR239" i="7" s="1"/>
  <c r="IB86" i="7"/>
  <c r="IB189" i="7" s="1"/>
  <c r="IB96" i="7"/>
  <c r="IB199" i="7" s="1"/>
  <c r="IB106" i="7"/>
  <c r="IB209" i="7" s="1"/>
  <c r="IB116" i="7"/>
  <c r="IB219" i="7" s="1"/>
  <c r="IB126" i="7"/>
  <c r="IB229" i="7" s="1"/>
  <c r="IB136" i="7"/>
  <c r="IB239" i="7" s="1"/>
  <c r="HS115" i="7"/>
  <c r="HS218" i="7" s="1"/>
  <c r="HX115" i="7"/>
  <c r="HX218" i="7" s="1"/>
  <c r="HU115" i="7"/>
  <c r="HU218" i="7" s="1"/>
  <c r="HT124" i="7"/>
  <c r="HT227" i="7" s="1"/>
  <c r="HP124" i="7"/>
  <c r="HP227" i="7" s="1"/>
  <c r="HU124" i="7"/>
  <c r="HU227" i="7" s="1"/>
  <c r="HX124" i="7"/>
  <c r="HX227" i="7" s="1"/>
  <c r="HS124" i="7"/>
  <c r="HS227" i="7" s="1"/>
  <c r="HZ124" i="7"/>
  <c r="HZ227" i="7" s="1"/>
  <c r="IC124" i="7"/>
  <c r="IC227" i="7" s="1"/>
  <c r="IF124" i="7"/>
  <c r="IF227" i="7" s="1"/>
  <c r="IA124" i="7"/>
  <c r="IA227" i="7" s="1"/>
  <c r="HV124" i="7"/>
  <c r="HV227" i="7" s="1"/>
  <c r="HQ124" i="7"/>
  <c r="HQ227" i="7" s="1"/>
  <c r="ID124" i="7"/>
  <c r="ID227" i="7" s="1"/>
  <c r="HY124" i="7"/>
  <c r="HY227" i="7" s="1"/>
  <c r="HO124" i="7"/>
  <c r="HO227" i="7" s="1"/>
  <c r="IO227" i="7" s="1"/>
  <c r="IE124" i="7"/>
  <c r="IE227" i="7" s="1"/>
  <c r="HP115" i="7"/>
  <c r="HP218" i="7" s="1"/>
  <c r="HZ115" i="7"/>
  <c r="HZ218" i="7" s="1"/>
  <c r="IE115" i="7"/>
  <c r="IE218" i="7" s="1"/>
  <c r="HT133" i="7"/>
  <c r="HT236" i="7" s="1"/>
  <c r="HP133" i="7"/>
  <c r="HP236" i="7" s="1"/>
  <c r="HU133" i="7"/>
  <c r="HU236" i="7" s="1"/>
  <c r="HX133" i="7"/>
  <c r="HX236" i="7" s="1"/>
  <c r="IC133" i="7"/>
  <c r="IC236" i="7" s="1"/>
  <c r="IF133" i="7"/>
  <c r="IF236" i="7" s="1"/>
  <c r="HV133" i="7"/>
  <c r="HV236" i="7" s="1"/>
  <c r="HQ133" i="7"/>
  <c r="HQ236" i="7" s="1"/>
  <c r="HS133" i="7"/>
  <c r="HS236" i="7" s="1"/>
  <c r="ID133" i="7"/>
  <c r="ID236" i="7" s="1"/>
  <c r="HY133" i="7"/>
  <c r="HY236" i="7" s="1"/>
  <c r="IA133" i="7"/>
  <c r="IA236" i="7" s="1"/>
  <c r="HO133" i="7"/>
  <c r="HO236" i="7" s="1"/>
  <c r="IO236" i="7" s="1"/>
  <c r="IE133" i="7"/>
  <c r="IE236" i="7" s="1"/>
  <c r="HZ133" i="7"/>
  <c r="HZ236" i="7" s="1"/>
  <c r="HO115" i="7"/>
  <c r="HO218" i="7" s="1"/>
  <c r="IO218" i="7" s="1"/>
  <c r="ID151" i="7"/>
  <c r="ID254" i="7" s="1"/>
  <c r="HZ151" i="7"/>
  <c r="HZ254" i="7" s="1"/>
  <c r="HO151" i="7"/>
  <c r="HO254" i="7" s="1"/>
  <c r="IO254" i="7" s="1"/>
  <c r="IE151" i="7"/>
  <c r="IE254" i="7" s="1"/>
  <c r="HS151" i="7"/>
  <c r="HS254" i="7" s="1"/>
  <c r="HU151" i="7"/>
  <c r="HU254" i="7" s="1"/>
  <c r="HP151" i="7"/>
  <c r="HP254" i="7" s="1"/>
  <c r="IA151" i="7"/>
  <c r="IA254" i="7" s="1"/>
  <c r="IC151" i="7"/>
  <c r="IC254" i="7" s="1"/>
  <c r="HX151" i="7"/>
  <c r="HX254" i="7" s="1"/>
  <c r="HT151" i="7"/>
  <c r="HT254" i="7" s="1"/>
  <c r="IF151" i="7"/>
  <c r="IF254" i="7" s="1"/>
  <c r="HV151" i="7"/>
  <c r="HV254" i="7" s="1"/>
  <c r="HQ151" i="7"/>
  <c r="HQ254" i="7" s="1"/>
  <c r="HY151" i="7"/>
  <c r="HY254" i="7" s="1"/>
  <c r="HY115" i="7"/>
  <c r="HY218" i="7" s="1"/>
  <c r="ID115" i="7"/>
  <c r="ID218" i="7" s="1"/>
  <c r="HT115" i="7"/>
  <c r="HT218" i="7" s="1"/>
  <c r="HQ115" i="7"/>
  <c r="HQ218" i="7" s="1"/>
  <c r="HV115" i="7"/>
  <c r="HV218" i="7" s="1"/>
  <c r="IE142" i="7"/>
  <c r="IE245" i="7" s="1"/>
  <c r="HO142" i="7"/>
  <c r="HO245" i="7" s="1"/>
  <c r="IO245" i="7" s="1"/>
  <c r="HT142" i="7"/>
  <c r="HT245" i="7" s="1"/>
  <c r="HP142" i="7"/>
  <c r="HP245" i="7" s="1"/>
  <c r="IA142" i="7"/>
  <c r="IA245" i="7" s="1"/>
  <c r="HU142" i="7"/>
  <c r="HU245" i="7" s="1"/>
  <c r="HX142" i="7"/>
  <c r="HX245" i="7" s="1"/>
  <c r="IC142" i="7"/>
  <c r="IC245" i="7" s="1"/>
  <c r="IF142" i="7"/>
  <c r="IF245" i="7" s="1"/>
  <c r="HZ142" i="7"/>
  <c r="HZ245" i="7" s="1"/>
  <c r="HV142" i="7"/>
  <c r="HV245" i="7" s="1"/>
  <c r="HQ142" i="7"/>
  <c r="HQ245" i="7" s="1"/>
  <c r="HS142" i="7"/>
  <c r="HS245" i="7" s="1"/>
  <c r="ID142" i="7"/>
  <c r="ID245" i="7" s="1"/>
  <c r="HY142" i="7"/>
  <c r="HY245" i="7" s="1"/>
  <c r="ID160" i="7"/>
  <c r="ID263" i="7" s="1"/>
  <c r="HQ160" i="7"/>
  <c r="HQ263" i="7" s="1"/>
  <c r="HO160" i="7"/>
  <c r="HO263" i="7" s="1"/>
  <c r="IO263" i="7" s="1"/>
  <c r="HY160" i="7"/>
  <c r="HY263" i="7" s="1"/>
  <c r="HT160" i="7"/>
  <c r="HT263" i="7" s="1"/>
  <c r="IE160" i="7"/>
  <c r="IE263" i="7" s="1"/>
  <c r="HV160" i="7"/>
  <c r="HV263" i="7" s="1"/>
  <c r="IA160" i="7"/>
  <c r="IA263" i="7" s="1"/>
  <c r="HS160" i="7"/>
  <c r="HS263" i="7" s="1"/>
  <c r="HU160" i="7"/>
  <c r="HU263" i="7" s="1"/>
  <c r="HP160" i="7"/>
  <c r="HP263" i="7" s="1"/>
  <c r="HZ160" i="7"/>
  <c r="HZ263" i="7" s="1"/>
  <c r="IC160" i="7"/>
  <c r="IC263" i="7" s="1"/>
  <c r="HX160" i="7"/>
  <c r="HX263" i="7" s="1"/>
  <c r="IF160" i="7"/>
  <c r="IF263" i="7" s="1"/>
  <c r="IA115" i="7"/>
  <c r="IA218" i="7" s="1"/>
  <c r="IF115" i="7"/>
  <c r="IF218" i="7" s="1"/>
  <c r="AJ10" i="9"/>
  <c r="AK8" i="9"/>
  <c r="AL8" i="9" s="1"/>
  <c r="BI28" i="7"/>
  <c r="HS86" i="7"/>
  <c r="HS189" i="7" s="1"/>
  <c r="IA86" i="7"/>
  <c r="IA189" i="7" s="1"/>
  <c r="HT86" i="7"/>
  <c r="HT189" i="7" s="1"/>
  <c r="HU86" i="7"/>
  <c r="HU189" i="7" s="1"/>
  <c r="IC86" i="7"/>
  <c r="IC189" i="7" s="1"/>
  <c r="HV86" i="7"/>
  <c r="HV189" i="7" s="1"/>
  <c r="ID86" i="7"/>
  <c r="ID189" i="7" s="1"/>
  <c r="HO86" i="7"/>
  <c r="HO189" i="7" s="1"/>
  <c r="IO189" i="7" s="1"/>
  <c r="IE86" i="7"/>
  <c r="IE189" i="7" s="1"/>
  <c r="HP86" i="7"/>
  <c r="HP189" i="7" s="1"/>
  <c r="HX86" i="7"/>
  <c r="HX189" i="7" s="1"/>
  <c r="IF86" i="7"/>
  <c r="IF189" i="7" s="1"/>
  <c r="HQ86" i="7"/>
  <c r="HQ189" i="7" s="1"/>
  <c r="HY86" i="7"/>
  <c r="HY189" i="7" s="1"/>
  <c r="HZ86" i="7"/>
  <c r="HZ189" i="7" s="1"/>
  <c r="HO106" i="7"/>
  <c r="HO209" i="7" s="1"/>
  <c r="IO209" i="7" s="1"/>
  <c r="IE106" i="7"/>
  <c r="IE209" i="7" s="1"/>
  <c r="HP106" i="7"/>
  <c r="HP209" i="7" s="1"/>
  <c r="HX106" i="7"/>
  <c r="HX209" i="7" s="1"/>
  <c r="IF106" i="7"/>
  <c r="IF209" i="7" s="1"/>
  <c r="HQ106" i="7"/>
  <c r="HQ209" i="7" s="1"/>
  <c r="HY106" i="7"/>
  <c r="HY209" i="7" s="1"/>
  <c r="HZ106" i="7"/>
  <c r="HZ209" i="7" s="1"/>
  <c r="HS106" i="7"/>
  <c r="HS209" i="7" s="1"/>
  <c r="IA106" i="7"/>
  <c r="IA209" i="7" s="1"/>
  <c r="HT106" i="7"/>
  <c r="HT209" i="7" s="1"/>
  <c r="HU106" i="7"/>
  <c r="HU209" i="7" s="1"/>
  <c r="IC106" i="7"/>
  <c r="IC209" i="7" s="1"/>
  <c r="HV106" i="7"/>
  <c r="HV209" i="7" s="1"/>
  <c r="ID106" i="7"/>
  <c r="ID209" i="7" s="1"/>
  <c r="HQ96" i="7"/>
  <c r="HQ199" i="7" s="1"/>
  <c r="HY96" i="7"/>
  <c r="HY199" i="7" s="1"/>
  <c r="HZ96" i="7"/>
  <c r="HZ199" i="7" s="1"/>
  <c r="HS96" i="7"/>
  <c r="HS199" i="7" s="1"/>
  <c r="IA96" i="7"/>
  <c r="IA199" i="7" s="1"/>
  <c r="HT96" i="7"/>
  <c r="HT199" i="7" s="1"/>
  <c r="HU96" i="7"/>
  <c r="HU199" i="7" s="1"/>
  <c r="IC96" i="7"/>
  <c r="IC199" i="7" s="1"/>
  <c r="HV96" i="7"/>
  <c r="HV199" i="7" s="1"/>
  <c r="ID96" i="7"/>
  <c r="ID199" i="7" s="1"/>
  <c r="HO96" i="7"/>
  <c r="HO199" i="7" s="1"/>
  <c r="IO199" i="7" s="1"/>
  <c r="IE96" i="7"/>
  <c r="IE199" i="7" s="1"/>
  <c r="HP96" i="7"/>
  <c r="HP199" i="7" s="1"/>
  <c r="HX96" i="7"/>
  <c r="HX199" i="7" s="1"/>
  <c r="IF96" i="7"/>
  <c r="IF199" i="7" s="1"/>
  <c r="BR19" i="7"/>
  <c r="B13" i="5"/>
  <c r="C13" i="5" s="1"/>
  <c r="HM139" i="9" l="1"/>
  <c r="HO125" i="9"/>
  <c r="HI153" i="9"/>
  <c r="HJ125" i="9"/>
  <c r="HS112" i="9"/>
  <c r="HW112" i="9"/>
  <c r="HI118" i="9"/>
  <c r="HH118" i="9"/>
  <c r="BE19" i="7"/>
  <c r="HI89" i="9"/>
  <c r="HV89" i="9"/>
  <c r="HO89" i="9"/>
  <c r="HP89" i="9"/>
  <c r="IB89" i="9"/>
  <c r="HR99" i="9"/>
  <c r="HX139" i="9"/>
  <c r="HL139" i="9"/>
  <c r="HZ139" i="9"/>
  <c r="HO139" i="9"/>
  <c r="IB139" i="9"/>
  <c r="HV139" i="9"/>
  <c r="HP139" i="9"/>
  <c r="HI139" i="9"/>
  <c r="HM120" i="9"/>
  <c r="HJ120" i="9"/>
  <c r="AJ12" i="9"/>
  <c r="HO120" i="9"/>
  <c r="IC120" i="9"/>
  <c r="HH120" i="9"/>
  <c r="IB120" i="9"/>
  <c r="HV120" i="9"/>
  <c r="HO67" i="9"/>
  <c r="HR120" i="9"/>
  <c r="HS120" i="9"/>
  <c r="HI120" i="9"/>
  <c r="HJ67" i="9"/>
  <c r="HT120" i="9"/>
  <c r="HW120" i="9"/>
  <c r="HN120" i="9"/>
  <c r="HS89" i="9"/>
  <c r="HY120" i="9"/>
  <c r="HL120" i="9"/>
  <c r="HX120" i="9"/>
  <c r="HQ120" i="9"/>
  <c r="HP120" i="9"/>
  <c r="HM112" i="9"/>
  <c r="BO22" i="7"/>
  <c r="HM129" i="9"/>
  <c r="IC129" i="9"/>
  <c r="HY129" i="9"/>
  <c r="II230" i="7"/>
  <c r="IB129" i="9"/>
  <c r="HL124" i="9"/>
  <c r="HK129" i="9"/>
  <c r="HI68" i="9"/>
  <c r="HP129" i="9"/>
  <c r="HO129" i="9"/>
  <c r="HY89" i="9"/>
  <c r="HW129" i="9"/>
  <c r="HX129" i="9"/>
  <c r="HQ129" i="9"/>
  <c r="IA129" i="9"/>
  <c r="HS76" i="9"/>
  <c r="HU129" i="9"/>
  <c r="HT129" i="9"/>
  <c r="IA68" i="9"/>
  <c r="HS129" i="9"/>
  <c r="HZ129" i="9"/>
  <c r="HQ74" i="9"/>
  <c r="HK77" i="9"/>
  <c r="HL74" i="9"/>
  <c r="IA120" i="9"/>
  <c r="HQ124" i="9"/>
  <c r="IB74" i="9"/>
  <c r="HY147" i="9"/>
  <c r="HU74" i="9"/>
  <c r="HI74" i="9"/>
  <c r="HK74" i="9"/>
  <c r="HX76" i="9"/>
  <c r="HL153" i="9"/>
  <c r="HJ150" i="9"/>
  <c r="HU153" i="9"/>
  <c r="HS123" i="9"/>
  <c r="HU123" i="9"/>
  <c r="HR153" i="9"/>
  <c r="HT123" i="9"/>
  <c r="HO153" i="9"/>
  <c r="IA111" i="9"/>
  <c r="HJ151" i="9"/>
  <c r="HN151" i="9"/>
  <c r="HK147" i="9"/>
  <c r="HQ147" i="9"/>
  <c r="HW147" i="9"/>
  <c r="HV117" i="9"/>
  <c r="HJ88" i="9"/>
  <c r="HX111" i="9"/>
  <c r="HS147" i="9"/>
  <c r="HN150" i="9"/>
  <c r="HO77" i="9"/>
  <c r="HT147" i="9"/>
  <c r="HO147" i="9"/>
  <c r="HR147" i="9"/>
  <c r="HY123" i="9"/>
  <c r="HM148" i="9"/>
  <c r="HK141" i="9"/>
  <c r="HJ129" i="9"/>
  <c r="HN147" i="9"/>
  <c r="IA148" i="9"/>
  <c r="HY77" i="9"/>
  <c r="HP109" i="9"/>
  <c r="IC63" i="9"/>
  <c r="HH76" i="9"/>
  <c r="HH153" i="9"/>
  <c r="HU76" i="9"/>
  <c r="HN123" i="9"/>
  <c r="IB148" i="9"/>
  <c r="HP111" i="9"/>
  <c r="HJ68" i="9"/>
  <c r="HI112" i="9"/>
  <c r="HP145" i="9"/>
  <c r="HP153" i="9"/>
  <c r="IB67" i="9"/>
  <c r="IB153" i="9"/>
  <c r="HH117" i="9"/>
  <c r="HW117" i="9"/>
  <c r="HH100" i="9"/>
  <c r="HK151" i="9"/>
  <c r="HM150" i="9"/>
  <c r="HR150" i="9"/>
  <c r="HT99" i="9"/>
  <c r="HV99" i="9"/>
  <c r="HY76" i="9"/>
  <c r="HP138" i="9"/>
  <c r="HJ111" i="9"/>
  <c r="HL99" i="9"/>
  <c r="HP151" i="9"/>
  <c r="HM99" i="9"/>
  <c r="HN81" i="9"/>
  <c r="HX98" i="9"/>
  <c r="HW111" i="9"/>
  <c r="HY99" i="9"/>
  <c r="HO151" i="9"/>
  <c r="HI150" i="9"/>
  <c r="HH99" i="9"/>
  <c r="HQ123" i="9"/>
  <c r="HM135" i="9"/>
  <c r="HQ61" i="9"/>
  <c r="IC99" i="9"/>
  <c r="HL151" i="9"/>
  <c r="HK68" i="9"/>
  <c r="IA85" i="9"/>
  <c r="HP108" i="9"/>
  <c r="HY152" i="9"/>
  <c r="HX99" i="9"/>
  <c r="IA135" i="9"/>
  <c r="HK111" i="9"/>
  <c r="HK99" i="9"/>
  <c r="HQ151" i="9"/>
  <c r="IB68" i="9"/>
  <c r="HO112" i="9"/>
  <c r="HI79" i="9"/>
  <c r="HX100" i="9"/>
  <c r="HX135" i="9"/>
  <c r="HN135" i="9"/>
  <c r="HY148" i="9"/>
  <c r="HZ141" i="9"/>
  <c r="HS111" i="9"/>
  <c r="HM111" i="9"/>
  <c r="IC111" i="9"/>
  <c r="HP99" i="9"/>
  <c r="HW99" i="9"/>
  <c r="HH116" i="9"/>
  <c r="HP150" i="9"/>
  <c r="HW109" i="9"/>
  <c r="HP141" i="9"/>
  <c r="IB130" i="9"/>
  <c r="HZ135" i="9"/>
  <c r="HU148" i="9"/>
  <c r="HK148" i="9"/>
  <c r="HR141" i="9"/>
  <c r="HI104" i="9"/>
  <c r="HX145" i="9"/>
  <c r="HK81" i="9"/>
  <c r="HM138" i="9"/>
  <c r="HZ123" i="9"/>
  <c r="HN153" i="9"/>
  <c r="HH135" i="9"/>
  <c r="HS148" i="9"/>
  <c r="HI148" i="9"/>
  <c r="HP132" i="9"/>
  <c r="HL126" i="9"/>
  <c r="HY117" i="9"/>
  <c r="HX141" i="9"/>
  <c r="HZ111" i="9"/>
  <c r="HV111" i="9"/>
  <c r="HI99" i="9"/>
  <c r="HQ99" i="9"/>
  <c r="HQ67" i="9"/>
  <c r="HO150" i="9"/>
  <c r="HY139" i="9"/>
  <c r="HN104" i="9"/>
  <c r="HP81" i="9"/>
  <c r="HL100" i="9"/>
  <c r="IC138" i="9"/>
  <c r="IB123" i="9"/>
  <c r="HZ153" i="9"/>
  <c r="HK153" i="9"/>
  <c r="HJ135" i="9"/>
  <c r="HQ148" i="9"/>
  <c r="HP148" i="9"/>
  <c r="HR132" i="9"/>
  <c r="HV141" i="9"/>
  <c r="IC141" i="9"/>
  <c r="HH111" i="9"/>
  <c r="IB111" i="9"/>
  <c r="HP67" i="9"/>
  <c r="HR151" i="9"/>
  <c r="HW151" i="9"/>
  <c r="HK150" i="9"/>
  <c r="HN139" i="9"/>
  <c r="HT81" i="9"/>
  <c r="IA100" i="9"/>
  <c r="HN87" i="9"/>
  <c r="HP126" i="9"/>
  <c r="HO135" i="9"/>
  <c r="HN148" i="9"/>
  <c r="HZ148" i="9"/>
  <c r="IB126" i="9"/>
  <c r="HM124" i="9"/>
  <c r="HX117" i="9"/>
  <c r="HQ141" i="9"/>
  <c r="HJ141" i="9"/>
  <c r="HU111" i="9"/>
  <c r="HI111" i="9"/>
  <c r="HN102" i="9"/>
  <c r="HH150" i="9"/>
  <c r="HQ139" i="9"/>
  <c r="HP112" i="9"/>
  <c r="HJ104" i="9"/>
  <c r="HZ81" i="9"/>
  <c r="IA81" i="9"/>
  <c r="HW126" i="9"/>
  <c r="HP135" i="9"/>
  <c r="HY135" i="9"/>
  <c r="HL148" i="9"/>
  <c r="HO148" i="9"/>
  <c r="HS126" i="9"/>
  <c r="HN141" i="9"/>
  <c r="IA141" i="9"/>
  <c r="HR111" i="9"/>
  <c r="HN111" i="9"/>
  <c r="HP104" i="9"/>
  <c r="HZ143" i="9"/>
  <c r="HP94" i="9"/>
  <c r="HT108" i="9"/>
  <c r="HL144" i="9"/>
  <c r="HT152" i="9"/>
  <c r="HK116" i="9"/>
  <c r="HQ125" i="9"/>
  <c r="HI143" i="9"/>
  <c r="HU143" i="9"/>
  <c r="HN138" i="9"/>
  <c r="HO79" i="9"/>
  <c r="HN132" i="9"/>
  <c r="HU61" i="9"/>
  <c r="HW141" i="9"/>
  <c r="HH141" i="9"/>
  <c r="HI141" i="9"/>
  <c r="HV129" i="9"/>
  <c r="HS125" i="9"/>
  <c r="IA146" i="9"/>
  <c r="HW108" i="9"/>
  <c r="IC152" i="9"/>
  <c r="HN100" i="9"/>
  <c r="HR94" i="9"/>
  <c r="HL125" i="9"/>
  <c r="HQ143" i="9"/>
  <c r="HK143" i="9"/>
  <c r="IC143" i="9"/>
  <c r="HK138" i="9"/>
  <c r="HZ125" i="9"/>
  <c r="IA88" i="9"/>
  <c r="HY125" i="9"/>
  <c r="IB79" i="9"/>
  <c r="HX153" i="9"/>
  <c r="HL135" i="9"/>
  <c r="HR135" i="9"/>
  <c r="HK132" i="9"/>
  <c r="HS124" i="9"/>
  <c r="HS117" i="9"/>
  <c r="HM141" i="9"/>
  <c r="HU141" i="9"/>
  <c r="HL141" i="9"/>
  <c r="HO111" i="9"/>
  <c r="HY111" i="9"/>
  <c r="HT111" i="9"/>
  <c r="HI129" i="9"/>
  <c r="IB99" i="9"/>
  <c r="HS99" i="9"/>
  <c r="HK67" i="9"/>
  <c r="HT76" i="9"/>
  <c r="HI85" i="9"/>
  <c r="HP125" i="9"/>
  <c r="IC125" i="9"/>
  <c r="HL112" i="9"/>
  <c r="HH146" i="9"/>
  <c r="HQ146" i="9"/>
  <c r="HT77" i="9"/>
  <c r="HU152" i="9"/>
  <c r="HY79" i="9"/>
  <c r="IB143" i="9"/>
  <c r="HV143" i="9"/>
  <c r="IA132" i="9"/>
  <c r="HX132" i="9"/>
  <c r="IB125" i="9"/>
  <c r="HQ85" i="9"/>
  <c r="HU139" i="9"/>
  <c r="IA112" i="9"/>
  <c r="HN146" i="9"/>
  <c r="HW77" i="9"/>
  <c r="HI146" i="9"/>
  <c r="HS108" i="9"/>
  <c r="HX152" i="9"/>
  <c r="HW143" i="9"/>
  <c r="HR143" i="9"/>
  <c r="HW138" i="9"/>
  <c r="HV153" i="9"/>
  <c r="HI135" i="9"/>
  <c r="HU135" i="9"/>
  <c r="HW148" i="9"/>
  <c r="HS132" i="9"/>
  <c r="IB132" i="9"/>
  <c r="HH126" i="9"/>
  <c r="HM125" i="9"/>
  <c r="HL61" i="9"/>
  <c r="HR117" i="9"/>
  <c r="HS141" i="9"/>
  <c r="IB141" i="9"/>
  <c r="HO141" i="9"/>
  <c r="HQ111" i="9"/>
  <c r="HL111" i="9"/>
  <c r="HN125" i="9"/>
  <c r="HR125" i="9"/>
  <c r="HS85" i="9"/>
  <c r="HK112" i="9"/>
  <c r="HH112" i="9"/>
  <c r="IB104" i="9"/>
  <c r="HS146" i="9"/>
  <c r="HM77" i="9"/>
  <c r="IA77" i="9"/>
  <c r="IA147" i="9"/>
  <c r="HV125" i="9"/>
  <c r="HI125" i="9"/>
  <c r="IA144" i="9"/>
  <c r="HT143" i="9"/>
  <c r="HN143" i="9"/>
  <c r="HP79" i="9"/>
  <c r="HU125" i="9"/>
  <c r="HO146" i="9"/>
  <c r="HI77" i="9"/>
  <c r="IA125" i="9"/>
  <c r="HH144" i="9"/>
  <c r="HH103" i="9"/>
  <c r="HY143" i="9"/>
  <c r="HJ143" i="9"/>
  <c r="HO138" i="9"/>
  <c r="HM116" i="9"/>
  <c r="IC79" i="9"/>
  <c r="HL132" i="9"/>
  <c r="HV61" i="9"/>
  <c r="HM117" i="9"/>
  <c r="HZ76" i="9"/>
  <c r="HS102" i="9"/>
  <c r="HY112" i="9"/>
  <c r="HM146" i="9"/>
  <c r="IB77" i="9"/>
  <c r="HN77" i="9"/>
  <c r="HR116" i="9"/>
  <c r="HW125" i="9"/>
  <c r="HV108" i="9"/>
  <c r="HU131" i="9"/>
  <c r="IC144" i="9"/>
  <c r="HM143" i="9"/>
  <c r="HH143" i="9"/>
  <c r="HX138" i="9"/>
  <c r="HS98" i="9"/>
  <c r="HK94" i="9"/>
  <c r="HK79" i="9"/>
  <c r="HQ132" i="9"/>
  <c r="IC116" i="9"/>
  <c r="HH61" i="9"/>
  <c r="HL117" i="9"/>
  <c r="HT141" i="9"/>
  <c r="HL67" i="9"/>
  <c r="IC68" i="9"/>
  <c r="HX125" i="9"/>
  <c r="HK146" i="9"/>
  <c r="HJ77" i="9"/>
  <c r="HS77" i="9"/>
  <c r="HZ130" i="9"/>
  <c r="IB63" i="9"/>
  <c r="IB145" i="9"/>
  <c r="HI145" i="9"/>
  <c r="HL131" i="9"/>
  <c r="HS144" i="9"/>
  <c r="HO144" i="9"/>
  <c r="HX63" i="9"/>
  <c r="HM100" i="9"/>
  <c r="IA145" i="9"/>
  <c r="IA103" i="9"/>
  <c r="HM103" i="9"/>
  <c r="HT103" i="9"/>
  <c r="HH138" i="9"/>
  <c r="HR138" i="9"/>
  <c r="HU138" i="9"/>
  <c r="IB98" i="9"/>
  <c r="HZ88" i="9"/>
  <c r="HK123" i="9"/>
  <c r="HH123" i="9"/>
  <c r="HS79" i="9"/>
  <c r="HJ79" i="9"/>
  <c r="HW132" i="9"/>
  <c r="HM132" i="9"/>
  <c r="IA119" i="9"/>
  <c r="IB119" i="9"/>
  <c r="HQ94" i="9"/>
  <c r="HI126" i="9"/>
  <c r="IA61" i="9"/>
  <c r="HZ117" i="9"/>
  <c r="HT117" i="9"/>
  <c r="IC117" i="9"/>
  <c r="IB78" i="9"/>
  <c r="HK102" i="9"/>
  <c r="HQ102" i="9"/>
  <c r="HV151" i="9"/>
  <c r="HY151" i="9"/>
  <c r="HS151" i="9"/>
  <c r="HQ116" i="9"/>
  <c r="HZ92" i="9"/>
  <c r="HL92" i="9"/>
  <c r="HK109" i="9"/>
  <c r="HJ139" i="9"/>
  <c r="HX68" i="9"/>
  <c r="HW68" i="9"/>
  <c r="HV68" i="9"/>
  <c r="HK117" i="9"/>
  <c r="HX147" i="9"/>
  <c r="HV145" i="9"/>
  <c r="HY145" i="9"/>
  <c r="HO92" i="9"/>
  <c r="HY131" i="9"/>
  <c r="HX144" i="9"/>
  <c r="HM144" i="9"/>
  <c r="HS63" i="9"/>
  <c r="HW100" i="9"/>
  <c r="HS100" i="9"/>
  <c r="HR100" i="9"/>
  <c r="HZ103" i="9"/>
  <c r="HY103" i="9"/>
  <c r="HX103" i="9"/>
  <c r="HY98" i="9"/>
  <c r="HM88" i="9"/>
  <c r="HH119" i="9"/>
  <c r="HI119" i="9"/>
  <c r="HN78" i="9"/>
  <c r="HP130" i="9"/>
  <c r="HM92" i="9"/>
  <c r="HQ92" i="9"/>
  <c r="HI72" i="9"/>
  <c r="HX104" i="9"/>
  <c r="HO132" i="9"/>
  <c r="HP92" i="9"/>
  <c r="HZ131" i="9"/>
  <c r="HJ144" i="9"/>
  <c r="HI144" i="9"/>
  <c r="HK63" i="9"/>
  <c r="HQ100" i="9"/>
  <c r="IC100" i="9"/>
  <c r="IB100" i="9"/>
  <c r="HU103" i="9"/>
  <c r="HK103" i="9"/>
  <c r="HY88" i="9"/>
  <c r="HJ119" i="9"/>
  <c r="HX102" i="9"/>
  <c r="HX92" i="9"/>
  <c r="HR109" i="9"/>
  <c r="HP68" i="9"/>
  <c r="HO68" i="9"/>
  <c r="HT130" i="9"/>
  <c r="IC81" i="9"/>
  <c r="HL88" i="9"/>
  <c r="HX131" i="9"/>
  <c r="HK144" i="9"/>
  <c r="HR144" i="9"/>
  <c r="HS152" i="9"/>
  <c r="HO100" i="9"/>
  <c r="HK100" i="9"/>
  <c r="HJ100" i="9"/>
  <c r="HR103" i="9"/>
  <c r="HV103" i="9"/>
  <c r="IA138" i="9"/>
  <c r="HQ138" i="9"/>
  <c r="HQ88" i="9"/>
  <c r="HX123" i="9"/>
  <c r="IA123" i="9"/>
  <c r="HZ79" i="9"/>
  <c r="HM153" i="9"/>
  <c r="HT153" i="9"/>
  <c r="IB135" i="9"/>
  <c r="HK135" i="9"/>
  <c r="HR148" i="9"/>
  <c r="HI132" i="9"/>
  <c r="IC132" i="9"/>
  <c r="HJ132" i="9"/>
  <c r="HO119" i="9"/>
  <c r="HH94" i="9"/>
  <c r="HU126" i="9"/>
  <c r="HU117" i="9"/>
  <c r="HQ117" i="9"/>
  <c r="IC102" i="9"/>
  <c r="IB151" i="9"/>
  <c r="HU116" i="9"/>
  <c r="HS92" i="9"/>
  <c r="IB92" i="9"/>
  <c r="HT109" i="9"/>
  <c r="IA139" i="9"/>
  <c r="IC145" i="9"/>
  <c r="HM68" i="9"/>
  <c r="HY68" i="9"/>
  <c r="HT104" i="9"/>
  <c r="HH104" i="9"/>
  <c r="HZ89" i="9"/>
  <c r="HS103" i="9"/>
  <c r="IB103" i="9"/>
  <c r="HH79" i="9"/>
  <c r="HY119" i="9"/>
  <c r="IC94" i="9"/>
  <c r="HY126" i="9"/>
  <c r="IB117" i="9"/>
  <c r="HJ102" i="9"/>
  <c r="HH151" i="9"/>
  <c r="HM151" i="9"/>
  <c r="IC151" i="9"/>
  <c r="HX116" i="9"/>
  <c r="HN92" i="9"/>
  <c r="HT92" i="9"/>
  <c r="HZ109" i="9"/>
  <c r="HY109" i="9"/>
  <c r="HW139" i="9"/>
  <c r="HH68" i="9"/>
  <c r="HY104" i="9"/>
  <c r="HS104" i="9"/>
  <c r="HL146" i="9"/>
  <c r="HY146" i="9"/>
  <c r="HP77" i="9"/>
  <c r="IC89" i="9"/>
  <c r="HR92" i="9"/>
  <c r="HW130" i="9"/>
  <c r="HH145" i="9"/>
  <c r="HU81" i="9"/>
  <c r="HH72" i="9"/>
  <c r="IB108" i="9"/>
  <c r="HN131" i="9"/>
  <c r="HX81" i="9"/>
  <c r="HZ144" i="9"/>
  <c r="HY144" i="9"/>
  <c r="HM152" i="9"/>
  <c r="HV152" i="9"/>
  <c r="HI100" i="9"/>
  <c r="HU100" i="9"/>
  <c r="HJ103" i="9"/>
  <c r="HI103" i="9"/>
  <c r="HS143" i="9"/>
  <c r="HX143" i="9"/>
  <c r="IA143" i="9"/>
  <c r="HV138" i="9"/>
  <c r="HJ138" i="9"/>
  <c r="HH88" i="9"/>
  <c r="HT74" i="9"/>
  <c r="HJ123" i="9"/>
  <c r="HQ79" i="9"/>
  <c r="HW79" i="9"/>
  <c r="HQ153" i="9"/>
  <c r="IA153" i="9"/>
  <c r="IC135" i="9"/>
  <c r="HW135" i="9"/>
  <c r="HS135" i="9"/>
  <c r="HV148" i="9"/>
  <c r="HH148" i="9"/>
  <c r="HT148" i="9"/>
  <c r="HV132" i="9"/>
  <c r="HU132" i="9"/>
  <c r="HL119" i="9"/>
  <c r="HR124" i="9"/>
  <c r="HJ117" i="9"/>
  <c r="IA117" i="9"/>
  <c r="HN129" i="9"/>
  <c r="HJ99" i="9"/>
  <c r="HN99" i="9"/>
  <c r="HU99" i="9"/>
  <c r="HN76" i="9"/>
  <c r="HO102" i="9"/>
  <c r="HH85" i="9"/>
  <c r="HZ151" i="9"/>
  <c r="HU151" i="9"/>
  <c r="HI151" i="9"/>
  <c r="HW116" i="9"/>
  <c r="IC92" i="9"/>
  <c r="HY92" i="9"/>
  <c r="HY150" i="9"/>
  <c r="HH109" i="9"/>
  <c r="HM109" i="9"/>
  <c r="HS139" i="9"/>
  <c r="HU68" i="9"/>
  <c r="HL68" i="9"/>
  <c r="HQ112" i="9"/>
  <c r="HW104" i="9"/>
  <c r="HX146" i="9"/>
  <c r="HP146" i="9"/>
  <c r="IC77" i="9"/>
  <c r="HL77" i="9"/>
  <c r="HL89" i="9"/>
  <c r="HS119" i="9"/>
  <c r="IC130" i="9"/>
  <c r="HM130" i="9"/>
  <c r="HN145" i="9"/>
  <c r="HO130" i="9"/>
  <c r="HH130" i="9"/>
  <c r="HJ81" i="9"/>
  <c r="HR81" i="9"/>
  <c r="HI81" i="9"/>
  <c r="HJ108" i="9"/>
  <c r="HV131" i="9"/>
  <c r="HS81" i="9"/>
  <c r="HT144" i="9"/>
  <c r="HW144" i="9"/>
  <c r="HQ152" i="9"/>
  <c r="HP152" i="9"/>
  <c r="HP100" i="9"/>
  <c r="HZ100" i="9"/>
  <c r="HO103" i="9"/>
  <c r="HN103" i="9"/>
  <c r="HL138" i="9"/>
  <c r="HI138" i="9"/>
  <c r="HO98" i="9"/>
  <c r="HU88" i="9"/>
  <c r="HY74" i="9"/>
  <c r="HO123" i="9"/>
  <c r="HV79" i="9"/>
  <c r="HM79" i="9"/>
  <c r="HJ153" i="9"/>
  <c r="IC153" i="9"/>
  <c r="HY153" i="9"/>
  <c r="HT135" i="9"/>
  <c r="HV135" i="9"/>
  <c r="HQ135" i="9"/>
  <c r="IC148" i="9"/>
  <c r="HX148" i="9"/>
  <c r="HJ148" i="9"/>
  <c r="HT132" i="9"/>
  <c r="HH132" i="9"/>
  <c r="HP119" i="9"/>
  <c r="HV119" i="9"/>
  <c r="HM94" i="9"/>
  <c r="HM126" i="9"/>
  <c r="HN117" i="9"/>
  <c r="HO117" i="9"/>
  <c r="HI117" i="9"/>
  <c r="HM78" i="9"/>
  <c r="HO99" i="9"/>
  <c r="IA99" i="9"/>
  <c r="HZ99" i="9"/>
  <c r="HR85" i="9"/>
  <c r="HX151" i="9"/>
  <c r="HT151" i="9"/>
  <c r="IA151" i="9"/>
  <c r="HL116" i="9"/>
  <c r="HN79" i="9"/>
  <c r="HU92" i="9"/>
  <c r="HW92" i="9"/>
  <c r="HS150" i="9"/>
  <c r="HN109" i="9"/>
  <c r="HL109" i="9"/>
  <c r="HK139" i="9"/>
  <c r="HS68" i="9"/>
  <c r="HR68" i="9"/>
  <c r="HQ68" i="9"/>
  <c r="HR112" i="9"/>
  <c r="HQ104" i="9"/>
  <c r="HM104" i="9"/>
  <c r="HU146" i="9"/>
  <c r="IB146" i="9"/>
  <c r="HH77" i="9"/>
  <c r="HV77" i="9"/>
  <c r="HJ147" i="9"/>
  <c r="HJ89" i="9"/>
  <c r="GH133" i="9"/>
  <c r="GI133" i="9" s="1"/>
  <c r="GJ133" i="9" s="1"/>
  <c r="GK133" i="9" s="1"/>
  <c r="GL133" i="9" s="1"/>
  <c r="GM133" i="9" s="1"/>
  <c r="GN133" i="9" s="1"/>
  <c r="GO133" i="9" s="1"/>
  <c r="GP133" i="9" s="1"/>
  <c r="GQ133" i="9" s="1"/>
  <c r="GR133" i="9" s="1"/>
  <c r="GS133" i="9" s="1"/>
  <c r="GT133" i="9" s="1"/>
  <c r="GU133" i="9" s="1"/>
  <c r="GV133" i="9" s="1"/>
  <c r="GW133" i="9" s="1"/>
  <c r="GX133" i="9" s="1"/>
  <c r="GY133" i="9" s="1"/>
  <c r="GZ133" i="9" s="1"/>
  <c r="HA133" i="9" s="1"/>
  <c r="HB133" i="9" s="1"/>
  <c r="HH133" i="9"/>
  <c r="GH75" i="9"/>
  <c r="HH75" i="9"/>
  <c r="GH137" i="9"/>
  <c r="GI137" i="9" s="1"/>
  <c r="GJ137" i="9" s="1"/>
  <c r="GK137" i="9" s="1"/>
  <c r="GL137" i="9" s="1"/>
  <c r="GM137" i="9" s="1"/>
  <c r="GN137" i="9" s="1"/>
  <c r="GO137" i="9" s="1"/>
  <c r="GP137" i="9" s="1"/>
  <c r="GQ137" i="9" s="1"/>
  <c r="GR137" i="9" s="1"/>
  <c r="GS137" i="9" s="1"/>
  <c r="GT137" i="9" s="1"/>
  <c r="GU137" i="9" s="1"/>
  <c r="GV137" i="9" s="1"/>
  <c r="GW137" i="9" s="1"/>
  <c r="GX137" i="9" s="1"/>
  <c r="GY137" i="9" s="1"/>
  <c r="GZ137" i="9" s="1"/>
  <c r="HA137" i="9" s="1"/>
  <c r="HB137" i="9" s="1"/>
  <c r="HH137" i="9"/>
  <c r="HW87" i="9"/>
  <c r="HL63" i="9"/>
  <c r="HY108" i="9"/>
  <c r="HL108" i="9"/>
  <c r="HN108" i="9"/>
  <c r="IA131" i="9"/>
  <c r="HS131" i="9"/>
  <c r="HM131" i="9"/>
  <c r="HQ63" i="9"/>
  <c r="HZ63" i="9"/>
  <c r="HL152" i="9"/>
  <c r="HW152" i="9"/>
  <c r="HK152" i="9"/>
  <c r="IB134" i="9"/>
  <c r="GH114" i="9"/>
  <c r="HR98" i="9"/>
  <c r="HQ98" i="9"/>
  <c r="HN88" i="9"/>
  <c r="HW88" i="9"/>
  <c r="HT88" i="9"/>
  <c r="HV74" i="9"/>
  <c r="HZ119" i="9"/>
  <c r="HM119" i="9"/>
  <c r="HN119" i="9"/>
  <c r="HJ94" i="9"/>
  <c r="HV94" i="9"/>
  <c r="HZ126" i="9"/>
  <c r="HV126" i="9"/>
  <c r="HX126" i="9"/>
  <c r="HX88" i="9"/>
  <c r="HN124" i="9"/>
  <c r="HX124" i="9"/>
  <c r="HI61" i="9"/>
  <c r="HS61" i="9"/>
  <c r="HR61" i="9"/>
  <c r="HS78" i="9"/>
  <c r="HY78" i="9"/>
  <c r="HK78" i="9"/>
  <c r="IB87" i="9"/>
  <c r="HM87" i="9"/>
  <c r="HI134" i="9"/>
  <c r="HR134" i="9"/>
  <c r="HT119" i="9"/>
  <c r="HI88" i="9"/>
  <c r="HN67" i="9"/>
  <c r="HU67" i="9"/>
  <c r="HR76" i="9"/>
  <c r="HL76" i="9"/>
  <c r="HP102" i="9"/>
  <c r="HT102" i="9"/>
  <c r="HU102" i="9"/>
  <c r="HN85" i="9"/>
  <c r="HX85" i="9"/>
  <c r="HW85" i="9"/>
  <c r="HX130" i="9"/>
  <c r="HK130" i="9"/>
  <c r="IB116" i="9"/>
  <c r="HO116" i="9"/>
  <c r="HL107" i="9"/>
  <c r="HK107" i="9"/>
  <c r="HR145" i="9"/>
  <c r="IA92" i="9"/>
  <c r="HX119" i="9"/>
  <c r="HL145" i="9"/>
  <c r="HH108" i="9"/>
  <c r="HQ108" i="9"/>
  <c r="IC108" i="9"/>
  <c r="HO131" i="9"/>
  <c r="HW131" i="9"/>
  <c r="HR131" i="9"/>
  <c r="HV63" i="9"/>
  <c r="HP107" i="9"/>
  <c r="GH83" i="9"/>
  <c r="HI83" i="9" s="1"/>
  <c r="HT98" i="9"/>
  <c r="HV98" i="9"/>
  <c r="IC98" i="9"/>
  <c r="HN74" i="9"/>
  <c r="HO94" i="9"/>
  <c r="IA94" i="9"/>
  <c r="IC124" i="9"/>
  <c r="IB124" i="9"/>
  <c r="HN61" i="9"/>
  <c r="HX61" i="9"/>
  <c r="HW61" i="9"/>
  <c r="HP78" i="9"/>
  <c r="HT78" i="9"/>
  <c r="HX78" i="9"/>
  <c r="HP87" i="9"/>
  <c r="HY87" i="9"/>
  <c r="GI101" i="9"/>
  <c r="HK134" i="9"/>
  <c r="HO134" i="9"/>
  <c r="HH106" i="9"/>
  <c r="HH122" i="9"/>
  <c r="IA67" i="9"/>
  <c r="HZ67" i="9"/>
  <c r="IC76" i="9"/>
  <c r="HW76" i="9"/>
  <c r="HQ76" i="9"/>
  <c r="HL102" i="9"/>
  <c r="HZ102" i="9"/>
  <c r="HY102" i="9"/>
  <c r="HT85" i="9"/>
  <c r="HK85" i="9"/>
  <c r="HM85" i="9"/>
  <c r="HR130" i="9"/>
  <c r="HJ130" i="9"/>
  <c r="HJ116" i="9"/>
  <c r="IA116" i="9"/>
  <c r="GH96" i="9"/>
  <c r="HI96" i="9" s="1"/>
  <c r="HQ81" i="9"/>
  <c r="HT126" i="9"/>
  <c r="HY107" i="9"/>
  <c r="HQ107" i="9"/>
  <c r="IC150" i="9"/>
  <c r="HL150" i="9"/>
  <c r="IC109" i="9"/>
  <c r="HU109" i="9"/>
  <c r="HQ109" i="9"/>
  <c r="HU145" i="9"/>
  <c r="HY81" i="9"/>
  <c r="IB112" i="9"/>
  <c r="HN112" i="9"/>
  <c r="HU112" i="9"/>
  <c r="IC147" i="9"/>
  <c r="IA89" i="9"/>
  <c r="HP117" i="9"/>
  <c r="HX87" i="9"/>
  <c r="IA134" i="9"/>
  <c r="HY63" i="9"/>
  <c r="HO63" i="9"/>
  <c r="HH105" i="9"/>
  <c r="GH105" i="9"/>
  <c r="HM108" i="9"/>
  <c r="HO108" i="9"/>
  <c r="HK108" i="9"/>
  <c r="HH131" i="9"/>
  <c r="IC131" i="9"/>
  <c r="HP131" i="9"/>
  <c r="HI63" i="9"/>
  <c r="HU63" i="9"/>
  <c r="HI152" i="9"/>
  <c r="IA152" i="9"/>
  <c r="HN152" i="9"/>
  <c r="HH98" i="9"/>
  <c r="HL98" i="9"/>
  <c r="HK98" i="9"/>
  <c r="HP88" i="9"/>
  <c r="HR88" i="9"/>
  <c r="HW74" i="9"/>
  <c r="IA74" i="9"/>
  <c r="HT100" i="9"/>
  <c r="HM123" i="9"/>
  <c r="HI123" i="9"/>
  <c r="HU119" i="9"/>
  <c r="HU94" i="9"/>
  <c r="HI94" i="9"/>
  <c r="IC126" i="9"/>
  <c r="HQ126" i="9"/>
  <c r="HO124" i="9"/>
  <c r="HK124" i="9"/>
  <c r="HJ124" i="9"/>
  <c r="HT61" i="9"/>
  <c r="HK61" i="9"/>
  <c r="HM61" i="9"/>
  <c r="IC78" i="9"/>
  <c r="HQ78" i="9"/>
  <c r="HR87" i="9"/>
  <c r="HK87" i="9"/>
  <c r="HP134" i="9"/>
  <c r="IC134" i="9"/>
  <c r="HZ120" i="9"/>
  <c r="HT67" i="9"/>
  <c r="HI67" i="9"/>
  <c r="HH67" i="9"/>
  <c r="HK76" i="9"/>
  <c r="IB76" i="9"/>
  <c r="HV76" i="9"/>
  <c r="HV102" i="9"/>
  <c r="HH102" i="9"/>
  <c r="HY85" i="9"/>
  <c r="HP85" i="9"/>
  <c r="IB85" i="9"/>
  <c r="HV130" i="9"/>
  <c r="HI130" i="9"/>
  <c r="HV116" i="9"/>
  <c r="HI116" i="9"/>
  <c r="HN107" i="9"/>
  <c r="HU107" i="9"/>
  <c r="HZ150" i="9"/>
  <c r="IA150" i="9"/>
  <c r="HV150" i="9"/>
  <c r="HS109" i="9"/>
  <c r="IB109" i="9"/>
  <c r="HK145" i="9"/>
  <c r="HJ145" i="9"/>
  <c r="HS88" i="9"/>
  <c r="HZ104" i="9"/>
  <c r="GH64" i="9"/>
  <c r="HI147" i="9"/>
  <c r="HW89" i="9"/>
  <c r="HR89" i="9"/>
  <c r="HY100" i="9"/>
  <c r="HL94" i="9"/>
  <c r="HV88" i="9"/>
  <c r="HN68" i="9"/>
  <c r="HJ63" i="9"/>
  <c r="IB81" i="9"/>
  <c r="HM81" i="9"/>
  <c r="HR108" i="9"/>
  <c r="IA108" i="9"/>
  <c r="HU108" i="9"/>
  <c r="HT131" i="9"/>
  <c r="HK131" i="9"/>
  <c r="IB131" i="9"/>
  <c r="GH122" i="9"/>
  <c r="HI122" i="9" s="1"/>
  <c r="HV144" i="9"/>
  <c r="HU144" i="9"/>
  <c r="HH78" i="9"/>
  <c r="HN63" i="9"/>
  <c r="HR63" i="9"/>
  <c r="HO152" i="9"/>
  <c r="HR152" i="9"/>
  <c r="IB152" i="9"/>
  <c r="GI118" i="9"/>
  <c r="GH95" i="9"/>
  <c r="IB138" i="9"/>
  <c r="HY138" i="9"/>
  <c r="GH115" i="9"/>
  <c r="HW98" i="9"/>
  <c r="HP98" i="9"/>
  <c r="HJ98" i="9"/>
  <c r="IC88" i="9"/>
  <c r="HO88" i="9"/>
  <c r="HM74" i="9"/>
  <c r="HS74" i="9"/>
  <c r="HW123" i="9"/>
  <c r="HR123" i="9"/>
  <c r="HV123" i="9"/>
  <c r="HL79" i="9"/>
  <c r="HU79" i="9"/>
  <c r="HW153" i="9"/>
  <c r="HS153" i="9"/>
  <c r="HR119" i="9"/>
  <c r="HK119" i="9"/>
  <c r="GH91" i="9"/>
  <c r="HH91" i="9"/>
  <c r="HY94" i="9"/>
  <c r="HN94" i="9"/>
  <c r="HJ126" i="9"/>
  <c r="HN126" i="9"/>
  <c r="HZ87" i="9"/>
  <c r="IA124" i="9"/>
  <c r="HH124" i="9"/>
  <c r="HV124" i="9"/>
  <c r="HY61" i="9"/>
  <c r="HP61" i="9"/>
  <c r="IB61" i="9"/>
  <c r="HY141" i="9"/>
  <c r="HZ78" i="9"/>
  <c r="HV78" i="9"/>
  <c r="HL129" i="9"/>
  <c r="HJ87" i="9"/>
  <c r="HH87" i="9"/>
  <c r="HT87" i="9"/>
  <c r="HQ134" i="9"/>
  <c r="HW134" i="9"/>
  <c r="HJ134" i="9"/>
  <c r="HP74" i="9"/>
  <c r="HY67" i="9"/>
  <c r="HS67" i="9"/>
  <c r="HM67" i="9"/>
  <c r="HP76" i="9"/>
  <c r="HJ76" i="9"/>
  <c r="IA76" i="9"/>
  <c r="IA102" i="9"/>
  <c r="HR102" i="9"/>
  <c r="IB102" i="9"/>
  <c r="IC85" i="9"/>
  <c r="HJ85" i="9"/>
  <c r="HL130" i="9"/>
  <c r="HU130" i="9"/>
  <c r="HT116" i="9"/>
  <c r="HP116" i="9"/>
  <c r="HT145" i="9"/>
  <c r="HI101" i="9"/>
  <c r="HK92" i="9"/>
  <c r="HJ92" i="9"/>
  <c r="HO107" i="9"/>
  <c r="IA107" i="9"/>
  <c r="HZ107" i="9"/>
  <c r="HX150" i="9"/>
  <c r="HQ150" i="9"/>
  <c r="HT150" i="9"/>
  <c r="HX109" i="9"/>
  <c r="HJ109" i="9"/>
  <c r="IA109" i="9"/>
  <c r="HR139" i="9"/>
  <c r="HW145" i="9"/>
  <c r="HS145" i="9"/>
  <c r="HH66" i="9"/>
  <c r="HX112" i="9"/>
  <c r="IC104" i="9"/>
  <c r="HK104" i="9"/>
  <c r="HV146" i="9"/>
  <c r="HV147" i="9"/>
  <c r="HP147" i="9"/>
  <c r="HT89" i="9"/>
  <c r="HU89" i="9"/>
  <c r="IB107" i="9"/>
  <c r="HW124" i="9"/>
  <c r="HR126" i="9"/>
  <c r="IA79" i="9"/>
  <c r="HX134" i="9"/>
  <c r="HV134" i="9"/>
  <c r="HV107" i="9"/>
  <c r="HT63" i="9"/>
  <c r="HO81" i="9"/>
  <c r="HW81" i="9"/>
  <c r="HX108" i="9"/>
  <c r="HI108" i="9"/>
  <c r="HZ108" i="9"/>
  <c r="HI131" i="9"/>
  <c r="HQ131" i="9"/>
  <c r="HJ131" i="9"/>
  <c r="HN144" i="9"/>
  <c r="IB144" i="9"/>
  <c r="HQ144" i="9"/>
  <c r="IA63" i="9"/>
  <c r="HW63" i="9"/>
  <c r="HZ152" i="9"/>
  <c r="HJ152" i="9"/>
  <c r="HH152" i="9"/>
  <c r="HW103" i="9"/>
  <c r="HQ103" i="9"/>
  <c r="HL143" i="9"/>
  <c r="HO143" i="9"/>
  <c r="HP143" i="9"/>
  <c r="HT138" i="9"/>
  <c r="HZ138" i="9"/>
  <c r="HS138" i="9"/>
  <c r="HM98" i="9"/>
  <c r="HN98" i="9"/>
  <c r="HI98" i="9"/>
  <c r="HK88" i="9"/>
  <c r="IB88" i="9"/>
  <c r="HR74" i="9"/>
  <c r="HX74" i="9"/>
  <c r="IC123" i="9"/>
  <c r="HP123" i="9"/>
  <c r="HL123" i="9"/>
  <c r="HX79" i="9"/>
  <c r="HR79" i="9"/>
  <c r="HY132" i="9"/>
  <c r="HZ132" i="9"/>
  <c r="IC119" i="9"/>
  <c r="HW119" i="9"/>
  <c r="HQ119" i="9"/>
  <c r="HT94" i="9"/>
  <c r="HS94" i="9"/>
  <c r="HO126" i="9"/>
  <c r="IA126" i="9"/>
  <c r="HI124" i="9"/>
  <c r="HU124" i="9"/>
  <c r="HT124" i="9"/>
  <c r="HG61" i="9"/>
  <c r="AK12" i="9" s="1"/>
  <c r="IC61" i="9"/>
  <c r="HJ61" i="9"/>
  <c r="GI82" i="9"/>
  <c r="HI82" i="9"/>
  <c r="HU78" i="9"/>
  <c r="HL78" i="9"/>
  <c r="HR129" i="9"/>
  <c r="IC87" i="9"/>
  <c r="HO87" i="9"/>
  <c r="HQ87" i="9"/>
  <c r="GH69" i="9"/>
  <c r="HZ134" i="9"/>
  <c r="HL134" i="9"/>
  <c r="HT79" i="9"/>
  <c r="HX67" i="9"/>
  <c r="HR67" i="9"/>
  <c r="HM76" i="9"/>
  <c r="HO76" i="9"/>
  <c r="HI76" i="9"/>
  <c r="HI102" i="9"/>
  <c r="HW102" i="9"/>
  <c r="HM102" i="9"/>
  <c r="HL85" i="9"/>
  <c r="HZ85" i="9"/>
  <c r="HO85" i="9"/>
  <c r="HY130" i="9"/>
  <c r="HY116" i="9"/>
  <c r="HS116" i="9"/>
  <c r="HI92" i="9"/>
  <c r="HH92" i="9"/>
  <c r="HV92" i="9"/>
  <c r="HH107" i="9"/>
  <c r="HX107" i="9"/>
  <c r="HU150" i="9"/>
  <c r="HW150" i="9"/>
  <c r="IB150" i="9"/>
  <c r="HV109" i="9"/>
  <c r="HO109" i="9"/>
  <c r="HI109" i="9"/>
  <c r="IC139" i="9"/>
  <c r="HQ145" i="9"/>
  <c r="HM145" i="9"/>
  <c r="HZ74" i="9"/>
  <c r="HT112" i="9"/>
  <c r="HJ112" i="9"/>
  <c r="HR104" i="9"/>
  <c r="IA104" i="9"/>
  <c r="HO104" i="9"/>
  <c r="HR146" i="9"/>
  <c r="HZ146" i="9"/>
  <c r="HT146" i="9"/>
  <c r="HZ77" i="9"/>
  <c r="HX77" i="9"/>
  <c r="HH64" i="9"/>
  <c r="IB147" i="9"/>
  <c r="HU147" i="9"/>
  <c r="HQ89" i="9"/>
  <c r="HK89" i="9"/>
  <c r="HP144" i="9"/>
  <c r="GH121" i="9"/>
  <c r="IC107" i="9"/>
  <c r="GH66" i="9"/>
  <c r="HP63" i="9"/>
  <c r="HM63" i="9"/>
  <c r="HZ98" i="9"/>
  <c r="IA98" i="9"/>
  <c r="HU98" i="9"/>
  <c r="HO74" i="9"/>
  <c r="IC74" i="9"/>
  <c r="HZ94" i="9"/>
  <c r="IB94" i="9"/>
  <c r="HX94" i="9"/>
  <c r="HL103" i="9"/>
  <c r="HP124" i="9"/>
  <c r="HZ124" i="9"/>
  <c r="HY124" i="9"/>
  <c r="HZ61" i="9"/>
  <c r="HO61" i="9"/>
  <c r="HR78" i="9"/>
  <c r="HJ78" i="9"/>
  <c r="IA78" i="9"/>
  <c r="HI87" i="9"/>
  <c r="IA87" i="9"/>
  <c r="HV87" i="9"/>
  <c r="HH80" i="9"/>
  <c r="HH134" i="9"/>
  <c r="HU134" i="9"/>
  <c r="GH106" i="9"/>
  <c r="HV67" i="9"/>
  <c r="IC67" i="9"/>
  <c r="HW67" i="9"/>
  <c r="HS130" i="9"/>
  <c r="HU120" i="9"/>
  <c r="HT107" i="9"/>
  <c r="HS107" i="9"/>
  <c r="HM107" i="9"/>
  <c r="HZ145" i="9"/>
  <c r="HT139" i="9"/>
  <c r="HW94" i="9"/>
  <c r="GH110" i="9"/>
  <c r="HI110" i="9" s="1"/>
  <c r="GI72" i="9"/>
  <c r="HJ72" i="9" s="1"/>
  <c r="HZ147" i="9"/>
  <c r="HN89" i="9"/>
  <c r="HX89" i="9"/>
  <c r="HV81" i="9"/>
  <c r="HN130" i="9"/>
  <c r="GH128" i="9"/>
  <c r="HN134" i="9"/>
  <c r="HV100" i="9"/>
  <c r="HH121" i="9"/>
  <c r="HW78" i="9"/>
  <c r="HO78" i="9"/>
  <c r="HI78" i="9"/>
  <c r="HU87" i="9"/>
  <c r="HS87" i="9"/>
  <c r="HL87" i="9"/>
  <c r="GH80" i="9"/>
  <c r="HT134" i="9"/>
  <c r="HY134" i="9"/>
  <c r="HH128" i="9"/>
  <c r="IC103" i="9"/>
  <c r="HK126" i="9"/>
  <c r="HV85" i="9"/>
  <c r="HU85" i="9"/>
  <c r="IA130" i="9"/>
  <c r="HQ130" i="9"/>
  <c r="HZ116" i="9"/>
  <c r="HJ107" i="9"/>
  <c r="HS134" i="9"/>
  <c r="HJ74" i="9"/>
  <c r="HI107" i="9"/>
  <c r="HW107" i="9"/>
  <c r="HR107" i="9"/>
  <c r="GH113" i="9"/>
  <c r="HH113" i="9"/>
  <c r="HO145" i="9"/>
  <c r="HZ68" i="9"/>
  <c r="HT68" i="9"/>
  <c r="GH93" i="9"/>
  <c r="HL81" i="9"/>
  <c r="HM134" i="9"/>
  <c r="HZ112" i="9"/>
  <c r="HV112" i="9"/>
  <c r="IC112" i="9"/>
  <c r="HL104" i="9"/>
  <c r="HV104" i="9"/>
  <c r="HU104" i="9"/>
  <c r="IC146" i="9"/>
  <c r="HW146" i="9"/>
  <c r="HJ146" i="9"/>
  <c r="HR77" i="9"/>
  <c r="HU77" i="9"/>
  <c r="HQ77" i="9"/>
  <c r="HL147" i="9"/>
  <c r="HM147" i="9"/>
  <c r="HM89" i="9"/>
  <c r="HH89" i="9"/>
  <c r="HP103" i="9"/>
  <c r="HN116" i="9"/>
  <c r="HK120" i="9"/>
  <c r="BJ25" i="7"/>
  <c r="IR244" i="7"/>
  <c r="IS244" i="7" s="1"/>
  <c r="IT244" i="7" s="1"/>
  <c r="IU244" i="7" s="1"/>
  <c r="IV244" i="7" s="1"/>
  <c r="IW244" i="7" s="1"/>
  <c r="IX244" i="7" s="1"/>
  <c r="IY244" i="7" s="1"/>
  <c r="IZ244" i="7" s="1"/>
  <c r="JA244" i="7" s="1"/>
  <c r="JB244" i="7" s="1"/>
  <c r="JC244" i="7" s="1"/>
  <c r="JD244" i="7" s="1"/>
  <c r="JE244" i="7" s="1"/>
  <c r="JF244" i="7" s="1"/>
  <c r="BP21" i="7"/>
  <c r="IR226" i="7"/>
  <c r="IS226" i="7" s="1"/>
  <c r="IT226" i="7" s="1"/>
  <c r="IU226" i="7" s="1"/>
  <c r="IV226" i="7" s="1"/>
  <c r="IW226" i="7" s="1"/>
  <c r="IX226" i="7" s="1"/>
  <c r="IY226" i="7" s="1"/>
  <c r="IZ226" i="7" s="1"/>
  <c r="JA226" i="7" s="1"/>
  <c r="JB226" i="7" s="1"/>
  <c r="JC226" i="7" s="1"/>
  <c r="JD226" i="7" s="1"/>
  <c r="JE226" i="7" s="1"/>
  <c r="JF226" i="7" s="1"/>
  <c r="IP218" i="7"/>
  <c r="IQ218" i="7" s="1"/>
  <c r="IR218" i="7" s="1"/>
  <c r="IS218" i="7" s="1"/>
  <c r="IT218" i="7" s="1"/>
  <c r="IU218" i="7" s="1"/>
  <c r="IV218" i="7" s="1"/>
  <c r="IW218" i="7" s="1"/>
  <c r="IX218" i="7" s="1"/>
  <c r="IY218" i="7" s="1"/>
  <c r="IZ218" i="7" s="1"/>
  <c r="JA218" i="7" s="1"/>
  <c r="JB218" i="7" s="1"/>
  <c r="JC218" i="7" s="1"/>
  <c r="JD218" i="7" s="1"/>
  <c r="JE218" i="7" s="1"/>
  <c r="JF218" i="7" s="1"/>
  <c r="IP236" i="7"/>
  <c r="IQ236" i="7" s="1"/>
  <c r="IR236" i="7" s="1"/>
  <c r="IS236" i="7" s="1"/>
  <c r="IT236" i="7" s="1"/>
  <c r="IU236" i="7" s="1"/>
  <c r="IV236" i="7" s="1"/>
  <c r="IW236" i="7" s="1"/>
  <c r="IX236" i="7" s="1"/>
  <c r="IY236" i="7" s="1"/>
  <c r="IZ236" i="7" s="1"/>
  <c r="JA236" i="7" s="1"/>
  <c r="JB236" i="7" s="1"/>
  <c r="JC236" i="7" s="1"/>
  <c r="JD236" i="7" s="1"/>
  <c r="JE236" i="7" s="1"/>
  <c r="JF236" i="7" s="1"/>
  <c r="IP227" i="7"/>
  <c r="IQ227" i="7" s="1"/>
  <c r="IR227" i="7" s="1"/>
  <c r="IS227" i="7" s="1"/>
  <c r="IT227" i="7" s="1"/>
  <c r="IU227" i="7" s="1"/>
  <c r="IV227" i="7" s="1"/>
  <c r="IW227" i="7" s="1"/>
  <c r="IX227" i="7" s="1"/>
  <c r="IY227" i="7" s="1"/>
  <c r="IZ227" i="7" s="1"/>
  <c r="JA227" i="7" s="1"/>
  <c r="JB227" i="7" s="1"/>
  <c r="JC227" i="7" s="1"/>
  <c r="JD227" i="7" s="1"/>
  <c r="JE227" i="7" s="1"/>
  <c r="JF227" i="7" s="1"/>
  <c r="IP254" i="7"/>
  <c r="IQ254" i="7" s="1"/>
  <c r="IL212" i="7"/>
  <c r="IM212" i="7" s="1"/>
  <c r="IN212" i="7" s="1"/>
  <c r="IP199" i="7"/>
  <c r="IQ199" i="7" s="1"/>
  <c r="BK26" i="7" s="1"/>
  <c r="II239" i="7"/>
  <c r="IJ239" i="7" s="1"/>
  <c r="IK239" i="7" s="1"/>
  <c r="IL239" i="7" s="1"/>
  <c r="IM239" i="7" s="1"/>
  <c r="IN239" i="7" s="1"/>
  <c r="IP209" i="7"/>
  <c r="IQ209" i="7" s="1"/>
  <c r="IP189" i="7"/>
  <c r="IQ189" i="7" s="1"/>
  <c r="II221" i="7"/>
  <c r="IJ221" i="7" s="1"/>
  <c r="IK221" i="7" s="1"/>
  <c r="IL221" i="7" s="1"/>
  <c r="IM221" i="7" s="1"/>
  <c r="IN221" i="7" s="1"/>
  <c r="IK202" i="7"/>
  <c r="IL202" i="7" s="1"/>
  <c r="IM202" i="7" s="1"/>
  <c r="IN202" i="7" s="1"/>
  <c r="II275" i="7"/>
  <c r="IJ275" i="7" s="1"/>
  <c r="IK275" i="7" s="1"/>
  <c r="IL275" i="7" s="1"/>
  <c r="IM275" i="7" s="1"/>
  <c r="IN275" i="7" s="1"/>
  <c r="IR208" i="7"/>
  <c r="IS208" i="7" s="1"/>
  <c r="IT208" i="7" s="1"/>
  <c r="IU208" i="7" s="1"/>
  <c r="IV208" i="7" s="1"/>
  <c r="IW208" i="7" s="1"/>
  <c r="IX208" i="7" s="1"/>
  <c r="IY208" i="7" s="1"/>
  <c r="IZ208" i="7" s="1"/>
  <c r="JA208" i="7" s="1"/>
  <c r="JB208" i="7" s="1"/>
  <c r="JC208" i="7" s="1"/>
  <c r="JD208" i="7" s="1"/>
  <c r="JE208" i="7" s="1"/>
  <c r="JF208" i="7" s="1"/>
  <c r="BL25" i="7"/>
  <c r="IR198" i="7"/>
  <c r="IS198" i="7" s="1"/>
  <c r="IT198" i="7" s="1"/>
  <c r="IU198" i="7" s="1"/>
  <c r="IV198" i="7" s="1"/>
  <c r="IW198" i="7" s="1"/>
  <c r="IX198" i="7" s="1"/>
  <c r="IY198" i="7" s="1"/>
  <c r="IZ198" i="7" s="1"/>
  <c r="JA198" i="7" s="1"/>
  <c r="JB198" i="7" s="1"/>
  <c r="JC198" i="7" s="1"/>
  <c r="JD198" i="7" s="1"/>
  <c r="JE198" i="7" s="1"/>
  <c r="JF198" i="7" s="1"/>
  <c r="BK25" i="7"/>
  <c r="II257" i="7"/>
  <c r="IJ257" i="7" s="1"/>
  <c r="IK257" i="7" s="1"/>
  <c r="IL257" i="7" s="1"/>
  <c r="IM257" i="7" s="1"/>
  <c r="IN257" i="7" s="1"/>
  <c r="BO23" i="7"/>
  <c r="II192" i="7"/>
  <c r="IJ192" i="7" s="1"/>
  <c r="IK192" i="7" s="1"/>
  <c r="IL192" i="7" s="1"/>
  <c r="IM192" i="7" s="1"/>
  <c r="IN192" i="7" s="1"/>
  <c r="IR253" i="7"/>
  <c r="IS253" i="7" s="1"/>
  <c r="IT253" i="7" s="1"/>
  <c r="IU253" i="7" s="1"/>
  <c r="IV253" i="7" s="1"/>
  <c r="IW253" i="7" s="1"/>
  <c r="IX253" i="7" s="1"/>
  <c r="IY253" i="7" s="1"/>
  <c r="IZ253" i="7" s="1"/>
  <c r="JA253" i="7" s="1"/>
  <c r="JB253" i="7" s="1"/>
  <c r="JC253" i="7" s="1"/>
  <c r="JD253" i="7" s="1"/>
  <c r="JE253" i="7" s="1"/>
  <c r="JF253" i="7" s="1"/>
  <c r="BQ20" i="7"/>
  <c r="IR217" i="7"/>
  <c r="IS217" i="7" s="1"/>
  <c r="IT217" i="7" s="1"/>
  <c r="IU217" i="7" s="1"/>
  <c r="IV217" i="7" s="1"/>
  <c r="IW217" i="7" s="1"/>
  <c r="IX217" i="7" s="1"/>
  <c r="IY217" i="7" s="1"/>
  <c r="IZ217" i="7" s="1"/>
  <c r="JA217" i="7" s="1"/>
  <c r="JB217" i="7" s="1"/>
  <c r="JC217" i="7" s="1"/>
  <c r="JD217" i="7" s="1"/>
  <c r="JE217" i="7" s="1"/>
  <c r="JF217" i="7" s="1"/>
  <c r="BM24" i="7"/>
  <c r="II248" i="7"/>
  <c r="IJ248" i="7" s="1"/>
  <c r="IK248" i="7" s="1"/>
  <c r="IL248" i="7" s="1"/>
  <c r="IM248" i="7" s="1"/>
  <c r="IN248" i="7" s="1"/>
  <c r="IP263" i="7"/>
  <c r="IQ263" i="7" s="1"/>
  <c r="IP245" i="7"/>
  <c r="IQ245" i="7" s="1"/>
  <c r="II266" i="7"/>
  <c r="IJ266" i="7" s="1"/>
  <c r="IK266" i="7" s="1"/>
  <c r="IL266" i="7" s="1"/>
  <c r="IM266" i="7" s="1"/>
  <c r="IN266" i="7" s="1"/>
  <c r="IJ230" i="7"/>
  <c r="IK230" i="7" s="1"/>
  <c r="IL230" i="7" s="1"/>
  <c r="IM230" i="7" s="1"/>
  <c r="IN230" i="7" s="1"/>
  <c r="HL137" i="7"/>
  <c r="HL240" i="7" s="1"/>
  <c r="HM137" i="7"/>
  <c r="HM240" i="7" s="1"/>
  <c r="HN137" i="7"/>
  <c r="HN240" i="7" s="1"/>
  <c r="HH137" i="7"/>
  <c r="HH240" i="7" s="1"/>
  <c r="IH240" i="7" s="1"/>
  <c r="HI137" i="7"/>
  <c r="HI240" i="7" s="1"/>
  <c r="HF138" i="7"/>
  <c r="HJ137" i="7"/>
  <c r="HJ240" i="7" s="1"/>
  <c r="HK137" i="7"/>
  <c r="HK240" i="7" s="1"/>
  <c r="HH173" i="7"/>
  <c r="HH276" i="7" s="1"/>
  <c r="IH276" i="7" s="1"/>
  <c r="HI173" i="7"/>
  <c r="HI276" i="7" s="1"/>
  <c r="HJ173" i="7"/>
  <c r="HJ276" i="7" s="1"/>
  <c r="HK173" i="7"/>
  <c r="HK276" i="7" s="1"/>
  <c r="HF174" i="7"/>
  <c r="HL173" i="7"/>
  <c r="HL276" i="7" s="1"/>
  <c r="HM173" i="7"/>
  <c r="HM276" i="7" s="1"/>
  <c r="HW173" i="7"/>
  <c r="HW276" i="7" s="1"/>
  <c r="HR173" i="7"/>
  <c r="HR276" i="7" s="1"/>
  <c r="HN173" i="7"/>
  <c r="HN276" i="7" s="1"/>
  <c r="IB173" i="7"/>
  <c r="IB276" i="7" s="1"/>
  <c r="HN146" i="7"/>
  <c r="HN249" i="7" s="1"/>
  <c r="HH146" i="7"/>
  <c r="HH249" i="7" s="1"/>
  <c r="IH249" i="7" s="1"/>
  <c r="HI146" i="7"/>
  <c r="HI249" i="7" s="1"/>
  <c r="HF147" i="7"/>
  <c r="HM146" i="7"/>
  <c r="HM249" i="7" s="1"/>
  <c r="HJ146" i="7"/>
  <c r="HJ249" i="7" s="1"/>
  <c r="HK146" i="7"/>
  <c r="HK249" i="7" s="1"/>
  <c r="HL146" i="7"/>
  <c r="HL249" i="7" s="1"/>
  <c r="HR146" i="7"/>
  <c r="HR249" i="7" s="1"/>
  <c r="HM119" i="7"/>
  <c r="HM222" i="7" s="1"/>
  <c r="HN119" i="7"/>
  <c r="HN222" i="7" s="1"/>
  <c r="HH119" i="7"/>
  <c r="HH222" i="7" s="1"/>
  <c r="IH222" i="7" s="1"/>
  <c r="HL119" i="7"/>
  <c r="HL222" i="7" s="1"/>
  <c r="HI119" i="7"/>
  <c r="HI222" i="7" s="1"/>
  <c r="HJ119" i="7"/>
  <c r="HJ222" i="7" s="1"/>
  <c r="HK119" i="7"/>
  <c r="HK222" i="7" s="1"/>
  <c r="HW146" i="7"/>
  <c r="HW249" i="7" s="1"/>
  <c r="HK155" i="7"/>
  <c r="HK258" i="7" s="1"/>
  <c r="HR155" i="7"/>
  <c r="HR258" i="7" s="1"/>
  <c r="HL155" i="7"/>
  <c r="HL258" i="7" s="1"/>
  <c r="HW155" i="7"/>
  <c r="HW258" i="7" s="1"/>
  <c r="HM155" i="7"/>
  <c r="HM258" i="7" s="1"/>
  <c r="IB155" i="7"/>
  <c r="IB258" i="7" s="1"/>
  <c r="HJ155" i="7"/>
  <c r="HJ258" i="7" s="1"/>
  <c r="HN155" i="7"/>
  <c r="HN258" i="7" s="1"/>
  <c r="HH155" i="7"/>
  <c r="HH258" i="7" s="1"/>
  <c r="IH258" i="7" s="1"/>
  <c r="HI155" i="7"/>
  <c r="HI258" i="7" s="1"/>
  <c r="HF156" i="7"/>
  <c r="HJ164" i="7"/>
  <c r="HJ267" i="7" s="1"/>
  <c r="HK164" i="7"/>
  <c r="HK267" i="7" s="1"/>
  <c r="HI164" i="7"/>
  <c r="HI267" i="7" s="1"/>
  <c r="HL164" i="7"/>
  <c r="HL267" i="7" s="1"/>
  <c r="HM164" i="7"/>
  <c r="HM267" i="7" s="1"/>
  <c r="HN164" i="7"/>
  <c r="HN267" i="7" s="1"/>
  <c r="HR164" i="7"/>
  <c r="HR267" i="7" s="1"/>
  <c r="HF165" i="7"/>
  <c r="IB164" i="7"/>
  <c r="IB267" i="7" s="1"/>
  <c r="HH164" i="7"/>
  <c r="HH267" i="7" s="1"/>
  <c r="IH267" i="7" s="1"/>
  <c r="HW164" i="7"/>
  <c r="HW267" i="7" s="1"/>
  <c r="HN128" i="7"/>
  <c r="HN231" i="7" s="1"/>
  <c r="HH128" i="7"/>
  <c r="HH231" i="7" s="1"/>
  <c r="IH231" i="7" s="1"/>
  <c r="HI128" i="7"/>
  <c r="HI231" i="7" s="1"/>
  <c r="HF129" i="7"/>
  <c r="HJ128" i="7"/>
  <c r="HJ231" i="7" s="1"/>
  <c r="HK128" i="7"/>
  <c r="HK231" i="7" s="1"/>
  <c r="HM128" i="7"/>
  <c r="HM231" i="7" s="1"/>
  <c r="HL128" i="7"/>
  <c r="HL231" i="7" s="1"/>
  <c r="IB146" i="7"/>
  <c r="IB249" i="7" s="1"/>
  <c r="HW87" i="7"/>
  <c r="HW190" i="7" s="1"/>
  <c r="HW97" i="7"/>
  <c r="HW200" i="7" s="1"/>
  <c r="HW117" i="7"/>
  <c r="HW220" i="7" s="1"/>
  <c r="HW107" i="7"/>
  <c r="HW210" i="7" s="1"/>
  <c r="HW127" i="7"/>
  <c r="HW230" i="7" s="1"/>
  <c r="HW137" i="7"/>
  <c r="HW240" i="7" s="1"/>
  <c r="HR87" i="7"/>
  <c r="HR190" i="7" s="1"/>
  <c r="HR97" i="7"/>
  <c r="HR200" i="7" s="1"/>
  <c r="HR117" i="7"/>
  <c r="HR220" i="7" s="1"/>
  <c r="HR107" i="7"/>
  <c r="HR210" i="7" s="1"/>
  <c r="HR127" i="7"/>
  <c r="HR230" i="7" s="1"/>
  <c r="HR137" i="7"/>
  <c r="HR240" i="7" s="1"/>
  <c r="IB87" i="7"/>
  <c r="IB190" i="7" s="1"/>
  <c r="IB117" i="7"/>
  <c r="IB220" i="7" s="1"/>
  <c r="IB97" i="7"/>
  <c r="IB200" i="7" s="1"/>
  <c r="IB107" i="7"/>
  <c r="IB210" i="7" s="1"/>
  <c r="IB127" i="7"/>
  <c r="IB230" i="7" s="1"/>
  <c r="IB137" i="7"/>
  <c r="IB240" i="7" s="1"/>
  <c r="HQ88" i="7"/>
  <c r="HQ191" i="7" s="1"/>
  <c r="HY98" i="7"/>
  <c r="HY201" i="7" s="1"/>
  <c r="HT88" i="7"/>
  <c r="HT191" i="7" s="1"/>
  <c r="HU98" i="7"/>
  <c r="HU201" i="7" s="1"/>
  <c r="HP88" i="7"/>
  <c r="HP191" i="7" s="1"/>
  <c r="IF88" i="7"/>
  <c r="IF191" i="7" s="1"/>
  <c r="BI29" i="7"/>
  <c r="HP107" i="7"/>
  <c r="HP210" i="7" s="1"/>
  <c r="HP116" i="7"/>
  <c r="HP219" i="7" s="1"/>
  <c r="IC143" i="7"/>
  <c r="IC246" i="7" s="1"/>
  <c r="IF143" i="7"/>
  <c r="IF246" i="7" s="1"/>
  <c r="HZ143" i="7"/>
  <c r="HZ246" i="7" s="1"/>
  <c r="HY143" i="7"/>
  <c r="HY246" i="7" s="1"/>
  <c r="HV143" i="7"/>
  <c r="HV246" i="7" s="1"/>
  <c r="HQ143" i="7"/>
  <c r="HQ246" i="7" s="1"/>
  <c r="HS143" i="7"/>
  <c r="HS246" i="7" s="1"/>
  <c r="ID143" i="7"/>
  <c r="ID246" i="7" s="1"/>
  <c r="IA143" i="7"/>
  <c r="IA246" i="7" s="1"/>
  <c r="HO143" i="7"/>
  <c r="HO246" i="7" s="1"/>
  <c r="IO246" i="7" s="1"/>
  <c r="IE143" i="7"/>
  <c r="IE246" i="7" s="1"/>
  <c r="HT143" i="7"/>
  <c r="HT246" i="7" s="1"/>
  <c r="HP143" i="7"/>
  <c r="HP246" i="7" s="1"/>
  <c r="HU143" i="7"/>
  <c r="HU246" i="7" s="1"/>
  <c r="HX143" i="7"/>
  <c r="HX246" i="7" s="1"/>
  <c r="HZ107" i="7"/>
  <c r="HZ210" i="7" s="1"/>
  <c r="ID116" i="7"/>
  <c r="ID219" i="7" s="1"/>
  <c r="HQ107" i="7"/>
  <c r="HQ210" i="7" s="1"/>
  <c r="HS116" i="7"/>
  <c r="HS219" i="7" s="1"/>
  <c r="HY107" i="7"/>
  <c r="HY210" i="7" s="1"/>
  <c r="IF107" i="7"/>
  <c r="IF210" i="7" s="1"/>
  <c r="HY116" i="7"/>
  <c r="HY219" i="7" s="1"/>
  <c r="IF116" i="7"/>
  <c r="IF219" i="7" s="1"/>
  <c r="IC134" i="7"/>
  <c r="IC237" i="7" s="1"/>
  <c r="IF134" i="7"/>
  <c r="IF237" i="7" s="1"/>
  <c r="HZ134" i="7"/>
  <c r="HZ237" i="7" s="1"/>
  <c r="HX134" i="7"/>
  <c r="HX237" i="7" s="1"/>
  <c r="HV134" i="7"/>
  <c r="HV237" i="7" s="1"/>
  <c r="HQ134" i="7"/>
  <c r="HQ237" i="7" s="1"/>
  <c r="HS134" i="7"/>
  <c r="HS237" i="7" s="1"/>
  <c r="ID134" i="7"/>
  <c r="ID237" i="7" s="1"/>
  <c r="HY134" i="7"/>
  <c r="HY237" i="7" s="1"/>
  <c r="IA134" i="7"/>
  <c r="IA237" i="7" s="1"/>
  <c r="HO134" i="7"/>
  <c r="HO237" i="7" s="1"/>
  <c r="IO237" i="7" s="1"/>
  <c r="IE134" i="7"/>
  <c r="IE237" i="7" s="1"/>
  <c r="HU134" i="7"/>
  <c r="HU237" i="7" s="1"/>
  <c r="HT134" i="7"/>
  <c r="HT237" i="7" s="1"/>
  <c r="HP134" i="7"/>
  <c r="HP237" i="7" s="1"/>
  <c r="ID161" i="7"/>
  <c r="ID264" i="7" s="1"/>
  <c r="HY161" i="7"/>
  <c r="HY264" i="7" s="1"/>
  <c r="IA161" i="7"/>
  <c r="IA264" i="7" s="1"/>
  <c r="HQ161" i="7"/>
  <c r="HQ264" i="7" s="1"/>
  <c r="HT161" i="7"/>
  <c r="HT264" i="7" s="1"/>
  <c r="HO161" i="7"/>
  <c r="HO264" i="7" s="1"/>
  <c r="IO264" i="7" s="1"/>
  <c r="IE161" i="7"/>
  <c r="IE264" i="7" s="1"/>
  <c r="HU161" i="7"/>
  <c r="HU264" i="7" s="1"/>
  <c r="HP161" i="7"/>
  <c r="HP264" i="7" s="1"/>
  <c r="IC161" i="7"/>
  <c r="IC264" i="7" s="1"/>
  <c r="HX161" i="7"/>
  <c r="HX264" i="7" s="1"/>
  <c r="HZ161" i="7"/>
  <c r="HZ264" i="7" s="1"/>
  <c r="IF161" i="7"/>
  <c r="IF264" i="7" s="1"/>
  <c r="HV161" i="7"/>
  <c r="HV264" i="7" s="1"/>
  <c r="HS161" i="7"/>
  <c r="HS264" i="7" s="1"/>
  <c r="HU116" i="7"/>
  <c r="HU219" i="7" s="1"/>
  <c r="HO107" i="7"/>
  <c r="HO210" i="7" s="1"/>
  <c r="IO210" i="7" s="1"/>
  <c r="IP210" i="7" s="1"/>
  <c r="HU107" i="7"/>
  <c r="HU210" i="7" s="1"/>
  <c r="HX116" i="7"/>
  <c r="HX219" i="7" s="1"/>
  <c r="IE170" i="7"/>
  <c r="IE273" i="7" s="1"/>
  <c r="HU170" i="7"/>
  <c r="HU273" i="7" s="1"/>
  <c r="HP170" i="7"/>
  <c r="HP273" i="7" s="1"/>
  <c r="HT170" i="7"/>
  <c r="HT273" i="7" s="1"/>
  <c r="HZ170" i="7"/>
  <c r="HZ273" i="7" s="1"/>
  <c r="IC170" i="7"/>
  <c r="IC273" i="7" s="1"/>
  <c r="HX170" i="7"/>
  <c r="HX273" i="7" s="1"/>
  <c r="IF170" i="7"/>
  <c r="IF273" i="7" s="1"/>
  <c r="HS170" i="7"/>
  <c r="HS273" i="7" s="1"/>
  <c r="HV170" i="7"/>
  <c r="HV273" i="7" s="1"/>
  <c r="HQ170" i="7"/>
  <c r="HQ273" i="7" s="1"/>
  <c r="IA170" i="7"/>
  <c r="IA273" i="7" s="1"/>
  <c r="ID170" i="7"/>
  <c r="ID273" i="7" s="1"/>
  <c r="HY170" i="7"/>
  <c r="HY273" i="7" s="1"/>
  <c r="HO170" i="7"/>
  <c r="HO273" i="7" s="1"/>
  <c r="IO273" i="7" s="1"/>
  <c r="HT107" i="7"/>
  <c r="HT210" i="7" s="1"/>
  <c r="IC107" i="7"/>
  <c r="IC210" i="7" s="1"/>
  <c r="HV116" i="7"/>
  <c r="HV219" i="7" s="1"/>
  <c r="HX107" i="7"/>
  <c r="HX210" i="7" s="1"/>
  <c r="HO116" i="7"/>
  <c r="HO219" i="7" s="1"/>
  <c r="IO219" i="7" s="1"/>
  <c r="HT116" i="7"/>
  <c r="HT219" i="7" s="1"/>
  <c r="IE107" i="7"/>
  <c r="IE210" i="7" s="1"/>
  <c r="HQ116" i="7"/>
  <c r="HQ219" i="7" s="1"/>
  <c r="IA125" i="7"/>
  <c r="IA228" i="7" s="1"/>
  <c r="HU125" i="7"/>
  <c r="HU228" i="7" s="1"/>
  <c r="IC125" i="7"/>
  <c r="IC228" i="7" s="1"/>
  <c r="IE125" i="7"/>
  <c r="IE228" i="7" s="1"/>
  <c r="HS125" i="7"/>
  <c r="HS228" i="7" s="1"/>
  <c r="HQ125" i="7"/>
  <c r="HQ228" i="7" s="1"/>
  <c r="HT125" i="7"/>
  <c r="HT228" i="7" s="1"/>
  <c r="HP125" i="7"/>
  <c r="HP228" i="7" s="1"/>
  <c r="HX125" i="7"/>
  <c r="HX228" i="7" s="1"/>
  <c r="HO125" i="7"/>
  <c r="HO228" i="7" s="1"/>
  <c r="IO228" i="7" s="1"/>
  <c r="ID125" i="7"/>
  <c r="ID228" i="7" s="1"/>
  <c r="HY125" i="7"/>
  <c r="HY228" i="7" s="1"/>
  <c r="HZ125" i="7"/>
  <c r="HZ228" i="7" s="1"/>
  <c r="IF125" i="7"/>
  <c r="IF228" i="7" s="1"/>
  <c r="HV125" i="7"/>
  <c r="HV228" i="7" s="1"/>
  <c r="ID152" i="7"/>
  <c r="ID255" i="7" s="1"/>
  <c r="HQ152" i="7"/>
  <c r="HQ255" i="7" s="1"/>
  <c r="HY152" i="7"/>
  <c r="HY255" i="7" s="1"/>
  <c r="HT152" i="7"/>
  <c r="HT255" i="7" s="1"/>
  <c r="HO152" i="7"/>
  <c r="HO255" i="7" s="1"/>
  <c r="IO255" i="7" s="1"/>
  <c r="HS152" i="7"/>
  <c r="HS255" i="7" s="1"/>
  <c r="IA152" i="7"/>
  <c r="IA255" i="7" s="1"/>
  <c r="IE152" i="7"/>
  <c r="IE255" i="7" s="1"/>
  <c r="HU152" i="7"/>
  <c r="HU255" i="7" s="1"/>
  <c r="HP152" i="7"/>
  <c r="HP255" i="7" s="1"/>
  <c r="HZ152" i="7"/>
  <c r="HZ255" i="7" s="1"/>
  <c r="IC152" i="7"/>
  <c r="IC255" i="7" s="1"/>
  <c r="HX152" i="7"/>
  <c r="HX255" i="7" s="1"/>
  <c r="IF152" i="7"/>
  <c r="IF255" i="7" s="1"/>
  <c r="HV152" i="7"/>
  <c r="HV255" i="7" s="1"/>
  <c r="IA116" i="7"/>
  <c r="IA219" i="7" s="1"/>
  <c r="IC116" i="7"/>
  <c r="IC219" i="7" s="1"/>
  <c r="IE116" i="7"/>
  <c r="IE219" i="7" s="1"/>
  <c r="HZ116" i="7"/>
  <c r="HZ219" i="7" s="1"/>
  <c r="AK10" i="9"/>
  <c r="AL10" i="9" s="1"/>
  <c r="IA107" i="7"/>
  <c r="IA210" i="7" s="1"/>
  <c r="HS107" i="7"/>
  <c r="HS210" i="7" s="1"/>
  <c r="HP97" i="7"/>
  <c r="HP200" i="7" s="1"/>
  <c r="HX97" i="7"/>
  <c r="HX200" i="7" s="1"/>
  <c r="IF97" i="7"/>
  <c r="IF200" i="7" s="1"/>
  <c r="HQ97" i="7"/>
  <c r="HQ200" i="7" s="1"/>
  <c r="HY97" i="7"/>
  <c r="HY200" i="7" s="1"/>
  <c r="HZ97" i="7"/>
  <c r="HZ200" i="7" s="1"/>
  <c r="HS97" i="7"/>
  <c r="HS200" i="7" s="1"/>
  <c r="IA97" i="7"/>
  <c r="IA200" i="7" s="1"/>
  <c r="HT97" i="7"/>
  <c r="HT200" i="7" s="1"/>
  <c r="HU97" i="7"/>
  <c r="HU200" i="7" s="1"/>
  <c r="IC97" i="7"/>
  <c r="IC200" i="7" s="1"/>
  <c r="HV97" i="7"/>
  <c r="HV200" i="7" s="1"/>
  <c r="ID97" i="7"/>
  <c r="ID200" i="7" s="1"/>
  <c r="HO97" i="7"/>
  <c r="HO200" i="7" s="1"/>
  <c r="IO200" i="7" s="1"/>
  <c r="IE97" i="7"/>
  <c r="IE200" i="7" s="1"/>
  <c r="HZ87" i="7"/>
  <c r="HZ190" i="7" s="1"/>
  <c r="HS87" i="7"/>
  <c r="HS190" i="7" s="1"/>
  <c r="IA87" i="7"/>
  <c r="IA190" i="7" s="1"/>
  <c r="HT87" i="7"/>
  <c r="HT190" i="7" s="1"/>
  <c r="HU87" i="7"/>
  <c r="HU190" i="7" s="1"/>
  <c r="IC87" i="7"/>
  <c r="IC190" i="7" s="1"/>
  <c r="HV87" i="7"/>
  <c r="HV190" i="7" s="1"/>
  <c r="ID87" i="7"/>
  <c r="ID190" i="7" s="1"/>
  <c r="HO87" i="7"/>
  <c r="HO190" i="7" s="1"/>
  <c r="IO190" i="7" s="1"/>
  <c r="IE87" i="7"/>
  <c r="IE190" i="7" s="1"/>
  <c r="HP87" i="7"/>
  <c r="HP190" i="7" s="1"/>
  <c r="HX87" i="7"/>
  <c r="HX190" i="7" s="1"/>
  <c r="IF87" i="7"/>
  <c r="IF190" i="7" s="1"/>
  <c r="HQ87" i="7"/>
  <c r="HQ190" i="7" s="1"/>
  <c r="HY87" i="7"/>
  <c r="HY190" i="7" s="1"/>
  <c r="ID88" i="7"/>
  <c r="ID191" i="7" s="1"/>
  <c r="HO88" i="7"/>
  <c r="HO191" i="7" s="1"/>
  <c r="IO191" i="7" s="1"/>
  <c r="HO98" i="7"/>
  <c r="HO201" i="7" s="1"/>
  <c r="IO201" i="7" s="1"/>
  <c r="HT98" i="7"/>
  <c r="HT201" i="7" s="1"/>
  <c r="ID98" i="7"/>
  <c r="ID201" i="7" s="1"/>
  <c r="ID107" i="7"/>
  <c r="ID210" i="7" s="1"/>
  <c r="HV107" i="7"/>
  <c r="HV210" i="7" s="1"/>
  <c r="AM8" i="9"/>
  <c r="BS19" i="7"/>
  <c r="B14" i="5"/>
  <c r="C14" i="5" s="1"/>
  <c r="AL12" i="9" l="1"/>
  <c r="HO137" i="9"/>
  <c r="HL137" i="9"/>
  <c r="HM137" i="9"/>
  <c r="HQ133" i="9"/>
  <c r="HO133" i="9"/>
  <c r="HZ133" i="9"/>
  <c r="HR133" i="9"/>
  <c r="HJ133" i="9"/>
  <c r="HU133" i="9"/>
  <c r="HN133" i="9"/>
  <c r="HW133" i="9"/>
  <c r="IB133" i="9"/>
  <c r="HI133" i="9"/>
  <c r="HM133" i="9"/>
  <c r="IB137" i="9"/>
  <c r="HY133" i="9"/>
  <c r="HL133" i="9"/>
  <c r="HS137" i="9"/>
  <c r="HS133" i="9"/>
  <c r="HP133" i="9"/>
  <c r="HJ137" i="9"/>
  <c r="HW137" i="9"/>
  <c r="HY137" i="9"/>
  <c r="HN137" i="9"/>
  <c r="IA133" i="9"/>
  <c r="HX133" i="9"/>
  <c r="HV133" i="9"/>
  <c r="HU137" i="9"/>
  <c r="HQ137" i="9"/>
  <c r="HI137" i="9"/>
  <c r="HZ137" i="9"/>
  <c r="IA137" i="9"/>
  <c r="HK137" i="9"/>
  <c r="HP137" i="9"/>
  <c r="HV137" i="9"/>
  <c r="HT133" i="9"/>
  <c r="GI106" i="9"/>
  <c r="GJ106" i="9" s="1"/>
  <c r="GK106" i="9" s="1"/>
  <c r="GL106" i="9" s="1"/>
  <c r="GM106" i="9" s="1"/>
  <c r="GN106" i="9" s="1"/>
  <c r="GO106" i="9" s="1"/>
  <c r="GP106" i="9" s="1"/>
  <c r="GQ106" i="9" s="1"/>
  <c r="GR106" i="9" s="1"/>
  <c r="GS106" i="9" s="1"/>
  <c r="GT106" i="9" s="1"/>
  <c r="GU106" i="9" s="1"/>
  <c r="GV106" i="9" s="1"/>
  <c r="GW106" i="9" s="1"/>
  <c r="GX106" i="9" s="1"/>
  <c r="GY106" i="9" s="1"/>
  <c r="GZ106" i="9" s="1"/>
  <c r="HA106" i="9" s="1"/>
  <c r="HB106" i="9" s="1"/>
  <c r="GJ101" i="9"/>
  <c r="GK101" i="9" s="1"/>
  <c r="GL101" i="9" s="1"/>
  <c r="GM101" i="9" s="1"/>
  <c r="GN101" i="9" s="1"/>
  <c r="GO101" i="9" s="1"/>
  <c r="GP101" i="9" s="1"/>
  <c r="GQ101" i="9" s="1"/>
  <c r="GR101" i="9" s="1"/>
  <c r="GS101" i="9" s="1"/>
  <c r="GT101" i="9" s="1"/>
  <c r="GU101" i="9" s="1"/>
  <c r="GV101" i="9" s="1"/>
  <c r="GW101" i="9" s="1"/>
  <c r="GX101" i="9" s="1"/>
  <c r="GY101" i="9" s="1"/>
  <c r="GZ101" i="9" s="1"/>
  <c r="HA101" i="9" s="1"/>
  <c r="HB101" i="9" s="1"/>
  <c r="HJ101" i="9"/>
  <c r="GJ72" i="9"/>
  <c r="HK72" i="9" s="1"/>
  <c r="GI95" i="9"/>
  <c r="HI95" i="9"/>
  <c r="HJ82" i="9"/>
  <c r="GI80" i="9"/>
  <c r="GJ80" i="9" s="1"/>
  <c r="GK80" i="9" s="1"/>
  <c r="GL80" i="9" s="1"/>
  <c r="GM80" i="9" s="1"/>
  <c r="GN80" i="9" s="1"/>
  <c r="GO80" i="9" s="1"/>
  <c r="GP80" i="9" s="1"/>
  <c r="GQ80" i="9" s="1"/>
  <c r="GR80" i="9" s="1"/>
  <c r="GS80" i="9" s="1"/>
  <c r="GT80" i="9" s="1"/>
  <c r="GU80" i="9" s="1"/>
  <c r="GV80" i="9" s="1"/>
  <c r="GW80" i="9" s="1"/>
  <c r="GX80" i="9" s="1"/>
  <c r="GY80" i="9" s="1"/>
  <c r="GZ80" i="9" s="1"/>
  <c r="HA80" i="9" s="1"/>
  <c r="HB80" i="9" s="1"/>
  <c r="HI80" i="9"/>
  <c r="GI110" i="9"/>
  <c r="HJ110" i="9" s="1"/>
  <c r="GJ118" i="9"/>
  <c r="HJ118" i="9"/>
  <c r="GI64" i="9"/>
  <c r="HJ64" i="9" s="1"/>
  <c r="HI64" i="9"/>
  <c r="IC137" i="9"/>
  <c r="GI75" i="9"/>
  <c r="GI121" i="9"/>
  <c r="HI121" i="9"/>
  <c r="GI91" i="9"/>
  <c r="HJ91" i="9" s="1"/>
  <c r="HI91" i="9"/>
  <c r="GI93" i="9"/>
  <c r="HI93" i="9"/>
  <c r="GI113" i="9"/>
  <c r="HJ113" i="9" s="1"/>
  <c r="HI113" i="9"/>
  <c r="HI66" i="9"/>
  <c r="GI83" i="9"/>
  <c r="GI114" i="9"/>
  <c r="HI114" i="9"/>
  <c r="HT137" i="9"/>
  <c r="HR137" i="9"/>
  <c r="HI75" i="9"/>
  <c r="GI128" i="9"/>
  <c r="GJ128" i="9" s="1"/>
  <c r="GK128" i="9" s="1"/>
  <c r="GL128" i="9" s="1"/>
  <c r="GM128" i="9" s="1"/>
  <c r="GN128" i="9" s="1"/>
  <c r="GO128" i="9" s="1"/>
  <c r="GP128" i="9" s="1"/>
  <c r="GQ128" i="9" s="1"/>
  <c r="GR128" i="9" s="1"/>
  <c r="GS128" i="9" s="1"/>
  <c r="GT128" i="9" s="1"/>
  <c r="GU128" i="9" s="1"/>
  <c r="GV128" i="9" s="1"/>
  <c r="GW128" i="9" s="1"/>
  <c r="GX128" i="9" s="1"/>
  <c r="GY128" i="9" s="1"/>
  <c r="GZ128" i="9" s="1"/>
  <c r="HA128" i="9" s="1"/>
  <c r="HB128" i="9" s="1"/>
  <c r="IC128" i="9" s="1"/>
  <c r="HI128" i="9"/>
  <c r="GI115" i="9"/>
  <c r="HI115" i="9"/>
  <c r="GI96" i="9"/>
  <c r="HJ96" i="9" s="1"/>
  <c r="GI66" i="9"/>
  <c r="GI69" i="9"/>
  <c r="HJ69" i="9" s="1"/>
  <c r="HI69" i="9"/>
  <c r="GJ82" i="9"/>
  <c r="GK82" i="9" s="1"/>
  <c r="GL82" i="9" s="1"/>
  <c r="GM82" i="9" s="1"/>
  <c r="GN82" i="9" s="1"/>
  <c r="GO82" i="9" s="1"/>
  <c r="GP82" i="9" s="1"/>
  <c r="GQ82" i="9" s="1"/>
  <c r="GR82" i="9" s="1"/>
  <c r="GS82" i="9" s="1"/>
  <c r="GT82" i="9" s="1"/>
  <c r="GU82" i="9" s="1"/>
  <c r="GV82" i="9" s="1"/>
  <c r="GW82" i="9" s="1"/>
  <c r="GX82" i="9" s="1"/>
  <c r="GY82" i="9" s="1"/>
  <c r="GZ82" i="9" s="1"/>
  <c r="HA82" i="9" s="1"/>
  <c r="HB82" i="9" s="1"/>
  <c r="IC82" i="9" s="1"/>
  <c r="GI122" i="9"/>
  <c r="GI105" i="9"/>
  <c r="HI105" i="9"/>
  <c r="HI106" i="9"/>
  <c r="IC133" i="9"/>
  <c r="HK133" i="9"/>
  <c r="HX137" i="9"/>
  <c r="BM25" i="7"/>
  <c r="IQ210" i="7"/>
  <c r="BL27" i="7" s="1"/>
  <c r="BN24" i="7"/>
  <c r="II258" i="7"/>
  <c r="IJ258" i="7" s="1"/>
  <c r="IK258" i="7" s="1"/>
  <c r="IL258" i="7" s="1"/>
  <c r="IM258" i="7" s="1"/>
  <c r="IN258" i="7" s="1"/>
  <c r="IP219" i="7"/>
  <c r="IQ219" i="7" s="1"/>
  <c r="IP191" i="7"/>
  <c r="IQ191" i="7" s="1"/>
  <c r="IR199" i="7"/>
  <c r="IS199" i="7" s="1"/>
  <c r="IT199" i="7" s="1"/>
  <c r="IU199" i="7" s="1"/>
  <c r="IV199" i="7" s="1"/>
  <c r="IW199" i="7" s="1"/>
  <c r="IX199" i="7" s="1"/>
  <c r="IY199" i="7" s="1"/>
  <c r="IZ199" i="7" s="1"/>
  <c r="JA199" i="7" s="1"/>
  <c r="JB199" i="7" s="1"/>
  <c r="JC199" i="7" s="1"/>
  <c r="JD199" i="7" s="1"/>
  <c r="JE199" i="7" s="1"/>
  <c r="JF199" i="7" s="1"/>
  <c r="II249" i="7"/>
  <c r="IJ249" i="7" s="1"/>
  <c r="IK249" i="7" s="1"/>
  <c r="IL249" i="7" s="1"/>
  <c r="IM249" i="7" s="1"/>
  <c r="IN249" i="7" s="1"/>
  <c r="II240" i="7"/>
  <c r="IJ240" i="7" s="1"/>
  <c r="IK240" i="7" s="1"/>
  <c r="IL240" i="7" s="1"/>
  <c r="IM240" i="7" s="1"/>
  <c r="IN240" i="7" s="1"/>
  <c r="IP200" i="7"/>
  <c r="IQ200" i="7" s="1"/>
  <c r="IR200" i="7" s="1"/>
  <c r="IS200" i="7" s="1"/>
  <c r="IT200" i="7" s="1"/>
  <c r="IU200" i="7" s="1"/>
  <c r="IV200" i="7" s="1"/>
  <c r="IW200" i="7" s="1"/>
  <c r="IX200" i="7" s="1"/>
  <c r="IY200" i="7" s="1"/>
  <c r="IZ200" i="7" s="1"/>
  <c r="JA200" i="7" s="1"/>
  <c r="JB200" i="7" s="1"/>
  <c r="JC200" i="7" s="1"/>
  <c r="JD200" i="7" s="1"/>
  <c r="JE200" i="7" s="1"/>
  <c r="JF200" i="7" s="1"/>
  <c r="II231" i="7"/>
  <c r="IJ231" i="7" s="1"/>
  <c r="IK231" i="7" s="1"/>
  <c r="IL231" i="7" s="1"/>
  <c r="IM231" i="7" s="1"/>
  <c r="IN231" i="7" s="1"/>
  <c r="IP237" i="7"/>
  <c r="IQ237" i="7" s="1"/>
  <c r="IP273" i="7"/>
  <c r="IQ273" i="7" s="1"/>
  <c r="BS20" i="7" s="1"/>
  <c r="BJ28" i="7"/>
  <c r="IP228" i="7"/>
  <c r="IQ228" i="7" s="1"/>
  <c r="IP246" i="7"/>
  <c r="IQ246" i="7" s="1"/>
  <c r="IR209" i="7"/>
  <c r="IS209" i="7" s="1"/>
  <c r="IT209" i="7" s="1"/>
  <c r="IU209" i="7" s="1"/>
  <c r="IV209" i="7" s="1"/>
  <c r="IW209" i="7" s="1"/>
  <c r="IX209" i="7" s="1"/>
  <c r="IY209" i="7" s="1"/>
  <c r="IZ209" i="7" s="1"/>
  <c r="JA209" i="7" s="1"/>
  <c r="JB209" i="7" s="1"/>
  <c r="JC209" i="7" s="1"/>
  <c r="JD209" i="7" s="1"/>
  <c r="JE209" i="7" s="1"/>
  <c r="JF209" i="7" s="1"/>
  <c r="BL26" i="7"/>
  <c r="IR245" i="7"/>
  <c r="IS245" i="7" s="1"/>
  <c r="IT245" i="7" s="1"/>
  <c r="IU245" i="7" s="1"/>
  <c r="IV245" i="7" s="1"/>
  <c r="IW245" i="7" s="1"/>
  <c r="IX245" i="7" s="1"/>
  <c r="IY245" i="7" s="1"/>
  <c r="IZ245" i="7" s="1"/>
  <c r="JA245" i="7" s="1"/>
  <c r="JB245" i="7" s="1"/>
  <c r="JC245" i="7" s="1"/>
  <c r="JD245" i="7" s="1"/>
  <c r="JE245" i="7" s="1"/>
  <c r="JF245" i="7" s="1"/>
  <c r="BP22" i="7"/>
  <c r="BR20" i="7"/>
  <c r="IR263" i="7"/>
  <c r="IS263" i="7" s="1"/>
  <c r="IT263" i="7" s="1"/>
  <c r="IU263" i="7" s="1"/>
  <c r="IV263" i="7" s="1"/>
  <c r="IW263" i="7" s="1"/>
  <c r="IX263" i="7" s="1"/>
  <c r="IY263" i="7" s="1"/>
  <c r="IZ263" i="7" s="1"/>
  <c r="JA263" i="7" s="1"/>
  <c r="JB263" i="7" s="1"/>
  <c r="JC263" i="7" s="1"/>
  <c r="JD263" i="7" s="1"/>
  <c r="JE263" i="7" s="1"/>
  <c r="JF263" i="7" s="1"/>
  <c r="IR254" i="7"/>
  <c r="IS254" i="7" s="1"/>
  <c r="IT254" i="7" s="1"/>
  <c r="IU254" i="7" s="1"/>
  <c r="IV254" i="7" s="1"/>
  <c r="IW254" i="7" s="1"/>
  <c r="IX254" i="7" s="1"/>
  <c r="IY254" i="7" s="1"/>
  <c r="IZ254" i="7" s="1"/>
  <c r="JA254" i="7" s="1"/>
  <c r="JB254" i="7" s="1"/>
  <c r="JC254" i="7" s="1"/>
  <c r="JD254" i="7" s="1"/>
  <c r="JE254" i="7" s="1"/>
  <c r="JF254" i="7" s="1"/>
  <c r="BQ21" i="7"/>
  <c r="II267" i="7"/>
  <c r="IJ267" i="7" s="1"/>
  <c r="IK267" i="7" s="1"/>
  <c r="IL267" i="7" s="1"/>
  <c r="IM267" i="7" s="1"/>
  <c r="IN267" i="7" s="1"/>
  <c r="II276" i="7"/>
  <c r="IJ276" i="7" s="1"/>
  <c r="IK276" i="7" s="1"/>
  <c r="IL276" i="7" s="1"/>
  <c r="IM276" i="7" s="1"/>
  <c r="IN276" i="7" s="1"/>
  <c r="IP190" i="7"/>
  <c r="IQ190" i="7" s="1"/>
  <c r="IP255" i="7"/>
  <c r="IQ255" i="7" s="1"/>
  <c r="IP264" i="7"/>
  <c r="IQ264" i="7" s="1"/>
  <c r="II222" i="7"/>
  <c r="IJ222" i="7" s="1"/>
  <c r="IK222" i="7" s="1"/>
  <c r="IL222" i="7" s="1"/>
  <c r="IM222" i="7" s="1"/>
  <c r="IN222" i="7" s="1"/>
  <c r="BJ26" i="7"/>
  <c r="IR189" i="7"/>
  <c r="IS189" i="7" s="1"/>
  <c r="IT189" i="7" s="1"/>
  <c r="IU189" i="7" s="1"/>
  <c r="IV189" i="7" s="1"/>
  <c r="IW189" i="7" s="1"/>
  <c r="IX189" i="7" s="1"/>
  <c r="IY189" i="7" s="1"/>
  <c r="IZ189" i="7" s="1"/>
  <c r="JA189" i="7" s="1"/>
  <c r="JB189" i="7" s="1"/>
  <c r="JC189" i="7" s="1"/>
  <c r="JD189" i="7" s="1"/>
  <c r="JE189" i="7" s="1"/>
  <c r="JF189" i="7" s="1"/>
  <c r="HY88" i="7"/>
  <c r="HY191" i="7" s="1"/>
  <c r="HJ165" i="7"/>
  <c r="HJ268" i="7" s="1"/>
  <c r="IB165" i="7"/>
  <c r="IB268" i="7" s="1"/>
  <c r="HK165" i="7"/>
  <c r="HK268" i="7" s="1"/>
  <c r="HL165" i="7"/>
  <c r="HL268" i="7" s="1"/>
  <c r="HH165" i="7"/>
  <c r="HH268" i="7" s="1"/>
  <c r="IH268" i="7" s="1"/>
  <c r="HM165" i="7"/>
  <c r="HM268" i="7" s="1"/>
  <c r="HW165" i="7"/>
  <c r="HW268" i="7" s="1"/>
  <c r="HN165" i="7"/>
  <c r="HN268" i="7" s="1"/>
  <c r="HF166" i="7"/>
  <c r="HI165" i="7"/>
  <c r="HI268" i="7" s="1"/>
  <c r="HR165" i="7"/>
  <c r="HR268" i="7" s="1"/>
  <c r="HI129" i="7"/>
  <c r="HI232" i="7" s="1"/>
  <c r="HJ129" i="7"/>
  <c r="HJ232" i="7" s="1"/>
  <c r="HN129" i="7"/>
  <c r="HN232" i="7" s="1"/>
  <c r="HK129" i="7"/>
  <c r="HK232" i="7" s="1"/>
  <c r="HL129" i="7"/>
  <c r="HL232" i="7" s="1"/>
  <c r="HM129" i="7"/>
  <c r="HM232" i="7" s="1"/>
  <c r="HH129" i="7"/>
  <c r="HH232" i="7" s="1"/>
  <c r="IH232" i="7" s="1"/>
  <c r="HM147" i="7"/>
  <c r="HM250" i="7" s="1"/>
  <c r="HJ147" i="7"/>
  <c r="HJ250" i="7" s="1"/>
  <c r="HN147" i="7"/>
  <c r="HN250" i="7" s="1"/>
  <c r="HK147" i="7"/>
  <c r="HK250" i="7" s="1"/>
  <c r="HH147" i="7"/>
  <c r="HH250" i="7" s="1"/>
  <c r="IH250" i="7" s="1"/>
  <c r="HI147" i="7"/>
  <c r="HI250" i="7" s="1"/>
  <c r="HF148" i="7"/>
  <c r="HL147" i="7"/>
  <c r="HL250" i="7" s="1"/>
  <c r="HH138" i="7"/>
  <c r="HH241" i="7" s="1"/>
  <c r="IH241" i="7" s="1"/>
  <c r="HI138" i="7"/>
  <c r="HI241" i="7" s="1"/>
  <c r="HM138" i="7"/>
  <c r="HM241" i="7" s="1"/>
  <c r="HF139" i="7"/>
  <c r="HJ138" i="7"/>
  <c r="HJ241" i="7" s="1"/>
  <c r="HL138" i="7"/>
  <c r="HL241" i="7" s="1"/>
  <c r="HK138" i="7"/>
  <c r="HK241" i="7" s="1"/>
  <c r="HN138" i="7"/>
  <c r="HN241" i="7" s="1"/>
  <c r="HI156" i="7"/>
  <c r="HI259" i="7" s="1"/>
  <c r="IB156" i="7"/>
  <c r="IB259" i="7" s="1"/>
  <c r="HN156" i="7"/>
  <c r="HN259" i="7" s="1"/>
  <c r="HF157" i="7"/>
  <c r="HW156" i="7"/>
  <c r="HW259" i="7" s="1"/>
  <c r="HL156" i="7"/>
  <c r="HL259" i="7" s="1"/>
  <c r="HJ156" i="7"/>
  <c r="HJ259" i="7" s="1"/>
  <c r="HK156" i="7"/>
  <c r="HK259" i="7" s="1"/>
  <c r="HM156" i="7"/>
  <c r="HM259" i="7" s="1"/>
  <c r="HH156" i="7"/>
  <c r="HH259" i="7" s="1"/>
  <c r="IH259" i="7" s="1"/>
  <c r="HR156" i="7"/>
  <c r="HR259" i="7" s="1"/>
  <c r="HI174" i="7"/>
  <c r="HI277" i="7" s="1"/>
  <c r="HJ174" i="7"/>
  <c r="HJ277" i="7" s="1"/>
  <c r="HK174" i="7"/>
  <c r="HK277" i="7" s="1"/>
  <c r="HR174" i="7"/>
  <c r="HR277" i="7" s="1"/>
  <c r="HF175" i="7"/>
  <c r="HL174" i="7"/>
  <c r="HL277" i="7" s="1"/>
  <c r="IB174" i="7"/>
  <c r="IB277" i="7" s="1"/>
  <c r="HN174" i="7"/>
  <c r="HN277" i="7" s="1"/>
  <c r="HM174" i="7"/>
  <c r="HM277" i="7" s="1"/>
  <c r="HW174" i="7"/>
  <c r="HW277" i="7" s="1"/>
  <c r="HH174" i="7"/>
  <c r="HH277" i="7" s="1"/>
  <c r="IH277" i="7" s="1"/>
  <c r="HR148" i="7"/>
  <c r="HR251" i="7" s="1"/>
  <c r="IB147" i="7"/>
  <c r="IB250" i="7" s="1"/>
  <c r="HR147" i="7"/>
  <c r="HR250" i="7" s="1"/>
  <c r="HW147" i="7"/>
  <c r="HW250" i="7" s="1"/>
  <c r="IB148" i="7"/>
  <c r="IB251" i="7" s="1"/>
  <c r="HR88" i="7"/>
  <c r="HR191" i="7" s="1"/>
  <c r="HR98" i="7"/>
  <c r="HR201" i="7" s="1"/>
  <c r="HR108" i="7"/>
  <c r="HR211" i="7" s="1"/>
  <c r="HR118" i="7"/>
  <c r="HR221" i="7" s="1"/>
  <c r="HR128" i="7"/>
  <c r="HR231" i="7" s="1"/>
  <c r="HR138" i="7"/>
  <c r="HR241" i="7" s="1"/>
  <c r="IB88" i="7"/>
  <c r="IB191" i="7" s="1"/>
  <c r="IB108" i="7"/>
  <c r="IB211" i="7" s="1"/>
  <c r="IB118" i="7"/>
  <c r="IB221" i="7" s="1"/>
  <c r="IB98" i="7"/>
  <c r="IB201" i="7" s="1"/>
  <c r="IB128" i="7"/>
  <c r="IB231" i="7" s="1"/>
  <c r="IB138" i="7"/>
  <c r="IB241" i="7" s="1"/>
  <c r="HW88" i="7"/>
  <c r="HW191" i="7" s="1"/>
  <c r="HW118" i="7"/>
  <c r="HW221" i="7" s="1"/>
  <c r="HW108" i="7"/>
  <c r="HW211" i="7" s="1"/>
  <c r="HW98" i="7"/>
  <c r="HW201" i="7" s="1"/>
  <c r="HW128" i="7"/>
  <c r="HW231" i="7" s="1"/>
  <c r="HW138" i="7"/>
  <c r="HW241" i="7" s="1"/>
  <c r="HW148" i="7"/>
  <c r="HW251" i="7" s="1"/>
  <c r="HV98" i="7"/>
  <c r="HV201" i="7" s="1"/>
  <c r="IA88" i="7"/>
  <c r="IA191" i="7" s="1"/>
  <c r="HV88" i="7"/>
  <c r="HV191" i="7" s="1"/>
  <c r="IF98" i="7"/>
  <c r="IF201" i="7" s="1"/>
  <c r="IC98" i="7"/>
  <c r="IC201" i="7" s="1"/>
  <c r="HU88" i="7"/>
  <c r="HU191" i="7" s="1"/>
  <c r="HX88" i="7"/>
  <c r="HX191" i="7" s="1"/>
  <c r="HS98" i="7"/>
  <c r="HS201" i="7" s="1"/>
  <c r="ID108" i="7"/>
  <c r="ID211" i="7" s="1"/>
  <c r="IE98" i="7"/>
  <c r="IE201" i="7" s="1"/>
  <c r="IE88" i="7"/>
  <c r="IE191" i="7" s="1"/>
  <c r="IC88" i="7"/>
  <c r="IC191" i="7" s="1"/>
  <c r="HZ88" i="7"/>
  <c r="HZ191" i="7" s="1"/>
  <c r="HS88" i="7"/>
  <c r="HS191" i="7" s="1"/>
  <c r="HP98" i="7"/>
  <c r="HP201" i="7" s="1"/>
  <c r="IP201" i="7" s="1"/>
  <c r="HP89" i="7"/>
  <c r="HP192" i="7" s="1"/>
  <c r="HQ89" i="7"/>
  <c r="HQ192" i="7" s="1"/>
  <c r="HY89" i="7"/>
  <c r="HY192" i="7" s="1"/>
  <c r="HZ89" i="7"/>
  <c r="HZ192" i="7" s="1"/>
  <c r="HS89" i="7"/>
  <c r="HS192" i="7" s="1"/>
  <c r="HU89" i="7"/>
  <c r="HU192" i="7" s="1"/>
  <c r="IC89" i="7"/>
  <c r="IC192" i="7" s="1"/>
  <c r="HV89" i="7"/>
  <c r="HV192" i="7" s="1"/>
  <c r="HO89" i="7"/>
  <c r="HO192" i="7" s="1"/>
  <c r="IO192" i="7" s="1"/>
  <c r="IP192" i="7" s="1"/>
  <c r="IE89" i="7"/>
  <c r="IE192" i="7" s="1"/>
  <c r="HX98" i="7"/>
  <c r="HX201" i="7" s="1"/>
  <c r="IA98" i="7"/>
  <c r="IA201" i="7" s="1"/>
  <c r="HZ98" i="7"/>
  <c r="HZ201" i="7" s="1"/>
  <c r="HQ98" i="7"/>
  <c r="HQ201" i="7" s="1"/>
  <c r="HQ108" i="7"/>
  <c r="HQ211" i="7" s="1"/>
  <c r="HV108" i="7"/>
  <c r="HV211" i="7" s="1"/>
  <c r="HT108" i="7"/>
  <c r="HT211" i="7" s="1"/>
  <c r="HT153" i="7"/>
  <c r="HT256" i="7" s="1"/>
  <c r="IE153" i="7"/>
  <c r="IE256" i="7" s="1"/>
  <c r="HZ153" i="7"/>
  <c r="HZ256" i="7" s="1"/>
  <c r="HP153" i="7"/>
  <c r="HP256" i="7" s="1"/>
  <c r="HU153" i="7"/>
  <c r="HU256" i="7" s="1"/>
  <c r="HX153" i="7"/>
  <c r="HX256" i="7" s="1"/>
  <c r="IC153" i="7"/>
  <c r="IC256" i="7" s="1"/>
  <c r="IF153" i="7"/>
  <c r="IF256" i="7" s="1"/>
  <c r="HS153" i="7"/>
  <c r="HS256" i="7" s="1"/>
  <c r="HV153" i="7"/>
  <c r="HV256" i="7" s="1"/>
  <c r="HQ153" i="7"/>
  <c r="HQ256" i="7" s="1"/>
  <c r="IA153" i="7"/>
  <c r="IA256" i="7" s="1"/>
  <c r="ID153" i="7"/>
  <c r="ID256" i="7" s="1"/>
  <c r="HY153" i="7"/>
  <c r="HY256" i="7" s="1"/>
  <c r="HO153" i="7"/>
  <c r="HO256" i="7" s="1"/>
  <c r="IO256" i="7" s="1"/>
  <c r="HX171" i="7"/>
  <c r="HX274" i="7" s="1"/>
  <c r="IF171" i="7"/>
  <c r="IF274" i="7" s="1"/>
  <c r="HT171" i="7"/>
  <c r="HT274" i="7" s="1"/>
  <c r="HZ171" i="7"/>
  <c r="HZ274" i="7" s="1"/>
  <c r="HU171" i="7"/>
  <c r="HU274" i="7" s="1"/>
  <c r="HP171" i="7"/>
  <c r="HP274" i="7" s="1"/>
  <c r="IC171" i="7"/>
  <c r="IC274" i="7" s="1"/>
  <c r="HS171" i="7"/>
  <c r="HS274" i="7" s="1"/>
  <c r="HV171" i="7"/>
  <c r="HV274" i="7" s="1"/>
  <c r="IA171" i="7"/>
  <c r="IA274" i="7" s="1"/>
  <c r="ID171" i="7"/>
  <c r="ID274" i="7" s="1"/>
  <c r="IE171" i="7"/>
  <c r="IE274" i="7" s="1"/>
  <c r="HQ171" i="7"/>
  <c r="HQ274" i="7" s="1"/>
  <c r="HO171" i="7"/>
  <c r="HO274" i="7" s="1"/>
  <c r="IO274" i="7" s="1"/>
  <c r="IP274" i="7" s="1"/>
  <c r="HY171" i="7"/>
  <c r="HY274" i="7" s="1"/>
  <c r="IF117" i="7"/>
  <c r="IF220" i="7" s="1"/>
  <c r="IC117" i="7"/>
  <c r="IC220" i="7" s="1"/>
  <c r="HX117" i="7"/>
  <c r="HX220" i="7" s="1"/>
  <c r="HU117" i="7"/>
  <c r="HU220" i="7" s="1"/>
  <c r="IA108" i="7"/>
  <c r="IA211" i="7" s="1"/>
  <c r="IF108" i="7"/>
  <c r="IF211" i="7" s="1"/>
  <c r="IC108" i="7"/>
  <c r="IC211" i="7" s="1"/>
  <c r="HT162" i="7"/>
  <c r="HT265" i="7" s="1"/>
  <c r="IE162" i="7"/>
  <c r="IE265" i="7" s="1"/>
  <c r="HU162" i="7"/>
  <c r="HU265" i="7" s="1"/>
  <c r="HQ162" i="7"/>
  <c r="HQ265" i="7" s="1"/>
  <c r="HZ162" i="7"/>
  <c r="HZ265" i="7" s="1"/>
  <c r="IC162" i="7"/>
  <c r="IC265" i="7" s="1"/>
  <c r="HP162" i="7"/>
  <c r="HP265" i="7" s="1"/>
  <c r="HX162" i="7"/>
  <c r="HX265" i="7" s="1"/>
  <c r="HV162" i="7"/>
  <c r="HV265" i="7" s="1"/>
  <c r="IF162" i="7"/>
  <c r="IF265" i="7" s="1"/>
  <c r="HS162" i="7"/>
  <c r="HS265" i="7" s="1"/>
  <c r="ID162" i="7"/>
  <c r="ID265" i="7" s="1"/>
  <c r="IA162" i="7"/>
  <c r="IA265" i="7" s="1"/>
  <c r="HY162" i="7"/>
  <c r="HY265" i="7" s="1"/>
  <c r="HO162" i="7"/>
  <c r="HO265" i="7" s="1"/>
  <c r="IO265" i="7" s="1"/>
  <c r="HZ144" i="7"/>
  <c r="HZ247" i="7" s="1"/>
  <c r="IC144" i="7"/>
  <c r="IC247" i="7" s="1"/>
  <c r="HP144" i="7"/>
  <c r="HP247" i="7" s="1"/>
  <c r="HV144" i="7"/>
  <c r="HV247" i="7" s="1"/>
  <c r="HS144" i="7"/>
  <c r="HS247" i="7" s="1"/>
  <c r="ID144" i="7"/>
  <c r="ID247" i="7" s="1"/>
  <c r="IA144" i="7"/>
  <c r="IA247" i="7" s="1"/>
  <c r="HO144" i="7"/>
  <c r="HO247" i="7" s="1"/>
  <c r="IO247" i="7" s="1"/>
  <c r="IE144" i="7"/>
  <c r="IE247" i="7" s="1"/>
  <c r="HQ144" i="7"/>
  <c r="HQ247" i="7" s="1"/>
  <c r="HT144" i="7"/>
  <c r="HT247" i="7" s="1"/>
  <c r="HX144" i="7"/>
  <c r="HX247" i="7" s="1"/>
  <c r="HY144" i="7"/>
  <c r="HY247" i="7" s="1"/>
  <c r="HU144" i="7"/>
  <c r="HU247" i="7" s="1"/>
  <c r="IF144" i="7"/>
  <c r="IF247" i="7" s="1"/>
  <c r="HP117" i="7"/>
  <c r="HP220" i="7" s="1"/>
  <c r="HT117" i="7"/>
  <c r="HT220" i="7" s="1"/>
  <c r="HS108" i="7"/>
  <c r="HS211" i="7" s="1"/>
  <c r="HX108" i="7"/>
  <c r="HX211" i="7" s="1"/>
  <c r="HU108" i="7"/>
  <c r="HU211" i="7" s="1"/>
  <c r="HZ117" i="7"/>
  <c r="HZ220" i="7" s="1"/>
  <c r="IE117" i="7"/>
  <c r="IE220" i="7" s="1"/>
  <c r="HP108" i="7"/>
  <c r="HP211" i="7" s="1"/>
  <c r="HO117" i="7"/>
  <c r="HO220" i="7" s="1"/>
  <c r="IO220" i="7" s="1"/>
  <c r="IP220" i="7" s="1"/>
  <c r="IA117" i="7"/>
  <c r="IA220" i="7" s="1"/>
  <c r="HZ108" i="7"/>
  <c r="HZ211" i="7" s="1"/>
  <c r="IE108" i="7"/>
  <c r="IE211" i="7" s="1"/>
  <c r="HY117" i="7"/>
  <c r="HY220" i="7" s="1"/>
  <c r="ID117" i="7"/>
  <c r="ID220" i="7" s="1"/>
  <c r="HS117" i="7"/>
  <c r="HS220" i="7" s="1"/>
  <c r="HO108" i="7"/>
  <c r="HO211" i="7" s="1"/>
  <c r="IO211" i="7" s="1"/>
  <c r="IP211" i="7" s="1"/>
  <c r="HS126" i="7"/>
  <c r="HS229" i="7" s="1"/>
  <c r="ID126" i="7"/>
  <c r="ID229" i="7" s="1"/>
  <c r="HY126" i="7"/>
  <c r="HY229" i="7" s="1"/>
  <c r="IA126" i="7"/>
  <c r="IA229" i="7" s="1"/>
  <c r="HO126" i="7"/>
  <c r="HO229" i="7" s="1"/>
  <c r="IO229" i="7" s="1"/>
  <c r="IE126" i="7"/>
  <c r="IE229" i="7" s="1"/>
  <c r="HT126" i="7"/>
  <c r="HT229" i="7" s="1"/>
  <c r="HP126" i="7"/>
  <c r="HP229" i="7" s="1"/>
  <c r="HU126" i="7"/>
  <c r="HU229" i="7" s="1"/>
  <c r="HX126" i="7"/>
  <c r="HX229" i="7" s="1"/>
  <c r="HQ126" i="7"/>
  <c r="HQ229" i="7" s="1"/>
  <c r="IC126" i="7"/>
  <c r="IC229" i="7" s="1"/>
  <c r="IF126" i="7"/>
  <c r="IF229" i="7" s="1"/>
  <c r="HZ126" i="7"/>
  <c r="HZ229" i="7" s="1"/>
  <c r="HV126" i="7"/>
  <c r="HV229" i="7" s="1"/>
  <c r="HY135" i="7"/>
  <c r="HY238" i="7" s="1"/>
  <c r="HU135" i="7"/>
  <c r="HU238" i="7" s="1"/>
  <c r="HX135" i="7"/>
  <c r="HX238" i="7" s="1"/>
  <c r="HQ135" i="7"/>
  <c r="HQ238" i="7" s="1"/>
  <c r="IC135" i="7"/>
  <c r="IC238" i="7" s="1"/>
  <c r="IF135" i="7"/>
  <c r="IF238" i="7" s="1"/>
  <c r="HZ135" i="7"/>
  <c r="HZ238" i="7" s="1"/>
  <c r="HV135" i="7"/>
  <c r="HV238" i="7" s="1"/>
  <c r="HS135" i="7"/>
  <c r="HS238" i="7" s="1"/>
  <c r="ID135" i="7"/>
  <c r="ID238" i="7" s="1"/>
  <c r="IA135" i="7"/>
  <c r="IA238" i="7" s="1"/>
  <c r="HO135" i="7"/>
  <c r="HO238" i="7" s="1"/>
  <c r="IO238" i="7" s="1"/>
  <c r="HT135" i="7"/>
  <c r="HT238" i="7" s="1"/>
  <c r="IE135" i="7"/>
  <c r="IE238" i="7" s="1"/>
  <c r="HP135" i="7"/>
  <c r="HP238" i="7" s="1"/>
  <c r="HQ117" i="7"/>
  <c r="HQ220" i="7" s="1"/>
  <c r="HV117" i="7"/>
  <c r="HV220" i="7" s="1"/>
  <c r="HY108" i="7"/>
  <c r="HY211" i="7" s="1"/>
  <c r="AM10" i="9"/>
  <c r="HX89" i="7"/>
  <c r="HX192" i="7" s="1"/>
  <c r="IF89" i="7"/>
  <c r="IF192" i="7" s="1"/>
  <c r="ID89" i="7"/>
  <c r="ID192" i="7" s="1"/>
  <c r="AN8" i="9"/>
  <c r="B15" i="5"/>
  <c r="C15" i="5" s="1"/>
  <c r="IR210" i="7" l="1"/>
  <c r="IS210" i="7" s="1"/>
  <c r="IT210" i="7" s="1"/>
  <c r="IU210" i="7" s="1"/>
  <c r="IV210" i="7" s="1"/>
  <c r="IW210" i="7" s="1"/>
  <c r="IX210" i="7" s="1"/>
  <c r="IY210" i="7" s="1"/>
  <c r="IZ210" i="7" s="1"/>
  <c r="JA210" i="7" s="1"/>
  <c r="JB210" i="7" s="1"/>
  <c r="JC210" i="7" s="1"/>
  <c r="JD210" i="7" s="1"/>
  <c r="JE210" i="7" s="1"/>
  <c r="JF210" i="7" s="1"/>
  <c r="AM12" i="9"/>
  <c r="HM106" i="9"/>
  <c r="IC106" i="9"/>
  <c r="HV106" i="9"/>
  <c r="HT106" i="9"/>
  <c r="HY106" i="9"/>
  <c r="HQ106" i="9"/>
  <c r="HU106" i="9"/>
  <c r="HS106" i="9"/>
  <c r="HL106" i="9"/>
  <c r="HK106" i="9"/>
  <c r="HR106" i="9"/>
  <c r="HP106" i="9"/>
  <c r="HT82" i="9"/>
  <c r="HP128" i="9"/>
  <c r="HM82" i="9"/>
  <c r="HJ106" i="9"/>
  <c r="HW106" i="9"/>
  <c r="IB82" i="9"/>
  <c r="HK128" i="9"/>
  <c r="HO101" i="9"/>
  <c r="IB128" i="9"/>
  <c r="HL82" i="9"/>
  <c r="HY80" i="9"/>
  <c r="HL80" i="9"/>
  <c r="HX82" i="9"/>
  <c r="HU80" i="9"/>
  <c r="HQ80" i="9"/>
  <c r="HS80" i="9"/>
  <c r="HS128" i="9"/>
  <c r="HJ80" i="9"/>
  <c r="HQ128" i="9"/>
  <c r="HN82" i="9"/>
  <c r="IB80" i="9"/>
  <c r="HN128" i="9"/>
  <c r="HQ82" i="9"/>
  <c r="HV82" i="9"/>
  <c r="HW80" i="9"/>
  <c r="HW128" i="9"/>
  <c r="HX80" i="9"/>
  <c r="HS82" i="9"/>
  <c r="HU82" i="9"/>
  <c r="HK80" i="9"/>
  <c r="HQ101" i="9"/>
  <c r="GJ115" i="9"/>
  <c r="HP80" i="9"/>
  <c r="HY101" i="9"/>
  <c r="HM101" i="9"/>
  <c r="GJ66" i="9"/>
  <c r="HL128" i="9"/>
  <c r="HR128" i="9"/>
  <c r="GJ113" i="9"/>
  <c r="HK113" i="9" s="1"/>
  <c r="GJ121" i="9"/>
  <c r="HK121" i="9" s="1"/>
  <c r="GJ110" i="9"/>
  <c r="HK110" i="9" s="1"/>
  <c r="HZ80" i="9"/>
  <c r="HM128" i="9"/>
  <c r="HZ128" i="9"/>
  <c r="HP101" i="9"/>
  <c r="IB101" i="9"/>
  <c r="IB106" i="9"/>
  <c r="HV128" i="9"/>
  <c r="GK118" i="9"/>
  <c r="IA80" i="9"/>
  <c r="GJ95" i="9"/>
  <c r="HK95" i="9" s="1"/>
  <c r="HL101" i="9"/>
  <c r="HV101" i="9"/>
  <c r="HX128" i="9"/>
  <c r="HN106" i="9"/>
  <c r="HJ115" i="9"/>
  <c r="HU128" i="9"/>
  <c r="GJ64" i="9"/>
  <c r="HR82" i="9"/>
  <c r="HJ121" i="9"/>
  <c r="HT101" i="9"/>
  <c r="HW101" i="9"/>
  <c r="HR80" i="9"/>
  <c r="GJ122" i="9"/>
  <c r="GK122" i="9" s="1"/>
  <c r="GL122" i="9" s="1"/>
  <c r="GM122" i="9" s="1"/>
  <c r="GN122" i="9" s="1"/>
  <c r="GO122" i="9" s="1"/>
  <c r="GP122" i="9" s="1"/>
  <c r="GQ122" i="9" s="1"/>
  <c r="GR122" i="9" s="1"/>
  <c r="HJ122" i="9"/>
  <c r="HW82" i="9"/>
  <c r="HK82" i="9"/>
  <c r="GJ96" i="9"/>
  <c r="GJ114" i="9"/>
  <c r="HK114" i="9" s="1"/>
  <c r="HJ114" i="9"/>
  <c r="GJ91" i="9"/>
  <c r="HK91" i="9" s="1"/>
  <c r="HJ66" i="9"/>
  <c r="IC80" i="9"/>
  <c r="HT80" i="9"/>
  <c r="HZ106" i="9"/>
  <c r="HN101" i="9"/>
  <c r="HU101" i="9"/>
  <c r="HX106" i="9"/>
  <c r="IC101" i="9"/>
  <c r="HZ82" i="9"/>
  <c r="GJ69" i="9"/>
  <c r="IA128" i="9"/>
  <c r="GJ93" i="9"/>
  <c r="HJ93" i="9"/>
  <c r="HO80" i="9"/>
  <c r="HJ105" i="9"/>
  <c r="HK118" i="9"/>
  <c r="IA82" i="9"/>
  <c r="HN80" i="9"/>
  <c r="HJ95" i="9"/>
  <c r="GK72" i="9"/>
  <c r="HR101" i="9"/>
  <c r="HK101" i="9"/>
  <c r="HZ101" i="9"/>
  <c r="IA106" i="9"/>
  <c r="HM80" i="9"/>
  <c r="GJ105" i="9"/>
  <c r="HO82" i="9"/>
  <c r="HP82" i="9"/>
  <c r="HY128" i="9"/>
  <c r="HT128" i="9"/>
  <c r="HJ128" i="9"/>
  <c r="HO128" i="9"/>
  <c r="GJ83" i="9"/>
  <c r="HJ83" i="9"/>
  <c r="GJ75" i="9"/>
  <c r="HK75" i="9" s="1"/>
  <c r="HJ75" i="9"/>
  <c r="HY82" i="9"/>
  <c r="HV80" i="9"/>
  <c r="IA101" i="9"/>
  <c r="HS101" i="9"/>
  <c r="HX101" i="9"/>
  <c r="HO106" i="9"/>
  <c r="IQ192" i="7"/>
  <c r="BJ29" i="7" s="1"/>
  <c r="IR191" i="7"/>
  <c r="IS191" i="7" s="1"/>
  <c r="IT191" i="7" s="1"/>
  <c r="IU191" i="7" s="1"/>
  <c r="IV191" i="7" s="1"/>
  <c r="IW191" i="7" s="1"/>
  <c r="IX191" i="7" s="1"/>
  <c r="IY191" i="7" s="1"/>
  <c r="IZ191" i="7" s="1"/>
  <c r="JA191" i="7" s="1"/>
  <c r="JB191" i="7" s="1"/>
  <c r="JC191" i="7" s="1"/>
  <c r="JD191" i="7" s="1"/>
  <c r="JE191" i="7" s="1"/>
  <c r="JF191" i="7" s="1"/>
  <c r="IP265" i="7"/>
  <c r="IQ265" i="7" s="1"/>
  <c r="BR22" i="7" s="1"/>
  <c r="IQ211" i="7"/>
  <c r="IR211" i="7" s="1"/>
  <c r="IS211" i="7" s="1"/>
  <c r="IT211" i="7" s="1"/>
  <c r="IU211" i="7" s="1"/>
  <c r="IV211" i="7" s="1"/>
  <c r="IW211" i="7" s="1"/>
  <c r="IX211" i="7" s="1"/>
  <c r="IY211" i="7" s="1"/>
  <c r="IZ211" i="7" s="1"/>
  <c r="JA211" i="7" s="1"/>
  <c r="JB211" i="7" s="1"/>
  <c r="JC211" i="7" s="1"/>
  <c r="JD211" i="7" s="1"/>
  <c r="JE211" i="7" s="1"/>
  <c r="JF211" i="7" s="1"/>
  <c r="II277" i="7"/>
  <c r="IJ277" i="7" s="1"/>
  <c r="IK277" i="7" s="1"/>
  <c r="IL277" i="7" s="1"/>
  <c r="IM277" i="7" s="1"/>
  <c r="IN277" i="7" s="1"/>
  <c r="II232" i="7"/>
  <c r="IJ232" i="7" s="1"/>
  <c r="IK232" i="7" s="1"/>
  <c r="IL232" i="7" s="1"/>
  <c r="IM232" i="7" s="1"/>
  <c r="IN232" i="7" s="1"/>
  <c r="IP256" i="7"/>
  <c r="IQ256" i="7" s="1"/>
  <c r="IR256" i="7" s="1"/>
  <c r="IS256" i="7" s="1"/>
  <c r="IT256" i="7" s="1"/>
  <c r="IU256" i="7" s="1"/>
  <c r="IV256" i="7" s="1"/>
  <c r="IW256" i="7" s="1"/>
  <c r="IX256" i="7" s="1"/>
  <c r="IY256" i="7" s="1"/>
  <c r="IZ256" i="7" s="1"/>
  <c r="JA256" i="7" s="1"/>
  <c r="JB256" i="7" s="1"/>
  <c r="JC256" i="7" s="1"/>
  <c r="JD256" i="7" s="1"/>
  <c r="JE256" i="7" s="1"/>
  <c r="JF256" i="7" s="1"/>
  <c r="IQ274" i="7"/>
  <c r="IR274" i="7" s="1"/>
  <c r="IS274" i="7" s="1"/>
  <c r="IT274" i="7" s="1"/>
  <c r="IU274" i="7" s="1"/>
  <c r="IV274" i="7" s="1"/>
  <c r="IW274" i="7" s="1"/>
  <c r="IX274" i="7" s="1"/>
  <c r="IY274" i="7" s="1"/>
  <c r="IZ274" i="7" s="1"/>
  <c r="JA274" i="7" s="1"/>
  <c r="JB274" i="7" s="1"/>
  <c r="JC274" i="7" s="1"/>
  <c r="JD274" i="7" s="1"/>
  <c r="JE274" i="7" s="1"/>
  <c r="JF274" i="7" s="1"/>
  <c r="BK27" i="7"/>
  <c r="IR273" i="7"/>
  <c r="IS273" i="7" s="1"/>
  <c r="IT273" i="7" s="1"/>
  <c r="IU273" i="7" s="1"/>
  <c r="IV273" i="7" s="1"/>
  <c r="IW273" i="7" s="1"/>
  <c r="IX273" i="7" s="1"/>
  <c r="IY273" i="7" s="1"/>
  <c r="IZ273" i="7" s="1"/>
  <c r="JA273" i="7" s="1"/>
  <c r="JB273" i="7" s="1"/>
  <c r="JC273" i="7" s="1"/>
  <c r="JD273" i="7" s="1"/>
  <c r="JE273" i="7" s="1"/>
  <c r="JF273" i="7" s="1"/>
  <c r="IQ201" i="7"/>
  <c r="IR201" i="7" s="1"/>
  <c r="IS201" i="7" s="1"/>
  <c r="IT201" i="7" s="1"/>
  <c r="IU201" i="7" s="1"/>
  <c r="IV201" i="7" s="1"/>
  <c r="IW201" i="7" s="1"/>
  <c r="IX201" i="7" s="1"/>
  <c r="IY201" i="7" s="1"/>
  <c r="IZ201" i="7" s="1"/>
  <c r="JA201" i="7" s="1"/>
  <c r="JB201" i="7" s="1"/>
  <c r="JC201" i="7" s="1"/>
  <c r="JD201" i="7" s="1"/>
  <c r="JE201" i="7" s="1"/>
  <c r="JF201" i="7" s="1"/>
  <c r="IP238" i="7"/>
  <c r="IQ238" i="7" s="1"/>
  <c r="IR238" i="7" s="1"/>
  <c r="IS238" i="7" s="1"/>
  <c r="IT238" i="7" s="1"/>
  <c r="IU238" i="7" s="1"/>
  <c r="IV238" i="7" s="1"/>
  <c r="IW238" i="7" s="1"/>
  <c r="IX238" i="7" s="1"/>
  <c r="IY238" i="7" s="1"/>
  <c r="IZ238" i="7" s="1"/>
  <c r="JA238" i="7" s="1"/>
  <c r="JB238" i="7" s="1"/>
  <c r="JC238" i="7" s="1"/>
  <c r="JD238" i="7" s="1"/>
  <c r="JE238" i="7" s="1"/>
  <c r="JF238" i="7" s="1"/>
  <c r="IP247" i="7"/>
  <c r="IQ247" i="7" s="1"/>
  <c r="IR247" i="7" s="1"/>
  <c r="IS247" i="7" s="1"/>
  <c r="IT247" i="7" s="1"/>
  <c r="IU247" i="7" s="1"/>
  <c r="IV247" i="7" s="1"/>
  <c r="IW247" i="7" s="1"/>
  <c r="IX247" i="7" s="1"/>
  <c r="IY247" i="7" s="1"/>
  <c r="IZ247" i="7" s="1"/>
  <c r="JA247" i="7" s="1"/>
  <c r="JB247" i="7" s="1"/>
  <c r="JC247" i="7" s="1"/>
  <c r="JD247" i="7" s="1"/>
  <c r="JE247" i="7" s="1"/>
  <c r="JF247" i="7" s="1"/>
  <c r="II259" i="7"/>
  <c r="IJ259" i="7" s="1"/>
  <c r="IK259" i="7" s="1"/>
  <c r="IL259" i="7" s="1"/>
  <c r="IM259" i="7" s="1"/>
  <c r="IN259" i="7" s="1"/>
  <c r="IR255" i="7"/>
  <c r="IS255" i="7" s="1"/>
  <c r="IT255" i="7" s="1"/>
  <c r="IU255" i="7" s="1"/>
  <c r="IV255" i="7" s="1"/>
  <c r="IW255" i="7" s="1"/>
  <c r="IX255" i="7" s="1"/>
  <c r="IY255" i="7" s="1"/>
  <c r="IZ255" i="7" s="1"/>
  <c r="JA255" i="7" s="1"/>
  <c r="JB255" i="7" s="1"/>
  <c r="JC255" i="7" s="1"/>
  <c r="JD255" i="7" s="1"/>
  <c r="JE255" i="7" s="1"/>
  <c r="JF255" i="7" s="1"/>
  <c r="BQ22" i="7"/>
  <c r="IR190" i="7"/>
  <c r="IS190" i="7" s="1"/>
  <c r="IT190" i="7" s="1"/>
  <c r="IU190" i="7" s="1"/>
  <c r="IV190" i="7" s="1"/>
  <c r="IW190" i="7" s="1"/>
  <c r="IX190" i="7" s="1"/>
  <c r="IY190" i="7" s="1"/>
  <c r="IZ190" i="7" s="1"/>
  <c r="JA190" i="7" s="1"/>
  <c r="JB190" i="7" s="1"/>
  <c r="JC190" i="7" s="1"/>
  <c r="JD190" i="7" s="1"/>
  <c r="JE190" i="7" s="1"/>
  <c r="JF190" i="7" s="1"/>
  <c r="BJ27" i="7"/>
  <c r="IP229" i="7"/>
  <c r="IQ229" i="7" s="1"/>
  <c r="BM26" i="7"/>
  <c r="IR219" i="7"/>
  <c r="IS219" i="7" s="1"/>
  <c r="IT219" i="7" s="1"/>
  <c r="IU219" i="7" s="1"/>
  <c r="IV219" i="7" s="1"/>
  <c r="IW219" i="7" s="1"/>
  <c r="IX219" i="7" s="1"/>
  <c r="IY219" i="7" s="1"/>
  <c r="IZ219" i="7" s="1"/>
  <c r="JA219" i="7" s="1"/>
  <c r="JB219" i="7" s="1"/>
  <c r="JC219" i="7" s="1"/>
  <c r="JD219" i="7" s="1"/>
  <c r="JE219" i="7" s="1"/>
  <c r="JF219" i="7" s="1"/>
  <c r="IR246" i="7"/>
  <c r="IS246" i="7" s="1"/>
  <c r="IT246" i="7" s="1"/>
  <c r="IU246" i="7" s="1"/>
  <c r="IV246" i="7" s="1"/>
  <c r="IW246" i="7" s="1"/>
  <c r="IX246" i="7" s="1"/>
  <c r="IY246" i="7" s="1"/>
  <c r="IZ246" i="7" s="1"/>
  <c r="JA246" i="7" s="1"/>
  <c r="JB246" i="7" s="1"/>
  <c r="JC246" i="7" s="1"/>
  <c r="JD246" i="7" s="1"/>
  <c r="JE246" i="7" s="1"/>
  <c r="JF246" i="7" s="1"/>
  <c r="BP23" i="7"/>
  <c r="II250" i="7"/>
  <c r="IJ250" i="7" s="1"/>
  <c r="IK250" i="7" s="1"/>
  <c r="IL250" i="7" s="1"/>
  <c r="IM250" i="7" s="1"/>
  <c r="IN250" i="7" s="1"/>
  <c r="BO24" i="7"/>
  <c r="IR237" i="7"/>
  <c r="IS237" i="7" s="1"/>
  <c r="IT237" i="7" s="1"/>
  <c r="IU237" i="7" s="1"/>
  <c r="IV237" i="7" s="1"/>
  <c r="IW237" i="7" s="1"/>
  <c r="IX237" i="7" s="1"/>
  <c r="IY237" i="7" s="1"/>
  <c r="IZ237" i="7" s="1"/>
  <c r="JA237" i="7" s="1"/>
  <c r="JB237" i="7" s="1"/>
  <c r="JC237" i="7" s="1"/>
  <c r="JD237" i="7" s="1"/>
  <c r="JE237" i="7" s="1"/>
  <c r="JF237" i="7" s="1"/>
  <c r="BN25" i="7"/>
  <c r="IR228" i="7"/>
  <c r="IS228" i="7" s="1"/>
  <c r="IT228" i="7" s="1"/>
  <c r="IU228" i="7" s="1"/>
  <c r="IV228" i="7" s="1"/>
  <c r="IW228" i="7" s="1"/>
  <c r="IX228" i="7" s="1"/>
  <c r="IY228" i="7" s="1"/>
  <c r="IZ228" i="7" s="1"/>
  <c r="JA228" i="7" s="1"/>
  <c r="JB228" i="7" s="1"/>
  <c r="JC228" i="7" s="1"/>
  <c r="JD228" i="7" s="1"/>
  <c r="JE228" i="7" s="1"/>
  <c r="JF228" i="7" s="1"/>
  <c r="II268" i="7"/>
  <c r="IJ268" i="7" s="1"/>
  <c r="IK268" i="7" s="1"/>
  <c r="IL268" i="7" s="1"/>
  <c r="IM268" i="7" s="1"/>
  <c r="IN268" i="7" s="1"/>
  <c r="IQ220" i="7"/>
  <c r="IR265" i="7"/>
  <c r="IS265" i="7" s="1"/>
  <c r="IT265" i="7" s="1"/>
  <c r="IU265" i="7" s="1"/>
  <c r="IV265" i="7" s="1"/>
  <c r="IW265" i="7" s="1"/>
  <c r="IX265" i="7" s="1"/>
  <c r="IY265" i="7" s="1"/>
  <c r="IZ265" i="7" s="1"/>
  <c r="JA265" i="7" s="1"/>
  <c r="JB265" i="7" s="1"/>
  <c r="JC265" i="7" s="1"/>
  <c r="JD265" i="7" s="1"/>
  <c r="JE265" i="7" s="1"/>
  <c r="JF265" i="7" s="1"/>
  <c r="II241" i="7"/>
  <c r="IJ241" i="7" s="1"/>
  <c r="IK241" i="7" s="1"/>
  <c r="IL241" i="7" s="1"/>
  <c r="IM241" i="7" s="1"/>
  <c r="IN241" i="7" s="1"/>
  <c r="IR264" i="7"/>
  <c r="IS264" i="7" s="1"/>
  <c r="IT264" i="7" s="1"/>
  <c r="IU264" i="7" s="1"/>
  <c r="IV264" i="7" s="1"/>
  <c r="IW264" i="7" s="1"/>
  <c r="IX264" i="7" s="1"/>
  <c r="IY264" i="7" s="1"/>
  <c r="IZ264" i="7" s="1"/>
  <c r="JA264" i="7" s="1"/>
  <c r="JB264" i="7" s="1"/>
  <c r="JC264" i="7" s="1"/>
  <c r="JD264" i="7" s="1"/>
  <c r="JE264" i="7" s="1"/>
  <c r="JF264" i="7" s="1"/>
  <c r="BR21" i="7"/>
  <c r="HK157" i="7"/>
  <c r="HK260" i="7" s="1"/>
  <c r="HL157" i="7"/>
  <c r="HL260" i="7" s="1"/>
  <c r="HM157" i="7"/>
  <c r="HM260" i="7" s="1"/>
  <c r="HW157" i="7"/>
  <c r="HW260" i="7" s="1"/>
  <c r="HF158" i="7"/>
  <c r="HN157" i="7"/>
  <c r="HN260" i="7" s="1"/>
  <c r="IB157" i="7"/>
  <c r="IB260" i="7" s="1"/>
  <c r="HH157" i="7"/>
  <c r="HH260" i="7" s="1"/>
  <c r="IH260" i="7" s="1"/>
  <c r="HR157" i="7"/>
  <c r="HR260" i="7" s="1"/>
  <c r="HJ157" i="7"/>
  <c r="HJ260" i="7" s="1"/>
  <c r="HI157" i="7"/>
  <c r="HI260" i="7" s="1"/>
  <c r="HJ139" i="7"/>
  <c r="HJ242" i="7" s="1"/>
  <c r="HK139" i="7"/>
  <c r="HK242" i="7" s="1"/>
  <c r="HL139" i="7"/>
  <c r="HL242" i="7" s="1"/>
  <c r="HM139" i="7"/>
  <c r="HM242" i="7" s="1"/>
  <c r="HN139" i="7"/>
  <c r="HN242" i="7" s="1"/>
  <c r="HH139" i="7"/>
  <c r="HH242" i="7" s="1"/>
  <c r="IH242" i="7" s="1"/>
  <c r="HI139" i="7"/>
  <c r="HI242" i="7" s="1"/>
  <c r="HJ175" i="7"/>
  <c r="HJ278" i="7" s="1"/>
  <c r="HK175" i="7"/>
  <c r="HK278" i="7" s="1"/>
  <c r="IB175" i="7"/>
  <c r="IB278" i="7" s="1"/>
  <c r="HL175" i="7"/>
  <c r="HL278" i="7" s="1"/>
  <c r="HW175" i="7"/>
  <c r="HW278" i="7" s="1"/>
  <c r="HM175" i="7"/>
  <c r="HM278" i="7" s="1"/>
  <c r="HR175" i="7"/>
  <c r="HR278" i="7" s="1"/>
  <c r="HN175" i="7"/>
  <c r="HN278" i="7" s="1"/>
  <c r="HI175" i="7"/>
  <c r="HI278" i="7" s="1"/>
  <c r="HF176" i="7"/>
  <c r="HH175" i="7"/>
  <c r="HH278" i="7" s="1"/>
  <c r="IH278" i="7" s="1"/>
  <c r="HM148" i="7"/>
  <c r="HM251" i="7" s="1"/>
  <c r="HN148" i="7"/>
  <c r="HN251" i="7" s="1"/>
  <c r="HH148" i="7"/>
  <c r="HH251" i="7" s="1"/>
  <c r="IH251" i="7" s="1"/>
  <c r="HI148" i="7"/>
  <c r="HI251" i="7" s="1"/>
  <c r="HF149" i="7"/>
  <c r="HL148" i="7"/>
  <c r="HL251" i="7" s="1"/>
  <c r="HJ148" i="7"/>
  <c r="HJ251" i="7" s="1"/>
  <c r="HK148" i="7"/>
  <c r="HK251" i="7" s="1"/>
  <c r="HF167" i="7"/>
  <c r="HH166" i="7"/>
  <c r="HH269" i="7" s="1"/>
  <c r="IH269" i="7" s="1"/>
  <c r="HI166" i="7"/>
  <c r="HI269" i="7" s="1"/>
  <c r="HJ166" i="7"/>
  <c r="HJ269" i="7" s="1"/>
  <c r="HK166" i="7"/>
  <c r="HK269" i="7" s="1"/>
  <c r="HN166" i="7"/>
  <c r="HN269" i="7" s="1"/>
  <c r="HR166" i="7"/>
  <c r="HR269" i="7" s="1"/>
  <c r="HL166" i="7"/>
  <c r="HL269" i="7" s="1"/>
  <c r="HW166" i="7"/>
  <c r="HW269" i="7" s="1"/>
  <c r="IB166" i="7"/>
  <c r="IB269" i="7" s="1"/>
  <c r="HM166" i="7"/>
  <c r="HM269" i="7" s="1"/>
  <c r="IB89" i="7"/>
  <c r="IB192" i="7" s="1"/>
  <c r="IB109" i="7"/>
  <c r="IB212" i="7" s="1"/>
  <c r="IB119" i="7"/>
  <c r="IB222" i="7" s="1"/>
  <c r="IB99" i="7"/>
  <c r="IB202" i="7" s="1"/>
  <c r="IB129" i="7"/>
  <c r="IB232" i="7" s="1"/>
  <c r="IB139" i="7"/>
  <c r="IB242" i="7" s="1"/>
  <c r="HW89" i="7"/>
  <c r="HW192" i="7" s="1"/>
  <c r="HW119" i="7"/>
  <c r="HW222" i="7" s="1"/>
  <c r="HW99" i="7"/>
  <c r="HW202" i="7" s="1"/>
  <c r="HW109" i="7"/>
  <c r="HW212" i="7" s="1"/>
  <c r="HW129" i="7"/>
  <c r="HW232" i="7" s="1"/>
  <c r="HW139" i="7"/>
  <c r="HW242" i="7" s="1"/>
  <c r="IB149" i="7"/>
  <c r="IB252" i="7" s="1"/>
  <c r="HW149" i="7"/>
  <c r="HW252" i="7" s="1"/>
  <c r="HR89" i="7"/>
  <c r="HR192" i="7" s="1"/>
  <c r="HR109" i="7"/>
  <c r="HR212" i="7" s="1"/>
  <c r="HR99" i="7"/>
  <c r="HR202" i="7" s="1"/>
  <c r="HR119" i="7"/>
  <c r="HR222" i="7" s="1"/>
  <c r="HR129" i="7"/>
  <c r="HR232" i="7" s="1"/>
  <c r="HR139" i="7"/>
  <c r="HR242" i="7" s="1"/>
  <c r="HV99" i="7"/>
  <c r="HV202" i="7" s="1"/>
  <c r="IA99" i="7"/>
  <c r="IA202" i="7" s="1"/>
  <c r="HQ99" i="7"/>
  <c r="HQ202" i="7" s="1"/>
  <c r="IC99" i="7"/>
  <c r="IC202" i="7" s="1"/>
  <c r="IF99" i="7"/>
  <c r="IF202" i="7" s="1"/>
  <c r="HX99" i="7"/>
  <c r="HX202" i="7" s="1"/>
  <c r="HU99" i="7"/>
  <c r="HU202" i="7" s="1"/>
  <c r="HP99" i="7"/>
  <c r="HP202" i="7" s="1"/>
  <c r="ID99" i="7"/>
  <c r="ID202" i="7" s="1"/>
  <c r="HZ99" i="7"/>
  <c r="HZ202" i="7" s="1"/>
  <c r="HS99" i="7"/>
  <c r="HS202" i="7" s="1"/>
  <c r="HT99" i="7"/>
  <c r="HT202" i="7" s="1"/>
  <c r="HY99" i="7"/>
  <c r="HY202" i="7" s="1"/>
  <c r="IE99" i="7"/>
  <c r="IE202" i="7" s="1"/>
  <c r="HO99" i="7"/>
  <c r="HO202" i="7" s="1"/>
  <c r="IO202" i="7" s="1"/>
  <c r="HT89" i="7"/>
  <c r="HT192" i="7" s="1"/>
  <c r="IA89" i="7"/>
  <c r="IA192" i="7" s="1"/>
  <c r="IA109" i="7"/>
  <c r="IA212" i="7" s="1"/>
  <c r="IF109" i="7"/>
  <c r="IF212" i="7" s="1"/>
  <c r="IC109" i="7"/>
  <c r="IC212" i="7" s="1"/>
  <c r="HS109" i="7"/>
  <c r="HS212" i="7" s="1"/>
  <c r="HX109" i="7"/>
  <c r="HX212" i="7" s="1"/>
  <c r="HU109" i="7"/>
  <c r="HU212" i="7" s="1"/>
  <c r="HP109" i="7"/>
  <c r="HP212" i="7" s="1"/>
  <c r="HT109" i="7"/>
  <c r="HT212" i="7" s="1"/>
  <c r="HU163" i="7"/>
  <c r="HU266" i="7" s="1"/>
  <c r="HZ163" i="7"/>
  <c r="HZ266" i="7" s="1"/>
  <c r="IC163" i="7"/>
  <c r="IC266" i="7" s="1"/>
  <c r="HP163" i="7"/>
  <c r="HP266" i="7" s="1"/>
  <c r="HV163" i="7"/>
  <c r="HV266" i="7" s="1"/>
  <c r="HS163" i="7"/>
  <c r="HS266" i="7" s="1"/>
  <c r="ID163" i="7"/>
  <c r="ID266" i="7" s="1"/>
  <c r="HQ163" i="7"/>
  <c r="HQ266" i="7" s="1"/>
  <c r="IA163" i="7"/>
  <c r="IA266" i="7" s="1"/>
  <c r="HO163" i="7"/>
  <c r="HO266" i="7" s="1"/>
  <c r="IO266" i="7" s="1"/>
  <c r="HY163" i="7"/>
  <c r="HY266" i="7" s="1"/>
  <c r="IE163" i="7"/>
  <c r="IE266" i="7" s="1"/>
  <c r="IF163" i="7"/>
  <c r="IF266" i="7" s="1"/>
  <c r="HT163" i="7"/>
  <c r="HT266" i="7" s="1"/>
  <c r="HX163" i="7"/>
  <c r="HX266" i="7" s="1"/>
  <c r="HZ127" i="7"/>
  <c r="HZ230" i="7" s="1"/>
  <c r="IF127" i="7"/>
  <c r="IF230" i="7" s="1"/>
  <c r="HV127" i="7"/>
  <c r="HV230" i="7" s="1"/>
  <c r="HS127" i="7"/>
  <c r="HS230" i="7" s="1"/>
  <c r="ID127" i="7"/>
  <c r="ID230" i="7" s="1"/>
  <c r="IA127" i="7"/>
  <c r="IA230" i="7" s="1"/>
  <c r="HO127" i="7"/>
  <c r="HO230" i="7" s="1"/>
  <c r="IO230" i="7" s="1"/>
  <c r="IE127" i="7"/>
  <c r="IE230" i="7" s="1"/>
  <c r="HQ127" i="7"/>
  <c r="HQ230" i="7" s="1"/>
  <c r="HT127" i="7"/>
  <c r="HT230" i="7" s="1"/>
  <c r="HP127" i="7"/>
  <c r="HP230" i="7" s="1"/>
  <c r="IC127" i="7"/>
  <c r="IC230" i="7" s="1"/>
  <c r="HY127" i="7"/>
  <c r="HY230" i="7" s="1"/>
  <c r="HU127" i="7"/>
  <c r="HU230" i="7" s="1"/>
  <c r="HX127" i="7"/>
  <c r="HX230" i="7" s="1"/>
  <c r="HQ145" i="7"/>
  <c r="HQ248" i="7" s="1"/>
  <c r="HT145" i="7"/>
  <c r="HT248" i="7" s="1"/>
  <c r="HY145" i="7"/>
  <c r="HY248" i="7" s="1"/>
  <c r="HU145" i="7"/>
  <c r="HU248" i="7" s="1"/>
  <c r="IC145" i="7"/>
  <c r="IC248" i="7" s="1"/>
  <c r="HZ145" i="7"/>
  <c r="HZ248" i="7" s="1"/>
  <c r="HO145" i="7"/>
  <c r="HO248" i="7" s="1"/>
  <c r="IO248" i="7" s="1"/>
  <c r="HP145" i="7"/>
  <c r="HP248" i="7" s="1"/>
  <c r="HV145" i="7"/>
  <c r="HV248" i="7" s="1"/>
  <c r="HX145" i="7"/>
  <c r="HX248" i="7" s="1"/>
  <c r="HS145" i="7"/>
  <c r="HS248" i="7" s="1"/>
  <c r="ID145" i="7"/>
  <c r="ID248" i="7" s="1"/>
  <c r="IF145" i="7"/>
  <c r="IF248" i="7" s="1"/>
  <c r="IA145" i="7"/>
  <c r="IA248" i="7" s="1"/>
  <c r="IE145" i="7"/>
  <c r="IE248" i="7" s="1"/>
  <c r="HZ109" i="7"/>
  <c r="HZ212" i="7" s="1"/>
  <c r="IE109" i="7"/>
  <c r="IE212" i="7" s="1"/>
  <c r="IA172" i="7"/>
  <c r="IA275" i="7" s="1"/>
  <c r="ID172" i="7"/>
  <c r="ID275" i="7" s="1"/>
  <c r="HQ172" i="7"/>
  <c r="HQ275" i="7" s="1"/>
  <c r="IF172" i="7"/>
  <c r="IF275" i="7" s="1"/>
  <c r="HY172" i="7"/>
  <c r="HY275" i="7" s="1"/>
  <c r="HT172" i="7"/>
  <c r="HT275" i="7" s="1"/>
  <c r="IE172" i="7"/>
  <c r="IE275" i="7" s="1"/>
  <c r="HZ172" i="7"/>
  <c r="HZ275" i="7" s="1"/>
  <c r="HU172" i="7"/>
  <c r="HU275" i="7" s="1"/>
  <c r="HP172" i="7"/>
  <c r="HP275" i="7" s="1"/>
  <c r="HO172" i="7"/>
  <c r="HO275" i="7" s="1"/>
  <c r="IO275" i="7" s="1"/>
  <c r="IC172" i="7"/>
  <c r="IC275" i="7" s="1"/>
  <c r="HX172" i="7"/>
  <c r="HX275" i="7" s="1"/>
  <c r="HS172" i="7"/>
  <c r="HS275" i="7" s="1"/>
  <c r="HV172" i="7"/>
  <c r="HV275" i="7" s="1"/>
  <c r="HO109" i="7"/>
  <c r="HO212" i="7" s="1"/>
  <c r="IO212" i="7" s="1"/>
  <c r="IP212" i="7" s="1"/>
  <c r="HY109" i="7"/>
  <c r="HY212" i="7" s="1"/>
  <c r="ID109" i="7"/>
  <c r="ID212" i="7" s="1"/>
  <c r="HQ109" i="7"/>
  <c r="HQ212" i="7" s="1"/>
  <c r="HV109" i="7"/>
  <c r="HV212" i="7" s="1"/>
  <c r="HP136" i="7"/>
  <c r="HP239" i="7" s="1"/>
  <c r="HV136" i="7"/>
  <c r="HV239" i="7" s="1"/>
  <c r="HX136" i="7"/>
  <c r="HX239" i="7" s="1"/>
  <c r="HS136" i="7"/>
  <c r="HS239" i="7" s="1"/>
  <c r="ID136" i="7"/>
  <c r="ID239" i="7" s="1"/>
  <c r="IF136" i="7"/>
  <c r="IF239" i="7" s="1"/>
  <c r="IA136" i="7"/>
  <c r="IA239" i="7" s="1"/>
  <c r="HO136" i="7"/>
  <c r="HO239" i="7" s="1"/>
  <c r="IO239" i="7" s="1"/>
  <c r="IE136" i="7"/>
  <c r="IE239" i="7" s="1"/>
  <c r="HQ136" i="7"/>
  <c r="HQ239" i="7" s="1"/>
  <c r="HT136" i="7"/>
  <c r="HT239" i="7" s="1"/>
  <c r="HY136" i="7"/>
  <c r="HY239" i="7" s="1"/>
  <c r="HU136" i="7"/>
  <c r="HU239" i="7" s="1"/>
  <c r="IC136" i="7"/>
  <c r="IC239" i="7" s="1"/>
  <c r="HZ136" i="7"/>
  <c r="HZ239" i="7" s="1"/>
  <c r="HS154" i="7"/>
  <c r="HS257" i="7" s="1"/>
  <c r="IA154" i="7"/>
  <c r="IA257" i="7" s="1"/>
  <c r="HV154" i="7"/>
  <c r="HV257" i="7" s="1"/>
  <c r="ID154" i="7"/>
  <c r="ID257" i="7" s="1"/>
  <c r="HT154" i="7"/>
  <c r="HT257" i="7" s="1"/>
  <c r="HO154" i="7"/>
  <c r="HO257" i="7" s="1"/>
  <c r="IO257" i="7" s="1"/>
  <c r="HY154" i="7"/>
  <c r="HY257" i="7" s="1"/>
  <c r="IE154" i="7"/>
  <c r="IE257" i="7" s="1"/>
  <c r="HZ154" i="7"/>
  <c r="HZ257" i="7" s="1"/>
  <c r="HU154" i="7"/>
  <c r="HU257" i="7" s="1"/>
  <c r="HP154" i="7"/>
  <c r="HP257" i="7" s="1"/>
  <c r="HQ154" i="7"/>
  <c r="HQ257" i="7" s="1"/>
  <c r="IC154" i="7"/>
  <c r="IC257" i="7" s="1"/>
  <c r="HX154" i="7"/>
  <c r="HX257" i="7" s="1"/>
  <c r="IF154" i="7"/>
  <c r="IF257" i="7" s="1"/>
  <c r="HZ118" i="7"/>
  <c r="HZ221" i="7" s="1"/>
  <c r="IF118" i="7"/>
  <c r="IF221" i="7" s="1"/>
  <c r="HV118" i="7"/>
  <c r="HV221" i="7" s="1"/>
  <c r="HQ118" i="7"/>
  <c r="HQ221" i="7" s="1"/>
  <c r="HS118" i="7"/>
  <c r="HS221" i="7" s="1"/>
  <c r="ID118" i="7"/>
  <c r="ID221" i="7" s="1"/>
  <c r="HY118" i="7"/>
  <c r="HY221" i="7" s="1"/>
  <c r="IA118" i="7"/>
  <c r="IA221" i="7" s="1"/>
  <c r="HO118" i="7"/>
  <c r="HO221" i="7" s="1"/>
  <c r="IO221" i="7" s="1"/>
  <c r="IE118" i="7"/>
  <c r="IE221" i="7" s="1"/>
  <c r="HT118" i="7"/>
  <c r="HT221" i="7" s="1"/>
  <c r="HP118" i="7"/>
  <c r="HP221" i="7" s="1"/>
  <c r="IC118" i="7"/>
  <c r="IC221" i="7" s="1"/>
  <c r="HU118" i="7"/>
  <c r="HU221" i="7" s="1"/>
  <c r="HX118" i="7"/>
  <c r="HX221" i="7" s="1"/>
  <c r="AN10" i="9"/>
  <c r="AO8" i="9"/>
  <c r="B16" i="5"/>
  <c r="C16" i="5" s="1"/>
  <c r="IR192" i="7" l="1"/>
  <c r="IS192" i="7" s="1"/>
  <c r="AN12" i="9"/>
  <c r="GK75" i="9"/>
  <c r="HN122" i="9"/>
  <c r="GK95" i="9"/>
  <c r="GL118" i="9"/>
  <c r="GK69" i="9"/>
  <c r="HL69" i="9" s="1"/>
  <c r="GK64" i="9"/>
  <c r="HL64" i="9" s="1"/>
  <c r="HM122" i="9"/>
  <c r="GK105" i="9"/>
  <c r="HL105" i="9" s="1"/>
  <c r="HK105" i="9"/>
  <c r="GK93" i="9"/>
  <c r="HL93" i="9" s="1"/>
  <c r="HK93" i="9"/>
  <c r="HP122" i="9"/>
  <c r="HQ122" i="9"/>
  <c r="GK110" i="9"/>
  <c r="HL110" i="9" s="1"/>
  <c r="GK113" i="9"/>
  <c r="HK69" i="9"/>
  <c r="HL122" i="9"/>
  <c r="HK122" i="9"/>
  <c r="GK121" i="9"/>
  <c r="GK115" i="9"/>
  <c r="HK115" i="9"/>
  <c r="GL72" i="9"/>
  <c r="HL72" i="9"/>
  <c r="GK91" i="9"/>
  <c r="GK114" i="9"/>
  <c r="HL114" i="9" s="1"/>
  <c r="GK96" i="9"/>
  <c r="HK96" i="9"/>
  <c r="GK66" i="9"/>
  <c r="HK66" i="9"/>
  <c r="GS122" i="9"/>
  <c r="HS122" i="9"/>
  <c r="HO122" i="9"/>
  <c r="HR122" i="9"/>
  <c r="GK83" i="9"/>
  <c r="HK83" i="9"/>
  <c r="HK64" i="9"/>
  <c r="HL118" i="9"/>
  <c r="BL28" i="7"/>
  <c r="BO25" i="7"/>
  <c r="BS21" i="7"/>
  <c r="BP24" i="7"/>
  <c r="IP275" i="7"/>
  <c r="IQ275" i="7" s="1"/>
  <c r="IR275" i="7" s="1"/>
  <c r="IS275" i="7" s="1"/>
  <c r="IT275" i="7" s="1"/>
  <c r="IU275" i="7" s="1"/>
  <c r="IV275" i="7" s="1"/>
  <c r="IW275" i="7" s="1"/>
  <c r="IX275" i="7" s="1"/>
  <c r="IY275" i="7" s="1"/>
  <c r="IZ275" i="7" s="1"/>
  <c r="JA275" i="7" s="1"/>
  <c r="JB275" i="7" s="1"/>
  <c r="JC275" i="7" s="1"/>
  <c r="JD275" i="7" s="1"/>
  <c r="JE275" i="7" s="1"/>
  <c r="JF275" i="7" s="1"/>
  <c r="IP266" i="7"/>
  <c r="IQ266" i="7" s="1"/>
  <c r="BR23" i="7" s="1"/>
  <c r="BK28" i="7"/>
  <c r="BQ23" i="7"/>
  <c r="IP202" i="7"/>
  <c r="IQ202" i="7" s="1"/>
  <c r="IR202" i="7" s="1"/>
  <c r="IS202" i="7" s="1"/>
  <c r="IT202" i="7" s="1"/>
  <c r="IU202" i="7" s="1"/>
  <c r="IV202" i="7" s="1"/>
  <c r="IW202" i="7" s="1"/>
  <c r="IX202" i="7" s="1"/>
  <c r="IY202" i="7" s="1"/>
  <c r="IZ202" i="7" s="1"/>
  <c r="JA202" i="7" s="1"/>
  <c r="JB202" i="7" s="1"/>
  <c r="JC202" i="7" s="1"/>
  <c r="JD202" i="7" s="1"/>
  <c r="JE202" i="7" s="1"/>
  <c r="JF202" i="7" s="1"/>
  <c r="IP221" i="7"/>
  <c r="IQ221" i="7" s="1"/>
  <c r="BM28" i="7" s="1"/>
  <c r="IT192" i="7"/>
  <c r="IU192" i="7" s="1"/>
  <c r="IV192" i="7" s="1"/>
  <c r="IW192" i="7" s="1"/>
  <c r="IX192" i="7" s="1"/>
  <c r="IY192" i="7" s="1"/>
  <c r="IZ192" i="7" s="1"/>
  <c r="JA192" i="7" s="1"/>
  <c r="JB192" i="7" s="1"/>
  <c r="JC192" i="7" s="1"/>
  <c r="JD192" i="7" s="1"/>
  <c r="JE192" i="7" s="1"/>
  <c r="JF192" i="7" s="1"/>
  <c r="II269" i="7"/>
  <c r="IJ269" i="7" s="1"/>
  <c r="IK269" i="7" s="1"/>
  <c r="IL269" i="7" s="1"/>
  <c r="IM269" i="7" s="1"/>
  <c r="IN269" i="7" s="1"/>
  <c r="BS22" i="7"/>
  <c r="IP257" i="7"/>
  <c r="IQ257" i="7" s="1"/>
  <c r="II278" i="7"/>
  <c r="IJ278" i="7" s="1"/>
  <c r="IK278" i="7" s="1"/>
  <c r="IL278" i="7" s="1"/>
  <c r="IM278" i="7" s="1"/>
  <c r="IN278" i="7" s="1"/>
  <c r="IQ212" i="7"/>
  <c r="IP230" i="7"/>
  <c r="IQ230" i="7" s="1"/>
  <c r="BN26" i="7"/>
  <c r="IR229" i="7"/>
  <c r="IS229" i="7" s="1"/>
  <c r="IT229" i="7" s="1"/>
  <c r="IU229" i="7" s="1"/>
  <c r="IV229" i="7" s="1"/>
  <c r="IW229" i="7" s="1"/>
  <c r="IX229" i="7" s="1"/>
  <c r="IY229" i="7" s="1"/>
  <c r="IZ229" i="7" s="1"/>
  <c r="JA229" i="7" s="1"/>
  <c r="JB229" i="7" s="1"/>
  <c r="JC229" i="7" s="1"/>
  <c r="JD229" i="7" s="1"/>
  <c r="JE229" i="7" s="1"/>
  <c r="JF229" i="7" s="1"/>
  <c r="IP248" i="7"/>
  <c r="IQ248" i="7" s="1"/>
  <c r="II242" i="7"/>
  <c r="IJ242" i="7" s="1"/>
  <c r="IK242" i="7" s="1"/>
  <c r="IL242" i="7" s="1"/>
  <c r="IM242" i="7" s="1"/>
  <c r="IN242" i="7" s="1"/>
  <c r="IR220" i="7"/>
  <c r="IS220" i="7" s="1"/>
  <c r="IT220" i="7" s="1"/>
  <c r="IU220" i="7" s="1"/>
  <c r="IV220" i="7" s="1"/>
  <c r="IW220" i="7" s="1"/>
  <c r="IX220" i="7" s="1"/>
  <c r="IY220" i="7" s="1"/>
  <c r="IZ220" i="7" s="1"/>
  <c r="JA220" i="7" s="1"/>
  <c r="JB220" i="7" s="1"/>
  <c r="JC220" i="7" s="1"/>
  <c r="JD220" i="7" s="1"/>
  <c r="JE220" i="7" s="1"/>
  <c r="JF220" i="7" s="1"/>
  <c r="BM27" i="7"/>
  <c r="IP239" i="7"/>
  <c r="IQ239" i="7" s="1"/>
  <c r="II251" i="7"/>
  <c r="IJ251" i="7" s="1"/>
  <c r="IK251" i="7" s="1"/>
  <c r="IL251" i="7" s="1"/>
  <c r="IM251" i="7" s="1"/>
  <c r="IN251" i="7" s="1"/>
  <c r="II260" i="7"/>
  <c r="IJ260" i="7" s="1"/>
  <c r="IK260" i="7" s="1"/>
  <c r="IL260" i="7" s="1"/>
  <c r="IM260" i="7" s="1"/>
  <c r="IN260" i="7" s="1"/>
  <c r="HF168" i="7"/>
  <c r="HH167" i="7"/>
  <c r="HH270" i="7" s="1"/>
  <c r="IH270" i="7" s="1"/>
  <c r="HI167" i="7"/>
  <c r="HI270" i="7" s="1"/>
  <c r="HJ167" i="7"/>
  <c r="HJ270" i="7" s="1"/>
  <c r="HK167" i="7"/>
  <c r="HK270" i="7" s="1"/>
  <c r="IB167" i="7"/>
  <c r="IB270" i="7" s="1"/>
  <c r="HL167" i="7"/>
  <c r="HL270" i="7" s="1"/>
  <c r="HR167" i="7"/>
  <c r="HR270" i="7" s="1"/>
  <c r="HN167" i="7"/>
  <c r="HN270" i="7" s="1"/>
  <c r="HM167" i="7"/>
  <c r="HM270" i="7" s="1"/>
  <c r="HW167" i="7"/>
  <c r="HW270" i="7" s="1"/>
  <c r="HM176" i="7"/>
  <c r="HM279" i="7" s="1"/>
  <c r="HN176" i="7"/>
  <c r="HN279" i="7" s="1"/>
  <c r="HF177" i="7"/>
  <c r="HH176" i="7"/>
  <c r="HH279" i="7" s="1"/>
  <c r="IH279" i="7" s="1"/>
  <c r="HI176" i="7"/>
  <c r="HI279" i="7" s="1"/>
  <c r="HJ176" i="7"/>
  <c r="HJ279" i="7" s="1"/>
  <c r="IB176" i="7"/>
  <c r="IB279" i="7" s="1"/>
  <c r="HK176" i="7"/>
  <c r="HK279" i="7" s="1"/>
  <c r="HW176" i="7"/>
  <c r="HW279" i="7" s="1"/>
  <c r="HL176" i="7"/>
  <c r="HL279" i="7" s="1"/>
  <c r="HR176" i="7"/>
  <c r="HR279" i="7" s="1"/>
  <c r="HM158" i="7"/>
  <c r="HM261" i="7" s="1"/>
  <c r="HN158" i="7"/>
  <c r="HN261" i="7" s="1"/>
  <c r="HL158" i="7"/>
  <c r="HL261" i="7" s="1"/>
  <c r="HH158" i="7"/>
  <c r="HH261" i="7" s="1"/>
  <c r="IH261" i="7" s="1"/>
  <c r="IB158" i="7"/>
  <c r="IB261" i="7" s="1"/>
  <c r="HI158" i="7"/>
  <c r="HI261" i="7" s="1"/>
  <c r="HF159" i="7"/>
  <c r="HJ158" i="7"/>
  <c r="HJ261" i="7" s="1"/>
  <c r="HW158" i="7"/>
  <c r="HW261" i="7" s="1"/>
  <c r="HK158" i="7"/>
  <c r="HK261" i="7" s="1"/>
  <c r="HR158" i="7"/>
  <c r="HR261" i="7" s="1"/>
  <c r="HM149" i="7"/>
  <c r="HM252" i="7" s="1"/>
  <c r="HN149" i="7"/>
  <c r="HN252" i="7" s="1"/>
  <c r="HH149" i="7"/>
  <c r="HH252" i="7" s="1"/>
  <c r="IH252" i="7" s="1"/>
  <c r="HL149" i="7"/>
  <c r="HL252" i="7" s="1"/>
  <c r="HI149" i="7"/>
  <c r="HI252" i="7" s="1"/>
  <c r="HJ149" i="7"/>
  <c r="HJ252" i="7" s="1"/>
  <c r="HK149" i="7"/>
  <c r="HK252" i="7" s="1"/>
  <c r="HR149" i="7"/>
  <c r="HR252" i="7" s="1"/>
  <c r="HX173" i="7"/>
  <c r="HX276" i="7" s="1"/>
  <c r="HV173" i="7"/>
  <c r="HV276" i="7" s="1"/>
  <c r="IF173" i="7"/>
  <c r="IF276" i="7" s="1"/>
  <c r="HS173" i="7"/>
  <c r="HS276" i="7" s="1"/>
  <c r="IA173" i="7"/>
  <c r="IA276" i="7" s="1"/>
  <c r="HO173" i="7"/>
  <c r="HO276" i="7" s="1"/>
  <c r="IO276" i="7" s="1"/>
  <c r="HQ173" i="7"/>
  <c r="HQ276" i="7" s="1"/>
  <c r="IE173" i="7"/>
  <c r="IE276" i="7" s="1"/>
  <c r="HY173" i="7"/>
  <c r="HY276" i="7" s="1"/>
  <c r="HT173" i="7"/>
  <c r="HT276" i="7" s="1"/>
  <c r="ID173" i="7"/>
  <c r="ID276" i="7" s="1"/>
  <c r="HU173" i="7"/>
  <c r="HU276" i="7" s="1"/>
  <c r="HP173" i="7"/>
  <c r="HP276" i="7" s="1"/>
  <c r="HZ173" i="7"/>
  <c r="HZ276" i="7" s="1"/>
  <c r="IC173" i="7"/>
  <c r="IC276" i="7" s="1"/>
  <c r="HO146" i="7"/>
  <c r="HO249" i="7" s="1"/>
  <c r="IO249" i="7" s="1"/>
  <c r="IC146" i="7"/>
  <c r="IC249" i="7" s="1"/>
  <c r="IE146" i="7"/>
  <c r="IE249" i="7" s="1"/>
  <c r="HZ146" i="7"/>
  <c r="HZ249" i="7" s="1"/>
  <c r="ID146" i="7"/>
  <c r="ID249" i="7" s="1"/>
  <c r="HU146" i="7"/>
  <c r="HU249" i="7" s="1"/>
  <c r="HP146" i="7"/>
  <c r="HP249" i="7" s="1"/>
  <c r="HX146" i="7"/>
  <c r="HX249" i="7" s="1"/>
  <c r="HS146" i="7"/>
  <c r="HS249" i="7" s="1"/>
  <c r="HV146" i="7"/>
  <c r="HV249" i="7" s="1"/>
  <c r="IF146" i="7"/>
  <c r="IF249" i="7" s="1"/>
  <c r="IA146" i="7"/>
  <c r="IA249" i="7" s="1"/>
  <c r="HY146" i="7"/>
  <c r="HY249" i="7" s="1"/>
  <c r="HQ146" i="7"/>
  <c r="HQ249" i="7" s="1"/>
  <c r="HT146" i="7"/>
  <c r="HT249" i="7" s="1"/>
  <c r="IF137" i="7"/>
  <c r="IF240" i="7" s="1"/>
  <c r="IA137" i="7"/>
  <c r="IA240" i="7" s="1"/>
  <c r="HS137" i="7"/>
  <c r="HS240" i="7" s="1"/>
  <c r="HQ137" i="7"/>
  <c r="HQ240" i="7" s="1"/>
  <c r="HT137" i="7"/>
  <c r="HT240" i="7" s="1"/>
  <c r="HY137" i="7"/>
  <c r="HY240" i="7" s="1"/>
  <c r="HU137" i="7"/>
  <c r="HU240" i="7" s="1"/>
  <c r="HX137" i="7"/>
  <c r="HX240" i="7" s="1"/>
  <c r="ID137" i="7"/>
  <c r="ID240" i="7" s="1"/>
  <c r="HO137" i="7"/>
  <c r="HO240" i="7" s="1"/>
  <c r="IO240" i="7" s="1"/>
  <c r="IC137" i="7"/>
  <c r="IC240" i="7" s="1"/>
  <c r="IE137" i="7"/>
  <c r="IE240" i="7" s="1"/>
  <c r="HZ137" i="7"/>
  <c r="HZ240" i="7" s="1"/>
  <c r="HP137" i="7"/>
  <c r="HP240" i="7" s="1"/>
  <c r="HV137" i="7"/>
  <c r="HV240" i="7" s="1"/>
  <c r="HX128" i="7"/>
  <c r="HX231" i="7" s="1"/>
  <c r="HS128" i="7"/>
  <c r="HS231" i="7" s="1"/>
  <c r="ID128" i="7"/>
  <c r="ID231" i="7" s="1"/>
  <c r="IF128" i="7"/>
  <c r="IF231" i="7" s="1"/>
  <c r="IA128" i="7"/>
  <c r="IA231" i="7" s="1"/>
  <c r="HO128" i="7"/>
  <c r="HO231" i="7" s="1"/>
  <c r="IO231" i="7" s="1"/>
  <c r="IE128" i="7"/>
  <c r="IE231" i="7" s="1"/>
  <c r="HV128" i="7"/>
  <c r="HV231" i="7" s="1"/>
  <c r="HQ128" i="7"/>
  <c r="HQ231" i="7" s="1"/>
  <c r="HT128" i="7"/>
  <c r="HT231" i="7" s="1"/>
  <c r="HY128" i="7"/>
  <c r="HY231" i="7" s="1"/>
  <c r="HU128" i="7"/>
  <c r="HU231" i="7" s="1"/>
  <c r="HP128" i="7"/>
  <c r="HP231" i="7" s="1"/>
  <c r="IC128" i="7"/>
  <c r="IC231" i="7" s="1"/>
  <c r="HZ128" i="7"/>
  <c r="HZ231" i="7" s="1"/>
  <c r="IE119" i="7"/>
  <c r="IE222" i="7" s="1"/>
  <c r="HO119" i="7"/>
  <c r="HO222" i="7" s="1"/>
  <c r="IO222" i="7" s="1"/>
  <c r="HQ119" i="7"/>
  <c r="HQ222" i="7" s="1"/>
  <c r="HT119" i="7"/>
  <c r="HT222" i="7" s="1"/>
  <c r="HP119" i="7"/>
  <c r="HP222" i="7" s="1"/>
  <c r="HY119" i="7"/>
  <c r="HY222" i="7" s="1"/>
  <c r="HU119" i="7"/>
  <c r="HU222" i="7" s="1"/>
  <c r="HX119" i="7"/>
  <c r="HX222" i="7" s="1"/>
  <c r="IC119" i="7"/>
  <c r="IC222" i="7" s="1"/>
  <c r="IF119" i="7"/>
  <c r="IF222" i="7" s="1"/>
  <c r="IA119" i="7"/>
  <c r="IA222" i="7" s="1"/>
  <c r="HZ119" i="7"/>
  <c r="HZ222" i="7" s="1"/>
  <c r="HV119" i="7"/>
  <c r="HV222" i="7" s="1"/>
  <c r="HS119" i="7"/>
  <c r="HS222" i="7" s="1"/>
  <c r="ID119" i="7"/>
  <c r="ID222" i="7" s="1"/>
  <c r="IA155" i="7"/>
  <c r="IA258" i="7" s="1"/>
  <c r="ID155" i="7"/>
  <c r="ID258" i="7" s="1"/>
  <c r="HQ155" i="7"/>
  <c r="HQ258" i="7" s="1"/>
  <c r="HO155" i="7"/>
  <c r="HO258" i="7" s="1"/>
  <c r="IO258" i="7" s="1"/>
  <c r="HY155" i="7"/>
  <c r="HY258" i="7" s="1"/>
  <c r="HT155" i="7"/>
  <c r="HT258" i="7" s="1"/>
  <c r="IE155" i="7"/>
  <c r="IE258" i="7" s="1"/>
  <c r="HX155" i="7"/>
  <c r="HX258" i="7" s="1"/>
  <c r="HP155" i="7"/>
  <c r="HP258" i="7" s="1"/>
  <c r="HS155" i="7"/>
  <c r="HS258" i="7" s="1"/>
  <c r="HV155" i="7"/>
  <c r="HV258" i="7" s="1"/>
  <c r="HZ155" i="7"/>
  <c r="HZ258" i="7" s="1"/>
  <c r="HU155" i="7"/>
  <c r="HU258" i="7" s="1"/>
  <c r="IF155" i="7"/>
  <c r="IF258" i="7" s="1"/>
  <c r="IC155" i="7"/>
  <c r="IC258" i="7" s="1"/>
  <c r="HX164" i="7"/>
  <c r="HX267" i="7" s="1"/>
  <c r="HO164" i="7"/>
  <c r="HO267" i="7" s="1"/>
  <c r="IO267" i="7" s="1"/>
  <c r="IF164" i="7"/>
  <c r="IF267" i="7" s="1"/>
  <c r="HS164" i="7"/>
  <c r="HS267" i="7" s="1"/>
  <c r="HV164" i="7"/>
  <c r="HV267" i="7" s="1"/>
  <c r="HP164" i="7"/>
  <c r="HP267" i="7" s="1"/>
  <c r="IA164" i="7"/>
  <c r="IA267" i="7" s="1"/>
  <c r="ID164" i="7"/>
  <c r="ID267" i="7" s="1"/>
  <c r="HQ164" i="7"/>
  <c r="HQ267" i="7" s="1"/>
  <c r="IE164" i="7"/>
  <c r="IE267" i="7" s="1"/>
  <c r="IC164" i="7"/>
  <c r="IC267" i="7" s="1"/>
  <c r="HY164" i="7"/>
  <c r="HY267" i="7" s="1"/>
  <c r="HT164" i="7"/>
  <c r="HT267" i="7" s="1"/>
  <c r="HZ164" i="7"/>
  <c r="HZ267" i="7" s="1"/>
  <c r="HU164" i="7"/>
  <c r="HU267" i="7" s="1"/>
  <c r="AO10" i="9"/>
  <c r="AP8" i="9"/>
  <c r="B17" i="5"/>
  <c r="C17" i="5" s="1"/>
  <c r="AO12" i="9" l="1"/>
  <c r="GT122" i="9"/>
  <c r="HT122" i="9"/>
  <c r="GL110" i="9"/>
  <c r="GL95" i="9"/>
  <c r="HL95" i="9"/>
  <c r="GL75" i="9"/>
  <c r="HL75" i="9"/>
  <c r="HM72" i="9"/>
  <c r="GL113" i="9"/>
  <c r="HL113" i="9"/>
  <c r="GL66" i="9"/>
  <c r="HL66" i="9"/>
  <c r="GL115" i="9"/>
  <c r="GM115" i="9" s="1"/>
  <c r="GN115" i="9" s="1"/>
  <c r="GO115" i="9" s="1"/>
  <c r="GP115" i="9" s="1"/>
  <c r="GL96" i="9"/>
  <c r="HL96" i="9"/>
  <c r="HL115" i="9"/>
  <c r="GL93" i="9"/>
  <c r="GL69" i="9"/>
  <c r="GM118" i="9"/>
  <c r="HM118" i="9"/>
  <c r="GL91" i="9"/>
  <c r="HM91" i="9" s="1"/>
  <c r="HL91" i="9"/>
  <c r="GM72" i="9"/>
  <c r="GN72" i="9" s="1"/>
  <c r="GO72" i="9" s="1"/>
  <c r="GP72" i="9" s="1"/>
  <c r="GQ72" i="9" s="1"/>
  <c r="GR72" i="9" s="1"/>
  <c r="GS72" i="9" s="1"/>
  <c r="GT72" i="9" s="1"/>
  <c r="GU72" i="9" s="1"/>
  <c r="GL83" i="9"/>
  <c r="HM83" i="9" s="1"/>
  <c r="HL83" i="9"/>
  <c r="GL114" i="9"/>
  <c r="GL121" i="9"/>
  <c r="HL121" i="9"/>
  <c r="GL105" i="9"/>
  <c r="GL64" i="9"/>
  <c r="IR221" i="7"/>
  <c r="IS221" i="7" s="1"/>
  <c r="IT221" i="7" s="1"/>
  <c r="IU221" i="7" s="1"/>
  <c r="IV221" i="7" s="1"/>
  <c r="IW221" i="7" s="1"/>
  <c r="IX221" i="7" s="1"/>
  <c r="IY221" i="7" s="1"/>
  <c r="IZ221" i="7" s="1"/>
  <c r="JA221" i="7" s="1"/>
  <c r="JB221" i="7" s="1"/>
  <c r="JC221" i="7" s="1"/>
  <c r="JD221" i="7" s="1"/>
  <c r="JE221" i="7" s="1"/>
  <c r="JF221" i="7" s="1"/>
  <c r="II252" i="7"/>
  <c r="IJ252" i="7" s="1"/>
  <c r="IK252" i="7" s="1"/>
  <c r="IL252" i="7" s="1"/>
  <c r="IM252" i="7" s="1"/>
  <c r="IN252" i="7" s="1"/>
  <c r="BK29" i="7"/>
  <c r="IP249" i="7"/>
  <c r="IQ249" i="7" s="1"/>
  <c r="IR249" i="7" s="1"/>
  <c r="IS249" i="7" s="1"/>
  <c r="IT249" i="7" s="1"/>
  <c r="IU249" i="7" s="1"/>
  <c r="IV249" i="7" s="1"/>
  <c r="IW249" i="7" s="1"/>
  <c r="IX249" i="7" s="1"/>
  <c r="IY249" i="7" s="1"/>
  <c r="IZ249" i="7" s="1"/>
  <c r="JA249" i="7" s="1"/>
  <c r="JB249" i="7" s="1"/>
  <c r="JC249" i="7" s="1"/>
  <c r="JD249" i="7" s="1"/>
  <c r="JE249" i="7" s="1"/>
  <c r="JF249" i="7" s="1"/>
  <c r="IR266" i="7"/>
  <c r="IS266" i="7" s="1"/>
  <c r="IT266" i="7" s="1"/>
  <c r="IU266" i="7" s="1"/>
  <c r="IV266" i="7" s="1"/>
  <c r="IW266" i="7" s="1"/>
  <c r="IX266" i="7" s="1"/>
  <c r="IY266" i="7" s="1"/>
  <c r="IZ266" i="7" s="1"/>
  <c r="JA266" i="7" s="1"/>
  <c r="JB266" i="7" s="1"/>
  <c r="JC266" i="7" s="1"/>
  <c r="JD266" i="7" s="1"/>
  <c r="JE266" i="7" s="1"/>
  <c r="JF266" i="7" s="1"/>
  <c r="IP240" i="7"/>
  <c r="IQ240" i="7" s="1"/>
  <c r="IR240" i="7" s="1"/>
  <c r="IS240" i="7" s="1"/>
  <c r="IT240" i="7" s="1"/>
  <c r="IU240" i="7" s="1"/>
  <c r="IV240" i="7" s="1"/>
  <c r="IW240" i="7" s="1"/>
  <c r="IX240" i="7" s="1"/>
  <c r="IY240" i="7" s="1"/>
  <c r="IZ240" i="7" s="1"/>
  <c r="JA240" i="7" s="1"/>
  <c r="JB240" i="7" s="1"/>
  <c r="JC240" i="7" s="1"/>
  <c r="JD240" i="7" s="1"/>
  <c r="JE240" i="7" s="1"/>
  <c r="JF240" i="7" s="1"/>
  <c r="IP258" i="7"/>
  <c r="IQ258" i="7" s="1"/>
  <c r="IR258" i="7" s="1"/>
  <c r="IS258" i="7" s="1"/>
  <c r="IT258" i="7" s="1"/>
  <c r="IU258" i="7" s="1"/>
  <c r="IV258" i="7" s="1"/>
  <c r="IW258" i="7" s="1"/>
  <c r="IX258" i="7" s="1"/>
  <c r="IY258" i="7" s="1"/>
  <c r="IZ258" i="7" s="1"/>
  <c r="JA258" i="7" s="1"/>
  <c r="JB258" i="7" s="1"/>
  <c r="JC258" i="7" s="1"/>
  <c r="JD258" i="7" s="1"/>
  <c r="JE258" i="7" s="1"/>
  <c r="JF258" i="7" s="1"/>
  <c r="IR257" i="7"/>
  <c r="IS257" i="7" s="1"/>
  <c r="IT257" i="7" s="1"/>
  <c r="IU257" i="7" s="1"/>
  <c r="IV257" i="7" s="1"/>
  <c r="IW257" i="7" s="1"/>
  <c r="IX257" i="7" s="1"/>
  <c r="IY257" i="7" s="1"/>
  <c r="IZ257" i="7" s="1"/>
  <c r="JA257" i="7" s="1"/>
  <c r="JB257" i="7" s="1"/>
  <c r="JC257" i="7" s="1"/>
  <c r="JD257" i="7" s="1"/>
  <c r="JE257" i="7" s="1"/>
  <c r="JF257" i="7" s="1"/>
  <c r="BQ24" i="7"/>
  <c r="II261" i="7"/>
  <c r="IJ261" i="7" s="1"/>
  <c r="IK261" i="7" s="1"/>
  <c r="IL261" i="7" s="1"/>
  <c r="IM261" i="7" s="1"/>
  <c r="IN261" i="7" s="1"/>
  <c r="II270" i="7"/>
  <c r="IJ270" i="7" s="1"/>
  <c r="IK270" i="7" s="1"/>
  <c r="IL270" i="7" s="1"/>
  <c r="IM270" i="7" s="1"/>
  <c r="IN270" i="7" s="1"/>
  <c r="IP222" i="7"/>
  <c r="IQ222" i="7" s="1"/>
  <c r="IP276" i="7"/>
  <c r="IQ276" i="7" s="1"/>
  <c r="II279" i="7"/>
  <c r="IJ279" i="7" s="1"/>
  <c r="IK279" i="7" s="1"/>
  <c r="IL279" i="7" s="1"/>
  <c r="IM279" i="7" s="1"/>
  <c r="IN279" i="7" s="1"/>
  <c r="IR248" i="7"/>
  <c r="IS248" i="7" s="1"/>
  <c r="IT248" i="7" s="1"/>
  <c r="IU248" i="7" s="1"/>
  <c r="IV248" i="7" s="1"/>
  <c r="IW248" i="7" s="1"/>
  <c r="IX248" i="7" s="1"/>
  <c r="IY248" i="7" s="1"/>
  <c r="IZ248" i="7" s="1"/>
  <c r="JA248" i="7" s="1"/>
  <c r="JB248" i="7" s="1"/>
  <c r="JC248" i="7" s="1"/>
  <c r="JD248" i="7" s="1"/>
  <c r="JE248" i="7" s="1"/>
  <c r="JF248" i="7" s="1"/>
  <c r="BP25" i="7"/>
  <c r="IP267" i="7"/>
  <c r="IQ267" i="7" s="1"/>
  <c r="IR212" i="7"/>
  <c r="IS212" i="7" s="1"/>
  <c r="IT212" i="7" s="1"/>
  <c r="IU212" i="7" s="1"/>
  <c r="IV212" i="7" s="1"/>
  <c r="IW212" i="7" s="1"/>
  <c r="IX212" i="7" s="1"/>
  <c r="IY212" i="7" s="1"/>
  <c r="IZ212" i="7" s="1"/>
  <c r="JA212" i="7" s="1"/>
  <c r="JB212" i="7" s="1"/>
  <c r="JC212" i="7" s="1"/>
  <c r="JD212" i="7" s="1"/>
  <c r="JE212" i="7" s="1"/>
  <c r="JF212" i="7" s="1"/>
  <c r="BL29" i="7"/>
  <c r="BN27" i="7"/>
  <c r="IR230" i="7"/>
  <c r="IS230" i="7" s="1"/>
  <c r="IT230" i="7" s="1"/>
  <c r="IU230" i="7" s="1"/>
  <c r="IV230" i="7" s="1"/>
  <c r="IW230" i="7" s="1"/>
  <c r="IX230" i="7" s="1"/>
  <c r="IY230" i="7" s="1"/>
  <c r="IZ230" i="7" s="1"/>
  <c r="JA230" i="7" s="1"/>
  <c r="JB230" i="7" s="1"/>
  <c r="JC230" i="7" s="1"/>
  <c r="JD230" i="7" s="1"/>
  <c r="JE230" i="7" s="1"/>
  <c r="JF230" i="7" s="1"/>
  <c r="IP231" i="7"/>
  <c r="IQ231" i="7" s="1"/>
  <c r="BO26" i="7"/>
  <c r="IR239" i="7"/>
  <c r="IS239" i="7" s="1"/>
  <c r="IT239" i="7" s="1"/>
  <c r="IU239" i="7" s="1"/>
  <c r="IV239" i="7" s="1"/>
  <c r="IW239" i="7" s="1"/>
  <c r="IX239" i="7" s="1"/>
  <c r="IY239" i="7" s="1"/>
  <c r="IZ239" i="7" s="1"/>
  <c r="JA239" i="7" s="1"/>
  <c r="JB239" i="7" s="1"/>
  <c r="JC239" i="7" s="1"/>
  <c r="JD239" i="7" s="1"/>
  <c r="JE239" i="7" s="1"/>
  <c r="JF239" i="7" s="1"/>
  <c r="HJ177" i="7"/>
  <c r="HJ280" i="7" s="1"/>
  <c r="IB177" i="7"/>
  <c r="IB280" i="7" s="1"/>
  <c r="HK177" i="7"/>
  <c r="HK280" i="7" s="1"/>
  <c r="HR177" i="7"/>
  <c r="HR280" i="7" s="1"/>
  <c r="HL177" i="7"/>
  <c r="HL280" i="7" s="1"/>
  <c r="HM177" i="7"/>
  <c r="HM280" i="7" s="1"/>
  <c r="HW177" i="7"/>
  <c r="HW280" i="7" s="1"/>
  <c r="HN177" i="7"/>
  <c r="HN280" i="7" s="1"/>
  <c r="HF178" i="7"/>
  <c r="HI177" i="7"/>
  <c r="HI280" i="7" s="1"/>
  <c r="HH177" i="7"/>
  <c r="HH280" i="7" s="1"/>
  <c r="IH280" i="7" s="1"/>
  <c r="HI159" i="7"/>
  <c r="HI262" i="7" s="1"/>
  <c r="HW159" i="7"/>
  <c r="HW262" i="7" s="1"/>
  <c r="HJ159" i="7"/>
  <c r="HJ262" i="7" s="1"/>
  <c r="HK159" i="7"/>
  <c r="HK262" i="7" s="1"/>
  <c r="HL159" i="7"/>
  <c r="HL262" i="7" s="1"/>
  <c r="HM159" i="7"/>
  <c r="HM262" i="7" s="1"/>
  <c r="HN159" i="7"/>
  <c r="HN262" i="7" s="1"/>
  <c r="HH159" i="7"/>
  <c r="HH262" i="7" s="1"/>
  <c r="IH262" i="7" s="1"/>
  <c r="IB159" i="7"/>
  <c r="IB262" i="7" s="1"/>
  <c r="HR159" i="7"/>
  <c r="HR262" i="7" s="1"/>
  <c r="HN168" i="7"/>
  <c r="HN271" i="7" s="1"/>
  <c r="HF169" i="7"/>
  <c r="HH168" i="7"/>
  <c r="HH271" i="7" s="1"/>
  <c r="IH271" i="7" s="1"/>
  <c r="HI168" i="7"/>
  <c r="HI271" i="7" s="1"/>
  <c r="HJ168" i="7"/>
  <c r="HJ271" i="7" s="1"/>
  <c r="HW168" i="7"/>
  <c r="HW271" i="7" s="1"/>
  <c r="HK168" i="7"/>
  <c r="HK271" i="7" s="1"/>
  <c r="HR168" i="7"/>
  <c r="HR271" i="7" s="1"/>
  <c r="HL168" i="7"/>
  <c r="HL271" i="7" s="1"/>
  <c r="IB168" i="7"/>
  <c r="IB271" i="7" s="1"/>
  <c r="HM168" i="7"/>
  <c r="HM271" i="7" s="1"/>
  <c r="IE138" i="7"/>
  <c r="IE241" i="7" s="1"/>
  <c r="HZ138" i="7"/>
  <c r="HZ241" i="7" s="1"/>
  <c r="HP138" i="7"/>
  <c r="HP241" i="7" s="1"/>
  <c r="HX138" i="7"/>
  <c r="HX241" i="7" s="1"/>
  <c r="HS138" i="7"/>
  <c r="HS241" i="7" s="1"/>
  <c r="IF138" i="7"/>
  <c r="IF241" i="7" s="1"/>
  <c r="IA138" i="7"/>
  <c r="IA241" i="7" s="1"/>
  <c r="HO138" i="7"/>
  <c r="HO241" i="7" s="1"/>
  <c r="IO241" i="7" s="1"/>
  <c r="HV138" i="7"/>
  <c r="HV241" i="7" s="1"/>
  <c r="HQ138" i="7"/>
  <c r="HQ241" i="7" s="1"/>
  <c r="HT138" i="7"/>
  <c r="HT241" i="7" s="1"/>
  <c r="IC138" i="7"/>
  <c r="IC241" i="7" s="1"/>
  <c r="ID138" i="7"/>
  <c r="ID241" i="7" s="1"/>
  <c r="HY138" i="7"/>
  <c r="HY241" i="7" s="1"/>
  <c r="HU138" i="7"/>
  <c r="HU241" i="7" s="1"/>
  <c r="IA165" i="7"/>
  <c r="IA268" i="7" s="1"/>
  <c r="HS165" i="7"/>
  <c r="HS268" i="7" s="1"/>
  <c r="ID165" i="7"/>
  <c r="ID268" i="7" s="1"/>
  <c r="HQ165" i="7"/>
  <c r="HQ268" i="7" s="1"/>
  <c r="HO165" i="7"/>
  <c r="HO268" i="7" s="1"/>
  <c r="IO268" i="7" s="1"/>
  <c r="HY165" i="7"/>
  <c r="HY268" i="7" s="1"/>
  <c r="HT165" i="7"/>
  <c r="HT268" i="7" s="1"/>
  <c r="IF165" i="7"/>
  <c r="IF268" i="7" s="1"/>
  <c r="IE165" i="7"/>
  <c r="IE268" i="7" s="1"/>
  <c r="HU165" i="7"/>
  <c r="HU268" i="7" s="1"/>
  <c r="HP165" i="7"/>
  <c r="HP268" i="7" s="1"/>
  <c r="HZ165" i="7"/>
  <c r="HZ268" i="7" s="1"/>
  <c r="IC165" i="7"/>
  <c r="IC268" i="7" s="1"/>
  <c r="HX165" i="7"/>
  <c r="HX268" i="7" s="1"/>
  <c r="HV165" i="7"/>
  <c r="HV268" i="7" s="1"/>
  <c r="IA147" i="7"/>
  <c r="IA250" i="7" s="1"/>
  <c r="HV147" i="7"/>
  <c r="HV250" i="7" s="1"/>
  <c r="HQ147" i="7"/>
  <c r="HQ250" i="7" s="1"/>
  <c r="HT147" i="7"/>
  <c r="HT250" i="7" s="1"/>
  <c r="ID147" i="7"/>
  <c r="ID250" i="7" s="1"/>
  <c r="HY147" i="7"/>
  <c r="HY250" i="7" s="1"/>
  <c r="IC147" i="7"/>
  <c r="IC250" i="7" s="1"/>
  <c r="HO147" i="7"/>
  <c r="HO250" i="7" s="1"/>
  <c r="IO250" i="7" s="1"/>
  <c r="HU147" i="7"/>
  <c r="HU250" i="7" s="1"/>
  <c r="IF147" i="7"/>
  <c r="IF250" i="7" s="1"/>
  <c r="IE147" i="7"/>
  <c r="IE250" i="7" s="1"/>
  <c r="HZ147" i="7"/>
  <c r="HZ250" i="7" s="1"/>
  <c r="HP147" i="7"/>
  <c r="HP250" i="7" s="1"/>
  <c r="HX147" i="7"/>
  <c r="HX250" i="7" s="1"/>
  <c r="HS147" i="7"/>
  <c r="HS250" i="7" s="1"/>
  <c r="HP156" i="7"/>
  <c r="HP259" i="7" s="1"/>
  <c r="HZ156" i="7"/>
  <c r="HZ259" i="7" s="1"/>
  <c r="HX156" i="7"/>
  <c r="HX259" i="7" s="1"/>
  <c r="HV156" i="7"/>
  <c r="HV259" i="7" s="1"/>
  <c r="IF156" i="7"/>
  <c r="IF259" i="7" s="1"/>
  <c r="HS156" i="7"/>
  <c r="HS259" i="7" s="1"/>
  <c r="ID156" i="7"/>
  <c r="ID259" i="7" s="1"/>
  <c r="HO156" i="7"/>
  <c r="HO259" i="7" s="1"/>
  <c r="IO259" i="7" s="1"/>
  <c r="IA156" i="7"/>
  <c r="IA259" i="7" s="1"/>
  <c r="IE156" i="7"/>
  <c r="IE259" i="7" s="1"/>
  <c r="IC156" i="7"/>
  <c r="IC259" i="7" s="1"/>
  <c r="HQ156" i="7"/>
  <c r="HQ259" i="7" s="1"/>
  <c r="HT156" i="7"/>
  <c r="HT259" i="7" s="1"/>
  <c r="HY156" i="7"/>
  <c r="HY259" i="7" s="1"/>
  <c r="HU156" i="7"/>
  <c r="HU259" i="7" s="1"/>
  <c r="IF129" i="7"/>
  <c r="IF232" i="7" s="1"/>
  <c r="IA129" i="7"/>
  <c r="IA232" i="7" s="1"/>
  <c r="HQ129" i="7"/>
  <c r="HQ232" i="7" s="1"/>
  <c r="HT129" i="7"/>
  <c r="HT232" i="7" s="1"/>
  <c r="HS129" i="7"/>
  <c r="HS232" i="7" s="1"/>
  <c r="HY129" i="7"/>
  <c r="HY232" i="7" s="1"/>
  <c r="HU129" i="7"/>
  <c r="HU232" i="7" s="1"/>
  <c r="ID129" i="7"/>
  <c r="ID232" i="7" s="1"/>
  <c r="HO129" i="7"/>
  <c r="HO232" i="7" s="1"/>
  <c r="IO232" i="7" s="1"/>
  <c r="IC129" i="7"/>
  <c r="IC232" i="7" s="1"/>
  <c r="IE129" i="7"/>
  <c r="IE232" i="7" s="1"/>
  <c r="HZ129" i="7"/>
  <c r="HZ232" i="7" s="1"/>
  <c r="HX129" i="7"/>
  <c r="HX232" i="7" s="1"/>
  <c r="HP129" i="7"/>
  <c r="HP232" i="7" s="1"/>
  <c r="HV129" i="7"/>
  <c r="HV232" i="7" s="1"/>
  <c r="HV174" i="7"/>
  <c r="HV277" i="7" s="1"/>
  <c r="IC174" i="7"/>
  <c r="IC277" i="7" s="1"/>
  <c r="ID174" i="7"/>
  <c r="ID277" i="7" s="1"/>
  <c r="HQ174" i="7"/>
  <c r="HQ277" i="7" s="1"/>
  <c r="IA174" i="7"/>
  <c r="IA277" i="7" s="1"/>
  <c r="HO174" i="7"/>
  <c r="HO277" i="7" s="1"/>
  <c r="IO277" i="7" s="1"/>
  <c r="HY174" i="7"/>
  <c r="HY277" i="7" s="1"/>
  <c r="HT174" i="7"/>
  <c r="HT277" i="7" s="1"/>
  <c r="IE174" i="7"/>
  <c r="IE277" i="7" s="1"/>
  <c r="HP174" i="7"/>
  <c r="HP277" i="7" s="1"/>
  <c r="HZ174" i="7"/>
  <c r="HZ277" i="7" s="1"/>
  <c r="HX174" i="7"/>
  <c r="HX277" i="7" s="1"/>
  <c r="IF174" i="7"/>
  <c r="IF277" i="7" s="1"/>
  <c r="HS174" i="7"/>
  <c r="HS277" i="7" s="1"/>
  <c r="HU174" i="7"/>
  <c r="HU277" i="7" s="1"/>
  <c r="AP10" i="9"/>
  <c r="AQ8" i="9"/>
  <c r="B18" i="5"/>
  <c r="C18" i="5" s="1"/>
  <c r="AP12" i="9" l="1"/>
  <c r="HN72" i="9"/>
  <c r="HS72" i="9"/>
  <c r="GM114" i="9"/>
  <c r="HM114" i="9"/>
  <c r="HQ72" i="9"/>
  <c r="GM96" i="9"/>
  <c r="GM105" i="9"/>
  <c r="HM105" i="9"/>
  <c r="HR72" i="9"/>
  <c r="GN118" i="9"/>
  <c r="GO118" i="9" s="1"/>
  <c r="HN118" i="9"/>
  <c r="GM83" i="9"/>
  <c r="GN83" i="9" s="1"/>
  <c r="GV72" i="9"/>
  <c r="HV72" i="9"/>
  <c r="HM96" i="9"/>
  <c r="HO115" i="9"/>
  <c r="GM113" i="9"/>
  <c r="HM113" i="9"/>
  <c r="GU122" i="9"/>
  <c r="HU122" i="9"/>
  <c r="GM91" i="9"/>
  <c r="GM69" i="9"/>
  <c r="HM69" i="9"/>
  <c r="GM95" i="9"/>
  <c r="HM95" i="9"/>
  <c r="GM64" i="9"/>
  <c r="HM64" i="9"/>
  <c r="GM121" i="9"/>
  <c r="HM121" i="9"/>
  <c r="GQ115" i="9"/>
  <c r="HQ115" i="9"/>
  <c r="HP115" i="9"/>
  <c r="GM93" i="9"/>
  <c r="GN93" i="9" s="1"/>
  <c r="GO93" i="9" s="1"/>
  <c r="HM93" i="9"/>
  <c r="HM115" i="9"/>
  <c r="GM66" i="9"/>
  <c r="HM66" i="9"/>
  <c r="GM110" i="9"/>
  <c r="HM110" i="9"/>
  <c r="GM75" i="9"/>
  <c r="HM75" i="9"/>
  <c r="HO72" i="9"/>
  <c r="HP72" i="9"/>
  <c r="HT72" i="9"/>
  <c r="HN115" i="9"/>
  <c r="HU72" i="9"/>
  <c r="II280" i="7"/>
  <c r="IJ280" i="7" s="1"/>
  <c r="IK280" i="7" s="1"/>
  <c r="IL280" i="7" s="1"/>
  <c r="IM280" i="7" s="1"/>
  <c r="IN280" i="7" s="1"/>
  <c r="BQ25" i="7"/>
  <c r="BP26" i="7"/>
  <c r="IP259" i="7"/>
  <c r="IQ259" i="7" s="1"/>
  <c r="BO27" i="7"/>
  <c r="II262" i="7"/>
  <c r="IJ262" i="7" s="1"/>
  <c r="IK262" i="7" s="1"/>
  <c r="IL262" i="7" s="1"/>
  <c r="IM262" i="7" s="1"/>
  <c r="IN262" i="7" s="1"/>
  <c r="IP277" i="7"/>
  <c r="IQ277" i="7" s="1"/>
  <c r="IR277" i="7" s="1"/>
  <c r="IS277" i="7" s="1"/>
  <c r="IT277" i="7" s="1"/>
  <c r="IU277" i="7" s="1"/>
  <c r="IV277" i="7" s="1"/>
  <c r="IW277" i="7" s="1"/>
  <c r="IX277" i="7" s="1"/>
  <c r="IY277" i="7" s="1"/>
  <c r="IZ277" i="7" s="1"/>
  <c r="JA277" i="7" s="1"/>
  <c r="JB277" i="7" s="1"/>
  <c r="JC277" i="7" s="1"/>
  <c r="JD277" i="7" s="1"/>
  <c r="JE277" i="7" s="1"/>
  <c r="JF277" i="7" s="1"/>
  <c r="IP241" i="7"/>
  <c r="IQ241" i="7" s="1"/>
  <c r="II271" i="7"/>
  <c r="IJ271" i="7" s="1"/>
  <c r="IK271" i="7" s="1"/>
  <c r="IL271" i="7" s="1"/>
  <c r="IM271" i="7" s="1"/>
  <c r="IN271" i="7" s="1"/>
  <c r="IP250" i="7"/>
  <c r="IQ250" i="7" s="1"/>
  <c r="IR267" i="7"/>
  <c r="IS267" i="7" s="1"/>
  <c r="IT267" i="7" s="1"/>
  <c r="IU267" i="7" s="1"/>
  <c r="IV267" i="7" s="1"/>
  <c r="IW267" i="7" s="1"/>
  <c r="IX267" i="7" s="1"/>
  <c r="IY267" i="7" s="1"/>
  <c r="IZ267" i="7" s="1"/>
  <c r="JA267" i="7" s="1"/>
  <c r="JB267" i="7" s="1"/>
  <c r="JC267" i="7" s="1"/>
  <c r="JD267" i="7" s="1"/>
  <c r="JE267" i="7" s="1"/>
  <c r="JF267" i="7" s="1"/>
  <c r="BR24" i="7"/>
  <c r="IP232" i="7"/>
  <c r="IQ232" i="7" s="1"/>
  <c r="BS23" i="7"/>
  <c r="IR276" i="7"/>
  <c r="IS276" i="7" s="1"/>
  <c r="IT276" i="7" s="1"/>
  <c r="IU276" i="7" s="1"/>
  <c r="IV276" i="7" s="1"/>
  <c r="IW276" i="7" s="1"/>
  <c r="IX276" i="7" s="1"/>
  <c r="IY276" i="7" s="1"/>
  <c r="IZ276" i="7" s="1"/>
  <c r="JA276" i="7" s="1"/>
  <c r="JB276" i="7" s="1"/>
  <c r="JC276" i="7" s="1"/>
  <c r="JD276" i="7" s="1"/>
  <c r="JE276" i="7" s="1"/>
  <c r="JF276" i="7" s="1"/>
  <c r="IP268" i="7"/>
  <c r="IQ268" i="7" s="1"/>
  <c r="IR231" i="7"/>
  <c r="IS231" i="7" s="1"/>
  <c r="IT231" i="7" s="1"/>
  <c r="IU231" i="7" s="1"/>
  <c r="IV231" i="7" s="1"/>
  <c r="IW231" i="7" s="1"/>
  <c r="IX231" i="7" s="1"/>
  <c r="IY231" i="7" s="1"/>
  <c r="IZ231" i="7" s="1"/>
  <c r="JA231" i="7" s="1"/>
  <c r="JB231" i="7" s="1"/>
  <c r="JC231" i="7" s="1"/>
  <c r="JD231" i="7" s="1"/>
  <c r="JE231" i="7" s="1"/>
  <c r="JF231" i="7" s="1"/>
  <c r="BN28" i="7"/>
  <c r="IR222" i="7"/>
  <c r="IS222" i="7" s="1"/>
  <c r="IT222" i="7" s="1"/>
  <c r="IU222" i="7" s="1"/>
  <c r="IV222" i="7" s="1"/>
  <c r="IW222" i="7" s="1"/>
  <c r="IX222" i="7" s="1"/>
  <c r="IY222" i="7" s="1"/>
  <c r="IZ222" i="7" s="1"/>
  <c r="JA222" i="7" s="1"/>
  <c r="JB222" i="7" s="1"/>
  <c r="JC222" i="7" s="1"/>
  <c r="JD222" i="7" s="1"/>
  <c r="JE222" i="7" s="1"/>
  <c r="JF222" i="7" s="1"/>
  <c r="BM29" i="7"/>
  <c r="HM169" i="7"/>
  <c r="HM272" i="7" s="1"/>
  <c r="HN169" i="7"/>
  <c r="HN272" i="7" s="1"/>
  <c r="HH169" i="7"/>
  <c r="HH272" i="7" s="1"/>
  <c r="IH272" i="7" s="1"/>
  <c r="HW169" i="7"/>
  <c r="HW272" i="7" s="1"/>
  <c r="HI169" i="7"/>
  <c r="HI272" i="7" s="1"/>
  <c r="IB169" i="7"/>
  <c r="IB272" i="7" s="1"/>
  <c r="HL169" i="7"/>
  <c r="HL272" i="7" s="1"/>
  <c r="HJ169" i="7"/>
  <c r="HJ272" i="7" s="1"/>
  <c r="HR169" i="7"/>
  <c r="HR272" i="7" s="1"/>
  <c r="HK169" i="7"/>
  <c r="HK272" i="7" s="1"/>
  <c r="HF179" i="7"/>
  <c r="HN178" i="7"/>
  <c r="HN281" i="7" s="1"/>
  <c r="HH178" i="7"/>
  <c r="HH281" i="7" s="1"/>
  <c r="IH281" i="7" s="1"/>
  <c r="IB178" i="7"/>
  <c r="IB281" i="7" s="1"/>
  <c r="HI178" i="7"/>
  <c r="HI281" i="7" s="1"/>
  <c r="HR178" i="7"/>
  <c r="HR281" i="7" s="1"/>
  <c r="HJ178" i="7"/>
  <c r="HJ281" i="7" s="1"/>
  <c r="HW178" i="7"/>
  <c r="HW281" i="7" s="1"/>
  <c r="HK178" i="7"/>
  <c r="HK281" i="7" s="1"/>
  <c r="HL178" i="7"/>
  <c r="HL281" i="7" s="1"/>
  <c r="HM178" i="7"/>
  <c r="HM281" i="7" s="1"/>
  <c r="HU139" i="7"/>
  <c r="HU242" i="7" s="1"/>
  <c r="HX139" i="7"/>
  <c r="HX242" i="7" s="1"/>
  <c r="HS139" i="7"/>
  <c r="HS242" i="7" s="1"/>
  <c r="IC139" i="7"/>
  <c r="IC242" i="7" s="1"/>
  <c r="IF139" i="7"/>
  <c r="IF242" i="7" s="1"/>
  <c r="IA139" i="7"/>
  <c r="IA242" i="7" s="1"/>
  <c r="HV139" i="7"/>
  <c r="HV242" i="7" s="1"/>
  <c r="HQ139" i="7"/>
  <c r="HQ242" i="7" s="1"/>
  <c r="HT139" i="7"/>
  <c r="HT242" i="7" s="1"/>
  <c r="ID139" i="7"/>
  <c r="ID242" i="7" s="1"/>
  <c r="HY139" i="7"/>
  <c r="HY242" i="7" s="1"/>
  <c r="HP139" i="7"/>
  <c r="HP242" i="7" s="1"/>
  <c r="HO139" i="7"/>
  <c r="HO242" i="7" s="1"/>
  <c r="IO242" i="7" s="1"/>
  <c r="IE139" i="7"/>
  <c r="IE242" i="7" s="1"/>
  <c r="HZ139" i="7"/>
  <c r="HZ242" i="7" s="1"/>
  <c r="HQ157" i="7"/>
  <c r="HQ260" i="7" s="1"/>
  <c r="IA157" i="7"/>
  <c r="IA260" i="7" s="1"/>
  <c r="HO157" i="7"/>
  <c r="HO260" i="7" s="1"/>
  <c r="IO260" i="7" s="1"/>
  <c r="HY157" i="7"/>
  <c r="HY260" i="7" s="1"/>
  <c r="HT157" i="7"/>
  <c r="HT260" i="7" s="1"/>
  <c r="IE157" i="7"/>
  <c r="IE260" i="7" s="1"/>
  <c r="ID157" i="7"/>
  <c r="ID260" i="7" s="1"/>
  <c r="HP157" i="7"/>
  <c r="HP260" i="7" s="1"/>
  <c r="HU157" i="7"/>
  <c r="HU260" i="7" s="1"/>
  <c r="HX157" i="7"/>
  <c r="HX260" i="7" s="1"/>
  <c r="HZ157" i="7"/>
  <c r="HZ260" i="7" s="1"/>
  <c r="IC157" i="7"/>
  <c r="IC260" i="7" s="1"/>
  <c r="IF157" i="7"/>
  <c r="IF260" i="7" s="1"/>
  <c r="HV157" i="7"/>
  <c r="HV260" i="7" s="1"/>
  <c r="HS157" i="7"/>
  <c r="HS260" i="7" s="1"/>
  <c r="IE166" i="7"/>
  <c r="IE269" i="7" s="1"/>
  <c r="IA166" i="7"/>
  <c r="IA269" i="7" s="1"/>
  <c r="IC166" i="7"/>
  <c r="IC269" i="7" s="1"/>
  <c r="IF166" i="7"/>
  <c r="IF269" i="7" s="1"/>
  <c r="HU166" i="7"/>
  <c r="HU269" i="7" s="1"/>
  <c r="HY166" i="7"/>
  <c r="HY269" i="7" s="1"/>
  <c r="HQ166" i="7"/>
  <c r="HQ269" i="7" s="1"/>
  <c r="ID166" i="7"/>
  <c r="ID269" i="7" s="1"/>
  <c r="HX166" i="7"/>
  <c r="HX269" i="7" s="1"/>
  <c r="HZ166" i="7"/>
  <c r="HZ269" i="7" s="1"/>
  <c r="HT166" i="7"/>
  <c r="HT269" i="7" s="1"/>
  <c r="HS166" i="7"/>
  <c r="HS269" i="7" s="1"/>
  <c r="HV166" i="7"/>
  <c r="HV269" i="7" s="1"/>
  <c r="HP166" i="7"/>
  <c r="HP269" i="7" s="1"/>
  <c r="HO166" i="7"/>
  <c r="HO269" i="7" s="1"/>
  <c r="IO269" i="7" s="1"/>
  <c r="HU175" i="7"/>
  <c r="HU278" i="7" s="1"/>
  <c r="IC175" i="7"/>
  <c r="IC278" i="7" s="1"/>
  <c r="IE175" i="7"/>
  <c r="IE278" i="7" s="1"/>
  <c r="HQ175" i="7"/>
  <c r="HQ278" i="7" s="1"/>
  <c r="HS175" i="7"/>
  <c r="HS278" i="7" s="1"/>
  <c r="IA175" i="7"/>
  <c r="IA278" i="7" s="1"/>
  <c r="HP175" i="7"/>
  <c r="HP278" i="7" s="1"/>
  <c r="HT175" i="7"/>
  <c r="HT278" i="7" s="1"/>
  <c r="HZ175" i="7"/>
  <c r="HZ278" i="7" s="1"/>
  <c r="HX175" i="7"/>
  <c r="HX278" i="7" s="1"/>
  <c r="HY175" i="7"/>
  <c r="HY278" i="7" s="1"/>
  <c r="IF175" i="7"/>
  <c r="IF278" i="7" s="1"/>
  <c r="HO175" i="7"/>
  <c r="HO278" i="7" s="1"/>
  <c r="IO278" i="7" s="1"/>
  <c r="ID175" i="7"/>
  <c r="ID278" i="7" s="1"/>
  <c r="HV175" i="7"/>
  <c r="HV278" i="7" s="1"/>
  <c r="HO148" i="7"/>
  <c r="HO251" i="7" s="1"/>
  <c r="IO251" i="7" s="1"/>
  <c r="IE148" i="7"/>
  <c r="IE251" i="7" s="1"/>
  <c r="HZ148" i="7"/>
  <c r="HZ251" i="7" s="1"/>
  <c r="ID148" i="7"/>
  <c r="ID251" i="7" s="1"/>
  <c r="HP148" i="7"/>
  <c r="HP251" i="7" s="1"/>
  <c r="HU148" i="7"/>
  <c r="HU251" i="7" s="1"/>
  <c r="HX148" i="7"/>
  <c r="HX251" i="7" s="1"/>
  <c r="HS148" i="7"/>
  <c r="HS251" i="7" s="1"/>
  <c r="IC148" i="7"/>
  <c r="IC251" i="7" s="1"/>
  <c r="IF148" i="7"/>
  <c r="IF251" i="7" s="1"/>
  <c r="IA148" i="7"/>
  <c r="IA251" i="7" s="1"/>
  <c r="HY148" i="7"/>
  <c r="HY251" i="7" s="1"/>
  <c r="HV148" i="7"/>
  <c r="HV251" i="7" s="1"/>
  <c r="HQ148" i="7"/>
  <c r="HQ251" i="7" s="1"/>
  <c r="HT148" i="7"/>
  <c r="HT251" i="7" s="1"/>
  <c r="AQ10" i="9"/>
  <c r="AR8" i="9"/>
  <c r="B19" i="5"/>
  <c r="C19" i="5" s="1"/>
  <c r="HO118" i="9" l="1"/>
  <c r="AQ12" i="9"/>
  <c r="HN83" i="9"/>
  <c r="GN91" i="9"/>
  <c r="HN91" i="9"/>
  <c r="GN75" i="9"/>
  <c r="HN75" i="9"/>
  <c r="HO93" i="9"/>
  <c r="GN64" i="9"/>
  <c r="HN64" i="9"/>
  <c r="GW72" i="9"/>
  <c r="HW72" i="9"/>
  <c r="GO83" i="9"/>
  <c r="HO83" i="9"/>
  <c r="GN105" i="9"/>
  <c r="HN105" i="9"/>
  <c r="GV122" i="9"/>
  <c r="HV122" i="9"/>
  <c r="GN114" i="9"/>
  <c r="HN114" i="9"/>
  <c r="GP93" i="9"/>
  <c r="HP93" i="9"/>
  <c r="GN95" i="9"/>
  <c r="HN95" i="9"/>
  <c r="GN113" i="9"/>
  <c r="HN113" i="9"/>
  <c r="GN96" i="9"/>
  <c r="HN96" i="9"/>
  <c r="HN93" i="9"/>
  <c r="GR115" i="9"/>
  <c r="HR115" i="9"/>
  <c r="GP118" i="9"/>
  <c r="HP118" i="9"/>
  <c r="GN121" i="9"/>
  <c r="HN121" i="9"/>
  <c r="GN110" i="9"/>
  <c r="HN110" i="9"/>
  <c r="GN66" i="9"/>
  <c r="HN66" i="9"/>
  <c r="GN69" i="9"/>
  <c r="HN69" i="9"/>
  <c r="BS24" i="7"/>
  <c r="IP251" i="7"/>
  <c r="IQ251" i="7" s="1"/>
  <c r="IR251" i="7" s="1"/>
  <c r="IS251" i="7" s="1"/>
  <c r="IT251" i="7" s="1"/>
  <c r="IU251" i="7" s="1"/>
  <c r="IV251" i="7" s="1"/>
  <c r="IW251" i="7" s="1"/>
  <c r="IX251" i="7" s="1"/>
  <c r="IY251" i="7" s="1"/>
  <c r="IZ251" i="7" s="1"/>
  <c r="JA251" i="7" s="1"/>
  <c r="JB251" i="7" s="1"/>
  <c r="JC251" i="7" s="1"/>
  <c r="JD251" i="7" s="1"/>
  <c r="JE251" i="7" s="1"/>
  <c r="JF251" i="7" s="1"/>
  <c r="IP269" i="7"/>
  <c r="IQ269" i="7" s="1"/>
  <c r="BR26" i="7" s="1"/>
  <c r="IP242" i="7"/>
  <c r="IQ242" i="7" s="1"/>
  <c r="BO29" i="7" s="1"/>
  <c r="II272" i="7"/>
  <c r="IJ272" i="7" s="1"/>
  <c r="IK272" i="7" s="1"/>
  <c r="IL272" i="7" s="1"/>
  <c r="IM272" i="7" s="1"/>
  <c r="IN272" i="7" s="1"/>
  <c r="BP27" i="7"/>
  <c r="IR250" i="7"/>
  <c r="IS250" i="7" s="1"/>
  <c r="IT250" i="7" s="1"/>
  <c r="IU250" i="7" s="1"/>
  <c r="IV250" i="7" s="1"/>
  <c r="IW250" i="7" s="1"/>
  <c r="IX250" i="7" s="1"/>
  <c r="IY250" i="7" s="1"/>
  <c r="IZ250" i="7" s="1"/>
  <c r="JA250" i="7" s="1"/>
  <c r="JB250" i="7" s="1"/>
  <c r="JC250" i="7" s="1"/>
  <c r="JD250" i="7" s="1"/>
  <c r="JE250" i="7" s="1"/>
  <c r="JF250" i="7" s="1"/>
  <c r="IR259" i="7"/>
  <c r="IS259" i="7" s="1"/>
  <c r="IT259" i="7" s="1"/>
  <c r="IU259" i="7" s="1"/>
  <c r="IV259" i="7" s="1"/>
  <c r="IW259" i="7" s="1"/>
  <c r="IX259" i="7" s="1"/>
  <c r="IY259" i="7" s="1"/>
  <c r="IZ259" i="7" s="1"/>
  <c r="JA259" i="7" s="1"/>
  <c r="JB259" i="7" s="1"/>
  <c r="JC259" i="7" s="1"/>
  <c r="JD259" i="7" s="1"/>
  <c r="JE259" i="7" s="1"/>
  <c r="JF259" i="7" s="1"/>
  <c r="BQ26" i="7"/>
  <c r="IR241" i="7"/>
  <c r="IS241" i="7" s="1"/>
  <c r="IT241" i="7" s="1"/>
  <c r="IU241" i="7" s="1"/>
  <c r="IV241" i="7" s="1"/>
  <c r="IW241" i="7" s="1"/>
  <c r="IX241" i="7" s="1"/>
  <c r="IY241" i="7" s="1"/>
  <c r="IZ241" i="7" s="1"/>
  <c r="JA241" i="7" s="1"/>
  <c r="JB241" i="7" s="1"/>
  <c r="JC241" i="7" s="1"/>
  <c r="JD241" i="7" s="1"/>
  <c r="JE241" i="7" s="1"/>
  <c r="JF241" i="7" s="1"/>
  <c r="BO28" i="7"/>
  <c r="IP278" i="7"/>
  <c r="IQ278" i="7" s="1"/>
  <c r="IP260" i="7"/>
  <c r="IQ260" i="7" s="1"/>
  <c r="BN29" i="7"/>
  <c r="IR232" i="7"/>
  <c r="IS232" i="7" s="1"/>
  <c r="IT232" i="7" s="1"/>
  <c r="IU232" i="7" s="1"/>
  <c r="IV232" i="7" s="1"/>
  <c r="IW232" i="7" s="1"/>
  <c r="IX232" i="7" s="1"/>
  <c r="IY232" i="7" s="1"/>
  <c r="IZ232" i="7" s="1"/>
  <c r="JA232" i="7" s="1"/>
  <c r="JB232" i="7" s="1"/>
  <c r="JC232" i="7" s="1"/>
  <c r="JD232" i="7" s="1"/>
  <c r="JE232" i="7" s="1"/>
  <c r="JF232" i="7" s="1"/>
  <c r="IR268" i="7"/>
  <c r="IS268" i="7" s="1"/>
  <c r="IT268" i="7" s="1"/>
  <c r="IU268" i="7" s="1"/>
  <c r="IV268" i="7" s="1"/>
  <c r="IW268" i="7" s="1"/>
  <c r="IX268" i="7" s="1"/>
  <c r="IY268" i="7" s="1"/>
  <c r="IZ268" i="7" s="1"/>
  <c r="JA268" i="7" s="1"/>
  <c r="JB268" i="7" s="1"/>
  <c r="JC268" i="7" s="1"/>
  <c r="JD268" i="7" s="1"/>
  <c r="JE268" i="7" s="1"/>
  <c r="JF268" i="7" s="1"/>
  <c r="BR25" i="7"/>
  <c r="II281" i="7"/>
  <c r="IJ281" i="7" s="1"/>
  <c r="IK281" i="7" s="1"/>
  <c r="IL281" i="7" s="1"/>
  <c r="IM281" i="7" s="1"/>
  <c r="IN281" i="7" s="1"/>
  <c r="HH179" i="7"/>
  <c r="HH282" i="7" s="1"/>
  <c r="IH282" i="7" s="1"/>
  <c r="IB179" i="7"/>
  <c r="IB282" i="7" s="1"/>
  <c r="HI179" i="7"/>
  <c r="HI282" i="7" s="1"/>
  <c r="HR179" i="7"/>
  <c r="HR282" i="7" s="1"/>
  <c r="HW179" i="7"/>
  <c r="HW282" i="7" s="1"/>
  <c r="HJ179" i="7"/>
  <c r="HJ282" i="7" s="1"/>
  <c r="HK179" i="7"/>
  <c r="HK282" i="7" s="1"/>
  <c r="HL179" i="7"/>
  <c r="HL282" i="7" s="1"/>
  <c r="HM179" i="7"/>
  <c r="HM282" i="7" s="1"/>
  <c r="HN179" i="7"/>
  <c r="HN282" i="7" s="1"/>
  <c r="IE149" i="7"/>
  <c r="IE252" i="7" s="1"/>
  <c r="IA149" i="7"/>
  <c r="IA252" i="7" s="1"/>
  <c r="HT149" i="7"/>
  <c r="HT252" i="7" s="1"/>
  <c r="HP149" i="7"/>
  <c r="HP252" i="7" s="1"/>
  <c r="HU149" i="7"/>
  <c r="HU252" i="7" s="1"/>
  <c r="HQ149" i="7"/>
  <c r="HQ252" i="7" s="1"/>
  <c r="IF149" i="7"/>
  <c r="IF252" i="7" s="1"/>
  <c r="IC149" i="7"/>
  <c r="IC252" i="7" s="1"/>
  <c r="HS149" i="7"/>
  <c r="HS252" i="7" s="1"/>
  <c r="HZ149" i="7"/>
  <c r="HZ252" i="7" s="1"/>
  <c r="HV149" i="7"/>
  <c r="HV252" i="7" s="1"/>
  <c r="HX149" i="7"/>
  <c r="HX252" i="7" s="1"/>
  <c r="ID149" i="7"/>
  <c r="ID252" i="7" s="1"/>
  <c r="HY149" i="7"/>
  <c r="HY252" i="7" s="1"/>
  <c r="HO149" i="7"/>
  <c r="HO252" i="7" s="1"/>
  <c r="IO252" i="7" s="1"/>
  <c r="ID176" i="7"/>
  <c r="ID279" i="7" s="1"/>
  <c r="HQ176" i="7"/>
  <c r="HQ279" i="7" s="1"/>
  <c r="HS176" i="7"/>
  <c r="HS279" i="7" s="1"/>
  <c r="HY176" i="7"/>
  <c r="HY279" i="7" s="1"/>
  <c r="HT176" i="7"/>
  <c r="HT279" i="7" s="1"/>
  <c r="HO176" i="7"/>
  <c r="HO279" i="7" s="1"/>
  <c r="IO279" i="7" s="1"/>
  <c r="HV176" i="7"/>
  <c r="HV279" i="7" s="1"/>
  <c r="IE176" i="7"/>
  <c r="IE279" i="7" s="1"/>
  <c r="HZ176" i="7"/>
  <c r="HZ279" i="7" s="1"/>
  <c r="HU176" i="7"/>
  <c r="HU279" i="7" s="1"/>
  <c r="HP176" i="7"/>
  <c r="HP279" i="7" s="1"/>
  <c r="IA176" i="7"/>
  <c r="IA279" i="7" s="1"/>
  <c r="IC176" i="7"/>
  <c r="IC279" i="7" s="1"/>
  <c r="HX176" i="7"/>
  <c r="HX279" i="7" s="1"/>
  <c r="IF176" i="7"/>
  <c r="IF279" i="7" s="1"/>
  <c r="HU167" i="7"/>
  <c r="HU270" i="7" s="1"/>
  <c r="HP167" i="7"/>
  <c r="HP270" i="7" s="1"/>
  <c r="HZ167" i="7"/>
  <c r="HZ270" i="7" s="1"/>
  <c r="IC167" i="7"/>
  <c r="IC270" i="7" s="1"/>
  <c r="HX167" i="7"/>
  <c r="HX270" i="7" s="1"/>
  <c r="IF167" i="7"/>
  <c r="IF270" i="7" s="1"/>
  <c r="HS167" i="7"/>
  <c r="HS270" i="7" s="1"/>
  <c r="HV167" i="7"/>
  <c r="HV270" i="7" s="1"/>
  <c r="HT167" i="7"/>
  <c r="HT270" i="7" s="1"/>
  <c r="IA167" i="7"/>
  <c r="IA270" i="7" s="1"/>
  <c r="IE167" i="7"/>
  <c r="IE270" i="7" s="1"/>
  <c r="ID167" i="7"/>
  <c r="ID270" i="7" s="1"/>
  <c r="HQ167" i="7"/>
  <c r="HQ270" i="7" s="1"/>
  <c r="HO167" i="7"/>
  <c r="HO270" i="7" s="1"/>
  <c r="IO270" i="7" s="1"/>
  <c r="HY167" i="7"/>
  <c r="HY270" i="7" s="1"/>
  <c r="IF158" i="7"/>
  <c r="IF261" i="7" s="1"/>
  <c r="IA158" i="7"/>
  <c r="IA261" i="7" s="1"/>
  <c r="HS158" i="7"/>
  <c r="HS261" i="7" s="1"/>
  <c r="HV158" i="7"/>
  <c r="HV261" i="7" s="1"/>
  <c r="ID158" i="7"/>
  <c r="ID261" i="7" s="1"/>
  <c r="HQ158" i="7"/>
  <c r="HQ261" i="7" s="1"/>
  <c r="HT158" i="7"/>
  <c r="HT261" i="7" s="1"/>
  <c r="HU158" i="7"/>
  <c r="HU261" i="7" s="1"/>
  <c r="HY158" i="7"/>
  <c r="HY261" i="7" s="1"/>
  <c r="IC158" i="7"/>
  <c r="IC261" i="7" s="1"/>
  <c r="HO158" i="7"/>
  <c r="HO261" i="7" s="1"/>
  <c r="IO261" i="7" s="1"/>
  <c r="IE158" i="7"/>
  <c r="IE261" i="7" s="1"/>
  <c r="HZ158" i="7"/>
  <c r="HZ261" i="7" s="1"/>
  <c r="HX158" i="7"/>
  <c r="HX261" i="7" s="1"/>
  <c r="HP158" i="7"/>
  <c r="HP261" i="7" s="1"/>
  <c r="AR10" i="9"/>
  <c r="AS8" i="9"/>
  <c r="B20" i="5"/>
  <c r="C20" i="5" s="1"/>
  <c r="AR12" i="9" l="1"/>
  <c r="GO113" i="9"/>
  <c r="HO113" i="9"/>
  <c r="GW122" i="9"/>
  <c r="HW122" i="9"/>
  <c r="GO64" i="9"/>
  <c r="HO64" i="9"/>
  <c r="GX72" i="9"/>
  <c r="HX72" i="9"/>
  <c r="GO114" i="9"/>
  <c r="HO114" i="9"/>
  <c r="GO95" i="9"/>
  <c r="HO95" i="9"/>
  <c r="GO105" i="9"/>
  <c r="HO105" i="9"/>
  <c r="GO121" i="9"/>
  <c r="HO121" i="9"/>
  <c r="GQ118" i="9"/>
  <c r="HQ118" i="9"/>
  <c r="GO66" i="9"/>
  <c r="HO66" i="9"/>
  <c r="GS115" i="9"/>
  <c r="HS115" i="9"/>
  <c r="GO75" i="9"/>
  <c r="HO75" i="9"/>
  <c r="GQ93" i="9"/>
  <c r="HQ93" i="9"/>
  <c r="GP83" i="9"/>
  <c r="HP83" i="9"/>
  <c r="GO96" i="9"/>
  <c r="HO96" i="9"/>
  <c r="GO69" i="9"/>
  <c r="HO69" i="9"/>
  <c r="GO110" i="9"/>
  <c r="HO110" i="9"/>
  <c r="GO91" i="9"/>
  <c r="HO91" i="9"/>
  <c r="IR269" i="7"/>
  <c r="IS269" i="7" s="1"/>
  <c r="IT269" i="7" s="1"/>
  <c r="IU269" i="7" s="1"/>
  <c r="IV269" i="7" s="1"/>
  <c r="IW269" i="7" s="1"/>
  <c r="IX269" i="7" s="1"/>
  <c r="IY269" i="7" s="1"/>
  <c r="IZ269" i="7" s="1"/>
  <c r="JA269" i="7" s="1"/>
  <c r="JB269" i="7" s="1"/>
  <c r="JC269" i="7" s="1"/>
  <c r="JD269" i="7" s="1"/>
  <c r="JE269" i="7" s="1"/>
  <c r="JF269" i="7" s="1"/>
  <c r="IR242" i="7"/>
  <c r="IS242" i="7" s="1"/>
  <c r="IT242" i="7" s="1"/>
  <c r="IU242" i="7" s="1"/>
  <c r="IV242" i="7" s="1"/>
  <c r="IW242" i="7" s="1"/>
  <c r="IX242" i="7" s="1"/>
  <c r="IY242" i="7" s="1"/>
  <c r="IZ242" i="7" s="1"/>
  <c r="JA242" i="7" s="1"/>
  <c r="JB242" i="7" s="1"/>
  <c r="JC242" i="7" s="1"/>
  <c r="JD242" i="7" s="1"/>
  <c r="JE242" i="7" s="1"/>
  <c r="JF242" i="7" s="1"/>
  <c r="BP28" i="7"/>
  <c r="IP252" i="7"/>
  <c r="IQ252" i="7" s="1"/>
  <c r="IR252" i="7" s="1"/>
  <c r="IS252" i="7" s="1"/>
  <c r="IT252" i="7" s="1"/>
  <c r="IU252" i="7" s="1"/>
  <c r="IV252" i="7" s="1"/>
  <c r="IW252" i="7" s="1"/>
  <c r="IX252" i="7" s="1"/>
  <c r="IY252" i="7" s="1"/>
  <c r="IZ252" i="7" s="1"/>
  <c r="JA252" i="7" s="1"/>
  <c r="JB252" i="7" s="1"/>
  <c r="JC252" i="7" s="1"/>
  <c r="JD252" i="7" s="1"/>
  <c r="JE252" i="7" s="1"/>
  <c r="JF252" i="7" s="1"/>
  <c r="IP261" i="7"/>
  <c r="IQ261" i="7" s="1"/>
  <c r="BQ27" i="7"/>
  <c r="IR260" i="7"/>
  <c r="IS260" i="7" s="1"/>
  <c r="IT260" i="7" s="1"/>
  <c r="IU260" i="7" s="1"/>
  <c r="IV260" i="7" s="1"/>
  <c r="IW260" i="7" s="1"/>
  <c r="IX260" i="7" s="1"/>
  <c r="IY260" i="7" s="1"/>
  <c r="IZ260" i="7" s="1"/>
  <c r="JA260" i="7" s="1"/>
  <c r="JB260" i="7" s="1"/>
  <c r="JC260" i="7" s="1"/>
  <c r="JD260" i="7" s="1"/>
  <c r="JE260" i="7" s="1"/>
  <c r="JF260" i="7" s="1"/>
  <c r="IR278" i="7"/>
  <c r="IS278" i="7" s="1"/>
  <c r="IT278" i="7" s="1"/>
  <c r="IU278" i="7" s="1"/>
  <c r="IV278" i="7" s="1"/>
  <c r="IW278" i="7" s="1"/>
  <c r="IX278" i="7" s="1"/>
  <c r="IY278" i="7" s="1"/>
  <c r="IZ278" i="7" s="1"/>
  <c r="JA278" i="7" s="1"/>
  <c r="JB278" i="7" s="1"/>
  <c r="JC278" i="7" s="1"/>
  <c r="JD278" i="7" s="1"/>
  <c r="JE278" i="7" s="1"/>
  <c r="JF278" i="7" s="1"/>
  <c r="BS25" i="7"/>
  <c r="II282" i="7"/>
  <c r="IJ282" i="7" s="1"/>
  <c r="IK282" i="7" s="1"/>
  <c r="IL282" i="7" s="1"/>
  <c r="IM282" i="7" s="1"/>
  <c r="IN282" i="7" s="1"/>
  <c r="IP279" i="7"/>
  <c r="IQ279" i="7" s="1"/>
  <c r="IP270" i="7"/>
  <c r="IQ270" i="7" s="1"/>
  <c r="HS177" i="7"/>
  <c r="HS280" i="7" s="1"/>
  <c r="HP177" i="7"/>
  <c r="HP280" i="7" s="1"/>
  <c r="IA177" i="7"/>
  <c r="IA280" i="7" s="1"/>
  <c r="HX177" i="7"/>
  <c r="HX280" i="7" s="1"/>
  <c r="HZ177" i="7"/>
  <c r="HZ280" i="7" s="1"/>
  <c r="IF177" i="7"/>
  <c r="IF280" i="7" s="1"/>
  <c r="HU177" i="7"/>
  <c r="HU280" i="7" s="1"/>
  <c r="IC177" i="7"/>
  <c r="IC280" i="7" s="1"/>
  <c r="HQ177" i="7"/>
  <c r="HQ280" i="7" s="1"/>
  <c r="HO177" i="7"/>
  <c r="HO280" i="7" s="1"/>
  <c r="IO280" i="7" s="1"/>
  <c r="IE177" i="7"/>
  <c r="IE280" i="7" s="1"/>
  <c r="ID177" i="7"/>
  <c r="ID280" i="7" s="1"/>
  <c r="HV177" i="7"/>
  <c r="HV280" i="7" s="1"/>
  <c r="HT177" i="7"/>
  <c r="HT280" i="7" s="1"/>
  <c r="HY177" i="7"/>
  <c r="HY280" i="7" s="1"/>
  <c r="HQ168" i="7"/>
  <c r="HQ271" i="7" s="1"/>
  <c r="HT168" i="7"/>
  <c r="HT271" i="7" s="1"/>
  <c r="HO168" i="7"/>
  <c r="HO271" i="7" s="1"/>
  <c r="IO271" i="7" s="1"/>
  <c r="HY168" i="7"/>
  <c r="HY271" i="7" s="1"/>
  <c r="ID168" i="7"/>
  <c r="ID271" i="7" s="1"/>
  <c r="IA168" i="7"/>
  <c r="IA271" i="7" s="1"/>
  <c r="IE168" i="7"/>
  <c r="IE271" i="7" s="1"/>
  <c r="HU168" i="7"/>
  <c r="HU271" i="7" s="1"/>
  <c r="HP168" i="7"/>
  <c r="HP271" i="7" s="1"/>
  <c r="HZ168" i="7"/>
  <c r="HZ271" i="7" s="1"/>
  <c r="IC168" i="7"/>
  <c r="IC271" i="7" s="1"/>
  <c r="HX168" i="7"/>
  <c r="HX271" i="7" s="1"/>
  <c r="IF168" i="7"/>
  <c r="IF271" i="7" s="1"/>
  <c r="HV168" i="7"/>
  <c r="HV271" i="7" s="1"/>
  <c r="HS168" i="7"/>
  <c r="HS271" i="7" s="1"/>
  <c r="ID159" i="7"/>
  <c r="ID262" i="7" s="1"/>
  <c r="IF159" i="7"/>
  <c r="IF262" i="7" s="1"/>
  <c r="HQ159" i="7"/>
  <c r="HQ262" i="7" s="1"/>
  <c r="HO159" i="7"/>
  <c r="HO262" i="7" s="1"/>
  <c r="IO262" i="7" s="1"/>
  <c r="HY159" i="7"/>
  <c r="HY262" i="7" s="1"/>
  <c r="IE159" i="7"/>
  <c r="IE262" i="7" s="1"/>
  <c r="IA159" i="7"/>
  <c r="IA262" i="7" s="1"/>
  <c r="HU159" i="7"/>
  <c r="HU262" i="7" s="1"/>
  <c r="HT159" i="7"/>
  <c r="HT262" i="7" s="1"/>
  <c r="HZ159" i="7"/>
  <c r="HZ262" i="7" s="1"/>
  <c r="IC159" i="7"/>
  <c r="IC262" i="7" s="1"/>
  <c r="HP159" i="7"/>
  <c r="HP262" i="7" s="1"/>
  <c r="HV159" i="7"/>
  <c r="HV262" i="7" s="1"/>
  <c r="HX159" i="7"/>
  <c r="HX262" i="7" s="1"/>
  <c r="HS159" i="7"/>
  <c r="HS262" i="7" s="1"/>
  <c r="AS10" i="9"/>
  <c r="AT8" i="9"/>
  <c r="B21" i="5"/>
  <c r="C21" i="5" s="1"/>
  <c r="IP280" i="7" l="1"/>
  <c r="AS12" i="9"/>
  <c r="GP69" i="9"/>
  <c r="HP69" i="9"/>
  <c r="GP75" i="9"/>
  <c r="HP75" i="9"/>
  <c r="GP121" i="9"/>
  <c r="HP121" i="9"/>
  <c r="GY72" i="9"/>
  <c r="HY72" i="9"/>
  <c r="GP64" i="9"/>
  <c r="HP64" i="9"/>
  <c r="GP96" i="9"/>
  <c r="HP96" i="9"/>
  <c r="GT115" i="9"/>
  <c r="HT115" i="9"/>
  <c r="GP91" i="9"/>
  <c r="HP91" i="9"/>
  <c r="GQ83" i="9"/>
  <c r="HQ83" i="9"/>
  <c r="GP66" i="9"/>
  <c r="HP66" i="9"/>
  <c r="GP95" i="9"/>
  <c r="HP95" i="9"/>
  <c r="GX122" i="9"/>
  <c r="HX122" i="9"/>
  <c r="GP105" i="9"/>
  <c r="HP105" i="9"/>
  <c r="GP110" i="9"/>
  <c r="HP110" i="9"/>
  <c r="GR93" i="9"/>
  <c r="HR93" i="9"/>
  <c r="GR118" i="9"/>
  <c r="HR118" i="9"/>
  <c r="GP114" i="9"/>
  <c r="HP114" i="9"/>
  <c r="GP113" i="9"/>
  <c r="HP113" i="9"/>
  <c r="BP29" i="7"/>
  <c r="IQ280" i="7"/>
  <c r="IR280" i="7" s="1"/>
  <c r="IS280" i="7" s="1"/>
  <c r="IT280" i="7" s="1"/>
  <c r="IU280" i="7" s="1"/>
  <c r="IV280" i="7" s="1"/>
  <c r="IW280" i="7" s="1"/>
  <c r="IX280" i="7" s="1"/>
  <c r="IY280" i="7" s="1"/>
  <c r="IZ280" i="7" s="1"/>
  <c r="JA280" i="7" s="1"/>
  <c r="JB280" i="7" s="1"/>
  <c r="JC280" i="7" s="1"/>
  <c r="JD280" i="7" s="1"/>
  <c r="JE280" i="7" s="1"/>
  <c r="JF280" i="7" s="1"/>
  <c r="IP262" i="7"/>
  <c r="IQ262" i="7" s="1"/>
  <c r="IP271" i="7"/>
  <c r="IQ271" i="7" s="1"/>
  <c r="IR261" i="7"/>
  <c r="IS261" i="7" s="1"/>
  <c r="IT261" i="7" s="1"/>
  <c r="IU261" i="7" s="1"/>
  <c r="IV261" i="7" s="1"/>
  <c r="IW261" i="7" s="1"/>
  <c r="IX261" i="7" s="1"/>
  <c r="IY261" i="7" s="1"/>
  <c r="IZ261" i="7" s="1"/>
  <c r="JA261" i="7" s="1"/>
  <c r="JB261" i="7" s="1"/>
  <c r="JC261" i="7" s="1"/>
  <c r="JD261" i="7" s="1"/>
  <c r="JE261" i="7" s="1"/>
  <c r="JF261" i="7" s="1"/>
  <c r="BQ28" i="7"/>
  <c r="BR27" i="7"/>
  <c r="IR270" i="7"/>
  <c r="IS270" i="7" s="1"/>
  <c r="IT270" i="7" s="1"/>
  <c r="IU270" i="7" s="1"/>
  <c r="IV270" i="7" s="1"/>
  <c r="IW270" i="7" s="1"/>
  <c r="IX270" i="7" s="1"/>
  <c r="IY270" i="7" s="1"/>
  <c r="IZ270" i="7" s="1"/>
  <c r="JA270" i="7" s="1"/>
  <c r="JB270" i="7" s="1"/>
  <c r="JC270" i="7" s="1"/>
  <c r="JD270" i="7" s="1"/>
  <c r="JE270" i="7" s="1"/>
  <c r="JF270" i="7" s="1"/>
  <c r="IR279" i="7"/>
  <c r="IS279" i="7" s="1"/>
  <c r="IT279" i="7" s="1"/>
  <c r="IU279" i="7" s="1"/>
  <c r="IV279" i="7" s="1"/>
  <c r="IW279" i="7" s="1"/>
  <c r="IX279" i="7" s="1"/>
  <c r="IY279" i="7" s="1"/>
  <c r="IZ279" i="7" s="1"/>
  <c r="JA279" i="7" s="1"/>
  <c r="JB279" i="7" s="1"/>
  <c r="JC279" i="7" s="1"/>
  <c r="JD279" i="7" s="1"/>
  <c r="JE279" i="7" s="1"/>
  <c r="JF279" i="7" s="1"/>
  <c r="BS26" i="7"/>
  <c r="HU178" i="7"/>
  <c r="HU281" i="7" s="1"/>
  <c r="HP178" i="7"/>
  <c r="HP281" i="7" s="1"/>
  <c r="HT178" i="7"/>
  <c r="HT281" i="7" s="1"/>
  <c r="HZ178" i="7"/>
  <c r="HZ281" i="7" s="1"/>
  <c r="IC178" i="7"/>
  <c r="IC281" i="7" s="1"/>
  <c r="HX178" i="7"/>
  <c r="HX281" i="7" s="1"/>
  <c r="HQ178" i="7"/>
  <c r="HQ281" i="7" s="1"/>
  <c r="IF178" i="7"/>
  <c r="IF281" i="7" s="1"/>
  <c r="HY178" i="7"/>
  <c r="HY281" i="7" s="1"/>
  <c r="HS178" i="7"/>
  <c r="HS281" i="7" s="1"/>
  <c r="HV178" i="7"/>
  <c r="HV281" i="7" s="1"/>
  <c r="IA178" i="7"/>
  <c r="IA281" i="7" s="1"/>
  <c r="ID178" i="7"/>
  <c r="ID281" i="7" s="1"/>
  <c r="IE178" i="7"/>
  <c r="IE281" i="7" s="1"/>
  <c r="HO178" i="7"/>
  <c r="HO281" i="7" s="1"/>
  <c r="IO281" i="7" s="1"/>
  <c r="HT169" i="7"/>
  <c r="HT272" i="7" s="1"/>
  <c r="IE169" i="7"/>
  <c r="IE272" i="7" s="1"/>
  <c r="HP169" i="7"/>
  <c r="HP272" i="7" s="1"/>
  <c r="HO169" i="7"/>
  <c r="HO272" i="7" s="1"/>
  <c r="IO272" i="7" s="1"/>
  <c r="HU169" i="7"/>
  <c r="HU272" i="7" s="1"/>
  <c r="HX169" i="7"/>
  <c r="HX272" i="7" s="1"/>
  <c r="IC169" i="7"/>
  <c r="IC272" i="7" s="1"/>
  <c r="IF169" i="7"/>
  <c r="IF272" i="7" s="1"/>
  <c r="HY169" i="7"/>
  <c r="HY272" i="7" s="1"/>
  <c r="HZ169" i="7"/>
  <c r="HZ272" i="7" s="1"/>
  <c r="HS169" i="7"/>
  <c r="HS272" i="7" s="1"/>
  <c r="HV169" i="7"/>
  <c r="HV272" i="7" s="1"/>
  <c r="IA169" i="7"/>
  <c r="IA272" i="7" s="1"/>
  <c r="ID169" i="7"/>
  <c r="ID272" i="7" s="1"/>
  <c r="HQ169" i="7"/>
  <c r="HQ272" i="7" s="1"/>
  <c r="IA179" i="7"/>
  <c r="IA282" i="7" s="1"/>
  <c r="HV179" i="7"/>
  <c r="HV282" i="7" s="1"/>
  <c r="HQ179" i="7"/>
  <c r="HQ282" i="7" s="1"/>
  <c r="HP179" i="7"/>
  <c r="HP282" i="7" s="1"/>
  <c r="ID179" i="7"/>
  <c r="ID282" i="7" s="1"/>
  <c r="HY179" i="7"/>
  <c r="HY282" i="7" s="1"/>
  <c r="HO179" i="7"/>
  <c r="HO282" i="7" s="1"/>
  <c r="IO282" i="7" s="1"/>
  <c r="HT179" i="7"/>
  <c r="HT282" i="7" s="1"/>
  <c r="IE179" i="7"/>
  <c r="IE282" i="7" s="1"/>
  <c r="HZ179" i="7"/>
  <c r="HZ282" i="7" s="1"/>
  <c r="HU179" i="7"/>
  <c r="HU282" i="7" s="1"/>
  <c r="HS179" i="7"/>
  <c r="HS282" i="7" s="1"/>
  <c r="IF179" i="7"/>
  <c r="IF282" i="7" s="1"/>
  <c r="IC179" i="7"/>
  <c r="IC282" i="7" s="1"/>
  <c r="HX179" i="7"/>
  <c r="HX282" i="7" s="1"/>
  <c r="AT10" i="9"/>
  <c r="AU8" i="9"/>
  <c r="B22" i="5"/>
  <c r="C22" i="5" s="1"/>
  <c r="BS27" i="7" l="1"/>
  <c r="AT12" i="9"/>
  <c r="GS118" i="9"/>
  <c r="HS118" i="9"/>
  <c r="GY122" i="9"/>
  <c r="HY122" i="9"/>
  <c r="GQ91" i="9"/>
  <c r="HQ91" i="9"/>
  <c r="GZ72" i="9"/>
  <c r="HZ72" i="9"/>
  <c r="GQ121" i="9"/>
  <c r="HQ121" i="9"/>
  <c r="GQ113" i="9"/>
  <c r="HQ113" i="9"/>
  <c r="GQ110" i="9"/>
  <c r="HQ110" i="9"/>
  <c r="GQ66" i="9"/>
  <c r="HQ66" i="9"/>
  <c r="GQ96" i="9"/>
  <c r="HQ96" i="9"/>
  <c r="GQ75" i="9"/>
  <c r="HQ75" i="9"/>
  <c r="GS93" i="9"/>
  <c r="HS93" i="9"/>
  <c r="GU115" i="9"/>
  <c r="HU115" i="9"/>
  <c r="GQ95" i="9"/>
  <c r="HQ95" i="9"/>
  <c r="GQ114" i="9"/>
  <c r="HQ114" i="9"/>
  <c r="GQ105" i="9"/>
  <c r="HQ105" i="9"/>
  <c r="GR83" i="9"/>
  <c r="HR83" i="9"/>
  <c r="GQ64" i="9"/>
  <c r="HQ64" i="9"/>
  <c r="GQ69" i="9"/>
  <c r="HQ69" i="9"/>
  <c r="IP282" i="7"/>
  <c r="IQ282" i="7" s="1"/>
  <c r="IR282" i="7" s="1"/>
  <c r="IS282" i="7" s="1"/>
  <c r="IT282" i="7" s="1"/>
  <c r="IU282" i="7" s="1"/>
  <c r="IV282" i="7" s="1"/>
  <c r="IW282" i="7" s="1"/>
  <c r="IX282" i="7" s="1"/>
  <c r="IY282" i="7" s="1"/>
  <c r="IZ282" i="7" s="1"/>
  <c r="JA282" i="7" s="1"/>
  <c r="JB282" i="7" s="1"/>
  <c r="JC282" i="7" s="1"/>
  <c r="JD282" i="7" s="1"/>
  <c r="JE282" i="7" s="1"/>
  <c r="JF282" i="7" s="1"/>
  <c r="IP281" i="7"/>
  <c r="IQ281" i="7" s="1"/>
  <c r="IR281" i="7" s="1"/>
  <c r="IS281" i="7" s="1"/>
  <c r="IT281" i="7" s="1"/>
  <c r="IU281" i="7" s="1"/>
  <c r="IV281" i="7" s="1"/>
  <c r="IW281" i="7" s="1"/>
  <c r="IX281" i="7" s="1"/>
  <c r="IY281" i="7" s="1"/>
  <c r="IZ281" i="7" s="1"/>
  <c r="JA281" i="7" s="1"/>
  <c r="JB281" i="7" s="1"/>
  <c r="JC281" i="7" s="1"/>
  <c r="JD281" i="7" s="1"/>
  <c r="JE281" i="7" s="1"/>
  <c r="JF281" i="7" s="1"/>
  <c r="IP272" i="7"/>
  <c r="IQ272" i="7" s="1"/>
  <c r="IR271" i="7"/>
  <c r="IS271" i="7" s="1"/>
  <c r="IT271" i="7" s="1"/>
  <c r="IU271" i="7" s="1"/>
  <c r="IV271" i="7" s="1"/>
  <c r="IW271" i="7" s="1"/>
  <c r="IX271" i="7" s="1"/>
  <c r="IY271" i="7" s="1"/>
  <c r="IZ271" i="7" s="1"/>
  <c r="JA271" i="7" s="1"/>
  <c r="JB271" i="7" s="1"/>
  <c r="JC271" i="7" s="1"/>
  <c r="JD271" i="7" s="1"/>
  <c r="JE271" i="7" s="1"/>
  <c r="JF271" i="7" s="1"/>
  <c r="BR28" i="7"/>
  <c r="IR262" i="7"/>
  <c r="IS262" i="7" s="1"/>
  <c r="IT262" i="7" s="1"/>
  <c r="IU262" i="7" s="1"/>
  <c r="IV262" i="7" s="1"/>
  <c r="IW262" i="7" s="1"/>
  <c r="IX262" i="7" s="1"/>
  <c r="IY262" i="7" s="1"/>
  <c r="IZ262" i="7" s="1"/>
  <c r="JA262" i="7" s="1"/>
  <c r="JB262" i="7" s="1"/>
  <c r="JC262" i="7" s="1"/>
  <c r="JD262" i="7" s="1"/>
  <c r="JE262" i="7" s="1"/>
  <c r="JF262" i="7" s="1"/>
  <c r="BQ29" i="7"/>
  <c r="AU10" i="9"/>
  <c r="AV8" i="9"/>
  <c r="B23" i="5"/>
  <c r="C23" i="5" s="1"/>
  <c r="BS28" i="7" l="1"/>
  <c r="BS29" i="7"/>
  <c r="AU12" i="9"/>
  <c r="GV115" i="9"/>
  <c r="HV115" i="9"/>
  <c r="GR66" i="9"/>
  <c r="HR66" i="9"/>
  <c r="HA72" i="9"/>
  <c r="IA72" i="9"/>
  <c r="GS83" i="9"/>
  <c r="HS83" i="9"/>
  <c r="GR91" i="9"/>
  <c r="HR91" i="9"/>
  <c r="GR114" i="9"/>
  <c r="HR114" i="9"/>
  <c r="GR75" i="9"/>
  <c r="HR75" i="9"/>
  <c r="GR113" i="9"/>
  <c r="HR113" i="9"/>
  <c r="GZ122" i="9"/>
  <c r="HZ122" i="9"/>
  <c r="GR110" i="9"/>
  <c r="HR110" i="9"/>
  <c r="GR105" i="9"/>
  <c r="HR105" i="9"/>
  <c r="GT93" i="9"/>
  <c r="HT93" i="9"/>
  <c r="GR69" i="9"/>
  <c r="HR69" i="9"/>
  <c r="GR64" i="9"/>
  <c r="HR64" i="9"/>
  <c r="GR95" i="9"/>
  <c r="HR95" i="9"/>
  <c r="GR96" i="9"/>
  <c r="HR96" i="9"/>
  <c r="GR121" i="9"/>
  <c r="HR121" i="9"/>
  <c r="GT118" i="9"/>
  <c r="HT118" i="9"/>
  <c r="IR272" i="7"/>
  <c r="IS272" i="7" s="1"/>
  <c r="IT272" i="7" s="1"/>
  <c r="IU272" i="7" s="1"/>
  <c r="IV272" i="7" s="1"/>
  <c r="IW272" i="7" s="1"/>
  <c r="IX272" i="7" s="1"/>
  <c r="IY272" i="7" s="1"/>
  <c r="IZ272" i="7" s="1"/>
  <c r="JA272" i="7" s="1"/>
  <c r="JB272" i="7" s="1"/>
  <c r="JC272" i="7" s="1"/>
  <c r="JD272" i="7" s="1"/>
  <c r="JE272" i="7" s="1"/>
  <c r="JF272" i="7" s="1"/>
  <c r="BR29" i="7"/>
  <c r="AV10" i="9"/>
  <c r="AW8" i="9"/>
  <c r="B24" i="5"/>
  <c r="C24" i="5" s="1"/>
  <c r="AV12" i="9" l="1"/>
  <c r="GT83" i="9"/>
  <c r="HT83" i="9"/>
  <c r="GS113" i="9"/>
  <c r="HS113" i="9"/>
  <c r="GU93" i="9"/>
  <c r="HU93" i="9"/>
  <c r="GS95" i="9"/>
  <c r="HS95" i="9"/>
  <c r="GU118" i="9"/>
  <c r="HU118" i="9"/>
  <c r="GS64" i="9"/>
  <c r="HS64" i="9"/>
  <c r="GS110" i="9"/>
  <c r="HS110" i="9"/>
  <c r="GS114" i="9"/>
  <c r="HS114" i="9"/>
  <c r="GS66" i="9"/>
  <c r="HS66" i="9"/>
  <c r="GS96" i="9"/>
  <c r="HS96" i="9"/>
  <c r="GS105" i="9"/>
  <c r="HS105" i="9"/>
  <c r="GS75" i="9"/>
  <c r="HS75" i="9"/>
  <c r="HB72" i="9"/>
  <c r="IC72" i="9" s="1"/>
  <c r="IB72" i="9"/>
  <c r="GS121" i="9"/>
  <c r="HS121" i="9"/>
  <c r="GS69" i="9"/>
  <c r="HS69" i="9"/>
  <c r="HA122" i="9"/>
  <c r="IA122" i="9"/>
  <c r="GS91" i="9"/>
  <c r="HS91" i="9"/>
  <c r="GW115" i="9"/>
  <c r="HW115" i="9"/>
  <c r="AW10" i="9"/>
  <c r="AX8" i="9"/>
  <c r="B25" i="5"/>
  <c r="C25" i="5" s="1"/>
  <c r="AW12" i="9" l="1"/>
  <c r="GT75" i="9"/>
  <c r="HT75" i="9"/>
  <c r="GT95" i="9"/>
  <c r="HT95" i="9"/>
  <c r="HB122" i="9"/>
  <c r="IC122" i="9" s="1"/>
  <c r="IB122" i="9"/>
  <c r="GV93" i="9"/>
  <c r="HV93" i="9"/>
  <c r="GT69" i="9"/>
  <c r="HT69" i="9"/>
  <c r="GT105" i="9"/>
  <c r="HT105" i="9"/>
  <c r="GX115" i="9"/>
  <c r="HX115" i="9"/>
  <c r="GT121" i="9"/>
  <c r="HT121" i="9"/>
  <c r="GT96" i="9"/>
  <c r="HT96" i="9"/>
  <c r="GT64" i="9"/>
  <c r="HT64" i="9"/>
  <c r="GT113" i="9"/>
  <c r="HT113" i="9"/>
  <c r="GT114" i="9"/>
  <c r="HT114" i="9"/>
  <c r="GT110" i="9"/>
  <c r="HT110" i="9"/>
  <c r="GT91" i="9"/>
  <c r="HT91" i="9"/>
  <c r="GT66" i="9"/>
  <c r="HT66" i="9"/>
  <c r="GV118" i="9"/>
  <c r="HV118" i="9"/>
  <c r="GU83" i="9"/>
  <c r="HU83" i="9"/>
  <c r="AX10" i="9"/>
  <c r="AY8" i="9"/>
  <c r="B26" i="5"/>
  <c r="C26" i="5" s="1"/>
  <c r="AX12" i="9" l="1"/>
  <c r="GW118" i="9"/>
  <c r="HW118" i="9"/>
  <c r="GU121" i="9"/>
  <c r="HU121" i="9"/>
  <c r="GW93" i="9"/>
  <c r="HW93" i="9"/>
  <c r="GU114" i="9"/>
  <c r="HU114" i="9"/>
  <c r="GU66" i="9"/>
  <c r="HU66" i="9"/>
  <c r="GY115" i="9"/>
  <c r="HY115" i="9"/>
  <c r="GU91" i="9"/>
  <c r="HU91" i="9"/>
  <c r="GU64" i="9"/>
  <c r="HU64" i="9"/>
  <c r="GU105" i="9"/>
  <c r="HU105" i="9"/>
  <c r="GU95" i="9"/>
  <c r="HU95" i="9"/>
  <c r="GU113" i="9"/>
  <c r="HU113" i="9"/>
  <c r="GV83" i="9"/>
  <c r="HV83" i="9"/>
  <c r="GU110" i="9"/>
  <c r="HU110" i="9"/>
  <c r="GU96" i="9"/>
  <c r="HU96" i="9"/>
  <c r="GU69" i="9"/>
  <c r="HU69" i="9"/>
  <c r="GU75" i="9"/>
  <c r="HU75" i="9"/>
  <c r="AY10" i="9"/>
  <c r="AZ8" i="9"/>
  <c r="B27" i="5"/>
  <c r="C27" i="5" s="1"/>
  <c r="AY12" i="9" l="1"/>
  <c r="GV75" i="9"/>
  <c r="HV75" i="9"/>
  <c r="GW83" i="9"/>
  <c r="HW83" i="9"/>
  <c r="GV64" i="9"/>
  <c r="HV64" i="9"/>
  <c r="GV114" i="9"/>
  <c r="HV114" i="9"/>
  <c r="GX93" i="9"/>
  <c r="HX93" i="9"/>
  <c r="GV69" i="9"/>
  <c r="HV69" i="9"/>
  <c r="GV113" i="9"/>
  <c r="HV113" i="9"/>
  <c r="GV96" i="9"/>
  <c r="HV96" i="9"/>
  <c r="GV95" i="9"/>
  <c r="HV95" i="9"/>
  <c r="GZ115" i="9"/>
  <c r="HZ115" i="9"/>
  <c r="GV121" i="9"/>
  <c r="HV121" i="9"/>
  <c r="GV91" i="9"/>
  <c r="HV91" i="9"/>
  <c r="GV110" i="9"/>
  <c r="HV110" i="9"/>
  <c r="GV105" i="9"/>
  <c r="HV105" i="9"/>
  <c r="GV66" i="9"/>
  <c r="HV66" i="9"/>
  <c r="GX118" i="9"/>
  <c r="HX118" i="9"/>
  <c r="AZ10" i="9"/>
  <c r="BA8" i="9"/>
  <c r="B28" i="5"/>
  <c r="C28" i="5" s="1"/>
  <c r="AZ12" i="9" l="1"/>
  <c r="GY118" i="9"/>
  <c r="HY118" i="9"/>
  <c r="GW91" i="9"/>
  <c r="HW91" i="9"/>
  <c r="GW96" i="9"/>
  <c r="HW96" i="9"/>
  <c r="GW114" i="9"/>
  <c r="HW114" i="9"/>
  <c r="GW66" i="9"/>
  <c r="HW66" i="9"/>
  <c r="GW113" i="9"/>
  <c r="HW113" i="9"/>
  <c r="GW64" i="9"/>
  <c r="HW64" i="9"/>
  <c r="GW105" i="9"/>
  <c r="HW105" i="9"/>
  <c r="HA115" i="9"/>
  <c r="IA115" i="9"/>
  <c r="GW69" i="9"/>
  <c r="HW69" i="9"/>
  <c r="GX83" i="9"/>
  <c r="HX83" i="9"/>
  <c r="GW121" i="9"/>
  <c r="HW121" i="9"/>
  <c r="GW110" i="9"/>
  <c r="HW110" i="9"/>
  <c r="GW95" i="9"/>
  <c r="HW95" i="9"/>
  <c r="GY93" i="9"/>
  <c r="HY93" i="9"/>
  <c r="GW75" i="9"/>
  <c r="HW75" i="9"/>
  <c r="BA10" i="9"/>
  <c r="BB8" i="9"/>
  <c r="B29" i="5"/>
  <c r="C29" i="5" s="1"/>
  <c r="BA12" i="9" l="1"/>
  <c r="GX121" i="9"/>
  <c r="HX121" i="9"/>
  <c r="GZ93" i="9"/>
  <c r="HZ93" i="9"/>
  <c r="GY83" i="9"/>
  <c r="HY83" i="9"/>
  <c r="GX64" i="9"/>
  <c r="HX64" i="9"/>
  <c r="GX96" i="9"/>
  <c r="HX96" i="9"/>
  <c r="GX105" i="9"/>
  <c r="HX105" i="9"/>
  <c r="GX95" i="9"/>
  <c r="HX95" i="9"/>
  <c r="GX113" i="9"/>
  <c r="HX113" i="9"/>
  <c r="GX91" i="9"/>
  <c r="HX91" i="9"/>
  <c r="GX75" i="9"/>
  <c r="HX75" i="9"/>
  <c r="GX114" i="9"/>
  <c r="HX114" i="9"/>
  <c r="GX69" i="9"/>
  <c r="HX69" i="9"/>
  <c r="GX110" i="9"/>
  <c r="HX110" i="9"/>
  <c r="HB115" i="9"/>
  <c r="IC115" i="9" s="1"/>
  <c r="IB115" i="9"/>
  <c r="GX66" i="9"/>
  <c r="HX66" i="9"/>
  <c r="GZ118" i="9"/>
  <c r="HZ118" i="9"/>
  <c r="BB10" i="9"/>
  <c r="BC8" i="9"/>
  <c r="B30" i="5"/>
  <c r="C30" i="5" s="1"/>
  <c r="BB12" i="9" l="1"/>
  <c r="HA118" i="9"/>
  <c r="IA118" i="9"/>
  <c r="GY69" i="9"/>
  <c r="HY69" i="9"/>
  <c r="GY113" i="9"/>
  <c r="HY113" i="9"/>
  <c r="GY64" i="9"/>
  <c r="HY64" i="9"/>
  <c r="GY95" i="9"/>
  <c r="HY95" i="9"/>
  <c r="GY114" i="9"/>
  <c r="HY114" i="9"/>
  <c r="GZ83" i="9"/>
  <c r="HZ83" i="9"/>
  <c r="GY75" i="9"/>
  <c r="HY75" i="9"/>
  <c r="GY105" i="9"/>
  <c r="HY105" i="9"/>
  <c r="HA93" i="9"/>
  <c r="IA93" i="9"/>
  <c r="GY66" i="9"/>
  <c r="HY66" i="9"/>
  <c r="GY110" i="9"/>
  <c r="HY110" i="9"/>
  <c r="GY91" i="9"/>
  <c r="HY91" i="9"/>
  <c r="GY96" i="9"/>
  <c r="HY96" i="9"/>
  <c r="GY121" i="9"/>
  <c r="HY121" i="9"/>
  <c r="BC10" i="9"/>
  <c r="BD8" i="9"/>
  <c r="B31" i="5"/>
  <c r="C31" i="5" s="1"/>
  <c r="BC12" i="9" l="1"/>
  <c r="GZ64" i="9"/>
  <c r="HZ64" i="9"/>
  <c r="GZ113" i="9"/>
  <c r="HZ113" i="9"/>
  <c r="GZ75" i="9"/>
  <c r="HZ75" i="9"/>
  <c r="GZ110" i="9"/>
  <c r="HZ110" i="9"/>
  <c r="GZ121" i="9"/>
  <c r="HZ121" i="9"/>
  <c r="GZ96" i="9"/>
  <c r="HZ96" i="9"/>
  <c r="HB93" i="9"/>
  <c r="IC93" i="9" s="1"/>
  <c r="IB93" i="9"/>
  <c r="GZ114" i="9"/>
  <c r="HZ114" i="9"/>
  <c r="GZ69" i="9"/>
  <c r="HZ69" i="9"/>
  <c r="GZ66" i="9"/>
  <c r="HZ66" i="9"/>
  <c r="HA83" i="9"/>
  <c r="IA83" i="9"/>
  <c r="GZ91" i="9"/>
  <c r="HZ91" i="9"/>
  <c r="GZ105" i="9"/>
  <c r="HZ105" i="9"/>
  <c r="GZ95" i="9"/>
  <c r="HZ95" i="9"/>
  <c r="HB118" i="9"/>
  <c r="IC118" i="9" s="1"/>
  <c r="IB118" i="9"/>
  <c r="BD10" i="9"/>
  <c r="BE8" i="9"/>
  <c r="B32" i="5"/>
  <c r="C32" i="5" s="1"/>
  <c r="BD12" i="9" l="1"/>
  <c r="HA114" i="9"/>
  <c r="IA114" i="9"/>
  <c r="HB83" i="9"/>
  <c r="IC83" i="9" s="1"/>
  <c r="IB83" i="9"/>
  <c r="HA75" i="9"/>
  <c r="IA75" i="9"/>
  <c r="HA110" i="9"/>
  <c r="IA110" i="9"/>
  <c r="HA91" i="9"/>
  <c r="IA91" i="9"/>
  <c r="HA66" i="9"/>
  <c r="IA66" i="9"/>
  <c r="HA113" i="9"/>
  <c r="IA113" i="9"/>
  <c r="HA95" i="9"/>
  <c r="IA95" i="9"/>
  <c r="HA96" i="9"/>
  <c r="IA96" i="9"/>
  <c r="HA105" i="9"/>
  <c r="IA105" i="9"/>
  <c r="HA69" i="9"/>
  <c r="IA69" i="9"/>
  <c r="HA121" i="9"/>
  <c r="IA121" i="9"/>
  <c r="HA64" i="9"/>
  <c r="IA64" i="9"/>
  <c r="BE10" i="9"/>
  <c r="BF8" i="9"/>
  <c r="B33" i="5"/>
  <c r="C33" i="5" s="1"/>
  <c r="BE12" i="9" l="1"/>
  <c r="HB69" i="9"/>
  <c r="IC69" i="9" s="1"/>
  <c r="IB69" i="9"/>
  <c r="HB113" i="9"/>
  <c r="IC113" i="9" s="1"/>
  <c r="IB113" i="9"/>
  <c r="HB75" i="9"/>
  <c r="IC75" i="9" s="1"/>
  <c r="IB75" i="9"/>
  <c r="HB95" i="9"/>
  <c r="IC95" i="9" s="1"/>
  <c r="IB95" i="9"/>
  <c r="HB66" i="9"/>
  <c r="IC66" i="9" s="1"/>
  <c r="IB66" i="9"/>
  <c r="HB121" i="9"/>
  <c r="IC121" i="9" s="1"/>
  <c r="IB121" i="9"/>
  <c r="HB110" i="9"/>
  <c r="IC110" i="9" s="1"/>
  <c r="IB110" i="9"/>
  <c r="HB105" i="9"/>
  <c r="IC105" i="9" s="1"/>
  <c r="IB105" i="9"/>
  <c r="HB64" i="9"/>
  <c r="IC64" i="9" s="1"/>
  <c r="IB64" i="9"/>
  <c r="HB96" i="9"/>
  <c r="IC96" i="9" s="1"/>
  <c r="IB96" i="9"/>
  <c r="HB91" i="9"/>
  <c r="IC91" i="9" s="1"/>
  <c r="IB91" i="9"/>
  <c r="HB114" i="9"/>
  <c r="IC114" i="9" s="1"/>
  <c r="IB114" i="9"/>
  <c r="BF10" i="9"/>
  <c r="BG8" i="9"/>
  <c r="B34" i="5"/>
  <c r="C34" i="5" s="1"/>
  <c r="BF12" i="9" l="1"/>
  <c r="BG12" i="9"/>
  <c r="BG10" i="9"/>
  <c r="B35" i="5"/>
  <c r="C35" i="5" s="1"/>
  <c r="B36" i="5" l="1"/>
  <c r="C36" i="5" s="1"/>
  <c r="B37" i="5" l="1"/>
  <c r="C37" i="5" s="1"/>
  <c r="B38" i="5" l="1"/>
  <c r="C38" i="5" s="1"/>
  <c r="B39" i="5" l="1"/>
  <c r="C39" i="5" s="1"/>
  <c r="B40" i="5" l="1"/>
  <c r="C40" i="5" s="1"/>
  <c r="B41" i="5" l="1"/>
  <c r="C41" i="5" s="1"/>
  <c r="B42" i="5" l="1"/>
  <c r="C42" i="5" s="1"/>
  <c r="B43" i="5" l="1"/>
  <c r="C43" i="5" s="1"/>
  <c r="B44" i="5" l="1"/>
  <c r="C44" i="5" s="1"/>
  <c r="B45" i="5" l="1"/>
  <c r="C45" i="5" s="1"/>
  <c r="B46" i="5" l="1"/>
  <c r="C46" i="5" s="1"/>
  <c r="B47" i="5" l="1"/>
  <c r="C47" i="5" s="1"/>
  <c r="B48" i="5" l="1"/>
  <c r="C48" i="5" s="1"/>
  <c r="B49" i="5" l="1"/>
  <c r="C49" i="5" s="1"/>
  <c r="B50" i="5" l="1"/>
  <c r="C50" i="5" s="1"/>
  <c r="B51" i="5" l="1"/>
  <c r="C51" i="5" s="1"/>
  <c r="B52" i="5" l="1"/>
  <c r="C52" i="5" s="1"/>
  <c r="B53" i="5" l="1"/>
  <c r="C53" i="5" s="1"/>
  <c r="B54" i="5" l="1"/>
  <c r="C54" i="5" s="1"/>
  <c r="B55" i="5" l="1"/>
  <c r="C55" i="5" s="1"/>
  <c r="B56" i="5" l="1"/>
  <c r="C56" i="5" s="1"/>
  <c r="B57" i="5" l="1"/>
  <c r="C57" i="5" s="1"/>
  <c r="B58" i="5" l="1"/>
  <c r="C58" i="5" s="1"/>
  <c r="B59" i="5" l="1"/>
  <c r="C59" i="5" s="1"/>
  <c r="B60" i="5" l="1"/>
  <c r="C60" i="5" s="1"/>
  <c r="B61" i="5" l="1"/>
  <c r="C61" i="5" s="1"/>
  <c r="B62" i="5" l="1"/>
  <c r="C62" i="5" s="1"/>
  <c r="B63" i="5" l="1"/>
  <c r="C63" i="5" s="1"/>
  <c r="B64" i="5" l="1"/>
  <c r="C64" i="5" s="1"/>
  <c r="B65" i="5" l="1"/>
  <c r="C65" i="5" s="1"/>
  <c r="B66" i="5" l="1"/>
  <c r="C66" i="5" s="1"/>
  <c r="B67" i="5" l="1"/>
  <c r="C67" i="5" s="1"/>
  <c r="B68" i="5" l="1"/>
  <c r="C68" i="5" s="1"/>
  <c r="B69" i="5" l="1"/>
  <c r="C69" i="5" s="1"/>
  <c r="B70" i="5" l="1"/>
  <c r="C70" i="5" s="1"/>
  <c r="B71" i="5" l="1"/>
  <c r="C71" i="5" s="1"/>
  <c r="B72" i="5" l="1"/>
  <c r="C72" i="5" s="1"/>
  <c r="B73" i="5" l="1"/>
  <c r="C73" i="5" s="1"/>
  <c r="B74" i="5" l="1"/>
  <c r="C74" i="5" s="1"/>
  <c r="B75" i="5" l="1"/>
  <c r="C75" i="5" s="1"/>
  <c r="B76" i="5" l="1"/>
  <c r="C76" i="5" s="1"/>
  <c r="B77" i="5" l="1"/>
  <c r="C77" i="5" s="1"/>
  <c r="B78" i="5" l="1"/>
  <c r="C78" i="5" s="1"/>
  <c r="B79" i="5" l="1"/>
  <c r="C79" i="5" s="1"/>
  <c r="B80" i="5" l="1"/>
  <c r="C80" i="5" s="1"/>
  <c r="B81" i="5" l="1"/>
  <c r="C81" i="5" s="1"/>
  <c r="B82" i="5" l="1"/>
  <c r="C82" i="5" s="1"/>
  <c r="B83" i="5" l="1"/>
  <c r="C83" i="5" s="1"/>
  <c r="B84" i="5" l="1"/>
  <c r="C84" i="5" s="1"/>
  <c r="B85" i="5" l="1"/>
  <c r="C85" i="5" s="1"/>
  <c r="B86" i="5" l="1"/>
  <c r="C86" i="5" s="1"/>
  <c r="B87" i="5" l="1"/>
  <c r="C87" i="5" s="1"/>
  <c r="B88" i="5" l="1"/>
  <c r="C88" i="5" s="1"/>
  <c r="B89" i="5" l="1"/>
  <c r="C89" i="5" s="1"/>
  <c r="B90" i="5" l="1"/>
  <c r="C90" i="5" s="1"/>
  <c r="B91" i="5" l="1"/>
  <c r="C91" i="5" s="1"/>
  <c r="B92" i="5" l="1"/>
  <c r="C92" i="5" s="1"/>
  <c r="B93" i="5" l="1"/>
  <c r="C93" i="5" s="1"/>
  <c r="B94" i="5" l="1"/>
  <c r="C94" i="5" s="1"/>
  <c r="B95" i="5" l="1"/>
  <c r="C95" i="5" s="1"/>
  <c r="B96" i="5" l="1"/>
  <c r="C96" i="5" s="1"/>
  <c r="B97" i="5" l="1"/>
  <c r="C97" i="5" s="1"/>
  <c r="B98" i="5" l="1"/>
  <c r="C98" i="5" s="1"/>
  <c r="B99" i="5" l="1"/>
  <c r="C99" i="5" s="1"/>
  <c r="B100" i="5" l="1"/>
  <c r="C100" i="5" s="1"/>
  <c r="B101" i="5" l="1"/>
  <c r="C101" i="5" s="1"/>
  <c r="B102" i="5" l="1"/>
  <c r="C102" i="5" s="1"/>
  <c r="B103" i="5" l="1"/>
  <c r="C103" i="5" s="1"/>
  <c r="B104" i="5" l="1"/>
  <c r="C104" i="5" s="1"/>
  <c r="BD15" i="7" l="1"/>
  <c r="BD6" i="7"/>
  <c r="BD5" i="7" s="1"/>
  <c r="BD16" i="7" l="1"/>
  <c r="BF16" i="7" s="1"/>
  <c r="BD7" i="7"/>
  <c r="BF15" i="7" l="1"/>
  <c r="BE16" i="7"/>
  <c r="BE15" i="7"/>
  <c r="BF6" i="7"/>
  <c r="BE6" i="7"/>
  <c r="BD8" i="7"/>
  <c r="BF7" i="7" l="1"/>
  <c r="BE7" i="7"/>
  <c r="BD9" i="7"/>
  <c r="BF8" i="7" l="1"/>
  <c r="BE8" i="7"/>
  <c r="BD10" i="7"/>
  <c r="BF9" i="7" l="1"/>
  <c r="BE9" i="7"/>
  <c r="BD11" i="7"/>
  <c r="BF10" i="7" l="1"/>
  <c r="BE10" i="7"/>
  <c r="BD12" i="7"/>
  <c r="BF11" i="7" l="1"/>
  <c r="BE11" i="7"/>
  <c r="BD13" i="7"/>
  <c r="BF12" i="7" l="1"/>
  <c r="BE12" i="7"/>
  <c r="BD14" i="7"/>
  <c r="BF14" i="7" l="1"/>
  <c r="BE14" i="7"/>
  <c r="BF13" i="7"/>
  <c r="BE13" i="7"/>
  <c r="BF5" i="7" l="1"/>
  <c r="BE5" i="7"/>
</calcChain>
</file>

<file path=xl/comments1.xml><?xml version="1.0" encoding="utf-8"?>
<comments xmlns="http://schemas.openxmlformats.org/spreadsheetml/2006/main" xmlns:mc="http://schemas.openxmlformats.org/markup-compatibility/2006" xmlns:xr="http://schemas.microsoft.com/office/spreadsheetml/2014/revision" mc:Ignorable="xr">
  <authors>
    <author>Juho Valtiala</author>
  </authors>
  <commentList>
    <comment ref="G4" authorId="0" shapeId="0" xr:uid="{EF994DA5-36C4-4195-B525-4710B4767DD2}">
      <text>
        <r>
          <rPr>
            <sz val="9"/>
            <color indexed="81"/>
            <rFont val="Tahoma"/>
            <family val="2"/>
          </rPr>
          <t>Tässä määritetään, miten satotasot ja hinnat vaihtelevat satunnaisia sato- ja hintatasoja simuloitaessa. Tässä versiossa käytössä yksinkertaisuuden vuoksi vain normaalijakauma. Jakaumalaskuri-välilehdellä voi nähdä kuvan jakaumasta, ja tarkastella miten jakauma muuttuu keskiarvoa ja -hajontaa muutettaessa.
Huomaa, ettei negatiivisia satotasoja tai hintoja ole erikseen estetty. Jos keskiarvoksi halutaan suhteellisen matala luku, keskihajonnaksi suhteellisen korkea luku ja varsinkin näiden esiintyessä samaan aikaan, kasvaa riski negatiivisille arvoille. Tämän voi erikseen tarkistaa jakaumalaskuri-välilehdellä. Käytännössä tällainen tilanne on harvinainen. Jos tarkasteltava lohko kuitenkin on erityisen ongelmallinen ja satotasot hyvin pieniä ja vaihtelevia, voi ongelman yrittää kiertää esimerkiksi kasvattamalla sadon epäonnistumisen todennäköisyyttä ja suurentamalla keskiarvoa. Keskihajonnan suuruus on kuitenkin ratkaiseva, ja sen arvon tulisi lähtökohtaisesti olla sellainen, että negatiivisten lukujen todennäköisyys jää käytännössä nollaksi.</t>
        </r>
      </text>
    </comment>
    <comment ref="C5" authorId="0" shapeId="0" xr:uid="{67F53DD9-DF61-4344-A87F-425EF383FFB3}">
      <text>
        <r>
          <rPr>
            <sz val="9"/>
            <color indexed="81"/>
            <rFont val="Tahoma"/>
            <family val="2"/>
          </rPr>
          <t>Kilo tai muu yksikkö</t>
        </r>
      </text>
    </comment>
    <comment ref="D5" authorId="0" shapeId="0" xr:uid="{14D9A2FF-F477-47C1-91DB-64600B4886AE}">
      <text>
        <r>
          <rPr>
            <sz val="9"/>
            <color indexed="81"/>
            <rFont val="Tahoma"/>
            <family val="2"/>
          </rPr>
          <t>Kilon tai muun yksikön hinta euroina</t>
        </r>
      </text>
    </comment>
    <comment ref="B6" authorId="0" shapeId="0" xr:uid="{97B74B44-634B-416D-8887-3432C014BCDF}">
      <text>
        <r>
          <rPr>
            <sz val="9"/>
            <color indexed="81"/>
            <rFont val="Tahoma"/>
            <family val="2"/>
          </rPr>
          <t xml:space="preserve">Tähän satokasvista saatavat tuotot. Jos tuottolajeja on enemmän, voi rivejä lisätä
</t>
        </r>
      </text>
    </comment>
    <comment ref="H6" authorId="0" shapeId="0" xr:uid="{8AC162A9-B129-4BF6-B7C5-592C9B167548}">
      <text>
        <r>
          <rPr>
            <sz val="9"/>
            <color indexed="81"/>
            <rFont val="Tahoma"/>
            <family val="2"/>
          </rPr>
          <t>Tähän keskimääräinen sato. Tarkoittaa satotasojen keskiarvoa, joten alhaalla näkyvä normaalijakauman keskiarvoparametri on tämä luku.</t>
        </r>
      </text>
    </comment>
    <comment ref="H7" authorId="0" shapeId="0" xr:uid="{95F55C5B-9E2E-4213-B278-66FE13BBBF11}">
      <text>
        <r>
          <rPr>
            <sz val="9"/>
            <color indexed="81"/>
            <rFont val="Tahoma"/>
            <family val="2"/>
          </rPr>
          <t>Tähän satotason keskimääräinen vaihtelu keskiarvoon nähden. Tarkoittaa satotasojen keskihajontaa, joten alhaalla näkyvä normaalijakauman keskihajontaparametri on tämä luku</t>
        </r>
      </text>
    </comment>
    <comment ref="G8" authorId="0" shapeId="0" xr:uid="{0D43F450-0297-46CA-82FE-5BCC3271A691}">
      <text>
        <r>
          <rPr>
            <sz val="9"/>
            <color indexed="81"/>
            <rFont val="Tahoma"/>
            <family val="2"/>
          </rPr>
          <t>Näitä lukuja ei ole tarpeen muuttaa. Normaalijakauman parametrit tulevat suoraan sadon keskiarvosta ja keskihajonnasta.</t>
        </r>
      </text>
    </comment>
    <comment ref="H11" authorId="0" shapeId="0" xr:uid="{A85B3BB3-9131-4D8A-B276-3B393D41C5AD}">
      <text>
        <r>
          <rPr>
            <sz val="9"/>
            <color indexed="81"/>
            <rFont val="Tahoma"/>
            <family val="2"/>
          </rPr>
          <t>Tähän satokasvin keskimääräinen hinta. Tarkoittaa hintojen keskiarvoa, joten alhaalla näkyvä normaalijakauman keskiarvoparametri on tämä luku</t>
        </r>
      </text>
    </comment>
    <comment ref="H12" authorId="0" shapeId="0" xr:uid="{56C537D5-01AE-488E-A26C-2E340D3DAD8B}">
      <text>
        <r>
          <rPr>
            <sz val="9"/>
            <color indexed="81"/>
            <rFont val="Tahoma"/>
            <family val="2"/>
          </rPr>
          <t>Tähän satokasvin hinnan keskimääräinen vaihtelu keskiarvoon nähden. Tarkoittaa hintojen keskihajontaa, joten alhaalla näkyvä normaalijakauman keskihajontaparametri on tämä luku</t>
        </r>
      </text>
    </comment>
    <comment ref="B14" authorId="0" shapeId="0" xr:uid="{1CA3E287-7F53-4DC5-A684-790ED4B41E1A}">
      <text>
        <r>
          <rPr>
            <sz val="9"/>
            <color indexed="81"/>
            <rFont val="Tahoma"/>
            <family val="2"/>
          </rPr>
          <t>Tähän satokasvin viljelystä aiheutuvat kustannukset. Jos kululajeja on enemmän, voi rivejä lisätä. Päätä itse mitä kululajeja halutaan huomioida. Kululajien perusteella määrittyy, onko kyseessä katetuotto A, B tai C vai nettovoitto tai -tappio.</t>
        </r>
      </text>
    </comment>
    <comment ref="H15" authorId="0" shapeId="0" xr:uid="{DD2C1849-88C1-4FAC-81F1-FE620C0A6F8C}">
      <text>
        <r>
          <rPr>
            <sz val="9"/>
            <color indexed="81"/>
            <rFont val="Tahoma"/>
            <family val="2"/>
          </rPr>
          <t>Tähän todennäköisyys, jolla sato epäonnistuu täysin luonnonoloista johtuen tai muusta syystä. Tarkoittaa käytännössä sitä, että sato jätetään peltoon, eikä myytävää satoa saada lainkaan</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Juho Valtiala</author>
  </authors>
  <commentList>
    <comment ref="B2" authorId="0" shapeId="0" xr:uid="{23DDF694-E6A2-40EF-9DCC-51A722F78C78}">
      <text>
        <r>
          <rPr>
            <sz val="9"/>
            <color indexed="81"/>
            <rFont val="Tahoma"/>
            <family val="2"/>
          </rPr>
          <t>Tällä välilehdellä voi täyttää tiedot kaikkiaan neljän eri maan kasvukunnon parantamiseen tähtäävään toimenpiteen sato-, tulo- sekä kustannusvaikutusten osalta. Taulukoita voi soveltaa monella tapaa. Kannattaa siis olla luova, jos haluaa tarkastella epätyypillisiä toimenpiteitä ja niiden yhdistelmiä.</t>
        </r>
      </text>
    </comment>
    <comment ref="B5" authorId="0" shapeId="0" xr:uid="{4A2DE9D0-CFE5-420A-BDEC-665245AB546C}">
      <text>
        <r>
          <rPr>
            <sz val="9"/>
            <color indexed="81"/>
            <rFont val="Tahoma"/>
            <family val="2"/>
          </rPr>
          <t>Tähän voi täyttää kaikkien muokkaukseen liittyvien toimenpiteiden tiedot. Huomaa että toimenpiteen ei tarvitse välttämättä olla kevennetty muokkaus tai suorakylvö, vaan tässä voidaan tarkastella myös esimerkiksi rengaspaineiden säätämistä. Kuitenkin jankkurointia voidaan erikseen tarkastella investoinnit-välilehdellä.</t>
        </r>
      </text>
    </comment>
    <comment ref="B7" authorId="0" shapeId="0" xr:uid="{07FA9D23-9A45-482F-B64A-16772170EB91}">
      <text>
        <r>
          <rPr>
            <sz val="9"/>
            <color indexed="81"/>
            <rFont val="Tahoma"/>
            <family val="2"/>
          </rPr>
          <t>Tähän vuosittain toistuva satovaikutus. Nykyisessä versiossa vaikutus on vakio. Huomioi, että vaikutus voi olla positiivinen tai negatiivinen tilanteesta ja omasta arviosta riippuen. Vaikutus ilmaistaan prosentteina, eli satotaso nousee tai laskee annetun prosenttiluvun verran. Jos solussa sisällön tyyppi vaihdetaan muuksi kuin prosenttimuodoksi, tulee tämä huomioida lisäämällä desimaaleja.</t>
        </r>
      </text>
    </comment>
    <comment ref="B8" authorId="0" shapeId="0" xr:uid="{65B66ACF-5F5E-4DD1-8821-53CA290E4AC4}">
      <text>
        <r>
          <rPr>
            <sz val="9"/>
            <color indexed="81"/>
            <rFont val="Tahoma"/>
            <family val="2"/>
          </rPr>
          <t>Tähän pitkäaikainen vaikutus satotasoon. Alempana annettavan aikavälin aikana satotaso saavuttaa vähitellen annetun prosentuaalisen korotuksen. Voi käytännössä vahvistaa tai kumota välitöntä vaikutusta riippuen vaikutusten suunnasta. Huomioi, että vaikutus voi olla positiivinen tai negatiivinen tilanteesta ja omasta arviosta riippuen. Vaikutus ilmaistaan prosentteina, eli satotaso nousee tai laskee annetun prosenttiluvun verran. Jos solussa sisällön tyyppi vaihdetaan muuksi kuin prosenttimuodoksi, tulee tämä huomioida lisäämällä desimaaleja.</t>
        </r>
      </text>
    </comment>
    <comment ref="B9" authorId="0" shapeId="0" xr:uid="{74AC74E9-2454-4CDD-8AAE-DDCEEA5A1A59}">
      <text>
        <r>
          <rPr>
            <sz val="9"/>
            <color indexed="81"/>
            <rFont val="Tahoma"/>
            <family val="2"/>
          </rPr>
          <t>Tähän syötettävä luku nostaa tai laskee satokasvi-välilehdellä annettua epäonnistumisen todennäköisyysprosenttia. Myös tässä annetaan prosenttiluku, joten epäonnistumisen todennäköisyysprosentti kasvaa tai pienenee prosentuaalisesti. Sadan prosentin vähennys tarkoittaa, että sadonmenetyksen riski katoaa. Toimii samalla tavalla kuin pitkäaikainen vaikutus keskisatoon, eli muutosprosentti saavuttaa annetun arvon alle syötetyn pitkän aikavälin kuluessa.</t>
        </r>
      </text>
    </comment>
    <comment ref="B10" authorId="0" shapeId="0" xr:uid="{8F876920-4889-4FE5-9D9D-A38B0193C5F4}">
      <text>
        <r>
          <rPr>
            <sz val="9"/>
            <color indexed="81"/>
            <rFont val="Tahoma"/>
            <family val="2"/>
          </rPr>
          <t>Tähän syötettävä vuosimäärä määrittää kauanko pitkän aikavälin vaikutuksilta kestää tulla täysimääräisiksi</t>
        </r>
      </text>
    </comment>
    <comment ref="C12" authorId="0" shapeId="0" xr:uid="{5E31B256-D0BF-4D31-9548-57B071B91073}">
      <text>
        <r>
          <rPr>
            <sz val="9"/>
            <color indexed="81"/>
            <rFont val="Tahoma"/>
            <family val="2"/>
          </rPr>
          <t>Tässä voidaan syöttää määrän yksikkö tai  prosentuaalinen vaikutus satokasvin kohdalla annettuun tuottoon tai kustannukseen. Toimenpiteestä syntyvät aine- ja tarvikekustannukset on luontevaa ilmoittaa kiloissa tai muissa yksiköissä. Toisaalta jos toimenpide vaikuttaa suoraan satokasvin kustannuksiin tai tuottoihin, niin voi olla luontevampaa käyttää muutosprosenttia. Tässä tapauksessa tulee varmistaa, että vaikutus on oikeansuuntainen ja antaa oikean summan. Jos toimenpide vähentää jotain satokasvin viljelystä koituvaa kustannusta ja vaikutus on ilmoitettu osana kustannuksia, tulee muutosprosentin olla negatiivinen. Näin summaksi saadaan miinusmerkkinen luku, joka pienentää toimenpiteen kokonaiskustannusta. Vastaavasti sen voi ilmoittaa osana tuottoja positiivisena lukuna. Sama pätee tuottoihin</t>
        </r>
      </text>
    </comment>
    <comment ref="D12" authorId="0" shapeId="0" xr:uid="{1335D648-008C-4275-BB68-7ED2677C9100}">
      <text>
        <r>
          <rPr>
            <sz val="9"/>
            <color indexed="81"/>
            <rFont val="Tahoma"/>
            <family val="2"/>
          </rPr>
          <t>Tässä voidaan ilmoittaa yksikköhinta, tai prosentuaalista muutosta käytettäessä voidaan merkitä kyseinen tuotto tai kustannus, josta prosenttiosuus lasketaan</t>
        </r>
      </text>
    </comment>
    <comment ref="B32" authorId="0" shapeId="0" xr:uid="{664F9104-2564-4C11-B851-3509929114D0}">
      <text>
        <r>
          <rPr>
            <sz val="9"/>
            <color indexed="81"/>
            <rFont val="Tahoma"/>
            <family val="2"/>
          </rPr>
          <t>Tähän voidaan täyttää kaikkien satokasvin kanssa samalle lohkolle kylvettävät kasvit. Tämä taulukko on kuitenkin identtinen ylemmän taulukon kanssa, mikä mahdollistaa erilaisia sovelluksia.</t>
        </r>
      </text>
    </comment>
    <comment ref="B34" authorId="0" shapeId="0" xr:uid="{7D17B37F-CC4C-44A1-A718-D7D67BB61C97}">
      <text>
        <r>
          <rPr>
            <sz val="9"/>
            <color indexed="81"/>
            <rFont val="Tahoma"/>
            <family val="2"/>
          </rPr>
          <t>Tähän vuosittain toistuva satovaikutus. Nykyisessä versiossa vaikutus on vakio. Huomioi, että vaikutus voi olla positiivinen tai negatiivinen tilanteesta ja omasta arviosta riippuen. Vaikutus ilmaistaan prosentteina, eli satotaso nousee tai laskee annetun prosenttiluvun verran. Jos solussa sisällön tyyppi vaihdetaan muuksi kuin prosenttimuodoksi, tulee tämä huomioida lisäämällä desimaaleja.</t>
        </r>
      </text>
    </comment>
    <comment ref="B35" authorId="0" shapeId="0" xr:uid="{A24E7539-26F9-4E2F-8765-CFC42E48B152}">
      <text>
        <r>
          <rPr>
            <sz val="9"/>
            <color indexed="81"/>
            <rFont val="Tahoma"/>
            <family val="2"/>
          </rPr>
          <t>Tähän pitkäaikainen vaikutus satotasoon. Alempana annettavan aikavälin aikana satotaso saavuttaa vähitellen annetun prosentuaalisen korotuksen. Voi käytännössä vahvistaa tai kumota välitöntä vaikutusta riippuen vaikutusten suunnasta. Huomioi, että vaikutus voi olla positiivinen tai negatiivinen tilanteesta ja omasta arviosta riippuen. Vaikutus ilmaistaan prosentteina, eli satotaso nousee tai laskee annetun prosenttiluvun verran. Jos solussa sisällön tyyppi vaihdetaan muuksi kuin prosenttimuodoksi, tulee tämä huomioida lisäämällä desimaaleja.</t>
        </r>
      </text>
    </comment>
    <comment ref="B36" authorId="0" shapeId="0" xr:uid="{DBEF6051-8AE9-4777-851C-A4AE35E6662A}">
      <text>
        <r>
          <rPr>
            <sz val="9"/>
            <color indexed="81"/>
            <rFont val="Tahoma"/>
            <family val="2"/>
          </rPr>
          <t>Tähän syötettävä luku nostaa tai laskee satokasvi-välilehdellä annettua epäonnistumisen todennäköisyysprosenttia. Myös tässä annetaan prosenttiluku, joten epäonnistumisen todennäköisyysprosentti kasvaa tai pienenee prosentuaalisesti. Sadan prosentin vähennys tarkoittaa, että sadonmenetyksen riski katoaa. Toimii samalla tavalla kuin pitkäaikainen vaikutus keskisatoon, eli muutosprosentti saavuttaa annetun arvon alle syötetyn pitkän aikavälin kuluessa.</t>
        </r>
      </text>
    </comment>
    <comment ref="B37" authorId="0" shapeId="0" xr:uid="{A6932455-4D7F-4CA0-9F07-9CDB6A04E102}">
      <text>
        <r>
          <rPr>
            <sz val="9"/>
            <color indexed="81"/>
            <rFont val="Tahoma"/>
            <family val="2"/>
          </rPr>
          <t>Tähän syötettävä vuosimäärä määrittää kauanko pitkän aikavälin vaikutuksilta kestää tulla täysimääräisiksi</t>
        </r>
      </text>
    </comment>
    <comment ref="C39" authorId="0" shapeId="0" xr:uid="{9542C4FB-DEC2-43DA-84A3-1C1F9CE53762}">
      <text>
        <r>
          <rPr>
            <sz val="9"/>
            <color indexed="81"/>
            <rFont val="Tahoma"/>
            <family val="2"/>
          </rPr>
          <t>Tässä voidaan syöttää määrän yksikkö tai  prosentuaalinen vaikutus satokasvin kohdalla annettuun tuottoon tai kustannukseen. Toimenpiteestä syntyvät aine- ja tarvikekustannukset on luontevaa ilmoittaa kiloissa tai muissa yksiköissä. Toisaalta jos toimenpide vaikuttaa suoraan satokasvin kustannuksiin tai tuottoihin, niin voi olla luontevampaa käyttää muutosprosenttia. Tässä tapauksessa tulee varmistaa, että vaikutus on oikeansuuntainen ja antaa oikean summan. Jos toimenpide vähentää jotain satokasvin viljelystä koituvaa kustannusta ja vaikutus on ilmoitettu osana kustannuksia, tulee muutosprosentin olla negatiivinen. Näin summaksi saadaan miinusmerkkinen luku, joka pienentää toimenpiteen kokonaiskustannusta. Vastaavasti sen voi ilmoittaa osana tuottoja positiivisena lukuna. Sama pätee tuottoihin</t>
        </r>
      </text>
    </comment>
    <comment ref="D39" authorId="0" shapeId="0" xr:uid="{61057419-3D5C-4397-8A88-ABC6601A1C60}">
      <text>
        <r>
          <rPr>
            <sz val="9"/>
            <color indexed="81"/>
            <rFont val="Tahoma"/>
            <family val="2"/>
          </rPr>
          <t>Tässä voidaan ilmoittaa yksikköhinta, tai prosentuaalista muutosta käytettäessä voidaan merkitä kyseinen tuotto tai kustannus, josta prosenttiosuus lasketaan</t>
        </r>
      </text>
    </comment>
    <comment ref="B63" authorId="0" shapeId="0" xr:uid="{F70DD7C0-91E4-412B-9CED-C7D8DE35899D}">
      <text>
        <r>
          <rPr>
            <sz val="9"/>
            <color indexed="81"/>
            <rFont val="Tahoma"/>
            <family val="2"/>
          </rPr>
          <t>Tähän taulukkoon voidaan syöttää erilaisten maanparannusaineiden ja lannoitteiden vaikutukset. Väkilannoitteet huomioidaan lähtökohtaisesti satokasvin tietojen yhteydessä. Lannoitteella tai maanparannusaineella oletetaan olevan kuitenkin jokin pitkäaikainen vaikutus satotasoon. Vuosittain toistuvaa välitöntä vaikutusta ei kuitenkaan oleteta olevan. Välitön vaikutus levityksen yhteydessä voidaan huomioida kustannusten tai tulojen yhteydessä. Jos esimerkiksi maanparannusaineella on ravinnevaikutus, se voidaan huomioida tulona tai vastaavasti kustannussäästönä.</t>
        </r>
      </text>
    </comment>
    <comment ref="B65" authorId="0" shapeId="0" xr:uid="{6CB460B5-72FF-4FDD-8460-0932F7264B65}">
      <text>
        <r>
          <rPr>
            <sz val="9"/>
            <color indexed="81"/>
            <rFont val="Tahoma"/>
            <family val="2"/>
          </rPr>
          <t>Tähän pitkäaikainen vaikutus satotasoon. Alempana annettavan aikavälin aikana satotaso saavuttaa vähitellen annetun prosentuaalisen korotuksen. Voi käytännössä vahvistaa tai kumota välitöntä vaikutusta riippuen vaikutusten suunnasta. Huomioi, että vaikutus voi olla positiivinen tai negatiivinen tilanteesta ja omasta arviosta riippuen. Vaikutus ilmaistaan prosentteina, eli satotaso nousee tai laskee annetun prosenttiluvun verran. Jos solussa sisällön tyyppi vaihdetaan muuksi kuin prosenttimuodoksi, tulee tämä huomioida lisäämällä desimaaleja.</t>
        </r>
      </text>
    </comment>
    <comment ref="B66" authorId="0" shapeId="0" xr:uid="{8D4687F9-B62D-44FC-B8F3-F4306505E5DF}">
      <text>
        <r>
          <rPr>
            <sz val="9"/>
            <color indexed="81"/>
            <rFont val="Tahoma"/>
            <family val="2"/>
          </rPr>
          <t>Tähän syötettävä luku nostaa tai laskee satokasvi-välilehdellä annettua epäonnistumisen todennäköisyysprosenttia. Myös tässä annetaan prosenttiluku, joten epäonnistumisen todennäköisyysprosentti kasvaa tai pienenee prosentuaalisesti. Sadan prosentin vähennys tarkoittaa, että sadonmenetyksen riski katoaa. Toimii samalla tavalla kuin pitkäaikainen vaikutus keskisatoon, eli muutosprosentti saavuttaa annetun arvon alle syötetyn pitkän aikavälin kuluessa.</t>
        </r>
      </text>
    </comment>
    <comment ref="B67" authorId="0" shapeId="0" xr:uid="{71230E9A-2BEA-4D23-9BDE-DA38EE8FA531}">
      <text>
        <r>
          <rPr>
            <sz val="9"/>
            <color indexed="81"/>
            <rFont val="Tahoma"/>
            <family val="2"/>
          </rPr>
          <t>Tähän syötettävä vuosimäärä määrittää kauanko pitkän aikavälin vaikutuksilta kestää tulla täysimääräisiksi</t>
        </r>
      </text>
    </comment>
    <comment ref="C69" authorId="0" shapeId="0" xr:uid="{C647ADF2-4360-4986-8C6A-539AFF3468D4}">
      <text>
        <r>
          <rPr>
            <sz val="9"/>
            <color indexed="81"/>
            <rFont val="Tahoma"/>
            <family val="2"/>
          </rPr>
          <t>Tässä voidaan syöttää määrän yksikkö tai  prosentuaalinen vaikutus satokasvin kohdalla annettuun tuottoon tai kustannukseen. Toimenpiteestä syntyvät aine- ja tarvikekustannukset on luontevaa ilmoittaa kiloissa tai muissa yksiköissä. Toisaalta jos toimenpide vaikuttaa suoraan satokasvin kustannuksiin tai tuottoihin, niin voi olla luontevampaa käyttää muutosprosenttia. Tässä tapauksessa tulee varmistaa, että vaikutus on oikeansuuntainen ja antaa oikean summan. Jos toimenpide vähentää jotain satokasvin viljelystä koituvaa kustannusta ja vaikutus on ilmoitettu osana kustannuksia, tulee muutosprosentin olla negatiivinen. Näin summaksi saadaan miinusmerkkinen luku, joka pienentää toimenpiteen kokonaiskustannusta. Vastaavasti sen voi ilmoittaa osana tuottoja positiivisena lukuna. Sama pätee tuottoihin</t>
        </r>
      </text>
    </comment>
    <comment ref="D69" authorId="0" shapeId="0" xr:uid="{900846FB-F959-4846-A338-68A3F6731575}">
      <text>
        <r>
          <rPr>
            <sz val="9"/>
            <color indexed="81"/>
            <rFont val="Tahoma"/>
            <family val="2"/>
          </rPr>
          <t>Tässä voidaan ilmoittaa yksikköhinta, tai prosentuaalista muutosta käytettäessä voidaan merkitä kyseinen tuotto tai kustannus, josta prosenttiosuus lasketaan</t>
        </r>
      </text>
    </comment>
    <comment ref="B91" authorId="0" shapeId="0" xr:uid="{29E9EAF8-FEFF-489D-9007-467175C752C0}">
      <text>
        <r>
          <rPr>
            <sz val="9"/>
            <color indexed="81"/>
            <rFont val="Tahoma"/>
            <family val="2"/>
          </rPr>
          <t>Tämän taulukon toimenpiteen oletetaan korvaavan satokasvin viljelyn</t>
        </r>
      </text>
    </comment>
    <comment ref="B93" authorId="0" shapeId="0" xr:uid="{A06FA918-DD8A-4B9E-8A1B-82363F3ACD20}">
      <text>
        <r>
          <rPr>
            <sz val="9"/>
            <color indexed="81"/>
            <rFont val="Tahoma"/>
            <family val="2"/>
          </rPr>
          <t>Tähän pitkäaikainen vaikutus satotasoon. Alempana annettavan aikavälin aikana satotaso saavuttaa vähitellen annetun prosentuaalisen korotuksen. Voi käytännössä vahvistaa tai kumota välitöntä vaikutusta riippuen vaikutusten suunnasta. Huomioi, että vaikutus voi olla positiivinen tai negatiivinen tilanteesta ja omasta arviosta riippuen. Vaikutus ilmaistaan prosentteina, eli satotaso nousee tai laskee annetun prosenttiluvun verran. Jos solussa sisällön tyyppi vaihdetaan muuksi kuin prosenttimuodoksi, tulee tämä huomioida lisäämällä desimaaleja.</t>
        </r>
      </text>
    </comment>
    <comment ref="B94" authorId="0" shapeId="0" xr:uid="{8872B5F0-CCF8-4E13-9465-45F2137D1141}">
      <text>
        <r>
          <rPr>
            <sz val="9"/>
            <color indexed="81"/>
            <rFont val="Tahoma"/>
            <family val="2"/>
          </rPr>
          <t>Tähän syötettävä luku nostaa tai laskee satokasvi-välilehdellä annettua epäonnistumisen todennäköisyysprosenttia. Myös tässä annetaan prosenttiluku, joten epäonnistumisen todennäköisyysprosentti kasvaa tai pienenee prosentuaalisesti. Sadan prosentin vähennys tarkoittaa, että sadonmenetyksen riski katoaa. Toimii samalla tavalla kuin pitkäaikainen vaikutus keskisatoon, eli muutosprosentti saavuttaa annetun arvon alle syötetyn pitkän aikavälin kuluessa.</t>
        </r>
      </text>
    </comment>
    <comment ref="B95" authorId="0" shapeId="0" xr:uid="{D185A85E-D4DB-4921-AEDF-7038BD2BC437}">
      <text>
        <r>
          <rPr>
            <sz val="9"/>
            <color indexed="81"/>
            <rFont val="Tahoma"/>
            <family val="2"/>
          </rPr>
          <t>Tähän syötettävä vuosimäärä määrittää kauanko pitkän aikavälin vaikutuksilta kestää tulla täysimääräisiksi</t>
        </r>
      </text>
    </comment>
    <comment ref="C97" authorId="0" shapeId="0" xr:uid="{5FC4A09F-81BB-4A72-ABD8-0E0649324651}">
      <text>
        <r>
          <rPr>
            <sz val="9"/>
            <color indexed="81"/>
            <rFont val="Tahoma"/>
            <family val="2"/>
          </rPr>
          <t>Tässä voidaan syöttää määrän yksikkö tai  prosentuaalinen vaikutus satokasvin kohdalla annettuun tuottoon tai kustannukseen. Toimenpiteestä syntyvät aine- ja tarvikekustannukset on luontevaa ilmoittaa kiloissa tai muissa yksiköissä. Toisaalta jos toimenpide vaikuttaa suoraan satokasvin kustannuksiin tai tuottoihin, niin voi olla luontevampaa käyttää muutosprosenttia. Tässä tapauksessa tulee varmistaa, että vaikutus on oikeansuuntainen ja antaa oikean summan. Jos toimenpide vähentää jotain satokasvin viljelystä koituvaa kustannusta ja vaikutus on ilmoitettu osana kustannuksia, tulee muutosprosentin olla negatiivinen. Näin summaksi saadaan miinusmerkkinen luku, joka pienentää toimenpiteen kokonaiskustannusta. Vastaavasti sen voi ilmoittaa osana tuottoja positiivisena lukuna. Sama pätee tuottoihin</t>
        </r>
      </text>
    </comment>
    <comment ref="D97" authorId="0" shapeId="0" xr:uid="{5B07A22B-4D7A-46A0-A3D5-7EAFF0E48B56}">
      <text>
        <r>
          <rPr>
            <sz val="9"/>
            <color indexed="81"/>
            <rFont val="Tahoma"/>
            <family val="2"/>
          </rPr>
          <t>Tässä voidaan ilmoittaa yksikköhinta, tai prosentuaalista muutosta käytettäessä voidaan merkitä kyseinen tuotto tai kustannus, josta prosenttiosuus lasketaan</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Juho Valtiala</author>
  </authors>
  <commentList>
    <comment ref="AC3" authorId="0" shapeId="0" xr:uid="{76884FC3-48FD-40B1-800F-F280D6A0BF8A}">
      <text>
        <r>
          <rPr>
            <sz val="9"/>
            <color indexed="81"/>
            <rFont val="Tahoma"/>
            <family val="2"/>
          </rPr>
          <t>Taulukko näyttää summautuvasti eli kumuloituvasti kaikkien simuloitujen satotasojen ja katetuottojen keskiarvon vuosittain. Käytännössä vuosittainen keskiarvo on sama kuin keskisatotaso</t>
        </r>
      </text>
    </comment>
    <comment ref="BD3" authorId="0" shapeId="0" xr:uid="{BAA0327E-E7CE-4D0C-A9E1-FEF19B42159B}">
      <text>
        <r>
          <rPr>
            <sz val="9"/>
            <color indexed="81"/>
            <rFont val="Tahoma"/>
            <family val="2"/>
          </rPr>
          <t>Tämä taulukko toimii pohjana alla näkyvälle jakaumakuvaajalle. Taulukko näyttää, kuinka montta prosenttia simuloiduista kumulatiivisista katetuotoista on yhtä suuria tai suurempia kuin katetuotto-sarakkeella näkyvä summa. Taulukko ja kuvaaja auttavat hahmottamaan toimenpiteiden kannattavuutta verrattuna tilanteeseen, jossa mitään toimenpiteitä ei tehdä.</t>
        </r>
      </text>
    </comment>
    <comment ref="BH3" authorId="0" shapeId="0" xr:uid="{70987933-26FB-47E7-B978-DED91494AC3D}">
      <text>
        <r>
          <rPr>
            <sz val="9"/>
            <color indexed="81"/>
            <rFont val="Tahoma"/>
            <family val="2"/>
          </rPr>
          <t>Tässä voidaan nopeasti vertailla useita erisuuruisia välittömiä ja pitkäaikaisvaikutuksia samanaikaisesti. Sama vertailu voitaisiin tehdä kokeilemalla erilaisilla toimenpiteiden yhdistelmillä useita välittömien ja pitkäaikaisvaikutusten kertoimia. Tämä voi kuitenkin olla työlästä, jos vertailu halutaan tehdä perusteellisesti. Vertailu toimii siten, että keltaisiin soluihin syötetään haluttu tarkasteluväli välittömien sekä pitkäaikaisvaikutusten osalta. Lisäksi määritetään pitkä aikaväli vuosissa. Halutut toimenpiteet tulevat toimenpiteiden ja korkokannan valinta -taulukosta. Tässä yksittäistille toimenpiteille annetut välittömät ja pitkäaikaiset satovaikutukset jätetään huomiotta, ja vain niiden yhteisvaikutuksia tarkastellaan erilaisilla arvoilla. Toimenpiteiden kustannukset ja tuotot kuitenkin tulevat suoraan toimenpiteet-välilehdellä syötyistä luvuista, ja vaikuttavat siten kokonaiskatetuoton suuruuteen. Vertailu perustuu odotettuun satotasoon, joka on keskimääräinen sato jokaisena vuotena. Pitkän aikavälin vaikutusta sadon epäonnistumisen todennäköisyyteen ei siis huomioida, koska keskimääräinen sato ei lähtökohtaisesti ole nolla. Taulukko ja alla näkyvä kuvaaja näyttävät kokonaiskatetuoton erilaisilla vaikutuskerrointen yhdistelmillä. Tärkeä osa vertailua on odotettu kokonaiskatetuotto, kun mitään toimenpiteitä ei tehdä. Vihreä väri taulukon solussa osoittaa, että kyseisillä vaikutuskerrointen yhdistelmällä toimenpiteitä tekemällä saatu kokonaiskatetuotto ylittää ilman toimenpiteitä saadun katetuoton.</t>
        </r>
      </text>
    </comment>
    <comment ref="B4" authorId="0" shapeId="0" xr:uid="{42263C1E-562E-4D8F-BF00-86C38F559EE8}">
      <text>
        <r>
          <rPr>
            <sz val="9"/>
            <color indexed="81"/>
            <rFont val="Tahoma"/>
            <family val="2"/>
          </rPr>
          <t xml:space="preserve">Tässä valitaan mitä toimenpiteitä tehdään minäkin vuonna. Valinta tehdään merkitsemällä taulukkoon "x". Taulukko antaa valita mitä tahansa yhdistelmiä, joten yhdistelmien yhteensopivuus tulee huomioida itse.   
</t>
        </r>
      </text>
    </comment>
    <comment ref="B11" authorId="0" shapeId="0" xr:uid="{A492ECDD-3AC8-4012-B30B-CEDD28A09A1C}">
      <text>
        <r>
          <rPr>
            <sz val="9"/>
            <color indexed="81"/>
            <rFont val="Tahoma"/>
            <family val="2"/>
          </rPr>
          <t>Tämän rivin toimenpiden kumoaa satokasvin kyseiseltä vuodelta, ja sato saa arvon nolla.</t>
        </r>
      </text>
    </comment>
    <comment ref="B13" authorId="0" shapeId="0" xr:uid="{30935BF1-7F79-4072-83C4-30612996D5B7}">
      <text>
        <r>
          <rPr>
            <sz val="9"/>
            <color indexed="81"/>
            <rFont val="Tahoma"/>
            <family val="2"/>
          </rPr>
          <t>Laskentakorko määrittää  diskonttauksen suuruuden, eli kuinka paljon tulevaisuudessa saatavasta tuotosta tulee vähentää että se vastaa tuoton nykyarvoa</t>
        </r>
      </text>
    </comment>
    <comment ref="BH13" authorId="0" shapeId="0" xr:uid="{C4595F53-8129-41FA-8F14-F0177669C707}">
      <text>
        <r>
          <rPr>
            <sz val="9"/>
            <color indexed="81"/>
            <rFont val="Tahoma"/>
            <family val="2"/>
          </rPr>
          <t>Tässä ilmoitetaan kuinka monen vuoden kokonaiskatetuottoja halutaan tarkastella. Se voi olla enintään 25 vuotta.</t>
        </r>
      </text>
    </comment>
    <comment ref="B17" authorId="0" shapeId="0" xr:uid="{79D6F23E-4C96-4F0B-8CA4-963EC4A16197}">
      <text>
        <r>
          <rPr>
            <sz val="9"/>
            <color indexed="81"/>
            <rFont val="Tahoma"/>
            <family val="2"/>
          </rPr>
          <t>Tähän taulukkoon ei syötetä arvoja, ellei erityisesti halua  muokata sovellusta. Taulukko näyttää pitkän aikavälin vaikutuksen jokaisen toimenpiteen ja vuoden osalta. Kokonaisvaikutus-rivi näyttää eri toimenpiteiden yhteisvaikutuksen. Huomaa että täysimääräisen pitkän aikavälin vaikutuksen saavuttaminen vaatii toimenpiteen valitsemista vähintään niin monta kertaa kuin pitkä aikaväli on määritelty vuosissa. Jos toimenpidettä ei jonakin vuonna valita, jää edellisen vuoden vaikutus voimaan. Vaikutuksen oletetaan kasvavan lineaarisesti eli saman verran joka vuosi.</t>
        </r>
      </text>
    </comment>
    <comment ref="BD18" authorId="0" shapeId="0" xr:uid="{8A6A53A1-2323-459D-A8D1-25BE58EFDC12}">
      <text>
        <r>
          <rPr>
            <sz val="9"/>
            <color indexed="81"/>
            <rFont val="Tahoma"/>
            <family val="2"/>
          </rPr>
          <t>Tässä ilmoitetaan kuinka monen vuoden kokonaiskatetuottoja halutaan tarkastella. Se voi olla enintään 25 vuotta.</t>
        </r>
      </text>
    </comment>
    <comment ref="B57" authorId="0" shapeId="0" xr:uid="{DDF17401-BF7C-4561-8431-A1A993F61AFD}">
      <text>
        <r>
          <rPr>
            <sz val="9"/>
            <color indexed="81"/>
            <rFont val="Tahoma"/>
            <family val="2"/>
          </rPr>
          <t>Näissä taulukoissa näkyy simuloidut sato- ja hintatasot sekä niistä johdetut katetuotot. Taulukoiden arvoja tarvitsee muuttaa vain, jos erityisesti haluaa muokata sovellusta. Ohjelmisto arpoo uudet luvut  aina, kun taulukkoa muutetaan tai se avataan. Tästä syystä taulukoiden luvut ja niistä johdetut kuvaajat muuttuvat hieman uusien lukujen myötä.</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Juho Valtiala</author>
  </authors>
  <commentList>
    <comment ref="G4" authorId="0" shapeId="0" xr:uid="{0D51C105-B4F7-48C3-9E53-54998DCCFDDA}">
      <text>
        <r>
          <rPr>
            <sz val="9"/>
            <color indexed="81"/>
            <rFont val="Tahoma"/>
            <family val="2"/>
          </rPr>
          <t xml:space="preserve">Tässä valitaan mitä toimenpiteitä tehdään minäkin vuonna. Tässä valitaan myös tehtävät investoinnit. Valinta tehdään merkitsemällä taulukkoon "x". Taulukko antaa valita mitä tahansa yhdistelmiä, joten yhdistelmien yhteensopivuus tulee huomioida itse.   
</t>
        </r>
      </text>
    </comment>
    <comment ref="AH4" authorId="0" shapeId="0" xr:uid="{F9128BC1-790D-40FA-8F95-35D5F29A03CD}">
      <text>
        <r>
          <rPr>
            <sz val="9"/>
            <color indexed="81"/>
            <rFont val="Tahoma"/>
            <family val="2"/>
          </rPr>
          <t>Taulukko näyttää summautuvasti eli kumuloituvasti kaikkien simuloitujen katetuottojen keskiarvon vuosittain ilman investointeja ja niiden kanssa sekä investoinnin nettonykyarvon. Lisäksi taulukossa näkyy investointikustannukset vuosittain sekä positiivisten nettonykyarvojen osuus kaikista simuloiduista arvoista. Kuvaaja näyttää investoinnin nettonykyarvon kehityksen vuosittain</t>
        </r>
      </text>
    </comment>
    <comment ref="B6" authorId="0" shapeId="0" xr:uid="{F2310007-0C1A-4A20-B64F-3F0E52EF65AE}">
      <text>
        <r>
          <rPr>
            <sz val="9"/>
            <color indexed="81"/>
            <rFont val="Tahoma"/>
            <family val="2"/>
          </rPr>
          <t>Tähän vuosittain toistuva satovaikutus. Nykyisessä versiossa vaikutus on vakio. Vaikutus voi olla positiivinen tai negatiivinen, tosin tässä tilanteessa lähtökohtaisesti ei-negatiivinen. Vaikutus ilmaistaan prosentteina, eli satotaso nousee tai laskee annetun prosenttiluvun verran. Jos solussa sisällön tyyppi vaihdetaan muuksi kuin prosenttimuodoksi, tulee tämä huomioida lisäämällä desimaaleja.</t>
        </r>
      </text>
    </comment>
    <comment ref="B7" authorId="0" shapeId="0" xr:uid="{DDED281E-7965-4A28-918A-A311AEC24AC7}">
      <text>
        <r>
          <rPr>
            <sz val="9"/>
            <color indexed="81"/>
            <rFont val="Tahoma"/>
            <family val="2"/>
          </rPr>
          <t>Tähän syötettävä luku nostaa tai laskee satokasvi-välilehdellä annettua epäonnistumisen todennäköisyysprosenttia. Tässä tapauksessa muutosprosentti on kuitenkin lähtökohtaisesti miinusmerkkinen tai nolla. Myös tässä annetaan prosenttiluku, joten epäonnistumisen todennäköisyysprosentti kasvaa tai pienenee prosentuaalisesti. Sadan prosentin vähennys tarkoittaa, että sadonmenetyksen riski katoaa. Vaikutus on välitön eikä heikkene ajan myötä.</t>
        </r>
      </text>
    </comment>
    <comment ref="C9" authorId="0" shapeId="0" xr:uid="{DF7BC180-F5F8-402C-9991-85892D15B680}">
      <text>
        <r>
          <rPr>
            <sz val="9"/>
            <color indexed="81"/>
            <rFont val="Tahoma"/>
            <family val="2"/>
          </rPr>
          <t>Tässä voidaan syöttää määrän yksikkö tai  prosentuaalinen vaikutus satokasvin kohdalla annettuun tuottoon tai kustannukseen. Toimenpiteestä syntyvät aine- ja tarvikekustannukset on luontevaa ilmoittaa kiloissa tai muissa yksiköissä. Toisaalta jos toimenpide vaikuttaa suoraan satokasvin kustannuksiin tai tuottoihin, niin voi olla luontevampaa käyttää muutosprosenttia. Tässä tapauksessa tulee varmistaa, että vaikutus on oikeansuuntainen ja antaa oikean summan. Jos toimenpide vähentää jotain satokasvin viljelystä koituvaa kustannusta ja vaikutus on ilmoitettu osana kustannuksia, tulee muutosprosentin olla negatiivinen. Näin summaksi saadaan miinusmerkkinen luku, joka pienentää toimenpiteen kokonaiskustannusta. Vastaavasti sen voi ilmoittaa osana tuottoja positiivisena lukuna. Sama pätee tuottoihin</t>
        </r>
      </text>
    </comment>
    <comment ref="D9" authorId="0" shapeId="0" xr:uid="{585C4A55-19CB-437E-BC4E-0C07FFCE8F6A}">
      <text>
        <r>
          <rPr>
            <sz val="9"/>
            <color indexed="81"/>
            <rFont val="Tahoma"/>
            <family val="2"/>
          </rPr>
          <t>Tässä voidaan ilmoittaa yksikköhinta, tai prosentuaalista muutosta käytettäessä voidaan merkitä kyseinen tuotto tai kustannus, josta prosenttiosuus lasketaan</t>
        </r>
      </text>
    </comment>
    <comment ref="G11" authorId="0" shapeId="0" xr:uid="{12E6FF21-67D9-4802-97D3-793BAF05E3E9}">
      <text>
        <r>
          <rPr>
            <sz val="9"/>
            <color indexed="81"/>
            <rFont val="Tahoma"/>
            <family val="2"/>
          </rPr>
          <t>Tämän rivin toimenpiden kumoaa satokasvin kyseiseltä vuodelta, ja sato saa arvon nolla.</t>
        </r>
      </text>
    </comment>
    <comment ref="G12" authorId="0" shapeId="0" xr:uid="{D8A03125-F922-4E36-9112-9F8F3B228E3A}">
      <text>
        <r>
          <rPr>
            <sz val="9"/>
            <color indexed="81"/>
            <rFont val="Tahoma"/>
            <family val="2"/>
          </rPr>
          <t>Huomaa että jankkuroinnin satovaikutus on pysyvä ja saadaan yhdellä jankkurointikerralla. Vaikutus ei siis voimistu, jos jankkurointi toistetaan. Taulukkoon on kuitenkin mielekästä merkitä useampia kertoja, jos säännöllisesti toistuvien jankkurointien tarkoituksena on ennaltaehkäistä pellon tiivistymistä.</t>
        </r>
      </text>
    </comment>
    <comment ref="G15" authorId="0" shapeId="0" xr:uid="{29211FAF-9172-4133-8A3B-EA75CAC5829D}">
      <text>
        <r>
          <rPr>
            <sz val="9"/>
            <color indexed="81"/>
            <rFont val="Tahoma"/>
            <family val="2"/>
          </rPr>
          <t>Laskentakorko määrittää  diskonttauksen suuruuden, eli kuinka paljon tulevaisuudessa saatavasta tuotosta tulee vähentää että se vastaa tuoton nykyarvoa</t>
        </r>
      </text>
    </comment>
    <comment ref="G18" authorId="0" shapeId="0" xr:uid="{E743640A-7F81-411C-8644-2A682908BF80}">
      <text>
        <r>
          <rPr>
            <sz val="9"/>
            <color indexed="81"/>
            <rFont val="Tahoma"/>
            <family val="2"/>
          </rPr>
          <t>Tähän taulukkoon ei syötetä arvoja, ellei erityisesti halua  muokata sovellusta. Taulukko näyttää pitkän aikavälin vaikutuksen jokaisen toimenpiteen ja vuoden osalta. Kokonaisvaikutus-rivi näyttää eri toimenpiteiden yhteisvaikutuksen. Huomaa että täysimääräisen pitkän aikavälin vaikutuksen saavuttaminen vaatii toimenpiteen valitsemista vähintään niin monta kertaa kuin pitkä aikaväli on määritelty vuosissa. Jos toimenpidettä ei jonakin vuonna valita, jää edellisen vuoden vaikutus voimaan. Vaikutuksen oletetaan kasvavan lineaarisesti eli saman verran joka vuosi.</t>
        </r>
      </text>
    </comment>
    <comment ref="B30" authorId="0" shapeId="0" xr:uid="{86BC6561-E61F-4427-9A05-D31F4AD76213}">
      <text>
        <r>
          <rPr>
            <sz val="9"/>
            <color indexed="81"/>
            <rFont val="Tahoma"/>
            <family val="2"/>
          </rPr>
          <t>Tähän vuosittain toistuva satovaikutus. Nykyisessä versiossa vaikutus on vakio. Vaikutus voi olla positiivinen tai negatiivinen, tosin tässä tilanteessa lähtökohtaisesti ei-negatiivinen. Vaikutus ilmaistaan prosentteina, eli satotaso nousee tai laskee annetun prosenttiluvun verran. Jos solussa sisällön tyyppi vaihdetaan muuksi kuin prosenttimuodoksi, tulee tämä huomioida lisäämällä desimaaleja.</t>
        </r>
      </text>
    </comment>
    <comment ref="B31" authorId="0" shapeId="0" xr:uid="{5071FC2B-9EB8-4487-A5E2-D3AB34BDF9A7}">
      <text>
        <r>
          <rPr>
            <sz val="9"/>
            <color indexed="81"/>
            <rFont val="Tahoma"/>
            <family val="2"/>
          </rPr>
          <t>Tähän syötettävä luku nostaa tai laskee satokasvi-välilehdellä annettua epäonnistumisen todennäköisyysprosenttia. Myös tässä annetaan prosenttiluku, joten epäonnistumisen todennäköisyysprosentti kasvaa tai pienenee prosentuaalisesti. Sadan prosentin vähennys tarkoittaa, että sadonmenetyksen riski katoaa. Vaikutus on välitön eikä heikkene ajan myötä.</t>
        </r>
      </text>
    </comment>
    <comment ref="C33" authorId="0" shapeId="0" xr:uid="{0986BB9F-A85C-4274-8A6B-AFFF980A8734}">
      <text>
        <r>
          <rPr>
            <sz val="9"/>
            <color indexed="81"/>
            <rFont val="Tahoma"/>
            <family val="2"/>
          </rPr>
          <t>Tässä voidaan syöttää määrän yksikkö tai  prosentuaalinen vaikutus satokasvin kohdalla annettuun tuottoon tai kustannukseen. Toimenpiteestä syntyvät aine- ja tarvikekustannukset on luontevaa ilmoittaa kiloissa tai muissa yksiköissä. Toisaalta jos toimenpide vaikuttaa suoraan satokasvin kustannuksiin tai tuottoihin, niin voi olla luontevampaa käyttää muutosprosenttia. Tässä tapauksessa tulee varmistaa, että vaikutus on oikeansuuntainen ja antaa oikean summan. Jos toimenpide vähentää jotain satokasvin viljelystä koituvaa kustannusta ja vaikutus on ilmoitettu osana kustannuksia, tulee muutosprosentin olla negatiivinen. Näin summaksi saadaan miinusmerkkinen luku, joka pienentää toimenpiteen kokonaiskustannusta. Vastaavasti sen voi ilmoittaa osana tuottoja positiivisena lukuna. Sama pätee tuottoihin</t>
        </r>
      </text>
    </comment>
    <comment ref="D33" authorId="0" shapeId="0" xr:uid="{4D7920EF-4014-45E3-9C2C-91DB3B132CF2}">
      <text>
        <r>
          <rPr>
            <sz val="9"/>
            <color indexed="81"/>
            <rFont val="Tahoma"/>
            <family val="2"/>
          </rPr>
          <t>Tässä voidaan ilmoittaa yksikköhinta, tai prosentuaalista muutosta käytettäessä voidaan merkitä kyseinen tuotto tai kustannus, josta prosenttiosuus lasketaan</t>
        </r>
      </text>
    </comment>
    <comment ref="B55" authorId="0" shapeId="0" xr:uid="{220CF92B-29F9-4CBC-99BE-32854ED7C189}">
      <text>
        <r>
          <rPr>
            <sz val="9"/>
            <color indexed="81"/>
            <rFont val="Tahoma"/>
            <family val="2"/>
          </rPr>
          <t>Näissä taulukoissa näkyy simuloidut sato- ja hintatasot sekä niistä johdetut katetuotot. Taulukoiden arvoja tarvitsee muuttaa vain, jos erityisesti haluaa muokata sovellusta. Ohjelmisto arpoo uudet luvut  aina, kun taulukkoa muutetaan tai se avataan. Tästä syystä taulukoiden luvut ja niistä johdetut kuvaajat muuttuvat hieman uusien lukujen myötä.</t>
        </r>
      </text>
    </comment>
  </commentList>
</comments>
</file>

<file path=xl/sharedStrings.xml><?xml version="1.0" encoding="utf-8"?>
<sst xmlns="http://schemas.openxmlformats.org/spreadsheetml/2006/main" count="266" uniqueCount="119">
  <si>
    <t>Tuotot</t>
  </si>
  <si>
    <t>Siemen</t>
  </si>
  <si>
    <t>Yhteensä</t>
  </si>
  <si>
    <t>Tuet</t>
  </si>
  <si>
    <t>Työmenekki</t>
  </si>
  <si>
    <t>Katetuotto</t>
  </si>
  <si>
    <t>Vuosi</t>
  </si>
  <si>
    <t>Hinta</t>
  </si>
  <si>
    <t>Sadon epäonnistumisen todennäköisyys</t>
  </si>
  <si>
    <t>Kustannukset</t>
  </si>
  <si>
    <t>Hinta €/1000kg</t>
  </si>
  <si>
    <t>Työmenekin muutos</t>
  </si>
  <si>
    <t>Kevennetty muokkaus tai suorakylvö</t>
  </si>
  <si>
    <t>Alus- ja kerääjäkasvit</t>
  </si>
  <si>
    <t>Jankkurointi</t>
  </si>
  <si>
    <t>Lannoituskustannuksen muutos</t>
  </si>
  <si>
    <t>Lannanlevitys / Orgaaninen lannoite / Maanparannuskuitu</t>
  </si>
  <si>
    <t>Keskiarvo:</t>
  </si>
  <si>
    <t>Keskimääräinen sato</t>
  </si>
  <si>
    <t>Keskimääräinen vaihtelu</t>
  </si>
  <si>
    <r>
      <t>Normaalijakauman parametrit (</t>
    </r>
    <r>
      <rPr>
        <sz val="11"/>
        <color theme="1"/>
        <rFont val="Calibri"/>
        <family val="2"/>
      </rPr>
      <t>μ, σ</t>
    </r>
    <r>
      <rPr>
        <sz val="11"/>
        <color theme="1"/>
        <rFont val="Calibri"/>
        <family val="2"/>
        <scheme val="minor"/>
      </rPr>
      <t>)</t>
    </r>
  </si>
  <si>
    <t>Keskihajonta:</t>
  </si>
  <si>
    <t>Viherlannoitus</t>
  </si>
  <si>
    <t>Satokasvi</t>
  </si>
  <si>
    <t>Satotason satunnaisvaihtelu</t>
  </si>
  <si>
    <t>Hintojen satunnaisvaihtelu</t>
  </si>
  <si>
    <t>Keskimääräinen hinta</t>
  </si>
  <si>
    <t>Vaikutus satoon</t>
  </si>
  <si>
    <t>Välitön vaikutus satoon</t>
  </si>
  <si>
    <t>Pitkäaikainen vaikutus keskisatoon</t>
  </si>
  <si>
    <t>Pitkäaikainen vaikutus satotasoon</t>
  </si>
  <si>
    <t>Siemenkustannus</t>
  </si>
  <si>
    <t>Konekustannus</t>
  </si>
  <si>
    <t>Toimenpiteet</t>
  </si>
  <si>
    <t>Määrä tai muutosprosentti</t>
  </si>
  <si>
    <t>Summa</t>
  </si>
  <si>
    <t>Kustannusvaikutus</t>
  </si>
  <si>
    <t>Pitkän aikavälin vaikutukset</t>
  </si>
  <si>
    <t>x</t>
  </si>
  <si>
    <t>Kokonaisvaikutus</t>
  </si>
  <si>
    <t>Pitkä aikaväli</t>
  </si>
  <si>
    <t>Lannanlevitys / Orgaaninen lannoite / Maanparannusaine</t>
  </si>
  <si>
    <t>Laskentakorko</t>
  </si>
  <si>
    <t>Vaikutus epäonnistumisen todennäköisyyteen</t>
  </si>
  <si>
    <t>Normaalijakauma</t>
  </si>
  <si>
    <t>Ojitusinvestointi</t>
  </si>
  <si>
    <t>Materiaali- ja tarvikekustannus</t>
  </si>
  <si>
    <t>Urakointihinta</t>
  </si>
  <si>
    <t>Investointikustannus</t>
  </si>
  <si>
    <t>Tuki</t>
  </si>
  <si>
    <t>Investoinnit</t>
  </si>
  <si>
    <t>Maan kasvukunnon parantamiseen tähtäävät toimenpiteet</t>
  </si>
  <si>
    <t>Simulointitaulukot</t>
  </si>
  <si>
    <t>Satotason todennäköisyyteen liittyvä satunnaisluku</t>
  </si>
  <si>
    <t>Suurin arvo</t>
  </si>
  <si>
    <t>Pienin avo</t>
  </si>
  <si>
    <t>Pitkän aikavälin kerroin</t>
  </si>
  <si>
    <t>Lyhyen aikavälin kerroin</t>
  </si>
  <si>
    <t>Ojitus</t>
  </si>
  <si>
    <t>Investoinnin kannattavuus</t>
  </si>
  <si>
    <t>Viherlannoitus / Maanparannus- ja saneerauskasvit</t>
  </si>
  <si>
    <t>Toimenpiteet ja investoinnit</t>
  </si>
  <si>
    <t>Sato (ei investointia)</t>
  </si>
  <si>
    <t>Ennustettu myyntituotto</t>
  </si>
  <si>
    <t>Määrä</t>
  </si>
  <si>
    <t>Katetuottojen simulointi</t>
  </si>
  <si>
    <t>Investoinnnin kannattavuus</t>
  </si>
  <si>
    <t>Yhteenvetotaulukko</t>
  </si>
  <si>
    <t>Toimenpiteiden ja korkokannan valinta</t>
  </si>
  <si>
    <t>Katetuottolaskelma</t>
  </si>
  <si>
    <t>Satotason vaihteluun liittyvät valinnat</t>
  </si>
  <si>
    <t>Normaalijakauman parametriarvot</t>
  </si>
  <si>
    <t>Tiheysfunktion arvo</t>
  </si>
  <si>
    <t>Muuttujan arvo</t>
  </si>
  <si>
    <t>Jakaumafunktio</t>
  </si>
  <si>
    <t>Katetuotto (investointi tehty)</t>
  </si>
  <si>
    <t>Hinta (€/1000kg)</t>
  </si>
  <si>
    <t>Sato (investointi tehty)</t>
  </si>
  <si>
    <t>Kumulatiivinen katetuotto (ei investointia)</t>
  </si>
  <si>
    <t>Kumulatiivinen katetuotto (investointi tehty)</t>
  </si>
  <si>
    <t>Kumulatiivinen katetuotto (ei toimenpiteitä)</t>
  </si>
  <si>
    <t>Kumulatiivinen katetuotto (toimenpiteitä tehty)</t>
  </si>
  <si>
    <t>Katetuotto (ei toimenpiteitä)</t>
  </si>
  <si>
    <t>Katetuotto (toimenpiteitä tehty)</t>
  </si>
  <si>
    <t>Sato (toimenpiteitä tehty)</t>
  </si>
  <si>
    <t>Sato (ei toimenpiteitä)</t>
  </si>
  <si>
    <t>Pitkän ja lyhyen aikavälin vaikutuskertoimien vertailu</t>
  </si>
  <si>
    <t>Odotettu katetuotto (ei toimenpiteitä)</t>
  </si>
  <si>
    <t>Pitkän aikavälin kokonaisvaikutus</t>
  </si>
  <si>
    <t>Satotaso eri kertoimien arvoilla (toimenpiteitä tehty)</t>
  </si>
  <si>
    <t>Odotettu katetuotto eri kertoimien arvoilla (toimenpiteitä tehty)</t>
  </si>
  <si>
    <t>Vaikutuskertoimien vaikutus katetuottoon</t>
  </si>
  <si>
    <t>Vertailtavat lyhyen aikavälin kertoimet</t>
  </si>
  <si>
    <t>Vertailtavat pitkän aikavälin kertoimet</t>
  </si>
  <si>
    <t>Odotettu katetuotto yhteensä (ei toimenpiteitä)</t>
  </si>
  <si>
    <t>Odotettu katetuotto yhteensä (toimenpiteitä tehty)</t>
  </si>
  <si>
    <t>Välitön vaikutus satotasoon</t>
  </si>
  <si>
    <t>Katetuotto yhteensä (ei toimenpiteitä)</t>
  </si>
  <si>
    <t>Katetuotto yhteensä (toimenpiteitä tehty)</t>
  </si>
  <si>
    <t>Kumulatiiviset sadot (1000 kg) ja katetuotot (€) vuosittain</t>
  </si>
  <si>
    <t>Simuloidut katetuotot</t>
  </si>
  <si>
    <t>Investointi kannattaa (%:n todennäköisyydellä)</t>
  </si>
  <si>
    <t>Kokonaisvaikutus (investointi tehty)</t>
  </si>
  <si>
    <t>Kokonaisvaikutus (ei investointia)</t>
  </si>
  <si>
    <t>Lannoitus</t>
  </si>
  <si>
    <t>Kasvinsojelu</t>
  </si>
  <si>
    <t>Muut</t>
  </si>
  <si>
    <t>Kiinteät ja työ</t>
  </si>
  <si>
    <t>Hinta levitettynä</t>
  </si>
  <si>
    <t>Polttoainekustannuksen muutos</t>
  </si>
  <si>
    <t>Tarkastelujakso (vuotta):</t>
  </si>
  <si>
    <t>Kumlatiivinen katetuotto (toimenpiteitä tehty)</t>
  </si>
  <si>
    <t>Toimenpiteiden kannattavuus tietyltä ajanjaksolta</t>
  </si>
  <si>
    <t>Kumulatiiviset katetuotot eri kertoimien arvoilla</t>
  </si>
  <si>
    <t>Katetuottotuotto (ei investointia)</t>
  </si>
  <si>
    <t>Kumlatiivinen katetuotto (investointi tehty)</t>
  </si>
  <si>
    <t>Työ</t>
  </si>
  <si>
    <t>Kannattavuuden todennäköisyys</t>
  </si>
  <si>
    <t>Kannattavuuden todennäköisyys: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</si>
</sst>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
    <numFmt numFmtId="165" formatCode="0.0\ %"/>
    <numFmt numFmtId="166" formatCode="0.0"/>
    <numFmt numFmtId="167" formatCode="0.000"/>
    <numFmt numFmtId="168" formatCode="0.000000"/>
  </numFmts>
  <fonts count="8" x14ac:knownFonts="1">
    <font>
      <sz val="11"/>
      <color theme="1"/>
      <name val="Calibri"/>
      <family val="2"/>
      <scheme val="minor"/>
    </font>
    <font>
      <sz val="11"/>
      <color theme="1"/>
      <name val="Calibri"/>
      <family val="2"/>
      <scheme val="minor"/>
    </font>
    <font>
      <b/>
      <sz val="11"/>
      <color theme="1"/>
      <name val="Calibri"/>
      <family val="2"/>
      <scheme val="minor"/>
    </font>
    <font>
      <sz val="10"/>
      <name val="Arial"/>
      <family val="2"/>
    </font>
    <font>
      <sz val="11"/>
      <color theme="1"/>
      <name val="Calibri"/>
      <family val="2"/>
    </font>
    <font>
      <b/>
      <sz val="16"/>
      <color theme="1"/>
      <name val="Calibri"/>
      <family val="2"/>
      <scheme val="minor"/>
    </font>
    <font>
      <b/>
      <sz val="12"/>
      <color theme="1"/>
      <name val="Calibri"/>
      <family val="2"/>
      <scheme val="minor"/>
    </font>
    <font>
      <sz val="9"/>
      <color indexed="81"/>
      <name val="Tahoma"/>
      <family val="2"/>
    </font>
  </fonts>
  <fills count="4">
    <fill>
      <patternFill patternType="none"/>
    </fill>
    <fill>
      <patternFill patternType="gray125"/>
    </fill>
    <fill>
      <patternFill patternType="solid">
        <fgColor rgb="FFFFFF00"/>
        <bgColor indexed="64"/>
      </patternFill>
    </fill>
    <fill>
      <patternFill patternType="solid">
        <fgColor theme="0" tint="-0.249977111117893"/>
        <bgColor indexed="64"/>
      </patternFill>
    </fill>
  </fills>
  <borders count="15">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bottom style="double">
        <color indexed="64"/>
      </bottom>
      <diagonal/>
    </border>
    <border>
      <left style="thin">
        <color indexed="64"/>
      </left>
      <right style="thin">
        <color indexed="64"/>
      </right>
      <top style="thin">
        <color indexed="64"/>
      </top>
      <bottom/>
      <diagonal/>
    </border>
    <border>
      <left/>
      <right/>
      <top style="double">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top style="thin">
        <color indexed="64"/>
      </top>
      <bottom style="double">
        <color indexed="64"/>
      </bottom>
      <diagonal/>
    </border>
    <border>
      <left/>
      <right/>
      <top style="double">
        <color indexed="64"/>
      </top>
      <bottom/>
      <diagonal/>
    </border>
    <border>
      <left style="thin">
        <color indexed="64"/>
      </left>
      <right style="thin">
        <color indexed="64"/>
      </right>
      <top/>
      <bottom style="double">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3">
    <xf numFmtId="0" fontId="0" fillId="0" borderId="0"/>
    <xf numFmtId="0" fontId="1" fillId="0" borderId="0"/>
    <xf numFmtId="0" fontId="3" fillId="0" borderId="0"/>
  </cellStyleXfs>
  <cellXfs count="101">
    <xf numFmtId="0" fontId="0" fillId="0" borderId="0" xfId="0"/>
    <xf numFmtId="0" fontId="2" fillId="0" borderId="0" xfId="0" applyFont="1"/>
    <xf numFmtId="4" fontId="0" fillId="0" borderId="0" xfId="0" applyNumberFormat="1"/>
    <xf numFmtId="164" fontId="0" fillId="0" borderId="0" xfId="0" applyNumberFormat="1"/>
    <xf numFmtId="0" fontId="0" fillId="0" borderId="1" xfId="0" applyBorder="1"/>
    <xf numFmtId="1" fontId="0" fillId="0" borderId="0" xfId="0" applyNumberFormat="1"/>
    <xf numFmtId="0" fontId="0" fillId="0" borderId="0" xfId="0" applyBorder="1"/>
    <xf numFmtId="165" fontId="0" fillId="0" borderId="0" xfId="0" applyNumberFormat="1"/>
    <xf numFmtId="0" fontId="4" fillId="0" borderId="0" xfId="0" applyFont="1"/>
    <xf numFmtId="0" fontId="2" fillId="0" borderId="1" xfId="0" applyFont="1" applyBorder="1"/>
    <xf numFmtId="0" fontId="5" fillId="0" borderId="0" xfId="0" applyFont="1" applyBorder="1"/>
    <xf numFmtId="0" fontId="5" fillId="0" borderId="0" xfId="0" applyFont="1"/>
    <xf numFmtId="0" fontId="0" fillId="0" borderId="0" xfId="0" applyFill="1" applyBorder="1"/>
    <xf numFmtId="1" fontId="0" fillId="0" borderId="0" xfId="0" applyNumberFormat="1" applyBorder="1"/>
    <xf numFmtId="0" fontId="0" fillId="0" borderId="3" xfId="0" applyBorder="1"/>
    <xf numFmtId="2" fontId="0" fillId="0" borderId="0" xfId="0" applyNumberFormat="1"/>
    <xf numFmtId="0" fontId="0" fillId="0" borderId="4" xfId="0" applyBorder="1"/>
    <xf numFmtId="1" fontId="0" fillId="0" borderId="0" xfId="0" applyNumberFormat="1" applyFill="1" applyBorder="1"/>
    <xf numFmtId="0" fontId="0" fillId="2" borderId="2" xfId="0" applyFill="1" applyBorder="1" applyAlignment="1">
      <alignment horizontal="center" vertical="center"/>
    </xf>
    <xf numFmtId="0" fontId="0" fillId="0" borderId="0" xfId="0" applyAlignment="1">
      <alignment horizontal="center"/>
    </xf>
    <xf numFmtId="166" fontId="0" fillId="0" borderId="0" xfId="0" applyNumberFormat="1"/>
    <xf numFmtId="1" fontId="0" fillId="0" borderId="4" xfId="0" applyNumberFormat="1" applyBorder="1"/>
    <xf numFmtId="0" fontId="0" fillId="0" borderId="6" xfId="0" applyBorder="1"/>
    <xf numFmtId="0" fontId="0" fillId="0" borderId="0" xfId="0" applyBorder="1" applyAlignment="1">
      <alignment horizontal="center"/>
    </xf>
    <xf numFmtId="9" fontId="0" fillId="0" borderId="0" xfId="0" applyNumberFormat="1" applyBorder="1" applyAlignment="1">
      <alignment horizontal="center"/>
    </xf>
    <xf numFmtId="9" fontId="0" fillId="0" borderId="0" xfId="0" applyNumberFormat="1" applyAlignment="1">
      <alignment horizontal="center"/>
    </xf>
    <xf numFmtId="0" fontId="0" fillId="0" borderId="1" xfId="0" applyBorder="1" applyAlignment="1">
      <alignment horizontal="center"/>
    </xf>
    <xf numFmtId="165" fontId="0" fillId="0" borderId="0" xfId="0" applyNumberFormat="1" applyAlignment="1">
      <alignment horizontal="center"/>
    </xf>
    <xf numFmtId="0" fontId="4" fillId="0" borderId="0" xfId="0" applyFont="1" applyAlignment="1">
      <alignment horizontal="center"/>
    </xf>
    <xf numFmtId="0" fontId="0" fillId="0" borderId="4" xfId="0" applyBorder="1" applyAlignment="1">
      <alignment horizontal="center"/>
    </xf>
    <xf numFmtId="1" fontId="0" fillId="0" borderId="4" xfId="0" applyNumberFormat="1" applyBorder="1" applyAlignment="1">
      <alignment horizontal="center"/>
    </xf>
    <xf numFmtId="0" fontId="0" fillId="0" borderId="0" xfId="0" applyAlignment="1">
      <alignment horizontal="center" vertical="center"/>
    </xf>
    <xf numFmtId="0" fontId="0" fillId="0" borderId="0" xfId="0" applyBorder="1" applyAlignment="1">
      <alignment horizontal="center" vertical="center"/>
    </xf>
    <xf numFmtId="0" fontId="0" fillId="0" borderId="1" xfId="0" applyBorder="1" applyAlignment="1">
      <alignment horizontal="center" vertical="center"/>
    </xf>
    <xf numFmtId="0" fontId="0" fillId="0" borderId="4" xfId="0" applyBorder="1" applyAlignment="1">
      <alignment horizontal="center" vertical="center"/>
    </xf>
    <xf numFmtId="1" fontId="0" fillId="0" borderId="0" xfId="0" applyNumberFormat="1" applyAlignment="1">
      <alignment horizontal="center"/>
    </xf>
    <xf numFmtId="167" fontId="0" fillId="0" borderId="0" xfId="0" applyNumberFormat="1" applyAlignment="1">
      <alignment horizontal="center"/>
    </xf>
    <xf numFmtId="2" fontId="0" fillId="0" borderId="0" xfId="0" applyNumberFormat="1" applyAlignment="1">
      <alignment horizontal="center"/>
    </xf>
    <xf numFmtId="0" fontId="0" fillId="0" borderId="7" xfId="0" applyBorder="1" applyAlignment="1">
      <alignment horizontal="center"/>
    </xf>
    <xf numFmtId="1" fontId="0" fillId="0" borderId="1" xfId="0" applyNumberFormat="1" applyBorder="1" applyAlignment="1">
      <alignment horizontal="center"/>
    </xf>
    <xf numFmtId="0" fontId="2" fillId="0" borderId="3" xfId="0" applyFont="1" applyBorder="1"/>
    <xf numFmtId="0" fontId="0" fillId="0" borderId="7" xfId="0" applyBorder="1"/>
    <xf numFmtId="0" fontId="0" fillId="2" borderId="0" xfId="0" applyFill="1" applyAlignment="1">
      <alignment horizontal="center"/>
    </xf>
    <xf numFmtId="9" fontId="0" fillId="2" borderId="0" xfId="0" applyNumberFormat="1" applyFill="1" applyAlignment="1">
      <alignment horizontal="center"/>
    </xf>
    <xf numFmtId="9" fontId="0" fillId="2" borderId="0" xfId="0" applyNumberFormat="1" applyFill="1" applyBorder="1" applyAlignment="1">
      <alignment horizontal="center"/>
    </xf>
    <xf numFmtId="1" fontId="0" fillId="2" borderId="0" xfId="0" applyNumberFormat="1" applyFill="1" applyBorder="1" applyAlignment="1">
      <alignment horizontal="center"/>
    </xf>
    <xf numFmtId="0" fontId="0" fillId="0" borderId="3" xfId="0" applyBorder="1" applyAlignment="1">
      <alignment horizontal="center"/>
    </xf>
    <xf numFmtId="0" fontId="2" fillId="0" borderId="0" xfId="0" applyFont="1" applyBorder="1"/>
    <xf numFmtId="166" fontId="0" fillId="0" borderId="3" xfId="0" applyNumberFormat="1" applyBorder="1"/>
    <xf numFmtId="166" fontId="0" fillId="0" borderId="0" xfId="0" applyNumberFormat="1" applyBorder="1"/>
    <xf numFmtId="0" fontId="0" fillId="0" borderId="9" xfId="0" applyBorder="1"/>
    <xf numFmtId="0" fontId="6" fillId="0" borderId="0" xfId="0" applyFont="1"/>
    <xf numFmtId="0" fontId="0" fillId="0" borderId="7" xfId="0" applyFill="1" applyBorder="1"/>
    <xf numFmtId="0" fontId="0" fillId="0" borderId="7" xfId="0" applyFont="1" applyBorder="1"/>
    <xf numFmtId="1" fontId="0" fillId="0" borderId="0" xfId="0" applyNumberFormat="1" applyBorder="1" applyAlignment="1">
      <alignment horizontal="center"/>
    </xf>
    <xf numFmtId="0" fontId="0" fillId="0" borderId="1" xfId="0" applyFill="1" applyBorder="1"/>
    <xf numFmtId="0" fontId="6" fillId="0" borderId="4" xfId="0" applyFont="1" applyBorder="1"/>
    <xf numFmtId="0" fontId="2" fillId="0" borderId="4" xfId="0" applyFont="1" applyBorder="1"/>
    <xf numFmtId="0" fontId="2" fillId="0" borderId="10" xfId="0" applyFont="1" applyBorder="1" applyAlignment="1">
      <alignment horizontal="left" vertical="center"/>
    </xf>
    <xf numFmtId="9" fontId="0" fillId="2" borderId="10" xfId="0" applyNumberFormat="1" applyFill="1" applyBorder="1" applyAlignment="1">
      <alignment horizontal="center" vertical="center"/>
    </xf>
    <xf numFmtId="0" fontId="2" fillId="0" borderId="11" xfId="0" applyFont="1" applyBorder="1"/>
    <xf numFmtId="0" fontId="2" fillId="0" borderId="4" xfId="0" applyFont="1" applyBorder="1" applyAlignment="1">
      <alignment horizontal="left" vertical="center"/>
    </xf>
    <xf numFmtId="0" fontId="0" fillId="0" borderId="10" xfId="0" applyBorder="1"/>
    <xf numFmtId="0" fontId="2" fillId="0" borderId="10" xfId="0" applyFont="1" applyBorder="1"/>
    <xf numFmtId="0" fontId="0" fillId="0" borderId="10" xfId="0" applyFont="1" applyBorder="1" applyAlignment="1">
      <alignment horizontal="center"/>
    </xf>
    <xf numFmtId="9" fontId="0" fillId="2" borderId="4" xfId="0" applyNumberFormat="1" applyFill="1" applyBorder="1" applyAlignment="1">
      <alignment horizontal="center"/>
    </xf>
    <xf numFmtId="0" fontId="0" fillId="3" borderId="4" xfId="0" applyFill="1" applyBorder="1"/>
    <xf numFmtId="0" fontId="0" fillId="3" borderId="4" xfId="0" applyFill="1" applyBorder="1" applyAlignment="1">
      <alignment horizontal="center"/>
    </xf>
    <xf numFmtId="0" fontId="0" fillId="0" borderId="11" xfId="0" applyBorder="1"/>
    <xf numFmtId="0" fontId="0" fillId="3" borderId="0" xfId="0" applyFill="1" applyBorder="1"/>
    <xf numFmtId="0" fontId="0" fillId="3" borderId="0" xfId="0" applyFill="1" applyBorder="1" applyAlignment="1">
      <alignment horizontal="center"/>
    </xf>
    <xf numFmtId="165" fontId="0" fillId="0" borderId="4" xfId="0" applyNumberFormat="1" applyBorder="1"/>
    <xf numFmtId="165" fontId="0" fillId="0" borderId="4" xfId="0" applyNumberFormat="1" applyBorder="1" applyAlignment="1">
      <alignment horizontal="center"/>
    </xf>
    <xf numFmtId="1" fontId="0" fillId="0" borderId="1" xfId="0" applyNumberFormat="1" applyFill="1" applyBorder="1"/>
    <xf numFmtId="2" fontId="0" fillId="0" borderId="4" xfId="0" applyNumberFormat="1" applyBorder="1" applyAlignment="1">
      <alignment horizontal="center"/>
    </xf>
    <xf numFmtId="0" fontId="0" fillId="2" borderId="0" xfId="0" applyFill="1" applyBorder="1" applyAlignment="1">
      <alignment horizontal="center"/>
    </xf>
    <xf numFmtId="166" fontId="0" fillId="0" borderId="0" xfId="0" applyNumberFormat="1" applyAlignment="1">
      <alignment horizontal="center"/>
    </xf>
    <xf numFmtId="166" fontId="0" fillId="0" borderId="4" xfId="0" applyNumberFormat="1" applyBorder="1" applyAlignment="1">
      <alignment horizontal="center"/>
    </xf>
    <xf numFmtId="9" fontId="0" fillId="2" borderId="12" xfId="0" applyNumberFormat="1" applyFill="1" applyBorder="1" applyAlignment="1">
      <alignment horizontal="center" vertical="center"/>
    </xf>
    <xf numFmtId="1" fontId="0" fillId="0" borderId="1" xfId="0" applyNumberFormat="1" applyBorder="1"/>
    <xf numFmtId="0" fontId="0" fillId="0" borderId="1" xfId="0" applyFont="1" applyBorder="1"/>
    <xf numFmtId="0" fontId="0" fillId="0" borderId="0" xfId="0" applyFont="1" applyBorder="1"/>
    <xf numFmtId="166" fontId="0" fillId="0" borderId="1" xfId="0" applyNumberFormat="1" applyBorder="1"/>
    <xf numFmtId="0" fontId="0" fillId="0" borderId="0" xfId="0" applyAlignment="1">
      <alignment horizontal="right"/>
    </xf>
    <xf numFmtId="166" fontId="0" fillId="0" borderId="4" xfId="0" applyNumberFormat="1" applyBorder="1"/>
    <xf numFmtId="0" fontId="0" fillId="0" borderId="2" xfId="0" applyBorder="1" applyAlignment="1">
      <alignment horizontal="center"/>
    </xf>
    <xf numFmtId="2" fontId="0" fillId="0" borderId="7" xfId="0" applyNumberFormat="1" applyBorder="1" applyAlignment="1">
      <alignment horizontal="center"/>
    </xf>
    <xf numFmtId="2" fontId="0" fillId="0" borderId="8" xfId="0" applyNumberFormat="1" applyBorder="1" applyAlignment="1">
      <alignment horizontal="center"/>
    </xf>
    <xf numFmtId="2" fontId="0" fillId="0" borderId="5" xfId="0" applyNumberFormat="1" applyBorder="1" applyAlignment="1">
      <alignment horizontal="center"/>
    </xf>
    <xf numFmtId="2" fontId="0" fillId="0" borderId="13" xfId="0" applyNumberFormat="1" applyBorder="1" applyAlignment="1">
      <alignment horizontal="center"/>
    </xf>
    <xf numFmtId="2" fontId="0" fillId="0" borderId="14" xfId="0" applyNumberFormat="1" applyBorder="1" applyAlignment="1">
      <alignment horizontal="center"/>
    </xf>
    <xf numFmtId="1" fontId="0" fillId="0" borderId="0" xfId="0" applyNumberFormat="1" applyFill="1" applyBorder="1" applyAlignment="1">
      <alignment horizontal="center"/>
    </xf>
    <xf numFmtId="168" fontId="0" fillId="0" borderId="0" xfId="0" applyNumberFormat="1"/>
    <xf numFmtId="0" fontId="0" fillId="0" borderId="4" xfId="0" applyFont="1" applyBorder="1" applyAlignment="1">
      <alignment horizontal="center"/>
    </xf>
    <xf numFmtId="0" fontId="0" fillId="0" borderId="0" xfId="0" applyNumberFormat="1" applyAlignment="1">
      <alignment horizontal="center"/>
    </xf>
    <xf numFmtId="1" fontId="0" fillId="0" borderId="4" xfId="0" applyNumberFormat="1" applyFont="1" applyBorder="1" applyAlignment="1">
      <alignment horizontal="center"/>
    </xf>
    <xf numFmtId="2" fontId="0" fillId="0" borderId="4" xfId="0" applyNumberFormat="1" applyBorder="1"/>
    <xf numFmtId="1" fontId="0" fillId="0" borderId="3" xfId="0" applyNumberFormat="1" applyBorder="1" applyAlignment="1">
      <alignment horizontal="center"/>
    </xf>
    <xf numFmtId="0" fontId="0" fillId="2" borderId="3" xfId="0" applyFill="1" applyBorder="1" applyAlignment="1">
      <alignment horizontal="center"/>
    </xf>
    <xf numFmtId="0" fontId="0" fillId="0" borderId="7" xfId="0" applyBorder="1" applyAlignment="1">
      <alignment horizontal="left"/>
    </xf>
    <xf numFmtId="9" fontId="0" fillId="0" borderId="4" xfId="0" applyNumberFormat="1" applyBorder="1" applyAlignment="1">
      <alignment horizontal="center"/>
    </xf>
  </cellXfs>
  <cellStyles count="3">
    <cellStyle name="Normaali" xfId="0" builtinId="0"/>
    <cellStyle name="Normaali 2" xfId="2" xr:uid="{3054176D-CEBE-4238-A64A-A31C1A01818C}"/>
    <cellStyle name="Normaali 3" xfId="1" xr:uid="{82C6FAAD-C9B9-4354-9160-C8FBD16F0CFF}"/>
  </cellStyles>
  <dxfs count="1">
    <dxf>
      <font>
        <color rgb="FF006100"/>
      </font>
      <fill>
        <patternFill>
          <bgColor rgb="FFC6EF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i-FI"/>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b="1"/>
              <a:t>Sato</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Simulointi!$AC$6</c:f>
              <c:strCache>
                <c:ptCount val="1"/>
                <c:pt idx="0">
                  <c:v>Sato (ei toimenpiteitä)</c:v>
                </c:pt>
              </c:strCache>
            </c:strRef>
          </c:tx>
          <c:spPr>
            <a:ln w="28575" cap="rnd">
              <a:solidFill>
                <a:schemeClr val="accent1"/>
              </a:solidFill>
              <a:round/>
            </a:ln>
            <a:effectLst/>
          </c:spPr>
          <c:marker>
            <c:symbol val="none"/>
          </c:marker>
          <c:cat>
            <c:numRef>
              <c:f>Simulointi!$AD$5:$BB$5</c:f>
              <c:numCache>
                <c:formatCode>General</c:formatCode>
                <c:ptCount val="25"/>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pt idx="20">
                  <c:v>21</c:v>
                </c:pt>
                <c:pt idx="21">
                  <c:v>22</c:v>
                </c:pt>
                <c:pt idx="22">
                  <c:v>23</c:v>
                </c:pt>
                <c:pt idx="23">
                  <c:v>24</c:v>
                </c:pt>
                <c:pt idx="24">
                  <c:v>25</c:v>
                </c:pt>
              </c:numCache>
            </c:numRef>
          </c:cat>
          <c:val>
            <c:numRef>
              <c:f>Simulointi!$AD$6:$BB$6</c:f>
              <c:numCache>
                <c:formatCode>0.0</c:formatCode>
                <c:ptCount val="25"/>
                <c:pt idx="0">
                  <c:v>1.8650755588225101</c:v>
                </c:pt>
                <c:pt idx="1">
                  <c:v>3.8653305755580885</c:v>
                </c:pt>
                <c:pt idx="2">
                  <c:v>5.6356143674350472</c:v>
                </c:pt>
                <c:pt idx="3">
                  <c:v>7.7102505107679811</c:v>
                </c:pt>
                <c:pt idx="4">
                  <c:v>9.6618005678717545</c:v>
                </c:pt>
                <c:pt idx="5">
                  <c:v>11.628228984109485</c:v>
                </c:pt>
                <c:pt idx="6">
                  <c:v>13.56850785403571</c:v>
                </c:pt>
                <c:pt idx="7">
                  <c:v>15.488621472866116</c:v>
                </c:pt>
                <c:pt idx="8">
                  <c:v>17.230285807923345</c:v>
                </c:pt>
                <c:pt idx="9">
                  <c:v>19.194089140430318</c:v>
                </c:pt>
                <c:pt idx="10">
                  <c:v>21.212555520896846</c:v>
                </c:pt>
                <c:pt idx="11">
                  <c:v>23.156312957041806</c:v>
                </c:pt>
                <c:pt idx="12">
                  <c:v>25.216450754643223</c:v>
                </c:pt>
                <c:pt idx="13">
                  <c:v>27.291770654219974</c:v>
                </c:pt>
                <c:pt idx="14">
                  <c:v>29.315384810168986</c:v>
                </c:pt>
                <c:pt idx="15">
                  <c:v>31.142215050475059</c:v>
                </c:pt>
                <c:pt idx="16">
                  <c:v>33.21051316274086</c:v>
                </c:pt>
                <c:pt idx="17">
                  <c:v>35.079122317392674</c:v>
                </c:pt>
                <c:pt idx="18">
                  <c:v>36.973666003657726</c:v>
                </c:pt>
                <c:pt idx="19">
                  <c:v>39.144160022907457</c:v>
                </c:pt>
                <c:pt idx="20">
                  <c:v>41.010425009065834</c:v>
                </c:pt>
                <c:pt idx="21">
                  <c:v>42.868995658031302</c:v>
                </c:pt>
                <c:pt idx="22">
                  <c:v>44.649042876420893</c:v>
                </c:pt>
                <c:pt idx="23">
                  <c:v>46.480023381776007</c:v>
                </c:pt>
                <c:pt idx="24">
                  <c:v>48.551420188804272</c:v>
                </c:pt>
              </c:numCache>
            </c:numRef>
          </c:val>
          <c:smooth val="0"/>
          <c:extLst>
            <c:ext xmlns:c16="http://schemas.microsoft.com/office/drawing/2014/chart" uri="{C3380CC4-5D6E-409C-BE32-E72D297353CC}">
              <c16:uniqueId val="{00000000-7780-402F-8DA2-D59B506C8EDD}"/>
            </c:ext>
          </c:extLst>
        </c:ser>
        <c:ser>
          <c:idx val="1"/>
          <c:order val="1"/>
          <c:tx>
            <c:strRef>
              <c:f>Simulointi!$AC$7</c:f>
              <c:strCache>
                <c:ptCount val="1"/>
                <c:pt idx="0">
                  <c:v>Sato (toimenpiteitä tehty)</c:v>
                </c:pt>
              </c:strCache>
            </c:strRef>
          </c:tx>
          <c:spPr>
            <a:ln w="28575" cap="rnd">
              <a:solidFill>
                <a:schemeClr val="accent2"/>
              </a:solidFill>
              <a:round/>
            </a:ln>
            <a:effectLst/>
          </c:spPr>
          <c:marker>
            <c:symbol val="none"/>
          </c:marker>
          <c:cat>
            <c:numRef>
              <c:f>Simulointi!$AD$5:$BB$5</c:f>
              <c:numCache>
                <c:formatCode>General</c:formatCode>
                <c:ptCount val="25"/>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pt idx="20">
                  <c:v>21</c:v>
                </c:pt>
                <c:pt idx="21">
                  <c:v>22</c:v>
                </c:pt>
                <c:pt idx="22">
                  <c:v>23</c:v>
                </c:pt>
                <c:pt idx="23">
                  <c:v>24</c:v>
                </c:pt>
                <c:pt idx="24">
                  <c:v>25</c:v>
                </c:pt>
              </c:numCache>
            </c:numRef>
          </c:cat>
          <c:val>
            <c:numRef>
              <c:f>Simulointi!$AD$7:$BB$7</c:f>
              <c:numCache>
                <c:formatCode>0.0</c:formatCode>
                <c:ptCount val="25"/>
                <c:pt idx="0">
                  <c:v>1.8650755588225101</c:v>
                </c:pt>
                <c:pt idx="1">
                  <c:v>3.8653305755580885</c:v>
                </c:pt>
                <c:pt idx="2">
                  <c:v>5.6356143674350472</c:v>
                </c:pt>
                <c:pt idx="3">
                  <c:v>7.7102505107679811</c:v>
                </c:pt>
                <c:pt idx="4">
                  <c:v>9.6618005678717545</c:v>
                </c:pt>
                <c:pt idx="5">
                  <c:v>11.628228984109485</c:v>
                </c:pt>
                <c:pt idx="6">
                  <c:v>13.56850785403571</c:v>
                </c:pt>
                <c:pt idx="7">
                  <c:v>15.488621472866116</c:v>
                </c:pt>
                <c:pt idx="8">
                  <c:v>17.230285807923345</c:v>
                </c:pt>
                <c:pt idx="9">
                  <c:v>19.194089140430318</c:v>
                </c:pt>
                <c:pt idx="10">
                  <c:v>21.212555520896846</c:v>
                </c:pt>
                <c:pt idx="11">
                  <c:v>23.156312957041806</c:v>
                </c:pt>
                <c:pt idx="12">
                  <c:v>25.216450754643223</c:v>
                </c:pt>
                <c:pt idx="13">
                  <c:v>27.291770654219974</c:v>
                </c:pt>
                <c:pt idx="14">
                  <c:v>29.315384810168986</c:v>
                </c:pt>
                <c:pt idx="15">
                  <c:v>31.142215050475059</c:v>
                </c:pt>
                <c:pt idx="16">
                  <c:v>33.21051316274086</c:v>
                </c:pt>
                <c:pt idx="17">
                  <c:v>35.079122317392674</c:v>
                </c:pt>
                <c:pt idx="18">
                  <c:v>36.973666003657726</c:v>
                </c:pt>
                <c:pt idx="19">
                  <c:v>39.144160022907457</c:v>
                </c:pt>
                <c:pt idx="20">
                  <c:v>41.010425009065834</c:v>
                </c:pt>
                <c:pt idx="21">
                  <c:v>42.868995658031302</c:v>
                </c:pt>
                <c:pt idx="22">
                  <c:v>44.649042876420893</c:v>
                </c:pt>
                <c:pt idx="23">
                  <c:v>46.480023381776007</c:v>
                </c:pt>
                <c:pt idx="24">
                  <c:v>48.551420188804272</c:v>
                </c:pt>
              </c:numCache>
            </c:numRef>
          </c:val>
          <c:smooth val="0"/>
          <c:extLst>
            <c:ext xmlns:c16="http://schemas.microsoft.com/office/drawing/2014/chart" uri="{C3380CC4-5D6E-409C-BE32-E72D297353CC}">
              <c16:uniqueId val="{00000001-7780-402F-8DA2-D59B506C8EDD}"/>
            </c:ext>
          </c:extLst>
        </c:ser>
        <c:dLbls>
          <c:showLegendKey val="0"/>
          <c:showVal val="0"/>
          <c:showCatName val="0"/>
          <c:showSerName val="0"/>
          <c:showPercent val="0"/>
          <c:showBubbleSize val="0"/>
        </c:dLbls>
        <c:smooth val="0"/>
        <c:axId val="731351160"/>
        <c:axId val="731351520"/>
      </c:lineChart>
      <c:catAx>
        <c:axId val="731351160"/>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b="1"/>
                  <a:t>Vuosi</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31351520"/>
        <c:crosses val="autoZero"/>
        <c:auto val="1"/>
        <c:lblAlgn val="ctr"/>
        <c:lblOffset val="100"/>
        <c:noMultiLvlLbl val="0"/>
      </c:catAx>
      <c:valAx>
        <c:axId val="731351520"/>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GB" b="1"/>
                  <a:t>Tonnia</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3135116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ysClr val="windowText" lastClr="000000"/>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i-FI"/>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GB" b="1"/>
              <a:t>Katetuotto</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Simulointi!$AC$8</c:f>
              <c:strCache>
                <c:ptCount val="1"/>
                <c:pt idx="0">
                  <c:v>Katetuotto (ei toimenpiteitä)</c:v>
                </c:pt>
              </c:strCache>
            </c:strRef>
          </c:tx>
          <c:spPr>
            <a:ln w="28575" cap="rnd">
              <a:solidFill>
                <a:schemeClr val="accent1"/>
              </a:solidFill>
              <a:round/>
            </a:ln>
            <a:effectLst/>
          </c:spPr>
          <c:marker>
            <c:symbol val="none"/>
          </c:marker>
          <c:cat>
            <c:numRef>
              <c:f>Simulointi!$AD$5:$BB$5</c:f>
              <c:numCache>
                <c:formatCode>General</c:formatCode>
                <c:ptCount val="25"/>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pt idx="20">
                  <c:v>21</c:v>
                </c:pt>
                <c:pt idx="21">
                  <c:v>22</c:v>
                </c:pt>
                <c:pt idx="22">
                  <c:v>23</c:v>
                </c:pt>
                <c:pt idx="23">
                  <c:v>24</c:v>
                </c:pt>
                <c:pt idx="24">
                  <c:v>25</c:v>
                </c:pt>
              </c:numCache>
            </c:numRef>
          </c:cat>
          <c:val>
            <c:numRef>
              <c:f>Simulointi!$AD$8:$BB$8</c:f>
              <c:numCache>
                <c:formatCode>0</c:formatCode>
                <c:ptCount val="25"/>
                <c:pt idx="0">
                  <c:v>108.52776402515468</c:v>
                </c:pt>
                <c:pt idx="1">
                  <c:v>248.836624531365</c:v>
                </c:pt>
                <c:pt idx="2">
                  <c:v>314.79290753939921</c:v>
                </c:pt>
                <c:pt idx="3">
                  <c:v>434.02281614596529</c:v>
                </c:pt>
                <c:pt idx="4">
                  <c:v>549.47104298707836</c:v>
                </c:pt>
                <c:pt idx="5">
                  <c:v>661.81713245856668</c:v>
                </c:pt>
                <c:pt idx="6">
                  <c:v>748.63870891176566</c:v>
                </c:pt>
                <c:pt idx="7">
                  <c:v>828.65455220323338</c:v>
                </c:pt>
                <c:pt idx="8">
                  <c:v>892.92161422399772</c:v>
                </c:pt>
                <c:pt idx="9">
                  <c:v>976.34723151164599</c:v>
                </c:pt>
                <c:pt idx="10">
                  <c:v>1076.2468722614624</c:v>
                </c:pt>
                <c:pt idx="11">
                  <c:v>1159.9879531686463</c:v>
                </c:pt>
                <c:pt idx="12">
                  <c:v>1250.4723068320982</c:v>
                </c:pt>
                <c:pt idx="13">
                  <c:v>1353.435887599871</c:v>
                </c:pt>
                <c:pt idx="14">
                  <c:v>1450.330047469251</c:v>
                </c:pt>
                <c:pt idx="15">
                  <c:v>1518.8701409874893</c:v>
                </c:pt>
                <c:pt idx="16">
                  <c:v>1609.0029638367414</c:v>
                </c:pt>
                <c:pt idx="17">
                  <c:v>1672.6939830784706</c:v>
                </c:pt>
                <c:pt idx="18">
                  <c:v>1724.7545672046115</c:v>
                </c:pt>
                <c:pt idx="19">
                  <c:v>1822.003958550978</c:v>
                </c:pt>
                <c:pt idx="20">
                  <c:v>1885.6443380738774</c:v>
                </c:pt>
                <c:pt idx="21">
                  <c:v>1943.7083428441908</c:v>
                </c:pt>
                <c:pt idx="22">
                  <c:v>1989.9145147248371</c:v>
                </c:pt>
                <c:pt idx="23">
                  <c:v>2039.8207068044071</c:v>
                </c:pt>
                <c:pt idx="24">
                  <c:v>2110.771301596827</c:v>
                </c:pt>
              </c:numCache>
            </c:numRef>
          </c:val>
          <c:smooth val="0"/>
          <c:extLst>
            <c:ext xmlns:c16="http://schemas.microsoft.com/office/drawing/2014/chart" uri="{C3380CC4-5D6E-409C-BE32-E72D297353CC}">
              <c16:uniqueId val="{00000000-E2B8-4B42-809E-306141226B83}"/>
            </c:ext>
          </c:extLst>
        </c:ser>
        <c:ser>
          <c:idx val="1"/>
          <c:order val="1"/>
          <c:tx>
            <c:strRef>
              <c:f>Simulointi!$AC$9</c:f>
              <c:strCache>
                <c:ptCount val="1"/>
                <c:pt idx="0">
                  <c:v>Katetuotto (toimenpiteitä tehty)</c:v>
                </c:pt>
              </c:strCache>
            </c:strRef>
          </c:tx>
          <c:spPr>
            <a:ln w="28575" cap="rnd">
              <a:solidFill>
                <a:schemeClr val="accent2"/>
              </a:solidFill>
              <a:round/>
            </a:ln>
            <a:effectLst/>
          </c:spPr>
          <c:marker>
            <c:symbol val="none"/>
          </c:marker>
          <c:cat>
            <c:numRef>
              <c:f>Simulointi!$AD$5:$BB$5</c:f>
              <c:numCache>
                <c:formatCode>General</c:formatCode>
                <c:ptCount val="25"/>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pt idx="20">
                  <c:v>21</c:v>
                </c:pt>
                <c:pt idx="21">
                  <c:v>22</c:v>
                </c:pt>
                <c:pt idx="22">
                  <c:v>23</c:v>
                </c:pt>
                <c:pt idx="23">
                  <c:v>24</c:v>
                </c:pt>
                <c:pt idx="24">
                  <c:v>25</c:v>
                </c:pt>
              </c:numCache>
            </c:numRef>
          </c:cat>
          <c:val>
            <c:numRef>
              <c:f>Simulointi!$AD$9:$BB$9</c:f>
              <c:numCache>
                <c:formatCode>0</c:formatCode>
                <c:ptCount val="25"/>
                <c:pt idx="0">
                  <c:v>108.52776402515468</c:v>
                </c:pt>
                <c:pt idx="1">
                  <c:v>248.836624531365</c:v>
                </c:pt>
                <c:pt idx="2">
                  <c:v>314.79290753939921</c:v>
                </c:pt>
                <c:pt idx="3">
                  <c:v>434.02281614596529</c:v>
                </c:pt>
                <c:pt idx="4">
                  <c:v>549.47104298707836</c:v>
                </c:pt>
                <c:pt idx="5">
                  <c:v>661.81713245856668</c:v>
                </c:pt>
                <c:pt idx="6">
                  <c:v>748.63870891176566</c:v>
                </c:pt>
                <c:pt idx="7">
                  <c:v>828.65455220323338</c:v>
                </c:pt>
                <c:pt idx="8">
                  <c:v>892.92161422399772</c:v>
                </c:pt>
                <c:pt idx="9">
                  <c:v>976.34723151164599</c:v>
                </c:pt>
                <c:pt idx="10">
                  <c:v>1076.2468722614624</c:v>
                </c:pt>
                <c:pt idx="11">
                  <c:v>1159.9879531686463</c:v>
                </c:pt>
                <c:pt idx="12">
                  <c:v>1250.4723068320982</c:v>
                </c:pt>
                <c:pt idx="13">
                  <c:v>1353.435887599871</c:v>
                </c:pt>
                <c:pt idx="14">
                  <c:v>1450.330047469251</c:v>
                </c:pt>
                <c:pt idx="15">
                  <c:v>1518.8701409874893</c:v>
                </c:pt>
                <c:pt idx="16">
                  <c:v>1609.0029638367414</c:v>
                </c:pt>
                <c:pt idx="17">
                  <c:v>1672.6939830784706</c:v>
                </c:pt>
                <c:pt idx="18">
                  <c:v>1724.7545672046115</c:v>
                </c:pt>
                <c:pt idx="19">
                  <c:v>1822.003958550978</c:v>
                </c:pt>
                <c:pt idx="20">
                  <c:v>1885.6443380738774</c:v>
                </c:pt>
                <c:pt idx="21">
                  <c:v>1943.7083428441908</c:v>
                </c:pt>
                <c:pt idx="22">
                  <c:v>1989.9145147248371</c:v>
                </c:pt>
                <c:pt idx="23">
                  <c:v>2039.8207068044071</c:v>
                </c:pt>
                <c:pt idx="24">
                  <c:v>2110.771301596827</c:v>
                </c:pt>
              </c:numCache>
            </c:numRef>
          </c:val>
          <c:smooth val="0"/>
          <c:extLst>
            <c:ext xmlns:c16="http://schemas.microsoft.com/office/drawing/2014/chart" uri="{C3380CC4-5D6E-409C-BE32-E72D297353CC}">
              <c16:uniqueId val="{00000001-E2B8-4B42-809E-306141226B83}"/>
            </c:ext>
          </c:extLst>
        </c:ser>
        <c:dLbls>
          <c:showLegendKey val="0"/>
          <c:showVal val="0"/>
          <c:showCatName val="0"/>
          <c:showSerName val="0"/>
          <c:showPercent val="0"/>
          <c:showBubbleSize val="0"/>
        </c:dLbls>
        <c:smooth val="0"/>
        <c:axId val="758290384"/>
        <c:axId val="758284264"/>
      </c:lineChart>
      <c:catAx>
        <c:axId val="758290384"/>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b="1"/>
                  <a:t>Vuosi</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58284264"/>
        <c:crosses val="autoZero"/>
        <c:auto val="1"/>
        <c:lblAlgn val="ctr"/>
        <c:lblOffset val="100"/>
        <c:noMultiLvlLbl val="0"/>
      </c:catAx>
      <c:valAx>
        <c:axId val="758284264"/>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GB" b="1"/>
                  <a:t>Katetuotto (€)</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5829038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ysClr val="windowText" lastClr="000000"/>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i-FI"/>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scatterChart>
        <c:scatterStyle val="smoothMarker"/>
        <c:varyColors val="0"/>
        <c:ser>
          <c:idx val="0"/>
          <c:order val="0"/>
          <c:tx>
            <c:strRef>
              <c:f>Simulointi!$BE$4</c:f>
              <c:strCache>
                <c:ptCount val="1"/>
                <c:pt idx="0">
                  <c:v>Katetuotto yhteensä (ei toimenpiteitä)</c:v>
                </c:pt>
              </c:strCache>
            </c:strRef>
          </c:tx>
          <c:spPr>
            <a:ln w="19050" cap="rnd">
              <a:solidFill>
                <a:schemeClr val="accent1"/>
              </a:solidFill>
              <a:round/>
            </a:ln>
            <a:effectLst/>
          </c:spPr>
          <c:marker>
            <c:symbol val="none"/>
          </c:marker>
          <c:xVal>
            <c:numRef>
              <c:f>Simulointi!$BD$5:$BD$16</c:f>
              <c:numCache>
                <c:formatCode>0</c:formatCode>
                <c:ptCount val="12"/>
                <c:pt idx="0">
                  <c:v>-983.8015446821189</c:v>
                </c:pt>
                <c:pt idx="1">
                  <c:v>-734.05833902836628</c:v>
                </c:pt>
                <c:pt idx="2">
                  <c:v>-484.31513337461359</c:v>
                </c:pt>
                <c:pt idx="3">
                  <c:v>-234.57192772086091</c:v>
                </c:pt>
                <c:pt idx="4">
                  <c:v>15.171277932891769</c:v>
                </c:pt>
                <c:pt idx="5">
                  <c:v>264.91448358664445</c:v>
                </c:pt>
                <c:pt idx="6">
                  <c:v>514.65768924039708</c:v>
                </c:pt>
                <c:pt idx="7">
                  <c:v>764.40089489414981</c:v>
                </c:pt>
                <c:pt idx="8">
                  <c:v>1014.1441005479026</c:v>
                </c:pt>
                <c:pt idx="9">
                  <c:v>1263.8873062016553</c:v>
                </c:pt>
                <c:pt idx="10">
                  <c:v>1513.630511855408</c:v>
                </c:pt>
                <c:pt idx="11">
                  <c:v>1763.3737175091608</c:v>
                </c:pt>
              </c:numCache>
            </c:numRef>
          </c:xVal>
          <c:yVal>
            <c:numRef>
              <c:f>Simulointi!$BE$5:$BE$16</c:f>
              <c:numCache>
                <c:formatCode>General</c:formatCode>
                <c:ptCount val="12"/>
                <c:pt idx="0">
                  <c:v>0</c:v>
                </c:pt>
                <c:pt idx="1">
                  <c:v>0.02</c:v>
                </c:pt>
                <c:pt idx="2">
                  <c:v>0.05</c:v>
                </c:pt>
                <c:pt idx="3">
                  <c:v>0.06</c:v>
                </c:pt>
                <c:pt idx="4">
                  <c:v>0.16</c:v>
                </c:pt>
                <c:pt idx="5">
                  <c:v>0.14000000000000001</c:v>
                </c:pt>
                <c:pt idx="6">
                  <c:v>0.22</c:v>
                </c:pt>
                <c:pt idx="7">
                  <c:v>0.17</c:v>
                </c:pt>
                <c:pt idx="8">
                  <c:v>0.1</c:v>
                </c:pt>
                <c:pt idx="9">
                  <c:v>7.0000000000000007E-2</c:v>
                </c:pt>
                <c:pt idx="10">
                  <c:v>0.01</c:v>
                </c:pt>
                <c:pt idx="11">
                  <c:v>0</c:v>
                </c:pt>
              </c:numCache>
            </c:numRef>
          </c:yVal>
          <c:smooth val="1"/>
          <c:extLst>
            <c:ext xmlns:c16="http://schemas.microsoft.com/office/drawing/2014/chart" uri="{C3380CC4-5D6E-409C-BE32-E72D297353CC}">
              <c16:uniqueId val="{00000000-3136-46FF-81B7-EFA866392AC7}"/>
            </c:ext>
          </c:extLst>
        </c:ser>
        <c:ser>
          <c:idx val="1"/>
          <c:order val="1"/>
          <c:tx>
            <c:strRef>
              <c:f>Simulointi!$BF$4</c:f>
              <c:strCache>
                <c:ptCount val="1"/>
                <c:pt idx="0">
                  <c:v>Katetuotto yhteensä (toimenpiteitä tehty)</c:v>
                </c:pt>
              </c:strCache>
            </c:strRef>
          </c:tx>
          <c:spPr>
            <a:ln w="19050" cap="rnd">
              <a:solidFill>
                <a:schemeClr val="accent2"/>
              </a:solidFill>
              <a:round/>
            </a:ln>
            <a:effectLst/>
          </c:spPr>
          <c:marker>
            <c:symbol val="none"/>
          </c:marker>
          <c:xVal>
            <c:numRef>
              <c:f>Simulointi!$BD$5:$BD$16</c:f>
              <c:numCache>
                <c:formatCode>0</c:formatCode>
                <c:ptCount val="12"/>
                <c:pt idx="0">
                  <c:v>-983.8015446821189</c:v>
                </c:pt>
                <c:pt idx="1">
                  <c:v>-734.05833902836628</c:v>
                </c:pt>
                <c:pt idx="2">
                  <c:v>-484.31513337461359</c:v>
                </c:pt>
                <c:pt idx="3">
                  <c:v>-234.57192772086091</c:v>
                </c:pt>
                <c:pt idx="4">
                  <c:v>15.171277932891769</c:v>
                </c:pt>
                <c:pt idx="5">
                  <c:v>264.91448358664445</c:v>
                </c:pt>
                <c:pt idx="6">
                  <c:v>514.65768924039708</c:v>
                </c:pt>
                <c:pt idx="7">
                  <c:v>764.40089489414981</c:v>
                </c:pt>
                <c:pt idx="8">
                  <c:v>1014.1441005479026</c:v>
                </c:pt>
                <c:pt idx="9">
                  <c:v>1263.8873062016553</c:v>
                </c:pt>
                <c:pt idx="10">
                  <c:v>1513.630511855408</c:v>
                </c:pt>
                <c:pt idx="11">
                  <c:v>1763.3737175091608</c:v>
                </c:pt>
              </c:numCache>
            </c:numRef>
          </c:xVal>
          <c:yVal>
            <c:numRef>
              <c:f>Simulointi!$BF$5:$BF$16</c:f>
              <c:numCache>
                <c:formatCode>General</c:formatCode>
                <c:ptCount val="12"/>
                <c:pt idx="0">
                  <c:v>0</c:v>
                </c:pt>
                <c:pt idx="1">
                  <c:v>0.02</c:v>
                </c:pt>
                <c:pt idx="2">
                  <c:v>0.05</c:v>
                </c:pt>
                <c:pt idx="3">
                  <c:v>0.06</c:v>
                </c:pt>
                <c:pt idx="4">
                  <c:v>0.16</c:v>
                </c:pt>
                <c:pt idx="5">
                  <c:v>0.14000000000000001</c:v>
                </c:pt>
                <c:pt idx="6">
                  <c:v>0.22</c:v>
                </c:pt>
                <c:pt idx="7">
                  <c:v>0.17</c:v>
                </c:pt>
                <c:pt idx="8">
                  <c:v>0.1</c:v>
                </c:pt>
                <c:pt idx="9">
                  <c:v>7.0000000000000007E-2</c:v>
                </c:pt>
                <c:pt idx="10">
                  <c:v>0.01</c:v>
                </c:pt>
                <c:pt idx="11">
                  <c:v>0</c:v>
                </c:pt>
              </c:numCache>
            </c:numRef>
          </c:yVal>
          <c:smooth val="1"/>
          <c:extLst>
            <c:ext xmlns:c16="http://schemas.microsoft.com/office/drawing/2014/chart" uri="{C3380CC4-5D6E-409C-BE32-E72D297353CC}">
              <c16:uniqueId val="{00000001-3136-46FF-81B7-EFA866392AC7}"/>
            </c:ext>
          </c:extLst>
        </c:ser>
        <c:dLbls>
          <c:showLegendKey val="0"/>
          <c:showVal val="0"/>
          <c:showCatName val="0"/>
          <c:showSerName val="0"/>
          <c:showPercent val="0"/>
          <c:showBubbleSize val="0"/>
        </c:dLbls>
        <c:axId val="1000481008"/>
        <c:axId val="1000480288"/>
      </c:scatterChart>
      <c:valAx>
        <c:axId val="1000481008"/>
        <c:scaling>
          <c:orientation val="minMax"/>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GB" b="1"/>
                  <a:t>Katetuotto (€)</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000480288"/>
        <c:crosses val="autoZero"/>
        <c:crossBetween val="midCat"/>
      </c:valAx>
      <c:valAx>
        <c:axId val="1000480288"/>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GB" b="1"/>
                  <a:t>Todennäköisyys</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000481008"/>
        <c:crossesAt val="0"/>
        <c:crossBetween val="midCat"/>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ysClr val="windowText" lastClr="000000"/>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i-FI"/>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15"/>
      <c:rotY val="2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surface3DChart>
        <c:wireframe val="0"/>
        <c:ser>
          <c:idx val="0"/>
          <c:order val="0"/>
          <c:tx>
            <c:strRef>
              <c:f>Simulointi!$BI$20</c:f>
              <c:strCache>
                <c:ptCount val="1"/>
                <c:pt idx="0">
                  <c:v>-0.10</c:v>
                </c:pt>
              </c:strCache>
            </c:strRef>
          </c:tx>
          <c:cat>
            <c:numRef>
              <c:f>Simulointi!$BJ$19:$BS$19</c:f>
              <c:numCache>
                <c:formatCode>0.00</c:formatCode>
                <c:ptCount val="10"/>
                <c:pt idx="0">
                  <c:v>-0.5</c:v>
                </c:pt>
                <c:pt idx="1">
                  <c:v>-0.3888888888888889</c:v>
                </c:pt>
                <c:pt idx="2">
                  <c:v>-0.27777777777777779</c:v>
                </c:pt>
                <c:pt idx="3">
                  <c:v>-0.16666666666666669</c:v>
                </c:pt>
                <c:pt idx="4">
                  <c:v>-5.555555555555558E-2</c:v>
                </c:pt>
                <c:pt idx="5">
                  <c:v>5.5555555555555525E-2</c:v>
                </c:pt>
                <c:pt idx="6">
                  <c:v>0.16666666666666663</c:v>
                </c:pt>
                <c:pt idx="7">
                  <c:v>0.27777777777777773</c:v>
                </c:pt>
                <c:pt idx="8">
                  <c:v>0.38888888888888884</c:v>
                </c:pt>
                <c:pt idx="9">
                  <c:v>0.49999999999999994</c:v>
                </c:pt>
              </c:numCache>
            </c:numRef>
          </c:cat>
          <c:val>
            <c:numRef>
              <c:f>Simulointi!$BJ$20:$BS$20</c:f>
              <c:numCache>
                <c:formatCode>General</c:formatCode>
                <c:ptCount val="10"/>
                <c:pt idx="0">
                  <c:v>-240.05052362762524</c:v>
                </c:pt>
                <c:pt idx="1">
                  <c:v>208.93908262081257</c:v>
                </c:pt>
                <c:pt idx="2">
                  <c:v>657.9286888692501</c:v>
                </c:pt>
                <c:pt idx="3">
                  <c:v>1106.9182951176876</c:v>
                </c:pt>
                <c:pt idx="4">
                  <c:v>1555.9079013661253</c:v>
                </c:pt>
                <c:pt idx="5">
                  <c:v>2004.8975076145637</c:v>
                </c:pt>
                <c:pt idx="6">
                  <c:v>2453.8871138630011</c:v>
                </c:pt>
                <c:pt idx="7">
                  <c:v>2902.8767201114388</c:v>
                </c:pt>
                <c:pt idx="8">
                  <c:v>3351.8663263598769</c:v>
                </c:pt>
                <c:pt idx="9">
                  <c:v>3800.8559326083141</c:v>
                </c:pt>
              </c:numCache>
            </c:numRef>
          </c:val>
          <c:extLst>
            <c:ext xmlns:c16="http://schemas.microsoft.com/office/drawing/2014/chart" uri="{C3380CC4-5D6E-409C-BE32-E72D297353CC}">
              <c16:uniqueId val="{00000000-76D5-4EFB-8665-A1A1713FD625}"/>
            </c:ext>
          </c:extLst>
        </c:ser>
        <c:ser>
          <c:idx val="1"/>
          <c:order val="1"/>
          <c:tx>
            <c:strRef>
              <c:f>Simulointi!$BI$21</c:f>
              <c:strCache>
                <c:ptCount val="1"/>
                <c:pt idx="0">
                  <c:v>-0.08</c:v>
                </c:pt>
              </c:strCache>
            </c:strRef>
          </c:tx>
          <c:cat>
            <c:numRef>
              <c:f>Simulointi!$BJ$19:$BS$19</c:f>
              <c:numCache>
                <c:formatCode>0.00</c:formatCode>
                <c:ptCount val="10"/>
                <c:pt idx="0">
                  <c:v>-0.5</c:v>
                </c:pt>
                <c:pt idx="1">
                  <c:v>-0.3888888888888889</c:v>
                </c:pt>
                <c:pt idx="2">
                  <c:v>-0.27777777777777779</c:v>
                </c:pt>
                <c:pt idx="3">
                  <c:v>-0.16666666666666669</c:v>
                </c:pt>
                <c:pt idx="4">
                  <c:v>-5.555555555555558E-2</c:v>
                </c:pt>
                <c:pt idx="5">
                  <c:v>5.5555555555555525E-2</c:v>
                </c:pt>
                <c:pt idx="6">
                  <c:v>0.16666666666666663</c:v>
                </c:pt>
                <c:pt idx="7">
                  <c:v>0.27777777777777773</c:v>
                </c:pt>
                <c:pt idx="8">
                  <c:v>0.38888888888888884</c:v>
                </c:pt>
                <c:pt idx="9">
                  <c:v>0.49999999999999994</c:v>
                </c:pt>
              </c:numCache>
            </c:numRef>
          </c:cat>
          <c:val>
            <c:numRef>
              <c:f>Simulointi!$BJ$21:$BS$21</c:f>
              <c:numCache>
                <c:formatCode>General</c:formatCode>
                <c:ptCount val="10"/>
                <c:pt idx="0">
                  <c:v>-215.1399722774056</c:v>
                </c:pt>
                <c:pt idx="1">
                  <c:v>239.38531204885879</c:v>
                </c:pt>
                <c:pt idx="2">
                  <c:v>693.91059637512308</c:v>
                </c:pt>
                <c:pt idx="3">
                  <c:v>1148.4358807013871</c:v>
                </c:pt>
                <c:pt idx="4">
                  <c:v>1602.9611650276511</c:v>
                </c:pt>
                <c:pt idx="5">
                  <c:v>2057.4864493539167</c:v>
                </c:pt>
                <c:pt idx="6">
                  <c:v>2512.01173368018</c:v>
                </c:pt>
                <c:pt idx="7">
                  <c:v>2966.5370180064447</c:v>
                </c:pt>
                <c:pt idx="8">
                  <c:v>3421.0623023327089</c:v>
                </c:pt>
                <c:pt idx="9">
                  <c:v>3875.5875866589736</c:v>
                </c:pt>
              </c:numCache>
            </c:numRef>
          </c:val>
          <c:extLst>
            <c:ext xmlns:c16="http://schemas.microsoft.com/office/drawing/2014/chart" uri="{C3380CC4-5D6E-409C-BE32-E72D297353CC}">
              <c16:uniqueId val="{00000001-76D5-4EFB-8665-A1A1713FD625}"/>
            </c:ext>
          </c:extLst>
        </c:ser>
        <c:ser>
          <c:idx val="2"/>
          <c:order val="2"/>
          <c:tx>
            <c:strRef>
              <c:f>Simulointi!$BI$22</c:f>
              <c:strCache>
                <c:ptCount val="1"/>
                <c:pt idx="0">
                  <c:v>-0.06</c:v>
                </c:pt>
              </c:strCache>
            </c:strRef>
          </c:tx>
          <c:cat>
            <c:numRef>
              <c:f>Simulointi!$BJ$19:$BS$19</c:f>
              <c:numCache>
                <c:formatCode>0.00</c:formatCode>
                <c:ptCount val="10"/>
                <c:pt idx="0">
                  <c:v>-0.5</c:v>
                </c:pt>
                <c:pt idx="1">
                  <c:v>-0.3888888888888889</c:v>
                </c:pt>
                <c:pt idx="2">
                  <c:v>-0.27777777777777779</c:v>
                </c:pt>
                <c:pt idx="3">
                  <c:v>-0.16666666666666669</c:v>
                </c:pt>
                <c:pt idx="4">
                  <c:v>-5.555555555555558E-2</c:v>
                </c:pt>
                <c:pt idx="5">
                  <c:v>5.5555555555555525E-2</c:v>
                </c:pt>
                <c:pt idx="6">
                  <c:v>0.16666666666666663</c:v>
                </c:pt>
                <c:pt idx="7">
                  <c:v>0.27777777777777773</c:v>
                </c:pt>
                <c:pt idx="8">
                  <c:v>0.38888888888888884</c:v>
                </c:pt>
                <c:pt idx="9">
                  <c:v>0.49999999999999994</c:v>
                </c:pt>
              </c:numCache>
            </c:numRef>
          </c:cat>
          <c:val>
            <c:numRef>
              <c:f>Simulointi!$BJ$22:$BS$22</c:f>
              <c:numCache>
                <c:formatCode>General</c:formatCode>
                <c:ptCount val="10"/>
                <c:pt idx="0">
                  <c:v>-190.22942092718611</c:v>
                </c:pt>
                <c:pt idx="1">
                  <c:v>269.83154147690476</c:v>
                </c:pt>
                <c:pt idx="2">
                  <c:v>729.89250388099549</c:v>
                </c:pt>
                <c:pt idx="3">
                  <c:v>1189.9534662850858</c:v>
                </c:pt>
                <c:pt idx="4">
                  <c:v>1650.0144286891768</c:v>
                </c:pt>
                <c:pt idx="5">
                  <c:v>2110.0753910932685</c:v>
                </c:pt>
                <c:pt idx="6">
                  <c:v>2570.136353497358</c:v>
                </c:pt>
                <c:pt idx="7">
                  <c:v>3030.1973159014497</c:v>
                </c:pt>
                <c:pt idx="8">
                  <c:v>3490.2582783055404</c:v>
                </c:pt>
                <c:pt idx="9">
                  <c:v>3950.3192407096317</c:v>
                </c:pt>
              </c:numCache>
            </c:numRef>
          </c:val>
          <c:extLst>
            <c:ext xmlns:c16="http://schemas.microsoft.com/office/drawing/2014/chart" uri="{C3380CC4-5D6E-409C-BE32-E72D297353CC}">
              <c16:uniqueId val="{00000002-76D5-4EFB-8665-A1A1713FD625}"/>
            </c:ext>
          </c:extLst>
        </c:ser>
        <c:ser>
          <c:idx val="3"/>
          <c:order val="3"/>
          <c:tx>
            <c:strRef>
              <c:f>Simulointi!$BI$23</c:f>
              <c:strCache>
                <c:ptCount val="1"/>
                <c:pt idx="0">
                  <c:v>-0.03</c:v>
                </c:pt>
              </c:strCache>
            </c:strRef>
          </c:tx>
          <c:cat>
            <c:numRef>
              <c:f>Simulointi!$BJ$19:$BS$19</c:f>
              <c:numCache>
                <c:formatCode>0.00</c:formatCode>
                <c:ptCount val="10"/>
                <c:pt idx="0">
                  <c:v>-0.5</c:v>
                </c:pt>
                <c:pt idx="1">
                  <c:v>-0.3888888888888889</c:v>
                </c:pt>
                <c:pt idx="2">
                  <c:v>-0.27777777777777779</c:v>
                </c:pt>
                <c:pt idx="3">
                  <c:v>-0.16666666666666669</c:v>
                </c:pt>
                <c:pt idx="4">
                  <c:v>-5.555555555555558E-2</c:v>
                </c:pt>
                <c:pt idx="5">
                  <c:v>5.5555555555555525E-2</c:v>
                </c:pt>
                <c:pt idx="6">
                  <c:v>0.16666666666666663</c:v>
                </c:pt>
                <c:pt idx="7">
                  <c:v>0.27777777777777773</c:v>
                </c:pt>
                <c:pt idx="8">
                  <c:v>0.38888888888888884</c:v>
                </c:pt>
                <c:pt idx="9">
                  <c:v>0.49999999999999994</c:v>
                </c:pt>
              </c:numCache>
            </c:numRef>
          </c:cat>
          <c:val>
            <c:numRef>
              <c:f>Simulointi!$BJ$23:$BS$23</c:f>
              <c:numCache>
                <c:formatCode>General</c:formatCode>
                <c:ptCount val="10"/>
                <c:pt idx="0">
                  <c:v>-165.31886957696665</c:v>
                </c:pt>
                <c:pt idx="1">
                  <c:v>300.27777090495078</c:v>
                </c:pt>
                <c:pt idx="2">
                  <c:v>765.87441138686813</c:v>
                </c:pt>
                <c:pt idx="3">
                  <c:v>1231.4710518687848</c:v>
                </c:pt>
                <c:pt idx="4">
                  <c:v>1697.0676923507021</c:v>
                </c:pt>
                <c:pt idx="5">
                  <c:v>2162.6643328326209</c:v>
                </c:pt>
                <c:pt idx="6">
                  <c:v>2628.2609733145378</c:v>
                </c:pt>
                <c:pt idx="7">
                  <c:v>3093.8576137964546</c:v>
                </c:pt>
                <c:pt idx="8">
                  <c:v>3559.4542542783724</c:v>
                </c:pt>
                <c:pt idx="9">
                  <c:v>4025.0508947602893</c:v>
                </c:pt>
              </c:numCache>
            </c:numRef>
          </c:val>
          <c:extLst>
            <c:ext xmlns:c16="http://schemas.microsoft.com/office/drawing/2014/chart" uri="{C3380CC4-5D6E-409C-BE32-E72D297353CC}">
              <c16:uniqueId val="{00000003-76D5-4EFB-8665-A1A1713FD625}"/>
            </c:ext>
          </c:extLst>
        </c:ser>
        <c:ser>
          <c:idx val="4"/>
          <c:order val="4"/>
          <c:tx>
            <c:strRef>
              <c:f>Simulointi!$BI$24</c:f>
              <c:strCache>
                <c:ptCount val="1"/>
                <c:pt idx="0">
                  <c:v>-0.01</c:v>
                </c:pt>
              </c:strCache>
            </c:strRef>
          </c:tx>
          <c:cat>
            <c:numRef>
              <c:f>Simulointi!$BJ$19:$BS$19</c:f>
              <c:numCache>
                <c:formatCode>0.00</c:formatCode>
                <c:ptCount val="10"/>
                <c:pt idx="0">
                  <c:v>-0.5</c:v>
                </c:pt>
                <c:pt idx="1">
                  <c:v>-0.3888888888888889</c:v>
                </c:pt>
                <c:pt idx="2">
                  <c:v>-0.27777777777777779</c:v>
                </c:pt>
                <c:pt idx="3">
                  <c:v>-0.16666666666666669</c:v>
                </c:pt>
                <c:pt idx="4">
                  <c:v>-5.555555555555558E-2</c:v>
                </c:pt>
                <c:pt idx="5">
                  <c:v>5.5555555555555525E-2</c:v>
                </c:pt>
                <c:pt idx="6">
                  <c:v>0.16666666666666663</c:v>
                </c:pt>
                <c:pt idx="7">
                  <c:v>0.27777777777777773</c:v>
                </c:pt>
                <c:pt idx="8">
                  <c:v>0.38888888888888884</c:v>
                </c:pt>
                <c:pt idx="9">
                  <c:v>0.49999999999999994</c:v>
                </c:pt>
              </c:numCache>
            </c:numRef>
          </c:cat>
          <c:val>
            <c:numRef>
              <c:f>Simulointi!$BJ$24:$BS$24</c:f>
              <c:numCache>
                <c:formatCode>General</c:formatCode>
                <c:ptCount val="10"/>
                <c:pt idx="0">
                  <c:v>-140.4083182267471</c:v>
                </c:pt>
                <c:pt idx="1">
                  <c:v>330.72400033299698</c:v>
                </c:pt>
                <c:pt idx="2">
                  <c:v>801.85631889274077</c:v>
                </c:pt>
                <c:pt idx="3">
                  <c:v>1272.9886374524842</c:v>
                </c:pt>
                <c:pt idx="4">
                  <c:v>1744.1209560122281</c:v>
                </c:pt>
                <c:pt idx="5">
                  <c:v>2215.2532745719732</c:v>
                </c:pt>
                <c:pt idx="6">
                  <c:v>2686.3855931317162</c:v>
                </c:pt>
                <c:pt idx="7">
                  <c:v>3157.517911691461</c:v>
                </c:pt>
                <c:pt idx="8">
                  <c:v>3628.6502302512049</c:v>
                </c:pt>
                <c:pt idx="9">
                  <c:v>4099.7825488109493</c:v>
                </c:pt>
              </c:numCache>
            </c:numRef>
          </c:val>
          <c:extLst>
            <c:ext xmlns:c16="http://schemas.microsoft.com/office/drawing/2014/chart" uri="{C3380CC4-5D6E-409C-BE32-E72D297353CC}">
              <c16:uniqueId val="{00000004-76D5-4EFB-8665-A1A1713FD625}"/>
            </c:ext>
          </c:extLst>
        </c:ser>
        <c:ser>
          <c:idx val="5"/>
          <c:order val="5"/>
          <c:tx>
            <c:strRef>
              <c:f>Simulointi!$BI$25</c:f>
              <c:strCache>
                <c:ptCount val="1"/>
                <c:pt idx="0">
                  <c:v>0.01</c:v>
                </c:pt>
              </c:strCache>
            </c:strRef>
          </c:tx>
          <c:cat>
            <c:numRef>
              <c:f>Simulointi!$BJ$19:$BS$19</c:f>
              <c:numCache>
                <c:formatCode>0.00</c:formatCode>
                <c:ptCount val="10"/>
                <c:pt idx="0">
                  <c:v>-0.5</c:v>
                </c:pt>
                <c:pt idx="1">
                  <c:v>-0.3888888888888889</c:v>
                </c:pt>
                <c:pt idx="2">
                  <c:v>-0.27777777777777779</c:v>
                </c:pt>
                <c:pt idx="3">
                  <c:v>-0.16666666666666669</c:v>
                </c:pt>
                <c:pt idx="4">
                  <c:v>-5.555555555555558E-2</c:v>
                </c:pt>
                <c:pt idx="5">
                  <c:v>5.5555555555555525E-2</c:v>
                </c:pt>
                <c:pt idx="6">
                  <c:v>0.16666666666666663</c:v>
                </c:pt>
                <c:pt idx="7">
                  <c:v>0.27777777777777773</c:v>
                </c:pt>
                <c:pt idx="8">
                  <c:v>0.38888888888888884</c:v>
                </c:pt>
                <c:pt idx="9">
                  <c:v>0.49999999999999994</c:v>
                </c:pt>
              </c:numCache>
            </c:numRef>
          </c:cat>
          <c:val>
            <c:numRef>
              <c:f>Simulointi!$BJ$25:$BS$25</c:f>
              <c:numCache>
                <c:formatCode>General</c:formatCode>
                <c:ptCount val="10"/>
                <c:pt idx="0">
                  <c:v>-115.49776687652758</c:v>
                </c:pt>
                <c:pt idx="1">
                  <c:v>361.17022976104306</c:v>
                </c:pt>
                <c:pt idx="2">
                  <c:v>837.8382263986133</c:v>
                </c:pt>
                <c:pt idx="3">
                  <c:v>1314.5062230361834</c:v>
                </c:pt>
                <c:pt idx="4">
                  <c:v>1791.1742196737539</c:v>
                </c:pt>
                <c:pt idx="5">
                  <c:v>2267.8422163113255</c:v>
                </c:pt>
                <c:pt idx="6">
                  <c:v>2744.510212948896</c:v>
                </c:pt>
                <c:pt idx="7">
                  <c:v>3221.1782095864655</c:v>
                </c:pt>
                <c:pt idx="8">
                  <c:v>3697.8462062240369</c:v>
                </c:pt>
                <c:pt idx="9">
                  <c:v>4174.5142028616074</c:v>
                </c:pt>
              </c:numCache>
            </c:numRef>
          </c:val>
          <c:extLst>
            <c:ext xmlns:c16="http://schemas.microsoft.com/office/drawing/2014/chart" uri="{C3380CC4-5D6E-409C-BE32-E72D297353CC}">
              <c16:uniqueId val="{00000005-76D5-4EFB-8665-A1A1713FD625}"/>
            </c:ext>
          </c:extLst>
        </c:ser>
        <c:ser>
          <c:idx val="6"/>
          <c:order val="6"/>
          <c:tx>
            <c:strRef>
              <c:f>Simulointi!$BI$26</c:f>
              <c:strCache>
                <c:ptCount val="1"/>
                <c:pt idx="0">
                  <c:v>0.03</c:v>
                </c:pt>
              </c:strCache>
            </c:strRef>
          </c:tx>
          <c:cat>
            <c:numRef>
              <c:f>Simulointi!$BJ$19:$BS$19</c:f>
              <c:numCache>
                <c:formatCode>0.00</c:formatCode>
                <c:ptCount val="10"/>
                <c:pt idx="0">
                  <c:v>-0.5</c:v>
                </c:pt>
                <c:pt idx="1">
                  <c:v>-0.3888888888888889</c:v>
                </c:pt>
                <c:pt idx="2">
                  <c:v>-0.27777777777777779</c:v>
                </c:pt>
                <c:pt idx="3">
                  <c:v>-0.16666666666666669</c:v>
                </c:pt>
                <c:pt idx="4">
                  <c:v>-5.555555555555558E-2</c:v>
                </c:pt>
                <c:pt idx="5">
                  <c:v>5.5555555555555525E-2</c:v>
                </c:pt>
                <c:pt idx="6">
                  <c:v>0.16666666666666663</c:v>
                </c:pt>
                <c:pt idx="7">
                  <c:v>0.27777777777777773</c:v>
                </c:pt>
                <c:pt idx="8">
                  <c:v>0.38888888888888884</c:v>
                </c:pt>
                <c:pt idx="9">
                  <c:v>0.49999999999999994</c:v>
                </c:pt>
              </c:numCache>
            </c:numRef>
          </c:cat>
          <c:val>
            <c:numRef>
              <c:f>Simulointi!$BJ$26:$BS$26</c:f>
              <c:numCache>
                <c:formatCode>General</c:formatCode>
                <c:ptCount val="10"/>
                <c:pt idx="0">
                  <c:v>-90.587215526308057</c:v>
                </c:pt>
                <c:pt idx="1">
                  <c:v>391.61645918908914</c:v>
                </c:pt>
                <c:pt idx="2">
                  <c:v>873.82013390448594</c:v>
                </c:pt>
                <c:pt idx="3">
                  <c:v>1356.0238086198829</c:v>
                </c:pt>
                <c:pt idx="4">
                  <c:v>1838.2274833352801</c:v>
                </c:pt>
                <c:pt idx="5">
                  <c:v>2320.4311580506774</c:v>
                </c:pt>
                <c:pt idx="6">
                  <c:v>2802.6348327660744</c:v>
                </c:pt>
                <c:pt idx="7">
                  <c:v>3284.8385074814719</c:v>
                </c:pt>
                <c:pt idx="8">
                  <c:v>3767.042182196868</c:v>
                </c:pt>
                <c:pt idx="9">
                  <c:v>4249.2458569122655</c:v>
                </c:pt>
              </c:numCache>
            </c:numRef>
          </c:val>
          <c:extLst>
            <c:ext xmlns:c16="http://schemas.microsoft.com/office/drawing/2014/chart" uri="{C3380CC4-5D6E-409C-BE32-E72D297353CC}">
              <c16:uniqueId val="{00000006-76D5-4EFB-8665-A1A1713FD625}"/>
            </c:ext>
          </c:extLst>
        </c:ser>
        <c:ser>
          <c:idx val="7"/>
          <c:order val="7"/>
          <c:tx>
            <c:strRef>
              <c:f>Simulointi!$BI$27</c:f>
              <c:strCache>
                <c:ptCount val="1"/>
                <c:pt idx="0">
                  <c:v>0.06</c:v>
                </c:pt>
              </c:strCache>
            </c:strRef>
          </c:tx>
          <c:cat>
            <c:numRef>
              <c:f>Simulointi!$BJ$19:$BS$19</c:f>
              <c:numCache>
                <c:formatCode>0.00</c:formatCode>
                <c:ptCount val="10"/>
                <c:pt idx="0">
                  <c:v>-0.5</c:v>
                </c:pt>
                <c:pt idx="1">
                  <c:v>-0.3888888888888889</c:v>
                </c:pt>
                <c:pt idx="2">
                  <c:v>-0.27777777777777779</c:v>
                </c:pt>
                <c:pt idx="3">
                  <c:v>-0.16666666666666669</c:v>
                </c:pt>
                <c:pt idx="4">
                  <c:v>-5.555555555555558E-2</c:v>
                </c:pt>
                <c:pt idx="5">
                  <c:v>5.5555555555555525E-2</c:v>
                </c:pt>
                <c:pt idx="6">
                  <c:v>0.16666666666666663</c:v>
                </c:pt>
                <c:pt idx="7">
                  <c:v>0.27777777777777773</c:v>
                </c:pt>
                <c:pt idx="8">
                  <c:v>0.38888888888888884</c:v>
                </c:pt>
                <c:pt idx="9">
                  <c:v>0.49999999999999994</c:v>
                </c:pt>
              </c:numCache>
            </c:numRef>
          </c:cat>
          <c:val>
            <c:numRef>
              <c:f>Simulointi!$BJ$27:$BS$27</c:f>
              <c:numCache>
                <c:formatCode>General</c:formatCode>
                <c:ptCount val="10"/>
                <c:pt idx="0">
                  <c:v>-65.676664176088551</c:v>
                </c:pt>
                <c:pt idx="1">
                  <c:v>422.06268861713528</c:v>
                </c:pt>
                <c:pt idx="2">
                  <c:v>909.8020414103587</c:v>
                </c:pt>
                <c:pt idx="3">
                  <c:v>1397.5413942035821</c:v>
                </c:pt>
                <c:pt idx="4">
                  <c:v>1885.2807469968054</c:v>
                </c:pt>
                <c:pt idx="5">
                  <c:v>2373.0200997900301</c:v>
                </c:pt>
                <c:pt idx="6">
                  <c:v>2860.7594525832528</c:v>
                </c:pt>
                <c:pt idx="7">
                  <c:v>3348.4988053764769</c:v>
                </c:pt>
                <c:pt idx="8">
                  <c:v>3836.2381581697</c:v>
                </c:pt>
                <c:pt idx="9">
                  <c:v>4323.9775109629245</c:v>
                </c:pt>
              </c:numCache>
            </c:numRef>
          </c:val>
          <c:extLst>
            <c:ext xmlns:c16="http://schemas.microsoft.com/office/drawing/2014/chart" uri="{C3380CC4-5D6E-409C-BE32-E72D297353CC}">
              <c16:uniqueId val="{00000007-76D5-4EFB-8665-A1A1713FD625}"/>
            </c:ext>
          </c:extLst>
        </c:ser>
        <c:ser>
          <c:idx val="8"/>
          <c:order val="8"/>
          <c:tx>
            <c:strRef>
              <c:f>Simulointi!$BI$28</c:f>
              <c:strCache>
                <c:ptCount val="1"/>
                <c:pt idx="0">
                  <c:v>0.08</c:v>
                </c:pt>
              </c:strCache>
            </c:strRef>
          </c:tx>
          <c:cat>
            <c:numRef>
              <c:f>Simulointi!$BJ$19:$BS$19</c:f>
              <c:numCache>
                <c:formatCode>0.00</c:formatCode>
                <c:ptCount val="10"/>
                <c:pt idx="0">
                  <c:v>-0.5</c:v>
                </c:pt>
                <c:pt idx="1">
                  <c:v>-0.3888888888888889</c:v>
                </c:pt>
                <c:pt idx="2">
                  <c:v>-0.27777777777777779</c:v>
                </c:pt>
                <c:pt idx="3">
                  <c:v>-0.16666666666666669</c:v>
                </c:pt>
                <c:pt idx="4">
                  <c:v>-5.555555555555558E-2</c:v>
                </c:pt>
                <c:pt idx="5">
                  <c:v>5.5555555555555525E-2</c:v>
                </c:pt>
                <c:pt idx="6">
                  <c:v>0.16666666666666663</c:v>
                </c:pt>
                <c:pt idx="7">
                  <c:v>0.27777777777777773</c:v>
                </c:pt>
                <c:pt idx="8">
                  <c:v>0.38888888888888884</c:v>
                </c:pt>
                <c:pt idx="9">
                  <c:v>0.49999999999999994</c:v>
                </c:pt>
              </c:numCache>
            </c:numRef>
          </c:cat>
          <c:val>
            <c:numRef>
              <c:f>Simulointi!$BJ$28:$BS$28</c:f>
              <c:numCache>
                <c:formatCode>General</c:formatCode>
                <c:ptCount val="10"/>
                <c:pt idx="0">
                  <c:v>-40.766112825868973</c:v>
                </c:pt>
                <c:pt idx="1">
                  <c:v>452.50891804518142</c:v>
                </c:pt>
                <c:pt idx="2">
                  <c:v>945.78394891623122</c:v>
                </c:pt>
                <c:pt idx="3">
                  <c:v>1439.0589797872813</c:v>
                </c:pt>
                <c:pt idx="4">
                  <c:v>1932.3340106583314</c:v>
                </c:pt>
                <c:pt idx="5">
                  <c:v>2425.6090415293825</c:v>
                </c:pt>
                <c:pt idx="6">
                  <c:v>2918.8840724004322</c:v>
                </c:pt>
                <c:pt idx="7">
                  <c:v>3412.1591032714832</c:v>
                </c:pt>
                <c:pt idx="8">
                  <c:v>3905.4341341425334</c:v>
                </c:pt>
                <c:pt idx="9">
                  <c:v>4398.7091650135835</c:v>
                </c:pt>
              </c:numCache>
            </c:numRef>
          </c:val>
          <c:extLst>
            <c:ext xmlns:c16="http://schemas.microsoft.com/office/drawing/2014/chart" uri="{C3380CC4-5D6E-409C-BE32-E72D297353CC}">
              <c16:uniqueId val="{00000008-76D5-4EFB-8665-A1A1713FD625}"/>
            </c:ext>
          </c:extLst>
        </c:ser>
        <c:ser>
          <c:idx val="9"/>
          <c:order val="9"/>
          <c:tx>
            <c:strRef>
              <c:f>Simulointi!$BI$29</c:f>
              <c:strCache>
                <c:ptCount val="1"/>
                <c:pt idx="0">
                  <c:v>0.10</c:v>
                </c:pt>
              </c:strCache>
            </c:strRef>
          </c:tx>
          <c:cat>
            <c:numRef>
              <c:f>Simulointi!$BJ$19:$BS$19</c:f>
              <c:numCache>
                <c:formatCode>0.00</c:formatCode>
                <c:ptCount val="10"/>
                <c:pt idx="0">
                  <c:v>-0.5</c:v>
                </c:pt>
                <c:pt idx="1">
                  <c:v>-0.3888888888888889</c:v>
                </c:pt>
                <c:pt idx="2">
                  <c:v>-0.27777777777777779</c:v>
                </c:pt>
                <c:pt idx="3">
                  <c:v>-0.16666666666666669</c:v>
                </c:pt>
                <c:pt idx="4">
                  <c:v>-5.555555555555558E-2</c:v>
                </c:pt>
                <c:pt idx="5">
                  <c:v>5.5555555555555525E-2</c:v>
                </c:pt>
                <c:pt idx="6">
                  <c:v>0.16666666666666663</c:v>
                </c:pt>
                <c:pt idx="7">
                  <c:v>0.27777777777777773</c:v>
                </c:pt>
                <c:pt idx="8">
                  <c:v>0.38888888888888884</c:v>
                </c:pt>
                <c:pt idx="9">
                  <c:v>0.49999999999999994</c:v>
                </c:pt>
              </c:numCache>
            </c:numRef>
          </c:cat>
          <c:val>
            <c:numRef>
              <c:f>Simulointi!$BJ$29:$BS$29</c:f>
              <c:numCache>
                <c:formatCode>General</c:formatCode>
                <c:ptCount val="10"/>
                <c:pt idx="0">
                  <c:v>-15.855561475649669</c:v>
                </c:pt>
                <c:pt idx="1">
                  <c:v>482.95514747322756</c:v>
                </c:pt>
                <c:pt idx="2">
                  <c:v>981.76585642210375</c:v>
                </c:pt>
                <c:pt idx="3">
                  <c:v>1480.5765653709802</c:v>
                </c:pt>
                <c:pt idx="4">
                  <c:v>1979.3872743198572</c:v>
                </c:pt>
                <c:pt idx="5">
                  <c:v>2478.1979832687352</c:v>
                </c:pt>
                <c:pt idx="6">
                  <c:v>2977.008692217611</c:v>
                </c:pt>
                <c:pt idx="7">
                  <c:v>3475.8194011664882</c:v>
                </c:pt>
                <c:pt idx="8">
                  <c:v>3974.6301101153654</c:v>
                </c:pt>
                <c:pt idx="9">
                  <c:v>4473.4408190642407</c:v>
                </c:pt>
              </c:numCache>
            </c:numRef>
          </c:val>
          <c:extLst>
            <c:ext xmlns:c16="http://schemas.microsoft.com/office/drawing/2014/chart" uri="{C3380CC4-5D6E-409C-BE32-E72D297353CC}">
              <c16:uniqueId val="{00000009-76D5-4EFB-8665-A1A1713FD625}"/>
            </c:ext>
          </c:extLst>
        </c:ser>
        <c:bandFmts>
          <c:bandFmt>
            <c:idx val="10"/>
            <c:spPr>
              <a:solidFill>
                <a:schemeClr val="accent5">
                  <a:lumMod val="60000"/>
                </a:schemeClr>
              </a:solidFill>
              <a:ln/>
              <a:effectLst/>
              <a:sp3d/>
            </c:spPr>
          </c:bandFmt>
          <c:bandFmt>
            <c:idx val="11"/>
            <c:spPr>
              <a:solidFill>
                <a:schemeClr val="accent6">
                  <a:lumMod val="60000"/>
                </a:schemeClr>
              </a:solidFill>
              <a:ln/>
              <a:effectLst/>
              <a:sp3d/>
            </c:spPr>
          </c:bandFmt>
          <c:bandFmt>
            <c:idx val="12"/>
            <c:spPr>
              <a:solidFill>
                <a:schemeClr val="accent1">
                  <a:lumMod val="80000"/>
                  <a:lumOff val="20000"/>
                </a:schemeClr>
              </a:solidFill>
              <a:ln/>
              <a:effectLst/>
              <a:sp3d/>
            </c:spPr>
          </c:bandFmt>
          <c:bandFmt>
            <c:idx val="13"/>
            <c:spPr>
              <a:solidFill>
                <a:schemeClr val="accent2">
                  <a:lumMod val="80000"/>
                  <a:lumOff val="20000"/>
                </a:schemeClr>
              </a:solidFill>
              <a:ln/>
              <a:effectLst/>
              <a:sp3d/>
            </c:spPr>
          </c:bandFmt>
          <c:bandFmt>
            <c:idx val="14"/>
            <c:spPr>
              <a:solidFill>
                <a:schemeClr val="accent3">
                  <a:lumMod val="80000"/>
                  <a:lumOff val="20000"/>
                </a:schemeClr>
              </a:solidFill>
              <a:ln/>
              <a:effectLst/>
              <a:sp3d/>
            </c:spPr>
          </c:bandFmt>
        </c:bandFmts>
        <c:axId val="1283476288"/>
        <c:axId val="1283480968"/>
        <c:axId val="1307818256"/>
      </c:surface3DChart>
      <c:catAx>
        <c:axId val="1283476288"/>
        <c:scaling>
          <c:orientation val="minMax"/>
        </c:scaling>
        <c:delete val="0"/>
        <c:axPos val="b"/>
        <c:title>
          <c:tx>
            <c:rich>
              <a:bodyPr/>
              <a:lstStyle/>
              <a:p>
                <a:pPr>
                  <a:defRPr/>
                </a:pPr>
                <a:r>
                  <a:rPr lang="en-US"/>
                  <a:t>Lyhyen aikavälin kerroin</a:t>
                </a:r>
              </a:p>
            </c:rich>
          </c:tx>
          <c:overlay val="0"/>
        </c:title>
        <c:numFmt formatCode="0.00"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283480968"/>
        <c:crosses val="autoZero"/>
        <c:auto val="1"/>
        <c:lblAlgn val="ctr"/>
        <c:lblOffset val="100"/>
        <c:noMultiLvlLbl val="0"/>
      </c:catAx>
      <c:valAx>
        <c:axId val="1283480968"/>
        <c:scaling>
          <c:orientation val="minMax"/>
        </c:scaling>
        <c:delete val="0"/>
        <c:axPos val="l"/>
        <c:majorGridlines>
          <c:spPr>
            <a:ln w="9525" cap="flat" cmpd="sng" algn="ctr">
              <a:solidFill>
                <a:schemeClr val="tx1">
                  <a:lumMod val="15000"/>
                  <a:lumOff val="85000"/>
                </a:schemeClr>
              </a:solidFill>
              <a:round/>
            </a:ln>
            <a:effectLst/>
          </c:spPr>
        </c:majorGridlines>
        <c:title>
          <c:tx>
            <c:rich>
              <a:bodyPr/>
              <a:lstStyle/>
              <a:p>
                <a:pPr>
                  <a:defRPr/>
                </a:pPr>
                <a:r>
                  <a:rPr lang="en-US"/>
                  <a:t>Kokonaiskatetuotto (€)</a:t>
                </a:r>
              </a:p>
            </c:rich>
          </c:tx>
          <c:overlay val="0"/>
        </c:title>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283476288"/>
        <c:crosses val="autoZero"/>
        <c:crossBetween val="midCat"/>
      </c:valAx>
      <c:serAx>
        <c:axId val="1307818256"/>
        <c:scaling>
          <c:orientation val="minMax"/>
        </c:scaling>
        <c:delete val="0"/>
        <c:axPos val="b"/>
        <c:title>
          <c:tx>
            <c:rich>
              <a:bodyPr rot="-5400000" vert="horz"/>
              <a:lstStyle/>
              <a:p>
                <a:pPr>
                  <a:defRPr/>
                </a:pPr>
                <a:r>
                  <a:rPr lang="en-US"/>
                  <a:t>Pitkän aikavälin kerroin</a:t>
                </a:r>
              </a:p>
            </c:rich>
          </c:tx>
          <c:overlay val="0"/>
        </c:title>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283480968"/>
        <c:crosses val="autoZero"/>
      </c:serAx>
    </c:plotArea>
    <c:legend>
      <c:legendPos val="b"/>
      <c:overlay val="0"/>
      <c:spPr>
        <a:noFill/>
        <a:ln>
          <a:noFill/>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zero"/>
    <c:extLst>
      <c:ext xmlns:c16r3="http://schemas.microsoft.com/office/drawing/2017/03/chart" uri="{56B9EC1D-385E-4148-901F-78D8002777C0}">
        <c16r3:dataDisplayOptions16>
          <c16r3:dispNaAsBlank val="1"/>
        </c16r3:dataDisplayOptions16>
      </c:ext>
    </c:extLst>
    <c:showDLblsOverMax val="0"/>
  </c:chart>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i-FI"/>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2"/>
          <c:order val="2"/>
          <c:tx>
            <c:strRef>
              <c:f>Investoinnit!$AH$10</c:f>
              <c:strCache>
                <c:ptCount val="1"/>
                <c:pt idx="0">
                  <c:v>Investoinnin kannattavuus</c:v>
                </c:pt>
              </c:strCache>
            </c:strRef>
          </c:tx>
          <c:spPr>
            <a:ln w="28575" cap="rnd">
              <a:solidFill>
                <a:schemeClr val="accent3"/>
              </a:solidFill>
              <a:round/>
            </a:ln>
            <a:effectLst/>
          </c:spPr>
          <c:marker>
            <c:symbol val="none"/>
          </c:marker>
          <c:val>
            <c:numRef>
              <c:f>Investoinnit!$AI$10:$BG$10</c:f>
              <c:numCache>
                <c:formatCode>0</c:formatCode>
                <c:ptCount val="25"/>
                <c:pt idx="0">
                  <c:v>-1340.0538882719252</c:v>
                </c:pt>
                <c:pt idx="1">
                  <c:v>-1177.8789590912177</c:v>
                </c:pt>
                <c:pt idx="2">
                  <c:v>-1010.4055339290101</c:v>
                </c:pt>
                <c:pt idx="3">
                  <c:v>-843.52242354802604</c:v>
                </c:pt>
                <c:pt idx="4">
                  <c:v>-688.84875495974359</c:v>
                </c:pt>
                <c:pt idx="5">
                  <c:v>-530.00187874934102</c:v>
                </c:pt>
                <c:pt idx="6">
                  <c:v>-347.93264098974987</c:v>
                </c:pt>
                <c:pt idx="7">
                  <c:v>-231.24409443365585</c:v>
                </c:pt>
                <c:pt idx="8">
                  <c:v>-93.325761104250319</c:v>
                </c:pt>
                <c:pt idx="9">
                  <c:v>37.697565016946214</c:v>
                </c:pt>
                <c:pt idx="10">
                  <c:v>169.58115098985434</c:v>
                </c:pt>
                <c:pt idx="11">
                  <c:v>274.78043654577675</c:v>
                </c:pt>
                <c:pt idx="12">
                  <c:v>415.77674683240559</c:v>
                </c:pt>
                <c:pt idx="13">
                  <c:v>547.13444500790877</c:v>
                </c:pt>
                <c:pt idx="14">
                  <c:v>664.34418743515982</c:v>
                </c:pt>
                <c:pt idx="15">
                  <c:v>768.40297236180561</c:v>
                </c:pt>
                <c:pt idx="16">
                  <c:v>865.9364562724619</c:v>
                </c:pt>
                <c:pt idx="17">
                  <c:v>980.89646470337902</c:v>
                </c:pt>
                <c:pt idx="18">
                  <c:v>1078.0064042747788</c:v>
                </c:pt>
                <c:pt idx="19">
                  <c:v>1172.0627616922193</c:v>
                </c:pt>
                <c:pt idx="20">
                  <c:v>1272.517662883406</c:v>
                </c:pt>
                <c:pt idx="21">
                  <c:v>1371.1603845435079</c:v>
                </c:pt>
                <c:pt idx="22">
                  <c:v>1470.3910194534167</c:v>
                </c:pt>
                <c:pt idx="23">
                  <c:v>1563.135637328136</c:v>
                </c:pt>
                <c:pt idx="24">
                  <c:v>1659.5868991497473</c:v>
                </c:pt>
              </c:numCache>
            </c:numRef>
          </c:val>
          <c:smooth val="0"/>
          <c:extLst>
            <c:ext xmlns:c16="http://schemas.microsoft.com/office/drawing/2014/chart" uri="{C3380CC4-5D6E-409C-BE32-E72D297353CC}">
              <c16:uniqueId val="{00000003-C86C-4088-A0DD-8901FB223290}"/>
            </c:ext>
          </c:extLst>
        </c:ser>
        <c:dLbls>
          <c:showLegendKey val="0"/>
          <c:showVal val="0"/>
          <c:showCatName val="0"/>
          <c:showSerName val="0"/>
          <c:showPercent val="0"/>
          <c:showBubbleSize val="0"/>
        </c:dLbls>
        <c:smooth val="0"/>
        <c:axId val="758290384"/>
        <c:axId val="758284264"/>
        <c:extLst>
          <c:ext xmlns:c15="http://schemas.microsoft.com/office/drawing/2012/chart" uri="{02D57815-91ED-43cb-92C2-25804820EDAC}">
            <c15:filteredLineSeries>
              <c15:ser>
                <c:idx val="0"/>
                <c:order val="0"/>
                <c:tx>
                  <c:strRef>
                    <c:extLst>
                      <c:ext uri="{02D57815-91ED-43cb-92C2-25804820EDAC}">
                        <c15:formulaRef>
                          <c15:sqref>Investoinnit!$AH$7</c15:sqref>
                        </c15:formulaRef>
                      </c:ext>
                    </c:extLst>
                    <c:strCache>
                      <c:ptCount val="1"/>
                      <c:pt idx="0">
                        <c:v>Kumulatiivinen katetuotto (ei investointia)</c:v>
                      </c:pt>
                    </c:strCache>
                  </c:strRef>
                </c:tx>
                <c:spPr>
                  <a:ln w="28575" cap="rnd">
                    <a:solidFill>
                      <a:schemeClr val="accent1"/>
                    </a:solidFill>
                    <a:round/>
                  </a:ln>
                  <a:effectLst/>
                </c:spPr>
                <c:marker>
                  <c:symbol val="none"/>
                </c:marker>
                <c:cat>
                  <c:numRef>
                    <c:extLst>
                      <c:ext uri="{02D57815-91ED-43cb-92C2-25804820EDAC}">
                        <c15:formulaRef>
                          <c15:sqref>Investoinnit!$AI$6:$BG$6</c15:sqref>
                        </c15:formulaRef>
                      </c:ext>
                    </c:extLst>
                    <c:numCache>
                      <c:formatCode>General</c:formatCode>
                      <c:ptCount val="25"/>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pt idx="20">
                        <c:v>21</c:v>
                      </c:pt>
                      <c:pt idx="21">
                        <c:v>22</c:v>
                      </c:pt>
                      <c:pt idx="22">
                        <c:v>23</c:v>
                      </c:pt>
                      <c:pt idx="23">
                        <c:v>24</c:v>
                      </c:pt>
                      <c:pt idx="24">
                        <c:v>25</c:v>
                      </c:pt>
                    </c:numCache>
                  </c:numRef>
                </c:cat>
                <c:val>
                  <c:numRef>
                    <c:extLst>
                      <c:ext uri="{02D57815-91ED-43cb-92C2-25804820EDAC}">
                        <c15:formulaRef>
                          <c15:sqref>Investoinnit!$AI$7:$BG$7</c15:sqref>
                        </c15:formulaRef>
                      </c:ext>
                    </c:extLst>
                    <c:numCache>
                      <c:formatCode>0</c:formatCode>
                      <c:ptCount val="25"/>
                      <c:pt idx="0">
                        <c:v>107.84979396409182</c:v>
                      </c:pt>
                      <c:pt idx="1">
                        <c:v>260.07856531932026</c:v>
                      </c:pt>
                      <c:pt idx="2">
                        <c:v>382.55024636398628</c:v>
                      </c:pt>
                      <c:pt idx="3">
                        <c:v>490.76415233368721</c:v>
                      </c:pt>
                      <c:pt idx="4">
                        <c:v>607.81126536469469</c:v>
                      </c:pt>
                      <c:pt idx="5">
                        <c:v>711.13054295702182</c:v>
                      </c:pt>
                      <c:pt idx="6">
                        <c:v>775.10874430543652</c:v>
                      </c:pt>
                      <c:pt idx="7">
                        <c:v>868.77526534087576</c:v>
                      </c:pt>
                      <c:pt idx="8">
                        <c:v>980.00043402653273</c:v>
                      </c:pt>
                      <c:pt idx="9">
                        <c:v>1087.5179892882379</c:v>
                      </c:pt>
                      <c:pt idx="10">
                        <c:v>1173.8561470501738</c:v>
                      </c:pt>
                      <c:pt idx="11">
                        <c:v>1284.2354548403066</c:v>
                      </c:pt>
                      <c:pt idx="12">
                        <c:v>1332.2059966269535</c:v>
                      </c:pt>
                      <c:pt idx="13">
                        <c:v>1409.6127788828799</c:v>
                      </c:pt>
                      <c:pt idx="14">
                        <c:v>1487.0353154410941</c:v>
                      </c:pt>
                      <c:pt idx="15">
                        <c:v>1582.1563150160114</c:v>
                      </c:pt>
                      <c:pt idx="16">
                        <c:v>1658.4541672147993</c:v>
                      </c:pt>
                      <c:pt idx="17">
                        <c:v>1724.0212178737406</c:v>
                      </c:pt>
                      <c:pt idx="18">
                        <c:v>1808.8740223812717</c:v>
                      </c:pt>
                      <c:pt idx="19">
                        <c:v>1863.3776688538578</c:v>
                      </c:pt>
                      <c:pt idx="20">
                        <c:v>1924.2780692099536</c:v>
                      </c:pt>
                      <c:pt idx="21">
                        <c:v>1995.4468410913551</c:v>
                      </c:pt>
                      <c:pt idx="22">
                        <c:v>2047.3683731167414</c:v>
                      </c:pt>
                      <c:pt idx="23">
                        <c:v>2111.6888781400926</c:v>
                      </c:pt>
                      <c:pt idx="24">
                        <c:v>2184.6948368519038</c:v>
                      </c:pt>
                    </c:numCache>
                  </c:numRef>
                </c:val>
                <c:smooth val="0"/>
                <c:extLst>
                  <c:ext xmlns:c16="http://schemas.microsoft.com/office/drawing/2014/chart" uri="{C3380CC4-5D6E-409C-BE32-E72D297353CC}">
                    <c16:uniqueId val="{00000000-C86C-4088-A0DD-8901FB223290}"/>
                  </c:ext>
                </c:extLst>
              </c15:ser>
            </c15:filteredLineSeries>
            <c15:filteredLineSeries>
              <c15:ser>
                <c:idx val="1"/>
                <c:order val="1"/>
                <c:tx>
                  <c:strRef>
                    <c:extLst xmlns:c15="http://schemas.microsoft.com/office/drawing/2012/chart">
                      <c:ext xmlns:c15="http://schemas.microsoft.com/office/drawing/2012/chart" uri="{02D57815-91ED-43cb-92C2-25804820EDAC}">
                        <c15:formulaRef>
                          <c15:sqref>Investoinnit!$AH$8</c15:sqref>
                        </c15:formulaRef>
                      </c:ext>
                    </c:extLst>
                    <c:strCache>
                      <c:ptCount val="1"/>
                      <c:pt idx="0">
                        <c:v>Kumulatiivinen katetuotto (investointi tehty)</c:v>
                      </c:pt>
                    </c:strCache>
                  </c:strRef>
                </c:tx>
                <c:spPr>
                  <a:ln w="28575" cap="rnd">
                    <a:solidFill>
                      <a:schemeClr val="accent2"/>
                    </a:solidFill>
                    <a:round/>
                  </a:ln>
                  <a:effectLst/>
                </c:spPr>
                <c:marker>
                  <c:symbol val="none"/>
                </c:marker>
                <c:cat>
                  <c:numRef>
                    <c:extLst xmlns:c15="http://schemas.microsoft.com/office/drawing/2012/chart">
                      <c:ext xmlns:c15="http://schemas.microsoft.com/office/drawing/2012/chart" uri="{02D57815-91ED-43cb-92C2-25804820EDAC}">
                        <c15:formulaRef>
                          <c15:sqref>Investoinnit!$AI$6:$BG$6</c15:sqref>
                        </c15:formulaRef>
                      </c:ext>
                    </c:extLst>
                    <c:numCache>
                      <c:formatCode>General</c:formatCode>
                      <c:ptCount val="25"/>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pt idx="20">
                        <c:v>21</c:v>
                      </c:pt>
                      <c:pt idx="21">
                        <c:v>22</c:v>
                      </c:pt>
                      <c:pt idx="22">
                        <c:v>23</c:v>
                      </c:pt>
                      <c:pt idx="23">
                        <c:v>24</c:v>
                      </c:pt>
                      <c:pt idx="24">
                        <c:v>25</c:v>
                      </c:pt>
                    </c:numCache>
                  </c:numRef>
                </c:cat>
                <c:val>
                  <c:numRef>
                    <c:extLst xmlns:c15="http://schemas.microsoft.com/office/drawing/2012/chart">
                      <c:ext xmlns:c15="http://schemas.microsoft.com/office/drawing/2012/chart" uri="{02D57815-91ED-43cb-92C2-25804820EDAC}">
                        <c15:formulaRef>
                          <c15:sqref>Investoinnit!$AI$8:$BG$8</c15:sqref>
                        </c15:formulaRef>
                      </c:ext>
                    </c:extLst>
                    <c:numCache>
                      <c:formatCode>0</c:formatCode>
                      <c:ptCount val="25"/>
                      <c:pt idx="0">
                        <c:v>267.89590569216648</c:v>
                      </c:pt>
                      <c:pt idx="1">
                        <c:v>582.29960622810233</c:v>
                      </c:pt>
                      <c:pt idx="2">
                        <c:v>872.24471243497601</c:v>
                      </c:pt>
                      <c:pt idx="3">
                        <c:v>1147.341728785661</c:v>
                      </c:pt>
                      <c:pt idx="4">
                        <c:v>1419.0625104049509</c:v>
                      </c:pt>
                      <c:pt idx="5">
                        <c:v>1681.2286642076806</c:v>
                      </c:pt>
                      <c:pt idx="6">
                        <c:v>1927.2761033156864</c:v>
                      </c:pt>
                      <c:pt idx="7">
                        <c:v>2137.6311709072197</c:v>
                      </c:pt>
                      <c:pt idx="8">
                        <c:v>2386.7746729222822</c:v>
                      </c:pt>
                      <c:pt idx="9">
                        <c:v>2625.3155543051839</c:v>
                      </c:pt>
                      <c:pt idx="10">
                        <c:v>2843.537298040028</c:v>
                      </c:pt>
                      <c:pt idx="11">
                        <c:v>3059.1158913860831</c:v>
                      </c:pt>
                      <c:pt idx="12">
                        <c:v>3248.0827434593589</c:v>
                      </c:pt>
                      <c:pt idx="13">
                        <c:v>3456.8472238907884</c:v>
                      </c:pt>
                      <c:pt idx="14">
                        <c:v>3651.4795028762537</c:v>
                      </c:pt>
                      <c:pt idx="15">
                        <c:v>3850.6592873778168</c:v>
                      </c:pt>
                      <c:pt idx="16">
                        <c:v>4024.490623487261</c:v>
                      </c:pt>
                      <c:pt idx="17">
                        <c:v>4205.0176825771196</c:v>
                      </c:pt>
                      <c:pt idx="18">
                        <c:v>4386.9804266560504</c:v>
                      </c:pt>
                      <c:pt idx="19">
                        <c:v>4535.540430546077</c:v>
                      </c:pt>
                      <c:pt idx="20">
                        <c:v>4696.8957320933596</c:v>
                      </c:pt>
                      <c:pt idx="21">
                        <c:v>4866.7072256348629</c:v>
                      </c:pt>
                      <c:pt idx="22">
                        <c:v>5017.859392570158</c:v>
                      </c:pt>
                      <c:pt idx="23">
                        <c:v>5174.9245154682285</c:v>
                      </c:pt>
                      <c:pt idx="24">
                        <c:v>5344.381736001651</c:v>
                      </c:pt>
                    </c:numCache>
                  </c:numRef>
                </c:val>
                <c:smooth val="0"/>
                <c:extLst xmlns:c15="http://schemas.microsoft.com/office/drawing/2012/chart">
                  <c:ext xmlns:c16="http://schemas.microsoft.com/office/drawing/2014/chart" uri="{C3380CC4-5D6E-409C-BE32-E72D297353CC}">
                    <c16:uniqueId val="{00000001-C86C-4088-A0DD-8901FB223290}"/>
                  </c:ext>
                </c:extLst>
              </c15:ser>
            </c15:filteredLineSeries>
          </c:ext>
        </c:extLst>
      </c:lineChart>
      <c:catAx>
        <c:axId val="75829038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58284264"/>
        <c:crosses val="autoZero"/>
        <c:auto val="1"/>
        <c:lblAlgn val="ctr"/>
        <c:lblOffset val="100"/>
        <c:noMultiLvlLbl val="0"/>
      </c:catAx>
      <c:valAx>
        <c:axId val="758284264"/>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5829038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ysClr val="windowText" lastClr="000000"/>
      </a:solidFill>
      <a:round/>
    </a:ln>
    <a:effectLst/>
  </c:spPr>
  <c:txPr>
    <a:bodyPr/>
    <a:lstStyle/>
    <a:p>
      <a:pPr>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i-FI"/>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scatterChart>
        <c:scatterStyle val="smoothMarker"/>
        <c:varyColors val="0"/>
        <c:ser>
          <c:idx val="0"/>
          <c:order val="0"/>
          <c:spPr>
            <a:ln w="19050" cap="rnd">
              <a:solidFill>
                <a:schemeClr val="accent1"/>
              </a:solidFill>
              <a:round/>
            </a:ln>
            <a:effectLst/>
          </c:spPr>
          <c:marker>
            <c:symbol val="none"/>
          </c:marker>
          <c:xVal>
            <c:numRef>
              <c:f>Jakaumalaskuri!$B$6:$B$105</c:f>
              <c:numCache>
                <c:formatCode>0.00</c:formatCode>
                <c:ptCount val="100"/>
                <c:pt idx="0">
                  <c:v>2750</c:v>
                </c:pt>
                <c:pt idx="1">
                  <c:v>2765.151515151515</c:v>
                </c:pt>
                <c:pt idx="2">
                  <c:v>2780.30303030303</c:v>
                </c:pt>
                <c:pt idx="3">
                  <c:v>2795.454545454545</c:v>
                </c:pt>
                <c:pt idx="4">
                  <c:v>2810.6060606060601</c:v>
                </c:pt>
                <c:pt idx="5">
                  <c:v>2825.7575757575751</c:v>
                </c:pt>
                <c:pt idx="6">
                  <c:v>2840.9090909090901</c:v>
                </c:pt>
                <c:pt idx="7">
                  <c:v>2856.0606060606051</c:v>
                </c:pt>
                <c:pt idx="8">
                  <c:v>2871.2121212121201</c:v>
                </c:pt>
                <c:pt idx="9">
                  <c:v>2886.3636363636351</c:v>
                </c:pt>
                <c:pt idx="10">
                  <c:v>2901.5151515151501</c:v>
                </c:pt>
                <c:pt idx="11">
                  <c:v>2916.6666666666652</c:v>
                </c:pt>
                <c:pt idx="12">
                  <c:v>2931.8181818181802</c:v>
                </c:pt>
                <c:pt idx="13">
                  <c:v>2946.9696969696952</c:v>
                </c:pt>
                <c:pt idx="14">
                  <c:v>2962.1212121212102</c:v>
                </c:pt>
                <c:pt idx="15">
                  <c:v>2977.2727272727252</c:v>
                </c:pt>
                <c:pt idx="16">
                  <c:v>2992.4242424242402</c:v>
                </c:pt>
                <c:pt idx="17">
                  <c:v>3007.5757575757552</c:v>
                </c:pt>
                <c:pt idx="18">
                  <c:v>3022.7272727272702</c:v>
                </c:pt>
                <c:pt idx="19">
                  <c:v>3037.8787878787853</c:v>
                </c:pt>
                <c:pt idx="20">
                  <c:v>3053.0303030303003</c:v>
                </c:pt>
                <c:pt idx="21">
                  <c:v>3068.1818181818153</c:v>
                </c:pt>
                <c:pt idx="22">
                  <c:v>3083.3333333333303</c:v>
                </c:pt>
                <c:pt idx="23">
                  <c:v>3098.4848484848453</c:v>
                </c:pt>
                <c:pt idx="24">
                  <c:v>3113.6363636363603</c:v>
                </c:pt>
                <c:pt idx="25">
                  <c:v>3128.7878787878753</c:v>
                </c:pt>
                <c:pt idx="26">
                  <c:v>3143.9393939393904</c:v>
                </c:pt>
                <c:pt idx="27">
                  <c:v>3159.0909090909054</c:v>
                </c:pt>
                <c:pt idx="28">
                  <c:v>3174.2424242424204</c:v>
                </c:pt>
                <c:pt idx="29">
                  <c:v>3189.3939393939354</c:v>
                </c:pt>
                <c:pt idx="30">
                  <c:v>3204.5454545454504</c:v>
                </c:pt>
                <c:pt idx="31">
                  <c:v>3219.6969696969654</c:v>
                </c:pt>
                <c:pt idx="32">
                  <c:v>3234.8484848484804</c:v>
                </c:pt>
                <c:pt idx="33">
                  <c:v>3249.9999999999955</c:v>
                </c:pt>
                <c:pt idx="34">
                  <c:v>3265.1515151515105</c:v>
                </c:pt>
                <c:pt idx="35">
                  <c:v>3280.3030303030255</c:v>
                </c:pt>
                <c:pt idx="36">
                  <c:v>3295.4545454545405</c:v>
                </c:pt>
                <c:pt idx="37">
                  <c:v>3310.6060606060555</c:v>
                </c:pt>
                <c:pt idx="38">
                  <c:v>3325.7575757575705</c:v>
                </c:pt>
                <c:pt idx="39">
                  <c:v>3340.9090909090855</c:v>
                </c:pt>
                <c:pt idx="40">
                  <c:v>3356.0606060606005</c:v>
                </c:pt>
                <c:pt idx="41">
                  <c:v>3371.2121212121156</c:v>
                </c:pt>
                <c:pt idx="42">
                  <c:v>3386.3636363636306</c:v>
                </c:pt>
                <c:pt idx="43">
                  <c:v>3401.5151515151456</c:v>
                </c:pt>
                <c:pt idx="44">
                  <c:v>3416.6666666666606</c:v>
                </c:pt>
                <c:pt idx="45">
                  <c:v>3431.8181818181756</c:v>
                </c:pt>
                <c:pt idx="46">
                  <c:v>3446.9696969696906</c:v>
                </c:pt>
                <c:pt idx="47">
                  <c:v>3462.1212121212056</c:v>
                </c:pt>
                <c:pt idx="48">
                  <c:v>3477.2727272727207</c:v>
                </c:pt>
                <c:pt idx="49">
                  <c:v>3492.4242424242357</c:v>
                </c:pt>
                <c:pt idx="50">
                  <c:v>3507.5757575757507</c:v>
                </c:pt>
                <c:pt idx="51">
                  <c:v>3522.7272727272657</c:v>
                </c:pt>
                <c:pt idx="52">
                  <c:v>3537.8787878787807</c:v>
                </c:pt>
                <c:pt idx="53">
                  <c:v>3553.0303030302957</c:v>
                </c:pt>
                <c:pt idx="54">
                  <c:v>3568.1818181818107</c:v>
                </c:pt>
                <c:pt idx="55">
                  <c:v>3583.3333333333258</c:v>
                </c:pt>
                <c:pt idx="56">
                  <c:v>3598.4848484848408</c:v>
                </c:pt>
                <c:pt idx="57">
                  <c:v>3613.6363636363558</c:v>
                </c:pt>
                <c:pt idx="58">
                  <c:v>3628.7878787878708</c:v>
                </c:pt>
                <c:pt idx="59">
                  <c:v>3643.9393939393858</c:v>
                </c:pt>
                <c:pt idx="60">
                  <c:v>3659.0909090909008</c:v>
                </c:pt>
                <c:pt idx="61">
                  <c:v>3674.2424242424158</c:v>
                </c:pt>
                <c:pt idx="62">
                  <c:v>3689.3939393939309</c:v>
                </c:pt>
                <c:pt idx="63">
                  <c:v>3704.5454545454459</c:v>
                </c:pt>
                <c:pt idx="64">
                  <c:v>3719.6969696969609</c:v>
                </c:pt>
                <c:pt idx="65">
                  <c:v>3734.8484848484759</c:v>
                </c:pt>
                <c:pt idx="66">
                  <c:v>3749.9999999999909</c:v>
                </c:pt>
                <c:pt idx="67">
                  <c:v>3765.1515151515059</c:v>
                </c:pt>
                <c:pt idx="68">
                  <c:v>3780.3030303030209</c:v>
                </c:pt>
                <c:pt idx="69">
                  <c:v>3795.4545454545359</c:v>
                </c:pt>
                <c:pt idx="70">
                  <c:v>3810.606060606051</c:v>
                </c:pt>
                <c:pt idx="71">
                  <c:v>3825.757575757566</c:v>
                </c:pt>
                <c:pt idx="72">
                  <c:v>3840.909090909081</c:v>
                </c:pt>
                <c:pt idx="73">
                  <c:v>3856.060606060596</c:v>
                </c:pt>
                <c:pt idx="74">
                  <c:v>3871.212121212111</c:v>
                </c:pt>
                <c:pt idx="75">
                  <c:v>3886.363636363626</c:v>
                </c:pt>
                <c:pt idx="76">
                  <c:v>3901.515151515141</c:v>
                </c:pt>
                <c:pt idx="77">
                  <c:v>3916.6666666666561</c:v>
                </c:pt>
                <c:pt idx="78">
                  <c:v>3931.8181818181711</c:v>
                </c:pt>
                <c:pt idx="79">
                  <c:v>3946.9696969696861</c:v>
                </c:pt>
                <c:pt idx="80">
                  <c:v>3962.1212121212011</c:v>
                </c:pt>
                <c:pt idx="81">
                  <c:v>3977.2727272727161</c:v>
                </c:pt>
                <c:pt idx="82">
                  <c:v>3992.4242424242311</c:v>
                </c:pt>
                <c:pt idx="83">
                  <c:v>4007.5757575757461</c:v>
                </c:pt>
                <c:pt idx="84">
                  <c:v>4022.7272727272612</c:v>
                </c:pt>
                <c:pt idx="85">
                  <c:v>4037.8787878787762</c:v>
                </c:pt>
                <c:pt idx="86">
                  <c:v>4053.0303030302912</c:v>
                </c:pt>
                <c:pt idx="87">
                  <c:v>4068.1818181818062</c:v>
                </c:pt>
                <c:pt idx="88">
                  <c:v>4083.3333333333212</c:v>
                </c:pt>
                <c:pt idx="89">
                  <c:v>4098.4848484848362</c:v>
                </c:pt>
                <c:pt idx="90">
                  <c:v>4113.6363636363512</c:v>
                </c:pt>
                <c:pt idx="91">
                  <c:v>4128.7878787878662</c:v>
                </c:pt>
                <c:pt idx="92">
                  <c:v>4143.9393939393813</c:v>
                </c:pt>
                <c:pt idx="93">
                  <c:v>4159.0909090908963</c:v>
                </c:pt>
                <c:pt idx="94">
                  <c:v>4174.2424242424113</c:v>
                </c:pt>
                <c:pt idx="95">
                  <c:v>4189.3939393939263</c:v>
                </c:pt>
                <c:pt idx="96">
                  <c:v>4204.5454545454413</c:v>
                </c:pt>
                <c:pt idx="97">
                  <c:v>4219.6969696969563</c:v>
                </c:pt>
                <c:pt idx="98">
                  <c:v>4234.8484848484713</c:v>
                </c:pt>
                <c:pt idx="99">
                  <c:v>4250</c:v>
                </c:pt>
              </c:numCache>
            </c:numRef>
          </c:xVal>
          <c:yVal>
            <c:numRef>
              <c:f>Jakaumalaskuri!$C$6:$C$105</c:f>
              <c:numCache>
                <c:formatCode>0.00</c:formatCode>
                <c:ptCount val="100"/>
                <c:pt idx="0">
                  <c:v>1.7727393647752031E-5</c:v>
                </c:pt>
                <c:pt idx="1">
                  <c:v>2.1223153701150389E-5</c:v>
                </c:pt>
                <c:pt idx="2">
                  <c:v>2.5315105714331E-5</c:v>
                </c:pt>
                <c:pt idx="3">
                  <c:v>3.0085301394837159E-5</c:v>
                </c:pt>
                <c:pt idx="4">
                  <c:v>3.5623270053663955E-5</c:v>
                </c:pt>
                <c:pt idx="5">
                  <c:v>4.2025994088600497E-5</c:v>
                </c:pt>
                <c:pt idx="6">
                  <c:v>4.9397731166084006E-5</c:v>
                </c:pt>
                <c:pt idx="7">
                  <c:v>5.7849659190536162E-5</c:v>
                </c:pt>
                <c:pt idx="8">
                  <c:v>6.7499320746488233E-5</c:v>
                </c:pt>
                <c:pt idx="9">
                  <c:v>7.8469845142988684E-5</c:v>
                </c:pt>
                <c:pt idx="10">
                  <c:v>9.0888928580380517E-5</c:v>
                </c:pt>
                <c:pt idx="11">
                  <c:v>1.0488755637483653E-4</c:v>
                </c:pt>
                <c:pt idx="12">
                  <c:v>1.2059845566720088E-4</c:v>
                </c:pt>
                <c:pt idx="13">
                  <c:v>1.3815427262691996E-4</c:v>
                </c:pt>
                <c:pt idx="14">
                  <c:v>1.5768547481611049E-4</c:v>
                </c:pt>
                <c:pt idx="15">
                  <c:v>1.7931798703436778E-4</c:v>
                </c:pt>
                <c:pt idx="16">
                  <c:v>2.0317057750321262E-4</c:v>
                </c:pt>
                <c:pt idx="17">
                  <c:v>2.2935202049924748E-4</c:v>
                </c:pt>
                <c:pt idx="18">
                  <c:v>2.5795807128372634E-4</c:v>
                </c:pt>
                <c:pt idx="19">
                  <c:v>2.8906829912932522E-4</c:v>
                </c:pt>
                <c:pt idx="20">
                  <c:v>3.2274283409264819E-4</c:v>
                </c:pt>
                <c:pt idx="21">
                  <c:v>3.5901909256528993E-4</c:v>
                </c:pt>
                <c:pt idx="22">
                  <c:v>3.9790855517098675E-4</c:v>
                </c:pt>
                <c:pt idx="23">
                  <c:v>4.3939367786027149E-4</c:v>
                </c:pt>
                <c:pt idx="24">
                  <c:v>4.8342502268598569E-4</c:v>
                </c:pt>
                <c:pt idx="25">
                  <c:v>5.2991869833900489E-4</c:v>
                </c:pt>
                <c:pt idx="26">
                  <c:v>5.787542017349984E-4</c:v>
                </c:pt>
                <c:pt idx="27">
                  <c:v>6.297727504753621E-4</c:v>
                </c:pt>
                <c:pt idx="28">
                  <c:v>6.8277619163617845E-4</c:v>
                </c:pt>
                <c:pt idx="29">
                  <c:v>7.3752656493463126E-4</c:v>
                </c:pt>
                <c:pt idx="30">
                  <c:v>7.9374638785232546E-4</c:v>
                </c:pt>
                <c:pt idx="31">
                  <c:v>8.5111971684326054E-4</c:v>
                </c:pt>
                <c:pt idx="32">
                  <c:v>9.0929402252542656E-4</c:v>
                </c:pt>
                <c:pt idx="33">
                  <c:v>9.6788289807655593E-4</c:v>
                </c:pt>
                <c:pt idx="34">
                  <c:v>1.0264695993729585E-3</c:v>
                </c:pt>
                <c:pt idx="35">
                  <c:v>1.0846113932818939E-3</c:v>
                </c:pt>
                <c:pt idx="36">
                  <c:v>1.1418446675936016E-3</c:v>
                </c:pt>
                <c:pt idx="37">
                  <c:v>1.1976907330843803E-3</c:v>
                </c:pt>
                <c:pt idx="38">
                  <c:v>1.2516622259116604E-3</c:v>
                </c:pt>
                <c:pt idx="39">
                  <c:v>1.3032699977507424E-3</c:v>
                </c:pt>
                <c:pt idx="40">
                  <c:v>1.3520303625744478E-3</c:v>
                </c:pt>
                <c:pt idx="41">
                  <c:v>1.3974725534906013E-3</c:v>
                </c:pt>
                <c:pt idx="42">
                  <c:v>1.4391462312504781E-3</c:v>
                </c:pt>
                <c:pt idx="43">
                  <c:v>1.4766288784787758E-3</c:v>
                </c:pt>
                <c:pt idx="44">
                  <c:v>1.5095329107719605E-3</c:v>
                </c:pt>
                <c:pt idx="45">
                  <c:v>1.5375123378290254E-3</c:v>
                </c:pt>
                <c:pt idx="46">
                  <c:v>1.5602688148051384E-3</c:v>
                </c:pt>
                <c:pt idx="47">
                  <c:v>1.577556936019669E-3</c:v>
                </c:pt>
                <c:pt idx="48">
                  <c:v>1.5891886397269633E-3</c:v>
                </c:pt>
                <c:pt idx="49">
                  <c:v>1.5950366134149659E-3</c:v>
                </c:pt>
                <c:pt idx="50">
                  <c:v>1.5950366134149683E-3</c:v>
                </c:pt>
                <c:pt idx="51">
                  <c:v>1.5891886397269709E-3</c:v>
                </c:pt>
                <c:pt idx="52">
                  <c:v>1.5775569360196823E-3</c:v>
                </c:pt>
                <c:pt idx="53">
                  <c:v>1.5602688148051568E-3</c:v>
                </c:pt>
                <c:pt idx="54">
                  <c:v>1.5375123378290484E-3</c:v>
                </c:pt>
                <c:pt idx="55">
                  <c:v>1.5095329107719881E-3</c:v>
                </c:pt>
                <c:pt idx="56">
                  <c:v>1.4766288784788075E-3</c:v>
                </c:pt>
                <c:pt idx="57">
                  <c:v>1.4391462312505138E-3</c:v>
                </c:pt>
                <c:pt idx="58">
                  <c:v>1.3974725534906408E-3</c:v>
                </c:pt>
                <c:pt idx="59">
                  <c:v>1.3520303625744901E-3</c:v>
                </c:pt>
                <c:pt idx="60">
                  <c:v>1.3032699977507877E-3</c:v>
                </c:pt>
                <c:pt idx="61">
                  <c:v>1.2516622259117081E-3</c:v>
                </c:pt>
                <c:pt idx="62">
                  <c:v>1.1976907330844297E-3</c:v>
                </c:pt>
                <c:pt idx="63">
                  <c:v>1.1418446675936526E-3</c:v>
                </c:pt>
                <c:pt idx="64">
                  <c:v>1.0846113932819459E-3</c:v>
                </c:pt>
                <c:pt idx="65">
                  <c:v>1.026469599373011E-3</c:v>
                </c:pt>
                <c:pt idx="66">
                  <c:v>9.6788289807660862E-4</c:v>
                </c:pt>
                <c:pt idx="67">
                  <c:v>9.0929402252547926E-4</c:v>
                </c:pt>
                <c:pt idx="68">
                  <c:v>8.5111971684331247E-4</c:v>
                </c:pt>
                <c:pt idx="69">
                  <c:v>7.9374638785237664E-4</c:v>
                </c:pt>
                <c:pt idx="70">
                  <c:v>7.3752656493468135E-4</c:v>
                </c:pt>
                <c:pt idx="71">
                  <c:v>6.8277619163622703E-4</c:v>
                </c:pt>
                <c:pt idx="72">
                  <c:v>6.2977275047540872E-4</c:v>
                </c:pt>
                <c:pt idx="73">
                  <c:v>5.787542017350435E-4</c:v>
                </c:pt>
                <c:pt idx="74">
                  <c:v>5.2991869833904782E-4</c:v>
                </c:pt>
                <c:pt idx="75">
                  <c:v>4.8342502268602651E-4</c:v>
                </c:pt>
                <c:pt idx="76">
                  <c:v>4.3939367786031004E-4</c:v>
                </c:pt>
                <c:pt idx="77">
                  <c:v>3.9790855517102285E-4</c:v>
                </c:pt>
                <c:pt idx="78">
                  <c:v>3.5901909256532381E-4</c:v>
                </c:pt>
                <c:pt idx="79">
                  <c:v>3.2274283409267974E-4</c:v>
                </c:pt>
                <c:pt idx="80">
                  <c:v>2.8906829912935439E-4</c:v>
                </c:pt>
                <c:pt idx="81">
                  <c:v>2.5795807128375312E-4</c:v>
                </c:pt>
                <c:pt idx="82">
                  <c:v>2.2935202049927212E-4</c:v>
                </c:pt>
                <c:pt idx="83">
                  <c:v>2.0317057750323506E-4</c:v>
                </c:pt>
                <c:pt idx="84">
                  <c:v>1.7931798703438821E-4</c:v>
                </c:pt>
                <c:pt idx="85">
                  <c:v>1.5768547481612903E-4</c:v>
                </c:pt>
                <c:pt idx="86">
                  <c:v>1.3815427262693663E-4</c:v>
                </c:pt>
                <c:pt idx="87">
                  <c:v>1.2059845566721571E-4</c:v>
                </c:pt>
                <c:pt idx="88">
                  <c:v>1.0488755637484992E-4</c:v>
                </c:pt>
                <c:pt idx="89">
                  <c:v>9.0888928580392444E-5</c:v>
                </c:pt>
                <c:pt idx="90">
                  <c:v>7.8469845142999214E-5</c:v>
                </c:pt>
                <c:pt idx="91">
                  <c:v>6.749932074649753E-5</c:v>
                </c:pt>
                <c:pt idx="92">
                  <c:v>5.7849659190544307E-5</c:v>
                </c:pt>
                <c:pt idx="93">
                  <c:v>4.9397731166091141E-5</c:v>
                </c:pt>
                <c:pt idx="94">
                  <c:v>4.2025994088606691E-5</c:v>
                </c:pt>
                <c:pt idx="95">
                  <c:v>3.5623270053669295E-5</c:v>
                </c:pt>
                <c:pt idx="96">
                  <c:v>3.008530139484179E-5</c:v>
                </c:pt>
                <c:pt idx="97">
                  <c:v>2.5315105714334981E-5</c:v>
                </c:pt>
                <c:pt idx="98">
                  <c:v>2.1223153701153801E-5</c:v>
                </c:pt>
                <c:pt idx="99">
                  <c:v>1.7727393647752031E-5</c:v>
                </c:pt>
              </c:numCache>
            </c:numRef>
          </c:yVal>
          <c:smooth val="1"/>
          <c:extLst>
            <c:ext xmlns:c16="http://schemas.microsoft.com/office/drawing/2014/chart" uri="{C3380CC4-5D6E-409C-BE32-E72D297353CC}">
              <c16:uniqueId val="{00000000-0F87-421B-A83C-DAB4907EB5FC}"/>
            </c:ext>
          </c:extLst>
        </c:ser>
        <c:dLbls>
          <c:showLegendKey val="0"/>
          <c:showVal val="0"/>
          <c:showCatName val="0"/>
          <c:showSerName val="0"/>
          <c:showPercent val="0"/>
          <c:showBubbleSize val="0"/>
        </c:dLbls>
        <c:axId val="736935552"/>
        <c:axId val="736942032"/>
      </c:scatterChart>
      <c:valAx>
        <c:axId val="736935552"/>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36942032"/>
        <c:crosses val="autoZero"/>
        <c:crossBetween val="midCat"/>
      </c:valAx>
      <c:valAx>
        <c:axId val="736942032"/>
        <c:scaling>
          <c:orientation val="minMax"/>
        </c:scaling>
        <c:delete val="1"/>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crossAx val="736935552"/>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ysClr val="windowText" lastClr="000000"/>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4" Type="http://schemas.openxmlformats.org/officeDocument/2006/relationships/chart" Target="../charts/chart4.xml"/></Relationships>
</file>

<file path=xl/drawings/_rels/drawing3.xml.rels><?xml version="1.0" encoding="UTF-8" standalone="yes"?>
<Relationships xmlns="http://schemas.openxmlformats.org/package/2006/relationships"><Relationship Id="rId1" Type="http://schemas.openxmlformats.org/officeDocument/2006/relationships/chart" Target="../charts/chart5.xml"/></Relationships>
</file>

<file path=xl/drawings/_rels/drawing4.xml.rels><?xml version="1.0" encoding="UTF-8" standalone="yes"?>
<Relationships xmlns="http://schemas.openxmlformats.org/package/2006/relationships"><Relationship Id="rId1" Type="http://schemas.openxmlformats.org/officeDocument/2006/relationships/chart" Target="../charts/chart6.xml"/></Relationships>
</file>

<file path=xl/drawings/drawing1.xml><?xml version="1.0" encoding="utf-8"?>
<xdr:wsDr xmlns:xdr="http://schemas.openxmlformats.org/drawingml/2006/spreadsheetDrawing" xmlns:a="http://schemas.openxmlformats.org/drawingml/2006/main">
  <xdr:twoCellAnchor>
    <xdr:from>
      <xdr:col>5</xdr:col>
      <xdr:colOff>600075</xdr:colOff>
      <xdr:row>18</xdr:row>
      <xdr:rowOff>0</xdr:rowOff>
    </xdr:from>
    <xdr:to>
      <xdr:col>7</xdr:col>
      <xdr:colOff>114300</xdr:colOff>
      <xdr:row>23</xdr:row>
      <xdr:rowOff>180975</xdr:rowOff>
    </xdr:to>
    <xdr:sp macro="" textlink="">
      <xdr:nvSpPr>
        <xdr:cNvPr id="2" name="TextBox 1">
          <a:extLst>
            <a:ext uri="{FF2B5EF4-FFF2-40B4-BE49-F238E27FC236}">
              <a16:creationId xmlns:a16="http://schemas.microsoft.com/office/drawing/2014/main" id="{51DC57A8-72E9-19C4-51E6-83754C441948}"/>
            </a:ext>
          </a:extLst>
        </xdr:cNvPr>
        <xdr:cNvSpPr txBox="1"/>
      </xdr:nvSpPr>
      <xdr:spPr>
        <a:xfrm>
          <a:off x="4591050" y="3543300"/>
          <a:ext cx="2619375" cy="1133475"/>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a:t>Tähän täytetään satokasvin tuotto- ja kustannustiedot hehtaaria kohti. Nykyisessä versiossa vain yksi satokasvi, eli oletetaan monokulttuuri.</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28</xdr:col>
      <xdr:colOff>0</xdr:colOff>
      <xdr:row>11</xdr:row>
      <xdr:rowOff>4762</xdr:rowOff>
    </xdr:from>
    <xdr:to>
      <xdr:col>36</xdr:col>
      <xdr:colOff>0</xdr:colOff>
      <xdr:row>27</xdr:row>
      <xdr:rowOff>9525</xdr:rowOff>
    </xdr:to>
    <xdr:graphicFrame macro="">
      <xdr:nvGraphicFramePr>
        <xdr:cNvPr id="3" name="Chart 2">
          <a:extLst>
            <a:ext uri="{FF2B5EF4-FFF2-40B4-BE49-F238E27FC236}">
              <a16:creationId xmlns:a16="http://schemas.microsoft.com/office/drawing/2014/main" id="{38D77454-4F62-2F6A-276B-74F8F7FC81D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36</xdr:col>
      <xdr:colOff>380998</xdr:colOff>
      <xdr:row>11</xdr:row>
      <xdr:rowOff>4762</xdr:rowOff>
    </xdr:from>
    <xdr:to>
      <xdr:col>49</xdr:col>
      <xdr:colOff>380999</xdr:colOff>
      <xdr:row>27</xdr:row>
      <xdr:rowOff>0</xdr:rowOff>
    </xdr:to>
    <xdr:graphicFrame macro="">
      <xdr:nvGraphicFramePr>
        <xdr:cNvPr id="5" name="Chart 4">
          <a:extLst>
            <a:ext uri="{FF2B5EF4-FFF2-40B4-BE49-F238E27FC236}">
              <a16:creationId xmlns:a16="http://schemas.microsoft.com/office/drawing/2014/main" id="{B920C200-38F9-4154-5A41-B76B15084E24}"/>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55</xdr:col>
      <xdr:colOff>0</xdr:colOff>
      <xdr:row>20</xdr:row>
      <xdr:rowOff>0</xdr:rowOff>
    </xdr:from>
    <xdr:to>
      <xdr:col>57</xdr:col>
      <xdr:colOff>1485899</xdr:colOff>
      <xdr:row>39</xdr:row>
      <xdr:rowOff>0</xdr:rowOff>
    </xdr:to>
    <xdr:graphicFrame macro="">
      <xdr:nvGraphicFramePr>
        <xdr:cNvPr id="7" name="Chart 6">
          <a:extLst>
            <a:ext uri="{FF2B5EF4-FFF2-40B4-BE49-F238E27FC236}">
              <a16:creationId xmlns:a16="http://schemas.microsoft.com/office/drawing/2014/main" id="{3DC65530-7964-4559-8DBB-7F7D701BB5C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59</xdr:col>
      <xdr:colOff>9525</xdr:colOff>
      <xdr:row>32</xdr:row>
      <xdr:rowOff>0</xdr:rowOff>
    </xdr:from>
    <xdr:to>
      <xdr:col>64</xdr:col>
      <xdr:colOff>600075</xdr:colOff>
      <xdr:row>52</xdr:row>
      <xdr:rowOff>0</xdr:rowOff>
    </xdr:to>
    <xdr:graphicFrame macro="">
      <xdr:nvGraphicFramePr>
        <xdr:cNvPr id="14" name="Chart 13">
          <a:extLst>
            <a:ext uri="{FF2B5EF4-FFF2-40B4-BE49-F238E27FC236}">
              <a16:creationId xmlns:a16="http://schemas.microsoft.com/office/drawing/2014/main" id="{732247D4-3E10-4A2A-9304-66D735FD8F9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33</xdr:col>
      <xdr:colOff>9072</xdr:colOff>
      <xdr:row>15</xdr:row>
      <xdr:rowOff>4762</xdr:rowOff>
    </xdr:from>
    <xdr:to>
      <xdr:col>40</xdr:col>
      <xdr:colOff>9073</xdr:colOff>
      <xdr:row>29</xdr:row>
      <xdr:rowOff>0</xdr:rowOff>
    </xdr:to>
    <xdr:graphicFrame macro="">
      <xdr:nvGraphicFramePr>
        <xdr:cNvPr id="3" name="Chart 2">
          <a:extLst>
            <a:ext uri="{FF2B5EF4-FFF2-40B4-BE49-F238E27FC236}">
              <a16:creationId xmlns:a16="http://schemas.microsoft.com/office/drawing/2014/main" id="{237CEF01-9CCD-454F-ACBC-A635BE47711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3</xdr:col>
      <xdr:colOff>609599</xdr:colOff>
      <xdr:row>9</xdr:row>
      <xdr:rowOff>4762</xdr:rowOff>
    </xdr:from>
    <xdr:to>
      <xdr:col>10</xdr:col>
      <xdr:colOff>9524</xdr:colOff>
      <xdr:row>27</xdr:row>
      <xdr:rowOff>180975</xdr:rowOff>
    </xdr:to>
    <xdr:graphicFrame macro="">
      <xdr:nvGraphicFramePr>
        <xdr:cNvPr id="2" name="Chart 1">
          <a:extLst>
            <a:ext uri="{FF2B5EF4-FFF2-40B4-BE49-F238E27FC236}">
              <a16:creationId xmlns:a16="http://schemas.microsoft.com/office/drawing/2014/main" id="{98B43CAD-0036-75C4-DEE0-A1F7293C8D4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11</xdr:col>
      <xdr:colOff>0</xdr:colOff>
      <xdr:row>3</xdr:row>
      <xdr:rowOff>95250</xdr:rowOff>
    </xdr:from>
    <xdr:to>
      <xdr:col>17</xdr:col>
      <xdr:colOff>600075</xdr:colOff>
      <xdr:row>15</xdr:row>
      <xdr:rowOff>0</xdr:rowOff>
    </xdr:to>
    <xdr:sp macro="" textlink="">
      <xdr:nvSpPr>
        <xdr:cNvPr id="3" name="TextBox 2">
          <a:extLst>
            <a:ext uri="{FF2B5EF4-FFF2-40B4-BE49-F238E27FC236}">
              <a16:creationId xmlns:a16="http://schemas.microsoft.com/office/drawing/2014/main" id="{34ACD56F-EF4C-7C42-9467-2946E5A796B0}"/>
            </a:ext>
          </a:extLst>
        </xdr:cNvPr>
        <xdr:cNvSpPr txBox="1"/>
      </xdr:nvSpPr>
      <xdr:spPr>
        <a:xfrm>
          <a:off x="9648825" y="819150"/>
          <a:ext cx="4257675" cy="222885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a:t>Tämän välilehden tarkoitus on havainnollistaa visuaalisesti</a:t>
          </a:r>
          <a:r>
            <a:rPr lang="en-GB" sz="1100" baseline="0"/>
            <a:t> miltä normaalijakauma näyttää eri keskiarvoilla ja keskihajonnan arvoilla. Vaihtelemalla keltaisten solujen arvoja voi nähdä, miten jakauman muoto muuttuu. Käytännössä jakauman muoto kertoo, kuinka todennäköistä tietyn satotason tai hinnan esiintyminen muihin satoihin tai hintoihin nähden on. Vasemmalla näkyvä taulukko toimii pohjana kuvaajalle, eikä sen arvoihin kannata kiinnittää huomiota. Kuvaajan x-akseli näyttää muuttujan, kuten sadon tai hinnan, arvon, ja y-akseli kuvaa todennäköisyyttä saada tietty arvo. Yksittäisen muuttujan arvojen todennäköisyyksiä ei kuitenkaan ole mielekästä tarkastella. Tästä syystä kuvaajassa ei näytetä y-akselia eikä tiheysfuntkion arvo -sarake ei sisällä käytännön kannalta oleellista tietoa.</a:t>
          </a:r>
          <a:endParaRPr lang="en-GB" sz="1100"/>
        </a:p>
      </xdr:txBody>
    </xdr:sp>
    <xdr:clientData/>
  </xdr:twoCellAnchor>
</xdr:wsDr>
</file>

<file path=xl/theme/theme1.xml><?xml version="1.0" encoding="utf-8"?>
<a:theme xmlns:a="http://schemas.openxmlformats.org/drawingml/2006/main" name="Office-tee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3.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43DDC3-6C3D-4915-A3D3-2DAB385F85DF}">
  <dimension ref="A2:J29"/>
  <sheetViews>
    <sheetView zoomScaleNormal="100" workbookViewId="0">
      <selection activeCell="J21" sqref="J21"/>
    </sheetView>
  </sheetViews>
  <sheetFormatPr defaultRowHeight="14.5" x14ac:dyDescent="0.35"/>
  <cols>
    <col min="2" max="2" width="23.26953125" bestFit="1" customWidth="1"/>
    <col min="3" max="3" width="9.1796875" customWidth="1"/>
    <col min="7" max="7" width="37.453125" bestFit="1" customWidth="1"/>
  </cols>
  <sheetData>
    <row r="2" spans="2:10" ht="21" x14ac:dyDescent="0.5">
      <c r="B2" s="10" t="s">
        <v>23</v>
      </c>
    </row>
    <row r="3" spans="2:10" s="47" customFormat="1" x14ac:dyDescent="0.35"/>
    <row r="4" spans="2:10" ht="15" thickBot="1" x14ac:dyDescent="0.4">
      <c r="B4" s="57" t="s">
        <v>69</v>
      </c>
      <c r="C4" s="29"/>
      <c r="D4" s="29"/>
      <c r="E4" s="29"/>
      <c r="G4" s="57" t="s">
        <v>70</v>
      </c>
      <c r="H4" s="16"/>
      <c r="I4" s="16"/>
    </row>
    <row r="5" spans="2:10" ht="15" thickTop="1" x14ac:dyDescent="0.35">
      <c r="C5" s="26" t="s">
        <v>64</v>
      </c>
      <c r="D5" s="26" t="s">
        <v>7</v>
      </c>
      <c r="E5" s="26" t="s">
        <v>35</v>
      </c>
      <c r="G5" s="60" t="s">
        <v>24</v>
      </c>
      <c r="H5" s="68"/>
      <c r="I5" s="68"/>
    </row>
    <row r="6" spans="2:10" x14ac:dyDescent="0.35">
      <c r="B6" s="40" t="s">
        <v>0</v>
      </c>
      <c r="C6" s="14"/>
      <c r="D6" s="14"/>
      <c r="E6" s="14"/>
      <c r="G6" t="s">
        <v>18</v>
      </c>
      <c r="H6" s="42">
        <v>2500</v>
      </c>
      <c r="I6" s="19"/>
    </row>
    <row r="7" spans="2:10" x14ac:dyDescent="0.35">
      <c r="B7" t="s">
        <v>63</v>
      </c>
      <c r="C7" s="19">
        <f>H6</f>
        <v>2500</v>
      </c>
      <c r="D7" s="19">
        <f>H11/1000</f>
        <v>0.2</v>
      </c>
      <c r="E7" s="19">
        <f>C7*D7</f>
        <v>500</v>
      </c>
      <c r="G7" t="s">
        <v>19</v>
      </c>
      <c r="H7" s="42">
        <v>250</v>
      </c>
      <c r="I7" s="19"/>
    </row>
    <row r="8" spans="2:10" x14ac:dyDescent="0.35">
      <c r="B8" s="6" t="s">
        <v>3</v>
      </c>
      <c r="C8" s="23"/>
      <c r="D8" s="23"/>
      <c r="E8" s="23">
        <v>400</v>
      </c>
      <c r="G8" s="69" t="s">
        <v>20</v>
      </c>
      <c r="H8" s="70">
        <f>H6</f>
        <v>2500</v>
      </c>
      <c r="I8" s="70">
        <f>H7</f>
        <v>250</v>
      </c>
    </row>
    <row r="9" spans="2:10" x14ac:dyDescent="0.35">
      <c r="C9" s="25"/>
      <c r="D9" s="19"/>
      <c r="E9" s="19"/>
      <c r="G9" s="4"/>
      <c r="H9" s="4"/>
      <c r="I9" s="4"/>
      <c r="J9" s="6"/>
    </row>
    <row r="10" spans="2:10" x14ac:dyDescent="0.35">
      <c r="C10" s="19"/>
      <c r="D10" s="19"/>
      <c r="E10" s="19"/>
      <c r="G10" s="47" t="s">
        <v>25</v>
      </c>
      <c r="H10" s="6"/>
      <c r="I10" s="6"/>
    </row>
    <row r="11" spans="2:10" x14ac:dyDescent="0.35">
      <c r="B11" s="4"/>
      <c r="C11" s="26"/>
      <c r="D11" s="26"/>
      <c r="E11" s="26"/>
      <c r="F11" s="6"/>
      <c r="G11" t="s">
        <v>26</v>
      </c>
      <c r="H11" s="42">
        <v>200</v>
      </c>
      <c r="I11" s="19"/>
    </row>
    <row r="12" spans="2:10" x14ac:dyDescent="0.35">
      <c r="B12" t="s">
        <v>2</v>
      </c>
      <c r="C12" s="19"/>
      <c r="D12" s="19"/>
      <c r="E12" s="19">
        <f>SUM(E7:E11)</f>
        <v>900</v>
      </c>
      <c r="G12" t="s">
        <v>19</v>
      </c>
      <c r="H12" s="42">
        <v>50</v>
      </c>
      <c r="I12" s="19"/>
    </row>
    <row r="13" spans="2:10" x14ac:dyDescent="0.35">
      <c r="G13" s="69" t="s">
        <v>20</v>
      </c>
      <c r="H13" s="70">
        <f>H11</f>
        <v>200</v>
      </c>
      <c r="I13" s="70">
        <f>H12</f>
        <v>50</v>
      </c>
      <c r="J13" s="6"/>
    </row>
    <row r="14" spans="2:10" x14ac:dyDescent="0.35">
      <c r="B14" s="40" t="s">
        <v>9</v>
      </c>
      <c r="C14" s="14"/>
      <c r="D14" s="14"/>
      <c r="E14" s="14"/>
      <c r="G14" s="4"/>
      <c r="H14" s="4"/>
      <c r="I14" s="4"/>
    </row>
    <row r="15" spans="2:10" ht="15" thickBot="1" x14ac:dyDescent="0.4">
      <c r="B15" t="s">
        <v>1</v>
      </c>
      <c r="C15" s="19"/>
      <c r="D15" s="19"/>
      <c r="E15">
        <v>115</v>
      </c>
      <c r="G15" s="57" t="s">
        <v>8</v>
      </c>
      <c r="H15" s="65">
        <v>0.25</v>
      </c>
      <c r="I15" s="29"/>
    </row>
    <row r="16" spans="2:10" ht="15" thickTop="1" x14ac:dyDescent="0.35">
      <c r="B16" t="s">
        <v>104</v>
      </c>
      <c r="C16" s="19"/>
      <c r="D16" s="19"/>
      <c r="E16">
        <v>284</v>
      </c>
    </row>
    <row r="17" spans="1:6" x14ac:dyDescent="0.35">
      <c r="B17" t="s">
        <v>105</v>
      </c>
      <c r="C17" s="19"/>
      <c r="D17" s="19"/>
      <c r="E17">
        <v>37</v>
      </c>
    </row>
    <row r="18" spans="1:6" x14ac:dyDescent="0.35">
      <c r="B18" t="s">
        <v>106</v>
      </c>
      <c r="C18" s="19"/>
      <c r="D18" s="19"/>
      <c r="E18">
        <v>169</v>
      </c>
    </row>
    <row r="19" spans="1:6" x14ac:dyDescent="0.35">
      <c r="B19" t="s">
        <v>32</v>
      </c>
      <c r="C19" s="19"/>
      <c r="D19" s="19"/>
      <c r="E19">
        <v>255</v>
      </c>
    </row>
    <row r="20" spans="1:6" x14ac:dyDescent="0.35">
      <c r="B20" t="s">
        <v>116</v>
      </c>
      <c r="C20">
        <v>10</v>
      </c>
      <c r="D20">
        <v>16.5</v>
      </c>
      <c r="E20">
        <f>C20*D20</f>
        <v>165</v>
      </c>
      <c r="F20" s="6"/>
    </row>
    <row r="21" spans="1:6" x14ac:dyDescent="0.35">
      <c r="B21" t="s">
        <v>107</v>
      </c>
      <c r="C21" s="19"/>
      <c r="D21" s="19"/>
      <c r="E21">
        <v>641</v>
      </c>
      <c r="F21" s="6"/>
    </row>
    <row r="22" spans="1:6" x14ac:dyDescent="0.35">
      <c r="B22" s="6"/>
      <c r="C22" s="23"/>
      <c r="D22" s="23"/>
      <c r="E22" s="23"/>
    </row>
    <row r="23" spans="1:6" x14ac:dyDescent="0.35">
      <c r="B23" s="6"/>
      <c r="C23" s="23"/>
      <c r="D23" s="23"/>
      <c r="E23" s="23"/>
    </row>
    <row r="24" spans="1:6" x14ac:dyDescent="0.35">
      <c r="C24" s="19"/>
      <c r="D24" s="19"/>
      <c r="E24" s="19"/>
      <c r="F24" s="6"/>
    </row>
    <row r="25" spans="1:6" x14ac:dyDescent="0.35">
      <c r="B25" s="4"/>
      <c r="C25" s="26"/>
      <c r="D25" s="26"/>
      <c r="E25" s="26"/>
    </row>
    <row r="26" spans="1:6" x14ac:dyDescent="0.35">
      <c r="B26" t="s">
        <v>2</v>
      </c>
      <c r="C26" s="19"/>
      <c r="D26" s="19"/>
      <c r="E26" s="19">
        <f>500+E20</f>
        <v>665</v>
      </c>
    </row>
    <row r="27" spans="1:6" x14ac:dyDescent="0.35">
      <c r="A27" s="6"/>
      <c r="B27" s="41"/>
      <c r="C27" s="41"/>
      <c r="D27" s="41"/>
      <c r="E27" s="41"/>
    </row>
    <row r="28" spans="1:6" ht="15" thickBot="1" x14ac:dyDescent="0.4">
      <c r="B28" s="63" t="s">
        <v>5</v>
      </c>
      <c r="C28" s="64"/>
      <c r="D28" s="64"/>
      <c r="E28" s="64">
        <f>E12-E26</f>
        <v>235</v>
      </c>
    </row>
    <row r="29" spans="1:6" ht="15" thickTop="1" x14ac:dyDescent="0.35"/>
  </sheetData>
  <pageMargins left="0.7" right="0.7" top="0.75" bottom="0.75" header="0.3" footer="0.3"/>
  <drawing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B14C87-5B41-4E36-9775-1087DDCAAC10}">
  <dimension ref="B2:J182"/>
  <sheetViews>
    <sheetView tabSelected="1" topLeftCell="A83" zoomScaleNormal="100" workbookViewId="0">
      <selection activeCell="C94" sqref="C94"/>
    </sheetView>
  </sheetViews>
  <sheetFormatPr defaultRowHeight="14.5" x14ac:dyDescent="0.35"/>
  <cols>
    <col min="2" max="2" width="42.26953125" customWidth="1"/>
    <col min="3" max="3" width="24.81640625" bestFit="1" customWidth="1"/>
  </cols>
  <sheetData>
    <row r="2" spans="2:5" ht="21" x14ac:dyDescent="0.5">
      <c r="B2" s="11" t="s">
        <v>51</v>
      </c>
    </row>
    <row r="5" spans="2:5" ht="16" thickBot="1" x14ac:dyDescent="0.4">
      <c r="B5" s="56" t="s">
        <v>12</v>
      </c>
      <c r="C5" s="16"/>
      <c r="D5" s="16"/>
      <c r="E5" s="16"/>
    </row>
    <row r="6" spans="2:5" ht="15" thickTop="1" x14ac:dyDescent="0.35">
      <c r="B6" s="1" t="s">
        <v>27</v>
      </c>
    </row>
    <row r="7" spans="2:5" x14ac:dyDescent="0.35">
      <c r="B7" t="s">
        <v>28</v>
      </c>
      <c r="C7" s="43">
        <v>-0.03</v>
      </c>
    </row>
    <row r="8" spans="2:5" x14ac:dyDescent="0.35">
      <c r="B8" t="s">
        <v>29</v>
      </c>
      <c r="C8" s="43">
        <v>0</v>
      </c>
    </row>
    <row r="9" spans="2:5" x14ac:dyDescent="0.35">
      <c r="B9" s="6" t="s">
        <v>43</v>
      </c>
      <c r="C9" s="44">
        <v>0</v>
      </c>
      <c r="D9" s="6"/>
    </row>
    <row r="10" spans="2:5" x14ac:dyDescent="0.35">
      <c r="B10" s="12" t="s">
        <v>40</v>
      </c>
      <c r="C10" s="45">
        <v>5</v>
      </c>
      <c r="D10" s="13"/>
    </row>
    <row r="11" spans="2:5" x14ac:dyDescent="0.35">
      <c r="B11" s="12"/>
      <c r="D11" s="13"/>
    </row>
    <row r="12" spans="2:5" x14ac:dyDescent="0.35">
      <c r="B12" s="52"/>
      <c r="C12" s="38" t="s">
        <v>34</v>
      </c>
      <c r="D12" s="38" t="s">
        <v>7</v>
      </c>
      <c r="E12" s="38" t="s">
        <v>35</v>
      </c>
    </row>
    <row r="13" spans="2:5" x14ac:dyDescent="0.35">
      <c r="B13" s="40" t="s">
        <v>0</v>
      </c>
      <c r="C13" s="46"/>
      <c r="D13" s="46"/>
      <c r="E13" s="46"/>
    </row>
    <row r="14" spans="2:5" x14ac:dyDescent="0.35">
      <c r="B14" s="6"/>
      <c r="C14" s="23"/>
      <c r="D14" s="23"/>
      <c r="E14" s="23"/>
    </row>
    <row r="15" spans="2:5" x14ac:dyDescent="0.35">
      <c r="C15" s="19"/>
      <c r="D15" s="19"/>
      <c r="E15" s="19"/>
    </row>
    <row r="16" spans="2:5" x14ac:dyDescent="0.35">
      <c r="C16" s="25"/>
      <c r="D16" s="19"/>
      <c r="E16" s="19"/>
    </row>
    <row r="17" spans="2:7" x14ac:dyDescent="0.35">
      <c r="B17" s="4"/>
      <c r="C17" s="26"/>
      <c r="D17" s="26"/>
      <c r="E17" s="26"/>
    </row>
    <row r="18" spans="2:7" x14ac:dyDescent="0.35">
      <c r="B18" t="s">
        <v>2</v>
      </c>
      <c r="C18" s="19"/>
      <c r="D18" s="19"/>
      <c r="E18" s="19">
        <f>SUM(E5:E17)</f>
        <v>0</v>
      </c>
    </row>
    <row r="20" spans="2:7" x14ac:dyDescent="0.35">
      <c r="B20" s="40" t="s">
        <v>9</v>
      </c>
      <c r="C20" s="46"/>
      <c r="D20" s="46"/>
      <c r="E20" s="46"/>
    </row>
    <row r="21" spans="2:7" x14ac:dyDescent="0.35">
      <c r="B21" t="s">
        <v>11</v>
      </c>
      <c r="C21" s="94">
        <v>-0.5</v>
      </c>
      <c r="D21" s="19">
        <v>16.5</v>
      </c>
      <c r="E21" s="28">
        <f>C21*D21</f>
        <v>-8.25</v>
      </c>
      <c r="F21" s="5"/>
      <c r="G21" s="5"/>
    </row>
    <row r="22" spans="2:7" x14ac:dyDescent="0.35">
      <c r="B22" t="s">
        <v>109</v>
      </c>
      <c r="C22" s="94">
        <v>-17.5</v>
      </c>
      <c r="D22" s="19">
        <v>1.5</v>
      </c>
      <c r="E22" s="28">
        <f>C22*D22</f>
        <v>-26.25</v>
      </c>
      <c r="F22" s="5"/>
      <c r="G22" s="5"/>
    </row>
    <row r="23" spans="2:7" x14ac:dyDescent="0.35">
      <c r="C23" s="27"/>
      <c r="D23" s="19"/>
      <c r="E23" s="19"/>
      <c r="F23" s="5"/>
      <c r="G23" s="5"/>
    </row>
    <row r="24" spans="2:7" x14ac:dyDescent="0.35">
      <c r="C24" s="19"/>
      <c r="D24" s="19"/>
      <c r="E24" s="19"/>
      <c r="F24" s="5"/>
      <c r="G24" s="5"/>
    </row>
    <row r="25" spans="2:7" x14ac:dyDescent="0.35">
      <c r="B25" s="6"/>
      <c r="C25" s="23"/>
      <c r="D25" s="23"/>
      <c r="E25" s="23"/>
      <c r="F25" s="5"/>
      <c r="G25" s="5"/>
    </row>
    <row r="26" spans="2:7" x14ac:dyDescent="0.35">
      <c r="B26" s="6"/>
      <c r="C26" s="23"/>
      <c r="D26" s="23"/>
      <c r="E26" s="23"/>
      <c r="F26" s="5"/>
      <c r="G26" s="5"/>
    </row>
    <row r="27" spans="2:7" x14ac:dyDescent="0.35">
      <c r="B27" s="14" t="s">
        <v>2</v>
      </c>
      <c r="C27" s="46"/>
      <c r="D27" s="46"/>
      <c r="E27" s="46">
        <f>SUM(E21:E23)</f>
        <v>-34.5</v>
      </c>
      <c r="F27" s="5"/>
      <c r="G27" s="5"/>
    </row>
    <row r="28" spans="2:7" x14ac:dyDescent="0.35">
      <c r="B28" s="4"/>
      <c r="C28" s="4"/>
      <c r="D28" s="4"/>
      <c r="E28" s="4"/>
      <c r="F28" s="5"/>
      <c r="G28" s="5"/>
    </row>
    <row r="29" spans="2:7" ht="15" thickBot="1" x14ac:dyDescent="0.4">
      <c r="B29" s="16" t="s">
        <v>36</v>
      </c>
      <c r="C29" s="29"/>
      <c r="D29" s="29"/>
      <c r="E29" s="29">
        <f>E18-E27</f>
        <v>34.5</v>
      </c>
      <c r="F29" s="5"/>
      <c r="G29" s="5"/>
    </row>
    <row r="30" spans="2:7" ht="15" thickTop="1" x14ac:dyDescent="0.35">
      <c r="B30" s="6"/>
      <c r="C30" s="6"/>
      <c r="D30" s="6"/>
      <c r="E30" s="6"/>
      <c r="F30" s="5"/>
      <c r="G30" s="5"/>
    </row>
    <row r="31" spans="2:7" x14ac:dyDescent="0.35">
      <c r="F31" s="5"/>
      <c r="G31" s="5"/>
    </row>
    <row r="32" spans="2:7" ht="16" thickBot="1" x14ac:dyDescent="0.4">
      <c r="B32" s="56" t="s">
        <v>13</v>
      </c>
      <c r="C32" s="71"/>
      <c r="D32" s="16"/>
      <c r="E32" s="16"/>
      <c r="F32" s="5"/>
      <c r="G32" s="5"/>
    </row>
    <row r="33" spans="2:7" ht="15" thickTop="1" x14ac:dyDescent="0.35">
      <c r="B33" s="1" t="s">
        <v>27</v>
      </c>
      <c r="F33" s="5"/>
      <c r="G33" s="5"/>
    </row>
    <row r="34" spans="2:7" x14ac:dyDescent="0.35">
      <c r="B34" t="s">
        <v>28</v>
      </c>
      <c r="C34" s="43">
        <v>-0.1</v>
      </c>
      <c r="F34" s="5"/>
      <c r="G34" s="5"/>
    </row>
    <row r="35" spans="2:7" x14ac:dyDescent="0.35">
      <c r="B35" t="s">
        <v>29</v>
      </c>
      <c r="C35" s="43">
        <v>5.0000000000000001E-3</v>
      </c>
      <c r="F35" s="5"/>
      <c r="G35" s="5"/>
    </row>
    <row r="36" spans="2:7" x14ac:dyDescent="0.35">
      <c r="B36" t="s">
        <v>43</v>
      </c>
      <c r="C36" s="43">
        <v>0</v>
      </c>
      <c r="F36" s="5"/>
      <c r="G36" s="5"/>
    </row>
    <row r="37" spans="2:7" x14ac:dyDescent="0.35">
      <c r="B37" s="12" t="s">
        <v>40</v>
      </c>
      <c r="C37" s="45">
        <v>5</v>
      </c>
      <c r="F37" s="5"/>
      <c r="G37" s="5"/>
    </row>
    <row r="38" spans="2:7" x14ac:dyDescent="0.35">
      <c r="B38" s="12"/>
      <c r="F38" s="5"/>
      <c r="G38" s="5"/>
    </row>
    <row r="39" spans="2:7" x14ac:dyDescent="0.35">
      <c r="B39" s="52"/>
      <c r="C39" s="38" t="s">
        <v>34</v>
      </c>
      <c r="D39" s="38" t="s">
        <v>7</v>
      </c>
      <c r="E39" s="38" t="s">
        <v>35</v>
      </c>
      <c r="F39" s="5"/>
      <c r="G39" s="5"/>
    </row>
    <row r="40" spans="2:7" x14ac:dyDescent="0.35">
      <c r="B40" s="40" t="s">
        <v>0</v>
      </c>
      <c r="C40" s="46"/>
      <c r="D40" s="46"/>
      <c r="E40" s="46"/>
      <c r="F40" s="5"/>
      <c r="G40" s="5"/>
    </row>
    <row r="41" spans="2:7" x14ac:dyDescent="0.35">
      <c r="B41" s="6" t="s">
        <v>3</v>
      </c>
      <c r="C41" s="23"/>
      <c r="D41" s="23"/>
      <c r="E41" s="23">
        <v>130</v>
      </c>
      <c r="F41" s="5"/>
      <c r="G41" s="5"/>
    </row>
    <row r="42" spans="2:7" x14ac:dyDescent="0.35">
      <c r="C42" s="19"/>
      <c r="D42" s="19"/>
      <c r="E42" s="19"/>
      <c r="F42" s="5"/>
      <c r="G42" s="5"/>
    </row>
    <row r="43" spans="2:7" x14ac:dyDescent="0.35">
      <c r="C43" s="25"/>
      <c r="D43" s="19"/>
      <c r="E43" s="19"/>
      <c r="F43" s="5"/>
      <c r="G43" s="5"/>
    </row>
    <row r="44" spans="2:7" x14ac:dyDescent="0.35">
      <c r="B44" s="4"/>
      <c r="C44" s="26"/>
      <c r="D44" s="26"/>
      <c r="E44" s="26"/>
      <c r="F44" s="5"/>
      <c r="G44" s="5"/>
    </row>
    <row r="45" spans="2:7" x14ac:dyDescent="0.35">
      <c r="B45" t="s">
        <v>2</v>
      </c>
      <c r="C45" s="19"/>
      <c r="D45" s="19"/>
      <c r="E45" s="19">
        <f>SUM(E32:E44)</f>
        <v>130</v>
      </c>
      <c r="F45" s="5"/>
      <c r="G45" s="5"/>
    </row>
    <row r="46" spans="2:7" x14ac:dyDescent="0.35">
      <c r="F46" s="5"/>
      <c r="G46" s="5"/>
    </row>
    <row r="47" spans="2:7" x14ac:dyDescent="0.35">
      <c r="B47" s="40" t="s">
        <v>9</v>
      </c>
      <c r="C47" s="14"/>
      <c r="D47" s="14"/>
      <c r="E47" s="14"/>
      <c r="F47" s="5"/>
      <c r="G47" s="5"/>
    </row>
    <row r="48" spans="2:7" x14ac:dyDescent="0.35">
      <c r="B48" t="s">
        <v>31</v>
      </c>
      <c r="C48" s="19"/>
      <c r="D48" s="19"/>
      <c r="E48" s="19">
        <v>50</v>
      </c>
      <c r="F48" s="5"/>
      <c r="G48" s="5"/>
    </row>
    <row r="49" spans="2:7" x14ac:dyDescent="0.35">
      <c r="B49" t="s">
        <v>15</v>
      </c>
      <c r="C49" s="25">
        <v>-0.3</v>
      </c>
      <c r="D49" s="19"/>
      <c r="E49" s="19">
        <f>Satokasvi!E16*C49</f>
        <v>-85.2</v>
      </c>
      <c r="F49" s="5"/>
      <c r="G49" s="5"/>
    </row>
    <row r="50" spans="2:7" x14ac:dyDescent="0.35">
      <c r="B50" s="6"/>
      <c r="C50" s="23"/>
      <c r="D50" s="23"/>
      <c r="E50" s="23"/>
      <c r="F50" s="5"/>
      <c r="G50" s="5"/>
    </row>
    <row r="51" spans="2:7" x14ac:dyDescent="0.35">
      <c r="B51" s="6"/>
      <c r="C51" s="24"/>
      <c r="D51" s="23"/>
      <c r="E51" s="23"/>
      <c r="F51" s="5"/>
      <c r="G51" s="5"/>
    </row>
    <row r="52" spans="2:7" x14ac:dyDescent="0.35">
      <c r="B52" s="6"/>
      <c r="C52" s="24"/>
      <c r="D52" s="23"/>
      <c r="E52" s="23"/>
      <c r="F52" s="5"/>
      <c r="G52" s="5"/>
    </row>
    <row r="53" spans="2:7" x14ac:dyDescent="0.35">
      <c r="B53" s="12"/>
      <c r="C53" s="24"/>
      <c r="D53" s="23"/>
      <c r="E53" s="23"/>
      <c r="F53" s="5"/>
      <c r="G53" s="5"/>
    </row>
    <row r="54" spans="2:7" x14ac:dyDescent="0.35">
      <c r="B54" s="6"/>
      <c r="C54" s="24"/>
      <c r="D54" s="23"/>
      <c r="E54" s="23"/>
      <c r="F54" s="5"/>
      <c r="G54" s="5"/>
    </row>
    <row r="55" spans="2:7" x14ac:dyDescent="0.35">
      <c r="B55" s="6"/>
      <c r="C55" s="24"/>
      <c r="D55" s="23"/>
      <c r="E55" s="23"/>
      <c r="F55" s="5"/>
      <c r="G55" s="5"/>
    </row>
    <row r="56" spans="2:7" x14ac:dyDescent="0.35">
      <c r="C56" s="19"/>
      <c r="D56" s="19"/>
      <c r="E56" s="19"/>
      <c r="F56" s="5"/>
      <c r="G56" s="5"/>
    </row>
    <row r="57" spans="2:7" x14ac:dyDescent="0.35">
      <c r="B57" s="4"/>
      <c r="C57" s="26"/>
      <c r="D57" s="26"/>
      <c r="E57" s="26"/>
      <c r="F57" s="5"/>
      <c r="G57" s="5"/>
    </row>
    <row r="58" spans="2:7" x14ac:dyDescent="0.35">
      <c r="B58" t="s">
        <v>2</v>
      </c>
      <c r="C58" s="19"/>
      <c r="D58" s="19"/>
      <c r="E58" s="19">
        <f>SUM(E48:E57)</f>
        <v>-35.200000000000003</v>
      </c>
      <c r="F58" s="5"/>
      <c r="G58" s="5"/>
    </row>
    <row r="59" spans="2:7" x14ac:dyDescent="0.35">
      <c r="B59" s="4"/>
      <c r="C59" s="4"/>
      <c r="D59" s="4"/>
      <c r="E59" s="4"/>
      <c r="F59" s="5"/>
      <c r="G59" s="5"/>
    </row>
    <row r="60" spans="2:7" ht="15" thickBot="1" x14ac:dyDescent="0.4">
      <c r="B60" s="57" t="s">
        <v>36</v>
      </c>
      <c r="C60" s="72"/>
      <c r="D60" s="29"/>
      <c r="E60" s="29">
        <f>E45-E58</f>
        <v>165.2</v>
      </c>
      <c r="F60" s="5"/>
      <c r="G60" s="5"/>
    </row>
    <row r="61" spans="2:7" ht="15" thickTop="1" x14ac:dyDescent="0.35">
      <c r="C61" s="7"/>
      <c r="F61" s="5"/>
      <c r="G61" s="5"/>
    </row>
    <row r="62" spans="2:7" x14ac:dyDescent="0.35">
      <c r="F62" s="5"/>
      <c r="G62" s="5"/>
    </row>
    <row r="63" spans="2:7" ht="16" thickBot="1" x14ac:dyDescent="0.4">
      <c r="B63" s="56" t="s">
        <v>41</v>
      </c>
      <c r="C63" s="16"/>
      <c r="D63" s="16"/>
      <c r="E63" s="16"/>
      <c r="F63" s="5"/>
      <c r="G63" s="5"/>
    </row>
    <row r="64" spans="2:7" ht="15" thickTop="1" x14ac:dyDescent="0.35">
      <c r="B64" s="1" t="s">
        <v>27</v>
      </c>
      <c r="E64" s="8"/>
      <c r="F64" s="5"/>
      <c r="G64" s="5"/>
    </row>
    <row r="65" spans="2:10" x14ac:dyDescent="0.35">
      <c r="B65" t="s">
        <v>30</v>
      </c>
      <c r="C65" s="43">
        <v>0.02</v>
      </c>
      <c r="E65" s="8"/>
      <c r="F65" s="5"/>
      <c r="G65" s="5"/>
    </row>
    <row r="66" spans="2:10" x14ac:dyDescent="0.35">
      <c r="B66" t="s">
        <v>43</v>
      </c>
      <c r="C66" s="43">
        <v>0</v>
      </c>
      <c r="E66" s="8"/>
      <c r="F66" s="5"/>
      <c r="G66" s="5"/>
    </row>
    <row r="67" spans="2:10" x14ac:dyDescent="0.35">
      <c r="B67" s="12" t="s">
        <v>40</v>
      </c>
      <c r="C67" s="45">
        <v>10</v>
      </c>
      <c r="E67" s="8"/>
      <c r="F67" s="5"/>
      <c r="G67" s="5"/>
      <c r="I67" s="12"/>
      <c r="J67" s="17"/>
    </row>
    <row r="68" spans="2:10" x14ac:dyDescent="0.35">
      <c r="B68" s="12"/>
      <c r="E68" s="8"/>
      <c r="F68" s="5"/>
      <c r="G68" s="5"/>
      <c r="I68" s="12"/>
      <c r="J68" s="17"/>
    </row>
    <row r="69" spans="2:10" x14ac:dyDescent="0.35">
      <c r="B69" s="41"/>
      <c r="C69" s="38" t="s">
        <v>34</v>
      </c>
      <c r="D69" s="38" t="s">
        <v>7</v>
      </c>
      <c r="E69" s="38" t="s">
        <v>35</v>
      </c>
      <c r="F69" s="5"/>
      <c r="G69" s="5"/>
    </row>
    <row r="70" spans="2:10" x14ac:dyDescent="0.35">
      <c r="B70" s="40" t="s">
        <v>0</v>
      </c>
      <c r="C70" s="46"/>
      <c r="D70" s="46"/>
      <c r="E70" s="46"/>
      <c r="F70" s="5"/>
      <c r="G70" s="5"/>
    </row>
    <row r="71" spans="2:10" x14ac:dyDescent="0.35">
      <c r="B71" t="s">
        <v>15</v>
      </c>
      <c r="C71" s="25">
        <v>0.25</v>
      </c>
      <c r="D71" s="19"/>
      <c r="E71" s="19">
        <f>C71*Satokasvi!E16</f>
        <v>71</v>
      </c>
      <c r="F71" s="5"/>
      <c r="G71" s="5"/>
    </row>
    <row r="72" spans="2:10" x14ac:dyDescent="0.35">
      <c r="B72" s="6" t="s">
        <v>3</v>
      </c>
      <c r="C72" s="19"/>
      <c r="D72" s="19"/>
      <c r="E72" s="19">
        <v>35</v>
      </c>
      <c r="F72" s="5"/>
      <c r="G72" s="5"/>
    </row>
    <row r="73" spans="2:10" x14ac:dyDescent="0.35">
      <c r="B73" s="6"/>
      <c r="C73" s="19"/>
      <c r="D73" s="19"/>
      <c r="E73" s="19"/>
      <c r="F73" s="5"/>
      <c r="G73" s="5"/>
    </row>
    <row r="74" spans="2:10" x14ac:dyDescent="0.35">
      <c r="C74" s="25"/>
      <c r="D74" s="19"/>
      <c r="E74" s="19"/>
      <c r="F74" s="5"/>
      <c r="G74" s="5"/>
    </row>
    <row r="75" spans="2:10" x14ac:dyDescent="0.35">
      <c r="B75" s="4"/>
      <c r="C75" s="26"/>
      <c r="D75" s="26"/>
      <c r="E75" s="26"/>
      <c r="F75" s="5"/>
      <c r="G75" s="5"/>
    </row>
    <row r="76" spans="2:10" x14ac:dyDescent="0.35">
      <c r="B76" t="s">
        <v>2</v>
      </c>
      <c r="C76" s="19"/>
      <c r="D76" s="19"/>
      <c r="E76" s="19">
        <f>SUM(E62:E75)</f>
        <v>106</v>
      </c>
      <c r="F76" s="5"/>
      <c r="G76" s="5"/>
    </row>
    <row r="77" spans="2:10" x14ac:dyDescent="0.35">
      <c r="F77" s="5"/>
      <c r="G77" s="5"/>
    </row>
    <row r="78" spans="2:10" x14ac:dyDescent="0.35">
      <c r="B78" s="40" t="s">
        <v>9</v>
      </c>
      <c r="C78" s="14"/>
      <c r="D78" s="14"/>
      <c r="E78" s="14"/>
      <c r="F78" s="5"/>
      <c r="G78" s="5"/>
    </row>
    <row r="79" spans="2:10" x14ac:dyDescent="0.35">
      <c r="B79" t="s">
        <v>108</v>
      </c>
      <c r="C79" s="19"/>
      <c r="D79" s="19"/>
      <c r="E79" s="19">
        <v>350</v>
      </c>
      <c r="F79" s="5"/>
      <c r="G79" s="5"/>
    </row>
    <row r="80" spans="2:10" x14ac:dyDescent="0.35">
      <c r="C80" s="19"/>
      <c r="D80" s="23"/>
      <c r="E80" s="23"/>
      <c r="F80" s="5"/>
      <c r="G80" s="5"/>
    </row>
    <row r="81" spans="2:7" x14ac:dyDescent="0.35">
      <c r="C81" s="19"/>
      <c r="D81" s="23"/>
      <c r="E81" s="23"/>
      <c r="F81" s="5"/>
      <c r="G81" s="5"/>
    </row>
    <row r="82" spans="2:7" x14ac:dyDescent="0.35">
      <c r="C82" s="19"/>
      <c r="D82" s="23"/>
      <c r="E82" s="23"/>
      <c r="F82" s="5"/>
      <c r="G82" s="5"/>
    </row>
    <row r="83" spans="2:7" x14ac:dyDescent="0.35">
      <c r="B83" s="6"/>
      <c r="C83" s="23"/>
      <c r="D83" s="23"/>
      <c r="E83" s="23"/>
      <c r="F83" s="5"/>
      <c r="G83" s="5"/>
    </row>
    <row r="84" spans="2:7" x14ac:dyDescent="0.35">
      <c r="C84" s="19"/>
      <c r="D84" s="19"/>
      <c r="E84" s="19"/>
      <c r="F84" s="5"/>
      <c r="G84" s="5"/>
    </row>
    <row r="85" spans="2:7" x14ac:dyDescent="0.35">
      <c r="B85" s="4"/>
      <c r="C85" s="26"/>
      <c r="D85" s="26"/>
      <c r="E85" s="26"/>
      <c r="F85" s="5"/>
      <c r="G85" s="5"/>
    </row>
    <row r="86" spans="2:7" x14ac:dyDescent="0.35">
      <c r="B86" t="s">
        <v>2</v>
      </c>
      <c r="C86" s="19"/>
      <c r="D86" s="19"/>
      <c r="E86" s="19">
        <f>SUM(E79:E85)</f>
        <v>350</v>
      </c>
      <c r="F86" s="5"/>
      <c r="G86" s="5"/>
    </row>
    <row r="87" spans="2:7" x14ac:dyDescent="0.35">
      <c r="B87" s="4"/>
      <c r="C87" s="4"/>
      <c r="D87" s="4"/>
      <c r="E87" s="4"/>
      <c r="F87" s="5"/>
      <c r="G87" s="5"/>
    </row>
    <row r="88" spans="2:7" ht="15" thickBot="1" x14ac:dyDescent="0.4">
      <c r="B88" s="57" t="s">
        <v>36</v>
      </c>
      <c r="C88" s="29"/>
      <c r="D88" s="29"/>
      <c r="E88" s="29">
        <f>E76-E86</f>
        <v>-244</v>
      </c>
      <c r="F88" s="5"/>
      <c r="G88" s="5"/>
    </row>
    <row r="89" spans="2:7" ht="15" thickTop="1" x14ac:dyDescent="0.35">
      <c r="F89" s="5"/>
      <c r="G89" s="5"/>
    </row>
    <row r="90" spans="2:7" x14ac:dyDescent="0.35">
      <c r="F90" s="5"/>
      <c r="G90" s="5"/>
    </row>
    <row r="91" spans="2:7" ht="16" thickBot="1" x14ac:dyDescent="0.4">
      <c r="B91" s="56" t="s">
        <v>60</v>
      </c>
      <c r="C91" s="16"/>
      <c r="D91" s="16"/>
      <c r="E91" s="16"/>
      <c r="F91" s="5"/>
      <c r="G91" s="5"/>
    </row>
    <row r="92" spans="2:7" ht="15" thickTop="1" x14ac:dyDescent="0.35">
      <c r="B92" s="1" t="s">
        <v>27</v>
      </c>
      <c r="F92" s="5"/>
      <c r="G92" s="5"/>
    </row>
    <row r="93" spans="2:7" x14ac:dyDescent="0.35">
      <c r="B93" t="s">
        <v>29</v>
      </c>
      <c r="C93" s="43">
        <v>0</v>
      </c>
      <c r="F93" s="5"/>
      <c r="G93" s="5"/>
    </row>
    <row r="94" spans="2:7" x14ac:dyDescent="0.35">
      <c r="B94" t="s">
        <v>43</v>
      </c>
      <c r="C94" s="43">
        <v>0</v>
      </c>
      <c r="F94" s="5"/>
      <c r="G94" s="5"/>
    </row>
    <row r="95" spans="2:7" x14ac:dyDescent="0.35">
      <c r="B95" s="12" t="s">
        <v>40</v>
      </c>
      <c r="C95" s="45">
        <v>5</v>
      </c>
      <c r="F95" s="5"/>
      <c r="G95" s="5"/>
    </row>
    <row r="96" spans="2:7" x14ac:dyDescent="0.35">
      <c r="B96" s="12"/>
      <c r="F96" s="5"/>
      <c r="G96" s="5"/>
    </row>
    <row r="97" spans="2:7" x14ac:dyDescent="0.35">
      <c r="B97" s="53"/>
      <c r="C97" s="38" t="s">
        <v>34</v>
      </c>
      <c r="D97" s="38" t="s">
        <v>7</v>
      </c>
      <c r="E97" s="38" t="s">
        <v>35</v>
      </c>
      <c r="F97" s="5"/>
      <c r="G97" s="5"/>
    </row>
    <row r="98" spans="2:7" x14ac:dyDescent="0.35">
      <c r="B98" s="40" t="s">
        <v>0</v>
      </c>
      <c r="F98" s="5"/>
      <c r="G98" s="5"/>
    </row>
    <row r="99" spans="2:7" x14ac:dyDescent="0.35">
      <c r="B99" s="6" t="s">
        <v>3</v>
      </c>
      <c r="C99" s="23"/>
      <c r="D99" s="23"/>
      <c r="E99" s="23">
        <v>480</v>
      </c>
      <c r="F99" s="5"/>
      <c r="G99" s="5"/>
    </row>
    <row r="100" spans="2:7" x14ac:dyDescent="0.35">
      <c r="C100" s="25"/>
      <c r="D100" s="19"/>
      <c r="E100" s="19"/>
      <c r="F100" s="5"/>
      <c r="G100" s="5"/>
    </row>
    <row r="101" spans="2:7" x14ac:dyDescent="0.35">
      <c r="C101" s="19"/>
      <c r="D101" s="19"/>
      <c r="E101" s="19"/>
      <c r="F101" s="5"/>
      <c r="G101" s="5"/>
    </row>
    <row r="102" spans="2:7" x14ac:dyDescent="0.35">
      <c r="C102" s="25"/>
      <c r="D102" s="19"/>
      <c r="E102" s="19"/>
      <c r="F102" s="5"/>
      <c r="G102" s="5"/>
    </row>
    <row r="103" spans="2:7" x14ac:dyDescent="0.35">
      <c r="B103" s="4"/>
      <c r="C103" s="26"/>
      <c r="D103" s="26"/>
      <c r="E103" s="26"/>
      <c r="F103" s="5"/>
      <c r="G103" s="5"/>
    </row>
    <row r="104" spans="2:7" x14ac:dyDescent="0.35">
      <c r="B104" t="s">
        <v>2</v>
      </c>
      <c r="C104" s="19"/>
      <c r="D104" s="19"/>
      <c r="E104" s="19">
        <f>SUM(E91:E103)</f>
        <v>480</v>
      </c>
      <c r="F104" s="5"/>
      <c r="G104" s="5"/>
    </row>
    <row r="105" spans="2:7" x14ac:dyDescent="0.35">
      <c r="F105" s="5"/>
      <c r="G105" s="5"/>
    </row>
    <row r="106" spans="2:7" x14ac:dyDescent="0.35">
      <c r="B106" s="40" t="s">
        <v>9</v>
      </c>
      <c r="C106" s="14"/>
      <c r="D106" s="14"/>
      <c r="E106" s="14"/>
      <c r="F106" s="5"/>
      <c r="G106" s="5"/>
    </row>
    <row r="107" spans="2:7" x14ac:dyDescent="0.35">
      <c r="C107" s="25">
        <v>0.25</v>
      </c>
      <c r="D107" s="19">
        <f>Satokasvi!E26</f>
        <v>665</v>
      </c>
      <c r="E107" s="19">
        <f>C107*D107</f>
        <v>166.25</v>
      </c>
      <c r="F107" s="5"/>
      <c r="G107" s="5"/>
    </row>
    <row r="108" spans="2:7" x14ac:dyDescent="0.35">
      <c r="B108" s="12"/>
      <c r="C108" s="23"/>
      <c r="D108" s="23"/>
      <c r="E108" s="23"/>
      <c r="F108" s="5"/>
      <c r="G108" s="5"/>
    </row>
    <row r="109" spans="2:7" x14ac:dyDescent="0.35">
      <c r="B109" s="6"/>
      <c r="C109" s="23"/>
      <c r="D109" s="23"/>
      <c r="E109" s="23"/>
      <c r="F109" s="5"/>
      <c r="G109" s="5"/>
    </row>
    <row r="110" spans="2:7" x14ac:dyDescent="0.35">
      <c r="B110" s="6"/>
      <c r="C110" s="23"/>
      <c r="D110" s="23"/>
      <c r="E110" s="23"/>
      <c r="F110" s="5"/>
      <c r="G110" s="5"/>
    </row>
    <row r="111" spans="2:7" x14ac:dyDescent="0.35">
      <c r="C111" s="19"/>
      <c r="D111" s="19"/>
      <c r="E111" s="19"/>
      <c r="F111" s="5"/>
      <c r="G111" s="5"/>
    </row>
    <row r="112" spans="2:7" x14ac:dyDescent="0.35">
      <c r="B112" s="4"/>
      <c r="C112" s="26"/>
      <c r="D112" s="26"/>
      <c r="E112" s="26"/>
      <c r="F112" s="5"/>
      <c r="G112" s="5"/>
    </row>
    <row r="113" spans="2:7" x14ac:dyDescent="0.35">
      <c r="B113" t="s">
        <v>2</v>
      </c>
      <c r="C113" s="19"/>
      <c r="D113" s="19"/>
      <c r="E113" s="19">
        <f>SUM(E107:E112)</f>
        <v>166.25</v>
      </c>
      <c r="F113" s="5"/>
      <c r="G113" s="5"/>
    </row>
    <row r="114" spans="2:7" x14ac:dyDescent="0.35">
      <c r="B114" s="4"/>
      <c r="C114" s="4"/>
      <c r="D114" s="4"/>
      <c r="E114" s="4"/>
      <c r="F114" s="5"/>
      <c r="G114" s="5"/>
    </row>
    <row r="115" spans="2:7" ht="15" thickBot="1" x14ac:dyDescent="0.4">
      <c r="B115" s="57" t="s">
        <v>36</v>
      </c>
      <c r="C115" s="29"/>
      <c r="D115" s="29"/>
      <c r="E115" s="29">
        <f>E104-E113</f>
        <v>313.75</v>
      </c>
      <c r="F115" s="5"/>
      <c r="G115" s="5"/>
    </row>
    <row r="116" spans="2:7" ht="15" thickTop="1" x14ac:dyDescent="0.35">
      <c r="F116" s="5"/>
      <c r="G116" s="5"/>
    </row>
    <row r="117" spans="2:7" x14ac:dyDescent="0.35">
      <c r="F117" s="5"/>
      <c r="G117" s="5"/>
    </row>
    <row r="118" spans="2:7" x14ac:dyDescent="0.35">
      <c r="F118" s="5"/>
      <c r="G118" s="5"/>
    </row>
    <row r="119" spans="2:7" x14ac:dyDescent="0.35">
      <c r="F119" s="5"/>
      <c r="G119" s="5"/>
    </row>
    <row r="120" spans="2:7" x14ac:dyDescent="0.35">
      <c r="F120" s="5"/>
      <c r="G120" s="5"/>
    </row>
    <row r="121" spans="2:7" x14ac:dyDescent="0.35">
      <c r="F121" s="5"/>
      <c r="G121" s="5"/>
    </row>
    <row r="179" spans="3:5" x14ac:dyDescent="0.35">
      <c r="C179" s="3"/>
      <c r="D179" s="2"/>
      <c r="E179" s="2"/>
    </row>
    <row r="180" spans="3:5" x14ac:dyDescent="0.35">
      <c r="C180" s="3"/>
      <c r="D180" s="2"/>
      <c r="E180" s="2"/>
    </row>
    <row r="181" spans="3:5" x14ac:dyDescent="0.35">
      <c r="C181" s="3"/>
      <c r="D181" s="2"/>
      <c r="E181" s="2"/>
    </row>
    <row r="182" spans="3:5" x14ac:dyDescent="0.35">
      <c r="C182" s="3"/>
    </row>
  </sheetData>
  <pageMargins left="0.7" right="0.7" top="0.75" bottom="0.75" header="0.3" footer="0.3"/>
  <pageSetup paperSize="9" orientation="portrait" r:id="rId1"/>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6CD719-8B71-4ED7-B7F8-0C752A4A540C}">
  <dimension ref="B2:JH283"/>
  <sheetViews>
    <sheetView topLeftCell="A9" zoomScaleNormal="100" workbookViewId="0">
      <selection activeCell="C11" sqref="C11"/>
    </sheetView>
  </sheetViews>
  <sheetFormatPr defaultRowHeight="14.5" x14ac:dyDescent="0.35"/>
  <cols>
    <col min="2" max="2" width="60.7265625" bestFit="1" customWidth="1"/>
    <col min="3" max="27" width="5.7265625" customWidth="1"/>
    <col min="29" max="29" width="31.81640625" customWidth="1"/>
    <col min="30" max="54" width="5.7265625" customWidth="1"/>
    <col min="56" max="56" width="31.1796875" bestFit="1" customWidth="1"/>
    <col min="57" max="57" width="36.26953125" bestFit="1" customWidth="1"/>
    <col min="58" max="58" width="39.453125" bestFit="1" customWidth="1"/>
    <col min="60" max="60" width="48.1796875" bestFit="1" customWidth="1"/>
    <col min="61" max="71" width="8.26953125" customWidth="1"/>
    <col min="95" max="95" width="12" bestFit="1" customWidth="1"/>
    <col min="163" max="187" width="9.1796875" customWidth="1"/>
    <col min="210" max="210" width="41.7265625" bestFit="1" customWidth="1"/>
    <col min="211" max="211" width="44.81640625" bestFit="1" customWidth="1"/>
    <col min="212" max="212" width="44.81640625" customWidth="1"/>
    <col min="214" max="214" width="22.1796875" customWidth="1"/>
    <col min="215" max="215" width="21.26953125" customWidth="1"/>
  </cols>
  <sheetData>
    <row r="2" spans="2:75" ht="21" x14ac:dyDescent="0.5">
      <c r="B2" s="11" t="s">
        <v>65</v>
      </c>
    </row>
    <row r="3" spans="2:75" ht="16" thickBot="1" x14ac:dyDescent="0.4">
      <c r="AC3" s="56" t="s">
        <v>99</v>
      </c>
      <c r="AD3" s="16"/>
      <c r="AE3" s="16"/>
      <c r="AF3" s="16"/>
      <c r="AG3" s="16"/>
      <c r="AH3" s="16"/>
      <c r="AI3" s="16"/>
      <c r="AJ3" s="16"/>
      <c r="AK3" s="16"/>
      <c r="AL3" s="16"/>
      <c r="AM3" s="16"/>
      <c r="AN3" s="16"/>
      <c r="AO3" s="16"/>
      <c r="AP3" s="16"/>
      <c r="AQ3" s="16"/>
      <c r="AR3" s="16"/>
      <c r="AS3" s="16"/>
      <c r="AT3" s="16"/>
      <c r="AU3" s="16"/>
      <c r="AV3" s="16"/>
      <c r="AW3" s="16"/>
      <c r="AX3" s="16"/>
      <c r="AY3" s="16"/>
      <c r="AZ3" s="16"/>
      <c r="BA3" s="16"/>
      <c r="BB3" s="16"/>
      <c r="BC3" s="6"/>
      <c r="BD3" s="57" t="s">
        <v>100</v>
      </c>
      <c r="BE3" s="16"/>
      <c r="BF3" s="16"/>
      <c r="BH3" s="57" t="s">
        <v>91</v>
      </c>
      <c r="BI3" s="16"/>
      <c r="BJ3" s="16"/>
      <c r="BK3" s="16"/>
      <c r="BL3" s="16"/>
      <c r="BM3" s="16"/>
      <c r="BN3" s="16"/>
      <c r="BO3" s="16"/>
      <c r="BP3" s="16"/>
      <c r="BQ3" s="16"/>
      <c r="BR3" s="16"/>
      <c r="BS3" s="16"/>
      <c r="BT3" s="6"/>
      <c r="BU3" s="6"/>
      <c r="BV3" s="6"/>
      <c r="BW3" s="6"/>
    </row>
    <row r="4" spans="2:75" ht="16.5" thickTop="1" thickBot="1" x14ac:dyDescent="0.4">
      <c r="B4" s="56" t="s">
        <v>68</v>
      </c>
      <c r="C4" s="16"/>
      <c r="D4" s="16"/>
      <c r="E4" s="16"/>
      <c r="F4" s="16"/>
      <c r="G4" s="16"/>
      <c r="H4" s="16"/>
      <c r="I4" s="16"/>
      <c r="J4" s="16"/>
      <c r="K4" s="16"/>
      <c r="L4" s="16"/>
      <c r="M4" s="16"/>
      <c r="N4" s="16"/>
      <c r="O4" s="16"/>
      <c r="P4" s="16"/>
      <c r="Q4" s="16"/>
      <c r="R4" s="16"/>
      <c r="S4" s="16"/>
      <c r="T4" s="16"/>
      <c r="U4" s="16"/>
      <c r="V4" s="16"/>
      <c r="W4" s="16"/>
      <c r="X4" s="16"/>
      <c r="Y4" s="16"/>
      <c r="Z4" s="16"/>
      <c r="AA4" s="16"/>
      <c r="AC4" s="22"/>
      <c r="AD4" s="4" t="s">
        <v>6</v>
      </c>
      <c r="AE4" s="4"/>
      <c r="AF4" s="4"/>
      <c r="AG4" s="4"/>
      <c r="AH4" s="4"/>
      <c r="AI4" s="4"/>
      <c r="AJ4" s="4"/>
      <c r="AK4" s="4"/>
      <c r="AL4" s="4"/>
      <c r="AM4" s="4"/>
      <c r="AN4" s="4"/>
      <c r="AO4" s="4"/>
      <c r="AP4" s="4"/>
      <c r="AQ4" s="4"/>
      <c r="AR4" s="4"/>
      <c r="AS4" s="4"/>
      <c r="AT4" s="4"/>
      <c r="AU4" s="4"/>
      <c r="AV4" s="4"/>
      <c r="AW4" s="4"/>
      <c r="AX4" s="4"/>
      <c r="AY4" s="4"/>
      <c r="AZ4" s="4"/>
      <c r="BA4" s="4"/>
      <c r="BB4" s="4"/>
      <c r="BC4" s="6"/>
      <c r="BD4" s="26" t="s">
        <v>5</v>
      </c>
      <c r="BE4" s="26" t="s">
        <v>97</v>
      </c>
      <c r="BF4" s="26" t="s">
        <v>98</v>
      </c>
      <c r="BH4" s="1" t="s">
        <v>92</v>
      </c>
    </row>
    <row r="5" spans="2:75" ht="15" thickTop="1" x14ac:dyDescent="0.35">
      <c r="C5" s="80" t="s">
        <v>6</v>
      </c>
      <c r="D5" s="4"/>
      <c r="E5" s="4"/>
      <c r="F5" s="4"/>
      <c r="G5" s="4"/>
      <c r="H5" s="4"/>
      <c r="I5" s="4"/>
      <c r="J5" s="4"/>
      <c r="K5" s="4"/>
      <c r="L5" s="4"/>
      <c r="M5" s="4"/>
      <c r="N5" s="4"/>
      <c r="O5" s="4"/>
      <c r="P5" s="4"/>
      <c r="Q5" s="4"/>
      <c r="R5" s="4"/>
      <c r="S5" s="4"/>
      <c r="T5" s="4"/>
      <c r="U5" s="4"/>
      <c r="V5" s="4"/>
      <c r="W5" s="4"/>
      <c r="X5" s="4"/>
      <c r="Y5" s="4"/>
      <c r="Z5" s="4"/>
      <c r="AA5" s="4"/>
      <c r="AC5" s="41"/>
      <c r="AD5" s="38">
        <v>1</v>
      </c>
      <c r="AE5" s="38">
        <v>2</v>
      </c>
      <c r="AF5" s="38">
        <v>3</v>
      </c>
      <c r="AG5" s="38">
        <v>4</v>
      </c>
      <c r="AH5" s="38">
        <v>5</v>
      </c>
      <c r="AI5" s="38">
        <v>6</v>
      </c>
      <c r="AJ5" s="38">
        <v>7</v>
      </c>
      <c r="AK5" s="38">
        <v>8</v>
      </c>
      <c r="AL5" s="38">
        <v>9</v>
      </c>
      <c r="AM5" s="38">
        <v>10</v>
      </c>
      <c r="AN5" s="38">
        <v>11</v>
      </c>
      <c r="AO5" s="38">
        <v>12</v>
      </c>
      <c r="AP5" s="38">
        <v>13</v>
      </c>
      <c r="AQ5" s="38">
        <v>14</v>
      </c>
      <c r="AR5" s="38">
        <v>15</v>
      </c>
      <c r="AS5" s="38">
        <v>16</v>
      </c>
      <c r="AT5" s="38">
        <v>17</v>
      </c>
      <c r="AU5" s="38">
        <v>18</v>
      </c>
      <c r="AV5" s="38">
        <v>19</v>
      </c>
      <c r="AW5" s="38">
        <v>20</v>
      </c>
      <c r="AX5" s="38">
        <v>21</v>
      </c>
      <c r="AY5" s="38">
        <v>22</v>
      </c>
      <c r="AZ5" s="38">
        <v>23</v>
      </c>
      <c r="BA5" s="38">
        <v>24</v>
      </c>
      <c r="BB5" s="38">
        <v>25</v>
      </c>
      <c r="BC5" s="23"/>
      <c r="BD5" s="91">
        <f ca="1">BD6-(MAX($HB$62:$HC$161)-MIN($HB$62:$HC$161))/9</f>
        <v>-983.8015446821189</v>
      </c>
      <c r="BE5" s="19">
        <f t="shared" ref="BE5:BE15" ca="1" si="0">IF((COUNTIF($HB$62:$HB$161,"&gt;="&amp;BD5)-COUNTIF($HB$62:$HB$161,"&gt;="&amp;BD6))/100&gt;0,(COUNTIF($HB$62:$HB$161,"&gt;="&amp;BD5)-COUNTIF($HB$62:$HB$161,"&gt;="&amp;BD6))/100,0)</f>
        <v>0</v>
      </c>
      <c r="BF5" s="19">
        <f t="shared" ref="BF5:BF15" ca="1" si="1">IF((COUNTIF($HC$62:$HC$161,"&gt;="&amp;BD5)-COUNTIF($HC$62:$HC$161,"&gt;="&amp;BD6))/100&gt;0,(COUNTIF($HC$62:$HC$161,"&gt;="&amp;BD5)-COUNTIF($HC$62:$HC$161,"&gt;="&amp;BD6))/100,0)</f>
        <v>0</v>
      </c>
      <c r="BH5" t="s">
        <v>55</v>
      </c>
      <c r="BI5" s="42">
        <v>-0.5</v>
      </c>
    </row>
    <row r="6" spans="2:75" x14ac:dyDescent="0.35">
      <c r="B6" s="41"/>
      <c r="C6" s="38">
        <v>1</v>
      </c>
      <c r="D6" s="38">
        <v>2</v>
      </c>
      <c r="E6" s="38">
        <v>3</v>
      </c>
      <c r="F6" s="38">
        <v>4</v>
      </c>
      <c r="G6" s="38">
        <v>5</v>
      </c>
      <c r="H6" s="38">
        <v>6</v>
      </c>
      <c r="I6" s="38">
        <v>7</v>
      </c>
      <c r="J6" s="38">
        <v>8</v>
      </c>
      <c r="K6" s="38">
        <v>9</v>
      </c>
      <c r="L6" s="38">
        <v>10</v>
      </c>
      <c r="M6" s="38">
        <v>11</v>
      </c>
      <c r="N6" s="38">
        <v>12</v>
      </c>
      <c r="O6" s="38">
        <v>13</v>
      </c>
      <c r="P6" s="38">
        <v>14</v>
      </c>
      <c r="Q6" s="38">
        <v>15</v>
      </c>
      <c r="R6" s="38">
        <v>16</v>
      </c>
      <c r="S6" s="38">
        <v>17</v>
      </c>
      <c r="T6" s="38">
        <v>18</v>
      </c>
      <c r="U6" s="38">
        <v>19</v>
      </c>
      <c r="V6" s="38">
        <v>20</v>
      </c>
      <c r="W6" s="38">
        <v>21</v>
      </c>
      <c r="X6" s="38">
        <v>22</v>
      </c>
      <c r="Y6" s="38">
        <v>23</v>
      </c>
      <c r="Z6" s="38">
        <v>24</v>
      </c>
      <c r="AA6" s="38">
        <v>25</v>
      </c>
      <c r="AC6" s="1" t="s">
        <v>85</v>
      </c>
      <c r="AD6" s="76">
        <f ca="1">AVERAGE(AB62:AB161)/1000</f>
        <v>1.8650755588225101</v>
      </c>
      <c r="AE6" s="76">
        <f ca="1">AVERAGE(AC62:AC161)/1000+AD6</f>
        <v>3.8653305755580885</v>
      </c>
      <c r="AF6" s="76">
        <f t="shared" ref="AF6:BB6" ca="1" si="2">AVERAGE(AD62:AD161)/1000+AE6</f>
        <v>5.6356143674350472</v>
      </c>
      <c r="AG6" s="76">
        <f t="shared" ca="1" si="2"/>
        <v>7.7102505107679811</v>
      </c>
      <c r="AH6" s="76">
        <f t="shared" ca="1" si="2"/>
        <v>9.6618005678717545</v>
      </c>
      <c r="AI6" s="76">
        <f t="shared" ca="1" si="2"/>
        <v>11.628228984109485</v>
      </c>
      <c r="AJ6" s="76">
        <f t="shared" ca="1" si="2"/>
        <v>13.56850785403571</v>
      </c>
      <c r="AK6" s="76">
        <f t="shared" ca="1" si="2"/>
        <v>15.488621472866116</v>
      </c>
      <c r="AL6" s="76">
        <f t="shared" ca="1" si="2"/>
        <v>17.230285807923345</v>
      </c>
      <c r="AM6" s="76">
        <f t="shared" ca="1" si="2"/>
        <v>19.194089140430318</v>
      </c>
      <c r="AN6" s="76">
        <f t="shared" ca="1" si="2"/>
        <v>21.212555520896846</v>
      </c>
      <c r="AO6" s="76">
        <f t="shared" ca="1" si="2"/>
        <v>23.156312957041806</v>
      </c>
      <c r="AP6" s="76">
        <f t="shared" ca="1" si="2"/>
        <v>25.216450754643223</v>
      </c>
      <c r="AQ6" s="76">
        <f t="shared" ca="1" si="2"/>
        <v>27.291770654219974</v>
      </c>
      <c r="AR6" s="76">
        <f t="shared" ca="1" si="2"/>
        <v>29.315384810168986</v>
      </c>
      <c r="AS6" s="76">
        <f t="shared" ca="1" si="2"/>
        <v>31.142215050475059</v>
      </c>
      <c r="AT6" s="76">
        <f t="shared" ca="1" si="2"/>
        <v>33.21051316274086</v>
      </c>
      <c r="AU6" s="76">
        <f t="shared" ca="1" si="2"/>
        <v>35.079122317392674</v>
      </c>
      <c r="AV6" s="76">
        <f t="shared" ca="1" si="2"/>
        <v>36.973666003657726</v>
      </c>
      <c r="AW6" s="76">
        <f t="shared" ca="1" si="2"/>
        <v>39.144160022907457</v>
      </c>
      <c r="AX6" s="76">
        <f t="shared" ca="1" si="2"/>
        <v>41.010425009065834</v>
      </c>
      <c r="AY6" s="76">
        <f t="shared" ca="1" si="2"/>
        <v>42.868995658031302</v>
      </c>
      <c r="AZ6" s="76">
        <f t="shared" ca="1" si="2"/>
        <v>44.649042876420893</v>
      </c>
      <c r="BA6" s="76">
        <f t="shared" ca="1" si="2"/>
        <v>46.480023381776007</v>
      </c>
      <c r="BB6" s="76">
        <f t="shared" ca="1" si="2"/>
        <v>48.551420188804272</v>
      </c>
      <c r="BC6" s="76"/>
      <c r="BD6" s="35">
        <f ca="1">MIN($HB$62:$HC$161)</f>
        <v>-734.05833902836628</v>
      </c>
      <c r="BE6" s="19">
        <f t="shared" ca="1" si="0"/>
        <v>0.02</v>
      </c>
      <c r="BF6" s="19">
        <f t="shared" ca="1" si="1"/>
        <v>0.02</v>
      </c>
      <c r="BH6" t="s">
        <v>54</v>
      </c>
      <c r="BI6" s="42">
        <v>0.5</v>
      </c>
    </row>
    <row r="7" spans="2:75" x14ac:dyDescent="0.35">
      <c r="B7" s="1" t="s">
        <v>33</v>
      </c>
      <c r="AC7" s="1" t="s">
        <v>84</v>
      </c>
      <c r="AD7" s="76">
        <f ca="1">AVERAGE(BB62:BB161)/1000</f>
        <v>1.8650755588225101</v>
      </c>
      <c r="AE7" s="76">
        <f ca="1">AVERAGE(BC62:BC161)/1000+AD7</f>
        <v>3.8653305755580885</v>
      </c>
      <c r="AF7" s="76">
        <f t="shared" ref="AF7:BB7" ca="1" si="3">AVERAGE(BD62:BD161)/1000+AE7</f>
        <v>5.6356143674350472</v>
      </c>
      <c r="AG7" s="76">
        <f t="shared" ca="1" si="3"/>
        <v>7.7102505107679811</v>
      </c>
      <c r="AH7" s="76">
        <f t="shared" ca="1" si="3"/>
        <v>9.6618005678717545</v>
      </c>
      <c r="AI7" s="76">
        <f t="shared" ca="1" si="3"/>
        <v>11.628228984109485</v>
      </c>
      <c r="AJ7" s="76">
        <f t="shared" ca="1" si="3"/>
        <v>13.56850785403571</v>
      </c>
      <c r="AK7" s="76">
        <f t="shared" ca="1" si="3"/>
        <v>15.488621472866116</v>
      </c>
      <c r="AL7" s="76">
        <f t="shared" ca="1" si="3"/>
        <v>17.230285807923345</v>
      </c>
      <c r="AM7" s="76">
        <f t="shared" ca="1" si="3"/>
        <v>19.194089140430318</v>
      </c>
      <c r="AN7" s="76">
        <f t="shared" ca="1" si="3"/>
        <v>21.212555520896846</v>
      </c>
      <c r="AO7" s="76">
        <f t="shared" ca="1" si="3"/>
        <v>23.156312957041806</v>
      </c>
      <c r="AP7" s="76">
        <f t="shared" ca="1" si="3"/>
        <v>25.216450754643223</v>
      </c>
      <c r="AQ7" s="76">
        <f t="shared" ca="1" si="3"/>
        <v>27.291770654219974</v>
      </c>
      <c r="AR7" s="76">
        <f t="shared" ca="1" si="3"/>
        <v>29.315384810168986</v>
      </c>
      <c r="AS7" s="76">
        <f t="shared" ca="1" si="3"/>
        <v>31.142215050475059</v>
      </c>
      <c r="AT7" s="76">
        <f t="shared" ca="1" si="3"/>
        <v>33.21051316274086</v>
      </c>
      <c r="AU7" s="76">
        <f t="shared" ca="1" si="3"/>
        <v>35.079122317392674</v>
      </c>
      <c r="AV7" s="76">
        <f t="shared" ca="1" si="3"/>
        <v>36.973666003657726</v>
      </c>
      <c r="AW7" s="76">
        <f t="shared" ca="1" si="3"/>
        <v>39.144160022907457</v>
      </c>
      <c r="AX7" s="76">
        <f t="shared" ca="1" si="3"/>
        <v>41.010425009065834</v>
      </c>
      <c r="AY7" s="76">
        <f t="shared" ca="1" si="3"/>
        <v>42.868995658031302</v>
      </c>
      <c r="AZ7" s="76">
        <f t="shared" ca="1" si="3"/>
        <v>44.649042876420893</v>
      </c>
      <c r="BA7" s="76">
        <f t="shared" ca="1" si="3"/>
        <v>46.480023381776007</v>
      </c>
      <c r="BB7" s="76">
        <f t="shared" ca="1" si="3"/>
        <v>48.551420188804272</v>
      </c>
      <c r="BC7" s="76"/>
      <c r="BD7" s="35">
        <f t="shared" ref="BD7:BD14" ca="1" si="4">BD6+(MAX($HB$62:$HC$161)-MIN($HB$62:$HC$161))/9</f>
        <v>-484.31513337461359</v>
      </c>
      <c r="BE7" s="19">
        <f t="shared" ca="1" si="0"/>
        <v>0.05</v>
      </c>
      <c r="BF7" s="19">
        <f t="shared" ca="1" si="1"/>
        <v>0.05</v>
      </c>
      <c r="BH7" s="4"/>
      <c r="BI7" s="4"/>
    </row>
    <row r="8" spans="2:75" x14ac:dyDescent="0.35">
      <c r="B8" t="s">
        <v>12</v>
      </c>
      <c r="C8" s="18"/>
      <c r="D8" s="18"/>
      <c r="E8" s="18"/>
      <c r="F8" s="18"/>
      <c r="G8" s="18"/>
      <c r="H8" s="18"/>
      <c r="I8" s="18"/>
      <c r="J8" s="18"/>
      <c r="K8" s="18"/>
      <c r="L8" s="18"/>
      <c r="M8" s="18"/>
      <c r="N8" s="18"/>
      <c r="O8" s="18"/>
      <c r="P8" s="18"/>
      <c r="Q8" s="18"/>
      <c r="R8" s="18"/>
      <c r="S8" s="18"/>
      <c r="T8" s="18"/>
      <c r="U8" s="18"/>
      <c r="V8" s="18"/>
      <c r="W8" s="18"/>
      <c r="X8" s="18"/>
      <c r="Y8" s="18"/>
      <c r="Z8" s="18"/>
      <c r="AA8" s="18"/>
      <c r="AC8" s="1" t="s">
        <v>82</v>
      </c>
      <c r="AD8" s="35">
        <f ca="1">AVERAGE(DB62:DB161)</f>
        <v>108.52776402515468</v>
      </c>
      <c r="AE8" s="35">
        <f ca="1">AVERAGE(DC62:DC161)+AD8</f>
        <v>248.836624531365</v>
      </c>
      <c r="AF8" s="35">
        <f t="shared" ref="AF8:BB8" ca="1" si="5">AVERAGE(DD62:DD161)+AE8</f>
        <v>314.79290753939921</v>
      </c>
      <c r="AG8" s="35">
        <f t="shared" ca="1" si="5"/>
        <v>434.02281614596529</v>
      </c>
      <c r="AH8" s="35">
        <f t="shared" ca="1" si="5"/>
        <v>549.47104298707836</v>
      </c>
      <c r="AI8" s="35">
        <f t="shared" ca="1" si="5"/>
        <v>661.81713245856668</v>
      </c>
      <c r="AJ8" s="35">
        <f t="shared" ca="1" si="5"/>
        <v>748.63870891176566</v>
      </c>
      <c r="AK8" s="35">
        <f t="shared" ca="1" si="5"/>
        <v>828.65455220323338</v>
      </c>
      <c r="AL8" s="35">
        <f t="shared" ca="1" si="5"/>
        <v>892.92161422399772</v>
      </c>
      <c r="AM8" s="35">
        <f t="shared" ca="1" si="5"/>
        <v>976.34723151164599</v>
      </c>
      <c r="AN8" s="35">
        <f t="shared" ca="1" si="5"/>
        <v>1076.2468722614624</v>
      </c>
      <c r="AO8" s="35">
        <f t="shared" ca="1" si="5"/>
        <v>1159.9879531686463</v>
      </c>
      <c r="AP8" s="35">
        <f t="shared" ca="1" si="5"/>
        <v>1250.4723068320982</v>
      </c>
      <c r="AQ8" s="35">
        <f t="shared" ca="1" si="5"/>
        <v>1353.435887599871</v>
      </c>
      <c r="AR8" s="35">
        <f t="shared" ca="1" si="5"/>
        <v>1450.330047469251</v>
      </c>
      <c r="AS8" s="35">
        <f t="shared" ca="1" si="5"/>
        <v>1518.8701409874893</v>
      </c>
      <c r="AT8" s="35">
        <f t="shared" ca="1" si="5"/>
        <v>1609.0029638367414</v>
      </c>
      <c r="AU8" s="35">
        <f t="shared" ca="1" si="5"/>
        <v>1672.6939830784706</v>
      </c>
      <c r="AV8" s="35">
        <f t="shared" ca="1" si="5"/>
        <v>1724.7545672046115</v>
      </c>
      <c r="AW8" s="35">
        <f t="shared" ca="1" si="5"/>
        <v>1822.003958550978</v>
      </c>
      <c r="AX8" s="35">
        <f t="shared" ca="1" si="5"/>
        <v>1885.6443380738774</v>
      </c>
      <c r="AY8" s="35">
        <f t="shared" ca="1" si="5"/>
        <v>1943.7083428441908</v>
      </c>
      <c r="AZ8" s="35">
        <f t="shared" ca="1" si="5"/>
        <v>1989.9145147248371</v>
      </c>
      <c r="BA8" s="35">
        <f t="shared" ca="1" si="5"/>
        <v>2039.8207068044071</v>
      </c>
      <c r="BB8" s="35">
        <f t="shared" ca="1" si="5"/>
        <v>2110.771301596827</v>
      </c>
      <c r="BC8" s="35"/>
      <c r="BD8" s="35">
        <f t="shared" ca="1" si="4"/>
        <v>-234.57192772086091</v>
      </c>
      <c r="BE8" s="19">
        <f t="shared" ca="1" si="0"/>
        <v>0.06</v>
      </c>
      <c r="BF8" s="19">
        <f t="shared" ca="1" si="1"/>
        <v>0.06</v>
      </c>
      <c r="BH8" s="1" t="s">
        <v>93</v>
      </c>
    </row>
    <row r="9" spans="2:75" ht="15" thickBot="1" x14ac:dyDescent="0.4">
      <c r="B9" t="s">
        <v>13</v>
      </c>
      <c r="C9" s="18"/>
      <c r="D9" s="18"/>
      <c r="E9" s="18"/>
      <c r="F9" s="18"/>
      <c r="G9" s="18"/>
      <c r="H9" s="18"/>
      <c r="I9" s="18"/>
      <c r="J9" s="18"/>
      <c r="K9" s="18"/>
      <c r="L9" s="18"/>
      <c r="M9" s="18"/>
      <c r="N9" s="18"/>
      <c r="O9" s="18"/>
      <c r="P9" s="18"/>
      <c r="Q9" s="18"/>
      <c r="R9" s="18"/>
      <c r="S9" s="18"/>
      <c r="T9" s="18"/>
      <c r="U9" s="18"/>
      <c r="V9" s="18"/>
      <c r="W9" s="18"/>
      <c r="X9" s="18"/>
      <c r="Y9" s="18"/>
      <c r="Z9" s="18"/>
      <c r="AA9" s="18"/>
      <c r="AC9" s="57" t="s">
        <v>83</v>
      </c>
      <c r="AD9" s="30">
        <f ca="1">AVERAGE(EB62:EB161)</f>
        <v>108.52776402515468</v>
      </c>
      <c r="AE9" s="30">
        <f ca="1">AVERAGE(EC62:EC161)+AD9</f>
        <v>248.836624531365</v>
      </c>
      <c r="AF9" s="30">
        <f t="shared" ref="AF9:BB9" ca="1" si="6">AVERAGE(ED62:ED161)+AE9</f>
        <v>314.79290753939921</v>
      </c>
      <c r="AG9" s="30">
        <f t="shared" ca="1" si="6"/>
        <v>434.02281614596529</v>
      </c>
      <c r="AH9" s="30">
        <f t="shared" ca="1" si="6"/>
        <v>549.47104298707836</v>
      </c>
      <c r="AI9" s="30">
        <f t="shared" ca="1" si="6"/>
        <v>661.81713245856668</v>
      </c>
      <c r="AJ9" s="30">
        <f t="shared" ca="1" si="6"/>
        <v>748.63870891176566</v>
      </c>
      <c r="AK9" s="30">
        <f t="shared" ca="1" si="6"/>
        <v>828.65455220323338</v>
      </c>
      <c r="AL9" s="30">
        <f t="shared" ca="1" si="6"/>
        <v>892.92161422399772</v>
      </c>
      <c r="AM9" s="30">
        <f t="shared" ca="1" si="6"/>
        <v>976.34723151164599</v>
      </c>
      <c r="AN9" s="30">
        <f t="shared" ca="1" si="6"/>
        <v>1076.2468722614624</v>
      </c>
      <c r="AO9" s="30">
        <f t="shared" ca="1" si="6"/>
        <v>1159.9879531686463</v>
      </c>
      <c r="AP9" s="30">
        <f t="shared" ca="1" si="6"/>
        <v>1250.4723068320982</v>
      </c>
      <c r="AQ9" s="30">
        <f t="shared" ca="1" si="6"/>
        <v>1353.435887599871</v>
      </c>
      <c r="AR9" s="30">
        <f t="shared" ca="1" si="6"/>
        <v>1450.330047469251</v>
      </c>
      <c r="AS9" s="30">
        <f t="shared" ca="1" si="6"/>
        <v>1518.8701409874893</v>
      </c>
      <c r="AT9" s="30">
        <f t="shared" ca="1" si="6"/>
        <v>1609.0029638367414</v>
      </c>
      <c r="AU9" s="30">
        <f t="shared" ca="1" si="6"/>
        <v>1672.6939830784706</v>
      </c>
      <c r="AV9" s="30">
        <f t="shared" ca="1" si="6"/>
        <v>1724.7545672046115</v>
      </c>
      <c r="AW9" s="30">
        <f t="shared" ca="1" si="6"/>
        <v>1822.003958550978</v>
      </c>
      <c r="AX9" s="30">
        <f t="shared" ca="1" si="6"/>
        <v>1885.6443380738774</v>
      </c>
      <c r="AY9" s="30">
        <f t="shared" ca="1" si="6"/>
        <v>1943.7083428441908</v>
      </c>
      <c r="AZ9" s="30">
        <f t="shared" ca="1" si="6"/>
        <v>1989.9145147248371</v>
      </c>
      <c r="BA9" s="30">
        <f t="shared" ca="1" si="6"/>
        <v>2039.8207068044071</v>
      </c>
      <c r="BB9" s="30">
        <f t="shared" ca="1" si="6"/>
        <v>2110.771301596827</v>
      </c>
      <c r="BC9" s="54"/>
      <c r="BD9" s="35">
        <f t="shared" ca="1" si="4"/>
        <v>15.171277932891769</v>
      </c>
      <c r="BE9" s="19">
        <f t="shared" ca="1" si="0"/>
        <v>0.16</v>
      </c>
      <c r="BF9" s="19">
        <f t="shared" ca="1" si="1"/>
        <v>0.16</v>
      </c>
      <c r="BH9" t="s">
        <v>40</v>
      </c>
      <c r="BI9" s="42">
        <v>10</v>
      </c>
    </row>
    <row r="10" spans="2:75" ht="15" thickTop="1" x14ac:dyDescent="0.35">
      <c r="B10" t="s">
        <v>16</v>
      </c>
      <c r="C10" s="18"/>
      <c r="D10" s="18"/>
      <c r="E10" s="18"/>
      <c r="F10" s="18"/>
      <c r="G10" s="18"/>
      <c r="H10" s="18"/>
      <c r="I10" s="18"/>
      <c r="J10" s="18"/>
      <c r="K10" s="18"/>
      <c r="L10" s="18"/>
      <c r="M10" s="18"/>
      <c r="N10" s="18"/>
      <c r="O10" s="18"/>
      <c r="P10" s="18"/>
      <c r="Q10" s="18"/>
      <c r="R10" s="18"/>
      <c r="S10" s="18"/>
      <c r="T10" s="18"/>
      <c r="U10" s="18"/>
      <c r="V10" s="18"/>
      <c r="W10" s="18"/>
      <c r="X10" s="18"/>
      <c r="Y10" s="18"/>
      <c r="Z10" s="18"/>
      <c r="AA10" s="18"/>
      <c r="BD10" s="35">
        <f t="shared" ca="1" si="4"/>
        <v>264.91448358664445</v>
      </c>
      <c r="BE10" s="19">
        <f t="shared" ca="1" si="0"/>
        <v>0.14000000000000001</v>
      </c>
      <c r="BF10" s="19">
        <f t="shared" ca="1" si="1"/>
        <v>0.14000000000000001</v>
      </c>
      <c r="BH10" t="s">
        <v>55</v>
      </c>
      <c r="BI10" s="42">
        <v>-0.1</v>
      </c>
    </row>
    <row r="11" spans="2:75" x14ac:dyDescent="0.35">
      <c r="B11" t="s">
        <v>60</v>
      </c>
      <c r="C11" s="18"/>
      <c r="D11" s="18"/>
      <c r="E11" s="18"/>
      <c r="F11" s="18"/>
      <c r="G11" s="18"/>
      <c r="H11" s="18"/>
      <c r="I11" s="18"/>
      <c r="J11" s="18"/>
      <c r="K11" s="18"/>
      <c r="L11" s="18"/>
      <c r="M11" s="18"/>
      <c r="N11" s="18"/>
      <c r="O11" s="18"/>
      <c r="P11" s="18"/>
      <c r="Q11" s="18"/>
      <c r="R11" s="18"/>
      <c r="S11" s="18"/>
      <c r="T11" s="18"/>
      <c r="U11" s="18"/>
      <c r="V11" s="18"/>
      <c r="W11" s="18"/>
      <c r="X11" s="18"/>
      <c r="Y11" s="18"/>
      <c r="Z11" s="18"/>
      <c r="AA11" s="18"/>
      <c r="AI11" s="19"/>
      <c r="AJ11" s="19"/>
      <c r="AK11" s="19"/>
      <c r="BD11" s="35">
        <f t="shared" ca="1" si="4"/>
        <v>514.65768924039708</v>
      </c>
      <c r="BE11" s="19">
        <f t="shared" ca="1" si="0"/>
        <v>0.22</v>
      </c>
      <c r="BF11" s="19">
        <f t="shared" ca="1" si="1"/>
        <v>0.22</v>
      </c>
      <c r="BH11" s="6" t="s">
        <v>54</v>
      </c>
      <c r="BI11" s="75">
        <v>0.1</v>
      </c>
    </row>
    <row r="12" spans="2:75" x14ac:dyDescent="0.35">
      <c r="B12" s="4"/>
      <c r="C12" s="4"/>
      <c r="D12" s="4"/>
      <c r="E12" s="4"/>
      <c r="F12" s="4"/>
      <c r="G12" s="4"/>
      <c r="H12" s="4"/>
      <c r="I12" s="4"/>
      <c r="J12" s="4"/>
      <c r="K12" s="4"/>
      <c r="L12" s="4"/>
      <c r="M12" s="4"/>
      <c r="N12" s="4"/>
      <c r="O12" s="4"/>
      <c r="P12" s="4"/>
      <c r="Q12" s="4"/>
      <c r="R12" s="4"/>
      <c r="S12" s="4"/>
      <c r="T12" s="4"/>
      <c r="U12" s="4"/>
      <c r="V12" s="4"/>
      <c r="W12" s="4"/>
      <c r="X12" s="4"/>
      <c r="Y12" s="4"/>
      <c r="Z12" s="4"/>
      <c r="AA12" s="4"/>
      <c r="BD12" s="35">
        <f t="shared" ca="1" si="4"/>
        <v>764.40089489414981</v>
      </c>
      <c r="BE12" s="19">
        <f t="shared" ca="1" si="0"/>
        <v>0.17</v>
      </c>
      <c r="BF12" s="19">
        <f t="shared" ca="1" si="1"/>
        <v>0.17</v>
      </c>
    </row>
    <row r="13" spans="2:75" ht="15" thickBot="1" x14ac:dyDescent="0.4">
      <c r="B13" s="61" t="s">
        <v>42</v>
      </c>
      <c r="C13" s="78">
        <v>0.03</v>
      </c>
      <c r="D13" s="16"/>
      <c r="E13" s="16"/>
      <c r="F13" s="16"/>
      <c r="G13" s="16"/>
      <c r="H13" s="16"/>
      <c r="I13" s="16"/>
      <c r="J13" s="16"/>
      <c r="K13" s="16"/>
      <c r="L13" s="16"/>
      <c r="M13" s="16"/>
      <c r="N13" s="16"/>
      <c r="O13" s="16"/>
      <c r="P13" s="16"/>
      <c r="Q13" s="16"/>
      <c r="R13" s="16"/>
      <c r="S13" s="16"/>
      <c r="T13" s="16"/>
      <c r="U13" s="16"/>
      <c r="V13" s="16"/>
      <c r="W13" s="16"/>
      <c r="X13" s="16"/>
      <c r="Y13" s="16"/>
      <c r="Z13" s="16"/>
      <c r="AA13" s="16"/>
      <c r="BD13" s="35">
        <f t="shared" ca="1" si="4"/>
        <v>1014.1441005479026</v>
      </c>
      <c r="BE13" s="19">
        <f t="shared" ca="1" si="0"/>
        <v>0.1</v>
      </c>
      <c r="BF13" s="19">
        <f t="shared" ca="1" si="1"/>
        <v>0.1</v>
      </c>
      <c r="BH13" s="40" t="s">
        <v>110</v>
      </c>
      <c r="BI13" s="98">
        <v>10</v>
      </c>
      <c r="BJ13" s="6"/>
      <c r="BK13" s="6"/>
      <c r="BL13" s="6"/>
      <c r="BM13" s="6"/>
      <c r="BN13" s="6"/>
      <c r="BO13" s="6"/>
      <c r="BP13" s="6"/>
      <c r="BQ13" s="6"/>
      <c r="BR13" s="6"/>
      <c r="BS13" s="6"/>
    </row>
    <row r="14" spans="2:75" ht="15" thickTop="1" x14ac:dyDescent="0.35">
      <c r="BD14" s="35">
        <f t="shared" ca="1" si="4"/>
        <v>1263.8873062016553</v>
      </c>
      <c r="BE14" s="19">
        <f t="shared" ca="1" si="0"/>
        <v>7.0000000000000007E-2</v>
      </c>
      <c r="BF14" s="19">
        <f t="shared" ca="1" si="1"/>
        <v>7.0000000000000007E-2</v>
      </c>
      <c r="BT14" s="6"/>
    </row>
    <row r="15" spans="2:75" x14ac:dyDescent="0.35">
      <c r="BD15" s="35">
        <f ca="1">MAX($HB$62:$HC$161)</f>
        <v>1513.630511855408</v>
      </c>
      <c r="BE15" s="19">
        <f t="shared" ca="1" si="0"/>
        <v>0.01</v>
      </c>
      <c r="BF15" s="19">
        <f t="shared" ca="1" si="1"/>
        <v>0.01</v>
      </c>
      <c r="BH15" s="40" t="s">
        <v>94</v>
      </c>
      <c r="BI15" s="97">
        <f>_xlfn.XLOOKUP($BI$13,$IH$61:$JF$61,IH62:JF62)</f>
        <v>2004.5976666423201</v>
      </c>
      <c r="BT15" s="6"/>
    </row>
    <row r="16" spans="2:75" ht="15" thickBot="1" x14ac:dyDescent="0.4">
      <c r="BD16" s="95">
        <f ca="1">BD15+(MAX($HB$62:$HC$161)-MIN($HB$62:$HC$161))/9</f>
        <v>1763.3737175091608</v>
      </c>
      <c r="BE16" s="93">
        <f ca="1">COUNTIF($HB$62:$HB$161,"&gt;"&amp;BD16)</f>
        <v>0</v>
      </c>
      <c r="BF16" s="93">
        <f ca="1">COUNTIF($HC$62:$HC$161,"&gt;"&amp;BD16)</f>
        <v>0</v>
      </c>
    </row>
    <row r="17" spans="2:72" ht="16.5" thickTop="1" thickBot="1" x14ac:dyDescent="0.4">
      <c r="B17" s="56" t="s">
        <v>37</v>
      </c>
      <c r="C17" s="16"/>
      <c r="D17" s="16"/>
      <c r="E17" s="16"/>
      <c r="F17" s="16"/>
      <c r="G17" s="16"/>
      <c r="H17" s="16"/>
      <c r="I17" s="16"/>
      <c r="J17" s="16"/>
      <c r="K17" s="16"/>
      <c r="L17" s="16"/>
      <c r="M17" s="16"/>
      <c r="N17" s="16"/>
      <c r="O17" s="16"/>
      <c r="P17" s="16"/>
      <c r="Q17" s="16"/>
      <c r="R17" s="16"/>
      <c r="S17" s="16"/>
      <c r="T17" s="16"/>
      <c r="U17" s="16"/>
      <c r="V17" s="16"/>
      <c r="W17" s="16"/>
      <c r="X17" s="16"/>
      <c r="Y17" s="16"/>
      <c r="Z17" s="16"/>
      <c r="AA17" s="16"/>
      <c r="BH17" s="40" t="s">
        <v>95</v>
      </c>
      <c r="BI17" s="14"/>
      <c r="BJ17" s="14"/>
      <c r="BK17" s="14"/>
      <c r="BL17" s="14"/>
      <c r="BM17" s="14"/>
      <c r="BN17" s="14"/>
      <c r="BO17" s="14"/>
      <c r="BP17" s="14"/>
      <c r="BQ17" s="14"/>
      <c r="BR17" s="14"/>
      <c r="BS17" s="14"/>
    </row>
    <row r="18" spans="2:72" ht="15" thickTop="1" x14ac:dyDescent="0.35">
      <c r="C18" s="80" t="s">
        <v>6</v>
      </c>
      <c r="D18" s="4"/>
      <c r="E18" s="4"/>
      <c r="F18" s="4"/>
      <c r="G18" s="4"/>
      <c r="H18" s="4"/>
      <c r="I18" s="4"/>
      <c r="J18" s="4"/>
      <c r="K18" s="4"/>
      <c r="L18" s="4"/>
      <c r="M18" s="9"/>
      <c r="N18" s="4"/>
      <c r="O18" s="4"/>
      <c r="P18" s="4"/>
      <c r="Q18" s="4"/>
      <c r="R18" s="4"/>
      <c r="S18" s="4"/>
      <c r="T18" s="4"/>
      <c r="U18" s="4"/>
      <c r="V18" s="4"/>
      <c r="W18" s="9"/>
      <c r="X18" s="4"/>
      <c r="Y18" s="4"/>
      <c r="Z18" s="4"/>
      <c r="AA18" s="4"/>
      <c r="BD18" s="1" t="s">
        <v>110</v>
      </c>
      <c r="BE18" s="42">
        <v>5</v>
      </c>
      <c r="BJ18" t="s">
        <v>96</v>
      </c>
    </row>
    <row r="19" spans="2:72" x14ac:dyDescent="0.35">
      <c r="B19" s="41"/>
      <c r="C19" s="38">
        <v>1</v>
      </c>
      <c r="D19" s="38">
        <v>2</v>
      </c>
      <c r="E19" s="38">
        <v>3</v>
      </c>
      <c r="F19" s="38">
        <v>4</v>
      </c>
      <c r="G19" s="38">
        <v>5</v>
      </c>
      <c r="H19" s="38">
        <v>6</v>
      </c>
      <c r="I19" s="38">
        <v>7</v>
      </c>
      <c r="J19" s="38">
        <v>8</v>
      </c>
      <c r="K19" s="38">
        <v>9</v>
      </c>
      <c r="L19" s="38">
        <v>10</v>
      </c>
      <c r="M19" s="38">
        <v>11</v>
      </c>
      <c r="N19" s="38">
        <v>12</v>
      </c>
      <c r="O19" s="38">
        <v>13</v>
      </c>
      <c r="P19" s="38">
        <v>14</v>
      </c>
      <c r="Q19" s="38">
        <v>15</v>
      </c>
      <c r="R19" s="38">
        <v>16</v>
      </c>
      <c r="S19" s="38">
        <v>17</v>
      </c>
      <c r="T19" s="38">
        <v>18</v>
      </c>
      <c r="U19" s="38">
        <v>19</v>
      </c>
      <c r="V19" s="38">
        <v>20</v>
      </c>
      <c r="W19" s="38">
        <v>21</v>
      </c>
      <c r="X19" s="38">
        <v>22</v>
      </c>
      <c r="Y19" s="38">
        <v>23</v>
      </c>
      <c r="Z19" s="38">
        <v>24</v>
      </c>
      <c r="AA19" s="38">
        <v>25</v>
      </c>
      <c r="BD19" s="1" t="s">
        <v>118</v>
      </c>
      <c r="BE19" s="25">
        <f ca="1">COUNTIF($HD$62:$HD$161,1)/COUNT($HD$62:$HD$161)</f>
        <v>0</v>
      </c>
      <c r="BI19" s="85"/>
      <c r="BJ19" s="86">
        <f>HF80</f>
        <v>-0.5</v>
      </c>
      <c r="BK19" s="86">
        <f>HF90</f>
        <v>-0.3888888888888889</v>
      </c>
      <c r="BL19" s="86">
        <f>HF100</f>
        <v>-0.27777777777777779</v>
      </c>
      <c r="BM19" s="86">
        <f>HF110</f>
        <v>-0.16666666666666669</v>
      </c>
      <c r="BN19" s="86">
        <f>HF120</f>
        <v>-5.555555555555558E-2</v>
      </c>
      <c r="BO19" s="86">
        <f>HF130</f>
        <v>5.5555555555555525E-2</v>
      </c>
      <c r="BP19" s="86">
        <f>HF140</f>
        <v>0.16666666666666663</v>
      </c>
      <c r="BQ19" s="86">
        <f>HF150</f>
        <v>0.27777777777777773</v>
      </c>
      <c r="BR19" s="86">
        <f>HF160</f>
        <v>0.38888888888888884</v>
      </c>
      <c r="BS19" s="87">
        <f>HF170</f>
        <v>0.49999999999999994</v>
      </c>
    </row>
    <row r="20" spans="2:72" x14ac:dyDescent="0.35">
      <c r="AD20" s="1"/>
      <c r="BH20" s="83" t="s">
        <v>30</v>
      </c>
      <c r="BI20" s="88">
        <f t="shared" ref="BI20:BI29" si="7">HG67</f>
        <v>-0.1</v>
      </c>
      <c r="BJ20">
        <f t="shared" ref="BJ20:BJ29" si="8">_xlfn.XLOOKUP($BI$13,$IH$61:$JF$61,IH183:JF183)</f>
        <v>-240.05052362762524</v>
      </c>
      <c r="BK20">
        <f t="shared" ref="BK20:BK29" si="9">_xlfn.XLOOKUP($BI$13,$IH$61:$JF$61,IH193:JF193)</f>
        <v>208.93908262081257</v>
      </c>
      <c r="BL20">
        <f t="shared" ref="BL20:BL29" si="10">_xlfn.XLOOKUP($BI$13,$IH$61:$JF$61,IH203:JF203)</f>
        <v>657.9286888692501</v>
      </c>
      <c r="BM20">
        <f t="shared" ref="BM20:BM29" si="11">_xlfn.XLOOKUP($BI$13,$IH$61:$JF$61,IH213:JF213)</f>
        <v>1106.9182951176876</v>
      </c>
      <c r="BN20">
        <f t="shared" ref="BN20:BN29" si="12">_xlfn.XLOOKUP($BI$13,$IH$61:$JF$61,IH223:JF223)</f>
        <v>1555.9079013661253</v>
      </c>
      <c r="BO20">
        <f t="shared" ref="BO20:BO29" si="13">_xlfn.XLOOKUP($BI$13,$IH$61:$JF$61,IH233:JF233)</f>
        <v>2004.8975076145637</v>
      </c>
      <c r="BP20">
        <f t="shared" ref="BP20:BP29" si="14">_xlfn.XLOOKUP($BI$13,$IH$61:$JF$61,IH243:JF243)</f>
        <v>2453.8871138630011</v>
      </c>
      <c r="BQ20">
        <f t="shared" ref="BQ20:BQ29" si="15">_xlfn.XLOOKUP($BI$13,$IH$61:$JF$61,IH253:JF253)</f>
        <v>2902.8767201114388</v>
      </c>
      <c r="BR20">
        <f t="shared" ref="BR20:BR29" si="16">_xlfn.XLOOKUP($BI$13,$IH$61:$JF$61,IH263:JF263)</f>
        <v>3351.8663263598769</v>
      </c>
      <c r="BS20">
        <f t="shared" ref="BS20:BS29" si="17">_xlfn.XLOOKUP($BI$13,$IH$61:$JF$61,IH273:JF273)</f>
        <v>3800.8559326083141</v>
      </c>
    </row>
    <row r="21" spans="2:72" x14ac:dyDescent="0.35">
      <c r="B21" s="1" t="s">
        <v>27</v>
      </c>
      <c r="BI21" s="89">
        <f t="shared" si="7"/>
        <v>-7.7777777777777779E-2</v>
      </c>
      <c r="BJ21">
        <f t="shared" si="8"/>
        <v>-215.1399722774056</v>
      </c>
      <c r="BK21">
        <f t="shared" si="9"/>
        <v>239.38531204885879</v>
      </c>
      <c r="BL21">
        <f t="shared" si="10"/>
        <v>693.91059637512308</v>
      </c>
      <c r="BM21">
        <f t="shared" si="11"/>
        <v>1148.4358807013871</v>
      </c>
      <c r="BN21">
        <f t="shared" si="12"/>
        <v>1602.9611650276511</v>
      </c>
      <c r="BO21">
        <f t="shared" si="13"/>
        <v>2057.4864493539167</v>
      </c>
      <c r="BP21">
        <f t="shared" si="14"/>
        <v>2512.01173368018</v>
      </c>
      <c r="BQ21">
        <f t="shared" si="15"/>
        <v>2966.5370180064447</v>
      </c>
      <c r="BR21">
        <f t="shared" si="16"/>
        <v>3421.0623023327089</v>
      </c>
      <c r="BS21">
        <f t="shared" si="17"/>
        <v>3875.5875866589736</v>
      </c>
    </row>
    <row r="22" spans="2:72" x14ac:dyDescent="0.35">
      <c r="B22" t="s">
        <v>12</v>
      </c>
      <c r="C22" s="20">
        <f>IF(C$19&lt;Toimenpiteet!$C$10,Toimenpiteet!$C$8*100/Toimenpiteet!$C$10*C$19,Toimenpiteet!$C$8*100/Toimenpiteet!$C$10*Toimenpiteet!$C$10)</f>
        <v>0</v>
      </c>
      <c r="D22" s="20">
        <f>IF(D$19&lt;Toimenpiteet!$C$10,Toimenpiteet!$C$8*100/Toimenpiteet!$C$10*D$19,Toimenpiteet!$C$8*100/Toimenpiteet!$C$10*Toimenpiteet!$C$10)</f>
        <v>0</v>
      </c>
      <c r="E22" s="20">
        <f>IF(E$19&lt;Toimenpiteet!$C$10,Toimenpiteet!$C$8*100/Toimenpiteet!$C$10*E$19,Toimenpiteet!$C$8*100/Toimenpiteet!$C$10*Toimenpiteet!$C$10)</f>
        <v>0</v>
      </c>
      <c r="F22" s="20">
        <f>IF(F$19&lt;Toimenpiteet!$C$10,Toimenpiteet!$C$8*100/Toimenpiteet!$C$10*F$19,Toimenpiteet!$C$8*100/Toimenpiteet!$C$10*Toimenpiteet!$C$10)</f>
        <v>0</v>
      </c>
      <c r="G22" s="20">
        <f>IF(G$19&lt;Toimenpiteet!$C$10,Toimenpiteet!$C$8*100/Toimenpiteet!$C$10*G$19,Toimenpiteet!$C$8*100/Toimenpiteet!$C$10*Toimenpiteet!$C$10)</f>
        <v>0</v>
      </c>
      <c r="H22" s="20">
        <f>IF(H$19&lt;Toimenpiteet!$C$10,Toimenpiteet!$C$8*100/Toimenpiteet!$C$10*H$19,Toimenpiteet!$C$8*100/Toimenpiteet!$C$10*Toimenpiteet!$C$10)</f>
        <v>0</v>
      </c>
      <c r="I22" s="20">
        <f>IF(I$19&lt;Toimenpiteet!$C$10,Toimenpiteet!$C$8*100/Toimenpiteet!$C$10*I$19,Toimenpiteet!$C$8*100/Toimenpiteet!$C$10*Toimenpiteet!$C$10)</f>
        <v>0</v>
      </c>
      <c r="J22" s="20">
        <f>IF(J$19&lt;Toimenpiteet!$C$10,Toimenpiteet!$C$8*100/Toimenpiteet!$C$10*J$19,Toimenpiteet!$C$8*100/Toimenpiteet!$C$10*Toimenpiteet!$C$10)</f>
        <v>0</v>
      </c>
      <c r="K22" s="20">
        <f>IF(K$19&lt;Toimenpiteet!$C$10,Toimenpiteet!$C$8*100/Toimenpiteet!$C$10*K$19,Toimenpiteet!$C$8*100/Toimenpiteet!$C$10*Toimenpiteet!$C$10)</f>
        <v>0</v>
      </c>
      <c r="L22" s="20">
        <f>IF(L$19&lt;Toimenpiteet!$C$10,Toimenpiteet!$C$8*100/Toimenpiteet!$C$10*L$19,Toimenpiteet!$C$8*100/Toimenpiteet!$C$10*Toimenpiteet!$C$10)</f>
        <v>0</v>
      </c>
      <c r="M22" s="20">
        <f>IF(M$19&lt;Toimenpiteet!$C$10,Toimenpiteet!$C$8*100/Toimenpiteet!$C$10*M$19,Toimenpiteet!$C$8*100/Toimenpiteet!$C$10*Toimenpiteet!$C$10)</f>
        <v>0</v>
      </c>
      <c r="N22" s="20">
        <f>IF(N$19&lt;Toimenpiteet!$C$10,Toimenpiteet!$C$8*100/Toimenpiteet!$C$10*N$19,Toimenpiteet!$C$8*100/Toimenpiteet!$C$10*Toimenpiteet!$C$10)</f>
        <v>0</v>
      </c>
      <c r="O22" s="20">
        <f>IF(O$19&lt;Toimenpiteet!$C$10,Toimenpiteet!$C$8*100/Toimenpiteet!$C$10*O$19,Toimenpiteet!$C$8*100/Toimenpiteet!$C$10*Toimenpiteet!$C$10)</f>
        <v>0</v>
      </c>
      <c r="P22" s="20">
        <f>IF(P$19&lt;Toimenpiteet!$C$10,Toimenpiteet!$C$8*100/Toimenpiteet!$C$10*P$19,Toimenpiteet!$C$8*100/Toimenpiteet!$C$10*Toimenpiteet!$C$10)</f>
        <v>0</v>
      </c>
      <c r="Q22" s="20">
        <f>IF(Q$19&lt;Toimenpiteet!$C$10,Toimenpiteet!$C$8*100/Toimenpiteet!$C$10*Q$19,Toimenpiteet!$C$8*100/Toimenpiteet!$C$10*Toimenpiteet!$C$10)</f>
        <v>0</v>
      </c>
      <c r="R22" s="20">
        <f>IF(R$19&lt;Toimenpiteet!$C$10,Toimenpiteet!$C$8*100/Toimenpiteet!$C$10*R$19,Toimenpiteet!$C$8*100/Toimenpiteet!$C$10*Toimenpiteet!$C$10)</f>
        <v>0</v>
      </c>
      <c r="S22" s="20">
        <f>IF(S$19&lt;Toimenpiteet!$C$10,Toimenpiteet!$C$8*100/Toimenpiteet!$C$10*S$19,Toimenpiteet!$C$8*100/Toimenpiteet!$C$10*Toimenpiteet!$C$10)</f>
        <v>0</v>
      </c>
      <c r="T22" s="20">
        <f>IF(T$19&lt;Toimenpiteet!$C$10,Toimenpiteet!$C$8*100/Toimenpiteet!$C$10*T$19,Toimenpiteet!$C$8*100/Toimenpiteet!$C$10*Toimenpiteet!$C$10)</f>
        <v>0</v>
      </c>
      <c r="U22" s="20">
        <f>IF(U$19&lt;Toimenpiteet!$C$10,Toimenpiteet!$C$8*100/Toimenpiteet!$C$10*U$19,Toimenpiteet!$C$8*100/Toimenpiteet!$C$10*Toimenpiteet!$C$10)</f>
        <v>0</v>
      </c>
      <c r="V22" s="20">
        <f>IF(V$19&lt;Toimenpiteet!$C$10,Toimenpiteet!$C$8*100/Toimenpiteet!$C$10*V$19,Toimenpiteet!$C$8*100/Toimenpiteet!$C$10*Toimenpiteet!$C$10)</f>
        <v>0</v>
      </c>
      <c r="W22" s="20">
        <f>IF(W$19&lt;Toimenpiteet!$C$10,Toimenpiteet!$C$8*100/Toimenpiteet!$C$10*W$19,Toimenpiteet!$C$8*100/Toimenpiteet!$C$10*Toimenpiteet!$C$10)</f>
        <v>0</v>
      </c>
      <c r="X22" s="20">
        <f>IF(X$19&lt;Toimenpiteet!$C$10,Toimenpiteet!$C$8*100/Toimenpiteet!$C$10*X$19,Toimenpiteet!$C$8*100/Toimenpiteet!$C$10*Toimenpiteet!$C$10)</f>
        <v>0</v>
      </c>
      <c r="Y22" s="20">
        <f>IF(Y$19&lt;Toimenpiteet!$C$10,Toimenpiteet!$C$8*100/Toimenpiteet!$C$10*Y$19,Toimenpiteet!$C$8*100/Toimenpiteet!$C$10*Toimenpiteet!$C$10)</f>
        <v>0</v>
      </c>
      <c r="Z22" s="20">
        <f>IF(Z$19&lt;Toimenpiteet!$C$10,Toimenpiteet!$C$8*100/Toimenpiteet!$C$10*Z$19,Toimenpiteet!$C$8*100/Toimenpiteet!$C$10*Toimenpiteet!$C$10)</f>
        <v>0</v>
      </c>
      <c r="AA22" s="20">
        <f>IF(AA$19&lt;Toimenpiteet!$C$10,Toimenpiteet!$C$8*100/Toimenpiteet!$C$10*AA$19,Toimenpiteet!$C$8*100/Toimenpiteet!$C$10*Toimenpiteet!$C$10)</f>
        <v>0</v>
      </c>
      <c r="BI22" s="89">
        <f t="shared" si="7"/>
        <v>-5.5555555555555552E-2</v>
      </c>
      <c r="BJ22">
        <f t="shared" si="8"/>
        <v>-190.22942092718611</v>
      </c>
      <c r="BK22">
        <f t="shared" si="9"/>
        <v>269.83154147690476</v>
      </c>
      <c r="BL22">
        <f t="shared" si="10"/>
        <v>729.89250388099549</v>
      </c>
      <c r="BM22">
        <f t="shared" si="11"/>
        <v>1189.9534662850858</v>
      </c>
      <c r="BN22">
        <f t="shared" si="12"/>
        <v>1650.0144286891768</v>
      </c>
      <c r="BO22">
        <f t="shared" si="13"/>
        <v>2110.0753910932685</v>
      </c>
      <c r="BP22">
        <f t="shared" si="14"/>
        <v>2570.136353497358</v>
      </c>
      <c r="BQ22">
        <f t="shared" si="15"/>
        <v>3030.1973159014497</v>
      </c>
      <c r="BR22">
        <f t="shared" si="16"/>
        <v>3490.2582783055404</v>
      </c>
      <c r="BS22">
        <f t="shared" si="17"/>
        <v>3950.3192407096317</v>
      </c>
    </row>
    <row r="23" spans="2:72" x14ac:dyDescent="0.35">
      <c r="C23" s="20">
        <f>IF(COUNTIF($C$8:C8,"x")=0,0,_xlfn.XLOOKUP(COUNTIF($C$8:C8,"x"),$C$19:$AA$19,$C$22:$AA$22))</f>
        <v>0</v>
      </c>
      <c r="D23" s="20">
        <f>IF(COUNTIF($C$8:D8,"x")=0,0,_xlfn.XLOOKUP(COUNTIF($C$8:D8,"x"),$C$19:$AA$19,$C$22:$AA$22))</f>
        <v>0</v>
      </c>
      <c r="E23" s="20">
        <f>IF(COUNTIF($C$8:E8,"x")=0,0,_xlfn.XLOOKUP(COUNTIF($C$8:E8,"x"),$C$19:$AA$19,$C$22:$AA$22))</f>
        <v>0</v>
      </c>
      <c r="F23" s="20">
        <f>IF(COUNTIF($C$8:F8,"x")=0,0,_xlfn.XLOOKUP(COUNTIF($C$8:F8,"x"),$C$19:$AA$19,$C$22:$AA$22))</f>
        <v>0</v>
      </c>
      <c r="G23" s="20">
        <f>IF(COUNTIF($C$8:G8,"x")=0,0,_xlfn.XLOOKUP(COUNTIF($C$8:G8,"x"),$C$19:$AA$19,$C$22:$AA$22))</f>
        <v>0</v>
      </c>
      <c r="H23" s="20">
        <f>IF(COUNTIF($C$8:H8,"x")=0,0,_xlfn.XLOOKUP(COUNTIF($C$8:H8,"x"),$C$19:$AA$19,$C$22:$AA$22))</f>
        <v>0</v>
      </c>
      <c r="I23" s="20">
        <f>IF(COUNTIF($C$8:I8,"x")=0,0,_xlfn.XLOOKUP(COUNTIF($C$8:I8,"x"),$C$19:$AA$19,$C$22:$AA$22))</f>
        <v>0</v>
      </c>
      <c r="J23" s="20">
        <f>IF(COUNTIF($C$8:J8,"x")=0,0,_xlfn.XLOOKUP(COUNTIF($C$8:J8,"x"),$C$19:$AA$19,$C$22:$AA$22))</f>
        <v>0</v>
      </c>
      <c r="K23" s="20">
        <f>IF(COUNTIF($C$8:K8,"x")=0,0,_xlfn.XLOOKUP(COUNTIF($C$8:K8,"x"),$C$19:$AA$19,$C$22:$AA$22))</f>
        <v>0</v>
      </c>
      <c r="L23" s="20">
        <f>IF(COUNTIF($C$8:L8,"x")=0,0,_xlfn.XLOOKUP(COUNTIF($C$8:L8,"x"),$C$19:$AA$19,$C$22:$AA$22))</f>
        <v>0</v>
      </c>
      <c r="M23" s="20">
        <f>IF(COUNTIF($C$8:M8,"x")=0,0,_xlfn.XLOOKUP(COUNTIF($C$8:M8,"x"),$C$19:$AA$19,$C$22:$AA$22))</f>
        <v>0</v>
      </c>
      <c r="N23" s="20">
        <f>IF(COUNTIF($C$8:N8,"x")=0,0,_xlfn.XLOOKUP(COUNTIF($C$8:N8,"x"),$C$19:$AA$19,$C$22:$AA$22))</f>
        <v>0</v>
      </c>
      <c r="O23" s="20">
        <f>IF(COUNTIF($C$8:O8,"x")=0,0,_xlfn.XLOOKUP(COUNTIF($C$8:O8,"x"),$C$19:$AA$19,$C$22:$AA$22))</f>
        <v>0</v>
      </c>
      <c r="P23" s="20">
        <f>IF(COUNTIF($C$8:P8,"x")=0,0,_xlfn.XLOOKUP(COUNTIF($C$8:P8,"x"),$C$19:$AA$19,$C$22:$AA$22))</f>
        <v>0</v>
      </c>
      <c r="Q23" s="20">
        <f>IF(COUNTIF($C$8:Q8,"x")=0,0,_xlfn.XLOOKUP(COUNTIF($C$8:Q8,"x"),$C$19:$AA$19,$C$22:$AA$22))</f>
        <v>0</v>
      </c>
      <c r="R23" s="20">
        <f>IF(COUNTIF($C$8:R8,"x")=0,0,_xlfn.XLOOKUP(COUNTIF($C$8:R8,"x"),$C$19:$AA$19,$C$22:$AA$22))</f>
        <v>0</v>
      </c>
      <c r="S23" s="20">
        <f>IF(COUNTIF($C$8:S8,"x")=0,0,_xlfn.XLOOKUP(COUNTIF($C$8:S8,"x"),$C$19:$AA$19,$C$22:$AA$22))</f>
        <v>0</v>
      </c>
      <c r="T23" s="20">
        <f>IF(COUNTIF($C$8:T8,"x")=0,0,_xlfn.XLOOKUP(COUNTIF($C$8:T8,"x"),$C$19:$AA$19,$C$22:$AA$22))</f>
        <v>0</v>
      </c>
      <c r="U23" s="20">
        <f>IF(COUNTIF($C$8:U8,"x")=0,0,_xlfn.XLOOKUP(COUNTIF($C$8:U8,"x"),$C$19:$AA$19,$C$22:$AA$22))</f>
        <v>0</v>
      </c>
      <c r="V23" s="20">
        <f>IF(COUNTIF($C$8:V8,"x")=0,0,_xlfn.XLOOKUP(COUNTIF($C$8:V8,"x"),$C$19:$AA$19,$C$22:$AA$22))</f>
        <v>0</v>
      </c>
      <c r="W23" s="20">
        <f>IF(COUNTIF($C$8:W8,"x")=0,0,_xlfn.XLOOKUP(COUNTIF($C$8:W8,"x"),$C$19:$AA$19,$C$22:$AA$22))</f>
        <v>0</v>
      </c>
      <c r="X23" s="20">
        <f>IF(COUNTIF($C$8:X8,"x")=0,0,_xlfn.XLOOKUP(COUNTIF($C$8:X8,"x"),$C$19:$AA$19,$C$22:$AA$22))</f>
        <v>0</v>
      </c>
      <c r="Y23" s="20">
        <f>IF(COUNTIF($C$8:Y8,"x")=0,0,_xlfn.XLOOKUP(COUNTIF($C$8:Y8,"x"),$C$19:$AA$19,$C$22:$AA$22))</f>
        <v>0</v>
      </c>
      <c r="Z23" s="20">
        <f>IF(COUNTIF($C$8:Z8,"x")=0,0,_xlfn.XLOOKUP(COUNTIF($C$8:Z8,"x"),$C$19:$AA$19,$C$22:$AA$22))</f>
        <v>0</v>
      </c>
      <c r="AA23" s="20">
        <f>IF(COUNTIF($C$8:AA8,"x")=0,0,_xlfn.XLOOKUP(COUNTIF($C$8:AA8,"x"),$C$19:$AA$19,$C$22:$AA$22))</f>
        <v>0</v>
      </c>
      <c r="BI23" s="89">
        <f t="shared" si="7"/>
        <v>-3.3333333333333326E-2</v>
      </c>
      <c r="BJ23">
        <f t="shared" si="8"/>
        <v>-165.31886957696665</v>
      </c>
      <c r="BK23">
        <f t="shared" si="9"/>
        <v>300.27777090495078</v>
      </c>
      <c r="BL23">
        <f t="shared" si="10"/>
        <v>765.87441138686813</v>
      </c>
      <c r="BM23">
        <f t="shared" si="11"/>
        <v>1231.4710518687848</v>
      </c>
      <c r="BN23">
        <f t="shared" si="12"/>
        <v>1697.0676923507021</v>
      </c>
      <c r="BO23">
        <f t="shared" si="13"/>
        <v>2162.6643328326209</v>
      </c>
      <c r="BP23">
        <f t="shared" si="14"/>
        <v>2628.2609733145378</v>
      </c>
      <c r="BQ23">
        <f t="shared" si="15"/>
        <v>3093.8576137964546</v>
      </c>
      <c r="BR23">
        <f t="shared" si="16"/>
        <v>3559.4542542783724</v>
      </c>
      <c r="BS23">
        <f t="shared" si="17"/>
        <v>4025.0508947602893</v>
      </c>
    </row>
    <row r="24" spans="2:72" x14ac:dyDescent="0.35">
      <c r="B24" t="s">
        <v>13</v>
      </c>
      <c r="C24" s="20">
        <f>IF(C$19&lt;Toimenpiteet!$C$37,Toimenpiteet!$C$35*100/Toimenpiteet!$C$37*C$19,Toimenpiteet!$C$35*100/Toimenpiteet!$C$37*Toimenpiteet!$C$37)</f>
        <v>0.1</v>
      </c>
      <c r="D24" s="20">
        <f>IF(D$19&lt;Toimenpiteet!$C$37,Toimenpiteet!$C$35*100/Toimenpiteet!$C$37*D$19,Toimenpiteet!$C$35*100/Toimenpiteet!$C$37*Toimenpiteet!$C$37)</f>
        <v>0.2</v>
      </c>
      <c r="E24" s="20">
        <f>IF(E$19&lt;Toimenpiteet!$C$37,Toimenpiteet!$C$35*100/Toimenpiteet!$C$37*E$19,Toimenpiteet!$C$35*100/Toimenpiteet!$C$37*Toimenpiteet!$C$37)</f>
        <v>0.30000000000000004</v>
      </c>
      <c r="F24" s="20">
        <f>IF(F$19&lt;Toimenpiteet!$C$37,Toimenpiteet!$C$35*100/Toimenpiteet!$C$37*F$19,Toimenpiteet!$C$35*100/Toimenpiteet!$C$37*Toimenpiteet!$C$37)</f>
        <v>0.4</v>
      </c>
      <c r="G24" s="20">
        <f>IF(G$19&lt;Toimenpiteet!$C$37,Toimenpiteet!$C$35*100/Toimenpiteet!$C$37*G$19,Toimenpiteet!$C$35*100/Toimenpiteet!$C$37*Toimenpiteet!$C$37)</f>
        <v>0.5</v>
      </c>
      <c r="H24" s="20">
        <f>IF(H$19&lt;Toimenpiteet!$C$37,Toimenpiteet!$C$35*100/Toimenpiteet!$C$37*H$19,Toimenpiteet!$C$35*100/Toimenpiteet!$C$37*Toimenpiteet!$C$37)</f>
        <v>0.5</v>
      </c>
      <c r="I24" s="20">
        <f>IF(I$19&lt;Toimenpiteet!$C$37,Toimenpiteet!$C$35*100/Toimenpiteet!$C$37*I$19,Toimenpiteet!$C$35*100/Toimenpiteet!$C$37*Toimenpiteet!$C$37)</f>
        <v>0.5</v>
      </c>
      <c r="J24" s="20">
        <f>IF(J$19&lt;Toimenpiteet!$C$37,Toimenpiteet!$C$35*100/Toimenpiteet!$C$37*J$19,Toimenpiteet!$C$35*100/Toimenpiteet!$C$37*Toimenpiteet!$C$37)</f>
        <v>0.5</v>
      </c>
      <c r="K24" s="20">
        <f>IF(K$19&lt;Toimenpiteet!$C$37,Toimenpiteet!$C$35*100/Toimenpiteet!$C$37*K$19,Toimenpiteet!$C$35*100/Toimenpiteet!$C$37*Toimenpiteet!$C$37)</f>
        <v>0.5</v>
      </c>
      <c r="L24" s="20">
        <f>IF(L$19&lt;Toimenpiteet!$C$37,Toimenpiteet!$C$35*100/Toimenpiteet!$C$37*L$19,Toimenpiteet!$C$35*100/Toimenpiteet!$C$37*Toimenpiteet!$C$37)</f>
        <v>0.5</v>
      </c>
      <c r="M24" s="20">
        <f>IF(M$19&lt;Toimenpiteet!$C$37,Toimenpiteet!$C$35*100/Toimenpiteet!$C$37*M$19,Toimenpiteet!$C$35*100/Toimenpiteet!$C$37*Toimenpiteet!$C$37)</f>
        <v>0.5</v>
      </c>
      <c r="N24" s="20">
        <f>IF(N$19&lt;Toimenpiteet!$C$37,Toimenpiteet!$C$35*100/Toimenpiteet!$C$37*N$19,Toimenpiteet!$C$35*100/Toimenpiteet!$C$37*Toimenpiteet!$C$37)</f>
        <v>0.5</v>
      </c>
      <c r="O24" s="20">
        <f>IF(O$19&lt;Toimenpiteet!$C$37,Toimenpiteet!$C$35*100/Toimenpiteet!$C$37*O$19,Toimenpiteet!$C$35*100/Toimenpiteet!$C$37*Toimenpiteet!$C$37)</f>
        <v>0.5</v>
      </c>
      <c r="P24" s="20">
        <f>IF(P$19&lt;Toimenpiteet!$C$37,Toimenpiteet!$C$35*100/Toimenpiteet!$C$37*P$19,Toimenpiteet!$C$35*100/Toimenpiteet!$C$37*Toimenpiteet!$C$37)</f>
        <v>0.5</v>
      </c>
      <c r="Q24" s="20">
        <f>IF(Q$19&lt;Toimenpiteet!$C$37,Toimenpiteet!$C$35*100/Toimenpiteet!$C$37*Q$19,Toimenpiteet!$C$35*100/Toimenpiteet!$C$37*Toimenpiteet!$C$37)</f>
        <v>0.5</v>
      </c>
      <c r="R24" s="20">
        <f>IF(R$19&lt;Toimenpiteet!$C$37,Toimenpiteet!$C$35*100/Toimenpiteet!$C$37*R$19,Toimenpiteet!$C$35*100/Toimenpiteet!$C$37*Toimenpiteet!$C$37)</f>
        <v>0.5</v>
      </c>
      <c r="S24" s="20">
        <f>IF(S$19&lt;Toimenpiteet!$C$37,Toimenpiteet!$C$35*100/Toimenpiteet!$C$37*S$19,Toimenpiteet!$C$35*100/Toimenpiteet!$C$37*Toimenpiteet!$C$37)</f>
        <v>0.5</v>
      </c>
      <c r="T24" s="20">
        <f>IF(T$19&lt;Toimenpiteet!$C$37,Toimenpiteet!$C$35*100/Toimenpiteet!$C$37*T$19,Toimenpiteet!$C$35*100/Toimenpiteet!$C$37*Toimenpiteet!$C$37)</f>
        <v>0.5</v>
      </c>
      <c r="U24" s="20">
        <f>IF(U$19&lt;Toimenpiteet!$C$37,Toimenpiteet!$C$35*100/Toimenpiteet!$C$37*U$19,Toimenpiteet!$C$35*100/Toimenpiteet!$C$37*Toimenpiteet!$C$37)</f>
        <v>0.5</v>
      </c>
      <c r="V24" s="20">
        <f>IF(V$19&lt;Toimenpiteet!$C$37,Toimenpiteet!$C$35*100/Toimenpiteet!$C$37*V$19,Toimenpiteet!$C$35*100/Toimenpiteet!$C$37*Toimenpiteet!$C$37)</f>
        <v>0.5</v>
      </c>
      <c r="W24" s="20">
        <f>IF(W$19&lt;Toimenpiteet!$C$37,Toimenpiteet!$C$35*100/Toimenpiteet!$C$37*W$19,Toimenpiteet!$C$35*100/Toimenpiteet!$C$37*Toimenpiteet!$C$37)</f>
        <v>0.5</v>
      </c>
      <c r="X24" s="20">
        <f>IF(X$19&lt;Toimenpiteet!$C$37,Toimenpiteet!$C$35*100/Toimenpiteet!$C$37*X$19,Toimenpiteet!$C$35*100/Toimenpiteet!$C$37*Toimenpiteet!$C$37)</f>
        <v>0.5</v>
      </c>
      <c r="Y24" s="20">
        <f>IF(Y$19&lt;Toimenpiteet!$C$37,Toimenpiteet!$C$35*100/Toimenpiteet!$C$37*Y$19,Toimenpiteet!$C$35*100/Toimenpiteet!$C$37*Toimenpiteet!$C$37)</f>
        <v>0.5</v>
      </c>
      <c r="Z24" s="20">
        <f>IF(Z$19&lt;Toimenpiteet!$C$37,Toimenpiteet!$C$35*100/Toimenpiteet!$C$37*Z$19,Toimenpiteet!$C$35*100/Toimenpiteet!$C$37*Toimenpiteet!$C$37)</f>
        <v>0.5</v>
      </c>
      <c r="AA24" s="20">
        <f>IF(AA$19&lt;Toimenpiteet!$C$37,Toimenpiteet!$C$35*100/Toimenpiteet!$C$37*AA$19,Toimenpiteet!$C$35*100/Toimenpiteet!$C$37*Toimenpiteet!$C$37)</f>
        <v>0.5</v>
      </c>
      <c r="BI24" s="89">
        <f t="shared" si="7"/>
        <v>-1.1111111111111103E-2</v>
      </c>
      <c r="BJ24">
        <f t="shared" si="8"/>
        <v>-140.4083182267471</v>
      </c>
      <c r="BK24">
        <f t="shared" si="9"/>
        <v>330.72400033299698</v>
      </c>
      <c r="BL24">
        <f t="shared" si="10"/>
        <v>801.85631889274077</v>
      </c>
      <c r="BM24">
        <f t="shared" si="11"/>
        <v>1272.9886374524842</v>
      </c>
      <c r="BN24">
        <f t="shared" si="12"/>
        <v>1744.1209560122281</v>
      </c>
      <c r="BO24">
        <f t="shared" si="13"/>
        <v>2215.2532745719732</v>
      </c>
      <c r="BP24">
        <f t="shared" si="14"/>
        <v>2686.3855931317162</v>
      </c>
      <c r="BQ24">
        <f t="shared" si="15"/>
        <v>3157.517911691461</v>
      </c>
      <c r="BR24">
        <f t="shared" si="16"/>
        <v>3628.6502302512049</v>
      </c>
      <c r="BS24">
        <f t="shared" si="17"/>
        <v>4099.7825488109493</v>
      </c>
    </row>
    <row r="25" spans="2:72" x14ac:dyDescent="0.35">
      <c r="C25" s="20">
        <f>IF(COUNTIF($C$9:C9,"x")=0,0,_xlfn.XLOOKUP(COUNTIF($C$9:C9,"x"),$C$19:$AA$19,$C$24:$AA$24))</f>
        <v>0</v>
      </c>
      <c r="D25" s="20">
        <f>IF(COUNTIF($C$9:D9,"x")=0,0,_xlfn.XLOOKUP(COUNTIF($C$9:D9,"x"),$C$19:$AA$19,$C$24:$AA$24))</f>
        <v>0</v>
      </c>
      <c r="E25" s="20">
        <f>IF(COUNTIF($C$9:E9,"x")=0,0,_xlfn.XLOOKUP(COUNTIF($C$9:E9,"x"),$C$19:$AA$19,$C$24:$AA$24))</f>
        <v>0</v>
      </c>
      <c r="F25" s="20">
        <f>IF(COUNTIF($C$9:F9,"x")=0,0,_xlfn.XLOOKUP(COUNTIF($C$9:F9,"x"),$C$19:$AA$19,$C$24:$AA$24))</f>
        <v>0</v>
      </c>
      <c r="G25" s="20">
        <f>IF(COUNTIF($C$9:G9,"x")=0,0,_xlfn.XLOOKUP(COUNTIF($C$9:G9,"x"),$C$19:$AA$19,$C$24:$AA$24))</f>
        <v>0</v>
      </c>
      <c r="H25" s="20">
        <f>IF(COUNTIF($C$9:H9,"x")=0,0,_xlfn.XLOOKUP(COUNTIF($C$9:H9,"x"),$C$19:$AA$19,$C$24:$AA$24))</f>
        <v>0</v>
      </c>
      <c r="I25" s="20">
        <f>IF(COUNTIF($C$9:I9,"x")=0,0,_xlfn.XLOOKUP(COUNTIF($C$9:I9,"x"),$C$19:$AA$19,$C$24:$AA$24))</f>
        <v>0</v>
      </c>
      <c r="J25" s="20">
        <f>IF(COUNTIF($C$9:J9,"x")=0,0,_xlfn.XLOOKUP(COUNTIF($C$9:J9,"x"),$C$19:$AA$19,$C$24:$AA$24))</f>
        <v>0</v>
      </c>
      <c r="K25" s="20">
        <f>IF(COUNTIF($C$9:K9,"x")=0,0,_xlfn.XLOOKUP(COUNTIF($C$9:K9,"x"),$C$19:$AA$19,$C$24:$AA$24))</f>
        <v>0</v>
      </c>
      <c r="L25" s="20">
        <f>IF(COUNTIF($C$9:L9,"x")=0,0,_xlfn.XLOOKUP(COUNTIF($C$9:L9,"x"),$C$19:$AA$19,$C$24:$AA$24))</f>
        <v>0</v>
      </c>
      <c r="M25" s="20">
        <f>IF(COUNTIF($C$9:M9,"x")=0,0,_xlfn.XLOOKUP(COUNTIF($C$9:M9,"x"),$C$19:$AA$19,$C$24:$AA$24))</f>
        <v>0</v>
      </c>
      <c r="N25" s="20">
        <f>IF(COUNTIF($C$9:N9,"x")=0,0,_xlfn.XLOOKUP(COUNTIF($C$9:N9,"x"),$C$19:$AA$19,$C$24:$AA$24))</f>
        <v>0</v>
      </c>
      <c r="O25" s="20">
        <f>IF(COUNTIF($C$9:O9,"x")=0,0,_xlfn.XLOOKUP(COUNTIF($C$9:O9,"x"),$C$19:$AA$19,$C$24:$AA$24))</f>
        <v>0</v>
      </c>
      <c r="P25" s="20">
        <f>IF(COUNTIF($C$9:P9,"x")=0,0,_xlfn.XLOOKUP(COUNTIF($C$9:P9,"x"),$C$19:$AA$19,$C$24:$AA$24))</f>
        <v>0</v>
      </c>
      <c r="Q25" s="20">
        <f>IF(COUNTIF($C$9:Q9,"x")=0,0,_xlfn.XLOOKUP(COUNTIF($C$9:Q9,"x"),$C$19:$AA$19,$C$24:$AA$24))</f>
        <v>0</v>
      </c>
      <c r="R25" s="20">
        <f>IF(COUNTIF($C$9:R9,"x")=0,0,_xlfn.XLOOKUP(COUNTIF($C$9:R9,"x"),$C$19:$AA$19,$C$24:$AA$24))</f>
        <v>0</v>
      </c>
      <c r="S25" s="20">
        <f>IF(COUNTIF($C$9:S9,"x")=0,0,_xlfn.XLOOKUP(COUNTIF($C$9:S9,"x"),$C$19:$AA$19,$C$24:$AA$24))</f>
        <v>0</v>
      </c>
      <c r="T25" s="20">
        <f>IF(COUNTIF($C$9:T9,"x")=0,0,_xlfn.XLOOKUP(COUNTIF($C$9:T9,"x"),$C$19:$AA$19,$C$24:$AA$24))</f>
        <v>0</v>
      </c>
      <c r="U25" s="20">
        <f>IF(COUNTIF($C$9:U9,"x")=0,0,_xlfn.XLOOKUP(COUNTIF($C$9:U9,"x"),$C$19:$AA$19,$C$24:$AA$24))</f>
        <v>0</v>
      </c>
      <c r="V25" s="20">
        <f>IF(COUNTIF($C$9:V9,"x")=0,0,_xlfn.XLOOKUP(COUNTIF($C$9:V9,"x"),$C$19:$AA$19,$C$24:$AA$24))</f>
        <v>0</v>
      </c>
      <c r="W25" s="20">
        <f>IF(COUNTIF($C$9:W9,"x")=0,0,_xlfn.XLOOKUP(COUNTIF($C$9:W9,"x"),$C$19:$AA$19,$C$24:$AA$24))</f>
        <v>0</v>
      </c>
      <c r="X25" s="20">
        <f>IF(COUNTIF($C$9:X9,"x")=0,0,_xlfn.XLOOKUP(COUNTIF($C$9:X9,"x"),$C$19:$AA$19,$C$24:$AA$24))</f>
        <v>0</v>
      </c>
      <c r="Y25" s="20">
        <f>IF(COUNTIF($C$9:Y9,"x")=0,0,_xlfn.XLOOKUP(COUNTIF($C$9:Y9,"x"),$C$19:$AA$19,$C$24:$AA$24))</f>
        <v>0</v>
      </c>
      <c r="Z25" s="20">
        <f>IF(COUNTIF($C$9:Z9,"x")=0,0,_xlfn.XLOOKUP(COUNTIF($C$9:Z9,"x"),$C$19:$AA$19,$C$24:$AA$24))</f>
        <v>0</v>
      </c>
      <c r="AA25" s="20">
        <f>IF(COUNTIF($C$9:AA9,"x")=0,0,_xlfn.XLOOKUP(COUNTIF($C$9:AA9,"x"),$C$19:$AA$19,$C$24:$AA$24))</f>
        <v>0</v>
      </c>
      <c r="BI25" s="89">
        <f t="shared" si="7"/>
        <v>1.111111111111112E-2</v>
      </c>
      <c r="BJ25">
        <f t="shared" si="8"/>
        <v>-115.49776687652758</v>
      </c>
      <c r="BK25">
        <f t="shared" si="9"/>
        <v>361.17022976104306</v>
      </c>
      <c r="BL25">
        <f t="shared" si="10"/>
        <v>837.8382263986133</v>
      </c>
      <c r="BM25">
        <f t="shared" si="11"/>
        <v>1314.5062230361834</v>
      </c>
      <c r="BN25">
        <f t="shared" si="12"/>
        <v>1791.1742196737539</v>
      </c>
      <c r="BO25">
        <f t="shared" si="13"/>
        <v>2267.8422163113255</v>
      </c>
      <c r="BP25">
        <f t="shared" si="14"/>
        <v>2744.510212948896</v>
      </c>
      <c r="BQ25">
        <f t="shared" si="15"/>
        <v>3221.1782095864655</v>
      </c>
      <c r="BR25">
        <f t="shared" si="16"/>
        <v>3697.8462062240369</v>
      </c>
      <c r="BS25">
        <f t="shared" si="17"/>
        <v>4174.5142028616074</v>
      </c>
    </row>
    <row r="26" spans="2:72" x14ac:dyDescent="0.35">
      <c r="B26" t="s">
        <v>16</v>
      </c>
      <c r="C26" s="20">
        <f>IF(C$19&lt;Toimenpiteet!$C$67,Toimenpiteet!$C$65*100/Toimenpiteet!$C$67*C$19,Toimenpiteet!$C$65*100/Toimenpiteet!$C$67*Toimenpiteet!$C$67)</f>
        <v>0.2</v>
      </c>
      <c r="D26" s="20">
        <f>IF(D$19&lt;Toimenpiteet!$C$67,Toimenpiteet!$C$65*100/Toimenpiteet!$C$67*D$19,Toimenpiteet!$C$65*100/Toimenpiteet!$C$67*Toimenpiteet!$C$67)</f>
        <v>0.4</v>
      </c>
      <c r="E26" s="20">
        <f>IF(E$19&lt;Toimenpiteet!$C$67,Toimenpiteet!$C$65*100/Toimenpiteet!$C$67*E$19,Toimenpiteet!$C$65*100/Toimenpiteet!$C$67*Toimenpiteet!$C$67)</f>
        <v>0.60000000000000009</v>
      </c>
      <c r="F26" s="20">
        <f>IF(F$19&lt;Toimenpiteet!$C$67,Toimenpiteet!$C$65*100/Toimenpiteet!$C$67*F$19,Toimenpiteet!$C$65*100/Toimenpiteet!$C$67*Toimenpiteet!$C$67)</f>
        <v>0.8</v>
      </c>
      <c r="G26" s="20">
        <f>IF(G$19&lt;Toimenpiteet!$C$67,Toimenpiteet!$C$65*100/Toimenpiteet!$C$67*G$19,Toimenpiteet!$C$65*100/Toimenpiteet!$C$67*Toimenpiteet!$C$67)</f>
        <v>1</v>
      </c>
      <c r="H26" s="20">
        <f>IF(H$19&lt;Toimenpiteet!$C$67,Toimenpiteet!$C$65*100/Toimenpiteet!$C$67*H$19,Toimenpiteet!$C$65*100/Toimenpiteet!$C$67*Toimenpiteet!$C$67)</f>
        <v>1.2000000000000002</v>
      </c>
      <c r="I26" s="20">
        <f>IF(I$19&lt;Toimenpiteet!$C$67,Toimenpiteet!$C$65*100/Toimenpiteet!$C$67*I$19,Toimenpiteet!$C$65*100/Toimenpiteet!$C$67*Toimenpiteet!$C$67)</f>
        <v>1.4000000000000001</v>
      </c>
      <c r="J26" s="20">
        <f>IF(J$19&lt;Toimenpiteet!$C$67,Toimenpiteet!$C$65*100/Toimenpiteet!$C$67*J$19,Toimenpiteet!$C$65*100/Toimenpiteet!$C$67*Toimenpiteet!$C$67)</f>
        <v>1.6</v>
      </c>
      <c r="K26" s="20">
        <f>IF(K$19&lt;Toimenpiteet!$C$67,Toimenpiteet!$C$65*100/Toimenpiteet!$C$67*K$19,Toimenpiteet!$C$65*100/Toimenpiteet!$C$67*Toimenpiteet!$C$67)</f>
        <v>1.8</v>
      </c>
      <c r="L26" s="20">
        <f>IF(L$19&lt;Toimenpiteet!$C$67,Toimenpiteet!$C$65*100/Toimenpiteet!$C$67*L$19,Toimenpiteet!$C$65*100/Toimenpiteet!$C$67*Toimenpiteet!$C$67)</f>
        <v>2</v>
      </c>
      <c r="M26" s="20">
        <f>IF(M$19&lt;Toimenpiteet!$C$67,Toimenpiteet!$C$65*100/Toimenpiteet!$C$67*M$19,Toimenpiteet!$C$65*100/Toimenpiteet!$C$67*Toimenpiteet!$C$67)</f>
        <v>2</v>
      </c>
      <c r="N26" s="20">
        <f>IF(N$19&lt;Toimenpiteet!$C$67,Toimenpiteet!$C$65*100/Toimenpiteet!$C$67*N$19,Toimenpiteet!$C$65*100/Toimenpiteet!$C$67*Toimenpiteet!$C$67)</f>
        <v>2</v>
      </c>
      <c r="O26" s="20">
        <f>IF(O$19&lt;Toimenpiteet!$C$67,Toimenpiteet!$C$65*100/Toimenpiteet!$C$67*O$19,Toimenpiteet!$C$65*100/Toimenpiteet!$C$67*Toimenpiteet!$C$67)</f>
        <v>2</v>
      </c>
      <c r="P26" s="20">
        <f>IF(P$19&lt;Toimenpiteet!$C$67,Toimenpiteet!$C$65*100/Toimenpiteet!$C$67*P$19,Toimenpiteet!$C$65*100/Toimenpiteet!$C$67*Toimenpiteet!$C$67)</f>
        <v>2</v>
      </c>
      <c r="Q26" s="20">
        <f>IF(Q$19&lt;Toimenpiteet!$C$67,Toimenpiteet!$C$65*100/Toimenpiteet!$C$67*Q$19,Toimenpiteet!$C$65*100/Toimenpiteet!$C$67*Toimenpiteet!$C$67)</f>
        <v>2</v>
      </c>
      <c r="R26" s="20">
        <f>IF(R$19&lt;Toimenpiteet!$C$67,Toimenpiteet!$C$65*100/Toimenpiteet!$C$67*R$19,Toimenpiteet!$C$65*100/Toimenpiteet!$C$67*Toimenpiteet!$C$67)</f>
        <v>2</v>
      </c>
      <c r="S26" s="20">
        <f>IF(S$19&lt;Toimenpiteet!$C$67,Toimenpiteet!$C$65*100/Toimenpiteet!$C$67*S$19,Toimenpiteet!$C$65*100/Toimenpiteet!$C$67*Toimenpiteet!$C$67)</f>
        <v>2</v>
      </c>
      <c r="T26" s="20">
        <f>IF(T$19&lt;Toimenpiteet!$C$67,Toimenpiteet!$C$65*100/Toimenpiteet!$C$67*T$19,Toimenpiteet!$C$65*100/Toimenpiteet!$C$67*Toimenpiteet!$C$67)</f>
        <v>2</v>
      </c>
      <c r="U26" s="20">
        <f>IF(U$19&lt;Toimenpiteet!$C$67,Toimenpiteet!$C$65*100/Toimenpiteet!$C$67*U$19,Toimenpiteet!$C$65*100/Toimenpiteet!$C$67*Toimenpiteet!$C$67)</f>
        <v>2</v>
      </c>
      <c r="V26" s="20">
        <f>IF(V$19&lt;Toimenpiteet!$C$67,Toimenpiteet!$C$65*100/Toimenpiteet!$C$67*V$19,Toimenpiteet!$C$65*100/Toimenpiteet!$C$67*Toimenpiteet!$C$67)</f>
        <v>2</v>
      </c>
      <c r="W26" s="20">
        <f>IF(W$19&lt;Toimenpiteet!$C$67,Toimenpiteet!$C$65*100/Toimenpiteet!$C$67*W$19,Toimenpiteet!$C$65*100/Toimenpiteet!$C$67*Toimenpiteet!$C$67)</f>
        <v>2</v>
      </c>
      <c r="X26" s="20">
        <f>IF(X$19&lt;Toimenpiteet!$C$67,Toimenpiteet!$C$65*100/Toimenpiteet!$C$67*X$19,Toimenpiteet!$C$65*100/Toimenpiteet!$C$67*Toimenpiteet!$C$67)</f>
        <v>2</v>
      </c>
      <c r="Y26" s="20">
        <f>IF(Y$19&lt;Toimenpiteet!$C$67,Toimenpiteet!$C$65*100/Toimenpiteet!$C$67*Y$19,Toimenpiteet!$C$65*100/Toimenpiteet!$C$67*Toimenpiteet!$C$67)</f>
        <v>2</v>
      </c>
      <c r="Z26" s="20">
        <f>IF(Z$19&lt;Toimenpiteet!$C$67,Toimenpiteet!$C$65*100/Toimenpiteet!$C$67*Z$19,Toimenpiteet!$C$65*100/Toimenpiteet!$C$67*Toimenpiteet!$C$67)</f>
        <v>2</v>
      </c>
      <c r="AA26" s="20">
        <f>IF(AA$19&lt;Toimenpiteet!$C$67,Toimenpiteet!$C$65*100/Toimenpiteet!$C$67*AA$19,Toimenpiteet!$C$65*100/Toimenpiteet!$C$67*Toimenpiteet!$C$67)</f>
        <v>2</v>
      </c>
      <c r="AF26" s="1"/>
      <c r="AG26" s="5"/>
      <c r="BI26" s="89">
        <f t="shared" si="7"/>
        <v>3.333333333333334E-2</v>
      </c>
      <c r="BJ26">
        <f t="shared" si="8"/>
        <v>-90.587215526308057</v>
      </c>
      <c r="BK26">
        <f t="shared" si="9"/>
        <v>391.61645918908914</v>
      </c>
      <c r="BL26">
        <f t="shared" si="10"/>
        <v>873.82013390448594</v>
      </c>
      <c r="BM26">
        <f t="shared" si="11"/>
        <v>1356.0238086198829</v>
      </c>
      <c r="BN26">
        <f t="shared" si="12"/>
        <v>1838.2274833352801</v>
      </c>
      <c r="BO26">
        <f t="shared" si="13"/>
        <v>2320.4311580506774</v>
      </c>
      <c r="BP26">
        <f t="shared" si="14"/>
        <v>2802.6348327660744</v>
      </c>
      <c r="BQ26">
        <f t="shared" si="15"/>
        <v>3284.8385074814719</v>
      </c>
      <c r="BR26">
        <f t="shared" si="16"/>
        <v>3767.042182196868</v>
      </c>
      <c r="BS26">
        <f t="shared" si="17"/>
        <v>4249.2458569122655</v>
      </c>
    </row>
    <row r="27" spans="2:72" x14ac:dyDescent="0.35">
      <c r="C27" s="20">
        <f>IF(COUNTIF($C$10:C10,"x")=0,0,_xlfn.XLOOKUP(COUNTIF($C$10:C10,"x"),$C$19:$AA$19,$C$26:$AA$26))</f>
        <v>0</v>
      </c>
      <c r="D27" s="20">
        <f>IF(COUNTIF($C$10:D10,"x")=0,0,_xlfn.XLOOKUP(COUNTIF($C$10:D10,"x"),$C$19:$AA$19,$C$26:$AA$26))</f>
        <v>0</v>
      </c>
      <c r="E27" s="20">
        <f>IF(COUNTIF($C$10:E10,"x")=0,0,_xlfn.XLOOKUP(COUNTIF($C$10:E10,"x"),$C$19:$AA$19,$C$26:$AA$26))</f>
        <v>0</v>
      </c>
      <c r="F27" s="20">
        <f>IF(COUNTIF($C$10:F10,"x")=0,0,_xlfn.XLOOKUP(COUNTIF($C$10:F10,"x"),$C$19:$AA$19,$C$26:$AA$26))</f>
        <v>0</v>
      </c>
      <c r="G27" s="20">
        <f>IF(COUNTIF($C$10:G10,"x")=0,0,_xlfn.XLOOKUP(COUNTIF($C$10:G10,"x"),$C$19:$AA$19,$C$26:$AA$26))</f>
        <v>0</v>
      </c>
      <c r="H27" s="20">
        <f>IF(COUNTIF($C$10:H10,"x")=0,0,_xlfn.XLOOKUP(COUNTIF($C$10:H10,"x"),$C$19:$AA$19,$C$26:$AA$26))</f>
        <v>0</v>
      </c>
      <c r="I27" s="20">
        <f>IF(COUNTIF($C$10:I10,"x")=0,0,_xlfn.XLOOKUP(COUNTIF($C$10:I10,"x"),$C$19:$AA$19,$C$26:$AA$26))</f>
        <v>0</v>
      </c>
      <c r="J27" s="20">
        <f>IF(COUNTIF($C$10:J10,"x")=0,0,_xlfn.XLOOKUP(COUNTIF($C$10:J10,"x"),$C$19:$AA$19,$C$26:$AA$26))</f>
        <v>0</v>
      </c>
      <c r="K27" s="20">
        <f>IF(COUNTIF($C$10:K10,"x")=0,0,_xlfn.XLOOKUP(COUNTIF($C$10:K10,"x"),$C$19:$AA$19,$C$26:$AA$26))</f>
        <v>0</v>
      </c>
      <c r="L27" s="20">
        <f>IF(COUNTIF($C$10:L10,"x")=0,0,_xlfn.XLOOKUP(COUNTIF($C$10:L10,"x"),$C$19:$AA$19,$C$26:$AA$26))</f>
        <v>0</v>
      </c>
      <c r="M27" s="20">
        <f>IF(COUNTIF($C$10:M10,"x")=0,0,_xlfn.XLOOKUP(COUNTIF($C$10:M10,"x"),$C$19:$AA$19,$C$26:$AA$26))</f>
        <v>0</v>
      </c>
      <c r="N27" s="20">
        <f>IF(COUNTIF($C$10:N10,"x")=0,0,_xlfn.XLOOKUP(COUNTIF($C$10:N10,"x"),$C$19:$AA$19,$C$26:$AA$26))</f>
        <v>0</v>
      </c>
      <c r="O27" s="20">
        <f>IF(COUNTIF($C$10:O10,"x")=0,0,_xlfn.XLOOKUP(COUNTIF($C$10:O10,"x"),$C$19:$AA$19,$C$26:$AA$26))</f>
        <v>0</v>
      </c>
      <c r="P27" s="20">
        <f>IF(COUNTIF($C$10:P10,"x")=0,0,_xlfn.XLOOKUP(COUNTIF($C$10:P10,"x"),$C$19:$AA$19,$C$26:$AA$26))</f>
        <v>0</v>
      </c>
      <c r="Q27" s="20">
        <f>IF(COUNTIF($C$10:Q10,"x")=0,0,_xlfn.XLOOKUP(COUNTIF($C$10:Q10,"x"),$C$19:$AA$19,$C$26:$AA$26))</f>
        <v>0</v>
      </c>
      <c r="R27" s="20">
        <f>IF(COUNTIF($C$10:R10,"x")=0,0,_xlfn.XLOOKUP(COUNTIF($C$10:R10,"x"),$C$19:$AA$19,$C$26:$AA$26))</f>
        <v>0</v>
      </c>
      <c r="S27" s="20">
        <f>IF(COUNTIF($C$10:S10,"x")=0,0,_xlfn.XLOOKUP(COUNTIF($C$10:S10,"x"),$C$19:$AA$19,$C$26:$AA$26))</f>
        <v>0</v>
      </c>
      <c r="T27" s="20">
        <f>IF(COUNTIF($C$10:T10,"x")=0,0,_xlfn.XLOOKUP(COUNTIF($C$10:T10,"x"),$C$19:$AA$19,$C$26:$AA$26))</f>
        <v>0</v>
      </c>
      <c r="U27" s="20">
        <f>IF(COUNTIF($C$10:U10,"x")=0,0,_xlfn.XLOOKUP(COUNTIF($C$10:U10,"x"),$C$19:$AA$19,$C$26:$AA$26))</f>
        <v>0</v>
      </c>
      <c r="V27" s="20">
        <f>IF(COUNTIF($C$10:V10,"x")=0,0,_xlfn.XLOOKUP(COUNTIF($C$10:V10,"x"),$C$19:$AA$19,$C$26:$AA$26))</f>
        <v>0</v>
      </c>
      <c r="W27" s="20">
        <f>IF(COUNTIF($C$10:W10,"x")=0,0,_xlfn.XLOOKUP(COUNTIF($C$10:W10,"x"),$C$19:$AA$19,$C$26:$AA$26))</f>
        <v>0</v>
      </c>
      <c r="X27" s="20">
        <f>IF(COUNTIF($C$10:X10,"x")=0,0,_xlfn.XLOOKUP(COUNTIF($C$10:X10,"x"),$C$19:$AA$19,$C$26:$AA$26))</f>
        <v>0</v>
      </c>
      <c r="Y27" s="20">
        <f>IF(COUNTIF($C$10:Y10,"x")=0,0,_xlfn.XLOOKUP(COUNTIF($C$10:Y10,"x"),$C$19:$AA$19,$C$26:$AA$26))</f>
        <v>0</v>
      </c>
      <c r="Z27" s="20">
        <f>IF(COUNTIF($C$10:Z10,"x")=0,0,_xlfn.XLOOKUP(COUNTIF($C$10:Z10,"x"),$C$19:$AA$19,$C$26:$AA$26))</f>
        <v>0</v>
      </c>
      <c r="AA27" s="20">
        <f>IF(COUNTIF($C$10:AA10,"x")=0,0,_xlfn.XLOOKUP(COUNTIF($C$10:AA10,"x"),$C$19:$AA$19,$C$26:$AA$26))</f>
        <v>0</v>
      </c>
      <c r="AF27" s="1"/>
      <c r="AG27" s="5"/>
      <c r="BI27" s="89">
        <f t="shared" si="7"/>
        <v>5.5555555555555566E-2</v>
      </c>
      <c r="BJ27">
        <f t="shared" si="8"/>
        <v>-65.676664176088551</v>
      </c>
      <c r="BK27">
        <f t="shared" si="9"/>
        <v>422.06268861713528</v>
      </c>
      <c r="BL27">
        <f t="shared" si="10"/>
        <v>909.8020414103587</v>
      </c>
      <c r="BM27">
        <f t="shared" si="11"/>
        <v>1397.5413942035821</v>
      </c>
      <c r="BN27">
        <f t="shared" si="12"/>
        <v>1885.2807469968054</v>
      </c>
      <c r="BO27">
        <f t="shared" si="13"/>
        <v>2373.0200997900301</v>
      </c>
      <c r="BP27">
        <f t="shared" si="14"/>
        <v>2860.7594525832528</v>
      </c>
      <c r="BQ27">
        <f t="shared" si="15"/>
        <v>3348.4988053764769</v>
      </c>
      <c r="BR27">
        <f t="shared" si="16"/>
        <v>3836.2381581697</v>
      </c>
      <c r="BS27">
        <f t="shared" si="17"/>
        <v>4323.9775109629245</v>
      </c>
    </row>
    <row r="28" spans="2:72" x14ac:dyDescent="0.35">
      <c r="B28" t="s">
        <v>22</v>
      </c>
      <c r="C28" s="20">
        <f>IF(C$19&lt;Toimenpiteet!$C$95,Toimenpiteet!$C$93*100/Toimenpiteet!$C$95*C$19,Toimenpiteet!$C$93*100/Toimenpiteet!$C$95*Toimenpiteet!$C$95)</f>
        <v>0</v>
      </c>
      <c r="D28" s="20">
        <f>IF(D$19&lt;Toimenpiteet!$C$95,Toimenpiteet!$C$93*100/Toimenpiteet!$C$95*D$19,Toimenpiteet!$C$93*100/Toimenpiteet!$C$95*Toimenpiteet!$C$95)</f>
        <v>0</v>
      </c>
      <c r="E28" s="20">
        <f>IF(E$19&lt;Toimenpiteet!$C$95,Toimenpiteet!$C$93*100/Toimenpiteet!$C$95*E$19,Toimenpiteet!$C$93*100/Toimenpiteet!$C$95*Toimenpiteet!$C$95)</f>
        <v>0</v>
      </c>
      <c r="F28" s="20">
        <f>IF(F$19&lt;Toimenpiteet!$C$95,Toimenpiteet!$C$93*100/Toimenpiteet!$C$95*F$19,Toimenpiteet!$C$93*100/Toimenpiteet!$C$95*Toimenpiteet!$C$95)</f>
        <v>0</v>
      </c>
      <c r="G28" s="20">
        <f>IF(G$19&lt;Toimenpiteet!$C$95,Toimenpiteet!$C$93*100/Toimenpiteet!$C$95*G$19,Toimenpiteet!$C$93*100/Toimenpiteet!$C$95*Toimenpiteet!$C$95)</f>
        <v>0</v>
      </c>
      <c r="H28" s="20">
        <f>IF(H$19&lt;Toimenpiteet!$C$95,Toimenpiteet!$C$93*100/Toimenpiteet!$C$95*H$19,Toimenpiteet!$C$93*100/Toimenpiteet!$C$95*Toimenpiteet!$C$95)</f>
        <v>0</v>
      </c>
      <c r="I28" s="20">
        <f>IF(I$19&lt;Toimenpiteet!$C$95,Toimenpiteet!$C$93*100/Toimenpiteet!$C$95*I$19,Toimenpiteet!$C$93*100/Toimenpiteet!$C$95*Toimenpiteet!$C$95)</f>
        <v>0</v>
      </c>
      <c r="J28" s="20">
        <f>IF(J$19&lt;Toimenpiteet!$C$95,Toimenpiteet!$C$93*100/Toimenpiteet!$C$95*J$19,Toimenpiteet!$C$93*100/Toimenpiteet!$C$95*Toimenpiteet!$C$95)</f>
        <v>0</v>
      </c>
      <c r="K28" s="20">
        <f>IF(K$19&lt;Toimenpiteet!$C$95,Toimenpiteet!$C$93*100/Toimenpiteet!$C$95*K$19,Toimenpiteet!$C$93*100/Toimenpiteet!$C$95*Toimenpiteet!$C$95)</f>
        <v>0</v>
      </c>
      <c r="L28" s="20">
        <f>IF(L$19&lt;Toimenpiteet!$C$95,Toimenpiteet!$C$93*100/Toimenpiteet!$C$95*L$19,Toimenpiteet!$C$93*100/Toimenpiteet!$C$95*Toimenpiteet!$C$95)</f>
        <v>0</v>
      </c>
      <c r="M28" s="20">
        <f>IF(M$19&lt;Toimenpiteet!$C$95,Toimenpiteet!$C$93*100/Toimenpiteet!$C$95*M$19,Toimenpiteet!$C$93*100/Toimenpiteet!$C$95*Toimenpiteet!$C$95)</f>
        <v>0</v>
      </c>
      <c r="N28" s="20">
        <f>IF(N$19&lt;Toimenpiteet!$C$95,Toimenpiteet!$C$93*100/Toimenpiteet!$C$95*N$19,Toimenpiteet!$C$93*100/Toimenpiteet!$C$95*Toimenpiteet!$C$95)</f>
        <v>0</v>
      </c>
      <c r="O28" s="20">
        <f>IF(O$19&lt;Toimenpiteet!$C$95,Toimenpiteet!$C$93*100/Toimenpiteet!$C$95*O$19,Toimenpiteet!$C$93*100/Toimenpiteet!$C$95*Toimenpiteet!$C$95)</f>
        <v>0</v>
      </c>
      <c r="P28" s="20">
        <f>IF(P$19&lt;Toimenpiteet!$C$95,Toimenpiteet!$C$93*100/Toimenpiteet!$C$95*P$19,Toimenpiteet!$C$93*100/Toimenpiteet!$C$95*Toimenpiteet!$C$95)</f>
        <v>0</v>
      </c>
      <c r="Q28" s="20">
        <f>IF(Q$19&lt;Toimenpiteet!$C$95,Toimenpiteet!$C$93*100/Toimenpiteet!$C$95*Q$19,Toimenpiteet!$C$93*100/Toimenpiteet!$C$95*Toimenpiteet!$C$95)</f>
        <v>0</v>
      </c>
      <c r="R28" s="20">
        <f>IF(R$19&lt;Toimenpiteet!$C$95,Toimenpiteet!$C$93*100/Toimenpiteet!$C$95*R$19,Toimenpiteet!$C$93*100/Toimenpiteet!$C$95*Toimenpiteet!$C$95)</f>
        <v>0</v>
      </c>
      <c r="S28" s="20">
        <f>IF(S$19&lt;Toimenpiteet!$C$95,Toimenpiteet!$C$93*100/Toimenpiteet!$C$95*S$19,Toimenpiteet!$C$93*100/Toimenpiteet!$C$95*Toimenpiteet!$C$95)</f>
        <v>0</v>
      </c>
      <c r="T28" s="20">
        <f>IF(T$19&lt;Toimenpiteet!$C$95,Toimenpiteet!$C$93*100/Toimenpiteet!$C$95*T$19,Toimenpiteet!$C$93*100/Toimenpiteet!$C$95*Toimenpiteet!$C$95)</f>
        <v>0</v>
      </c>
      <c r="U28" s="20">
        <f>IF(U$19&lt;Toimenpiteet!$C$95,Toimenpiteet!$C$93*100/Toimenpiteet!$C$95*U$19,Toimenpiteet!$C$93*100/Toimenpiteet!$C$95*Toimenpiteet!$C$95)</f>
        <v>0</v>
      </c>
      <c r="V28" s="20">
        <f>IF(V$19&lt;Toimenpiteet!$C$95,Toimenpiteet!$C$93*100/Toimenpiteet!$C$95*V$19,Toimenpiteet!$C$93*100/Toimenpiteet!$C$95*Toimenpiteet!$C$95)</f>
        <v>0</v>
      </c>
      <c r="W28" s="20">
        <f>IF(W$19&lt;Toimenpiteet!$C$95,Toimenpiteet!$C$93*100/Toimenpiteet!$C$95*W$19,Toimenpiteet!$C$93*100/Toimenpiteet!$C$95*Toimenpiteet!$C$95)</f>
        <v>0</v>
      </c>
      <c r="X28" s="20">
        <f>IF(X$19&lt;Toimenpiteet!$C$95,Toimenpiteet!$C$93*100/Toimenpiteet!$C$95*X$19,Toimenpiteet!$C$93*100/Toimenpiteet!$C$95*Toimenpiteet!$C$95)</f>
        <v>0</v>
      </c>
      <c r="Y28" s="20">
        <f>IF(Y$19&lt;Toimenpiteet!$C$95,Toimenpiteet!$C$93*100/Toimenpiteet!$C$95*Y$19,Toimenpiteet!$C$93*100/Toimenpiteet!$C$95*Toimenpiteet!$C$95)</f>
        <v>0</v>
      </c>
      <c r="Z28" s="20">
        <f>IF(Z$19&lt;Toimenpiteet!$C$95,Toimenpiteet!$C$93*100/Toimenpiteet!$C$95*Z$19,Toimenpiteet!$C$93*100/Toimenpiteet!$C$95*Toimenpiteet!$C$95)</f>
        <v>0</v>
      </c>
      <c r="AA28" s="20">
        <f>IF(AA$19&lt;Toimenpiteet!$C$95,Toimenpiteet!$C$93*100/Toimenpiteet!$C$95*AA$19,Toimenpiteet!$C$93*100/Toimenpiteet!$C$95*Toimenpiteet!$C$95)</f>
        <v>0</v>
      </c>
      <c r="AF28" s="1"/>
      <c r="AG28" s="5"/>
      <c r="BI28" s="89">
        <f t="shared" si="7"/>
        <v>7.7777777777777793E-2</v>
      </c>
      <c r="BJ28">
        <f t="shared" si="8"/>
        <v>-40.766112825868973</v>
      </c>
      <c r="BK28">
        <f t="shared" si="9"/>
        <v>452.50891804518142</v>
      </c>
      <c r="BL28">
        <f t="shared" si="10"/>
        <v>945.78394891623122</v>
      </c>
      <c r="BM28">
        <f t="shared" si="11"/>
        <v>1439.0589797872813</v>
      </c>
      <c r="BN28">
        <f t="shared" si="12"/>
        <v>1932.3340106583314</v>
      </c>
      <c r="BO28">
        <f t="shared" si="13"/>
        <v>2425.6090415293825</v>
      </c>
      <c r="BP28">
        <f t="shared" si="14"/>
        <v>2918.8840724004322</v>
      </c>
      <c r="BQ28">
        <f t="shared" si="15"/>
        <v>3412.1591032714832</v>
      </c>
      <c r="BR28">
        <f t="shared" si="16"/>
        <v>3905.4341341425334</v>
      </c>
      <c r="BS28">
        <f t="shared" si="17"/>
        <v>4398.7091650135835</v>
      </c>
      <c r="BT28" s="6"/>
    </row>
    <row r="29" spans="2:72" x14ac:dyDescent="0.35">
      <c r="B29" s="4"/>
      <c r="C29" s="82">
        <f>IF(COUNTIF($C$11:C11,"x")=0,0,_xlfn.XLOOKUP(COUNTIF($C$11:C11,"x"),$C$19:$AA$19,$C$28:$AA$28))</f>
        <v>0</v>
      </c>
      <c r="D29" s="82">
        <f>IF(COUNTIF($C$11:D11,"x")=0,0,_xlfn.XLOOKUP(COUNTIF($C$11:D11,"x"),$C$19:$AA$19,$C$28:$AA$28))</f>
        <v>0</v>
      </c>
      <c r="E29" s="82">
        <f>IF(COUNTIF($C$11:E11,"x")=0,0,_xlfn.XLOOKUP(COUNTIF($C$11:E11,"x"),$C$19:$AA$19,$C$28:$AA$28))</f>
        <v>0</v>
      </c>
      <c r="F29" s="82">
        <f>IF(COUNTIF($C$11:F11,"x")=0,0,_xlfn.XLOOKUP(COUNTIF($C$11:F11,"x"),$C$19:$AA$19,$C$28:$AA$28))</f>
        <v>0</v>
      </c>
      <c r="G29" s="82">
        <f>IF(COUNTIF($C$11:G11,"x")=0,0,_xlfn.XLOOKUP(COUNTIF($C$11:G11,"x"),$C$19:$AA$19,$C$28:$AA$28))</f>
        <v>0</v>
      </c>
      <c r="H29" s="82">
        <f>IF(COUNTIF($C$11:H11,"x")=0,0,_xlfn.XLOOKUP(COUNTIF($C$11:H11,"x"),$C$19:$AA$19,$C$28:$AA$28))</f>
        <v>0</v>
      </c>
      <c r="I29" s="82">
        <f>IF(COUNTIF($C$11:I11,"x")=0,0,_xlfn.XLOOKUP(COUNTIF($C$11:I11,"x"),$C$19:$AA$19,$C$28:$AA$28))</f>
        <v>0</v>
      </c>
      <c r="J29" s="82">
        <f>IF(COUNTIF($C$11:J11,"x")=0,0,_xlfn.XLOOKUP(COUNTIF($C$11:J11,"x"),$C$19:$AA$19,$C$28:$AA$28))</f>
        <v>0</v>
      </c>
      <c r="K29" s="82">
        <f>IF(COUNTIF($C$11:K11,"x")=0,0,_xlfn.XLOOKUP(COUNTIF($C$11:K11,"x"),$C$19:$AA$19,$C$28:$AA$28))</f>
        <v>0</v>
      </c>
      <c r="L29" s="82">
        <f>IF(COUNTIF($C$11:L11,"x")=0,0,_xlfn.XLOOKUP(COUNTIF($C$11:L11,"x"),$C$19:$AA$19,$C$28:$AA$28))</f>
        <v>0</v>
      </c>
      <c r="M29" s="82">
        <f>IF(COUNTIF($C$11:M11,"x")=0,0,_xlfn.XLOOKUP(COUNTIF($C$11:M11,"x"),$C$19:$AA$19,$C$28:$AA$28))</f>
        <v>0</v>
      </c>
      <c r="N29" s="82">
        <f>IF(COUNTIF($C$11:N11,"x")=0,0,_xlfn.XLOOKUP(COUNTIF($C$11:N11,"x"),$C$19:$AA$19,$C$28:$AA$28))</f>
        <v>0</v>
      </c>
      <c r="O29" s="82">
        <f>IF(COUNTIF($C$11:O11,"x")=0,0,_xlfn.XLOOKUP(COUNTIF($C$11:O11,"x"),$C$19:$AA$19,$C$28:$AA$28))</f>
        <v>0</v>
      </c>
      <c r="P29" s="82">
        <f>IF(COUNTIF($C$11:P11,"x")=0,0,_xlfn.XLOOKUP(COUNTIF($C$11:P11,"x"),$C$19:$AA$19,$C$28:$AA$28))</f>
        <v>0</v>
      </c>
      <c r="Q29" s="82">
        <f>IF(COUNTIF($C$11:Q11,"x")=0,0,_xlfn.XLOOKUP(COUNTIF($C$11:Q11,"x"),$C$19:$AA$19,$C$28:$AA$28))</f>
        <v>0</v>
      </c>
      <c r="R29" s="82">
        <f>IF(COUNTIF($C$11:R11,"x")=0,0,_xlfn.XLOOKUP(COUNTIF($C$11:R11,"x"),$C$19:$AA$19,$C$28:$AA$28))</f>
        <v>0</v>
      </c>
      <c r="S29" s="82">
        <f>IF(COUNTIF($C$11:S11,"x")=0,0,_xlfn.XLOOKUP(COUNTIF($C$11:S11,"x"),$C$19:$AA$19,$C$28:$AA$28))</f>
        <v>0</v>
      </c>
      <c r="T29" s="82">
        <f>IF(COUNTIF($C$11:T11,"x")=0,0,_xlfn.XLOOKUP(COUNTIF($C$11:T11,"x"),$C$19:$AA$19,$C$28:$AA$28))</f>
        <v>0</v>
      </c>
      <c r="U29" s="82">
        <f>IF(COUNTIF($C$11:U11,"x")=0,0,_xlfn.XLOOKUP(COUNTIF($C$11:U11,"x"),$C$19:$AA$19,$C$28:$AA$28))</f>
        <v>0</v>
      </c>
      <c r="V29" s="82">
        <f>IF(COUNTIF($C$11:V11,"x")=0,0,_xlfn.XLOOKUP(COUNTIF($C$11:V11,"x"),$C$19:$AA$19,$C$28:$AA$28))</f>
        <v>0</v>
      </c>
      <c r="W29" s="82">
        <f>IF(COUNTIF($C$11:W11,"x")=0,0,_xlfn.XLOOKUP(COUNTIF($C$11:W11,"x"),$C$19:$AA$19,$C$28:$AA$28))</f>
        <v>0</v>
      </c>
      <c r="X29" s="82">
        <f>IF(COUNTIF($C$11:X11,"x")=0,0,_xlfn.XLOOKUP(COUNTIF($C$11:X11,"x"),$C$19:$AA$19,$C$28:$AA$28))</f>
        <v>0</v>
      </c>
      <c r="Y29" s="82">
        <f>IF(COUNTIF($C$11:Y11,"x")=0,0,_xlfn.XLOOKUP(COUNTIF($C$11:Y11,"x"),$C$19:$AA$19,$C$28:$AA$28))</f>
        <v>0</v>
      </c>
      <c r="Z29" s="82">
        <f>IF(COUNTIF($C$11:Z11,"x")=0,0,_xlfn.XLOOKUP(COUNTIF($C$11:Z11,"x"),$C$19:$AA$19,$C$28:$AA$28))</f>
        <v>0</v>
      </c>
      <c r="AA29" s="82">
        <f>IF(COUNTIF($C$11:AA11,"x")=0,0,_xlfn.XLOOKUP(COUNTIF($C$11:AA11,"x"),$C$19:$AA$19,$C$28:$AA$28))</f>
        <v>0</v>
      </c>
      <c r="AF29" s="1"/>
      <c r="AG29" s="5"/>
      <c r="BI29" s="90">
        <f t="shared" si="7"/>
        <v>0.10000000000000002</v>
      </c>
      <c r="BJ29">
        <f t="shared" si="8"/>
        <v>-15.855561475649669</v>
      </c>
      <c r="BK29">
        <f t="shared" si="9"/>
        <v>482.95514747322756</v>
      </c>
      <c r="BL29">
        <f t="shared" si="10"/>
        <v>981.76585642210375</v>
      </c>
      <c r="BM29">
        <f t="shared" si="11"/>
        <v>1480.5765653709802</v>
      </c>
      <c r="BN29">
        <f t="shared" si="12"/>
        <v>1979.3872743198572</v>
      </c>
      <c r="BO29">
        <f t="shared" si="13"/>
        <v>2478.1979832687352</v>
      </c>
      <c r="BP29">
        <f t="shared" si="14"/>
        <v>2977.008692217611</v>
      </c>
      <c r="BQ29">
        <f t="shared" si="15"/>
        <v>3475.8194011664882</v>
      </c>
      <c r="BR29">
        <f t="shared" si="16"/>
        <v>3974.6301101153654</v>
      </c>
      <c r="BS29">
        <f t="shared" si="17"/>
        <v>4473.4408190642407</v>
      </c>
    </row>
    <row r="30" spans="2:72" ht="15" thickBot="1" x14ac:dyDescent="0.4">
      <c r="B30" t="s">
        <v>39</v>
      </c>
      <c r="C30" s="20">
        <f>SUM(C23+C25+C27+C29)/100</f>
        <v>0</v>
      </c>
      <c r="D30" s="20">
        <f t="shared" ref="D30:AA30" si="18">SUM(D23+D25+D27+D29)/100</f>
        <v>0</v>
      </c>
      <c r="E30" s="20">
        <f t="shared" si="18"/>
        <v>0</v>
      </c>
      <c r="F30" s="20">
        <f t="shared" si="18"/>
        <v>0</v>
      </c>
      <c r="G30" s="20">
        <f t="shared" si="18"/>
        <v>0</v>
      </c>
      <c r="H30" s="20">
        <f t="shared" si="18"/>
        <v>0</v>
      </c>
      <c r="I30" s="20">
        <f t="shared" si="18"/>
        <v>0</v>
      </c>
      <c r="J30" s="20">
        <f t="shared" si="18"/>
        <v>0</v>
      </c>
      <c r="K30" s="20">
        <f t="shared" si="18"/>
        <v>0</v>
      </c>
      <c r="L30" s="20">
        <f t="shared" si="18"/>
        <v>0</v>
      </c>
      <c r="M30" s="20">
        <f t="shared" si="18"/>
        <v>0</v>
      </c>
      <c r="N30" s="20">
        <f t="shared" si="18"/>
        <v>0</v>
      </c>
      <c r="O30" s="20">
        <f t="shared" si="18"/>
        <v>0</v>
      </c>
      <c r="P30" s="20">
        <f t="shared" si="18"/>
        <v>0</v>
      </c>
      <c r="Q30" s="20">
        <f t="shared" si="18"/>
        <v>0</v>
      </c>
      <c r="R30" s="20">
        <f t="shared" si="18"/>
        <v>0</v>
      </c>
      <c r="S30" s="20">
        <f t="shared" si="18"/>
        <v>0</v>
      </c>
      <c r="T30" s="20">
        <f t="shared" si="18"/>
        <v>0</v>
      </c>
      <c r="U30" s="20">
        <f t="shared" si="18"/>
        <v>0</v>
      </c>
      <c r="V30" s="20">
        <f t="shared" si="18"/>
        <v>0</v>
      </c>
      <c r="W30" s="20">
        <f t="shared" si="18"/>
        <v>0</v>
      </c>
      <c r="X30" s="20">
        <f t="shared" si="18"/>
        <v>0</v>
      </c>
      <c r="Y30" s="20">
        <f t="shared" si="18"/>
        <v>0</v>
      </c>
      <c r="Z30" s="20">
        <f t="shared" si="18"/>
        <v>0</v>
      </c>
      <c r="AA30" s="20">
        <f t="shared" si="18"/>
        <v>0</v>
      </c>
      <c r="BH30" s="16"/>
      <c r="BI30" s="16"/>
      <c r="BJ30" s="16"/>
      <c r="BK30" s="16"/>
      <c r="BL30" s="16"/>
      <c r="BM30" s="16"/>
      <c r="BN30" s="16"/>
      <c r="BO30" s="16"/>
      <c r="BP30" s="16"/>
      <c r="BQ30" s="16"/>
      <c r="BR30" s="16"/>
      <c r="BS30" s="16"/>
    </row>
    <row r="31" spans="2:72" ht="15" thickTop="1" x14ac:dyDescent="0.35">
      <c r="B31" s="6"/>
      <c r="C31" s="6"/>
      <c r="D31" s="6"/>
      <c r="E31" s="6"/>
      <c r="F31" s="6"/>
      <c r="G31" s="6"/>
      <c r="H31" s="6"/>
      <c r="I31" s="6"/>
      <c r="J31" s="6"/>
      <c r="K31" s="6"/>
      <c r="L31" s="6"/>
      <c r="M31" s="6"/>
      <c r="N31" s="6"/>
      <c r="O31" s="6"/>
      <c r="P31" s="6"/>
      <c r="Q31" s="6"/>
      <c r="R31" s="6"/>
      <c r="S31" s="6"/>
      <c r="T31" s="6"/>
      <c r="U31" s="6"/>
      <c r="V31" s="6"/>
      <c r="W31" s="6"/>
      <c r="X31" s="6"/>
      <c r="Y31" s="6"/>
      <c r="Z31" s="6"/>
      <c r="AA31" s="6"/>
    </row>
    <row r="32" spans="2:72" x14ac:dyDescent="0.35">
      <c r="B32" s="9" t="s">
        <v>43</v>
      </c>
      <c r="C32" s="4"/>
      <c r="D32" s="4"/>
      <c r="E32" s="4"/>
      <c r="F32" s="4"/>
      <c r="G32" s="4"/>
      <c r="H32" s="4"/>
      <c r="I32" s="4"/>
      <c r="J32" s="4"/>
      <c r="K32" s="4"/>
      <c r="L32" s="4"/>
      <c r="M32" s="4"/>
      <c r="N32" s="4"/>
      <c r="O32" s="4"/>
      <c r="P32" s="4"/>
      <c r="Q32" s="4"/>
      <c r="R32" s="4"/>
      <c r="S32" s="4"/>
      <c r="T32" s="4"/>
      <c r="U32" s="4"/>
      <c r="V32" s="4"/>
      <c r="W32" s="4"/>
      <c r="X32" s="4"/>
      <c r="Y32" s="4"/>
      <c r="Z32" s="4"/>
      <c r="AA32" s="4"/>
    </row>
    <row r="33" spans="2:27" x14ac:dyDescent="0.35">
      <c r="B33" t="s">
        <v>12</v>
      </c>
      <c r="C33" s="20">
        <f>IF(C$19&lt;Toimenpiteet!$C$10,Toimenpiteet!$C$9*100/Toimenpiteet!$C$10*C$19,Toimenpiteet!$C$9*100/Toimenpiteet!$C$10*Toimenpiteet!$C$10)</f>
        <v>0</v>
      </c>
      <c r="D33" s="20">
        <f>IF(D$19&lt;Toimenpiteet!$C$10,Toimenpiteet!$C$9*100/Toimenpiteet!$C$10*D$19,Toimenpiteet!$C$9*100/Toimenpiteet!$C$10*Toimenpiteet!$C$10)</f>
        <v>0</v>
      </c>
      <c r="E33" s="20">
        <f>IF(E$19&lt;Toimenpiteet!$C$10,Toimenpiteet!$C$9*100/Toimenpiteet!$C$10*E$19,Toimenpiteet!$C$9*100/Toimenpiteet!$C$10*Toimenpiteet!$C$10)</f>
        <v>0</v>
      </c>
      <c r="F33" s="20">
        <f>IF(F$19&lt;Toimenpiteet!$C$10,Toimenpiteet!$C$9*100/Toimenpiteet!$C$10*F$19,Toimenpiteet!$C$9*100/Toimenpiteet!$C$10*Toimenpiteet!$C$10)</f>
        <v>0</v>
      </c>
      <c r="G33" s="20">
        <f>IF(G$19&lt;Toimenpiteet!$C$10,Toimenpiteet!$C$9*100/Toimenpiteet!$C$10*G$19,Toimenpiteet!$C$9*100/Toimenpiteet!$C$10*Toimenpiteet!$C$10)</f>
        <v>0</v>
      </c>
      <c r="H33" s="20">
        <f>IF(H$19&lt;Toimenpiteet!$C$10,Toimenpiteet!$C$9*100/Toimenpiteet!$C$10*H$19,Toimenpiteet!$C$9*100/Toimenpiteet!$C$10*Toimenpiteet!$C$10)</f>
        <v>0</v>
      </c>
      <c r="I33" s="20">
        <f>IF(I$19&lt;Toimenpiteet!$C$10,Toimenpiteet!$C$9*100/Toimenpiteet!$C$10*I$19,Toimenpiteet!$C$9*100/Toimenpiteet!$C$10*Toimenpiteet!$C$10)</f>
        <v>0</v>
      </c>
      <c r="J33" s="20">
        <f>IF(J$19&lt;Toimenpiteet!$C$10,Toimenpiteet!$C$9*100/Toimenpiteet!$C$10*J$19,Toimenpiteet!$C$9*100/Toimenpiteet!$C$10*Toimenpiteet!$C$10)</f>
        <v>0</v>
      </c>
      <c r="K33" s="20">
        <f>IF(K$19&lt;Toimenpiteet!$C$10,Toimenpiteet!$C$9*100/Toimenpiteet!$C$10*K$19,Toimenpiteet!$C$9*100/Toimenpiteet!$C$10*Toimenpiteet!$C$10)</f>
        <v>0</v>
      </c>
      <c r="L33" s="20">
        <f>IF(L$19&lt;Toimenpiteet!$C$10,Toimenpiteet!$C$9*100/Toimenpiteet!$C$10*L$19,Toimenpiteet!$C$9*100/Toimenpiteet!$C$10*Toimenpiteet!$C$10)</f>
        <v>0</v>
      </c>
      <c r="M33" s="20">
        <f>IF(M$19&lt;Toimenpiteet!$C$10,Toimenpiteet!$C$9*100/Toimenpiteet!$C$10*M$19,Toimenpiteet!$C$9*100/Toimenpiteet!$C$10*Toimenpiteet!$C$10)</f>
        <v>0</v>
      </c>
      <c r="N33" s="20">
        <f>IF(N$19&lt;Toimenpiteet!$C$10,Toimenpiteet!$C$9*100/Toimenpiteet!$C$10*N$19,Toimenpiteet!$C$9*100/Toimenpiteet!$C$10*Toimenpiteet!$C$10)</f>
        <v>0</v>
      </c>
      <c r="O33" s="20">
        <f>IF(O$19&lt;Toimenpiteet!$C$10,Toimenpiteet!$C$9*100/Toimenpiteet!$C$10*O$19,Toimenpiteet!$C$9*100/Toimenpiteet!$C$10*Toimenpiteet!$C$10)</f>
        <v>0</v>
      </c>
      <c r="P33" s="20">
        <f>IF(P$19&lt;Toimenpiteet!$C$10,Toimenpiteet!$C$9*100/Toimenpiteet!$C$10*P$19,Toimenpiteet!$C$9*100/Toimenpiteet!$C$10*Toimenpiteet!$C$10)</f>
        <v>0</v>
      </c>
      <c r="Q33" s="20">
        <f>IF(Q$19&lt;Toimenpiteet!$C$10,Toimenpiteet!$C$9*100/Toimenpiteet!$C$10*Q$19,Toimenpiteet!$C$9*100/Toimenpiteet!$C$10*Toimenpiteet!$C$10)</f>
        <v>0</v>
      </c>
      <c r="R33" s="20">
        <f>IF(R$19&lt;Toimenpiteet!$C$10,Toimenpiteet!$C$9*100/Toimenpiteet!$C$10*R$19,Toimenpiteet!$C$9*100/Toimenpiteet!$C$10*Toimenpiteet!$C$10)</f>
        <v>0</v>
      </c>
      <c r="S33" s="20">
        <f>IF(S$19&lt;Toimenpiteet!$C$10,Toimenpiteet!$C$9*100/Toimenpiteet!$C$10*S$19,Toimenpiteet!$C$9*100/Toimenpiteet!$C$10*Toimenpiteet!$C$10)</f>
        <v>0</v>
      </c>
      <c r="T33" s="20">
        <f>IF(T$19&lt;Toimenpiteet!$C$10,Toimenpiteet!$C$9*100/Toimenpiteet!$C$10*T$19,Toimenpiteet!$C$9*100/Toimenpiteet!$C$10*Toimenpiteet!$C$10)</f>
        <v>0</v>
      </c>
      <c r="U33" s="20">
        <f>IF(U$19&lt;Toimenpiteet!$C$10,Toimenpiteet!$C$9*100/Toimenpiteet!$C$10*U$19,Toimenpiteet!$C$9*100/Toimenpiteet!$C$10*Toimenpiteet!$C$10)</f>
        <v>0</v>
      </c>
      <c r="V33" s="20">
        <f>IF(V$19&lt;Toimenpiteet!$C$10,Toimenpiteet!$C$9*100/Toimenpiteet!$C$10*V$19,Toimenpiteet!$C$9*100/Toimenpiteet!$C$10*Toimenpiteet!$C$10)</f>
        <v>0</v>
      </c>
      <c r="W33" s="20">
        <f>IF(W$19&lt;Toimenpiteet!$C$10,Toimenpiteet!$C$9*100/Toimenpiteet!$C$10*W$19,Toimenpiteet!$C$9*100/Toimenpiteet!$C$10*Toimenpiteet!$C$10)</f>
        <v>0</v>
      </c>
      <c r="X33" s="20">
        <f>IF(X$19&lt;Toimenpiteet!$C$10,Toimenpiteet!$C$9*100/Toimenpiteet!$C$10*X$19,Toimenpiteet!$C$9*100/Toimenpiteet!$C$10*Toimenpiteet!$C$10)</f>
        <v>0</v>
      </c>
      <c r="Y33" s="20">
        <f>IF(Y$19&lt;Toimenpiteet!$C$10,Toimenpiteet!$C$9*100/Toimenpiteet!$C$10*Y$19,Toimenpiteet!$C$9*100/Toimenpiteet!$C$10*Toimenpiteet!$C$10)</f>
        <v>0</v>
      </c>
      <c r="Z33" s="20">
        <f>IF(Z$19&lt;Toimenpiteet!$C$10,Toimenpiteet!$C$9*100/Toimenpiteet!$C$10*Z$19,Toimenpiteet!$C$9*100/Toimenpiteet!$C$10*Toimenpiteet!$C$10)</f>
        <v>0</v>
      </c>
      <c r="AA33" s="20">
        <f>IF(AA$19&lt;Toimenpiteet!$C$10,Toimenpiteet!$C$9*100/Toimenpiteet!$C$10*AA$19,Toimenpiteet!$C$9*100/Toimenpiteet!$C$10*Toimenpiteet!$C$10)</f>
        <v>0</v>
      </c>
    </row>
    <row r="34" spans="2:27" x14ac:dyDescent="0.35">
      <c r="C34" s="20">
        <f>IF(COUNTIF($C$8:C8,"x")=0,0,_xlfn.XLOOKUP(COUNTIF($C$8:C8,"x"),$C$19:$AA$19,$C$33:$AA$33))</f>
        <v>0</v>
      </c>
      <c r="D34" s="20">
        <f>IF(COUNTIF($C$8:D8,"x")=0,0,_xlfn.XLOOKUP(COUNTIF($C$8:D8,"x"),$C$19:$AA$19,$C$33:$AA$33))</f>
        <v>0</v>
      </c>
      <c r="E34" s="20">
        <f>IF(COUNTIF($C$8:E8,"x")=0,0,_xlfn.XLOOKUP(COUNTIF($C$8:E8,"x"),$C$19:$AA$19,$C$33:$AA$33))</f>
        <v>0</v>
      </c>
      <c r="F34" s="20">
        <f>IF(COUNTIF($C$8:F8,"x")=0,0,_xlfn.XLOOKUP(COUNTIF($C$8:F8,"x"),$C$19:$AA$19,$C$33:$AA$33))</f>
        <v>0</v>
      </c>
      <c r="G34" s="20">
        <f>IF(COUNTIF($C$8:G8,"x")=0,0,_xlfn.XLOOKUP(COUNTIF($C$8:G8,"x"),$C$19:$AA$19,$C$33:$AA$33))</f>
        <v>0</v>
      </c>
      <c r="H34" s="20">
        <f>IF(COUNTIF($C$8:H8,"x")=0,0,_xlfn.XLOOKUP(COUNTIF($C$8:H8,"x"),$C$19:$AA$19,$C$33:$AA$33))</f>
        <v>0</v>
      </c>
      <c r="I34" s="20">
        <f>IF(COUNTIF($C$8:I8,"x")=0,0,_xlfn.XLOOKUP(COUNTIF($C$8:I8,"x"),$C$19:$AA$19,$C$33:$AA$33))</f>
        <v>0</v>
      </c>
      <c r="J34" s="20">
        <f>IF(COUNTIF($C$8:J8,"x")=0,0,_xlfn.XLOOKUP(COUNTIF($C$8:J8,"x"),$C$19:$AA$19,$C$33:$AA$33))</f>
        <v>0</v>
      </c>
      <c r="K34" s="20">
        <f>IF(COUNTIF($C$8:K8,"x")=0,0,_xlfn.XLOOKUP(COUNTIF($C$8:K8,"x"),$C$19:$AA$19,$C$33:$AA$33))</f>
        <v>0</v>
      </c>
      <c r="L34" s="20">
        <f>IF(COUNTIF($C$8:L8,"x")=0,0,_xlfn.XLOOKUP(COUNTIF($C$8:L8,"x"),$C$19:$AA$19,$C$33:$AA$33))</f>
        <v>0</v>
      </c>
      <c r="M34" s="20">
        <f>IF(COUNTIF($C$8:M8,"x")=0,0,_xlfn.XLOOKUP(COUNTIF($C$8:M8,"x"),$C$19:$AA$19,$C$33:$AA$33))</f>
        <v>0</v>
      </c>
      <c r="N34" s="20">
        <f>IF(COUNTIF($C$8:N8,"x")=0,0,_xlfn.XLOOKUP(COUNTIF($C$8:N8,"x"),$C$19:$AA$19,$C$33:$AA$33))</f>
        <v>0</v>
      </c>
      <c r="O34" s="20">
        <f>IF(COUNTIF($C$8:O8,"x")=0,0,_xlfn.XLOOKUP(COUNTIF($C$8:O8,"x"),$C$19:$AA$19,$C$33:$AA$33))</f>
        <v>0</v>
      </c>
      <c r="P34" s="20">
        <f>IF(COUNTIF($C$8:P8,"x")=0,0,_xlfn.XLOOKUP(COUNTIF($C$8:P8,"x"),$C$19:$AA$19,$C$33:$AA$33))</f>
        <v>0</v>
      </c>
      <c r="Q34" s="20">
        <f>IF(COUNTIF($C$8:Q8,"x")=0,0,_xlfn.XLOOKUP(COUNTIF($C$8:Q8,"x"),$C$19:$AA$19,$C$33:$AA$33))</f>
        <v>0</v>
      </c>
      <c r="R34" s="20">
        <f>IF(COUNTIF($C$8:R8,"x")=0,0,_xlfn.XLOOKUP(COUNTIF($C$8:R8,"x"),$C$19:$AA$19,$C$33:$AA$33))</f>
        <v>0</v>
      </c>
      <c r="S34" s="20">
        <f>IF(COUNTIF($C$8:S8,"x")=0,0,_xlfn.XLOOKUP(COUNTIF($C$8:S8,"x"),$C$19:$AA$19,$C$33:$AA$33))</f>
        <v>0</v>
      </c>
      <c r="T34" s="20">
        <f>IF(COUNTIF($C$8:T8,"x")=0,0,_xlfn.XLOOKUP(COUNTIF($C$8:T8,"x"),$C$19:$AA$19,$C$33:$AA$33))</f>
        <v>0</v>
      </c>
      <c r="U34" s="20">
        <f>IF(COUNTIF($C$8:U8,"x")=0,0,_xlfn.XLOOKUP(COUNTIF($C$8:U8,"x"),$C$19:$AA$19,$C$33:$AA$33))</f>
        <v>0</v>
      </c>
      <c r="V34" s="20">
        <f>IF(COUNTIF($C$8:V8,"x")=0,0,_xlfn.XLOOKUP(COUNTIF($C$8:V8,"x"),$C$19:$AA$19,$C$33:$AA$33))</f>
        <v>0</v>
      </c>
      <c r="W34" s="20">
        <f>IF(COUNTIF($C$8:W8,"x")=0,0,_xlfn.XLOOKUP(COUNTIF($C$8:W8,"x"),$C$19:$AA$19,$C$33:$AA$33))</f>
        <v>0</v>
      </c>
      <c r="X34" s="20">
        <f>IF(COUNTIF($C$8:X8,"x")=0,0,_xlfn.XLOOKUP(COUNTIF($C$8:X8,"x"),$C$19:$AA$19,$C$33:$AA$33))</f>
        <v>0</v>
      </c>
      <c r="Y34" s="20">
        <f>IF(COUNTIF($C$8:Y8,"x")=0,0,_xlfn.XLOOKUP(COUNTIF($C$8:Y8,"x"),$C$19:$AA$19,$C$33:$AA$33))</f>
        <v>0</v>
      </c>
      <c r="Z34" s="20">
        <f>IF(COUNTIF($C$8:Z8,"x")=0,0,_xlfn.XLOOKUP(COUNTIF($C$8:Z8,"x"),$C$19:$AA$19,$C$33:$AA$33))</f>
        <v>0</v>
      </c>
      <c r="AA34" s="20">
        <f>IF(COUNTIF($C$8:AA8,"x")=0,0,_xlfn.XLOOKUP(COUNTIF($C$8:AA8,"x"),$C$19:$AA$19,$C$33:$AA$33))</f>
        <v>0</v>
      </c>
    </row>
    <row r="35" spans="2:27" x14ac:dyDescent="0.35">
      <c r="B35" t="s">
        <v>13</v>
      </c>
      <c r="C35" s="20">
        <f>IF(C$19&lt;Toimenpiteet!$C$37,Toimenpiteet!$C$36*100/Toimenpiteet!$C$37*C$19,Toimenpiteet!$C$36*100/Toimenpiteet!$C$37*Toimenpiteet!$C$37)</f>
        <v>0</v>
      </c>
      <c r="D35" s="20">
        <f>IF(D$19&lt;Toimenpiteet!$C$37,Toimenpiteet!$C$36*100/Toimenpiteet!$C$37*D$19,Toimenpiteet!$C$36*100/Toimenpiteet!$C$37*Toimenpiteet!$C$37)</f>
        <v>0</v>
      </c>
      <c r="E35" s="20">
        <f>IF(E$19&lt;Toimenpiteet!$C$37,Toimenpiteet!$C$36*100/Toimenpiteet!$C$37*E$19,Toimenpiteet!$C$36*100/Toimenpiteet!$C$37*Toimenpiteet!$C$37)</f>
        <v>0</v>
      </c>
      <c r="F35" s="20">
        <f>IF(F$19&lt;Toimenpiteet!$C$37,Toimenpiteet!$C$36*100/Toimenpiteet!$C$37*F$19,Toimenpiteet!$C$36*100/Toimenpiteet!$C$37*Toimenpiteet!$C$37)</f>
        <v>0</v>
      </c>
      <c r="G35" s="20">
        <f>IF(G$19&lt;Toimenpiteet!$C$37,Toimenpiteet!$C$36*100/Toimenpiteet!$C$37*G$19,Toimenpiteet!$C$36*100/Toimenpiteet!$C$37*Toimenpiteet!$C$37)</f>
        <v>0</v>
      </c>
      <c r="H35" s="20">
        <f>IF(H$19&lt;Toimenpiteet!$C$37,Toimenpiteet!$C$36*100/Toimenpiteet!$C$37*H$19,Toimenpiteet!$C$36*100/Toimenpiteet!$C$37*Toimenpiteet!$C$37)</f>
        <v>0</v>
      </c>
      <c r="I35" s="20">
        <f>IF(I$19&lt;Toimenpiteet!$C$37,Toimenpiteet!$C$36*100/Toimenpiteet!$C$37*I$19,Toimenpiteet!$C$36*100/Toimenpiteet!$C$37*Toimenpiteet!$C$37)</f>
        <v>0</v>
      </c>
      <c r="J35" s="20">
        <f>IF(J$19&lt;Toimenpiteet!$C$37,Toimenpiteet!$C$36*100/Toimenpiteet!$C$37*J$19,Toimenpiteet!$C$36*100/Toimenpiteet!$C$37*Toimenpiteet!$C$37)</f>
        <v>0</v>
      </c>
      <c r="K35" s="20">
        <f>IF(K$19&lt;Toimenpiteet!$C$37,Toimenpiteet!$C$36*100/Toimenpiteet!$C$37*K$19,Toimenpiteet!$C$36*100/Toimenpiteet!$C$37*Toimenpiteet!$C$37)</f>
        <v>0</v>
      </c>
      <c r="L35" s="20">
        <f>IF(L$19&lt;Toimenpiteet!$C$37,Toimenpiteet!$C$36*100/Toimenpiteet!$C$37*L$19,Toimenpiteet!$C$36*100/Toimenpiteet!$C$37*Toimenpiteet!$C$37)</f>
        <v>0</v>
      </c>
      <c r="M35" s="20">
        <f>IF(M$19&lt;Toimenpiteet!$C$37,Toimenpiteet!$C$36*100/Toimenpiteet!$C$37*M$19,Toimenpiteet!$C$36*100/Toimenpiteet!$C$37*Toimenpiteet!$C$37)</f>
        <v>0</v>
      </c>
      <c r="N35" s="20">
        <f>IF(N$19&lt;Toimenpiteet!$C$37,Toimenpiteet!$C$36*100/Toimenpiteet!$C$37*N$19,Toimenpiteet!$C$36*100/Toimenpiteet!$C$37*Toimenpiteet!$C$37)</f>
        <v>0</v>
      </c>
      <c r="O35" s="20">
        <f>IF(O$19&lt;Toimenpiteet!$C$37,Toimenpiteet!$C$36*100/Toimenpiteet!$C$37*O$19,Toimenpiteet!$C$36*100/Toimenpiteet!$C$37*Toimenpiteet!$C$37)</f>
        <v>0</v>
      </c>
      <c r="P35" s="20">
        <f>IF(P$19&lt;Toimenpiteet!$C$37,Toimenpiteet!$C$36*100/Toimenpiteet!$C$37*P$19,Toimenpiteet!$C$36*100/Toimenpiteet!$C$37*Toimenpiteet!$C$37)</f>
        <v>0</v>
      </c>
      <c r="Q35" s="20">
        <f>IF(Q$19&lt;Toimenpiteet!$C$37,Toimenpiteet!$C$36*100/Toimenpiteet!$C$37*Q$19,Toimenpiteet!$C$36*100/Toimenpiteet!$C$37*Toimenpiteet!$C$37)</f>
        <v>0</v>
      </c>
      <c r="R35" s="20">
        <f>IF(R$19&lt;Toimenpiteet!$C$37,Toimenpiteet!$C$36*100/Toimenpiteet!$C$37*R$19,Toimenpiteet!$C$36*100/Toimenpiteet!$C$37*Toimenpiteet!$C$37)</f>
        <v>0</v>
      </c>
      <c r="S35" s="20">
        <f>IF(S$19&lt;Toimenpiteet!$C$37,Toimenpiteet!$C$36*100/Toimenpiteet!$C$37*S$19,Toimenpiteet!$C$36*100/Toimenpiteet!$C$37*Toimenpiteet!$C$37)</f>
        <v>0</v>
      </c>
      <c r="T35" s="20">
        <f>IF(T$19&lt;Toimenpiteet!$C$37,Toimenpiteet!$C$36*100/Toimenpiteet!$C$37*T$19,Toimenpiteet!$C$36*100/Toimenpiteet!$C$37*Toimenpiteet!$C$37)</f>
        <v>0</v>
      </c>
      <c r="U35" s="20">
        <f>IF(U$19&lt;Toimenpiteet!$C$37,Toimenpiteet!$C$36*100/Toimenpiteet!$C$37*U$19,Toimenpiteet!$C$36*100/Toimenpiteet!$C$37*Toimenpiteet!$C$37)</f>
        <v>0</v>
      </c>
      <c r="V35" s="20">
        <f>IF(V$19&lt;Toimenpiteet!$C$37,Toimenpiteet!$C$36*100/Toimenpiteet!$C$37*V$19,Toimenpiteet!$C$36*100/Toimenpiteet!$C$37*Toimenpiteet!$C$37)</f>
        <v>0</v>
      </c>
      <c r="W35" s="20">
        <f>IF(W$19&lt;Toimenpiteet!$C$37,Toimenpiteet!$C$36*100/Toimenpiteet!$C$37*W$19,Toimenpiteet!$C$36*100/Toimenpiteet!$C$37*Toimenpiteet!$C$37)</f>
        <v>0</v>
      </c>
      <c r="X35" s="20">
        <f>IF(X$19&lt;Toimenpiteet!$C$37,Toimenpiteet!$C$36*100/Toimenpiteet!$C$37*X$19,Toimenpiteet!$C$36*100/Toimenpiteet!$C$37*Toimenpiteet!$C$37)</f>
        <v>0</v>
      </c>
      <c r="Y35" s="20">
        <f>IF(Y$19&lt;Toimenpiteet!$C$37,Toimenpiteet!$C$36*100/Toimenpiteet!$C$37*Y$19,Toimenpiteet!$C$36*100/Toimenpiteet!$C$37*Toimenpiteet!$C$37)</f>
        <v>0</v>
      </c>
      <c r="Z35" s="20">
        <f>IF(Z$19&lt;Toimenpiteet!$C$37,Toimenpiteet!$C$36*100/Toimenpiteet!$C$37*Z$19,Toimenpiteet!$C$36*100/Toimenpiteet!$C$37*Toimenpiteet!$C$37)</f>
        <v>0</v>
      </c>
      <c r="AA35" s="20">
        <f>IF(AA$19&lt;Toimenpiteet!$C$37,Toimenpiteet!$C$36*100/Toimenpiteet!$C$37*AA$19,Toimenpiteet!$C$36*100/Toimenpiteet!$C$37*Toimenpiteet!$C$37)</f>
        <v>0</v>
      </c>
    </row>
    <row r="36" spans="2:27" x14ac:dyDescent="0.35">
      <c r="C36" s="20">
        <f>IF(COUNTIF($C$9:C9,"x")=0,0,_xlfn.XLOOKUP(COUNTIF($C$9:C9,"x"),$C$19:$AA$19,$C$35:$AA$35))</f>
        <v>0</v>
      </c>
      <c r="D36" s="20">
        <f>IF(COUNTIF($C$9:D9,"x")=0,0,_xlfn.XLOOKUP(COUNTIF($C$9:D9,"x"),$C$19:$AA$19,$C$35:$AA$35))</f>
        <v>0</v>
      </c>
      <c r="E36" s="20">
        <f>IF(COUNTIF($C$9:E9,"x")=0,0,_xlfn.XLOOKUP(COUNTIF($C$9:E9,"x"),$C$19:$AA$19,$C$35:$AA$35))</f>
        <v>0</v>
      </c>
      <c r="F36" s="20">
        <f>IF(COUNTIF($C$9:F9,"x")=0,0,_xlfn.XLOOKUP(COUNTIF($C$9:F9,"x"),$C$19:$AA$19,$C$35:$AA$35))</f>
        <v>0</v>
      </c>
      <c r="G36" s="20">
        <f>IF(COUNTIF($C$9:G9,"x")=0,0,_xlfn.XLOOKUP(COUNTIF($C$9:G9,"x"),$C$19:$AA$19,$C$35:$AA$35))</f>
        <v>0</v>
      </c>
      <c r="H36" s="20">
        <f>IF(COUNTIF($C$9:H9,"x")=0,0,_xlfn.XLOOKUP(COUNTIF($C$9:H9,"x"),$C$19:$AA$19,$C$35:$AA$35))</f>
        <v>0</v>
      </c>
      <c r="I36" s="20">
        <f>IF(COUNTIF($C$9:I9,"x")=0,0,_xlfn.XLOOKUP(COUNTIF($C$9:I9,"x"),$C$19:$AA$19,$C$35:$AA$35))</f>
        <v>0</v>
      </c>
      <c r="J36" s="20">
        <f>IF(COUNTIF($C$9:J9,"x")=0,0,_xlfn.XLOOKUP(COUNTIF($C$9:J9,"x"),$C$19:$AA$19,$C$35:$AA$35))</f>
        <v>0</v>
      </c>
      <c r="K36" s="20">
        <f>IF(COUNTIF($C$9:K9,"x")=0,0,_xlfn.XLOOKUP(COUNTIF($C$9:K9,"x"),$C$19:$AA$19,$C$35:$AA$35))</f>
        <v>0</v>
      </c>
      <c r="L36" s="20">
        <f>IF(COUNTIF($C$9:L9,"x")=0,0,_xlfn.XLOOKUP(COUNTIF($C$9:L9,"x"),$C$19:$AA$19,$C$35:$AA$35))</f>
        <v>0</v>
      </c>
      <c r="M36" s="20">
        <f>IF(COUNTIF($C$9:M9,"x")=0,0,_xlfn.XLOOKUP(COUNTIF($C$9:M9,"x"),$C$19:$AA$19,$C$35:$AA$35))</f>
        <v>0</v>
      </c>
      <c r="N36" s="20">
        <f>IF(COUNTIF($C$9:N9,"x")=0,0,_xlfn.XLOOKUP(COUNTIF($C$9:N9,"x"),$C$19:$AA$19,$C$35:$AA$35))</f>
        <v>0</v>
      </c>
      <c r="O36" s="20">
        <f>IF(COUNTIF($C$9:O9,"x")=0,0,_xlfn.XLOOKUP(COUNTIF($C$9:O9,"x"),$C$19:$AA$19,$C$35:$AA$35))</f>
        <v>0</v>
      </c>
      <c r="P36" s="20">
        <f>IF(COUNTIF($C$9:P9,"x")=0,0,_xlfn.XLOOKUP(COUNTIF($C$9:P9,"x"),$C$19:$AA$19,$C$35:$AA$35))</f>
        <v>0</v>
      </c>
      <c r="Q36" s="20">
        <f>IF(COUNTIF($C$9:Q9,"x")=0,0,_xlfn.XLOOKUP(COUNTIF($C$9:Q9,"x"),$C$19:$AA$19,$C$35:$AA$35))</f>
        <v>0</v>
      </c>
      <c r="R36" s="20">
        <f>IF(COUNTIF($C$9:R9,"x")=0,0,_xlfn.XLOOKUP(COUNTIF($C$9:R9,"x"),$C$19:$AA$19,$C$35:$AA$35))</f>
        <v>0</v>
      </c>
      <c r="S36" s="20">
        <f>IF(COUNTIF($C$9:S9,"x")=0,0,_xlfn.XLOOKUP(COUNTIF($C$9:S9,"x"),$C$19:$AA$19,$C$35:$AA$35))</f>
        <v>0</v>
      </c>
      <c r="T36" s="20">
        <f>IF(COUNTIF($C$9:T9,"x")=0,0,_xlfn.XLOOKUP(COUNTIF($C$9:T9,"x"),$C$19:$AA$19,$C$35:$AA$35))</f>
        <v>0</v>
      </c>
      <c r="U36" s="20">
        <f>IF(COUNTIF($C$9:U9,"x")=0,0,_xlfn.XLOOKUP(COUNTIF($C$9:U9,"x"),$C$19:$AA$19,$C$35:$AA$35))</f>
        <v>0</v>
      </c>
      <c r="V36" s="20">
        <f>IF(COUNTIF($C$9:V9,"x")=0,0,_xlfn.XLOOKUP(COUNTIF($C$9:V9,"x"),$C$19:$AA$19,$C$35:$AA$35))</f>
        <v>0</v>
      </c>
      <c r="W36" s="20">
        <f>IF(COUNTIF($C$9:W9,"x")=0,0,_xlfn.XLOOKUP(COUNTIF($C$9:W9,"x"),$C$19:$AA$19,$C$35:$AA$35))</f>
        <v>0</v>
      </c>
      <c r="X36" s="20">
        <f>IF(COUNTIF($C$9:X9,"x")=0,0,_xlfn.XLOOKUP(COUNTIF($C$9:X9,"x"),$C$19:$AA$19,$C$35:$AA$35))</f>
        <v>0</v>
      </c>
      <c r="Y36" s="20">
        <f>IF(COUNTIF($C$9:Y9,"x")=0,0,_xlfn.XLOOKUP(COUNTIF($C$9:Y9,"x"),$C$19:$AA$19,$C$35:$AA$35))</f>
        <v>0</v>
      </c>
      <c r="Z36" s="20">
        <f>IF(COUNTIF($C$9:Z9,"x")=0,0,_xlfn.XLOOKUP(COUNTIF($C$9:Z9,"x"),$C$19:$AA$19,$C$35:$AA$35))</f>
        <v>0</v>
      </c>
      <c r="AA36" s="20">
        <f>IF(COUNTIF($C$9:AA9,"x")=0,0,_xlfn.XLOOKUP(COUNTIF($C$9:AA9,"x"),$C$19:$AA$19,$C$35:$AA$35))</f>
        <v>0</v>
      </c>
    </row>
    <row r="37" spans="2:27" x14ac:dyDescent="0.35">
      <c r="B37" t="s">
        <v>16</v>
      </c>
      <c r="C37" s="20">
        <f>IF(C$19&lt;Toimenpiteet!$C$67,Toimenpiteet!$C$66*100/Toimenpiteet!$C$67*C$19,Toimenpiteet!$C$66*100/Toimenpiteet!$C$67*Toimenpiteet!$C$67)</f>
        <v>0</v>
      </c>
      <c r="D37" s="20">
        <f>IF(D$19&lt;Toimenpiteet!$C$67,Toimenpiteet!$C$66*100/Toimenpiteet!$C$67*D$19,Toimenpiteet!$C$66*100/Toimenpiteet!$C$67*Toimenpiteet!$C$67)</f>
        <v>0</v>
      </c>
      <c r="E37" s="20">
        <f>IF(E$19&lt;Toimenpiteet!$C$67,Toimenpiteet!$C$66*100/Toimenpiteet!$C$67*E$19,Toimenpiteet!$C$66*100/Toimenpiteet!$C$67*Toimenpiteet!$C$67)</f>
        <v>0</v>
      </c>
      <c r="F37" s="20">
        <f>IF(F$19&lt;Toimenpiteet!$C$67,Toimenpiteet!$C$66*100/Toimenpiteet!$C$67*F$19,Toimenpiteet!$C$66*100/Toimenpiteet!$C$67*Toimenpiteet!$C$67)</f>
        <v>0</v>
      </c>
      <c r="G37" s="20">
        <f>IF(G$19&lt;Toimenpiteet!$C$67,Toimenpiteet!$C$66*100/Toimenpiteet!$C$67*G$19,Toimenpiteet!$C$66*100/Toimenpiteet!$C$67*Toimenpiteet!$C$67)</f>
        <v>0</v>
      </c>
      <c r="H37" s="20">
        <f>IF(H$19&lt;Toimenpiteet!$C$67,Toimenpiteet!$C$66*100/Toimenpiteet!$C$67*H$19,Toimenpiteet!$C$66*100/Toimenpiteet!$C$67*Toimenpiteet!$C$67)</f>
        <v>0</v>
      </c>
      <c r="I37" s="20">
        <f>IF(I$19&lt;Toimenpiteet!$C$67,Toimenpiteet!$C$66*100/Toimenpiteet!$C$67*I$19,Toimenpiteet!$C$66*100/Toimenpiteet!$C$67*Toimenpiteet!$C$67)</f>
        <v>0</v>
      </c>
      <c r="J37" s="20">
        <f>IF(J$19&lt;Toimenpiteet!$C$67,Toimenpiteet!$C$66*100/Toimenpiteet!$C$67*J$19,Toimenpiteet!$C$66*100/Toimenpiteet!$C$67*Toimenpiteet!$C$67)</f>
        <v>0</v>
      </c>
      <c r="K37" s="20">
        <f>IF(K$19&lt;Toimenpiteet!$C$67,Toimenpiteet!$C$66*100/Toimenpiteet!$C$67*K$19,Toimenpiteet!$C$66*100/Toimenpiteet!$C$67*Toimenpiteet!$C$67)</f>
        <v>0</v>
      </c>
      <c r="L37" s="20">
        <f>IF(L$19&lt;Toimenpiteet!$C$67,Toimenpiteet!$C$66*100/Toimenpiteet!$C$67*L$19,Toimenpiteet!$C$66*100/Toimenpiteet!$C$67*Toimenpiteet!$C$67)</f>
        <v>0</v>
      </c>
      <c r="M37" s="20">
        <f>IF(M$19&lt;Toimenpiteet!$C$67,Toimenpiteet!$C$66*100/Toimenpiteet!$C$67*M$19,Toimenpiteet!$C$66*100/Toimenpiteet!$C$67*Toimenpiteet!$C$67)</f>
        <v>0</v>
      </c>
      <c r="N37" s="20">
        <f>IF(N$19&lt;Toimenpiteet!$C$67,Toimenpiteet!$C$66*100/Toimenpiteet!$C$67*N$19,Toimenpiteet!$C$66*100/Toimenpiteet!$C$67*Toimenpiteet!$C$67)</f>
        <v>0</v>
      </c>
      <c r="O37" s="20">
        <f>IF(O$19&lt;Toimenpiteet!$C$67,Toimenpiteet!$C$66*100/Toimenpiteet!$C$67*O$19,Toimenpiteet!$C$66*100/Toimenpiteet!$C$67*Toimenpiteet!$C$67)</f>
        <v>0</v>
      </c>
      <c r="P37" s="20">
        <f>IF(P$19&lt;Toimenpiteet!$C$67,Toimenpiteet!$C$66*100/Toimenpiteet!$C$67*P$19,Toimenpiteet!$C$66*100/Toimenpiteet!$C$67*Toimenpiteet!$C$67)</f>
        <v>0</v>
      </c>
      <c r="Q37" s="20">
        <f>IF(Q$19&lt;Toimenpiteet!$C$67,Toimenpiteet!$C$66*100/Toimenpiteet!$C$67*Q$19,Toimenpiteet!$C$66*100/Toimenpiteet!$C$67*Toimenpiteet!$C$67)</f>
        <v>0</v>
      </c>
      <c r="R37" s="20">
        <f>IF(R$19&lt;Toimenpiteet!$C$67,Toimenpiteet!$C$66*100/Toimenpiteet!$C$67*R$19,Toimenpiteet!$C$66*100/Toimenpiteet!$C$67*Toimenpiteet!$C$67)</f>
        <v>0</v>
      </c>
      <c r="S37" s="20">
        <f>IF(S$19&lt;Toimenpiteet!$C$67,Toimenpiteet!$C$66*100/Toimenpiteet!$C$67*S$19,Toimenpiteet!$C$66*100/Toimenpiteet!$C$67*Toimenpiteet!$C$67)</f>
        <v>0</v>
      </c>
      <c r="T37" s="20">
        <f>IF(T$19&lt;Toimenpiteet!$C$67,Toimenpiteet!$C$66*100/Toimenpiteet!$C$67*T$19,Toimenpiteet!$C$66*100/Toimenpiteet!$C$67*Toimenpiteet!$C$67)</f>
        <v>0</v>
      </c>
      <c r="U37" s="20">
        <f>IF(U$19&lt;Toimenpiteet!$C$67,Toimenpiteet!$C$66*100/Toimenpiteet!$C$67*U$19,Toimenpiteet!$C$66*100/Toimenpiteet!$C$67*Toimenpiteet!$C$67)</f>
        <v>0</v>
      </c>
      <c r="V37" s="20">
        <f>IF(V$19&lt;Toimenpiteet!$C$67,Toimenpiteet!$C$66*100/Toimenpiteet!$C$67*V$19,Toimenpiteet!$C$66*100/Toimenpiteet!$C$67*Toimenpiteet!$C$67)</f>
        <v>0</v>
      </c>
      <c r="W37" s="20">
        <f>IF(W$19&lt;Toimenpiteet!$C$67,Toimenpiteet!$C$66*100/Toimenpiteet!$C$67*W$19,Toimenpiteet!$C$66*100/Toimenpiteet!$C$67*Toimenpiteet!$C$67)</f>
        <v>0</v>
      </c>
      <c r="X37" s="20">
        <f>IF(X$19&lt;Toimenpiteet!$C$67,Toimenpiteet!$C$66*100/Toimenpiteet!$C$67*X$19,Toimenpiteet!$C$66*100/Toimenpiteet!$C$67*Toimenpiteet!$C$67)</f>
        <v>0</v>
      </c>
      <c r="Y37" s="20">
        <f>IF(Y$19&lt;Toimenpiteet!$C$67,Toimenpiteet!$C$66*100/Toimenpiteet!$C$67*Y$19,Toimenpiteet!$C$66*100/Toimenpiteet!$C$67*Toimenpiteet!$C$67)</f>
        <v>0</v>
      </c>
      <c r="Z37" s="20">
        <f>IF(Z$19&lt;Toimenpiteet!$C$67,Toimenpiteet!$C$66*100/Toimenpiteet!$C$67*Z$19,Toimenpiteet!$C$66*100/Toimenpiteet!$C$67*Toimenpiteet!$C$67)</f>
        <v>0</v>
      </c>
      <c r="AA37" s="20">
        <f>IF(AA$19&lt;Toimenpiteet!$C$67,Toimenpiteet!$C$66*100/Toimenpiteet!$C$67*AA$19,Toimenpiteet!$C$66*100/Toimenpiteet!$C$67*Toimenpiteet!$C$67)</f>
        <v>0</v>
      </c>
    </row>
    <row r="38" spans="2:27" x14ac:dyDescent="0.35">
      <c r="C38" s="20">
        <f>IF(COUNTIF($C$10:C10,"x")=0,0,_xlfn.XLOOKUP(COUNTIF($C$10:C10,"x"),$C$19:$AA$19,$C$33:$AA$33))</f>
        <v>0</v>
      </c>
      <c r="D38" s="20">
        <f>IF(COUNTIF($C$10:D10,"x")=0,0,_xlfn.XLOOKUP(COUNTIF($C$10:D10,"x"),$C$19:$AA$19,$C$33:$AA$33))</f>
        <v>0</v>
      </c>
      <c r="E38" s="20">
        <f>IF(COUNTIF($C$10:E10,"x")=0,0,_xlfn.XLOOKUP(COUNTIF($C$10:E10,"x"),$C$19:$AA$19,$C$33:$AA$33))</f>
        <v>0</v>
      </c>
      <c r="F38" s="20">
        <f>IF(COUNTIF($C$10:F10,"x")=0,0,_xlfn.XLOOKUP(COUNTIF($C$10:F10,"x"),$C$19:$AA$19,$C$33:$AA$33))</f>
        <v>0</v>
      </c>
      <c r="G38" s="20">
        <f>IF(COUNTIF($C$10:G10,"x")=0,0,_xlfn.XLOOKUP(COUNTIF($C$10:G10,"x"),$C$19:$AA$19,$C$33:$AA$33))</f>
        <v>0</v>
      </c>
      <c r="H38" s="20">
        <f>IF(COUNTIF($C$10:H10,"x")=0,0,_xlfn.XLOOKUP(COUNTIF($C$10:H10,"x"),$C$19:$AA$19,$C$33:$AA$33))</f>
        <v>0</v>
      </c>
      <c r="I38" s="20">
        <f>IF(COUNTIF($C$10:I10,"x")=0,0,_xlfn.XLOOKUP(COUNTIF($C$10:I10,"x"),$C$19:$AA$19,$C$33:$AA$33))</f>
        <v>0</v>
      </c>
      <c r="J38" s="20">
        <f>IF(COUNTIF($C$10:J10,"x")=0,0,_xlfn.XLOOKUP(COUNTIF($C$10:J10,"x"),$C$19:$AA$19,$C$33:$AA$33))</f>
        <v>0</v>
      </c>
      <c r="K38" s="20">
        <f>IF(COUNTIF($C$10:K10,"x")=0,0,_xlfn.XLOOKUP(COUNTIF($C$10:K10,"x"),$C$19:$AA$19,$C$33:$AA$33))</f>
        <v>0</v>
      </c>
      <c r="L38" s="20">
        <f>IF(COUNTIF($C$10:L10,"x")=0,0,_xlfn.XLOOKUP(COUNTIF($C$10:L10,"x"),$C$19:$AA$19,$C$33:$AA$33))</f>
        <v>0</v>
      </c>
      <c r="M38" s="20">
        <f>IF(COUNTIF($C$10:M10,"x")=0,0,_xlfn.XLOOKUP(COUNTIF($C$10:M10,"x"),$C$19:$AA$19,$C$33:$AA$33))</f>
        <v>0</v>
      </c>
      <c r="N38" s="20">
        <f>IF(COUNTIF($C$10:N10,"x")=0,0,_xlfn.XLOOKUP(COUNTIF($C$10:N10,"x"),$C$19:$AA$19,$C$33:$AA$33))</f>
        <v>0</v>
      </c>
      <c r="O38" s="20">
        <f>IF(COUNTIF($C$10:O10,"x")=0,0,_xlfn.XLOOKUP(COUNTIF($C$10:O10,"x"),$C$19:$AA$19,$C$33:$AA$33))</f>
        <v>0</v>
      </c>
      <c r="P38" s="20">
        <f>IF(COUNTIF($C$10:P10,"x")=0,0,_xlfn.XLOOKUP(COUNTIF($C$10:P10,"x"),$C$19:$AA$19,$C$33:$AA$33))</f>
        <v>0</v>
      </c>
      <c r="Q38" s="20">
        <f>IF(COUNTIF($C$10:Q10,"x")=0,0,_xlfn.XLOOKUP(COUNTIF($C$10:Q10,"x"),$C$19:$AA$19,$C$33:$AA$33))</f>
        <v>0</v>
      </c>
      <c r="R38" s="20">
        <f>IF(COUNTIF($C$10:R10,"x")=0,0,_xlfn.XLOOKUP(COUNTIF($C$10:R10,"x"),$C$19:$AA$19,$C$33:$AA$33))</f>
        <v>0</v>
      </c>
      <c r="S38" s="20">
        <f>IF(COUNTIF($C$10:S10,"x")=0,0,_xlfn.XLOOKUP(COUNTIF($C$10:S10,"x"),$C$19:$AA$19,$C$33:$AA$33))</f>
        <v>0</v>
      </c>
      <c r="T38" s="20">
        <f>IF(COUNTIF($C$10:T10,"x")=0,0,_xlfn.XLOOKUP(COUNTIF($C$10:T10,"x"),$C$19:$AA$19,$C$33:$AA$33))</f>
        <v>0</v>
      </c>
      <c r="U38" s="20">
        <f>IF(COUNTIF($C$10:U10,"x")=0,0,_xlfn.XLOOKUP(COUNTIF($C$10:U10,"x"),$C$19:$AA$19,$C$33:$AA$33))</f>
        <v>0</v>
      </c>
      <c r="V38" s="20">
        <f>IF(COUNTIF($C$10:V10,"x")=0,0,_xlfn.XLOOKUP(COUNTIF($C$10:V10,"x"),$C$19:$AA$19,$C$33:$AA$33))</f>
        <v>0</v>
      </c>
      <c r="W38" s="20">
        <f>IF(COUNTIF($C$10:W10,"x")=0,0,_xlfn.XLOOKUP(COUNTIF($C$10:W10,"x"),$C$19:$AA$19,$C$33:$AA$33))</f>
        <v>0</v>
      </c>
      <c r="X38" s="20">
        <f>IF(COUNTIF($C$10:X10,"x")=0,0,_xlfn.XLOOKUP(COUNTIF($C$10:X10,"x"),$C$19:$AA$19,$C$33:$AA$33))</f>
        <v>0</v>
      </c>
      <c r="Y38" s="20">
        <f>IF(COUNTIF($C$10:Y10,"x")=0,0,_xlfn.XLOOKUP(COUNTIF($C$10:Y10,"x"),$C$19:$AA$19,$C$33:$AA$33))</f>
        <v>0</v>
      </c>
      <c r="Z38" s="20">
        <f>IF(COUNTIF($C$10:Z10,"x")=0,0,_xlfn.XLOOKUP(COUNTIF($C$10:Z10,"x"),$C$19:$AA$19,$C$33:$AA$33))</f>
        <v>0</v>
      </c>
      <c r="AA38" s="20">
        <f>IF(COUNTIF($C$10:AA10,"x")=0,0,_xlfn.XLOOKUP(COUNTIF($C$10:AA10,"x"),$C$19:$AA$19,$C$33:$AA$33))</f>
        <v>0</v>
      </c>
    </row>
    <row r="39" spans="2:27" x14ac:dyDescent="0.35">
      <c r="B39" t="s">
        <v>22</v>
      </c>
      <c r="C39" s="20">
        <f>IF(C$19&lt;Toimenpiteet!$C$95,Toimenpiteet!$C$94*100/Toimenpiteet!$C$95*C$19,Toimenpiteet!$C$94*100/Toimenpiteet!$C$95*Toimenpiteet!$C$95)</f>
        <v>0</v>
      </c>
      <c r="D39" s="20">
        <f>IF(D$19&lt;Toimenpiteet!$C$95,Toimenpiteet!$C$94*100/Toimenpiteet!$C$95*D$19,Toimenpiteet!$C$94*100/Toimenpiteet!$C$95*Toimenpiteet!$C$95)</f>
        <v>0</v>
      </c>
      <c r="E39" s="20">
        <f>IF(E$19&lt;Toimenpiteet!$C$95,Toimenpiteet!$C$94*100/Toimenpiteet!$C$95*E$19,Toimenpiteet!$C$94*100/Toimenpiteet!$C$95*Toimenpiteet!$C$95)</f>
        <v>0</v>
      </c>
      <c r="F39" s="20">
        <f>IF(F$19&lt;Toimenpiteet!$C$95,Toimenpiteet!$C$94*100/Toimenpiteet!$C$95*F$19,Toimenpiteet!$C$94*100/Toimenpiteet!$C$95*Toimenpiteet!$C$95)</f>
        <v>0</v>
      </c>
      <c r="G39" s="20">
        <f>IF(G$19&lt;Toimenpiteet!$C$95,Toimenpiteet!$C$94*100/Toimenpiteet!$C$95*G$19,Toimenpiteet!$C$94*100/Toimenpiteet!$C$95*Toimenpiteet!$C$95)</f>
        <v>0</v>
      </c>
      <c r="H39" s="20">
        <f>IF(H$19&lt;Toimenpiteet!$C$95,Toimenpiteet!$C$94*100/Toimenpiteet!$C$95*H$19,Toimenpiteet!$C$94*100/Toimenpiteet!$C$95*Toimenpiteet!$C$95)</f>
        <v>0</v>
      </c>
      <c r="I39" s="20">
        <f>IF(I$19&lt;Toimenpiteet!$C$95,Toimenpiteet!$C$94*100/Toimenpiteet!$C$95*I$19,Toimenpiteet!$C$94*100/Toimenpiteet!$C$95*Toimenpiteet!$C$95)</f>
        <v>0</v>
      </c>
      <c r="J39" s="20">
        <f>IF(J$19&lt;Toimenpiteet!$C$95,Toimenpiteet!$C$94*100/Toimenpiteet!$C$95*J$19,Toimenpiteet!$C$94*100/Toimenpiteet!$C$95*Toimenpiteet!$C$95)</f>
        <v>0</v>
      </c>
      <c r="K39" s="20">
        <f>IF(K$19&lt;Toimenpiteet!$C$95,Toimenpiteet!$C$94*100/Toimenpiteet!$C$95*K$19,Toimenpiteet!$C$94*100/Toimenpiteet!$C$95*Toimenpiteet!$C$95)</f>
        <v>0</v>
      </c>
      <c r="L39" s="20">
        <f>IF(L$19&lt;Toimenpiteet!$C$95,Toimenpiteet!$C$94*100/Toimenpiteet!$C$95*L$19,Toimenpiteet!$C$94*100/Toimenpiteet!$C$95*Toimenpiteet!$C$95)</f>
        <v>0</v>
      </c>
      <c r="M39" s="20">
        <f>IF(M$19&lt;Toimenpiteet!$C$95,Toimenpiteet!$C$94*100/Toimenpiteet!$C$95*M$19,Toimenpiteet!$C$94*100/Toimenpiteet!$C$95*Toimenpiteet!$C$95)</f>
        <v>0</v>
      </c>
      <c r="N39" s="20">
        <f>IF(N$19&lt;Toimenpiteet!$C$95,Toimenpiteet!$C$94*100/Toimenpiteet!$C$95*N$19,Toimenpiteet!$C$94*100/Toimenpiteet!$C$95*Toimenpiteet!$C$95)</f>
        <v>0</v>
      </c>
      <c r="O39" s="20">
        <f>IF(O$19&lt;Toimenpiteet!$C$95,Toimenpiteet!$C$94*100/Toimenpiteet!$C$95*O$19,Toimenpiteet!$C$94*100/Toimenpiteet!$C$95*Toimenpiteet!$C$95)</f>
        <v>0</v>
      </c>
      <c r="P39" s="20">
        <f>IF(P$19&lt;Toimenpiteet!$C$95,Toimenpiteet!$C$94*100/Toimenpiteet!$C$95*P$19,Toimenpiteet!$C$94*100/Toimenpiteet!$C$95*Toimenpiteet!$C$95)</f>
        <v>0</v>
      </c>
      <c r="Q39" s="20">
        <f>IF(Q$19&lt;Toimenpiteet!$C$95,Toimenpiteet!$C$94*100/Toimenpiteet!$C$95*Q$19,Toimenpiteet!$C$94*100/Toimenpiteet!$C$95*Toimenpiteet!$C$95)</f>
        <v>0</v>
      </c>
      <c r="R39" s="20">
        <f>IF(R$19&lt;Toimenpiteet!$C$95,Toimenpiteet!$C$94*100/Toimenpiteet!$C$95*R$19,Toimenpiteet!$C$94*100/Toimenpiteet!$C$95*Toimenpiteet!$C$95)</f>
        <v>0</v>
      </c>
      <c r="S39" s="20">
        <f>IF(S$19&lt;Toimenpiteet!$C$95,Toimenpiteet!$C$94*100/Toimenpiteet!$C$95*S$19,Toimenpiteet!$C$94*100/Toimenpiteet!$C$95*Toimenpiteet!$C$95)</f>
        <v>0</v>
      </c>
      <c r="T39" s="20">
        <f>IF(T$19&lt;Toimenpiteet!$C$95,Toimenpiteet!$C$94*100/Toimenpiteet!$C$95*T$19,Toimenpiteet!$C$94*100/Toimenpiteet!$C$95*Toimenpiteet!$C$95)</f>
        <v>0</v>
      </c>
      <c r="U39" s="20">
        <f>IF(U$19&lt;Toimenpiteet!$C$95,Toimenpiteet!$C$94*100/Toimenpiteet!$C$95*U$19,Toimenpiteet!$C$94*100/Toimenpiteet!$C$95*Toimenpiteet!$C$95)</f>
        <v>0</v>
      </c>
      <c r="V39" s="20">
        <f>IF(V$19&lt;Toimenpiteet!$C$95,Toimenpiteet!$C$94*100/Toimenpiteet!$C$95*V$19,Toimenpiteet!$C$94*100/Toimenpiteet!$C$95*Toimenpiteet!$C$95)</f>
        <v>0</v>
      </c>
      <c r="W39" s="20">
        <f>IF(W$19&lt;Toimenpiteet!$C$95,Toimenpiteet!$C$94*100/Toimenpiteet!$C$95*W$19,Toimenpiteet!$C$94*100/Toimenpiteet!$C$95*Toimenpiteet!$C$95)</f>
        <v>0</v>
      </c>
      <c r="X39" s="20">
        <f>IF(X$19&lt;Toimenpiteet!$C$95,Toimenpiteet!$C$94*100/Toimenpiteet!$C$95*X$19,Toimenpiteet!$C$94*100/Toimenpiteet!$C$95*Toimenpiteet!$C$95)</f>
        <v>0</v>
      </c>
      <c r="Y39" s="20">
        <f>IF(Y$19&lt;Toimenpiteet!$C$95,Toimenpiteet!$C$94*100/Toimenpiteet!$C$95*Y$19,Toimenpiteet!$C$94*100/Toimenpiteet!$C$95*Toimenpiteet!$C$95)</f>
        <v>0</v>
      </c>
      <c r="Z39" s="20">
        <f>IF(Z$19&lt;Toimenpiteet!$C$95,Toimenpiteet!$C$94*100/Toimenpiteet!$C$95*Z$19,Toimenpiteet!$C$94*100/Toimenpiteet!$C$95*Toimenpiteet!$C$95)</f>
        <v>0</v>
      </c>
      <c r="AA39" s="20">
        <f>IF(AA$19&lt;Toimenpiteet!$C$95,Toimenpiteet!$C$94*100/Toimenpiteet!$C$95*AA$19,Toimenpiteet!$C$94*100/Toimenpiteet!$C$95*Toimenpiteet!$C$95)</f>
        <v>0</v>
      </c>
    </row>
    <row r="40" spans="2:27" x14ac:dyDescent="0.35">
      <c r="B40" s="4"/>
      <c r="C40" s="82">
        <f>IF(COUNTIF($C$11:C11,"x")=0,0,_xlfn.XLOOKUP(COUNTIF($C$11:C11,"x"),$C$19:$AA$19,$C$33:$AA$33))</f>
        <v>0</v>
      </c>
      <c r="D40" s="82">
        <f>IF(COUNTIF($C$11:D11,"x")=0,0,_xlfn.XLOOKUP(COUNTIF($C$11:D11,"x"),$C$19:$AA$19,$C$33:$AA$33))</f>
        <v>0</v>
      </c>
      <c r="E40" s="82">
        <f>IF(COUNTIF($C$11:E11,"x")=0,0,_xlfn.XLOOKUP(COUNTIF($C$11:E11,"x"),$C$19:$AA$19,$C$33:$AA$33))</f>
        <v>0</v>
      </c>
      <c r="F40" s="82">
        <f>IF(COUNTIF($C$11:F11,"x")=0,0,_xlfn.XLOOKUP(COUNTIF($C$11:F11,"x"),$C$19:$AA$19,$C$33:$AA$33))</f>
        <v>0</v>
      </c>
      <c r="G40" s="82">
        <f>IF(COUNTIF($C$11:G11,"x")=0,0,_xlfn.XLOOKUP(COUNTIF($C$11:G11,"x"),$C$19:$AA$19,$C$33:$AA$33))</f>
        <v>0</v>
      </c>
      <c r="H40" s="82">
        <f>IF(COUNTIF($C$11:H11,"x")=0,0,_xlfn.XLOOKUP(COUNTIF($C$11:H11,"x"),$C$19:$AA$19,$C$33:$AA$33))</f>
        <v>0</v>
      </c>
      <c r="I40" s="82">
        <f>IF(COUNTIF($C$11:I11,"x")=0,0,_xlfn.XLOOKUP(COUNTIF($C$11:I11,"x"),$C$19:$AA$19,$C$33:$AA$33))</f>
        <v>0</v>
      </c>
      <c r="J40" s="82">
        <f>IF(COUNTIF($C$11:J11,"x")=0,0,_xlfn.XLOOKUP(COUNTIF($C$11:J11,"x"),$C$19:$AA$19,$C$33:$AA$33))</f>
        <v>0</v>
      </c>
      <c r="K40" s="82">
        <f>IF(COUNTIF($C$11:K11,"x")=0,0,_xlfn.XLOOKUP(COUNTIF($C$11:K11,"x"),$C$19:$AA$19,$C$33:$AA$33))</f>
        <v>0</v>
      </c>
      <c r="L40" s="82">
        <f>IF(COUNTIF($C$11:L11,"x")=0,0,_xlfn.XLOOKUP(COUNTIF($C$11:L11,"x"),$C$19:$AA$19,$C$33:$AA$33))</f>
        <v>0</v>
      </c>
      <c r="M40" s="82">
        <f>IF(COUNTIF($C$11:M11,"x")=0,0,_xlfn.XLOOKUP(COUNTIF($C$11:M11,"x"),$C$19:$AA$19,$C$33:$AA$33))</f>
        <v>0</v>
      </c>
      <c r="N40" s="82">
        <f>IF(COUNTIF($C$11:N11,"x")=0,0,_xlfn.XLOOKUP(COUNTIF($C$11:N11,"x"),$C$19:$AA$19,$C$33:$AA$33))</f>
        <v>0</v>
      </c>
      <c r="O40" s="82">
        <f>IF(COUNTIF($C$11:O11,"x")=0,0,_xlfn.XLOOKUP(COUNTIF($C$11:O11,"x"),$C$19:$AA$19,$C$33:$AA$33))</f>
        <v>0</v>
      </c>
      <c r="P40" s="82">
        <f>IF(COUNTIF($C$11:P11,"x")=0,0,_xlfn.XLOOKUP(COUNTIF($C$11:P11,"x"),$C$19:$AA$19,$C$33:$AA$33))</f>
        <v>0</v>
      </c>
      <c r="Q40" s="82">
        <f>IF(COUNTIF($C$11:Q11,"x")=0,0,_xlfn.XLOOKUP(COUNTIF($C$11:Q11,"x"),$C$19:$AA$19,$C$33:$AA$33))</f>
        <v>0</v>
      </c>
      <c r="R40" s="82">
        <f>IF(COUNTIF($C$11:R11,"x")=0,0,_xlfn.XLOOKUP(COUNTIF($C$11:R11,"x"),$C$19:$AA$19,$C$33:$AA$33))</f>
        <v>0</v>
      </c>
      <c r="S40" s="82">
        <f>IF(COUNTIF($C$11:S11,"x")=0,0,_xlfn.XLOOKUP(COUNTIF($C$11:S11,"x"),$C$19:$AA$19,$C$33:$AA$33))</f>
        <v>0</v>
      </c>
      <c r="T40" s="82">
        <f>IF(COUNTIF($C$11:T11,"x")=0,0,_xlfn.XLOOKUP(COUNTIF($C$11:T11,"x"),$C$19:$AA$19,$C$33:$AA$33))</f>
        <v>0</v>
      </c>
      <c r="U40" s="82">
        <f>IF(COUNTIF($C$11:U11,"x")=0,0,_xlfn.XLOOKUP(COUNTIF($C$11:U11,"x"),$C$19:$AA$19,$C$33:$AA$33))</f>
        <v>0</v>
      </c>
      <c r="V40" s="82">
        <f>IF(COUNTIF($C$11:V11,"x")=0,0,_xlfn.XLOOKUP(COUNTIF($C$11:V11,"x"),$C$19:$AA$19,$C$33:$AA$33))</f>
        <v>0</v>
      </c>
      <c r="W40" s="82">
        <f>IF(COUNTIF($C$11:W11,"x")=0,0,_xlfn.XLOOKUP(COUNTIF($C$11:W11,"x"),$C$19:$AA$19,$C$33:$AA$33))</f>
        <v>0</v>
      </c>
      <c r="X40" s="82">
        <f>IF(COUNTIF($C$11:X11,"x")=0,0,_xlfn.XLOOKUP(COUNTIF($C$11:X11,"x"),$C$19:$AA$19,$C$33:$AA$33))</f>
        <v>0</v>
      </c>
      <c r="Y40" s="82">
        <f>IF(COUNTIF($C$11:Y11,"x")=0,0,_xlfn.XLOOKUP(COUNTIF($C$11:Y11,"x"),$C$19:$AA$19,$C$33:$AA$33))</f>
        <v>0</v>
      </c>
      <c r="Z40" s="82">
        <f>IF(COUNTIF($C$11:Z11,"x")=0,0,_xlfn.XLOOKUP(COUNTIF($C$11:Z11,"x"),$C$19:$AA$19,$C$33:$AA$33))</f>
        <v>0</v>
      </c>
      <c r="AA40" s="82">
        <f>IF(COUNTIF($C$11:AA11,"x")=0,0,_xlfn.XLOOKUP(COUNTIF($C$11:AA11,"x"),$C$19:$AA$19,$C$33:$AA$33))</f>
        <v>0</v>
      </c>
    </row>
    <row r="41" spans="2:27" ht="15" thickBot="1" x14ac:dyDescent="0.4">
      <c r="B41" s="16" t="s">
        <v>39</v>
      </c>
      <c r="C41" s="84">
        <f t="shared" ref="C41:Z41" si="19">IF(SUM(C34+C36+C38+C40)&lt;=-100,-0.99,IF(SUM(C34+C36+C38+C40)&gt;=100,0.99,SUM(C34+C36+C38+C40)/100))</f>
        <v>0</v>
      </c>
      <c r="D41" s="84">
        <f t="shared" si="19"/>
        <v>0</v>
      </c>
      <c r="E41" s="84">
        <f t="shared" si="19"/>
        <v>0</v>
      </c>
      <c r="F41" s="84">
        <f t="shared" si="19"/>
        <v>0</v>
      </c>
      <c r="G41" s="84">
        <f t="shared" si="19"/>
        <v>0</v>
      </c>
      <c r="H41" s="84">
        <f t="shared" si="19"/>
        <v>0</v>
      </c>
      <c r="I41" s="84">
        <f t="shared" si="19"/>
        <v>0</v>
      </c>
      <c r="J41" s="84">
        <f t="shared" si="19"/>
        <v>0</v>
      </c>
      <c r="K41" s="84">
        <f t="shared" si="19"/>
        <v>0</v>
      </c>
      <c r="L41" s="84">
        <f t="shared" si="19"/>
        <v>0</v>
      </c>
      <c r="M41" s="84">
        <f t="shared" si="19"/>
        <v>0</v>
      </c>
      <c r="N41" s="84">
        <f t="shared" si="19"/>
        <v>0</v>
      </c>
      <c r="O41" s="84">
        <f t="shared" si="19"/>
        <v>0</v>
      </c>
      <c r="P41" s="84">
        <f t="shared" si="19"/>
        <v>0</v>
      </c>
      <c r="Q41" s="84">
        <f t="shared" si="19"/>
        <v>0</v>
      </c>
      <c r="R41" s="84">
        <f t="shared" si="19"/>
        <v>0</v>
      </c>
      <c r="S41" s="84">
        <f t="shared" si="19"/>
        <v>0</v>
      </c>
      <c r="T41" s="84">
        <f t="shared" si="19"/>
        <v>0</v>
      </c>
      <c r="U41" s="84">
        <f t="shared" si="19"/>
        <v>0</v>
      </c>
      <c r="V41" s="84">
        <f t="shared" si="19"/>
        <v>0</v>
      </c>
      <c r="W41" s="84">
        <f t="shared" si="19"/>
        <v>0</v>
      </c>
      <c r="X41" s="84">
        <f t="shared" si="19"/>
        <v>0</v>
      </c>
      <c r="Y41" s="84">
        <f t="shared" si="19"/>
        <v>0</v>
      </c>
      <c r="Z41" s="84">
        <f t="shared" si="19"/>
        <v>0</v>
      </c>
      <c r="AA41" s="84">
        <f>IF(SUM(AA34+AA36+AA38+AA40)&lt;=-100,-0.99,IF(SUM(AA34+AA36+AA38+AA40)&gt;=100,0.99,SUM(AA34+AA36+AA38+AA40)/100))</f>
        <v>0</v>
      </c>
    </row>
    <row r="42" spans="2:27" ht="15" thickTop="1" x14ac:dyDescent="0.35"/>
    <row r="53" spans="2:266" x14ac:dyDescent="0.35">
      <c r="EY53" s="15"/>
    </row>
    <row r="54" spans="2:266" x14ac:dyDescent="0.35">
      <c r="EY54" s="15"/>
    </row>
    <row r="55" spans="2:266" x14ac:dyDescent="0.35">
      <c r="EY55" s="15"/>
    </row>
    <row r="56" spans="2:266" x14ac:dyDescent="0.35">
      <c r="EY56" s="15"/>
    </row>
    <row r="57" spans="2:266" ht="15.5" x14ac:dyDescent="0.35">
      <c r="B57" s="51" t="s">
        <v>52</v>
      </c>
    </row>
    <row r="58" spans="2:266" x14ac:dyDescent="0.35">
      <c r="B58" s="1"/>
    </row>
    <row r="59" spans="2:266" ht="15" thickBot="1" x14ac:dyDescent="0.4">
      <c r="B59" s="57" t="s">
        <v>53</v>
      </c>
      <c r="C59" s="16"/>
      <c r="D59" s="16"/>
      <c r="E59" s="16"/>
      <c r="F59" s="16"/>
      <c r="G59" s="16"/>
      <c r="H59" s="16"/>
      <c r="I59" s="16"/>
      <c r="J59" s="16"/>
      <c r="K59" s="16"/>
      <c r="L59" s="16"/>
      <c r="M59" s="16"/>
      <c r="N59" s="16"/>
      <c r="O59" s="16"/>
      <c r="P59" s="16"/>
      <c r="Q59" s="16"/>
      <c r="R59" s="16"/>
      <c r="S59" s="16"/>
      <c r="T59" s="16"/>
      <c r="U59" s="16"/>
      <c r="V59" s="16"/>
      <c r="W59" s="16"/>
      <c r="X59" s="16"/>
      <c r="Y59" s="16"/>
      <c r="Z59" s="16"/>
      <c r="AA59" s="6"/>
      <c r="AB59" s="57" t="s">
        <v>85</v>
      </c>
      <c r="AC59" s="16"/>
      <c r="AD59" s="16"/>
      <c r="AE59" s="16"/>
      <c r="AF59" s="16"/>
      <c r="AG59" s="16"/>
      <c r="AH59" s="16"/>
      <c r="AI59" s="16"/>
      <c r="AJ59" s="16"/>
      <c r="AK59" s="16"/>
      <c r="AL59" s="16"/>
      <c r="AM59" s="16"/>
      <c r="AN59" s="16"/>
      <c r="AO59" s="16"/>
      <c r="AP59" s="16"/>
      <c r="AQ59" s="16"/>
      <c r="AR59" s="16"/>
      <c r="AS59" s="16"/>
      <c r="AT59" s="16"/>
      <c r="AU59" s="16"/>
      <c r="AV59" s="16"/>
      <c r="AW59" s="16"/>
      <c r="AX59" s="16"/>
      <c r="AY59" s="16"/>
      <c r="AZ59" s="16"/>
      <c r="BB59" s="57" t="s">
        <v>84</v>
      </c>
      <c r="BC59" s="16"/>
      <c r="BD59" s="16"/>
      <c r="BE59" s="16"/>
      <c r="BF59" s="16"/>
      <c r="BG59" s="16"/>
      <c r="BH59" s="16"/>
      <c r="BI59" s="16"/>
      <c r="BJ59" s="16"/>
      <c r="BK59" s="16"/>
      <c r="BL59" s="16"/>
      <c r="BM59" s="16"/>
      <c r="BN59" s="16"/>
      <c r="BO59" s="16"/>
      <c r="BP59" s="16"/>
      <c r="BQ59" s="16"/>
      <c r="BR59" s="16"/>
      <c r="BS59" s="16"/>
      <c r="BT59" s="16"/>
      <c r="BU59" s="16"/>
      <c r="BV59" s="16"/>
      <c r="BW59" s="16"/>
      <c r="BX59" s="16"/>
      <c r="BY59" s="16"/>
      <c r="BZ59" s="16"/>
      <c r="CB59" s="57" t="s">
        <v>10</v>
      </c>
      <c r="CC59" s="16"/>
      <c r="CD59" s="16"/>
      <c r="CE59" s="16"/>
      <c r="CF59" s="16"/>
      <c r="CG59" s="16"/>
      <c r="CH59" s="16"/>
      <c r="CI59" s="16"/>
      <c r="CJ59" s="16"/>
      <c r="CK59" s="16"/>
      <c r="CL59" s="16"/>
      <c r="CM59" s="16"/>
      <c r="CN59" s="16"/>
      <c r="CO59" s="16"/>
      <c r="CP59" s="16"/>
      <c r="CQ59" s="16"/>
      <c r="CR59" s="16"/>
      <c r="CS59" s="16"/>
      <c r="CT59" s="16"/>
      <c r="CU59" s="16"/>
      <c r="CV59" s="16"/>
      <c r="CW59" s="16"/>
      <c r="CX59" s="16"/>
      <c r="CY59" s="16"/>
      <c r="CZ59" s="16"/>
      <c r="DB59" s="57" t="s">
        <v>82</v>
      </c>
      <c r="DC59" s="16"/>
      <c r="DD59" s="16"/>
      <c r="DE59" s="16"/>
      <c r="DF59" s="16"/>
      <c r="DG59" s="16"/>
      <c r="DH59" s="16"/>
      <c r="DI59" s="16"/>
      <c r="DJ59" s="16"/>
      <c r="DK59" s="16"/>
      <c r="DL59" s="16"/>
      <c r="DM59" s="16"/>
      <c r="DN59" s="16"/>
      <c r="DO59" s="16"/>
      <c r="DP59" s="16"/>
      <c r="DQ59" s="16"/>
      <c r="DR59" s="16"/>
      <c r="DS59" s="16"/>
      <c r="DT59" s="16"/>
      <c r="DU59" s="16"/>
      <c r="DV59" s="16"/>
      <c r="DW59" s="16"/>
      <c r="DX59" s="16"/>
      <c r="DY59" s="16"/>
      <c r="DZ59" s="16"/>
      <c r="EB59" s="57" t="s">
        <v>83</v>
      </c>
      <c r="EC59" s="16"/>
      <c r="ED59" s="16"/>
      <c r="EE59" s="16"/>
      <c r="EF59" s="16"/>
      <c r="EG59" s="16"/>
      <c r="EH59" s="16"/>
      <c r="EI59" s="16"/>
      <c r="EJ59" s="16"/>
      <c r="EK59" s="16"/>
      <c r="EL59" s="16"/>
      <c r="EM59" s="16"/>
      <c r="EN59" s="16"/>
      <c r="EO59" s="16"/>
      <c r="EP59" s="16"/>
      <c r="EQ59" s="16"/>
      <c r="ER59" s="16"/>
      <c r="ES59" s="16"/>
      <c r="ET59" s="16"/>
      <c r="EU59" s="16"/>
      <c r="EV59" s="16"/>
      <c r="EW59" s="16"/>
      <c r="EX59" s="16"/>
      <c r="EY59" s="16"/>
      <c r="EZ59" s="16"/>
      <c r="FA59" s="6"/>
      <c r="FB59" s="57" t="s">
        <v>80</v>
      </c>
      <c r="FC59" s="16"/>
      <c r="FD59" s="16"/>
      <c r="FE59" s="16"/>
      <c r="FF59" s="16"/>
      <c r="FG59" s="16"/>
      <c r="FH59" s="16"/>
      <c r="FI59" s="16"/>
      <c r="FJ59" s="16"/>
      <c r="FK59" s="16"/>
      <c r="FL59" s="16"/>
      <c r="FM59" s="16"/>
      <c r="FN59" s="16"/>
      <c r="FO59" s="16"/>
      <c r="FP59" s="16"/>
      <c r="FQ59" s="16"/>
      <c r="FR59" s="16"/>
      <c r="FS59" s="16"/>
      <c r="FT59" s="16"/>
      <c r="FU59" s="16"/>
      <c r="FV59" s="16"/>
      <c r="FW59" s="16"/>
      <c r="FX59" s="16"/>
      <c r="FY59" s="16"/>
      <c r="FZ59" s="16"/>
      <c r="GB59" s="57" t="s">
        <v>111</v>
      </c>
      <c r="GC59" s="16"/>
      <c r="GD59" s="16"/>
      <c r="GE59" s="16"/>
      <c r="GF59" s="16"/>
      <c r="GG59" s="16"/>
      <c r="GH59" s="16"/>
      <c r="GI59" s="16"/>
      <c r="GJ59" s="16"/>
      <c r="GK59" s="16"/>
      <c r="GL59" s="16"/>
      <c r="GM59" s="16"/>
      <c r="GN59" s="16"/>
      <c r="GO59" s="16"/>
      <c r="GP59" s="16"/>
      <c r="GQ59" s="16"/>
      <c r="GR59" s="16"/>
      <c r="GS59" s="16"/>
      <c r="GT59" s="16"/>
      <c r="GU59" s="16"/>
      <c r="GV59" s="16"/>
      <c r="GW59" s="16"/>
      <c r="GX59" s="16"/>
      <c r="GY59" s="16"/>
      <c r="GZ59" s="16"/>
      <c r="HA59" s="6"/>
      <c r="HB59" s="57" t="s">
        <v>112</v>
      </c>
      <c r="HC59" s="16"/>
      <c r="HD59" s="6"/>
      <c r="HE59" s="6"/>
      <c r="HF59" s="57" t="s">
        <v>86</v>
      </c>
      <c r="HG59" s="16"/>
      <c r="HH59" s="16"/>
      <c r="HI59" s="16"/>
      <c r="HJ59" s="16"/>
      <c r="HK59" s="16"/>
      <c r="HL59" s="16"/>
      <c r="HM59" s="16"/>
      <c r="HN59" s="16"/>
      <c r="HO59" s="16"/>
      <c r="HP59" s="16"/>
      <c r="HQ59" s="16"/>
      <c r="HR59" s="16"/>
      <c r="HS59" s="16"/>
      <c r="HT59" s="16"/>
      <c r="HU59" s="16"/>
      <c r="HV59" s="16"/>
      <c r="HW59" s="16"/>
      <c r="HX59" s="16"/>
      <c r="HY59" s="16"/>
      <c r="HZ59" s="16"/>
      <c r="IA59" s="16"/>
      <c r="IB59" s="16"/>
      <c r="IC59" s="16"/>
      <c r="ID59" s="16"/>
      <c r="IE59" s="16"/>
      <c r="IF59" s="16"/>
      <c r="IH59" s="57" t="s">
        <v>113</v>
      </c>
      <c r="II59" s="16"/>
      <c r="IJ59" s="16"/>
      <c r="IK59" s="16"/>
      <c r="IL59" s="16"/>
      <c r="IM59" s="16"/>
      <c r="IN59" s="16"/>
      <c r="IO59" s="16"/>
      <c r="IP59" s="16"/>
      <c r="IQ59" s="16"/>
      <c r="IR59" s="16"/>
      <c r="IS59" s="16"/>
      <c r="IT59" s="16"/>
      <c r="IU59" s="16"/>
      <c r="IV59" s="16"/>
      <c r="IW59" s="16"/>
      <c r="IX59" s="16"/>
      <c r="IY59" s="16"/>
      <c r="IZ59" s="16"/>
      <c r="JA59" s="16"/>
      <c r="JB59" s="16"/>
      <c r="JC59" s="16"/>
      <c r="JD59" s="16"/>
      <c r="JE59" s="16"/>
      <c r="JF59" s="16"/>
    </row>
    <row r="60" spans="2:266" ht="15" thickTop="1" x14ac:dyDescent="0.35">
      <c r="B60" s="81" t="s">
        <v>6</v>
      </c>
      <c r="E60" s="4"/>
      <c r="F60" s="4"/>
      <c r="G60" s="4"/>
      <c r="H60" s="4"/>
      <c r="I60" s="4"/>
      <c r="J60" s="4"/>
      <c r="K60" s="4"/>
      <c r="L60" s="4"/>
      <c r="M60" s="4"/>
      <c r="N60" s="9"/>
      <c r="O60" s="4"/>
      <c r="P60" s="4"/>
      <c r="Q60" s="4"/>
      <c r="R60" s="4"/>
      <c r="S60" s="4"/>
      <c r="T60" s="4"/>
      <c r="U60" s="4"/>
      <c r="V60" s="4"/>
      <c r="W60" s="4"/>
      <c r="X60" s="9"/>
      <c r="Y60" s="4"/>
      <c r="Z60" s="4"/>
      <c r="AA60" s="6"/>
      <c r="AB60" s="80" t="s">
        <v>6</v>
      </c>
      <c r="AC60" s="79"/>
      <c r="AD60" s="22"/>
      <c r="AE60" s="4"/>
      <c r="AF60" s="4"/>
      <c r="AG60" s="4"/>
      <c r="AH60" s="4"/>
      <c r="AI60" s="4"/>
      <c r="AJ60" s="4"/>
      <c r="AK60" s="4"/>
      <c r="AL60" s="4"/>
      <c r="AM60" s="4"/>
      <c r="AN60" s="9"/>
      <c r="AO60" s="4"/>
      <c r="AP60" s="4"/>
      <c r="AQ60" s="4"/>
      <c r="AR60" s="4"/>
      <c r="AS60" s="4"/>
      <c r="AT60" s="4"/>
      <c r="AU60" s="4"/>
      <c r="AV60" s="4"/>
      <c r="AW60" s="4"/>
      <c r="AX60" s="9"/>
      <c r="AY60" s="4"/>
      <c r="AZ60" s="4"/>
      <c r="BA60" s="6"/>
      <c r="BB60" s="80" t="s">
        <v>6</v>
      </c>
      <c r="BC60" s="22"/>
      <c r="BD60" s="22"/>
      <c r="BE60" s="4"/>
      <c r="BF60" s="4"/>
      <c r="BG60" s="4"/>
      <c r="BH60" s="4"/>
      <c r="BI60" s="4"/>
      <c r="BJ60" s="4"/>
      <c r="BK60" s="4"/>
      <c r="BL60" s="4"/>
      <c r="BM60" s="4"/>
      <c r="BN60" s="9"/>
      <c r="BO60" s="4"/>
      <c r="BP60" s="4"/>
      <c r="BQ60" s="4"/>
      <c r="BR60" s="4"/>
      <c r="BS60" s="4"/>
      <c r="BT60" s="4"/>
      <c r="BU60" s="4"/>
      <c r="BV60" s="4"/>
      <c r="BW60" s="4"/>
      <c r="BX60" s="9"/>
      <c r="BY60" s="4"/>
      <c r="BZ60" s="4"/>
      <c r="CB60" s="80" t="s">
        <v>6</v>
      </c>
      <c r="CC60" s="4"/>
      <c r="CD60" s="4"/>
      <c r="CE60" s="4"/>
      <c r="CF60" s="4"/>
      <c r="CG60" s="4"/>
      <c r="CH60" s="4"/>
      <c r="CI60" s="4"/>
      <c r="CJ60" s="4"/>
      <c r="CK60" s="4"/>
      <c r="CL60" s="4"/>
      <c r="CM60" s="4"/>
      <c r="CN60" s="9"/>
      <c r="CO60" s="4"/>
      <c r="CP60" s="4"/>
      <c r="CQ60" s="4"/>
      <c r="CR60" s="4"/>
      <c r="CS60" s="4"/>
      <c r="CT60" s="4"/>
      <c r="CU60" s="4"/>
      <c r="CV60" s="4"/>
      <c r="CW60" s="4"/>
      <c r="CX60" s="9"/>
      <c r="CY60" s="4"/>
      <c r="CZ60" s="4"/>
      <c r="DA60" s="6"/>
      <c r="DB60" s="80" t="s">
        <v>6</v>
      </c>
      <c r="DC60" s="4"/>
      <c r="DD60" s="4"/>
      <c r="DE60" s="4"/>
      <c r="DF60" s="4"/>
      <c r="DG60" s="4"/>
      <c r="DH60" s="4"/>
      <c r="DI60" s="4"/>
      <c r="DJ60" s="4"/>
      <c r="DK60" s="4"/>
      <c r="DL60" s="9"/>
      <c r="DM60" s="4"/>
      <c r="DN60" s="4"/>
      <c r="DO60" s="4"/>
      <c r="DP60" s="4"/>
      <c r="DQ60" s="4"/>
      <c r="DR60" s="4"/>
      <c r="DS60" s="4"/>
      <c r="DT60" s="4"/>
      <c r="DU60" s="4"/>
      <c r="DV60" s="9"/>
      <c r="DW60" s="4"/>
      <c r="DX60" s="4"/>
      <c r="DY60" s="4"/>
      <c r="DZ60" s="4"/>
      <c r="EB60" s="80" t="s">
        <v>6</v>
      </c>
      <c r="EC60" s="4"/>
      <c r="ED60" s="4"/>
      <c r="EE60" s="4"/>
      <c r="EF60" s="4"/>
      <c r="EG60" s="4"/>
      <c r="EH60" s="4"/>
      <c r="EI60" s="4"/>
      <c r="EJ60" s="4"/>
      <c r="EK60" s="4"/>
      <c r="EL60" s="9"/>
      <c r="EM60" s="4"/>
      <c r="EN60" s="4"/>
      <c r="EO60" s="4"/>
      <c r="EP60" s="4"/>
      <c r="EQ60" s="4"/>
      <c r="ER60" s="4"/>
      <c r="ES60" s="4"/>
      <c r="ET60" s="4"/>
      <c r="EU60" s="4"/>
      <c r="EV60" s="9"/>
      <c r="EW60" s="4"/>
      <c r="EX60" s="4"/>
      <c r="EY60" s="4"/>
      <c r="EZ60" s="4"/>
      <c r="FA60" s="6"/>
      <c r="FB60" s="4" t="s">
        <v>6</v>
      </c>
      <c r="FC60" s="4"/>
      <c r="FD60" s="4"/>
      <c r="FE60" s="4"/>
      <c r="FF60" s="4"/>
      <c r="FG60" s="4"/>
      <c r="FH60" s="4"/>
      <c r="FI60" s="4"/>
      <c r="FJ60" s="4"/>
      <c r="FK60" s="4"/>
      <c r="FL60" s="9"/>
      <c r="FM60" s="4"/>
      <c r="FN60" s="4"/>
      <c r="FO60" s="4"/>
      <c r="FP60" s="4"/>
      <c r="FQ60" s="4"/>
      <c r="FR60" s="4"/>
      <c r="FS60" s="4"/>
      <c r="FT60" s="4"/>
      <c r="FU60" s="4"/>
      <c r="FV60" s="9"/>
      <c r="FW60" s="4"/>
      <c r="FX60" s="4"/>
      <c r="FY60" s="4"/>
      <c r="FZ60" s="4"/>
      <c r="GB60" s="80" t="s">
        <v>6</v>
      </c>
      <c r="GC60" s="4"/>
      <c r="GD60" s="4"/>
      <c r="GE60" s="4"/>
      <c r="GF60" s="4"/>
      <c r="GG60" s="4"/>
      <c r="GH60" s="4"/>
      <c r="GI60" s="4"/>
      <c r="GJ60" s="4"/>
      <c r="GK60" s="4"/>
      <c r="GL60" s="9"/>
      <c r="GM60" s="4"/>
      <c r="GN60" s="4"/>
      <c r="GO60" s="4"/>
      <c r="GP60" s="4"/>
      <c r="GQ60" s="4"/>
      <c r="GR60" s="4"/>
      <c r="GS60" s="4"/>
      <c r="GT60" s="4"/>
      <c r="GU60" s="4"/>
      <c r="GV60" s="9"/>
      <c r="GW60" s="4"/>
      <c r="GX60" s="4"/>
      <c r="GY60" s="4"/>
      <c r="GZ60" s="4"/>
      <c r="HA60" s="6"/>
      <c r="HH60" s="26" t="s">
        <v>6</v>
      </c>
      <c r="HI60" s="4"/>
      <c r="HJ60" s="4"/>
      <c r="HK60" s="4"/>
      <c r="HL60" s="4"/>
      <c r="HM60" s="4"/>
      <c r="HN60" s="4"/>
      <c r="HO60" s="4"/>
      <c r="HP60" s="4"/>
      <c r="HQ60" s="4"/>
      <c r="HR60" s="4"/>
      <c r="HS60" s="4"/>
      <c r="HT60" s="4"/>
      <c r="HU60" s="4"/>
      <c r="HV60" s="4"/>
      <c r="HW60" s="4"/>
      <c r="HX60" s="4"/>
      <c r="HY60" s="4"/>
      <c r="HZ60" s="4"/>
      <c r="IA60" s="4"/>
      <c r="IB60" s="4"/>
      <c r="IC60" s="4"/>
      <c r="ID60" s="4"/>
      <c r="IE60" s="4"/>
      <c r="IF60" s="4"/>
      <c r="IH60" s="26" t="s">
        <v>6</v>
      </c>
      <c r="II60" s="4"/>
      <c r="IJ60" s="4"/>
      <c r="IK60" s="4"/>
      <c r="IL60" s="4"/>
      <c r="IM60" s="4"/>
      <c r="IN60" s="4"/>
      <c r="IO60" s="4"/>
      <c r="IP60" s="4"/>
      <c r="IQ60" s="4"/>
      <c r="IR60" s="4"/>
      <c r="IS60" s="4"/>
      <c r="IT60" s="4"/>
      <c r="IU60" s="4"/>
      <c r="IV60" s="4"/>
      <c r="IW60" s="4"/>
      <c r="IX60" s="4"/>
      <c r="IY60" s="4"/>
      <c r="IZ60" s="4"/>
      <c r="JA60" s="4"/>
      <c r="JB60" s="4"/>
      <c r="JC60" s="4"/>
      <c r="JD60" s="4"/>
      <c r="JE60" s="4"/>
      <c r="JF60" s="4"/>
    </row>
    <row r="61" spans="2:266" x14ac:dyDescent="0.35">
      <c r="B61" s="38">
        <v>1</v>
      </c>
      <c r="C61" s="38">
        <v>2</v>
      </c>
      <c r="D61" s="38">
        <v>3</v>
      </c>
      <c r="E61" s="38">
        <v>4</v>
      </c>
      <c r="F61" s="38">
        <v>5</v>
      </c>
      <c r="G61" s="38">
        <v>6</v>
      </c>
      <c r="H61" s="38">
        <v>7</v>
      </c>
      <c r="I61" s="38">
        <v>8</v>
      </c>
      <c r="J61" s="38">
        <v>9</v>
      </c>
      <c r="K61" s="38">
        <v>10</v>
      </c>
      <c r="L61" s="38">
        <v>11</v>
      </c>
      <c r="M61" s="38">
        <v>12</v>
      </c>
      <c r="N61" s="38">
        <v>13</v>
      </c>
      <c r="O61" s="38">
        <v>14</v>
      </c>
      <c r="P61" s="38">
        <v>15</v>
      </c>
      <c r="Q61" s="38">
        <v>16</v>
      </c>
      <c r="R61" s="38">
        <v>17</v>
      </c>
      <c r="S61" s="38">
        <v>18</v>
      </c>
      <c r="T61" s="38">
        <v>19</v>
      </c>
      <c r="U61" s="38">
        <v>20</v>
      </c>
      <c r="V61" s="38">
        <v>21</v>
      </c>
      <c r="W61" s="38">
        <v>22</v>
      </c>
      <c r="X61" s="38">
        <v>23</v>
      </c>
      <c r="Y61" s="38">
        <v>24</v>
      </c>
      <c r="Z61" s="38">
        <v>25</v>
      </c>
      <c r="AA61" s="6"/>
      <c r="AB61" s="38">
        <v>1</v>
      </c>
      <c r="AC61" s="38">
        <v>2</v>
      </c>
      <c r="AD61" s="38">
        <v>3</v>
      </c>
      <c r="AE61" s="38">
        <v>4</v>
      </c>
      <c r="AF61" s="38">
        <v>5</v>
      </c>
      <c r="AG61" s="38">
        <v>6</v>
      </c>
      <c r="AH61" s="38">
        <v>7</v>
      </c>
      <c r="AI61" s="38">
        <v>8</v>
      </c>
      <c r="AJ61" s="38">
        <v>9</v>
      </c>
      <c r="AK61" s="38">
        <v>10</v>
      </c>
      <c r="AL61" s="38">
        <v>11</v>
      </c>
      <c r="AM61" s="38">
        <v>12</v>
      </c>
      <c r="AN61" s="38">
        <v>13</v>
      </c>
      <c r="AO61" s="38">
        <v>14</v>
      </c>
      <c r="AP61" s="38">
        <v>15</v>
      </c>
      <c r="AQ61" s="38">
        <v>16</v>
      </c>
      <c r="AR61" s="38">
        <v>17</v>
      </c>
      <c r="AS61" s="38">
        <v>18</v>
      </c>
      <c r="AT61" s="38">
        <v>19</v>
      </c>
      <c r="AU61" s="38">
        <v>20</v>
      </c>
      <c r="AV61" s="38">
        <v>21</v>
      </c>
      <c r="AW61" s="38">
        <v>22</v>
      </c>
      <c r="AX61" s="38">
        <v>23</v>
      </c>
      <c r="AY61" s="38">
        <v>24</v>
      </c>
      <c r="AZ61" s="38">
        <v>25</v>
      </c>
      <c r="BA61" s="6"/>
      <c r="BB61" s="19">
        <v>1</v>
      </c>
      <c r="BC61" s="19">
        <v>2</v>
      </c>
      <c r="BD61" s="19">
        <v>3</v>
      </c>
      <c r="BE61" s="19">
        <v>4</v>
      </c>
      <c r="BF61" s="19">
        <v>5</v>
      </c>
      <c r="BG61" s="19">
        <v>6</v>
      </c>
      <c r="BH61" s="19">
        <v>7</v>
      </c>
      <c r="BI61" s="19">
        <v>8</v>
      </c>
      <c r="BJ61" s="19">
        <v>9</v>
      </c>
      <c r="BK61" s="19">
        <v>10</v>
      </c>
      <c r="BL61" s="19">
        <v>11</v>
      </c>
      <c r="BM61" s="19">
        <v>12</v>
      </c>
      <c r="BN61" s="19">
        <v>13</v>
      </c>
      <c r="BO61" s="19">
        <v>14</v>
      </c>
      <c r="BP61" s="19">
        <v>15</v>
      </c>
      <c r="BQ61" s="19">
        <v>16</v>
      </c>
      <c r="BR61" s="19">
        <v>17</v>
      </c>
      <c r="BS61" s="19">
        <v>18</v>
      </c>
      <c r="BT61" s="19">
        <v>19</v>
      </c>
      <c r="BU61" s="19">
        <v>20</v>
      </c>
      <c r="BV61" s="19">
        <v>21</v>
      </c>
      <c r="BW61" s="19">
        <v>22</v>
      </c>
      <c r="BX61" s="19">
        <v>23</v>
      </c>
      <c r="BY61" s="19">
        <v>24</v>
      </c>
      <c r="BZ61" s="19">
        <v>25</v>
      </c>
      <c r="CB61" s="38">
        <v>1</v>
      </c>
      <c r="CC61" s="38">
        <v>2</v>
      </c>
      <c r="CD61" s="38">
        <v>3</v>
      </c>
      <c r="CE61" s="38">
        <v>4</v>
      </c>
      <c r="CF61" s="38">
        <v>5</v>
      </c>
      <c r="CG61" s="38">
        <v>6</v>
      </c>
      <c r="CH61" s="38">
        <v>7</v>
      </c>
      <c r="CI61" s="38">
        <v>8</v>
      </c>
      <c r="CJ61" s="38">
        <v>9</v>
      </c>
      <c r="CK61" s="38">
        <v>10</v>
      </c>
      <c r="CL61" s="38">
        <v>11</v>
      </c>
      <c r="CM61" s="38">
        <v>12</v>
      </c>
      <c r="CN61" s="38">
        <v>13</v>
      </c>
      <c r="CO61" s="38">
        <v>14</v>
      </c>
      <c r="CP61" s="38">
        <v>15</v>
      </c>
      <c r="CQ61" s="38">
        <v>16</v>
      </c>
      <c r="CR61" s="38">
        <v>17</v>
      </c>
      <c r="CS61" s="38">
        <v>18</v>
      </c>
      <c r="CT61" s="38">
        <v>19</v>
      </c>
      <c r="CU61" s="38">
        <v>20</v>
      </c>
      <c r="CV61" s="38">
        <v>21</v>
      </c>
      <c r="CW61" s="38">
        <v>22</v>
      </c>
      <c r="CX61" s="38">
        <v>23</v>
      </c>
      <c r="CY61" s="38">
        <v>24</v>
      </c>
      <c r="CZ61" s="38">
        <v>25</v>
      </c>
      <c r="DB61" s="38">
        <v>1</v>
      </c>
      <c r="DC61" s="38">
        <v>2</v>
      </c>
      <c r="DD61" s="38">
        <v>3</v>
      </c>
      <c r="DE61" s="38">
        <v>4</v>
      </c>
      <c r="DF61" s="38">
        <v>5</v>
      </c>
      <c r="DG61" s="38">
        <v>6</v>
      </c>
      <c r="DH61" s="38">
        <v>7</v>
      </c>
      <c r="DI61" s="38">
        <v>8</v>
      </c>
      <c r="DJ61" s="38">
        <v>9</v>
      </c>
      <c r="DK61" s="38">
        <v>10</v>
      </c>
      <c r="DL61" s="38">
        <v>11</v>
      </c>
      <c r="DM61" s="38">
        <v>12</v>
      </c>
      <c r="DN61" s="38">
        <v>13</v>
      </c>
      <c r="DO61" s="38">
        <v>14</v>
      </c>
      <c r="DP61" s="38">
        <v>15</v>
      </c>
      <c r="DQ61" s="38">
        <v>16</v>
      </c>
      <c r="DR61" s="38">
        <v>17</v>
      </c>
      <c r="DS61" s="38">
        <v>18</v>
      </c>
      <c r="DT61" s="38">
        <v>19</v>
      </c>
      <c r="DU61" s="38">
        <v>20</v>
      </c>
      <c r="DV61" s="38">
        <v>21</v>
      </c>
      <c r="DW61" s="38">
        <v>22</v>
      </c>
      <c r="DX61" s="38">
        <v>23</v>
      </c>
      <c r="DY61" s="38">
        <v>24</v>
      </c>
      <c r="DZ61" s="38">
        <v>25</v>
      </c>
      <c r="EA61" s="6"/>
      <c r="EB61" s="38">
        <v>1</v>
      </c>
      <c r="EC61" s="38">
        <v>2</v>
      </c>
      <c r="ED61" s="38">
        <v>3</v>
      </c>
      <c r="EE61" s="38">
        <v>4</v>
      </c>
      <c r="EF61" s="38">
        <v>5</v>
      </c>
      <c r="EG61" s="38">
        <v>6</v>
      </c>
      <c r="EH61" s="38">
        <v>7</v>
      </c>
      <c r="EI61" s="38">
        <v>8</v>
      </c>
      <c r="EJ61" s="38">
        <v>9</v>
      </c>
      <c r="EK61" s="38">
        <v>10</v>
      </c>
      <c r="EL61" s="38">
        <v>11</v>
      </c>
      <c r="EM61" s="38">
        <v>12</v>
      </c>
      <c r="EN61" s="38">
        <v>13</v>
      </c>
      <c r="EO61" s="38">
        <v>14</v>
      </c>
      <c r="EP61" s="38">
        <v>15</v>
      </c>
      <c r="EQ61" s="38">
        <v>16</v>
      </c>
      <c r="ER61" s="38">
        <v>17</v>
      </c>
      <c r="ES61" s="38">
        <v>18</v>
      </c>
      <c r="ET61" s="38">
        <v>19</v>
      </c>
      <c r="EU61" s="38">
        <v>20</v>
      </c>
      <c r="EV61" s="38">
        <v>21</v>
      </c>
      <c r="EW61" s="38">
        <v>22</v>
      </c>
      <c r="EX61" s="38">
        <v>23</v>
      </c>
      <c r="EY61" s="38">
        <v>24</v>
      </c>
      <c r="EZ61" s="38">
        <v>25</v>
      </c>
      <c r="FA61" s="23"/>
      <c r="FB61" s="38">
        <v>1</v>
      </c>
      <c r="FC61" s="38">
        <v>2</v>
      </c>
      <c r="FD61" s="38">
        <v>3</v>
      </c>
      <c r="FE61" s="38">
        <v>4</v>
      </c>
      <c r="FF61" s="38">
        <v>5</v>
      </c>
      <c r="FG61" s="38">
        <v>6</v>
      </c>
      <c r="FH61" s="38">
        <v>7</v>
      </c>
      <c r="FI61" s="38">
        <v>8</v>
      </c>
      <c r="FJ61" s="38">
        <v>9</v>
      </c>
      <c r="FK61" s="38">
        <v>10</v>
      </c>
      <c r="FL61" s="38">
        <v>11</v>
      </c>
      <c r="FM61" s="38">
        <v>12</v>
      </c>
      <c r="FN61" s="38">
        <v>13</v>
      </c>
      <c r="FO61" s="38">
        <v>14</v>
      </c>
      <c r="FP61" s="38">
        <v>15</v>
      </c>
      <c r="FQ61" s="38">
        <v>16</v>
      </c>
      <c r="FR61" s="38">
        <v>17</v>
      </c>
      <c r="FS61" s="38">
        <v>18</v>
      </c>
      <c r="FT61" s="38">
        <v>19</v>
      </c>
      <c r="FU61" s="38">
        <v>20</v>
      </c>
      <c r="FV61" s="38">
        <v>21</v>
      </c>
      <c r="FW61" s="38">
        <v>22</v>
      </c>
      <c r="FX61" s="38">
        <v>23</v>
      </c>
      <c r="FY61" s="38">
        <v>24</v>
      </c>
      <c r="FZ61" s="38">
        <v>25</v>
      </c>
      <c r="GA61" s="6"/>
      <c r="GB61" s="38">
        <v>1</v>
      </c>
      <c r="GC61" s="38">
        <v>2</v>
      </c>
      <c r="GD61" s="38">
        <v>3</v>
      </c>
      <c r="GE61" s="38">
        <v>4</v>
      </c>
      <c r="GF61" s="38">
        <v>5</v>
      </c>
      <c r="GG61" s="38">
        <v>6</v>
      </c>
      <c r="GH61" s="38">
        <v>7</v>
      </c>
      <c r="GI61" s="38">
        <v>8</v>
      </c>
      <c r="GJ61" s="38">
        <v>9</v>
      </c>
      <c r="GK61" s="38">
        <v>10</v>
      </c>
      <c r="GL61" s="38">
        <v>11</v>
      </c>
      <c r="GM61" s="38">
        <v>12</v>
      </c>
      <c r="GN61" s="38">
        <v>13</v>
      </c>
      <c r="GO61" s="38">
        <v>14</v>
      </c>
      <c r="GP61" s="38">
        <v>15</v>
      </c>
      <c r="GQ61" s="38">
        <v>16</v>
      </c>
      <c r="GR61" s="38">
        <v>17</v>
      </c>
      <c r="GS61" s="38">
        <v>18</v>
      </c>
      <c r="GT61" s="38">
        <v>19</v>
      </c>
      <c r="GU61" s="38">
        <v>20</v>
      </c>
      <c r="GV61" s="38">
        <v>21</v>
      </c>
      <c r="GW61" s="38">
        <v>22</v>
      </c>
      <c r="GX61" s="38">
        <v>23</v>
      </c>
      <c r="GY61" s="38">
        <v>24</v>
      </c>
      <c r="GZ61" s="38">
        <v>25</v>
      </c>
      <c r="HA61" s="23"/>
      <c r="HB61" s="38" t="s">
        <v>80</v>
      </c>
      <c r="HC61" s="38" t="s">
        <v>81</v>
      </c>
      <c r="HD61" s="38" t="s">
        <v>117</v>
      </c>
      <c r="HF61" s="41"/>
      <c r="HG61" s="41"/>
      <c r="HH61" s="38">
        <v>1</v>
      </c>
      <c r="HI61" s="38">
        <v>2</v>
      </c>
      <c r="HJ61" s="38">
        <v>3</v>
      </c>
      <c r="HK61" s="38">
        <v>4</v>
      </c>
      <c r="HL61" s="38">
        <v>5</v>
      </c>
      <c r="HM61" s="38">
        <v>6</v>
      </c>
      <c r="HN61" s="38">
        <v>7</v>
      </c>
      <c r="HO61" s="38">
        <v>8</v>
      </c>
      <c r="HP61" s="38">
        <v>9</v>
      </c>
      <c r="HQ61" s="38">
        <v>10</v>
      </c>
      <c r="HR61" s="38">
        <v>11</v>
      </c>
      <c r="HS61" s="38">
        <v>12</v>
      </c>
      <c r="HT61" s="38">
        <v>13</v>
      </c>
      <c r="HU61" s="38">
        <v>14</v>
      </c>
      <c r="HV61" s="38">
        <v>15</v>
      </c>
      <c r="HW61" s="38">
        <v>16</v>
      </c>
      <c r="HX61" s="38">
        <v>17</v>
      </c>
      <c r="HY61" s="38">
        <v>18</v>
      </c>
      <c r="HZ61" s="38">
        <v>19</v>
      </c>
      <c r="IA61" s="38">
        <v>20</v>
      </c>
      <c r="IB61" s="38">
        <v>21</v>
      </c>
      <c r="IC61" s="38">
        <v>22</v>
      </c>
      <c r="ID61" s="38">
        <v>23</v>
      </c>
      <c r="IE61" s="38">
        <v>24</v>
      </c>
      <c r="IF61" s="38">
        <v>25</v>
      </c>
      <c r="IH61" s="38">
        <v>1</v>
      </c>
      <c r="II61" s="38">
        <v>2</v>
      </c>
      <c r="IJ61" s="38">
        <v>3</v>
      </c>
      <c r="IK61" s="38">
        <v>4</v>
      </c>
      <c r="IL61" s="38">
        <v>5</v>
      </c>
      <c r="IM61" s="38">
        <v>6</v>
      </c>
      <c r="IN61" s="38">
        <v>7</v>
      </c>
      <c r="IO61" s="38">
        <v>8</v>
      </c>
      <c r="IP61" s="38">
        <v>9</v>
      </c>
      <c r="IQ61" s="38">
        <v>10</v>
      </c>
      <c r="IR61" s="38">
        <v>11</v>
      </c>
      <c r="IS61" s="38">
        <v>12</v>
      </c>
      <c r="IT61" s="38">
        <v>13</v>
      </c>
      <c r="IU61" s="38">
        <v>14</v>
      </c>
      <c r="IV61" s="38">
        <v>15</v>
      </c>
      <c r="IW61" s="38">
        <v>16</v>
      </c>
      <c r="IX61" s="38">
        <v>17</v>
      </c>
      <c r="IY61" s="38">
        <v>18</v>
      </c>
      <c r="IZ61" s="38">
        <v>19</v>
      </c>
      <c r="JA61" s="38">
        <v>20</v>
      </c>
      <c r="JB61" s="38">
        <v>21</v>
      </c>
      <c r="JC61" s="38">
        <v>22</v>
      </c>
      <c r="JD61" s="38">
        <v>23</v>
      </c>
      <c r="JE61" s="38">
        <v>24</v>
      </c>
      <c r="JF61" s="38">
        <v>25</v>
      </c>
    </row>
    <row r="62" spans="2:266" x14ac:dyDescent="0.35">
      <c r="B62" s="15">
        <f ca="1">RAND()</f>
        <v>0.28446834890786754</v>
      </c>
      <c r="C62" s="15">
        <f t="shared" ref="C62:S77" ca="1" si="20">RAND()</f>
        <v>0.74474709539292716</v>
      </c>
      <c r="D62" s="15">
        <f t="shared" ca="1" si="20"/>
        <v>0.22192474777410964</v>
      </c>
      <c r="E62" s="15">
        <f t="shared" ca="1" si="20"/>
        <v>0.53991826005818278</v>
      </c>
      <c r="F62" s="15">
        <f t="shared" ca="1" si="20"/>
        <v>0.26278477853651216</v>
      </c>
      <c r="G62" s="15">
        <f t="shared" ca="1" si="20"/>
        <v>1.4530013532451758E-2</v>
      </c>
      <c r="H62" s="15">
        <f t="shared" ca="1" si="20"/>
        <v>0.69954555987921507</v>
      </c>
      <c r="I62" s="15">
        <f t="shared" ca="1" si="20"/>
        <v>0.93227152990593043</v>
      </c>
      <c r="J62" s="15">
        <f t="shared" ca="1" si="20"/>
        <v>0.84490584006148994</v>
      </c>
      <c r="K62" s="15">
        <f t="shared" ca="1" si="20"/>
        <v>0.31707707048599243</v>
      </c>
      <c r="L62" s="15">
        <f t="shared" ca="1" si="20"/>
        <v>0.36208015914934144</v>
      </c>
      <c r="M62" s="15">
        <f t="shared" ca="1" si="20"/>
        <v>0.10745225952826387</v>
      </c>
      <c r="N62" s="15">
        <f t="shared" ca="1" si="20"/>
        <v>0.45301605389480748</v>
      </c>
      <c r="O62" s="15">
        <f t="shared" ca="1" si="20"/>
        <v>0.16903722897365014</v>
      </c>
      <c r="P62" s="15">
        <f t="shared" ca="1" si="20"/>
        <v>0.68841413664694162</v>
      </c>
      <c r="Q62" s="15">
        <f t="shared" ca="1" si="20"/>
        <v>0.89974831000922051</v>
      </c>
      <c r="R62" s="15">
        <f t="shared" ca="1" si="20"/>
        <v>0.69192833587533398</v>
      </c>
      <c r="S62" s="15">
        <f t="shared" ca="1" si="20"/>
        <v>0.47776550057375011</v>
      </c>
      <c r="T62" s="15">
        <f t="shared" ref="T62:Z77" ca="1" si="21">RAND()</f>
        <v>0.59485809695561187</v>
      </c>
      <c r="U62" s="15">
        <f t="shared" ca="1" si="21"/>
        <v>0.25349040045428961</v>
      </c>
      <c r="V62" s="15">
        <f t="shared" ca="1" si="21"/>
        <v>0.20862486668860669</v>
      </c>
      <c r="W62" s="15">
        <f t="shared" ca="1" si="21"/>
        <v>0.23081524389316976</v>
      </c>
      <c r="X62" s="15">
        <f t="shared" ca="1" si="21"/>
        <v>0.35913937273531138</v>
      </c>
      <c r="Y62" s="15">
        <f t="shared" ca="1" si="21"/>
        <v>0.83138051148576464</v>
      </c>
      <c r="Z62" s="15">
        <f t="shared" ca="1" si="21"/>
        <v>0.11144998394314076</v>
      </c>
      <c r="AB62" s="5">
        <f ca="1">_xlfn.NORM.INV(B62,Satokasvi!$H$8,Satokasvi!$I$8)*_xlfn.BINOM.INV(1,(1-Satokasvi!$H$15),B62)</f>
        <v>2357.5954559788315</v>
      </c>
      <c r="AC62" s="5">
        <f ca="1">_xlfn.NORM.INV(C62,Satokasvi!$H$8,Satokasvi!$I$8)*_xlfn.BINOM.INV(1,(1-Satokasvi!$H$15),C62)</f>
        <v>2664.5125753910174</v>
      </c>
      <c r="AD62" s="5">
        <f ca="1">_xlfn.NORM.INV(D62,Satokasvi!$H$8,Satokasvi!$I$8)*_xlfn.BINOM.INV(1,(1-Satokasvi!$H$15),D62)</f>
        <v>0</v>
      </c>
      <c r="AE62" s="5">
        <f ca="1">_xlfn.NORM.INV(E62,Satokasvi!$H$8,Satokasvi!$I$8)*_xlfn.BINOM.INV(1,(1-Satokasvi!$H$15),E62)</f>
        <v>2525.0569487539551</v>
      </c>
      <c r="AF62" s="5">
        <f ca="1">_xlfn.NORM.INV(F62,Satokasvi!$H$8,Satokasvi!$I$8)*_xlfn.BINOM.INV(1,(1-Satokasvi!$H$15),F62)</f>
        <v>2341.3040985725052</v>
      </c>
      <c r="AG62" s="5">
        <f ca="1">_xlfn.NORM.INV(G62,Satokasvi!$H$8,Satokasvi!$I$8)*_xlfn.BINOM.INV(1,(1-Satokasvi!$H$15),G62)</f>
        <v>0</v>
      </c>
      <c r="AH62" s="5">
        <f ca="1">_xlfn.NORM.INV(H62,Satokasvi!$H$8,Satokasvi!$I$8)*_xlfn.BINOM.INV(1,(1-Satokasvi!$H$15),H62)</f>
        <v>2630.7734857880987</v>
      </c>
      <c r="AI62" s="5">
        <f ca="1">_xlfn.NORM.INV(I62,Satokasvi!$H$8,Satokasvi!$I$8)*_xlfn.BINOM.INV(1,(1-Satokasvi!$H$15),I62)</f>
        <v>2873.2311354392823</v>
      </c>
      <c r="AJ62" s="5">
        <f ca="1">_xlfn.NORM.INV(J62,Satokasvi!$H$8,Satokasvi!$I$8)*_xlfn.BINOM.INV(1,(1-Satokasvi!$H$15),J62)</f>
        <v>2753.7067400394994</v>
      </c>
      <c r="AK62" s="5">
        <f ca="1">_xlfn.NORM.INV(K62,Satokasvi!$H$8,Satokasvi!$I$8)*_xlfn.BINOM.INV(1,(1-Satokasvi!$H$15),K62)</f>
        <v>2381.0279892063872</v>
      </c>
      <c r="AL62" s="5">
        <f ca="1">_xlfn.NORM.INV(L62,Satokasvi!$H$8,Satokasvi!$I$8)*_xlfn.BINOM.INV(1,(1-Satokasvi!$H$15),L62)</f>
        <v>2411.773968764825</v>
      </c>
      <c r="AM62" s="5">
        <f ca="1">_xlfn.NORM.INV(M62,Satokasvi!$H$8,Satokasvi!$I$8)*_xlfn.BINOM.INV(1,(1-Satokasvi!$H$15),M62)</f>
        <v>0</v>
      </c>
      <c r="AN62" s="5">
        <f ca="1">_xlfn.NORM.INV(N62,Satokasvi!$H$8,Satokasvi!$I$8)*_xlfn.BINOM.INV(1,(1-Satokasvi!$H$15),N62)</f>
        <v>2470.4887832922404</v>
      </c>
      <c r="AO62" s="5">
        <f ca="1">_xlfn.NORM.INV(O62,Satokasvi!$H$8,Satokasvi!$I$8)*_xlfn.BINOM.INV(1,(1-Satokasvi!$H$15),O62)</f>
        <v>0</v>
      </c>
      <c r="AP62" s="5">
        <f ca="1">_xlfn.NORM.INV(P62,Satokasvi!$H$8,Satokasvi!$I$8)*_xlfn.BINOM.INV(1,(1-Satokasvi!$H$15),P62)</f>
        <v>2622.8400436142665</v>
      </c>
      <c r="AQ62" s="5">
        <f ca="1">_xlfn.NORM.INV(Q62,Satokasvi!$H$8,Satokasvi!$I$8)*_xlfn.BINOM.INV(1,(1-Satokasvi!$H$15),Q62)</f>
        <v>2820.0296841845579</v>
      </c>
      <c r="AR62" s="5">
        <f ca="1">_xlfn.NORM.INV(R62,Satokasvi!$H$8,Satokasvi!$I$8)*_xlfn.BINOM.INV(1,(1-Satokasvi!$H$15),R62)</f>
        <v>2625.3309250361654</v>
      </c>
      <c r="AS62" s="5">
        <f ca="1">_xlfn.NORM.INV(S62,Satokasvi!$H$8,Satokasvi!$I$8)*_xlfn.BINOM.INV(1,(1-Satokasvi!$H$15),S62)</f>
        <v>2486.0593725034291</v>
      </c>
      <c r="AT62" s="5">
        <f ca="1">_xlfn.NORM.INV(T62,Satokasvi!$H$8,Satokasvi!$I$8)*_xlfn.BINOM.INV(1,(1-Satokasvi!$H$15),T62)</f>
        <v>2560.0149796370429</v>
      </c>
      <c r="AU62" s="5">
        <f ca="1">_xlfn.NORM.INV(U62,Satokasvi!$H$8,Satokasvi!$I$8)*_xlfn.BINOM.INV(1,(1-Satokasvi!$H$15),U62)</f>
        <v>2334.1134500783351</v>
      </c>
      <c r="AV62" s="5">
        <f ca="1">_xlfn.NORM.INV(V62,Satokasvi!$H$8,Satokasvi!$I$8)*_xlfn.BINOM.INV(1,(1-Satokasvi!$H$15),V62)</f>
        <v>0</v>
      </c>
      <c r="AW62" s="5">
        <f ca="1">_xlfn.NORM.INV(W62,Satokasvi!$H$8,Satokasvi!$I$8)*_xlfn.BINOM.INV(1,(1-Satokasvi!$H$15),W62)</f>
        <v>0</v>
      </c>
      <c r="AX62" s="5">
        <f ca="1">_xlfn.NORM.INV(X62,Satokasvi!$H$8,Satokasvi!$I$8)*_xlfn.BINOM.INV(1,(1-Satokasvi!$H$15),X62)</f>
        <v>2409.8099592804829</v>
      </c>
      <c r="AY62" s="5">
        <f ca="1">_xlfn.NORM.INV(Y62,Satokasvi!$H$8,Satokasvi!$I$8)*_xlfn.BINOM.INV(1,(1-Satokasvi!$H$15),Y62)</f>
        <v>2739.9087353307541</v>
      </c>
      <c r="AZ62" s="5">
        <f ca="1">_xlfn.NORM.INV(Z62,Satokasvi!$H$8,Satokasvi!$I$8)*_xlfn.BINOM.INV(1,(1-Satokasvi!$H$15),Z62)</f>
        <v>0</v>
      </c>
      <c r="BB62" s="5">
        <f ca="1">IF(C$11="x",0,_xlfn.NORM.INV(B62,Satokasvi!$H$8,Satokasvi!$I$8)*IF(C$8="x",(1+Toimenpiteet!$C$7),1)*IF(C$9="x",(1+Toimenpiteet!$C$34),1)*(1+C$30)*_xlfn.BINOM.INV(1,(1-(Satokasvi!$H$15*(1+C$41))),B62))</f>
        <v>2357.5954559788315</v>
      </c>
      <c r="BC62" s="5">
        <f ca="1">IF(D$11="x",0,_xlfn.NORM.INV(C62,Satokasvi!$H$8,Satokasvi!$I$8)*IF(D$8="x",(1+Toimenpiteet!$C$7),1)*IF(D$9="x",(1+Toimenpiteet!$C$34),1)*(1+D$30)*_xlfn.BINOM.INV(1,(1-(Satokasvi!$H$15*(1+D$41))),C62))</f>
        <v>2664.5125753910174</v>
      </c>
      <c r="BD62" s="5">
        <f ca="1">IF(E$11="x",0,_xlfn.NORM.INV(D62,Satokasvi!$H$8,Satokasvi!$I$8)*IF(E$8="x",(1+Toimenpiteet!$C$7),1)*IF(E$9="x",(1+Toimenpiteet!$C$34),1)*(1+E$30)*_xlfn.BINOM.INV(1,(1-(Satokasvi!$H$15*(1+E$41))),D62))</f>
        <v>0</v>
      </c>
      <c r="BE62" s="5">
        <f ca="1">IF(F$11="x",0,_xlfn.NORM.INV(E62,Satokasvi!$H$8,Satokasvi!$I$8)*IF(F$8="x",(1+Toimenpiteet!$C$7),1)*IF(F$9="x",(1+Toimenpiteet!$C$34),1)*(1+F$30)*_xlfn.BINOM.INV(1,(1-(Satokasvi!$H$15*(1+F$41))),E62))</f>
        <v>2525.0569487539551</v>
      </c>
      <c r="BF62" s="5">
        <f ca="1">IF(G$11="x",0,_xlfn.NORM.INV(F62,Satokasvi!$H$8,Satokasvi!$I$8)*IF(G$8="x",(1+Toimenpiteet!$C$7),1)*IF(G$9="x",(1+Toimenpiteet!$C$34),1)*(1+G$30)*_xlfn.BINOM.INV(1,(1-(Satokasvi!$H$15*(1+G$41))),F62))</f>
        <v>2341.3040985725052</v>
      </c>
      <c r="BG62" s="5">
        <f ca="1">IF(H$11="x",0,_xlfn.NORM.INV(G62,Satokasvi!$H$8,Satokasvi!$I$8)*IF(H$8="x",(1+Toimenpiteet!$C$7),1)*IF(H$9="x",(1+Toimenpiteet!$C$34),1)*(1+H$30)*_xlfn.BINOM.INV(1,(1-(Satokasvi!$H$15*(1+H$41))),G62))</f>
        <v>0</v>
      </c>
      <c r="BH62" s="5">
        <f ca="1">IF(I$11="x",0,_xlfn.NORM.INV(H62,Satokasvi!$H$8,Satokasvi!$I$8)*IF(I$8="x",(1+Toimenpiteet!$C$7),1)*IF(I$9="x",(1+Toimenpiteet!$C$34),1)*(1+I$30)*_xlfn.BINOM.INV(1,(1-(Satokasvi!$H$15*(1+I$41))),H62))</f>
        <v>2630.7734857880987</v>
      </c>
      <c r="BI62" s="5">
        <f ca="1">IF(J$11="x",0,_xlfn.NORM.INV(I62,Satokasvi!$H$8,Satokasvi!$I$8)*IF(J$8="x",(1+Toimenpiteet!$C$7),1)*IF(J$9="x",(1+Toimenpiteet!$C$34),1)*(1+J$30)*_xlfn.BINOM.INV(1,(1-(Satokasvi!$H$15*(1+J$41))),I62))</f>
        <v>2873.2311354392823</v>
      </c>
      <c r="BJ62" s="5">
        <f ca="1">IF(K$11="x",0,_xlfn.NORM.INV(J62,Satokasvi!$H$8,Satokasvi!$I$8)*IF(K$8="x",(1+Toimenpiteet!$C$7),1)*IF(K$9="x",(1+Toimenpiteet!$C$34),1)*(1+K$30)*_xlfn.BINOM.INV(1,(1-(Satokasvi!$H$15*(1+K$41))),J62))</f>
        <v>2753.7067400394994</v>
      </c>
      <c r="BK62" s="5">
        <f ca="1">IF(L$11="x",0,_xlfn.NORM.INV(K62,Satokasvi!$H$8,Satokasvi!$I$8)*IF(L$8="x",(1+Toimenpiteet!$C$7),1)*IF(L$9="x",(1+Toimenpiteet!$C$34),1)*(1+L$30)*_xlfn.BINOM.INV(1,(1-(Satokasvi!$H$15*(1+L$41))),K62))</f>
        <v>2381.0279892063872</v>
      </c>
      <c r="BL62" s="5">
        <f ca="1">IF(M$11="x",0,_xlfn.NORM.INV(L62,Satokasvi!$H$8,Satokasvi!$I$8)*IF(M$8="x",(1+Toimenpiteet!$C$7),1)*IF(M$9="x",(1+Toimenpiteet!$C$34),1)*(1+M$30)*_xlfn.BINOM.INV(1,(1-(Satokasvi!$H$15*(1+M$41))),L62))</f>
        <v>2411.773968764825</v>
      </c>
      <c r="BM62" s="5">
        <f ca="1">IF(N$11="x",0,_xlfn.NORM.INV(M62,Satokasvi!$H$8,Satokasvi!$I$8)*IF(N$8="x",(1+Toimenpiteet!$C$7),1)*IF(N$9="x",(1+Toimenpiteet!$C$34),1)*(1+N$30)*_xlfn.BINOM.INV(1,(1-(Satokasvi!$H$15*(1+N$41))),M62))</f>
        <v>0</v>
      </c>
      <c r="BN62" s="5">
        <f ca="1">IF(O$11="x",0,_xlfn.NORM.INV(N62,Satokasvi!$H$8,Satokasvi!$I$8)*IF(O$8="x",(1+Toimenpiteet!$C$7),1)*IF(O$9="x",(1+Toimenpiteet!$C$34),1)*(1+O$30)*_xlfn.BINOM.INV(1,(1-(Satokasvi!$H$15*(1+O$41))),N62))</f>
        <v>2470.4887832922404</v>
      </c>
      <c r="BO62" s="5">
        <f ca="1">IF(P$11="x",0,_xlfn.NORM.INV(O62,Satokasvi!$H$8,Satokasvi!$I$8)*IF(P$8="x",(1+Toimenpiteet!$C$7),1)*IF(P$9="x",(1+Toimenpiteet!$C$34),1)*(1+P$30)*_xlfn.BINOM.INV(1,(1-(Satokasvi!$H$15*(1+P$41))),O62))</f>
        <v>0</v>
      </c>
      <c r="BP62" s="5">
        <f ca="1">IF(Q$11="x",0,_xlfn.NORM.INV(P62,Satokasvi!$H$8,Satokasvi!$I$8)*IF(Q$8="x",(1+Toimenpiteet!$C$7),1)*IF(Q$9="x",(1+Toimenpiteet!$C$34),1)*(1+Q$30)*_xlfn.BINOM.INV(1,(1-(Satokasvi!$H$15*(1+Q$41))),P62))</f>
        <v>2622.8400436142665</v>
      </c>
      <c r="BQ62" s="5">
        <f ca="1">IF(R$11="x",0,_xlfn.NORM.INV(Q62,Satokasvi!$H$8,Satokasvi!$I$8)*IF(R$8="x",(1+Toimenpiteet!$C$7),1)*IF(R$9="x",(1+Toimenpiteet!$C$34),1)*(1+R$30)*_xlfn.BINOM.INV(1,(1-(Satokasvi!$H$15*(1+R$41))),Q62))</f>
        <v>2820.0296841845579</v>
      </c>
      <c r="BR62" s="5">
        <f ca="1">IF(S$11="x",0,_xlfn.NORM.INV(R62,Satokasvi!$H$8,Satokasvi!$I$8)*IF(S$8="x",(1+Toimenpiteet!$C$7),1)*IF(S$9="x",(1+Toimenpiteet!$C$34),1)*(1+S$30)*_xlfn.BINOM.INV(1,(1-(Satokasvi!$H$15*(1+S$41))),R62))</f>
        <v>2625.3309250361654</v>
      </c>
      <c r="BS62" s="5">
        <f ca="1">IF(T$11="x",0,_xlfn.NORM.INV(S62,Satokasvi!$H$8,Satokasvi!$I$8)*IF(T$8="x",(1+Toimenpiteet!$C$7),1)*IF(T$9="x",(1+Toimenpiteet!$C$34),1)*(1+T$30)*_xlfn.BINOM.INV(1,(1-(Satokasvi!$H$15*(1+T$41))),S62))</f>
        <v>2486.0593725034291</v>
      </c>
      <c r="BT62" s="5">
        <f ca="1">IF(U$11="x",0,_xlfn.NORM.INV(T62,Satokasvi!$H$8,Satokasvi!$I$8)*IF(U$8="x",(1+Toimenpiteet!$C$7),1)*IF(U$9="x",(1+Toimenpiteet!$C$34),1)*(1+U$30)*_xlfn.BINOM.INV(1,(1-(Satokasvi!$H$15*(1+U$41))),T62))</f>
        <v>2560.0149796370429</v>
      </c>
      <c r="BU62" s="5">
        <f ca="1">IF(V$11="x",0,_xlfn.NORM.INV(U62,Satokasvi!$H$8,Satokasvi!$I$8)*IF(V$8="x",(1+Toimenpiteet!$C$7),1)*IF(V$9="x",(1+Toimenpiteet!$C$34),1)*(1+V$30)*_xlfn.BINOM.INV(1,(1-(Satokasvi!$H$15*(1+V$41))),U62))</f>
        <v>2334.1134500783351</v>
      </c>
      <c r="BV62" s="5">
        <f ca="1">IF(W$11="x",0,_xlfn.NORM.INV(V62,Satokasvi!$H$8,Satokasvi!$I$8)*IF(W$8="x",(1+Toimenpiteet!$C$7),1)*IF(W$9="x",(1+Toimenpiteet!$C$34),1)*(1+W$30)*_xlfn.BINOM.INV(1,(1-(Satokasvi!$H$15*(1+W$41))),V62))</f>
        <v>0</v>
      </c>
      <c r="BW62" s="5">
        <f ca="1">IF(X$11="x",0,_xlfn.NORM.INV(W62,Satokasvi!$H$8,Satokasvi!$I$8)*IF(X$8="x",(1+Toimenpiteet!$C$7),1)*IF(X$9="x",(1+Toimenpiteet!$C$34),1)*(1+X$30)*_xlfn.BINOM.INV(1,(1-(Satokasvi!$H$15*(1+X$41))),W62))</f>
        <v>0</v>
      </c>
      <c r="BX62" s="5">
        <f ca="1">IF(Y$11="x",0,_xlfn.NORM.INV(X62,Satokasvi!$H$8,Satokasvi!$I$8)*IF(Y$8="x",(1+Toimenpiteet!$C$7),1)*IF(Y$9="x",(1+Toimenpiteet!$C$34),1)*(1+Y$30)*_xlfn.BINOM.INV(1,(1-(Satokasvi!$H$15*(1+Y$41))),X62))</f>
        <v>2409.8099592804829</v>
      </c>
      <c r="BY62" s="5">
        <f ca="1">IF(Z$11="x",0,_xlfn.NORM.INV(Y62,Satokasvi!$H$8,Satokasvi!$I$8)*IF(Z$8="x",(1+Toimenpiteet!$C$7),1)*IF(Z$9="x",(1+Toimenpiteet!$C$34),1)*(1+Z$30)*_xlfn.BINOM.INV(1,(1-(Satokasvi!$H$15*(1+Z$41))),Y62))</f>
        <v>2739.9087353307541</v>
      </c>
      <c r="BZ62" s="5">
        <f ca="1">IF(AA$11="x",0,_xlfn.NORM.INV(Z62,Satokasvi!$H$8,Satokasvi!$I$8)*IF(AA$8="x",(1+Toimenpiteet!$C$7),1)*IF(AA$9="x",(1+Toimenpiteet!$C$34),1)*(1+AA$30)*_xlfn.BINOM.INV(1,(1-(Satokasvi!$H$15*(1+AA$41))),Z62))</f>
        <v>0</v>
      </c>
      <c r="CB62" s="35">
        <f ca="1">_xlfn.NORM.INV(RAND(),Satokasvi!$H$13,Satokasvi!$I$13)</f>
        <v>271.32113900532522</v>
      </c>
      <c r="CC62" s="35">
        <f ca="1">_xlfn.NORM.INV(RAND(),Satokasvi!$H$13,Satokasvi!$I$13)</f>
        <v>173.01969503849696</v>
      </c>
      <c r="CD62" s="35">
        <f ca="1">_xlfn.NORM.INV(RAND(),Satokasvi!$H$13,Satokasvi!$I$13)</f>
        <v>165.5571339233862</v>
      </c>
      <c r="CE62" s="35">
        <f ca="1">_xlfn.NORM.INV(RAND(),Satokasvi!$H$13,Satokasvi!$I$13)</f>
        <v>223.87371134173279</v>
      </c>
      <c r="CF62" s="35">
        <f ca="1">_xlfn.NORM.INV(RAND(),Satokasvi!$H$13,Satokasvi!$I$13)</f>
        <v>228.37394942612542</v>
      </c>
      <c r="CG62" s="35">
        <f ca="1">_xlfn.NORM.INV(RAND(),Satokasvi!$H$13,Satokasvi!$I$13)</f>
        <v>189.29203870930684</v>
      </c>
      <c r="CH62" s="35">
        <f ca="1">_xlfn.NORM.INV(RAND(),Satokasvi!$H$13,Satokasvi!$I$13)</f>
        <v>248.8862931934826</v>
      </c>
      <c r="CI62" s="35">
        <f ca="1">_xlfn.NORM.INV(RAND(),Satokasvi!$H$13,Satokasvi!$I$13)</f>
        <v>162.87695516743287</v>
      </c>
      <c r="CJ62" s="35">
        <f ca="1">_xlfn.NORM.INV(RAND(),Satokasvi!$H$13,Satokasvi!$I$13)</f>
        <v>255.00087756929895</v>
      </c>
      <c r="CK62" s="35">
        <f ca="1">_xlfn.NORM.INV(RAND(),Satokasvi!$H$13,Satokasvi!$I$13)</f>
        <v>210.73611054914664</v>
      </c>
      <c r="CL62" s="35">
        <f ca="1">_xlfn.NORM.INV(RAND(),Satokasvi!$H$13,Satokasvi!$I$13)</f>
        <v>313.66427700826188</v>
      </c>
      <c r="CM62" s="35">
        <f ca="1">_xlfn.NORM.INV(RAND(),Satokasvi!$H$13,Satokasvi!$I$13)</f>
        <v>192.85248658435259</v>
      </c>
      <c r="CN62" s="35">
        <f ca="1">_xlfn.NORM.INV(RAND(),Satokasvi!$H$13,Satokasvi!$I$13)</f>
        <v>217.55309105664691</v>
      </c>
      <c r="CO62" s="35">
        <f ca="1">_xlfn.NORM.INV(RAND(),Satokasvi!$H$13,Satokasvi!$I$13)</f>
        <v>231.44204892604176</v>
      </c>
      <c r="CP62" s="35">
        <f ca="1">_xlfn.NORM.INV(RAND(),Satokasvi!$H$13,Satokasvi!$I$13)</f>
        <v>197.92593863907189</v>
      </c>
      <c r="CQ62" s="35">
        <f ca="1">_xlfn.NORM.INV(RAND(),Satokasvi!$H$13,Satokasvi!$I$13)</f>
        <v>183.29885253825077</v>
      </c>
      <c r="CR62" s="35">
        <f ca="1">_xlfn.NORM.INV(RAND(),Satokasvi!$H$13,Satokasvi!$I$13)</f>
        <v>228.0135312795127</v>
      </c>
      <c r="CS62" s="35">
        <f ca="1">_xlfn.NORM.INV(RAND(),Satokasvi!$H$13,Satokasvi!$I$13)</f>
        <v>189.54462448323545</v>
      </c>
      <c r="CT62" s="35">
        <f ca="1">_xlfn.NORM.INV(RAND(),Satokasvi!$H$13,Satokasvi!$I$13)</f>
        <v>145.61022343789716</v>
      </c>
      <c r="CU62" s="35">
        <f ca="1">_xlfn.NORM.INV(RAND(),Satokasvi!$H$13,Satokasvi!$I$13)</f>
        <v>160.81004664388612</v>
      </c>
      <c r="CV62" s="35">
        <f ca="1">_xlfn.NORM.INV(RAND(),Satokasvi!$H$13,Satokasvi!$I$13)</f>
        <v>256.56390171027562</v>
      </c>
      <c r="CW62" s="35">
        <f ca="1">_xlfn.NORM.INV(RAND(),Satokasvi!$H$13,Satokasvi!$I$13)</f>
        <v>203.56700255907754</v>
      </c>
      <c r="CX62" s="35">
        <f ca="1">_xlfn.NORM.INV(RAND(),Satokasvi!$H$13,Satokasvi!$I$13)</f>
        <v>180.77665707441366</v>
      </c>
      <c r="CY62" s="35">
        <f ca="1">_xlfn.NORM.INV(RAND(),Satokasvi!$H$13,Satokasvi!$I$13)</f>
        <v>205.31091278134465</v>
      </c>
      <c r="CZ62" s="35">
        <f ca="1">_xlfn.NORM.INV(RAND(),Satokasvi!$H$13,Satokasvi!$I$13)</f>
        <v>188.0726039773669</v>
      </c>
      <c r="DB62" s="37">
        <f ca="1">(AB62*(CB62/1000)+(Satokasvi!$E$28-Satokasvi!$E$7))/(1+$C$13)^DB$61</f>
        <v>363.7528975048113</v>
      </c>
      <c r="DC62" s="37">
        <f ca="1">(AC62*(CC62/1000)+(Satokasvi!$E$28-Satokasvi!$E$7))/(1+$C$13)^DC$61</f>
        <v>184.76119636195116</v>
      </c>
      <c r="DD62" s="37">
        <f ca="1">(AD62*(CD62/1000)+(Satokasvi!$E$28-Satokasvi!$E$7))/(1+$C$13)^DD$61</f>
        <v>-242.51253972858729</v>
      </c>
      <c r="DE62" s="37">
        <f ca="1">(AE62*(CE62/1000)+(Satokasvi!$E$28-Satokasvi!$E$7))/(1+$C$13)^DE$61</f>
        <v>266.8072144782052</v>
      </c>
      <c r="DF62" s="37">
        <f ca="1">(AF62*(CF62/1000)+(Satokasvi!$E$28-Satokasvi!$E$7))/(1+$C$13)^DF$61</f>
        <v>232.63943339837488</v>
      </c>
      <c r="DG62" s="37">
        <f ca="1">(AG62*(CG62/1000)+(Satokasvi!$E$28-Satokasvi!$E$7))/(1+$C$13)^DG$61</f>
        <v>-221.93332802116842</v>
      </c>
      <c r="DH62" s="37">
        <f ca="1">(AH62*(CH62/1000)+(Satokasvi!$E$28-Satokasvi!$E$7))/(1+$C$13)^DH$61</f>
        <v>316.91336165993732</v>
      </c>
      <c r="DI62" s="37">
        <f ca="1">(AI62*(CI62/1000)+(Satokasvi!$E$28-Satokasvi!$E$7))/(1+$C$13)^DI$61</f>
        <v>160.23676420449488</v>
      </c>
      <c r="DJ62" s="37">
        <f ca="1">(AJ62*(CJ62/1000)+(Satokasvi!$E$28-Satokasvi!$E$7))/(1+$C$13)^DJ$61</f>
        <v>335.07558301855914</v>
      </c>
      <c r="DK62" s="37">
        <f ca="1">(AK62*(CK62/1000)+(Satokasvi!$E$28-Satokasvi!$E$7))/(1+$C$13)^DK$61</f>
        <v>176.17805779669189</v>
      </c>
      <c r="DL62" s="37">
        <f ca="1">(AL62*(CL62/1000)+(Satokasvi!$E$28-Satokasvi!$E$7))/(1+$C$13)^DL$61</f>
        <v>355.06091030899489</v>
      </c>
      <c r="DM62" s="37">
        <f ca="1">(AM62*(CM62/1000)+(Satokasvi!$E$28-Satokasvi!$E$7))/(1+$C$13)^DM$61</f>
        <v>-185.86566825113789</v>
      </c>
      <c r="DN62" s="37">
        <f ca="1">(AN62*(CN62/1000)+(Satokasvi!$E$28-Satokasvi!$E$7))/(1+$C$13)^DN$61</f>
        <v>185.53368487919849</v>
      </c>
      <c r="DO62" s="37">
        <f ca="1">(AO62*(CO62/1000)+(Satokasvi!$E$28-Satokasvi!$E$7))/(1+$C$13)^DO$61</f>
        <v>-175.19621854193412</v>
      </c>
      <c r="DP62" s="37">
        <f ca="1">(AP62*(CP62/1000)+(Satokasvi!$E$28-Satokasvi!$E$7))/(1+$C$13)^DP$61</f>
        <v>163.11514273319312</v>
      </c>
      <c r="DQ62" s="37">
        <f ca="1">(AQ62*(CQ62/1000)+(Satokasvi!$E$28-Satokasvi!$E$7))/(1+$C$13)^DQ$61</f>
        <v>156.98086522062459</v>
      </c>
      <c r="DR62" s="37">
        <f ca="1">(AR62*(CR62/1000)+(Satokasvi!$E$28-Satokasvi!$E$7))/(1+$C$13)^DR$61</f>
        <v>201.84012638616619</v>
      </c>
      <c r="DS62" s="37">
        <f ca="1">(AS62*(CS62/1000)+(Satokasvi!$E$28-Satokasvi!$E$7))/(1+$C$13)^DS$61</f>
        <v>121.13204031293799</v>
      </c>
      <c r="DT62" s="37">
        <f ca="1">(AT62*(CT62/1000)+(Satokasvi!$E$28-Satokasvi!$E$7))/(1+$C$13)^DT$61</f>
        <v>61.456504812290667</v>
      </c>
      <c r="DU62" s="37">
        <f ca="1">(AU62*(CU62/1000)+(Satokasvi!$E$28-Satokasvi!$E$7))/(1+$C$13)^DU$61</f>
        <v>61.097506433161094</v>
      </c>
      <c r="DV62" s="37">
        <f ca="1">(AV62*(CV62/1000)+(Satokasvi!$E$28-Satokasvi!$E$7))/(1+$C$13)^DV$61</f>
        <v>-142.45055811590174</v>
      </c>
      <c r="DW62" s="37">
        <f ca="1">(AW62*(CW62/1000)+(Satokasvi!$E$28-Satokasvi!$E$7))/(1+$C$13)^DW$61</f>
        <v>-138.30151273388518</v>
      </c>
      <c r="DX62" s="37">
        <f ca="1">(AX62*(CX62/1000)+(Satokasvi!$E$28-Satokasvi!$E$7))/(1+$C$13)^DX$61</f>
        <v>86.460556789044816</v>
      </c>
      <c r="DY62" s="37">
        <f ca="1">(AY62*(CY62/1000)+(Satokasvi!$E$28-Satokasvi!$E$7))/(1+$C$13)^DY$61</f>
        <v>146.36660075053825</v>
      </c>
      <c r="DZ62" s="37">
        <f ca="1">(AZ62*(CZ62/1000)+(Satokasvi!$E$28-Satokasvi!$E$7))/(1+$C$13)^DZ$61</f>
        <v>-126.56547585433981</v>
      </c>
      <c r="EB62" s="37">
        <f ca="1">IF(C$11="x",Toimenpiteet!$E$115,BB62*(CB62/1000)+(Satokasvi!$E$28-Satokasvi!$E$7)+IF(C$8="x",Toimenpiteet!$E$29,0)+IF(C$9="x",Toimenpiteet!$E$60,0)+IF(C$10="x",Toimenpiteet!$E$88,0))/(1+$C$13)^EB$61</f>
        <v>363.7528975048113</v>
      </c>
      <c r="EC62" s="37">
        <f ca="1">IF(D$11="x",Toimenpiteet!$E$115,BC62*(CC62/1000)+(Satokasvi!$E$28-Satokasvi!$E$7)+IF(D$8="x",Toimenpiteet!$E$29,0)+IF(D$9="x",Toimenpiteet!$E$60,0)+IF(D$10="x",Toimenpiteet!$E$88,0))/(1+$C$13)^EC$61</f>
        <v>184.76119636195116</v>
      </c>
      <c r="ED62" s="37">
        <f ca="1">IF(E$11="x",Toimenpiteet!$E$115,BD62*(CD62/1000)+(Satokasvi!$E$28-Satokasvi!$E$7)+IF(E$8="x",Toimenpiteet!$E$29,0)+IF(E$9="x",Toimenpiteet!$E$60,0)+IF(E$10="x",Toimenpiteet!$E$88,0))/(1+$C$13)^ED$61</f>
        <v>-242.51253972858729</v>
      </c>
      <c r="EE62" s="37">
        <f ca="1">IF(F$11="x",Toimenpiteet!$E$115,BE62*(CE62/1000)+(Satokasvi!$E$28-Satokasvi!$E$7)+IF(F$8="x",Toimenpiteet!$E$29,0)+IF(F$9="x",Toimenpiteet!$E$60,0)+IF(F$10="x",Toimenpiteet!$E$88,0))/(1+$C$13)^EE$61</f>
        <v>266.8072144782052</v>
      </c>
      <c r="EF62" s="37">
        <f ca="1">IF(G$11="x",Toimenpiteet!$E$115,BF62*(CF62/1000)+(Satokasvi!$E$28-Satokasvi!$E$7)+IF(G$8="x",Toimenpiteet!$E$29,0)+IF(G$9="x",Toimenpiteet!$E$60,0)+IF(G$10="x",Toimenpiteet!$E$88,0))/(1+$C$13)^EF$61</f>
        <v>232.63943339837488</v>
      </c>
      <c r="EG62" s="37">
        <f ca="1">IF(H$11="x",Toimenpiteet!$E$115,BG62*(CG62/1000)+(Satokasvi!$E$28-Satokasvi!$E$7)+IF(H$8="x",Toimenpiteet!$E$29,0)+IF(H$9="x",Toimenpiteet!$E$60,0)+IF(H$10="x",Toimenpiteet!$E$88,0))/(1+$C$13)^EG$61</f>
        <v>-221.93332802116842</v>
      </c>
      <c r="EH62" s="37">
        <f ca="1">IF(I$11="x",Toimenpiteet!$E$115,BH62*(CH62/1000)+(Satokasvi!$E$28-Satokasvi!$E$7)+IF(I$8="x",Toimenpiteet!$E$29,0)+IF(I$9="x",Toimenpiteet!$E$60,0)+IF(I$10="x",Toimenpiteet!$E$88,0))/(1+$C$13)^EH$61</f>
        <v>316.91336165993732</v>
      </c>
      <c r="EI62" s="37">
        <f ca="1">IF(J$11="x",Toimenpiteet!$E$115,BI62*(CI62/1000)+(Satokasvi!$E$28-Satokasvi!$E$7)+IF(J$8="x",Toimenpiteet!$E$29,0)+IF(J$9="x",Toimenpiteet!$E$60,0)+IF(J$10="x",Toimenpiteet!$E$88,0))/(1+$C$13)^EI$61</f>
        <v>160.23676420449488</v>
      </c>
      <c r="EJ62" s="37">
        <f ca="1">IF(K$11="x",Toimenpiteet!$E$115,BJ62*(CJ62/1000)+(Satokasvi!$E$28-Satokasvi!$E$7)+IF(K$8="x",Toimenpiteet!$E$29,0)+IF(K$9="x",Toimenpiteet!$E$60,0)+IF(K$10="x",Toimenpiteet!$E$88,0))/(1+$C$13)^EJ$61</f>
        <v>335.07558301855914</v>
      </c>
      <c r="EK62" s="37">
        <f ca="1">IF(L$11="x",Toimenpiteet!$E$115,BK62*(CK62/1000)+(Satokasvi!$E$28-Satokasvi!$E$7)+IF(L$8="x",Toimenpiteet!$E$29,0)+IF(L$9="x",Toimenpiteet!$E$60,0)+IF(L$10="x",Toimenpiteet!$E$88,0))/(1+$C$13)^EK$61</f>
        <v>176.17805779669189</v>
      </c>
      <c r="EL62" s="37">
        <f ca="1">IF(M$11="x",Toimenpiteet!$E$115,BL62*(CL62/1000)+(Satokasvi!$E$28-Satokasvi!$E$7)+IF(M$8="x",Toimenpiteet!$E$29,0)+IF(M$9="x",Toimenpiteet!$E$60,0)+IF(M$10="x",Toimenpiteet!$E$88,0))/(1+$C$13)^EL$61</f>
        <v>355.06091030899489</v>
      </c>
      <c r="EM62" s="37">
        <f ca="1">IF(N$11="x",Toimenpiteet!$E$115,BM62*(CM62/1000)+(Satokasvi!$E$28-Satokasvi!$E$7)+IF(N$8="x",Toimenpiteet!$E$29,0)+IF(N$9="x",Toimenpiteet!$E$60,0)+IF(N$10="x",Toimenpiteet!$E$88,0))/(1+$C$13)^EM$61</f>
        <v>-185.86566825113789</v>
      </c>
      <c r="EN62" s="37">
        <f ca="1">IF(O$11="x",Toimenpiteet!$E$115,BN62*(CN62/1000)+(Satokasvi!$E$28-Satokasvi!$E$7)+IF(O$8="x",Toimenpiteet!$E$29,0)+IF(O$9="x",Toimenpiteet!$E$60,0)+IF(O$10="x",Toimenpiteet!$E$88,0))/(1+$C$13)^EN$61</f>
        <v>185.53368487919849</v>
      </c>
      <c r="EO62" s="37">
        <f ca="1">IF(P$11="x",Toimenpiteet!$E$115,BO62*(CO62/1000)+(Satokasvi!$E$28-Satokasvi!$E$7)+IF(P$8="x",Toimenpiteet!$E$29,0)+IF(P$9="x",Toimenpiteet!$E$60,0)+IF(P$10="x",Toimenpiteet!$E$88,0))/(1+$C$13)^EO$61</f>
        <v>-175.19621854193412</v>
      </c>
      <c r="EP62" s="37">
        <f ca="1">IF(Q$11="x",Toimenpiteet!$E$115,BP62*(CP62/1000)+(Satokasvi!$E$28-Satokasvi!$E$7)+IF(Q$8="x",Toimenpiteet!$E$29,0)+IF(Q$9="x",Toimenpiteet!$E$60,0)+IF(Q$10="x",Toimenpiteet!$E$88,0))/(1+$C$13)^EP$61</f>
        <v>163.11514273319312</v>
      </c>
      <c r="EQ62" s="37">
        <f ca="1">IF(R$11="x",Toimenpiteet!$E$115,BQ62*(CQ62/1000)+(Satokasvi!$E$28-Satokasvi!$E$7)+IF(R$8="x",Toimenpiteet!$E$29,0)+IF(R$9="x",Toimenpiteet!$E$60,0)+IF(R$10="x",Toimenpiteet!$E$88,0))/(1+$C$13)^EQ$61</f>
        <v>156.98086522062459</v>
      </c>
      <c r="ER62" s="37">
        <f ca="1">IF(S$11="x",Toimenpiteet!$E$115,BR62*(CR62/1000)+(Satokasvi!$E$28-Satokasvi!$E$7)+IF(S$8="x",Toimenpiteet!$E$29,0)+IF(S$9="x",Toimenpiteet!$E$60,0)+IF(S$10="x",Toimenpiteet!$E$88,0))/(1+$C$13)^ER$61</f>
        <v>201.84012638616619</v>
      </c>
      <c r="ES62" s="37">
        <f ca="1">IF(T$11="x",Toimenpiteet!$E$115,BS62*(CS62/1000)+(Satokasvi!$E$28-Satokasvi!$E$7)+IF(T$8="x",Toimenpiteet!$E$29,0)+IF(T$9="x",Toimenpiteet!$E$60,0)+IF(T$10="x",Toimenpiteet!$E$88,0))/(1+$C$13)^ES$61</f>
        <v>121.13204031293799</v>
      </c>
      <c r="ET62" s="37">
        <f ca="1">IF(U$11="x",Toimenpiteet!$E$115,BT62*(CT62/1000)+(Satokasvi!$E$28-Satokasvi!$E$7)+IF(U$8="x",Toimenpiteet!$E$29,0)+IF(U$9="x",Toimenpiteet!$E$60,0)+IF(U$10="x",Toimenpiteet!$E$88,0))/(1+$C$13)^ET$61</f>
        <v>61.456504812290667</v>
      </c>
      <c r="EU62" s="37">
        <f ca="1">IF(V$11="x",Toimenpiteet!$E$115,BU62*(CU62/1000)+(Satokasvi!$E$28-Satokasvi!$E$7)+IF(V$8="x",Toimenpiteet!$E$29,0)+IF(V$9="x",Toimenpiteet!$E$60,0)+IF(V$10="x",Toimenpiteet!$E$88,0))/(1+$C$13)^EU$61</f>
        <v>61.097506433161094</v>
      </c>
      <c r="EV62" s="37">
        <f ca="1">IF(W$11="x",Toimenpiteet!$E$115,BV62*(CV62/1000)+(Satokasvi!$E$28-Satokasvi!$E$7)+IF(W$8="x",Toimenpiteet!$E$29,0)+IF(W$9="x",Toimenpiteet!$E$60,0)+IF(W$10="x",Toimenpiteet!$E$88,0))/(1+$C$13)^EV$61</f>
        <v>-142.45055811590174</v>
      </c>
      <c r="EW62" s="37">
        <f ca="1">IF(X$11="x",Toimenpiteet!$E$115,BW62*(CW62/1000)+(Satokasvi!$E$28-Satokasvi!$E$7)+IF(X$8="x",Toimenpiteet!$E$29,0)+IF(X$9="x",Toimenpiteet!$E$60,0)+IF(X$10="x",Toimenpiteet!$E$88,0))/(1+$C$13)^EW$61</f>
        <v>-138.30151273388518</v>
      </c>
      <c r="EX62" s="37">
        <f ca="1">IF(Y$11="x",Toimenpiteet!$E$115,BX62*(CX62/1000)+(Satokasvi!$E$28-Satokasvi!$E$7)+IF(Y$8="x",Toimenpiteet!$E$29,0)+IF(Y$9="x",Toimenpiteet!$E$60,0)+IF(Y$10="x",Toimenpiteet!$E$88,0))/(1+$C$13)^EX$61</f>
        <v>86.460556789044816</v>
      </c>
      <c r="EY62" s="37">
        <f ca="1">IF(Z$11="x",Toimenpiteet!$E$115,BY62*(CY62/1000)+(Satokasvi!$E$28-Satokasvi!$E$7)+IF(Z$8="x",Toimenpiteet!$E$29,0)+IF(Z$9="x",Toimenpiteet!$E$60,0)+IF(Z$10="x",Toimenpiteet!$E$88,0))/(1+$C$13)^EY$61</f>
        <v>146.36660075053825</v>
      </c>
      <c r="EZ62" s="37">
        <f ca="1">IF(AA$11="x",Toimenpiteet!$E$115,BZ62*(CZ62/1000)+(Satokasvi!$E$28-Satokasvi!$E$7)+IF(AA$8="x",Toimenpiteet!$E$29,0)+IF(AA$9="x",Toimenpiteet!$E$60,0)+IF(AA$10="x",Toimenpiteet!$E$88,0))/(1+$C$13)^EZ$61</f>
        <v>-126.56547585433981</v>
      </c>
      <c r="FA62" s="37"/>
      <c r="FB62" s="37">
        <f ca="1">DB62</f>
        <v>363.7528975048113</v>
      </c>
      <c r="FC62" s="37">
        <f ca="1">FB62+DC62</f>
        <v>548.51409386676244</v>
      </c>
      <c r="FD62" s="37">
        <f t="shared" ref="FD62:FZ62" ca="1" si="22">FC62+DD62</f>
        <v>306.00155413817515</v>
      </c>
      <c r="FE62" s="37">
        <f t="shared" ca="1" si="22"/>
        <v>572.80876861638035</v>
      </c>
      <c r="FF62" s="37">
        <f t="shared" ca="1" si="22"/>
        <v>805.44820201475522</v>
      </c>
      <c r="FG62" s="37">
        <f t="shared" ca="1" si="22"/>
        <v>583.51487399358678</v>
      </c>
      <c r="FH62" s="37">
        <f t="shared" ca="1" si="22"/>
        <v>900.4282356535241</v>
      </c>
      <c r="FI62" s="37">
        <f t="shared" ca="1" si="22"/>
        <v>1060.664999858019</v>
      </c>
      <c r="FJ62" s="37">
        <f t="shared" ca="1" si="22"/>
        <v>1395.7405828765782</v>
      </c>
      <c r="FK62" s="37">
        <f t="shared" ca="1" si="22"/>
        <v>1571.9186406732701</v>
      </c>
      <c r="FL62" s="37">
        <f t="shared" ca="1" si="22"/>
        <v>1926.979550982265</v>
      </c>
      <c r="FM62" s="37">
        <f t="shared" ca="1" si="22"/>
        <v>1741.113882731127</v>
      </c>
      <c r="FN62" s="37">
        <f t="shared" ca="1" si="22"/>
        <v>1926.6475676103255</v>
      </c>
      <c r="FO62" s="37">
        <f t="shared" ca="1" si="22"/>
        <v>1751.4513490683914</v>
      </c>
      <c r="FP62" s="37">
        <f t="shared" ca="1" si="22"/>
        <v>1914.5664918015846</v>
      </c>
      <c r="FQ62" s="37">
        <f t="shared" ca="1" si="22"/>
        <v>2071.5473570222093</v>
      </c>
      <c r="FR62" s="37">
        <f t="shared" ca="1" si="22"/>
        <v>2273.3874834083754</v>
      </c>
      <c r="FS62" s="37">
        <f t="shared" ca="1" si="22"/>
        <v>2394.5195237213134</v>
      </c>
      <c r="FT62" s="37">
        <f t="shared" ca="1" si="22"/>
        <v>2455.9760285336042</v>
      </c>
      <c r="FU62" s="37">
        <f t="shared" ca="1" si="22"/>
        <v>2517.0735349667652</v>
      </c>
      <c r="FV62" s="37">
        <f t="shared" ca="1" si="22"/>
        <v>2374.6229768508633</v>
      </c>
      <c r="FW62" s="37">
        <f t="shared" ca="1" si="22"/>
        <v>2236.3214641169779</v>
      </c>
      <c r="FX62" s="37">
        <f t="shared" ca="1" si="22"/>
        <v>2322.7820209060228</v>
      </c>
      <c r="FY62" s="37">
        <f t="shared" ca="1" si="22"/>
        <v>2469.1486216565609</v>
      </c>
      <c r="FZ62" s="37">
        <f t="shared" ca="1" si="22"/>
        <v>2342.5831458022212</v>
      </c>
      <c r="GA62" s="37"/>
      <c r="GB62" s="37">
        <f ca="1">EB62</f>
        <v>363.7528975048113</v>
      </c>
      <c r="GC62" s="37">
        <f ca="1">GB62+EC62</f>
        <v>548.51409386676244</v>
      </c>
      <c r="GD62" s="37">
        <f t="shared" ref="GD62:GD125" ca="1" si="23">GC62+ED62</f>
        <v>306.00155413817515</v>
      </c>
      <c r="GE62" s="37">
        <f t="shared" ref="GE62:GE125" ca="1" si="24">GD62+EE62</f>
        <v>572.80876861638035</v>
      </c>
      <c r="GF62" s="37">
        <f t="shared" ref="GF62:GF125" ca="1" si="25">GE62+EF62</f>
        <v>805.44820201475522</v>
      </c>
      <c r="GG62" s="37">
        <f t="shared" ref="GG62:GG125" ca="1" si="26">GF62+EG62</f>
        <v>583.51487399358678</v>
      </c>
      <c r="GH62" s="37">
        <f t="shared" ref="GH62:GH125" ca="1" si="27">GG62+EH62</f>
        <v>900.4282356535241</v>
      </c>
      <c r="GI62" s="37">
        <f t="shared" ref="GI62:GI125" ca="1" si="28">GH62+EI62</f>
        <v>1060.664999858019</v>
      </c>
      <c r="GJ62" s="37">
        <f t="shared" ref="GJ62:GJ125" ca="1" si="29">GI62+EJ62</f>
        <v>1395.7405828765782</v>
      </c>
      <c r="GK62" s="37">
        <f t="shared" ref="GK62:GK125" ca="1" si="30">GJ62+EK62</f>
        <v>1571.9186406732701</v>
      </c>
      <c r="GL62" s="37">
        <f t="shared" ref="GL62:GL125" ca="1" si="31">GK62+EL62</f>
        <v>1926.979550982265</v>
      </c>
      <c r="GM62" s="37">
        <f t="shared" ref="GM62:GM125" ca="1" si="32">GL62+EM62</f>
        <v>1741.113882731127</v>
      </c>
      <c r="GN62" s="37">
        <f t="shared" ref="GN62:GN125" ca="1" si="33">GM62+EN62</f>
        <v>1926.6475676103255</v>
      </c>
      <c r="GO62" s="37">
        <f t="shared" ref="GO62:GO125" ca="1" si="34">GN62+EO62</f>
        <v>1751.4513490683914</v>
      </c>
      <c r="GP62" s="37">
        <f t="shared" ref="GP62:GP125" ca="1" si="35">GO62+EP62</f>
        <v>1914.5664918015846</v>
      </c>
      <c r="GQ62" s="37">
        <f t="shared" ref="GQ62:GQ125" ca="1" si="36">GP62+EQ62</f>
        <v>2071.5473570222093</v>
      </c>
      <c r="GR62" s="37">
        <f t="shared" ref="GR62:GR125" ca="1" si="37">GQ62+ER62</f>
        <v>2273.3874834083754</v>
      </c>
      <c r="GS62" s="37">
        <f t="shared" ref="GS62:GS125" ca="1" si="38">GR62+ES62</f>
        <v>2394.5195237213134</v>
      </c>
      <c r="GT62" s="37">
        <f t="shared" ref="GT62:GT125" ca="1" si="39">GS62+ET62</f>
        <v>2455.9760285336042</v>
      </c>
      <c r="GU62" s="37">
        <f t="shared" ref="GU62:GU125" ca="1" si="40">GT62+EU62</f>
        <v>2517.0735349667652</v>
      </c>
      <c r="GV62" s="37">
        <f t="shared" ref="GV62:GV125" ca="1" si="41">GU62+EV62</f>
        <v>2374.6229768508633</v>
      </c>
      <c r="GW62" s="37">
        <f t="shared" ref="GW62:GW125" ca="1" si="42">GV62+EW62</f>
        <v>2236.3214641169779</v>
      </c>
      <c r="GX62" s="37">
        <f t="shared" ref="GX62:GX125" ca="1" si="43">GW62+EX62</f>
        <v>2322.7820209060228</v>
      </c>
      <c r="GY62" s="37">
        <f t="shared" ref="GY62:GY125" ca="1" si="44">GX62+EY62</f>
        <v>2469.1486216565609</v>
      </c>
      <c r="GZ62" s="37">
        <f t="shared" ref="GZ62:GZ125" ca="1" si="45">GY62+EZ62</f>
        <v>2342.5831458022212</v>
      </c>
      <c r="HA62" s="37"/>
      <c r="HB62" s="37">
        <f ca="1">_xlfn.XLOOKUP($BE$18,$FB$61:$FZ$61,FB62:FZ62)</f>
        <v>805.44820201475522</v>
      </c>
      <c r="HC62" s="37">
        <f ca="1">_xlfn.XLOOKUP($BE$18,$GB$61:$GZ$61,GB62:GZ62)</f>
        <v>805.44820201475522</v>
      </c>
      <c r="HD62" s="37">
        <f ca="1">IF(HC62&gt;HB62,1,0)</f>
        <v>0</v>
      </c>
      <c r="HF62" s="1" t="s">
        <v>87</v>
      </c>
      <c r="HH62" s="19">
        <f>(Satokasvi!$E$28)/(1+$C$13)^HH$61</f>
        <v>228.15533980582524</v>
      </c>
      <c r="HI62" s="19">
        <f>(Satokasvi!$E$28)/(1+$C$13)^HI$61</f>
        <v>221.51003864643229</v>
      </c>
      <c r="HJ62" s="19">
        <f>(Satokasvi!$E$28)/(1+$C$13)^HJ$61</f>
        <v>215.05828994799251</v>
      </c>
      <c r="HK62" s="19">
        <f>(Satokasvi!$E$28)/(1+$C$13)^HK$61</f>
        <v>208.79445626018691</v>
      </c>
      <c r="HL62" s="19">
        <f>(Satokasvi!$E$28)/(1+$C$13)^HL$61</f>
        <v>202.71306433027857</v>
      </c>
      <c r="HM62" s="19">
        <f>(Satokasvi!$E$28)/(1+$C$13)^HM$61</f>
        <v>196.80880032065878</v>
      </c>
      <c r="HN62" s="19">
        <f>(Satokasvi!$E$28)/(1+$C$13)^HN$61</f>
        <v>191.07650516568813</v>
      </c>
      <c r="HO62" s="19">
        <f>(Satokasvi!$E$28)/(1+$C$13)^HO$61</f>
        <v>185.5111700637749</v>
      </c>
      <c r="HP62" s="19">
        <f>(Satokasvi!$E$28)/(1+$C$13)^HP$61</f>
        <v>180.10793210075232</v>
      </c>
      <c r="HQ62" s="19">
        <f>(Satokasvi!$E$28)/(1+$C$13)^HQ$61</f>
        <v>174.86207000073043</v>
      </c>
      <c r="HR62" s="19">
        <f>(Satokasvi!$E$28)/(1+$C$13)^HR$61</f>
        <v>169.76900000070913</v>
      </c>
      <c r="HS62" s="19">
        <f>(Satokasvi!$E$28)/(1+$C$13)^HS$61</f>
        <v>164.8242718453487</v>
      </c>
      <c r="HT62" s="19">
        <f>(Satokasvi!$E$28)/(1+$C$13)^HT$61</f>
        <v>160.02356489839681</v>
      </c>
      <c r="HU62" s="19">
        <f>(Satokasvi!$E$28)/(1+$C$13)^HU$61</f>
        <v>155.36268436737552</v>
      </c>
      <c r="HV62" s="19">
        <f>(Satokasvi!$E$28)/(1+$C$13)^HV$61</f>
        <v>150.83755763822865</v>
      </c>
      <c r="HW62" s="19">
        <f>(Satokasvi!$E$28)/(1+$C$13)^HW$61</f>
        <v>146.44423071672688</v>
      </c>
      <c r="HX62" s="19">
        <f>(Satokasvi!$E$28)/(1+$C$13)^HX$61</f>
        <v>142.17886477352124</v>
      </c>
      <c r="HY62" s="19">
        <f>(Satokasvi!$E$28)/(1+$C$13)^HY$61</f>
        <v>138.03773278982644</v>
      </c>
      <c r="HZ62" s="19">
        <f>(Satokasvi!$E$28)/(1+$C$13)^HZ$61</f>
        <v>134.01721630080237</v>
      </c>
      <c r="IA62" s="19">
        <f>(Satokasvi!$E$28)/(1+$C$13)^IA$61</f>
        <v>130.1138022337887</v>
      </c>
      <c r="IB62" s="19">
        <f>(Satokasvi!$E$28)/(1+$C$13)^IB$61</f>
        <v>126.32407983862984</v>
      </c>
      <c r="IC62" s="19">
        <f>(Satokasvi!$E$28)/(1+$C$13)^IC$61</f>
        <v>122.6447377074076</v>
      </c>
      <c r="ID62" s="19">
        <f>(Satokasvi!$E$28)/(1+$C$13)^ID$61</f>
        <v>119.07256088097824</v>
      </c>
      <c r="IE62" s="19">
        <f>(Satokasvi!$E$28)/(1+$C$13)^IE$61</f>
        <v>115.60442803978472</v>
      </c>
      <c r="IF62" s="19">
        <f>(Satokasvi!$E$28)/(1+$C$13)^IF$61</f>
        <v>112.23730877649002</v>
      </c>
      <c r="IH62" s="19">
        <f>HH62</f>
        <v>228.15533980582524</v>
      </c>
      <c r="II62" s="19">
        <f>IH62+HI62</f>
        <v>449.66537845225753</v>
      </c>
      <c r="IJ62" s="19">
        <f t="shared" ref="IJ62:JF62" si="46">II62+HJ62</f>
        <v>664.72366840025006</v>
      </c>
      <c r="IK62" s="19">
        <f t="shared" si="46"/>
        <v>873.51812466043702</v>
      </c>
      <c r="IL62" s="19">
        <f t="shared" si="46"/>
        <v>1076.2311889907155</v>
      </c>
      <c r="IM62" s="19">
        <f t="shared" si="46"/>
        <v>1273.0399893113743</v>
      </c>
      <c r="IN62" s="19">
        <f t="shared" si="46"/>
        <v>1464.1164944770624</v>
      </c>
      <c r="IO62" s="19">
        <f t="shared" si="46"/>
        <v>1649.6276645408373</v>
      </c>
      <c r="IP62" s="19">
        <f t="shared" si="46"/>
        <v>1829.7355966415896</v>
      </c>
      <c r="IQ62" s="19">
        <f t="shared" si="46"/>
        <v>2004.5976666423201</v>
      </c>
      <c r="IR62" s="19">
        <f t="shared" si="46"/>
        <v>2174.366666643029</v>
      </c>
      <c r="IS62" s="19">
        <f t="shared" si="46"/>
        <v>2339.1909384883779</v>
      </c>
      <c r="IT62" s="19">
        <f t="shared" si="46"/>
        <v>2499.2145033867746</v>
      </c>
      <c r="IU62" s="19">
        <f t="shared" si="46"/>
        <v>2654.5771877541501</v>
      </c>
      <c r="IV62" s="19">
        <f t="shared" si="46"/>
        <v>2805.4147453923788</v>
      </c>
      <c r="IW62" s="19">
        <f t="shared" si="46"/>
        <v>2951.8589761091057</v>
      </c>
      <c r="IX62" s="19">
        <f t="shared" si="46"/>
        <v>3094.0378408826268</v>
      </c>
      <c r="IY62" s="19">
        <f t="shared" si="46"/>
        <v>3232.0755736724532</v>
      </c>
      <c r="IZ62" s="19">
        <f t="shared" si="46"/>
        <v>3366.0927899732555</v>
      </c>
      <c r="JA62" s="19">
        <f t="shared" si="46"/>
        <v>3496.2065922070442</v>
      </c>
      <c r="JB62" s="19">
        <f t="shared" si="46"/>
        <v>3622.5306720456742</v>
      </c>
      <c r="JC62" s="19">
        <f t="shared" si="46"/>
        <v>3745.175409753082</v>
      </c>
      <c r="JD62" s="19">
        <f t="shared" si="46"/>
        <v>3864.24797063406</v>
      </c>
      <c r="JE62" s="19">
        <f t="shared" si="46"/>
        <v>3979.8523986738446</v>
      </c>
      <c r="JF62" s="19">
        <f t="shared" si="46"/>
        <v>4092.0897074503346</v>
      </c>
    </row>
    <row r="63" spans="2:266" x14ac:dyDescent="0.35">
      <c r="B63" s="15">
        <f t="shared" ref="B63:Q78" ca="1" si="47">RAND()</f>
        <v>0.65872683948754118</v>
      </c>
      <c r="C63" s="15">
        <f t="shared" ca="1" si="47"/>
        <v>4.7506320967334092E-2</v>
      </c>
      <c r="D63" s="15">
        <f t="shared" ca="1" si="47"/>
        <v>0.79829716826419661</v>
      </c>
      <c r="E63" s="15">
        <f t="shared" ca="1" si="47"/>
        <v>0.78373529895139138</v>
      </c>
      <c r="F63" s="15">
        <f t="shared" ca="1" si="47"/>
        <v>0.41295533937007445</v>
      </c>
      <c r="G63" s="15">
        <f t="shared" ca="1" si="47"/>
        <v>0.84638546767939127</v>
      </c>
      <c r="H63" s="15">
        <f t="shared" ca="1" si="47"/>
        <v>0.1052043317360869</v>
      </c>
      <c r="I63" s="15">
        <f t="shared" ca="1" si="47"/>
        <v>0.59934863470302524</v>
      </c>
      <c r="J63" s="15">
        <f t="shared" ca="1" si="47"/>
        <v>0.5864597707936251</v>
      </c>
      <c r="K63" s="15">
        <f t="shared" ca="1" si="47"/>
        <v>0.38694723251247387</v>
      </c>
      <c r="L63" s="15">
        <f t="shared" ca="1" si="47"/>
        <v>0.26669209652553638</v>
      </c>
      <c r="M63" s="15">
        <f t="shared" ca="1" si="47"/>
        <v>0.80884338966459801</v>
      </c>
      <c r="N63" s="15">
        <f t="shared" ca="1" si="47"/>
        <v>0.31510656249687707</v>
      </c>
      <c r="O63" s="15">
        <f t="shared" ca="1" si="47"/>
        <v>0.45982613767077074</v>
      </c>
      <c r="P63" s="15">
        <f t="shared" ca="1" si="47"/>
        <v>0.11857464117372818</v>
      </c>
      <c r="Q63" s="15">
        <f t="shared" ca="1" si="47"/>
        <v>0.62097243239211297</v>
      </c>
      <c r="R63" s="15">
        <f t="shared" ca="1" si="20"/>
        <v>0.95256515313048062</v>
      </c>
      <c r="S63" s="15">
        <f t="shared" ca="1" si="20"/>
        <v>0.50206621069940127</v>
      </c>
      <c r="T63" s="15">
        <f t="shared" ca="1" si="21"/>
        <v>0.28064582999294929</v>
      </c>
      <c r="U63" s="15">
        <f t="shared" ca="1" si="21"/>
        <v>0.98642952400111217</v>
      </c>
      <c r="V63" s="15">
        <f t="shared" ca="1" si="21"/>
        <v>0.27441100543164898</v>
      </c>
      <c r="W63" s="15">
        <f t="shared" ca="1" si="21"/>
        <v>0.94822675331023143</v>
      </c>
      <c r="X63" s="15">
        <f t="shared" ca="1" si="21"/>
        <v>0.65971054434774046</v>
      </c>
      <c r="Y63" s="15">
        <f t="shared" ca="1" si="21"/>
        <v>0.61559218096211021</v>
      </c>
      <c r="Z63" s="15">
        <f t="shared" ca="1" si="21"/>
        <v>0.6718692370772229</v>
      </c>
      <c r="AB63" s="5">
        <f ca="1">_xlfn.NORM.INV(B63,Satokasvi!$H$8,Satokasvi!$I$8)*_xlfn.BINOM.INV(1,(1-Satokasvi!$H$15),B63)</f>
        <v>2602.2477312327992</v>
      </c>
      <c r="AC63" s="5">
        <f ca="1">_xlfn.NORM.INV(C63,Satokasvi!$H$8,Satokasvi!$I$8)*_xlfn.BINOM.INV(1,(1-Satokasvi!$H$15),C63)</f>
        <v>0</v>
      </c>
      <c r="AD63" s="5">
        <f ca="1">_xlfn.NORM.INV(D63,Satokasvi!$H$8,Satokasvi!$I$8)*_xlfn.BINOM.INV(1,(1-Satokasvi!$H$15),D63)</f>
        <v>2708.8885855873086</v>
      </c>
      <c r="AE63" s="5">
        <f ca="1">_xlfn.NORM.INV(E63,Satokasvi!$H$8,Satokasvi!$I$8)*_xlfn.BINOM.INV(1,(1-Satokasvi!$H$15),E63)</f>
        <v>2696.2176666596997</v>
      </c>
      <c r="AF63" s="5">
        <f ca="1">_xlfn.NORM.INV(F63,Satokasvi!$H$8,Satokasvi!$I$8)*_xlfn.BINOM.INV(1,(1-Satokasvi!$H$15),F63)</f>
        <v>2445.0126872863511</v>
      </c>
      <c r="AG63" s="5">
        <f ca="1">_xlfn.NORM.INV(G63,Satokasvi!$H$8,Satokasvi!$I$8)*_xlfn.BINOM.INV(1,(1-Satokasvi!$H$15),G63)</f>
        <v>2755.2633895249578</v>
      </c>
      <c r="AH63" s="5">
        <f ca="1">_xlfn.NORM.INV(H63,Satokasvi!$H$8,Satokasvi!$I$8)*_xlfn.BINOM.INV(1,(1-Satokasvi!$H$15),H63)</f>
        <v>0</v>
      </c>
      <c r="AI63" s="5">
        <f ca="1">_xlfn.NORM.INV(I63,Satokasvi!$H$8,Satokasvi!$I$8)*_xlfn.BINOM.INV(1,(1-Satokasvi!$H$15),I63)</f>
        <v>2562.9153708925069</v>
      </c>
      <c r="AJ63" s="5">
        <f ca="1">_xlfn.NORM.INV(J63,Satokasvi!$H$8,Satokasvi!$I$8)*_xlfn.BINOM.INV(1,(1-Satokasvi!$H$15),J63)</f>
        <v>2554.6118753156011</v>
      </c>
      <c r="AK63" s="5">
        <f ca="1">_xlfn.NORM.INV(K63,Satokasvi!$H$8,Satokasvi!$I$8)*_xlfn.BINOM.INV(1,(1-Satokasvi!$H$15),K63)</f>
        <v>2428.1788668837467</v>
      </c>
      <c r="AL63" s="5">
        <f ca="1">_xlfn.NORM.INV(L63,Satokasvi!$H$8,Satokasvi!$I$8)*_xlfn.BINOM.INV(1,(1-Satokasvi!$H$15),L63)</f>
        <v>2344.28791668035</v>
      </c>
      <c r="AM63" s="5">
        <f ca="1">_xlfn.NORM.INV(M63,Satokasvi!$H$8,Satokasvi!$I$8)*_xlfn.BINOM.INV(1,(1-Satokasvi!$H$15),M63)</f>
        <v>2718.4105116364917</v>
      </c>
      <c r="AN63" s="5">
        <f ca="1">_xlfn.NORM.INV(N63,Satokasvi!$H$8,Satokasvi!$I$8)*_xlfn.BINOM.INV(1,(1-Satokasvi!$H$15),N63)</f>
        <v>2379.6432760428406</v>
      </c>
      <c r="AO63" s="5">
        <f ca="1">_xlfn.NORM.INV(O63,Satokasvi!$H$8,Satokasvi!$I$8)*_xlfn.BINOM.INV(1,(1-Satokasvi!$H$15),O63)</f>
        <v>2474.7820645183706</v>
      </c>
      <c r="AP63" s="5">
        <f ca="1">_xlfn.NORM.INV(P63,Satokasvi!$H$8,Satokasvi!$I$8)*_xlfn.BINOM.INV(1,(1-Satokasvi!$H$15),P63)</f>
        <v>0</v>
      </c>
      <c r="AQ63" s="5">
        <f ca="1">_xlfn.NORM.INV(Q63,Satokasvi!$H$8,Satokasvi!$I$8)*_xlfn.BINOM.INV(1,(1-Satokasvi!$H$15),Q63)</f>
        <v>2577.0089356213625</v>
      </c>
      <c r="AR63" s="5">
        <f ca="1">_xlfn.NORM.INV(R63,Satokasvi!$H$8,Satokasvi!$I$8)*_xlfn.BINOM.INV(1,(1-Satokasvi!$H$15),R63)</f>
        <v>2917.5627748874022</v>
      </c>
      <c r="AS63" s="5">
        <f ca="1">_xlfn.NORM.INV(S63,Satokasvi!$H$8,Satokasvi!$I$8)*_xlfn.BINOM.INV(1,(1-Satokasvi!$H$15),S63)</f>
        <v>2501.294811328888</v>
      </c>
      <c r="AT63" s="5">
        <f ca="1">_xlfn.NORM.INV(T63,Satokasvi!$H$8,Satokasvi!$I$8)*_xlfn.BINOM.INV(1,(1-Satokasvi!$H$15),T63)</f>
        <v>2354.7689939532424</v>
      </c>
      <c r="AU63" s="5">
        <f ca="1">_xlfn.NORM.INV(U63,Satokasvi!$H$8,Satokasvi!$I$8)*_xlfn.BINOM.INV(1,(1-Satokasvi!$H$15),U63)</f>
        <v>3052.3711514412507</v>
      </c>
      <c r="AV63" s="5">
        <f ca="1">_xlfn.NORM.INV(V63,Satokasvi!$H$8,Satokasvi!$I$8)*_xlfn.BINOM.INV(1,(1-Satokasvi!$H$15),V63)</f>
        <v>2350.1184375698658</v>
      </c>
      <c r="AW63" s="5">
        <f ca="1">_xlfn.NORM.INV(W63,Satokasvi!$H$8,Satokasvi!$I$8)*_xlfn.BINOM.INV(1,(1-Satokasvi!$H$15),W63)</f>
        <v>2906.974526171769</v>
      </c>
      <c r="AX63" s="5">
        <f ca="1">_xlfn.NORM.INV(X63,Satokasvi!$H$8,Satokasvi!$I$8)*_xlfn.BINOM.INV(1,(1-Satokasvi!$H$15),X63)</f>
        <v>2602.9183203141947</v>
      </c>
      <c r="AY63" s="5">
        <f ca="1">_xlfn.NORM.INV(Y63,Satokasvi!$H$8,Satokasvi!$I$8)*_xlfn.BINOM.INV(1,(1-Satokasvi!$H$15),Y63)</f>
        <v>2573.481111328771</v>
      </c>
      <c r="AZ63" s="5">
        <f ca="1">_xlfn.NORM.INV(Z63,Satokasvi!$H$8,Satokasvi!$I$8)*_xlfn.BINOM.INV(1,(1-Satokasvi!$H$15),Z63)</f>
        <v>2611.2701438405416</v>
      </c>
      <c r="BB63" s="5">
        <f ca="1">IF(C$11="x",0,_xlfn.NORM.INV(B63,Satokasvi!$H$8,Satokasvi!$I$8)*IF(C$8="x",(1+Toimenpiteet!$C$7),1)*IF(C$9="x",(1+Toimenpiteet!$C$34),1)*(1+C$30)*_xlfn.BINOM.INV(1,(1-(Satokasvi!$H$15*(1+C$41))),B63))</f>
        <v>2602.2477312327992</v>
      </c>
      <c r="BC63" s="5">
        <f ca="1">IF(D$11="x",0,_xlfn.NORM.INV(C63,Satokasvi!$H$8,Satokasvi!$I$8)*IF(D$8="x",(1+Toimenpiteet!$C$7),1)*IF(D$9="x",(1+Toimenpiteet!$C$34),1)*(1+D$30)*_xlfn.BINOM.INV(1,(1-(Satokasvi!$H$15*(1+D$41))),C63))</f>
        <v>0</v>
      </c>
      <c r="BD63" s="5">
        <f ca="1">IF(E$11="x",0,_xlfn.NORM.INV(D63,Satokasvi!$H$8,Satokasvi!$I$8)*IF(E$8="x",(1+Toimenpiteet!$C$7),1)*IF(E$9="x",(1+Toimenpiteet!$C$34),1)*(1+E$30)*_xlfn.BINOM.INV(1,(1-(Satokasvi!$H$15*(1+E$41))),D63))</f>
        <v>2708.8885855873086</v>
      </c>
      <c r="BE63" s="5">
        <f ca="1">IF(F$11="x",0,_xlfn.NORM.INV(E63,Satokasvi!$H$8,Satokasvi!$I$8)*IF(F$8="x",(1+Toimenpiteet!$C$7),1)*IF(F$9="x",(1+Toimenpiteet!$C$34),1)*(1+F$30)*_xlfn.BINOM.INV(1,(1-(Satokasvi!$H$15*(1+F$41))),E63))</f>
        <v>2696.2176666596997</v>
      </c>
      <c r="BF63" s="5">
        <f ca="1">IF(G$11="x",0,_xlfn.NORM.INV(F63,Satokasvi!$H$8,Satokasvi!$I$8)*IF(G$8="x",(1+Toimenpiteet!$C$7),1)*IF(G$9="x",(1+Toimenpiteet!$C$34),1)*(1+G$30)*_xlfn.BINOM.INV(1,(1-(Satokasvi!$H$15*(1+G$41))),F63))</f>
        <v>2445.0126872863511</v>
      </c>
      <c r="BG63" s="5">
        <f ca="1">IF(H$11="x",0,_xlfn.NORM.INV(G63,Satokasvi!$H$8,Satokasvi!$I$8)*IF(H$8="x",(1+Toimenpiteet!$C$7),1)*IF(H$9="x",(1+Toimenpiteet!$C$34),1)*(1+H$30)*_xlfn.BINOM.INV(1,(1-(Satokasvi!$H$15*(1+H$41))),G63))</f>
        <v>2755.2633895249578</v>
      </c>
      <c r="BH63" s="5">
        <f ca="1">IF(I$11="x",0,_xlfn.NORM.INV(H63,Satokasvi!$H$8,Satokasvi!$I$8)*IF(I$8="x",(1+Toimenpiteet!$C$7),1)*IF(I$9="x",(1+Toimenpiteet!$C$34),1)*(1+I$30)*_xlfn.BINOM.INV(1,(1-(Satokasvi!$H$15*(1+I$41))),H63))</f>
        <v>0</v>
      </c>
      <c r="BI63" s="5">
        <f ca="1">IF(J$11="x",0,_xlfn.NORM.INV(I63,Satokasvi!$H$8,Satokasvi!$I$8)*IF(J$8="x",(1+Toimenpiteet!$C$7),1)*IF(J$9="x",(1+Toimenpiteet!$C$34),1)*(1+J$30)*_xlfn.BINOM.INV(1,(1-(Satokasvi!$H$15*(1+J$41))),I63))</f>
        <v>2562.9153708925069</v>
      </c>
      <c r="BJ63" s="5">
        <f ca="1">IF(K$11="x",0,_xlfn.NORM.INV(J63,Satokasvi!$H$8,Satokasvi!$I$8)*IF(K$8="x",(1+Toimenpiteet!$C$7),1)*IF(K$9="x",(1+Toimenpiteet!$C$34),1)*(1+K$30)*_xlfn.BINOM.INV(1,(1-(Satokasvi!$H$15*(1+K$41))),J63))</f>
        <v>2554.6118753156011</v>
      </c>
      <c r="BK63" s="5">
        <f ca="1">IF(L$11="x",0,_xlfn.NORM.INV(K63,Satokasvi!$H$8,Satokasvi!$I$8)*IF(L$8="x",(1+Toimenpiteet!$C$7),1)*IF(L$9="x",(1+Toimenpiteet!$C$34),1)*(1+L$30)*_xlfn.BINOM.INV(1,(1-(Satokasvi!$H$15*(1+L$41))),K63))</f>
        <v>2428.1788668837467</v>
      </c>
      <c r="BL63" s="5">
        <f ca="1">IF(M$11="x",0,_xlfn.NORM.INV(L63,Satokasvi!$H$8,Satokasvi!$I$8)*IF(M$8="x",(1+Toimenpiteet!$C$7),1)*IF(M$9="x",(1+Toimenpiteet!$C$34),1)*(1+M$30)*_xlfn.BINOM.INV(1,(1-(Satokasvi!$H$15*(1+M$41))),L63))</f>
        <v>2344.28791668035</v>
      </c>
      <c r="BM63" s="5">
        <f ca="1">IF(N$11="x",0,_xlfn.NORM.INV(M63,Satokasvi!$H$8,Satokasvi!$I$8)*IF(N$8="x",(1+Toimenpiteet!$C$7),1)*IF(N$9="x",(1+Toimenpiteet!$C$34),1)*(1+N$30)*_xlfn.BINOM.INV(1,(1-(Satokasvi!$H$15*(1+N$41))),M63))</f>
        <v>2718.4105116364917</v>
      </c>
      <c r="BN63" s="5">
        <f ca="1">IF(O$11="x",0,_xlfn.NORM.INV(N63,Satokasvi!$H$8,Satokasvi!$I$8)*IF(O$8="x",(1+Toimenpiteet!$C$7),1)*IF(O$9="x",(1+Toimenpiteet!$C$34),1)*(1+O$30)*_xlfn.BINOM.INV(1,(1-(Satokasvi!$H$15*(1+O$41))),N63))</f>
        <v>2379.6432760428406</v>
      </c>
      <c r="BO63" s="5">
        <f ca="1">IF(P$11="x",0,_xlfn.NORM.INV(O63,Satokasvi!$H$8,Satokasvi!$I$8)*IF(P$8="x",(1+Toimenpiteet!$C$7),1)*IF(P$9="x",(1+Toimenpiteet!$C$34),1)*(1+P$30)*_xlfn.BINOM.INV(1,(1-(Satokasvi!$H$15*(1+P$41))),O63))</f>
        <v>2474.7820645183706</v>
      </c>
      <c r="BP63" s="5">
        <f ca="1">IF(Q$11="x",0,_xlfn.NORM.INV(P63,Satokasvi!$H$8,Satokasvi!$I$8)*IF(Q$8="x",(1+Toimenpiteet!$C$7),1)*IF(Q$9="x",(1+Toimenpiteet!$C$34),1)*(1+Q$30)*_xlfn.BINOM.INV(1,(1-(Satokasvi!$H$15*(1+Q$41))),P63))</f>
        <v>0</v>
      </c>
      <c r="BQ63" s="5">
        <f ca="1">IF(R$11="x",0,_xlfn.NORM.INV(Q63,Satokasvi!$H$8,Satokasvi!$I$8)*IF(R$8="x",(1+Toimenpiteet!$C$7),1)*IF(R$9="x",(1+Toimenpiteet!$C$34),1)*(1+R$30)*_xlfn.BINOM.INV(1,(1-(Satokasvi!$H$15*(1+R$41))),Q63))</f>
        <v>2577.0089356213625</v>
      </c>
      <c r="BR63" s="5">
        <f ca="1">IF(S$11="x",0,_xlfn.NORM.INV(R63,Satokasvi!$H$8,Satokasvi!$I$8)*IF(S$8="x",(1+Toimenpiteet!$C$7),1)*IF(S$9="x",(1+Toimenpiteet!$C$34),1)*(1+S$30)*_xlfn.BINOM.INV(1,(1-(Satokasvi!$H$15*(1+S$41))),R63))</f>
        <v>2917.5627748874022</v>
      </c>
      <c r="BS63" s="5">
        <f ca="1">IF(T$11="x",0,_xlfn.NORM.INV(S63,Satokasvi!$H$8,Satokasvi!$I$8)*IF(T$8="x",(1+Toimenpiteet!$C$7),1)*IF(T$9="x",(1+Toimenpiteet!$C$34),1)*(1+T$30)*_xlfn.BINOM.INV(1,(1-(Satokasvi!$H$15*(1+T$41))),S63))</f>
        <v>2501.294811328888</v>
      </c>
      <c r="BT63" s="5">
        <f ca="1">IF(U$11="x",0,_xlfn.NORM.INV(T63,Satokasvi!$H$8,Satokasvi!$I$8)*IF(U$8="x",(1+Toimenpiteet!$C$7),1)*IF(U$9="x",(1+Toimenpiteet!$C$34),1)*(1+U$30)*_xlfn.BINOM.INV(1,(1-(Satokasvi!$H$15*(1+U$41))),T63))</f>
        <v>2354.7689939532424</v>
      </c>
      <c r="BU63" s="5">
        <f ca="1">IF(V$11="x",0,_xlfn.NORM.INV(U63,Satokasvi!$H$8,Satokasvi!$I$8)*IF(V$8="x",(1+Toimenpiteet!$C$7),1)*IF(V$9="x",(1+Toimenpiteet!$C$34),1)*(1+V$30)*_xlfn.BINOM.INV(1,(1-(Satokasvi!$H$15*(1+V$41))),U63))</f>
        <v>3052.3711514412507</v>
      </c>
      <c r="BV63" s="5">
        <f ca="1">IF(W$11="x",0,_xlfn.NORM.INV(V63,Satokasvi!$H$8,Satokasvi!$I$8)*IF(W$8="x",(1+Toimenpiteet!$C$7),1)*IF(W$9="x",(1+Toimenpiteet!$C$34),1)*(1+W$30)*_xlfn.BINOM.INV(1,(1-(Satokasvi!$H$15*(1+W$41))),V63))</f>
        <v>2350.1184375698658</v>
      </c>
      <c r="BW63" s="5">
        <f ca="1">IF(X$11="x",0,_xlfn.NORM.INV(W63,Satokasvi!$H$8,Satokasvi!$I$8)*IF(X$8="x",(1+Toimenpiteet!$C$7),1)*IF(X$9="x",(1+Toimenpiteet!$C$34),1)*(1+X$30)*_xlfn.BINOM.INV(1,(1-(Satokasvi!$H$15*(1+X$41))),W63))</f>
        <v>2906.974526171769</v>
      </c>
      <c r="BX63" s="5">
        <f ca="1">IF(Y$11="x",0,_xlfn.NORM.INV(X63,Satokasvi!$H$8,Satokasvi!$I$8)*IF(Y$8="x",(1+Toimenpiteet!$C$7),1)*IF(Y$9="x",(1+Toimenpiteet!$C$34),1)*(1+Y$30)*_xlfn.BINOM.INV(1,(1-(Satokasvi!$H$15*(1+Y$41))),X63))</f>
        <v>2602.9183203141947</v>
      </c>
      <c r="BY63" s="5">
        <f ca="1">IF(Z$11="x",0,_xlfn.NORM.INV(Y63,Satokasvi!$H$8,Satokasvi!$I$8)*IF(Z$8="x",(1+Toimenpiteet!$C$7),1)*IF(Z$9="x",(1+Toimenpiteet!$C$34),1)*(1+Z$30)*_xlfn.BINOM.INV(1,(1-(Satokasvi!$H$15*(1+Z$41))),Y63))</f>
        <v>2573.481111328771</v>
      </c>
      <c r="BZ63" s="5">
        <f ca="1">IF(AA$11="x",0,_xlfn.NORM.INV(Z63,Satokasvi!$H$8,Satokasvi!$I$8)*IF(AA$8="x",(1+Toimenpiteet!$C$7),1)*IF(AA$9="x",(1+Toimenpiteet!$C$34),1)*(1+AA$30)*_xlfn.BINOM.INV(1,(1-(Satokasvi!$H$15*(1+AA$41))),Z63))</f>
        <v>2611.2701438405416</v>
      </c>
      <c r="CB63" s="35">
        <f ca="1">_xlfn.NORM.INV(RAND(),Satokasvi!$H$13,Satokasvi!$I$13)</f>
        <v>167.33477692405654</v>
      </c>
      <c r="CC63" s="35">
        <f ca="1">_xlfn.NORM.INV(RAND(),Satokasvi!$H$13,Satokasvi!$I$13)</f>
        <v>211.83746758800055</v>
      </c>
      <c r="CD63" s="35">
        <f ca="1">_xlfn.NORM.INV(RAND(),Satokasvi!$H$13,Satokasvi!$I$13)</f>
        <v>252.88629678474811</v>
      </c>
      <c r="CE63" s="35">
        <f ca="1">_xlfn.NORM.INV(RAND(),Satokasvi!$H$13,Satokasvi!$I$13)</f>
        <v>213.99765555482568</v>
      </c>
      <c r="CF63" s="35">
        <f ca="1">_xlfn.NORM.INV(RAND(),Satokasvi!$H$13,Satokasvi!$I$13)</f>
        <v>211.75823670681655</v>
      </c>
      <c r="CG63" s="35">
        <f ca="1">_xlfn.NORM.INV(RAND(),Satokasvi!$H$13,Satokasvi!$I$13)</f>
        <v>227.84933457348902</v>
      </c>
      <c r="CH63" s="35">
        <f ca="1">_xlfn.NORM.INV(RAND(),Satokasvi!$H$13,Satokasvi!$I$13)</f>
        <v>223.16226125549889</v>
      </c>
      <c r="CI63" s="35">
        <f ca="1">_xlfn.NORM.INV(RAND(),Satokasvi!$H$13,Satokasvi!$I$13)</f>
        <v>228.07445170116213</v>
      </c>
      <c r="CJ63" s="35">
        <f ca="1">_xlfn.NORM.INV(RAND(),Satokasvi!$H$13,Satokasvi!$I$13)</f>
        <v>194.71123798894817</v>
      </c>
      <c r="CK63" s="35">
        <f ca="1">_xlfn.NORM.INV(RAND(),Satokasvi!$H$13,Satokasvi!$I$13)</f>
        <v>177.53022429038478</v>
      </c>
      <c r="CL63" s="35">
        <f ca="1">_xlfn.NORM.INV(RAND(),Satokasvi!$H$13,Satokasvi!$I$13)</f>
        <v>133.11438191880535</v>
      </c>
      <c r="CM63" s="35">
        <f ca="1">_xlfn.NORM.INV(RAND(),Satokasvi!$H$13,Satokasvi!$I$13)</f>
        <v>168.90224131675939</v>
      </c>
      <c r="CN63" s="35">
        <f ca="1">_xlfn.NORM.INV(RAND(),Satokasvi!$H$13,Satokasvi!$I$13)</f>
        <v>231.32547441122804</v>
      </c>
      <c r="CO63" s="35">
        <f ca="1">_xlfn.NORM.INV(RAND(),Satokasvi!$H$13,Satokasvi!$I$13)</f>
        <v>138.86751961927376</v>
      </c>
      <c r="CP63" s="35">
        <f ca="1">_xlfn.NORM.INV(RAND(),Satokasvi!$H$13,Satokasvi!$I$13)</f>
        <v>261.85141543301563</v>
      </c>
      <c r="CQ63" s="35">
        <f ca="1">_xlfn.NORM.INV(RAND(),Satokasvi!$H$13,Satokasvi!$I$13)</f>
        <v>262.54027589625372</v>
      </c>
      <c r="CR63" s="35">
        <f ca="1">_xlfn.NORM.INV(RAND(),Satokasvi!$H$13,Satokasvi!$I$13)</f>
        <v>203.51318888017718</v>
      </c>
      <c r="CS63" s="35">
        <f ca="1">_xlfn.NORM.INV(RAND(),Satokasvi!$H$13,Satokasvi!$I$13)</f>
        <v>188.92651024820921</v>
      </c>
      <c r="CT63" s="35">
        <f ca="1">_xlfn.NORM.INV(RAND(),Satokasvi!$H$13,Satokasvi!$I$13)</f>
        <v>230.41102876785348</v>
      </c>
      <c r="CU63" s="35">
        <f ca="1">_xlfn.NORM.INV(RAND(),Satokasvi!$H$13,Satokasvi!$I$13)</f>
        <v>181.88691746859999</v>
      </c>
      <c r="CV63" s="35">
        <f ca="1">_xlfn.NORM.INV(RAND(),Satokasvi!$H$13,Satokasvi!$I$13)</f>
        <v>187.18574446889102</v>
      </c>
      <c r="CW63" s="35">
        <f ca="1">_xlfn.NORM.INV(RAND(),Satokasvi!$H$13,Satokasvi!$I$13)</f>
        <v>164.02000344416487</v>
      </c>
      <c r="CX63" s="35">
        <f ca="1">_xlfn.NORM.INV(RAND(),Satokasvi!$H$13,Satokasvi!$I$13)</f>
        <v>140.30385493384532</v>
      </c>
      <c r="CY63" s="35">
        <f ca="1">_xlfn.NORM.INV(RAND(),Satokasvi!$H$13,Satokasvi!$I$13)</f>
        <v>188.47394333700734</v>
      </c>
      <c r="CZ63" s="35">
        <f ca="1">_xlfn.NORM.INV(RAND(),Satokasvi!$H$13,Satokasvi!$I$13)</f>
        <v>186.88645212867854</v>
      </c>
      <c r="DB63" s="37">
        <f ca="1">(AB63*(CB63/1000)+(Satokasvi!$E$28-Satokasvi!$E$7))/(1+$C$13)^DB$61</f>
        <v>165.48208117181812</v>
      </c>
      <c r="DC63" s="37">
        <f ca="1">(AC63*(CC63/1000)+(Satokasvi!$E$28-Satokasvi!$E$7))/(1+$C$13)^DC$61</f>
        <v>-249.7879159204449</v>
      </c>
      <c r="DD63" s="37">
        <f ca="1">(AD63*(CD63/1000)+(Satokasvi!$E$28-Satokasvi!$E$7))/(1+$C$13)^DD$61</f>
        <v>384.39683728108542</v>
      </c>
      <c r="DE63" s="37">
        <f ca="1">(AE63*(CE63/1000)+(Satokasvi!$E$28-Satokasvi!$E$7))/(1+$C$13)^DE$61</f>
        <v>277.1939737465745</v>
      </c>
      <c r="DF63" s="37">
        <f ca="1">(AF63*(CF63/1000)+(Satokasvi!$E$28-Satokasvi!$E$7))/(1+$C$13)^DF$61</f>
        <v>218.0257291945141</v>
      </c>
      <c r="DG63" s="37">
        <f ca="1">(AG63*(CG63/1000)+(Satokasvi!$E$28-Satokasvi!$E$7))/(1+$C$13)^DG$61</f>
        <v>303.82666733487298</v>
      </c>
      <c r="DH63" s="37">
        <f ca="1">(AH63*(CH63/1000)+(Satokasvi!$E$28-Satokasvi!$E$7))/(1+$C$13)^DH$61</f>
        <v>-215.46925050598875</v>
      </c>
      <c r="DI63" s="37">
        <f ca="1">(AI63*(CI63/1000)+(Satokasvi!$E$28-Satokasvi!$E$7))/(1+$C$13)^DI$61</f>
        <v>252.24428857900628</v>
      </c>
      <c r="DJ63" s="37">
        <f ca="1">(AJ63*(CJ63/1000)+(Satokasvi!$E$28-Satokasvi!$E$7))/(1+$C$13)^DJ$61</f>
        <v>178.12417031892716</v>
      </c>
      <c r="DK63" s="37">
        <f ca="1">(AK63*(CK63/1000)+(Satokasvi!$E$28-Satokasvi!$E$7))/(1+$C$13)^DK$61</f>
        <v>123.57550023766687</v>
      </c>
      <c r="DL63" s="37">
        <f ca="1">(AL63*(CL63/1000)+(Satokasvi!$E$28-Satokasvi!$E$7))/(1+$C$13)^DL$61</f>
        <v>33.996016181861208</v>
      </c>
      <c r="DM63" s="37">
        <f ca="1">(AM63*(CM63/1000)+(Satokasvi!$E$28-Satokasvi!$E$7))/(1+$C$13)^DM$61</f>
        <v>136.16983747106246</v>
      </c>
      <c r="DN63" s="37">
        <f ca="1">(AN63*(CN63/1000)+(Satokasvi!$E$28-Satokasvi!$E$7))/(1+$C$13)^DN$61</f>
        <v>194.39261567181896</v>
      </c>
      <c r="DO63" s="37">
        <f ca="1">(AO63*(CO63/1000)+(Satokasvi!$E$28-Satokasvi!$E$7))/(1+$C$13)^DO$61</f>
        <v>52.008053211829818</v>
      </c>
      <c r="DP63" s="37">
        <f ca="1">(AP63*(CP63/1000)+(Satokasvi!$E$28-Satokasvi!$E$7))/(1+$C$13)^DP$61</f>
        <v>-170.09341606013018</v>
      </c>
      <c r="DQ63" s="37">
        <f ca="1">(AQ63*(CQ63/1000)+(Satokasvi!$E$28-Satokasvi!$E$7))/(1+$C$13)^DQ$61</f>
        <v>256.47596776409966</v>
      </c>
      <c r="DR63" s="37">
        <f ca="1">(AR63*(CR63/1000)+(Satokasvi!$E$28-Satokasvi!$E$7))/(1+$C$13)^DR$61</f>
        <v>198.90672174274604</v>
      </c>
      <c r="DS63" s="37">
        <f ca="1">(AS63*(CS63/1000)+(Satokasvi!$E$28-Satokasvi!$E$7))/(1+$C$13)^DS$61</f>
        <v>121.92015329821574</v>
      </c>
      <c r="DT63" s="37">
        <f ca="1">(AT63*(CT63/1000)+(Satokasvi!$E$28-Satokasvi!$E$7))/(1+$C$13)^DT$61</f>
        <v>158.29129641174137</v>
      </c>
      <c r="DU63" s="37">
        <f ca="1">(AU63*(CU63/1000)+(Satokasvi!$E$28-Satokasvi!$E$7))/(1+$C$13)^DU$61</f>
        <v>160.66916263817242</v>
      </c>
      <c r="DV63" s="37">
        <f ca="1">(AV63*(CV63/1000)+(Satokasvi!$E$28-Satokasvi!$E$7))/(1+$C$13)^DV$61</f>
        <v>94.022028546722083</v>
      </c>
      <c r="DW63" s="37">
        <f ca="1">(AW63*(CW63/1000)+(Satokasvi!$E$28-Satokasvi!$E$7))/(1+$C$13)^DW$61</f>
        <v>110.5378607518474</v>
      </c>
      <c r="DX63" s="37">
        <f ca="1">(AX63*(CX63/1000)+(Satokasvi!$E$28-Satokasvi!$E$7))/(1+$C$13)^DX$61</f>
        <v>50.770246884598507</v>
      </c>
      <c r="DY63" s="37">
        <f ca="1">(AY63*(CY63/1000)+(Satokasvi!$E$28-Satokasvi!$E$7))/(1+$C$13)^DY$61</f>
        <v>108.24221324537949</v>
      </c>
      <c r="DZ63" s="37">
        <f ca="1">(AZ63*(CZ63/1000)+(Satokasvi!$E$28-Satokasvi!$E$7))/(1+$C$13)^DZ$61</f>
        <v>106.51130168743971</v>
      </c>
      <c r="EB63" s="37">
        <f ca="1">IF(C$11="x",Toimenpiteet!$E$115,BB63*(CB63/1000)+(Satokasvi!$E$28-Satokasvi!$E$7)+IF(C$8="x",Toimenpiteet!$E$29,0)+IF(C$9="x",Toimenpiteet!$E$60,0)+IF(C$10="x",Toimenpiteet!$E$88,0))/(1+$C$13)^EB$61</f>
        <v>165.48208117181812</v>
      </c>
      <c r="EC63" s="37">
        <f ca="1">IF(D$11="x",Toimenpiteet!$E$115,BC63*(CC63/1000)+(Satokasvi!$E$28-Satokasvi!$E$7)+IF(D$8="x",Toimenpiteet!$E$29,0)+IF(D$9="x",Toimenpiteet!$E$60,0)+IF(D$10="x",Toimenpiteet!$E$88,0))/(1+$C$13)^EC$61</f>
        <v>-249.7879159204449</v>
      </c>
      <c r="ED63" s="37">
        <f ca="1">IF(E$11="x",Toimenpiteet!$E$115,BD63*(CD63/1000)+(Satokasvi!$E$28-Satokasvi!$E$7)+IF(E$8="x",Toimenpiteet!$E$29,0)+IF(E$9="x",Toimenpiteet!$E$60,0)+IF(E$10="x",Toimenpiteet!$E$88,0))/(1+$C$13)^ED$61</f>
        <v>384.39683728108542</v>
      </c>
      <c r="EE63" s="37">
        <f ca="1">IF(F$11="x",Toimenpiteet!$E$115,BE63*(CE63/1000)+(Satokasvi!$E$28-Satokasvi!$E$7)+IF(F$8="x",Toimenpiteet!$E$29,0)+IF(F$9="x",Toimenpiteet!$E$60,0)+IF(F$10="x",Toimenpiteet!$E$88,0))/(1+$C$13)^EE$61</f>
        <v>277.1939737465745</v>
      </c>
      <c r="EF63" s="37">
        <f ca="1">IF(G$11="x",Toimenpiteet!$E$115,BF63*(CF63/1000)+(Satokasvi!$E$28-Satokasvi!$E$7)+IF(G$8="x",Toimenpiteet!$E$29,0)+IF(G$9="x",Toimenpiteet!$E$60,0)+IF(G$10="x",Toimenpiteet!$E$88,0))/(1+$C$13)^EF$61</f>
        <v>218.0257291945141</v>
      </c>
      <c r="EG63" s="37">
        <f ca="1">IF(H$11="x",Toimenpiteet!$E$115,BG63*(CG63/1000)+(Satokasvi!$E$28-Satokasvi!$E$7)+IF(H$8="x",Toimenpiteet!$E$29,0)+IF(H$9="x",Toimenpiteet!$E$60,0)+IF(H$10="x",Toimenpiteet!$E$88,0))/(1+$C$13)^EG$61</f>
        <v>303.82666733487298</v>
      </c>
      <c r="EH63" s="37">
        <f ca="1">IF(I$11="x",Toimenpiteet!$E$115,BH63*(CH63/1000)+(Satokasvi!$E$28-Satokasvi!$E$7)+IF(I$8="x",Toimenpiteet!$E$29,0)+IF(I$9="x",Toimenpiteet!$E$60,0)+IF(I$10="x",Toimenpiteet!$E$88,0))/(1+$C$13)^EH$61</f>
        <v>-215.46925050598875</v>
      </c>
      <c r="EI63" s="37">
        <f ca="1">IF(J$11="x",Toimenpiteet!$E$115,BI63*(CI63/1000)+(Satokasvi!$E$28-Satokasvi!$E$7)+IF(J$8="x",Toimenpiteet!$E$29,0)+IF(J$9="x",Toimenpiteet!$E$60,0)+IF(J$10="x",Toimenpiteet!$E$88,0))/(1+$C$13)^EI$61</f>
        <v>252.24428857900628</v>
      </c>
      <c r="EJ63" s="37">
        <f ca="1">IF(K$11="x",Toimenpiteet!$E$115,BJ63*(CJ63/1000)+(Satokasvi!$E$28-Satokasvi!$E$7)+IF(K$8="x",Toimenpiteet!$E$29,0)+IF(K$9="x",Toimenpiteet!$E$60,0)+IF(K$10="x",Toimenpiteet!$E$88,0))/(1+$C$13)^EJ$61</f>
        <v>178.12417031892716</v>
      </c>
      <c r="EK63" s="37">
        <f ca="1">IF(L$11="x",Toimenpiteet!$E$115,BK63*(CK63/1000)+(Satokasvi!$E$28-Satokasvi!$E$7)+IF(L$8="x",Toimenpiteet!$E$29,0)+IF(L$9="x",Toimenpiteet!$E$60,0)+IF(L$10="x",Toimenpiteet!$E$88,0))/(1+$C$13)^EK$61</f>
        <v>123.57550023766687</v>
      </c>
      <c r="EL63" s="37">
        <f ca="1">IF(M$11="x",Toimenpiteet!$E$115,BL63*(CL63/1000)+(Satokasvi!$E$28-Satokasvi!$E$7)+IF(M$8="x",Toimenpiteet!$E$29,0)+IF(M$9="x",Toimenpiteet!$E$60,0)+IF(M$10="x",Toimenpiteet!$E$88,0))/(1+$C$13)^EL$61</f>
        <v>33.996016181861208</v>
      </c>
      <c r="EM63" s="37">
        <f ca="1">IF(N$11="x",Toimenpiteet!$E$115,BM63*(CM63/1000)+(Satokasvi!$E$28-Satokasvi!$E$7)+IF(N$8="x",Toimenpiteet!$E$29,0)+IF(N$9="x",Toimenpiteet!$E$60,0)+IF(N$10="x",Toimenpiteet!$E$88,0))/(1+$C$13)^EM$61</f>
        <v>136.16983747106246</v>
      </c>
      <c r="EN63" s="37">
        <f ca="1">IF(O$11="x",Toimenpiteet!$E$115,BN63*(CN63/1000)+(Satokasvi!$E$28-Satokasvi!$E$7)+IF(O$8="x",Toimenpiteet!$E$29,0)+IF(O$9="x",Toimenpiteet!$E$60,0)+IF(O$10="x",Toimenpiteet!$E$88,0))/(1+$C$13)^EN$61</f>
        <v>194.39261567181896</v>
      </c>
      <c r="EO63" s="37">
        <f ca="1">IF(P$11="x",Toimenpiteet!$E$115,BO63*(CO63/1000)+(Satokasvi!$E$28-Satokasvi!$E$7)+IF(P$8="x",Toimenpiteet!$E$29,0)+IF(P$9="x",Toimenpiteet!$E$60,0)+IF(P$10="x",Toimenpiteet!$E$88,0))/(1+$C$13)^EO$61</f>
        <v>52.008053211829818</v>
      </c>
      <c r="EP63" s="37">
        <f ca="1">IF(Q$11="x",Toimenpiteet!$E$115,BP63*(CP63/1000)+(Satokasvi!$E$28-Satokasvi!$E$7)+IF(Q$8="x",Toimenpiteet!$E$29,0)+IF(Q$9="x",Toimenpiteet!$E$60,0)+IF(Q$10="x",Toimenpiteet!$E$88,0))/(1+$C$13)^EP$61</f>
        <v>-170.09341606013018</v>
      </c>
      <c r="EQ63" s="37">
        <f ca="1">IF(R$11="x",Toimenpiteet!$E$115,BQ63*(CQ63/1000)+(Satokasvi!$E$28-Satokasvi!$E$7)+IF(R$8="x",Toimenpiteet!$E$29,0)+IF(R$9="x",Toimenpiteet!$E$60,0)+IF(R$10="x",Toimenpiteet!$E$88,0))/(1+$C$13)^EQ$61</f>
        <v>256.47596776409966</v>
      </c>
      <c r="ER63" s="37">
        <f ca="1">IF(S$11="x",Toimenpiteet!$E$115,BR63*(CR63/1000)+(Satokasvi!$E$28-Satokasvi!$E$7)+IF(S$8="x",Toimenpiteet!$E$29,0)+IF(S$9="x",Toimenpiteet!$E$60,0)+IF(S$10="x",Toimenpiteet!$E$88,0))/(1+$C$13)^ER$61</f>
        <v>198.90672174274604</v>
      </c>
      <c r="ES63" s="37">
        <f ca="1">IF(T$11="x",Toimenpiteet!$E$115,BS63*(CS63/1000)+(Satokasvi!$E$28-Satokasvi!$E$7)+IF(T$8="x",Toimenpiteet!$E$29,0)+IF(T$9="x",Toimenpiteet!$E$60,0)+IF(T$10="x",Toimenpiteet!$E$88,0))/(1+$C$13)^ES$61</f>
        <v>121.92015329821574</v>
      </c>
      <c r="ET63" s="37">
        <f ca="1">IF(U$11="x",Toimenpiteet!$E$115,BT63*(CT63/1000)+(Satokasvi!$E$28-Satokasvi!$E$7)+IF(U$8="x",Toimenpiteet!$E$29,0)+IF(U$9="x",Toimenpiteet!$E$60,0)+IF(U$10="x",Toimenpiteet!$E$88,0))/(1+$C$13)^ET$61</f>
        <v>158.29129641174137</v>
      </c>
      <c r="EU63" s="37">
        <f ca="1">IF(V$11="x",Toimenpiteet!$E$115,BU63*(CU63/1000)+(Satokasvi!$E$28-Satokasvi!$E$7)+IF(V$8="x",Toimenpiteet!$E$29,0)+IF(V$9="x",Toimenpiteet!$E$60,0)+IF(V$10="x",Toimenpiteet!$E$88,0))/(1+$C$13)^EU$61</f>
        <v>160.66916263817242</v>
      </c>
      <c r="EV63" s="37">
        <f ca="1">IF(W$11="x",Toimenpiteet!$E$115,BV63*(CV63/1000)+(Satokasvi!$E$28-Satokasvi!$E$7)+IF(W$8="x",Toimenpiteet!$E$29,0)+IF(W$9="x",Toimenpiteet!$E$60,0)+IF(W$10="x",Toimenpiteet!$E$88,0))/(1+$C$13)^EV$61</f>
        <v>94.022028546722083</v>
      </c>
      <c r="EW63" s="37">
        <f ca="1">IF(X$11="x",Toimenpiteet!$E$115,BW63*(CW63/1000)+(Satokasvi!$E$28-Satokasvi!$E$7)+IF(X$8="x",Toimenpiteet!$E$29,0)+IF(X$9="x",Toimenpiteet!$E$60,0)+IF(X$10="x",Toimenpiteet!$E$88,0))/(1+$C$13)^EW$61</f>
        <v>110.5378607518474</v>
      </c>
      <c r="EX63" s="37">
        <f ca="1">IF(Y$11="x",Toimenpiteet!$E$115,BX63*(CX63/1000)+(Satokasvi!$E$28-Satokasvi!$E$7)+IF(Y$8="x",Toimenpiteet!$E$29,0)+IF(Y$9="x",Toimenpiteet!$E$60,0)+IF(Y$10="x",Toimenpiteet!$E$88,0))/(1+$C$13)^EX$61</f>
        <v>50.770246884598507</v>
      </c>
      <c r="EY63" s="37">
        <f ca="1">IF(Z$11="x",Toimenpiteet!$E$115,BY63*(CY63/1000)+(Satokasvi!$E$28-Satokasvi!$E$7)+IF(Z$8="x",Toimenpiteet!$E$29,0)+IF(Z$9="x",Toimenpiteet!$E$60,0)+IF(Z$10="x",Toimenpiteet!$E$88,0))/(1+$C$13)^EY$61</f>
        <v>108.24221324537949</v>
      </c>
      <c r="EZ63" s="37">
        <f ca="1">IF(AA$11="x",Toimenpiteet!$E$115,BZ63*(CZ63/1000)+(Satokasvi!$E$28-Satokasvi!$E$7)+IF(AA$8="x",Toimenpiteet!$E$29,0)+IF(AA$9="x",Toimenpiteet!$E$60,0)+IF(AA$10="x",Toimenpiteet!$E$88,0))/(1+$C$13)^EZ$61</f>
        <v>106.51130168743971</v>
      </c>
      <c r="FA63" s="37"/>
      <c r="FB63" s="37">
        <f t="shared" ref="FB63:FB126" ca="1" si="48">DB63</f>
        <v>165.48208117181812</v>
      </c>
      <c r="FC63" s="37">
        <f t="shared" ref="FC63:FC126" ca="1" si="49">FB63+DC63</f>
        <v>-84.305834748626779</v>
      </c>
      <c r="FD63" s="37">
        <f t="shared" ref="FD63:FD126" ca="1" si="50">FC63+DD63</f>
        <v>300.09100253245867</v>
      </c>
      <c r="FE63" s="37">
        <f t="shared" ref="FE63:FE126" ca="1" si="51">FD63+DE63</f>
        <v>577.28497627903312</v>
      </c>
      <c r="FF63" s="37">
        <f t="shared" ref="FF63:FF126" ca="1" si="52">FE63+DF63</f>
        <v>795.31070547354716</v>
      </c>
      <c r="FG63" s="37">
        <f t="shared" ref="FG63:FG126" ca="1" si="53">FF63+DG63</f>
        <v>1099.1373728084202</v>
      </c>
      <c r="FH63" s="37">
        <f t="shared" ref="FH63:FH126" ca="1" si="54">FG63+DH63</f>
        <v>883.66812230243147</v>
      </c>
      <c r="FI63" s="37">
        <f t="shared" ref="FI63:FI126" ca="1" si="55">FH63+DI63</f>
        <v>1135.9124108814378</v>
      </c>
      <c r="FJ63" s="37">
        <f t="shared" ref="FJ63:FJ126" ca="1" si="56">FI63+DJ63</f>
        <v>1314.0365812003649</v>
      </c>
      <c r="FK63" s="37">
        <f t="shared" ref="FK63:FK126" ca="1" si="57">FJ63+DK63</f>
        <v>1437.6120814380317</v>
      </c>
      <c r="FL63" s="37">
        <f t="shared" ref="FL63:FL126" ca="1" si="58">FK63+DL63</f>
        <v>1471.608097619893</v>
      </c>
      <c r="FM63" s="37">
        <f t="shared" ref="FM63:FM126" ca="1" si="59">FL63+DM63</f>
        <v>1607.7779350909555</v>
      </c>
      <c r="FN63" s="37">
        <f t="shared" ref="FN63:FN126" ca="1" si="60">FM63+DN63</f>
        <v>1802.1705507627744</v>
      </c>
      <c r="FO63" s="37">
        <f t="shared" ref="FO63:FO126" ca="1" si="61">FN63+DO63</f>
        <v>1854.1786039746041</v>
      </c>
      <c r="FP63" s="37">
        <f t="shared" ref="FP63:FP126" ca="1" si="62">FO63+DP63</f>
        <v>1684.0851879144739</v>
      </c>
      <c r="FQ63" s="37">
        <f t="shared" ref="FQ63:FQ126" ca="1" si="63">FP63+DQ63</f>
        <v>1940.5611556785734</v>
      </c>
      <c r="FR63" s="37">
        <f t="shared" ref="FR63:FR126" ca="1" si="64">FQ63+DR63</f>
        <v>2139.4678774213194</v>
      </c>
      <c r="FS63" s="37">
        <f t="shared" ref="FS63:FS126" ca="1" si="65">FR63+DS63</f>
        <v>2261.388030719535</v>
      </c>
      <c r="FT63" s="37">
        <f t="shared" ref="FT63:FT126" ca="1" si="66">FS63+DT63</f>
        <v>2419.6793271312763</v>
      </c>
      <c r="FU63" s="37">
        <f t="shared" ref="FU63:FU126" ca="1" si="67">FT63+DU63</f>
        <v>2580.3484897694489</v>
      </c>
      <c r="FV63" s="37">
        <f t="shared" ref="FV63:FV126" ca="1" si="68">FU63+DV63</f>
        <v>2674.370518316171</v>
      </c>
      <c r="FW63" s="37">
        <f t="shared" ref="FW63:FW126" ca="1" si="69">FV63+DW63</f>
        <v>2784.9083790680183</v>
      </c>
      <c r="FX63" s="37">
        <f t="shared" ref="FX63:FX126" ca="1" si="70">FW63+DX63</f>
        <v>2835.678625952617</v>
      </c>
      <c r="FY63" s="37">
        <f t="shared" ref="FY63:FY126" ca="1" si="71">FX63+DY63</f>
        <v>2943.9208391979964</v>
      </c>
      <c r="FZ63" s="37">
        <f t="shared" ref="FZ63:FZ126" ca="1" si="72">FY63+DZ63</f>
        <v>3050.4321408854362</v>
      </c>
      <c r="GA63" s="37"/>
      <c r="GB63" s="37">
        <f t="shared" ref="GB63:GB126" ca="1" si="73">EB63</f>
        <v>165.48208117181812</v>
      </c>
      <c r="GC63" s="37">
        <f t="shared" ref="GC63:GC126" ca="1" si="74">GB63+EC63</f>
        <v>-84.305834748626779</v>
      </c>
      <c r="GD63" s="37">
        <f t="shared" ca="1" si="23"/>
        <v>300.09100253245867</v>
      </c>
      <c r="GE63" s="37">
        <f t="shared" ca="1" si="24"/>
        <v>577.28497627903312</v>
      </c>
      <c r="GF63" s="37">
        <f t="shared" ca="1" si="25"/>
        <v>795.31070547354716</v>
      </c>
      <c r="GG63" s="37">
        <f t="shared" ca="1" si="26"/>
        <v>1099.1373728084202</v>
      </c>
      <c r="GH63" s="37">
        <f t="shared" ca="1" si="27"/>
        <v>883.66812230243147</v>
      </c>
      <c r="GI63" s="37">
        <f t="shared" ca="1" si="28"/>
        <v>1135.9124108814378</v>
      </c>
      <c r="GJ63" s="37">
        <f t="shared" ca="1" si="29"/>
        <v>1314.0365812003649</v>
      </c>
      <c r="GK63" s="37">
        <f t="shared" ca="1" si="30"/>
        <v>1437.6120814380317</v>
      </c>
      <c r="GL63" s="37">
        <f t="shared" ca="1" si="31"/>
        <v>1471.608097619893</v>
      </c>
      <c r="GM63" s="37">
        <f t="shared" ca="1" si="32"/>
        <v>1607.7779350909555</v>
      </c>
      <c r="GN63" s="37">
        <f t="shared" ca="1" si="33"/>
        <v>1802.1705507627744</v>
      </c>
      <c r="GO63" s="37">
        <f t="shared" ca="1" si="34"/>
        <v>1854.1786039746041</v>
      </c>
      <c r="GP63" s="37">
        <f t="shared" ca="1" si="35"/>
        <v>1684.0851879144739</v>
      </c>
      <c r="GQ63" s="37">
        <f t="shared" ca="1" si="36"/>
        <v>1940.5611556785734</v>
      </c>
      <c r="GR63" s="37">
        <f t="shared" ca="1" si="37"/>
        <v>2139.4678774213194</v>
      </c>
      <c r="GS63" s="37">
        <f t="shared" ca="1" si="38"/>
        <v>2261.388030719535</v>
      </c>
      <c r="GT63" s="37">
        <f t="shared" ca="1" si="39"/>
        <v>2419.6793271312763</v>
      </c>
      <c r="GU63" s="37">
        <f t="shared" ca="1" si="40"/>
        <v>2580.3484897694489</v>
      </c>
      <c r="GV63" s="37">
        <f t="shared" ca="1" si="41"/>
        <v>2674.370518316171</v>
      </c>
      <c r="GW63" s="37">
        <f t="shared" ca="1" si="42"/>
        <v>2784.9083790680183</v>
      </c>
      <c r="GX63" s="37">
        <f t="shared" ca="1" si="43"/>
        <v>2835.678625952617</v>
      </c>
      <c r="GY63" s="37">
        <f t="shared" ca="1" si="44"/>
        <v>2943.9208391979964</v>
      </c>
      <c r="GZ63" s="37">
        <f t="shared" ca="1" si="45"/>
        <v>3050.4321408854362</v>
      </c>
      <c r="HA63" s="37"/>
      <c r="HB63" s="37">
        <f ca="1">_xlfn.XLOOKUP($BE$18,$FB$61:$FZ$61,FB63:FZ63)</f>
        <v>795.31070547354716</v>
      </c>
      <c r="HC63" s="37">
        <f t="shared" ref="HC63:HC126" ca="1" si="75">_xlfn.XLOOKUP($BE$18,$GB$61:$GZ$61,GB63:GZ63)</f>
        <v>795.31070547354716</v>
      </c>
      <c r="HD63" s="37">
        <f t="shared" ref="HD63:HD126" ca="1" si="76">IF(HC63&gt;HB63,1,0)</f>
        <v>0</v>
      </c>
    </row>
    <row r="64" spans="2:266" x14ac:dyDescent="0.35">
      <c r="B64" s="15">
        <f t="shared" ca="1" si="47"/>
        <v>0.72506263051380804</v>
      </c>
      <c r="C64" s="15">
        <f t="shared" ca="1" si="20"/>
        <v>0.59042263105244774</v>
      </c>
      <c r="D64" s="15">
        <f t="shared" ca="1" si="20"/>
        <v>0.31705317474398331</v>
      </c>
      <c r="E64" s="15">
        <f t="shared" ca="1" si="20"/>
        <v>0.31782034670657699</v>
      </c>
      <c r="F64" s="15">
        <f t="shared" ca="1" si="20"/>
        <v>0.37812174488796135</v>
      </c>
      <c r="G64" s="15">
        <f t="shared" ca="1" si="20"/>
        <v>0.72795366762741021</v>
      </c>
      <c r="H64" s="15">
        <f t="shared" ca="1" si="20"/>
        <v>8.265385692191185E-2</v>
      </c>
      <c r="I64" s="15">
        <f t="shared" ca="1" si="20"/>
        <v>0.80844373122447666</v>
      </c>
      <c r="J64" s="15">
        <f t="shared" ca="1" si="20"/>
        <v>0.93348289191824096</v>
      </c>
      <c r="K64" s="15">
        <f t="shared" ca="1" si="20"/>
        <v>0.81376500760135939</v>
      </c>
      <c r="L64" s="15">
        <f t="shared" ca="1" si="20"/>
        <v>0.54740655324258702</v>
      </c>
      <c r="M64" s="15">
        <f t="shared" ca="1" si="20"/>
        <v>0.77336106594722265</v>
      </c>
      <c r="N64" s="15">
        <f t="shared" ca="1" si="20"/>
        <v>0.60160741799028117</v>
      </c>
      <c r="O64" s="15">
        <f t="shared" ca="1" si="20"/>
        <v>0.77189567012952032</v>
      </c>
      <c r="P64" s="15">
        <f t="shared" ca="1" si="20"/>
        <v>4.7361691979174059E-2</v>
      </c>
      <c r="Q64" s="15">
        <f t="shared" ca="1" si="20"/>
        <v>0.11796336858534651</v>
      </c>
      <c r="R64" s="15">
        <f t="shared" ca="1" si="20"/>
        <v>0.56115039363771935</v>
      </c>
      <c r="S64" s="15">
        <f t="shared" ca="1" si="20"/>
        <v>0.82810109103026253</v>
      </c>
      <c r="T64" s="15">
        <f t="shared" ca="1" si="21"/>
        <v>0.91484190385320385</v>
      </c>
      <c r="U64" s="15">
        <f t="shared" ca="1" si="21"/>
        <v>4.1965661926522513E-2</v>
      </c>
      <c r="V64" s="15">
        <f t="shared" ca="1" si="21"/>
        <v>0.2817084550471286</v>
      </c>
      <c r="W64" s="15">
        <f t="shared" ca="1" si="21"/>
        <v>0.97273286521863322</v>
      </c>
      <c r="X64" s="15">
        <f t="shared" ca="1" si="21"/>
        <v>0.65387065772416275</v>
      </c>
      <c r="Y64" s="15">
        <f t="shared" ca="1" si="21"/>
        <v>0.42630527035361865</v>
      </c>
      <c r="Z64" s="15">
        <f t="shared" ca="1" si="21"/>
        <v>0.12554674359687357</v>
      </c>
      <c r="AB64" s="5">
        <f ca="1">_xlfn.NORM.INV(B64,Satokasvi!$H$8,Satokasvi!$I$8)*_xlfn.BINOM.INV(1,(1-Satokasvi!$H$15),B64)</f>
        <v>2649.4869593676262</v>
      </c>
      <c r="AC64" s="5">
        <f ca="1">_xlfn.NORM.INV(C64,Satokasvi!$H$8,Satokasvi!$I$8)*_xlfn.BINOM.INV(1,(1-Satokasvi!$H$15),C64)</f>
        <v>2557.1580684900769</v>
      </c>
      <c r="AD64" s="5">
        <f ca="1">_xlfn.NORM.INV(D64,Satokasvi!$H$8,Satokasvi!$I$8)*_xlfn.BINOM.INV(1,(1-Satokasvi!$H$15),D64)</f>
        <v>2381.0112191467269</v>
      </c>
      <c r="AE64" s="5">
        <f ca="1">_xlfn.NORM.INV(E64,Satokasvi!$H$8,Satokasvi!$I$8)*_xlfn.BINOM.INV(1,(1-Satokasvi!$H$15),E64)</f>
        <v>2381.5493545791983</v>
      </c>
      <c r="AF64" s="5">
        <f ca="1">_xlfn.NORM.INV(F64,Satokasvi!$H$8,Satokasvi!$I$8)*_xlfn.BINOM.INV(1,(1-Satokasvi!$H$15),F64)</f>
        <v>2422.395625615613</v>
      </c>
      <c r="AG64" s="5">
        <f ca="1">_xlfn.NORM.INV(G64,Satokasvi!$H$8,Satokasvi!$I$8)*_xlfn.BINOM.INV(1,(1-Satokasvi!$H$15),G64)</f>
        <v>2651.6589393404652</v>
      </c>
      <c r="AH64" s="5">
        <f ca="1">_xlfn.NORM.INV(H64,Satokasvi!$H$8,Satokasvi!$I$8)*_xlfn.BINOM.INV(1,(1-Satokasvi!$H$15),H64)</f>
        <v>0</v>
      </c>
      <c r="AI64" s="5">
        <f ca="1">_xlfn.NORM.INV(I64,Satokasvi!$H$8,Satokasvi!$I$8)*_xlfn.BINOM.INV(1,(1-Satokasvi!$H$15),I64)</f>
        <v>2718.0439233351531</v>
      </c>
      <c r="AJ64" s="5">
        <f ca="1">_xlfn.NORM.INV(J64,Satokasvi!$H$8,Satokasvi!$I$8)*_xlfn.BINOM.INV(1,(1-Satokasvi!$H$15),J64)</f>
        <v>2875.5608925882325</v>
      </c>
      <c r="AK64" s="5">
        <f ca="1">_xlfn.NORM.INV(K64,Satokasvi!$H$8,Satokasvi!$I$8)*_xlfn.BINOM.INV(1,(1-Satokasvi!$H$15),K64)</f>
        <v>2722.9640636030249</v>
      </c>
      <c r="AL64" s="5">
        <f ca="1">_xlfn.NORM.INV(L64,Satokasvi!$H$8,Satokasvi!$I$8)*_xlfn.BINOM.INV(1,(1-Satokasvi!$H$15),L64)</f>
        <v>2529.7779148899876</v>
      </c>
      <c r="AM64" s="5">
        <f ca="1">_xlfn.NORM.INV(M64,Satokasvi!$H$8,Satokasvi!$I$8)*_xlfn.BINOM.INV(1,(1-Satokasvi!$H$15),M64)</f>
        <v>2687.4903851965555</v>
      </c>
      <c r="AN64" s="5">
        <f ca="1">_xlfn.NORM.INV(N64,Satokasvi!$H$8,Satokasvi!$I$8)*_xlfn.BINOM.INV(1,(1-Satokasvi!$H$15),N64)</f>
        <v>2564.3774781812913</v>
      </c>
      <c r="AO64" s="5">
        <f ca="1">_xlfn.NORM.INV(O64,Satokasvi!$H$8,Satokasvi!$I$8)*_xlfn.BINOM.INV(1,(1-Satokasvi!$H$15),O64)</f>
        <v>2686.2760791794349</v>
      </c>
      <c r="AP64" s="5">
        <f ca="1">_xlfn.NORM.INV(P64,Satokasvi!$H$8,Satokasvi!$I$8)*_xlfn.BINOM.INV(1,(1-Satokasvi!$H$15),P64)</f>
        <v>0</v>
      </c>
      <c r="AQ64" s="5">
        <f ca="1">_xlfn.NORM.INV(Q64,Satokasvi!$H$8,Satokasvi!$I$8)*_xlfn.BINOM.INV(1,(1-Satokasvi!$H$15),Q64)</f>
        <v>0</v>
      </c>
      <c r="AR64" s="5">
        <f ca="1">_xlfn.NORM.INV(R64,Satokasvi!$H$8,Satokasvi!$I$8)*_xlfn.BINOM.INV(1,(1-Satokasvi!$H$15),R64)</f>
        <v>2538.471630080151</v>
      </c>
      <c r="AS64" s="5">
        <f ca="1">_xlfn.NORM.INV(S64,Satokasvi!$H$8,Satokasvi!$I$8)*_xlfn.BINOM.INV(1,(1-Satokasvi!$H$15),S64)</f>
        <v>2736.6719848350099</v>
      </c>
      <c r="AT64" s="5">
        <f ca="1">_xlfn.NORM.INV(T64,Satokasvi!$H$8,Satokasvi!$I$8)*_xlfn.BINOM.INV(1,(1-Satokasvi!$H$15),T64)</f>
        <v>2842.7971329239053</v>
      </c>
      <c r="AU64" s="5">
        <f ca="1">_xlfn.NORM.INV(U64,Satokasvi!$H$8,Satokasvi!$I$8)*_xlfn.BINOM.INV(1,(1-Satokasvi!$H$15),U64)</f>
        <v>0</v>
      </c>
      <c r="AV64" s="5">
        <f ca="1">_xlfn.NORM.INV(V64,Satokasvi!$H$8,Satokasvi!$I$8)*_xlfn.BINOM.INV(1,(1-Satokasvi!$H$15),V64)</f>
        <v>2355.5565736692711</v>
      </c>
      <c r="AW64" s="5">
        <f ca="1">_xlfn.NORM.INV(W64,Satokasvi!$H$8,Satokasvi!$I$8)*_xlfn.BINOM.INV(1,(1-Satokasvi!$H$15),W64)</f>
        <v>2980.642112290921</v>
      </c>
      <c r="AX64" s="5">
        <f ca="1">_xlfn.NORM.INV(X64,Satokasvi!$H$8,Satokasvi!$I$8)*_xlfn.BINOM.INV(1,(1-Satokasvi!$H$15),X64)</f>
        <v>2598.9479303502785</v>
      </c>
      <c r="AY64" s="5">
        <f ca="1">_xlfn.NORM.INV(Y64,Satokasvi!$H$8,Satokasvi!$I$8)*_xlfn.BINOM.INV(1,(1-Satokasvi!$H$15),Y64)</f>
        <v>2453.5528487045167</v>
      </c>
      <c r="AZ64" s="5">
        <f ca="1">_xlfn.NORM.INV(Z64,Satokasvi!$H$8,Satokasvi!$I$8)*_xlfn.BINOM.INV(1,(1-Satokasvi!$H$15),Z64)</f>
        <v>0</v>
      </c>
      <c r="BB64" s="5">
        <f ca="1">IF(C$11="x",0,_xlfn.NORM.INV(B64,Satokasvi!$H$8,Satokasvi!$I$8)*IF(C$8="x",(1+Toimenpiteet!$C$7),1)*IF(C$9="x",(1+Toimenpiteet!$C$34),1)*(1+C$30)*_xlfn.BINOM.INV(1,(1-(Satokasvi!$H$15*(1+C$41))),B64))</f>
        <v>2649.4869593676262</v>
      </c>
      <c r="BC64" s="5">
        <f ca="1">IF(D$11="x",0,_xlfn.NORM.INV(C64,Satokasvi!$H$8,Satokasvi!$I$8)*IF(D$8="x",(1+Toimenpiteet!$C$7),1)*IF(D$9="x",(1+Toimenpiteet!$C$34),1)*(1+D$30)*_xlfn.BINOM.INV(1,(1-(Satokasvi!$H$15*(1+D$41))),C64))</f>
        <v>2557.1580684900769</v>
      </c>
      <c r="BD64" s="5">
        <f ca="1">IF(E$11="x",0,_xlfn.NORM.INV(D64,Satokasvi!$H$8,Satokasvi!$I$8)*IF(E$8="x",(1+Toimenpiteet!$C$7),1)*IF(E$9="x",(1+Toimenpiteet!$C$34),1)*(1+E$30)*_xlfn.BINOM.INV(1,(1-(Satokasvi!$H$15*(1+E$41))),D64))</f>
        <v>2381.0112191467269</v>
      </c>
      <c r="BE64" s="5">
        <f ca="1">IF(F$11="x",0,_xlfn.NORM.INV(E64,Satokasvi!$H$8,Satokasvi!$I$8)*IF(F$8="x",(1+Toimenpiteet!$C$7),1)*IF(F$9="x",(1+Toimenpiteet!$C$34),1)*(1+F$30)*_xlfn.BINOM.INV(1,(1-(Satokasvi!$H$15*(1+F$41))),E64))</f>
        <v>2381.5493545791983</v>
      </c>
      <c r="BF64" s="5">
        <f ca="1">IF(G$11="x",0,_xlfn.NORM.INV(F64,Satokasvi!$H$8,Satokasvi!$I$8)*IF(G$8="x",(1+Toimenpiteet!$C$7),1)*IF(G$9="x",(1+Toimenpiteet!$C$34),1)*(1+G$30)*_xlfn.BINOM.INV(1,(1-(Satokasvi!$H$15*(1+G$41))),F64))</f>
        <v>2422.395625615613</v>
      </c>
      <c r="BG64" s="5">
        <f ca="1">IF(H$11="x",0,_xlfn.NORM.INV(G64,Satokasvi!$H$8,Satokasvi!$I$8)*IF(H$8="x",(1+Toimenpiteet!$C$7),1)*IF(H$9="x",(1+Toimenpiteet!$C$34),1)*(1+H$30)*_xlfn.BINOM.INV(1,(1-(Satokasvi!$H$15*(1+H$41))),G64))</f>
        <v>2651.6589393404652</v>
      </c>
      <c r="BH64" s="5">
        <f ca="1">IF(I$11="x",0,_xlfn.NORM.INV(H64,Satokasvi!$H$8,Satokasvi!$I$8)*IF(I$8="x",(1+Toimenpiteet!$C$7),1)*IF(I$9="x",(1+Toimenpiteet!$C$34),1)*(1+I$30)*_xlfn.BINOM.INV(1,(1-(Satokasvi!$H$15*(1+I$41))),H64))</f>
        <v>0</v>
      </c>
      <c r="BI64" s="5">
        <f ca="1">IF(J$11="x",0,_xlfn.NORM.INV(I64,Satokasvi!$H$8,Satokasvi!$I$8)*IF(J$8="x",(1+Toimenpiteet!$C$7),1)*IF(J$9="x",(1+Toimenpiteet!$C$34),1)*(1+J$30)*_xlfn.BINOM.INV(1,(1-(Satokasvi!$H$15*(1+J$41))),I64))</f>
        <v>2718.0439233351531</v>
      </c>
      <c r="BJ64" s="5">
        <f ca="1">IF(K$11="x",0,_xlfn.NORM.INV(J64,Satokasvi!$H$8,Satokasvi!$I$8)*IF(K$8="x",(1+Toimenpiteet!$C$7),1)*IF(K$9="x",(1+Toimenpiteet!$C$34),1)*(1+K$30)*_xlfn.BINOM.INV(1,(1-(Satokasvi!$H$15*(1+K$41))),J64))</f>
        <v>2875.5608925882325</v>
      </c>
      <c r="BK64" s="5">
        <f ca="1">IF(L$11="x",0,_xlfn.NORM.INV(K64,Satokasvi!$H$8,Satokasvi!$I$8)*IF(L$8="x",(1+Toimenpiteet!$C$7),1)*IF(L$9="x",(1+Toimenpiteet!$C$34),1)*(1+L$30)*_xlfn.BINOM.INV(1,(1-(Satokasvi!$H$15*(1+L$41))),K64))</f>
        <v>2722.9640636030249</v>
      </c>
      <c r="BL64" s="5">
        <f ca="1">IF(M$11="x",0,_xlfn.NORM.INV(L64,Satokasvi!$H$8,Satokasvi!$I$8)*IF(M$8="x",(1+Toimenpiteet!$C$7),1)*IF(M$9="x",(1+Toimenpiteet!$C$34),1)*(1+M$30)*_xlfn.BINOM.INV(1,(1-(Satokasvi!$H$15*(1+M$41))),L64))</f>
        <v>2529.7779148899876</v>
      </c>
      <c r="BM64" s="5">
        <f ca="1">IF(N$11="x",0,_xlfn.NORM.INV(M64,Satokasvi!$H$8,Satokasvi!$I$8)*IF(N$8="x",(1+Toimenpiteet!$C$7),1)*IF(N$9="x",(1+Toimenpiteet!$C$34),1)*(1+N$30)*_xlfn.BINOM.INV(1,(1-(Satokasvi!$H$15*(1+N$41))),M64))</f>
        <v>2687.4903851965555</v>
      </c>
      <c r="BN64" s="5">
        <f ca="1">IF(O$11="x",0,_xlfn.NORM.INV(N64,Satokasvi!$H$8,Satokasvi!$I$8)*IF(O$8="x",(1+Toimenpiteet!$C$7),1)*IF(O$9="x",(1+Toimenpiteet!$C$34),1)*(1+O$30)*_xlfn.BINOM.INV(1,(1-(Satokasvi!$H$15*(1+O$41))),N64))</f>
        <v>2564.3774781812913</v>
      </c>
      <c r="BO64" s="5">
        <f ca="1">IF(P$11="x",0,_xlfn.NORM.INV(O64,Satokasvi!$H$8,Satokasvi!$I$8)*IF(P$8="x",(1+Toimenpiteet!$C$7),1)*IF(P$9="x",(1+Toimenpiteet!$C$34),1)*(1+P$30)*_xlfn.BINOM.INV(1,(1-(Satokasvi!$H$15*(1+P$41))),O64))</f>
        <v>2686.2760791794349</v>
      </c>
      <c r="BP64" s="5">
        <f ca="1">IF(Q$11="x",0,_xlfn.NORM.INV(P64,Satokasvi!$H$8,Satokasvi!$I$8)*IF(Q$8="x",(1+Toimenpiteet!$C$7),1)*IF(Q$9="x",(1+Toimenpiteet!$C$34),1)*(1+Q$30)*_xlfn.BINOM.INV(1,(1-(Satokasvi!$H$15*(1+Q$41))),P64))</f>
        <v>0</v>
      </c>
      <c r="BQ64" s="5">
        <f ca="1">IF(R$11="x",0,_xlfn.NORM.INV(Q64,Satokasvi!$H$8,Satokasvi!$I$8)*IF(R$8="x",(1+Toimenpiteet!$C$7),1)*IF(R$9="x",(1+Toimenpiteet!$C$34),1)*(1+R$30)*_xlfn.BINOM.INV(1,(1-(Satokasvi!$H$15*(1+R$41))),Q64))</f>
        <v>0</v>
      </c>
      <c r="BR64" s="5">
        <f ca="1">IF(S$11="x",0,_xlfn.NORM.INV(R64,Satokasvi!$H$8,Satokasvi!$I$8)*IF(S$8="x",(1+Toimenpiteet!$C$7),1)*IF(S$9="x",(1+Toimenpiteet!$C$34),1)*(1+S$30)*_xlfn.BINOM.INV(1,(1-(Satokasvi!$H$15*(1+S$41))),R64))</f>
        <v>2538.471630080151</v>
      </c>
      <c r="BS64" s="5">
        <f ca="1">IF(T$11="x",0,_xlfn.NORM.INV(S64,Satokasvi!$H$8,Satokasvi!$I$8)*IF(T$8="x",(1+Toimenpiteet!$C$7),1)*IF(T$9="x",(1+Toimenpiteet!$C$34),1)*(1+T$30)*_xlfn.BINOM.INV(1,(1-(Satokasvi!$H$15*(1+T$41))),S64))</f>
        <v>2736.6719848350099</v>
      </c>
      <c r="BT64" s="5">
        <f ca="1">IF(U$11="x",0,_xlfn.NORM.INV(T64,Satokasvi!$H$8,Satokasvi!$I$8)*IF(U$8="x",(1+Toimenpiteet!$C$7),1)*IF(U$9="x",(1+Toimenpiteet!$C$34),1)*(1+U$30)*_xlfn.BINOM.INV(1,(1-(Satokasvi!$H$15*(1+U$41))),T64))</f>
        <v>2842.7971329239053</v>
      </c>
      <c r="BU64" s="5">
        <f ca="1">IF(V$11="x",0,_xlfn.NORM.INV(U64,Satokasvi!$H$8,Satokasvi!$I$8)*IF(V$8="x",(1+Toimenpiteet!$C$7),1)*IF(V$9="x",(1+Toimenpiteet!$C$34),1)*(1+V$30)*_xlfn.BINOM.INV(1,(1-(Satokasvi!$H$15*(1+V$41))),U64))</f>
        <v>0</v>
      </c>
      <c r="BV64" s="5">
        <f ca="1">IF(W$11="x",0,_xlfn.NORM.INV(V64,Satokasvi!$H$8,Satokasvi!$I$8)*IF(W$8="x",(1+Toimenpiteet!$C$7),1)*IF(W$9="x",(1+Toimenpiteet!$C$34),1)*(1+W$30)*_xlfn.BINOM.INV(1,(1-(Satokasvi!$H$15*(1+W$41))),V64))</f>
        <v>2355.5565736692711</v>
      </c>
      <c r="BW64" s="5">
        <f ca="1">IF(X$11="x",0,_xlfn.NORM.INV(W64,Satokasvi!$H$8,Satokasvi!$I$8)*IF(X$8="x",(1+Toimenpiteet!$C$7),1)*IF(X$9="x",(1+Toimenpiteet!$C$34),1)*(1+X$30)*_xlfn.BINOM.INV(1,(1-(Satokasvi!$H$15*(1+X$41))),W64))</f>
        <v>2980.642112290921</v>
      </c>
      <c r="BX64" s="5">
        <f ca="1">IF(Y$11="x",0,_xlfn.NORM.INV(X64,Satokasvi!$H$8,Satokasvi!$I$8)*IF(Y$8="x",(1+Toimenpiteet!$C$7),1)*IF(Y$9="x",(1+Toimenpiteet!$C$34),1)*(1+Y$30)*_xlfn.BINOM.INV(1,(1-(Satokasvi!$H$15*(1+Y$41))),X64))</f>
        <v>2598.9479303502785</v>
      </c>
      <c r="BY64" s="5">
        <f ca="1">IF(Z$11="x",0,_xlfn.NORM.INV(Y64,Satokasvi!$H$8,Satokasvi!$I$8)*IF(Z$8="x",(1+Toimenpiteet!$C$7),1)*IF(Z$9="x",(1+Toimenpiteet!$C$34),1)*(1+Z$30)*_xlfn.BINOM.INV(1,(1-(Satokasvi!$H$15*(1+Z$41))),Y64))</f>
        <v>2453.5528487045167</v>
      </c>
      <c r="BZ64" s="5">
        <f ca="1">IF(AA$11="x",0,_xlfn.NORM.INV(Z64,Satokasvi!$H$8,Satokasvi!$I$8)*IF(AA$8="x",(1+Toimenpiteet!$C$7),1)*IF(AA$9="x",(1+Toimenpiteet!$C$34),1)*(1+AA$30)*_xlfn.BINOM.INV(1,(1-(Satokasvi!$H$15*(1+AA$41))),Z64))</f>
        <v>0</v>
      </c>
      <c r="CB64" s="35">
        <f ca="1">_xlfn.NORM.INV(RAND(),Satokasvi!$H$13,Satokasvi!$I$13)</f>
        <v>191.76095850589837</v>
      </c>
      <c r="CC64" s="35">
        <f ca="1">_xlfn.NORM.INV(RAND(),Satokasvi!$H$13,Satokasvi!$I$13)</f>
        <v>204.79111417940027</v>
      </c>
      <c r="CD64" s="35">
        <f ca="1">_xlfn.NORM.INV(RAND(),Satokasvi!$H$13,Satokasvi!$I$13)</f>
        <v>124.07034589692694</v>
      </c>
      <c r="CE64" s="35">
        <f ca="1">_xlfn.NORM.INV(RAND(),Satokasvi!$H$13,Satokasvi!$I$13)</f>
        <v>160.18397990989732</v>
      </c>
      <c r="CF64" s="35">
        <f ca="1">_xlfn.NORM.INV(RAND(),Satokasvi!$H$13,Satokasvi!$I$13)</f>
        <v>134.94451899940645</v>
      </c>
      <c r="CG64" s="35">
        <f ca="1">_xlfn.NORM.INV(RAND(),Satokasvi!$H$13,Satokasvi!$I$13)</f>
        <v>264.93479378423274</v>
      </c>
      <c r="CH64" s="35">
        <f ca="1">_xlfn.NORM.INV(RAND(),Satokasvi!$H$13,Satokasvi!$I$13)</f>
        <v>180.08264584355405</v>
      </c>
      <c r="CI64" s="35">
        <f ca="1">_xlfn.NORM.INV(RAND(),Satokasvi!$H$13,Satokasvi!$I$13)</f>
        <v>215.05024112586295</v>
      </c>
      <c r="CJ64" s="35">
        <f ca="1">_xlfn.NORM.INV(RAND(),Satokasvi!$H$13,Satokasvi!$I$13)</f>
        <v>196.63660228504907</v>
      </c>
      <c r="CK64" s="35">
        <f ca="1">_xlfn.NORM.INV(RAND(),Satokasvi!$H$13,Satokasvi!$I$13)</f>
        <v>200.31070762047287</v>
      </c>
      <c r="CL64" s="35">
        <f ca="1">_xlfn.NORM.INV(RAND(),Satokasvi!$H$13,Satokasvi!$I$13)</f>
        <v>176.0203322980766</v>
      </c>
      <c r="CM64" s="35">
        <f ca="1">_xlfn.NORM.INV(RAND(),Satokasvi!$H$13,Satokasvi!$I$13)</f>
        <v>230.05330095203686</v>
      </c>
      <c r="CN64" s="35">
        <f ca="1">_xlfn.NORM.INV(RAND(),Satokasvi!$H$13,Satokasvi!$I$13)</f>
        <v>189.15877101335511</v>
      </c>
      <c r="CO64" s="35">
        <f ca="1">_xlfn.NORM.INV(RAND(),Satokasvi!$H$13,Satokasvi!$I$13)</f>
        <v>252.71738985164586</v>
      </c>
      <c r="CP64" s="35">
        <f ca="1">_xlfn.NORM.INV(RAND(),Satokasvi!$H$13,Satokasvi!$I$13)</f>
        <v>203.36780086451</v>
      </c>
      <c r="CQ64" s="35">
        <f ca="1">_xlfn.NORM.INV(RAND(),Satokasvi!$H$13,Satokasvi!$I$13)</f>
        <v>162.21243471967674</v>
      </c>
      <c r="CR64" s="35">
        <f ca="1">_xlfn.NORM.INV(RAND(),Satokasvi!$H$13,Satokasvi!$I$13)</f>
        <v>277.8376229095208</v>
      </c>
      <c r="CS64" s="35">
        <f ca="1">_xlfn.NORM.INV(RAND(),Satokasvi!$H$13,Satokasvi!$I$13)</f>
        <v>93.989314624550488</v>
      </c>
      <c r="CT64" s="35">
        <f ca="1">_xlfn.NORM.INV(RAND(),Satokasvi!$H$13,Satokasvi!$I$13)</f>
        <v>201.53722793711302</v>
      </c>
      <c r="CU64" s="35">
        <f ca="1">_xlfn.NORM.INV(RAND(),Satokasvi!$H$13,Satokasvi!$I$13)</f>
        <v>145.72871709620665</v>
      </c>
      <c r="CV64" s="35">
        <f ca="1">_xlfn.NORM.INV(RAND(),Satokasvi!$H$13,Satokasvi!$I$13)</f>
        <v>223.07830885075003</v>
      </c>
      <c r="CW64" s="35">
        <f ca="1">_xlfn.NORM.INV(RAND(),Satokasvi!$H$13,Satokasvi!$I$13)</f>
        <v>40.372545911995275</v>
      </c>
      <c r="CX64" s="35">
        <f ca="1">_xlfn.NORM.INV(RAND(),Satokasvi!$H$13,Satokasvi!$I$13)</f>
        <v>242.74234289638122</v>
      </c>
      <c r="CY64" s="35">
        <f ca="1">_xlfn.NORM.INV(RAND(),Satokasvi!$H$13,Satokasvi!$I$13)</f>
        <v>226.99693246749644</v>
      </c>
      <c r="CZ64" s="35">
        <f ca="1">_xlfn.NORM.INV(RAND(),Satokasvi!$H$13,Satokasvi!$I$13)</f>
        <v>155.71886665401178</v>
      </c>
      <c r="DB64" s="37">
        <f ca="1">(AB64*(CB64/1000)+(Satokasvi!$E$28-Satokasvi!$E$7))/(1+$C$13)^DB$61</f>
        <v>235.98850376428564</v>
      </c>
      <c r="DC64" s="37">
        <f ca="1">(AC64*(CC64/1000)+(Satokasvi!$E$28-Satokasvi!$E$7))/(1+$C$13)^DC$61</f>
        <v>243.83377319156003</v>
      </c>
      <c r="DD64" s="37">
        <f ca="1">(AD64*(CD64/1000)+(Satokasvi!$E$28-Satokasvi!$E$7))/(1+$C$13)^DD$61</f>
        <v>27.832098542452169</v>
      </c>
      <c r="DE64" s="37">
        <f ca="1">(AE64*(CE64/1000)+(Satokasvi!$E$28-Satokasvi!$E$7))/(1+$C$13)^DE$61</f>
        <v>103.49635021368091</v>
      </c>
      <c r="DF64" s="37">
        <f ca="1">(AF64*(CF64/1000)+(Satokasvi!$E$28-Satokasvi!$E$7))/(1+$C$13)^DF$61</f>
        <v>53.386005860896546</v>
      </c>
      <c r="DG64" s="37">
        <f ca="1">(AG64*(CG64/1000)+(Satokasvi!$E$28-Satokasvi!$E$7))/(1+$C$13)^DG$61</f>
        <v>366.41336024569796</v>
      </c>
      <c r="DH64" s="37">
        <f ca="1">(AH64*(CH64/1000)+(Satokasvi!$E$28-Satokasvi!$E$7))/(1+$C$13)^DH$61</f>
        <v>-215.46925050598875</v>
      </c>
      <c r="DI64" s="37">
        <f ca="1">(AI64*(CI64/1000)+(Satokasvi!$E$28-Satokasvi!$E$7))/(1+$C$13)^DI$61</f>
        <v>252.2288817824892</v>
      </c>
      <c r="DJ64" s="37">
        <f ca="1">(AJ64*(CJ64/1000)+(Satokasvi!$E$28-Satokasvi!$E$7))/(1+$C$13)^DJ$61</f>
        <v>230.26264434756467</v>
      </c>
      <c r="DK64" s="37">
        <f ca="1">(AK64*(CK64/1000)+(Satokasvi!$E$28-Satokasvi!$E$7))/(1+$C$13)^DK$61</f>
        <v>208.67284804007241</v>
      </c>
      <c r="DL64" s="37">
        <f ca="1">(AL64*(CL64/1000)+(Satokasvi!$E$28-Satokasvi!$E$7))/(1+$C$13)^DL$61</f>
        <v>130.24702908397558</v>
      </c>
      <c r="DM64" s="37">
        <f ca="1">(AM64*(CM64/1000)+(Satokasvi!$E$28-Satokasvi!$E$7))/(1+$C$13)^DM$61</f>
        <v>247.77368887763683</v>
      </c>
      <c r="DN64" s="37">
        <f ca="1">(AN64*(CN64/1000)+(Satokasvi!$E$28-Satokasvi!$E$7))/(1+$C$13)^DN$61</f>
        <v>149.86002035312384</v>
      </c>
      <c r="DO64" s="37">
        <f ca="1">(AO64*(CO64/1000)+(Satokasvi!$E$28-Satokasvi!$E$7))/(1+$C$13)^DO$61</f>
        <v>273.6159530574518</v>
      </c>
      <c r="DP64" s="37">
        <f ca="1">(AP64*(CP64/1000)+(Satokasvi!$E$28-Satokasvi!$E$7))/(1+$C$13)^DP$61</f>
        <v>-170.09341606013018</v>
      </c>
      <c r="DQ64" s="37">
        <f ca="1">(AQ64*(CQ64/1000)+(Satokasvi!$E$28-Satokasvi!$E$7))/(1+$C$13)^DQ$61</f>
        <v>-165.13923889333032</v>
      </c>
      <c r="DR64" s="37">
        <f ca="1">(AR64*(CR64/1000)+(Satokasvi!$E$28-Satokasvi!$E$7))/(1+$C$13)^DR$61</f>
        <v>266.37840955707469</v>
      </c>
      <c r="DS64" s="37">
        <f ca="1">(AS64*(CS64/1000)+(Satokasvi!$E$28-Satokasvi!$E$7))/(1+$C$13)^DS$61</f>
        <v>-4.5711493569570489</v>
      </c>
      <c r="DT64" s="37">
        <f ca="1">(AT64*(CT64/1000)+(Satokasvi!$E$28-Satokasvi!$E$7))/(1+$C$13)^DT$61</f>
        <v>175.60786472147811</v>
      </c>
      <c r="DU64" s="37">
        <f ca="1">(AU64*(CU64/1000)+(Satokasvi!$E$28-Satokasvi!$E$7))/(1+$C$13)^DU$61</f>
        <v>-146.72407485937876</v>
      </c>
      <c r="DV64" s="37">
        <f ca="1">(AV64*(CV64/1000)+(Satokasvi!$E$28-Satokasvi!$E$7))/(1+$C$13)^DV$61</f>
        <v>140.01738263260592</v>
      </c>
      <c r="DW64" s="37">
        <f ca="1">(AW64*(CW64/1000)+(Satokasvi!$E$28-Satokasvi!$E$7))/(1+$C$13)^DW$61</f>
        <v>-75.498999065148666</v>
      </c>
      <c r="DX64" s="37">
        <f ca="1">(AX64*(CX64/1000)+(Satokasvi!$E$28-Satokasvi!$E$7))/(1+$C$13)^DX$61</f>
        <v>185.38569635342276</v>
      </c>
      <c r="DY64" s="37">
        <f ca="1">(AY64*(CY64/1000)+(Satokasvi!$E$28-Satokasvi!$E$7))/(1+$C$13)^DY$61</f>
        <v>143.61954778153512</v>
      </c>
      <c r="DZ64" s="37">
        <f ca="1">(AZ64*(CZ64/1000)+(Satokasvi!$E$28-Satokasvi!$E$7))/(1+$C$13)^DZ$61</f>
        <v>-126.56547585433981</v>
      </c>
      <c r="EB64" s="37">
        <f ca="1">IF(C$11="x",Toimenpiteet!$E$115,BB64*(CB64/1000)+(Satokasvi!$E$28-Satokasvi!$E$7)+IF(C$8="x",Toimenpiteet!$E$29,0)+IF(C$9="x",Toimenpiteet!$E$60,0)+IF(C$10="x",Toimenpiteet!$E$88,0))/(1+$C$13)^EB$61</f>
        <v>235.98850376428564</v>
      </c>
      <c r="EC64" s="37">
        <f ca="1">IF(D$11="x",Toimenpiteet!$E$115,BC64*(CC64/1000)+(Satokasvi!$E$28-Satokasvi!$E$7)+IF(D$8="x",Toimenpiteet!$E$29,0)+IF(D$9="x",Toimenpiteet!$E$60,0)+IF(D$10="x",Toimenpiteet!$E$88,0))/(1+$C$13)^EC$61</f>
        <v>243.83377319156003</v>
      </c>
      <c r="ED64" s="37">
        <f ca="1">IF(E$11="x",Toimenpiteet!$E$115,BD64*(CD64/1000)+(Satokasvi!$E$28-Satokasvi!$E$7)+IF(E$8="x",Toimenpiteet!$E$29,0)+IF(E$9="x",Toimenpiteet!$E$60,0)+IF(E$10="x",Toimenpiteet!$E$88,0))/(1+$C$13)^ED$61</f>
        <v>27.832098542452169</v>
      </c>
      <c r="EE64" s="37">
        <f ca="1">IF(F$11="x",Toimenpiteet!$E$115,BE64*(CE64/1000)+(Satokasvi!$E$28-Satokasvi!$E$7)+IF(F$8="x",Toimenpiteet!$E$29,0)+IF(F$9="x",Toimenpiteet!$E$60,0)+IF(F$10="x",Toimenpiteet!$E$88,0))/(1+$C$13)^EE$61</f>
        <v>103.49635021368091</v>
      </c>
      <c r="EF64" s="37">
        <f ca="1">IF(G$11="x",Toimenpiteet!$E$115,BF64*(CF64/1000)+(Satokasvi!$E$28-Satokasvi!$E$7)+IF(G$8="x",Toimenpiteet!$E$29,0)+IF(G$9="x",Toimenpiteet!$E$60,0)+IF(G$10="x",Toimenpiteet!$E$88,0))/(1+$C$13)^EF$61</f>
        <v>53.386005860896546</v>
      </c>
      <c r="EG64" s="37">
        <f ca="1">IF(H$11="x",Toimenpiteet!$E$115,BG64*(CG64/1000)+(Satokasvi!$E$28-Satokasvi!$E$7)+IF(H$8="x",Toimenpiteet!$E$29,0)+IF(H$9="x",Toimenpiteet!$E$60,0)+IF(H$10="x",Toimenpiteet!$E$88,0))/(1+$C$13)^EG$61</f>
        <v>366.41336024569796</v>
      </c>
      <c r="EH64" s="37">
        <f ca="1">IF(I$11="x",Toimenpiteet!$E$115,BH64*(CH64/1000)+(Satokasvi!$E$28-Satokasvi!$E$7)+IF(I$8="x",Toimenpiteet!$E$29,0)+IF(I$9="x",Toimenpiteet!$E$60,0)+IF(I$10="x",Toimenpiteet!$E$88,0))/(1+$C$13)^EH$61</f>
        <v>-215.46925050598875</v>
      </c>
      <c r="EI64" s="37">
        <f ca="1">IF(J$11="x",Toimenpiteet!$E$115,BI64*(CI64/1000)+(Satokasvi!$E$28-Satokasvi!$E$7)+IF(J$8="x",Toimenpiteet!$E$29,0)+IF(J$9="x",Toimenpiteet!$E$60,0)+IF(J$10="x",Toimenpiteet!$E$88,0))/(1+$C$13)^EI$61</f>
        <v>252.2288817824892</v>
      </c>
      <c r="EJ64" s="37">
        <f ca="1">IF(K$11="x",Toimenpiteet!$E$115,BJ64*(CJ64/1000)+(Satokasvi!$E$28-Satokasvi!$E$7)+IF(K$8="x",Toimenpiteet!$E$29,0)+IF(K$9="x",Toimenpiteet!$E$60,0)+IF(K$10="x",Toimenpiteet!$E$88,0))/(1+$C$13)^EJ$61</f>
        <v>230.26264434756467</v>
      </c>
      <c r="EK64" s="37">
        <f ca="1">IF(L$11="x",Toimenpiteet!$E$115,BK64*(CK64/1000)+(Satokasvi!$E$28-Satokasvi!$E$7)+IF(L$8="x",Toimenpiteet!$E$29,0)+IF(L$9="x",Toimenpiteet!$E$60,0)+IF(L$10="x",Toimenpiteet!$E$88,0))/(1+$C$13)^EK$61</f>
        <v>208.67284804007241</v>
      </c>
      <c r="EL64" s="37">
        <f ca="1">IF(M$11="x",Toimenpiteet!$E$115,BL64*(CL64/1000)+(Satokasvi!$E$28-Satokasvi!$E$7)+IF(M$8="x",Toimenpiteet!$E$29,0)+IF(M$9="x",Toimenpiteet!$E$60,0)+IF(M$10="x",Toimenpiteet!$E$88,0))/(1+$C$13)^EL$61</f>
        <v>130.24702908397558</v>
      </c>
      <c r="EM64" s="37">
        <f ca="1">IF(N$11="x",Toimenpiteet!$E$115,BM64*(CM64/1000)+(Satokasvi!$E$28-Satokasvi!$E$7)+IF(N$8="x",Toimenpiteet!$E$29,0)+IF(N$9="x",Toimenpiteet!$E$60,0)+IF(N$10="x",Toimenpiteet!$E$88,0))/(1+$C$13)^EM$61</f>
        <v>247.77368887763683</v>
      </c>
      <c r="EN64" s="37">
        <f ca="1">IF(O$11="x",Toimenpiteet!$E$115,BN64*(CN64/1000)+(Satokasvi!$E$28-Satokasvi!$E$7)+IF(O$8="x",Toimenpiteet!$E$29,0)+IF(O$9="x",Toimenpiteet!$E$60,0)+IF(O$10="x",Toimenpiteet!$E$88,0))/(1+$C$13)^EN$61</f>
        <v>149.86002035312384</v>
      </c>
      <c r="EO64" s="37">
        <f ca="1">IF(P$11="x",Toimenpiteet!$E$115,BO64*(CO64/1000)+(Satokasvi!$E$28-Satokasvi!$E$7)+IF(P$8="x",Toimenpiteet!$E$29,0)+IF(P$9="x",Toimenpiteet!$E$60,0)+IF(P$10="x",Toimenpiteet!$E$88,0))/(1+$C$13)^EO$61</f>
        <v>273.6159530574518</v>
      </c>
      <c r="EP64" s="37">
        <f ca="1">IF(Q$11="x",Toimenpiteet!$E$115,BP64*(CP64/1000)+(Satokasvi!$E$28-Satokasvi!$E$7)+IF(Q$8="x",Toimenpiteet!$E$29,0)+IF(Q$9="x",Toimenpiteet!$E$60,0)+IF(Q$10="x",Toimenpiteet!$E$88,0))/(1+$C$13)^EP$61</f>
        <v>-170.09341606013018</v>
      </c>
      <c r="EQ64" s="37">
        <f ca="1">IF(R$11="x",Toimenpiteet!$E$115,BQ64*(CQ64/1000)+(Satokasvi!$E$28-Satokasvi!$E$7)+IF(R$8="x",Toimenpiteet!$E$29,0)+IF(R$9="x",Toimenpiteet!$E$60,0)+IF(R$10="x",Toimenpiteet!$E$88,0))/(1+$C$13)^EQ$61</f>
        <v>-165.13923889333032</v>
      </c>
      <c r="ER64" s="37">
        <f ca="1">IF(S$11="x",Toimenpiteet!$E$115,BR64*(CR64/1000)+(Satokasvi!$E$28-Satokasvi!$E$7)+IF(S$8="x",Toimenpiteet!$E$29,0)+IF(S$9="x",Toimenpiteet!$E$60,0)+IF(S$10="x",Toimenpiteet!$E$88,0))/(1+$C$13)^ER$61</f>
        <v>266.37840955707469</v>
      </c>
      <c r="ES64" s="37">
        <f ca="1">IF(T$11="x",Toimenpiteet!$E$115,BS64*(CS64/1000)+(Satokasvi!$E$28-Satokasvi!$E$7)+IF(T$8="x",Toimenpiteet!$E$29,0)+IF(T$9="x",Toimenpiteet!$E$60,0)+IF(T$10="x",Toimenpiteet!$E$88,0))/(1+$C$13)^ES$61</f>
        <v>-4.5711493569570489</v>
      </c>
      <c r="ET64" s="37">
        <f ca="1">IF(U$11="x",Toimenpiteet!$E$115,BT64*(CT64/1000)+(Satokasvi!$E$28-Satokasvi!$E$7)+IF(U$8="x",Toimenpiteet!$E$29,0)+IF(U$9="x",Toimenpiteet!$E$60,0)+IF(U$10="x",Toimenpiteet!$E$88,0))/(1+$C$13)^ET$61</f>
        <v>175.60786472147811</v>
      </c>
      <c r="EU64" s="37">
        <f ca="1">IF(V$11="x",Toimenpiteet!$E$115,BU64*(CU64/1000)+(Satokasvi!$E$28-Satokasvi!$E$7)+IF(V$8="x",Toimenpiteet!$E$29,0)+IF(V$9="x",Toimenpiteet!$E$60,0)+IF(V$10="x",Toimenpiteet!$E$88,0))/(1+$C$13)^EU$61</f>
        <v>-146.72407485937876</v>
      </c>
      <c r="EV64" s="37">
        <f ca="1">IF(W$11="x",Toimenpiteet!$E$115,BV64*(CV64/1000)+(Satokasvi!$E$28-Satokasvi!$E$7)+IF(W$8="x",Toimenpiteet!$E$29,0)+IF(W$9="x",Toimenpiteet!$E$60,0)+IF(W$10="x",Toimenpiteet!$E$88,0))/(1+$C$13)^EV$61</f>
        <v>140.01738263260592</v>
      </c>
      <c r="EW64" s="37">
        <f ca="1">IF(X$11="x",Toimenpiteet!$E$115,BW64*(CW64/1000)+(Satokasvi!$E$28-Satokasvi!$E$7)+IF(X$8="x",Toimenpiteet!$E$29,0)+IF(X$9="x",Toimenpiteet!$E$60,0)+IF(X$10="x",Toimenpiteet!$E$88,0))/(1+$C$13)^EW$61</f>
        <v>-75.498999065148666</v>
      </c>
      <c r="EX64" s="37">
        <f ca="1">IF(Y$11="x",Toimenpiteet!$E$115,BX64*(CX64/1000)+(Satokasvi!$E$28-Satokasvi!$E$7)+IF(Y$8="x",Toimenpiteet!$E$29,0)+IF(Y$9="x",Toimenpiteet!$E$60,0)+IF(Y$10="x",Toimenpiteet!$E$88,0))/(1+$C$13)^EX$61</f>
        <v>185.38569635342276</v>
      </c>
      <c r="EY64" s="37">
        <f ca="1">IF(Z$11="x",Toimenpiteet!$E$115,BY64*(CY64/1000)+(Satokasvi!$E$28-Satokasvi!$E$7)+IF(Z$8="x",Toimenpiteet!$E$29,0)+IF(Z$9="x",Toimenpiteet!$E$60,0)+IF(Z$10="x",Toimenpiteet!$E$88,0))/(1+$C$13)^EY$61</f>
        <v>143.61954778153512</v>
      </c>
      <c r="EZ64" s="37">
        <f ca="1">IF(AA$11="x",Toimenpiteet!$E$115,BZ64*(CZ64/1000)+(Satokasvi!$E$28-Satokasvi!$E$7)+IF(AA$8="x",Toimenpiteet!$E$29,0)+IF(AA$9="x",Toimenpiteet!$E$60,0)+IF(AA$10="x",Toimenpiteet!$E$88,0))/(1+$C$13)^EZ$61</f>
        <v>-126.56547585433981</v>
      </c>
      <c r="FA64" s="37"/>
      <c r="FB64" s="37">
        <f t="shared" ca="1" si="48"/>
        <v>235.98850376428564</v>
      </c>
      <c r="FC64" s="37">
        <f t="shared" ca="1" si="49"/>
        <v>479.82227695584567</v>
      </c>
      <c r="FD64" s="37">
        <f t="shared" ca="1" si="50"/>
        <v>507.65437549829784</v>
      </c>
      <c r="FE64" s="37">
        <f t="shared" ca="1" si="51"/>
        <v>611.15072571197879</v>
      </c>
      <c r="FF64" s="37">
        <f t="shared" ca="1" si="52"/>
        <v>664.5367315728754</v>
      </c>
      <c r="FG64" s="37">
        <f t="shared" ca="1" si="53"/>
        <v>1030.9500918185734</v>
      </c>
      <c r="FH64" s="37">
        <f t="shared" ca="1" si="54"/>
        <v>815.48084131258463</v>
      </c>
      <c r="FI64" s="37">
        <f t="shared" ca="1" si="55"/>
        <v>1067.7097230950737</v>
      </c>
      <c r="FJ64" s="37">
        <f t="shared" ca="1" si="56"/>
        <v>1297.9723674426384</v>
      </c>
      <c r="FK64" s="37">
        <f t="shared" ca="1" si="57"/>
        <v>1506.6452154827109</v>
      </c>
      <c r="FL64" s="37">
        <f t="shared" ca="1" si="58"/>
        <v>1636.8922445666865</v>
      </c>
      <c r="FM64" s="37">
        <f t="shared" ca="1" si="59"/>
        <v>1884.6659334443234</v>
      </c>
      <c r="FN64" s="37">
        <f t="shared" ca="1" si="60"/>
        <v>2034.5259537974473</v>
      </c>
      <c r="FO64" s="37">
        <f t="shared" ca="1" si="61"/>
        <v>2308.1419068548989</v>
      </c>
      <c r="FP64" s="37">
        <f t="shared" ca="1" si="62"/>
        <v>2138.0484907947689</v>
      </c>
      <c r="FQ64" s="37">
        <f t="shared" ca="1" si="63"/>
        <v>1972.9092519014387</v>
      </c>
      <c r="FR64" s="37">
        <f t="shared" ca="1" si="64"/>
        <v>2239.2876614585134</v>
      </c>
      <c r="FS64" s="37">
        <f t="shared" ca="1" si="65"/>
        <v>2234.7165121015564</v>
      </c>
      <c r="FT64" s="37">
        <f t="shared" ca="1" si="66"/>
        <v>2410.3243768230345</v>
      </c>
      <c r="FU64" s="37">
        <f t="shared" ca="1" si="67"/>
        <v>2263.600301963656</v>
      </c>
      <c r="FV64" s="37">
        <f t="shared" ca="1" si="68"/>
        <v>2403.6176845962618</v>
      </c>
      <c r="FW64" s="37">
        <f t="shared" ca="1" si="69"/>
        <v>2328.118685531113</v>
      </c>
      <c r="FX64" s="37">
        <f t="shared" ca="1" si="70"/>
        <v>2513.5043818845356</v>
      </c>
      <c r="FY64" s="37">
        <f t="shared" ca="1" si="71"/>
        <v>2657.1239296660706</v>
      </c>
      <c r="FZ64" s="37">
        <f t="shared" ca="1" si="72"/>
        <v>2530.5584538117309</v>
      </c>
      <c r="GA64" s="37"/>
      <c r="GB64" s="37">
        <f t="shared" ca="1" si="73"/>
        <v>235.98850376428564</v>
      </c>
      <c r="GC64" s="37">
        <f t="shared" ca="1" si="74"/>
        <v>479.82227695584567</v>
      </c>
      <c r="GD64" s="37">
        <f t="shared" ca="1" si="23"/>
        <v>507.65437549829784</v>
      </c>
      <c r="GE64" s="37">
        <f t="shared" ca="1" si="24"/>
        <v>611.15072571197879</v>
      </c>
      <c r="GF64" s="37">
        <f t="shared" ca="1" si="25"/>
        <v>664.5367315728754</v>
      </c>
      <c r="GG64" s="37">
        <f t="shared" ca="1" si="26"/>
        <v>1030.9500918185734</v>
      </c>
      <c r="GH64" s="37">
        <f t="shared" ca="1" si="27"/>
        <v>815.48084131258463</v>
      </c>
      <c r="GI64" s="37">
        <f t="shared" ca="1" si="28"/>
        <v>1067.7097230950737</v>
      </c>
      <c r="GJ64" s="37">
        <f t="shared" ca="1" si="29"/>
        <v>1297.9723674426384</v>
      </c>
      <c r="GK64" s="37">
        <f t="shared" ca="1" si="30"/>
        <v>1506.6452154827109</v>
      </c>
      <c r="GL64" s="37">
        <f t="shared" ca="1" si="31"/>
        <v>1636.8922445666865</v>
      </c>
      <c r="GM64" s="37">
        <f t="shared" ca="1" si="32"/>
        <v>1884.6659334443234</v>
      </c>
      <c r="GN64" s="37">
        <f t="shared" ca="1" si="33"/>
        <v>2034.5259537974473</v>
      </c>
      <c r="GO64" s="37">
        <f t="shared" ca="1" si="34"/>
        <v>2308.1419068548989</v>
      </c>
      <c r="GP64" s="37">
        <f t="shared" ca="1" si="35"/>
        <v>2138.0484907947689</v>
      </c>
      <c r="GQ64" s="37">
        <f t="shared" ca="1" si="36"/>
        <v>1972.9092519014387</v>
      </c>
      <c r="GR64" s="37">
        <f t="shared" ca="1" si="37"/>
        <v>2239.2876614585134</v>
      </c>
      <c r="GS64" s="37">
        <f t="shared" ca="1" si="38"/>
        <v>2234.7165121015564</v>
      </c>
      <c r="GT64" s="37">
        <f t="shared" ca="1" si="39"/>
        <v>2410.3243768230345</v>
      </c>
      <c r="GU64" s="37">
        <f t="shared" ca="1" si="40"/>
        <v>2263.600301963656</v>
      </c>
      <c r="GV64" s="37">
        <f t="shared" ca="1" si="41"/>
        <v>2403.6176845962618</v>
      </c>
      <c r="GW64" s="37">
        <f t="shared" ca="1" si="42"/>
        <v>2328.118685531113</v>
      </c>
      <c r="GX64" s="37">
        <f t="shared" ca="1" si="43"/>
        <v>2513.5043818845356</v>
      </c>
      <c r="GY64" s="37">
        <f t="shared" ca="1" si="44"/>
        <v>2657.1239296660706</v>
      </c>
      <c r="GZ64" s="37">
        <f t="shared" ca="1" si="45"/>
        <v>2530.5584538117309</v>
      </c>
      <c r="HA64" s="37"/>
      <c r="HB64" s="37">
        <f t="shared" ref="HB64:HB127" ca="1" si="77">_xlfn.XLOOKUP($BE$18,$FB$61:$FZ$61,FB64:FZ64)</f>
        <v>664.5367315728754</v>
      </c>
      <c r="HC64" s="37">
        <f t="shared" ca="1" si="75"/>
        <v>664.5367315728754</v>
      </c>
      <c r="HD64" s="37">
        <f t="shared" ca="1" si="76"/>
        <v>0</v>
      </c>
      <c r="HF64" s="99" t="s">
        <v>57</v>
      </c>
      <c r="HG64" s="99" t="s">
        <v>56</v>
      </c>
      <c r="HH64" s="41"/>
      <c r="HI64" s="41"/>
      <c r="HJ64" s="41"/>
      <c r="HK64" s="41"/>
      <c r="HL64" s="41"/>
      <c r="HM64" s="41"/>
      <c r="HN64" s="41"/>
      <c r="HO64" s="41"/>
      <c r="HP64" s="41"/>
      <c r="HQ64" s="41"/>
      <c r="HR64" s="41"/>
      <c r="HS64" s="41"/>
      <c r="HT64" s="41"/>
      <c r="HU64" s="41"/>
      <c r="HV64" s="41"/>
      <c r="HW64" s="41"/>
      <c r="HX64" s="41"/>
      <c r="HY64" s="41"/>
      <c r="HZ64" s="41"/>
      <c r="IA64" s="41"/>
      <c r="IB64" s="41"/>
      <c r="IC64" s="41"/>
      <c r="ID64" s="41"/>
      <c r="IE64" s="41"/>
      <c r="IF64" s="41"/>
    </row>
    <row r="65" spans="2:240" x14ac:dyDescent="0.35">
      <c r="B65" s="15">
        <f t="shared" ca="1" si="47"/>
        <v>9.7424811724460381E-2</v>
      </c>
      <c r="C65" s="15">
        <f t="shared" ca="1" si="47"/>
        <v>0.68376980450627778</v>
      </c>
      <c r="D65" s="15">
        <f t="shared" ca="1" si="47"/>
        <v>0.94042712418850272</v>
      </c>
      <c r="E65" s="15">
        <f t="shared" ca="1" si="47"/>
        <v>0.6153807305742337</v>
      </c>
      <c r="F65" s="15">
        <f t="shared" ca="1" si="47"/>
        <v>0.70511030443422962</v>
      </c>
      <c r="G65" s="15">
        <f t="shared" ca="1" si="47"/>
        <v>0.880967020958634</v>
      </c>
      <c r="H65" s="15">
        <f t="shared" ca="1" si="47"/>
        <v>0.32644010212758368</v>
      </c>
      <c r="I65" s="15">
        <f t="shared" ca="1" si="47"/>
        <v>0.54832166169802332</v>
      </c>
      <c r="J65" s="15">
        <f t="shared" ca="1" si="47"/>
        <v>0.78141019662250932</v>
      </c>
      <c r="K65" s="15">
        <f t="shared" ca="1" si="47"/>
        <v>0.98673799605333989</v>
      </c>
      <c r="L65" s="15">
        <f t="shared" ca="1" si="47"/>
        <v>0.2610381521584354</v>
      </c>
      <c r="M65" s="15">
        <f t="shared" ca="1" si="47"/>
        <v>0.6689882872104379</v>
      </c>
      <c r="N65" s="15">
        <f t="shared" ca="1" si="47"/>
        <v>0.47112924512913035</v>
      </c>
      <c r="O65" s="15">
        <f t="shared" ca="1" si="47"/>
        <v>0.76348564080284087</v>
      </c>
      <c r="P65" s="15">
        <f t="shared" ca="1" si="47"/>
        <v>0.67816423122804192</v>
      </c>
      <c r="Q65" s="15">
        <f t="shared" ca="1" si="47"/>
        <v>0.33813445279058485</v>
      </c>
      <c r="R65" s="15">
        <f t="shared" ca="1" si="20"/>
        <v>0.29200463205050997</v>
      </c>
      <c r="S65" s="15">
        <f t="shared" ca="1" si="20"/>
        <v>0.29297833760121561</v>
      </c>
      <c r="T65" s="15">
        <f t="shared" ca="1" si="21"/>
        <v>0.24007492633678928</v>
      </c>
      <c r="U65" s="15">
        <f t="shared" ca="1" si="21"/>
        <v>0.56598077749425313</v>
      </c>
      <c r="V65" s="15">
        <f t="shared" ca="1" si="21"/>
        <v>4.1925437196731918E-2</v>
      </c>
      <c r="W65" s="15">
        <f t="shared" ca="1" si="21"/>
        <v>0.72469936191029882</v>
      </c>
      <c r="X65" s="15">
        <f t="shared" ca="1" si="21"/>
        <v>0.15488558826589061</v>
      </c>
      <c r="Y65" s="15">
        <f t="shared" ca="1" si="21"/>
        <v>0.91449911889153868</v>
      </c>
      <c r="Z65" s="15">
        <f t="shared" ca="1" si="21"/>
        <v>0.22688994520231631</v>
      </c>
      <c r="AB65" s="5">
        <f ca="1">_xlfn.NORM.INV(B65,Satokasvi!$H$8,Satokasvi!$I$8)*_xlfn.BINOM.INV(1,(1-Satokasvi!$H$15),B65)</f>
        <v>0</v>
      </c>
      <c r="AC65" s="5">
        <f ca="1">_xlfn.NORM.INV(C65,Satokasvi!$H$8,Satokasvi!$I$8)*_xlfn.BINOM.INV(1,(1-Satokasvi!$H$15),C65)</f>
        <v>2619.5666761728312</v>
      </c>
      <c r="AD65" s="5">
        <f ca="1">_xlfn.NORM.INV(D65,Satokasvi!$H$8,Satokasvi!$I$8)*_xlfn.BINOM.INV(1,(1-Satokasvi!$H$15),D65)</f>
        <v>2889.5923019626416</v>
      </c>
      <c r="AE65" s="5">
        <f ca="1">_xlfn.NORM.INV(E65,Satokasvi!$H$8,Satokasvi!$I$8)*_xlfn.BINOM.INV(1,(1-Satokasvi!$H$15),E65)</f>
        <v>2573.3427665336749</v>
      </c>
      <c r="AF65" s="5">
        <f ca="1">_xlfn.NORM.INV(F65,Satokasvi!$H$8,Satokasvi!$I$8)*_xlfn.BINOM.INV(1,(1-Satokasvi!$H$15),F65)</f>
        <v>2634.788937196734</v>
      </c>
      <c r="AG65" s="5">
        <f ca="1">_xlfn.NORM.INV(G65,Satokasvi!$H$8,Satokasvi!$I$8)*_xlfn.BINOM.INV(1,(1-Satokasvi!$H$15),G65)</f>
        <v>2794.9586796422918</v>
      </c>
      <c r="AH65" s="5">
        <f ca="1">_xlfn.NORM.INV(H65,Satokasvi!$H$8,Satokasvi!$I$8)*_xlfn.BINOM.INV(1,(1-Satokasvi!$H$15),H65)</f>
        <v>2387.5588564470245</v>
      </c>
      <c r="AI65" s="5">
        <f ca="1">_xlfn.NORM.INV(I65,Satokasvi!$H$8,Satokasvi!$I$8)*_xlfn.BINOM.INV(1,(1-Satokasvi!$H$15),I65)</f>
        <v>2530.3555365252446</v>
      </c>
      <c r="AJ65" s="5">
        <f ca="1">_xlfn.NORM.INV(J65,Satokasvi!$H$8,Satokasvi!$I$8)*_xlfn.BINOM.INV(1,(1-Satokasvi!$H$15),J65)</f>
        <v>2694.2411709236894</v>
      </c>
      <c r="AK65" s="5">
        <f ca="1">_xlfn.NORM.INV(K65,Satokasvi!$H$8,Satokasvi!$I$8)*_xlfn.BINOM.INV(1,(1-Satokasvi!$H$15),K65)</f>
        <v>3054.6130772473271</v>
      </c>
      <c r="AL65" s="5">
        <f ca="1">_xlfn.NORM.INV(L65,Satokasvi!$H$8,Satokasvi!$I$8)*_xlfn.BINOM.INV(1,(1-Satokasvi!$H$15),L65)</f>
        <v>2339.9629687738702</v>
      </c>
      <c r="AM65" s="5">
        <f ca="1">_xlfn.NORM.INV(M65,Satokasvi!$H$8,Satokasvi!$I$8)*_xlfn.BINOM.INV(1,(1-Satokasvi!$H$15),M65)</f>
        <v>2609.2803095628283</v>
      </c>
      <c r="AN65" s="5">
        <f ca="1">_xlfn.NORM.INV(N65,Satokasvi!$H$8,Satokasvi!$I$8)*_xlfn.BINOM.INV(1,(1-Satokasvi!$H$15),N65)</f>
        <v>2481.8921165215993</v>
      </c>
      <c r="AO65" s="5">
        <f ca="1">_xlfn.NORM.INV(O65,Satokasvi!$H$8,Satokasvi!$I$8)*_xlfn.BINOM.INV(1,(1-Satokasvi!$H$15),O65)</f>
        <v>2679.3899636130259</v>
      </c>
      <c r="AP65" s="5">
        <f ca="1">_xlfn.NORM.INV(P65,Satokasvi!$H$8,Satokasvi!$I$8)*_xlfn.BINOM.INV(1,(1-Satokasvi!$H$15),P65)</f>
        <v>2615.6428762083387</v>
      </c>
      <c r="AQ65" s="5">
        <f ca="1">_xlfn.NORM.INV(Q65,Satokasvi!$H$8,Satokasvi!$I$8)*_xlfn.BINOM.INV(1,(1-Satokasvi!$H$15),Q65)</f>
        <v>2395.6100198819795</v>
      </c>
      <c r="AR65" s="5">
        <f ca="1">_xlfn.NORM.INV(R65,Satokasvi!$H$8,Satokasvi!$I$8)*_xlfn.BINOM.INV(1,(1-Satokasvi!$H$15),R65)</f>
        <v>2363.1155338043823</v>
      </c>
      <c r="AS65" s="5">
        <f ca="1">_xlfn.NORM.INV(S65,Satokasvi!$H$8,Satokasvi!$I$8)*_xlfn.BINOM.INV(1,(1-Satokasvi!$H$15),S65)</f>
        <v>2363.8238407690983</v>
      </c>
      <c r="AT65" s="5">
        <f ca="1">_xlfn.NORM.INV(T65,Satokasvi!$H$8,Satokasvi!$I$8)*_xlfn.BINOM.INV(1,(1-Satokasvi!$H$15),T65)</f>
        <v>0</v>
      </c>
      <c r="AU65" s="5">
        <f ca="1">_xlfn.NORM.INV(U65,Satokasvi!$H$8,Satokasvi!$I$8)*_xlfn.BINOM.INV(1,(1-Satokasvi!$H$15),U65)</f>
        <v>2541.5376466511761</v>
      </c>
      <c r="AV65" s="5">
        <f ca="1">_xlfn.NORM.INV(V65,Satokasvi!$H$8,Satokasvi!$I$8)*_xlfn.BINOM.INV(1,(1-Satokasvi!$H$15),V65)</f>
        <v>0</v>
      </c>
      <c r="AW65" s="5">
        <f ca="1">_xlfn.NORM.INV(W65,Satokasvi!$H$8,Satokasvi!$I$8)*_xlfn.BINOM.INV(1,(1-Satokasvi!$H$15),W65)</f>
        <v>2649.2148423320209</v>
      </c>
      <c r="AX65" s="5">
        <f ca="1">_xlfn.NORM.INV(X65,Satokasvi!$H$8,Satokasvi!$I$8)*_xlfn.BINOM.INV(1,(1-Satokasvi!$H$15),X65)</f>
        <v>0</v>
      </c>
      <c r="AY65" s="5">
        <f ca="1">_xlfn.NORM.INV(Y65,Satokasvi!$H$8,Satokasvi!$I$8)*_xlfn.BINOM.INV(1,(1-Satokasvi!$H$15),Y65)</f>
        <v>2842.2480107201727</v>
      </c>
      <c r="AZ65" s="5">
        <f ca="1">_xlfn.NORM.INV(Z65,Satokasvi!$H$8,Satokasvi!$I$8)*_xlfn.BINOM.INV(1,(1-Satokasvi!$H$15),Z65)</f>
        <v>0</v>
      </c>
      <c r="BB65" s="5">
        <f ca="1">IF(C$11="x",0,_xlfn.NORM.INV(B65,Satokasvi!$H$8,Satokasvi!$I$8)*IF(C$8="x",(1+Toimenpiteet!$C$7),1)*IF(C$9="x",(1+Toimenpiteet!$C$34),1)*(1+C$30)*_xlfn.BINOM.INV(1,(1-(Satokasvi!$H$15*(1+C$41))),B65))</f>
        <v>0</v>
      </c>
      <c r="BC65" s="5">
        <f ca="1">IF(D$11="x",0,_xlfn.NORM.INV(C65,Satokasvi!$H$8,Satokasvi!$I$8)*IF(D$8="x",(1+Toimenpiteet!$C$7),1)*IF(D$9="x",(1+Toimenpiteet!$C$34),1)*(1+D$30)*_xlfn.BINOM.INV(1,(1-(Satokasvi!$H$15*(1+D$41))),C65))</f>
        <v>2619.5666761728312</v>
      </c>
      <c r="BD65" s="5">
        <f ca="1">IF(E$11="x",0,_xlfn.NORM.INV(D65,Satokasvi!$H$8,Satokasvi!$I$8)*IF(E$8="x",(1+Toimenpiteet!$C$7),1)*IF(E$9="x",(1+Toimenpiteet!$C$34),1)*(1+E$30)*_xlfn.BINOM.INV(1,(1-(Satokasvi!$H$15*(1+E$41))),D65))</f>
        <v>2889.5923019626416</v>
      </c>
      <c r="BE65" s="5">
        <f ca="1">IF(F$11="x",0,_xlfn.NORM.INV(E65,Satokasvi!$H$8,Satokasvi!$I$8)*IF(F$8="x",(1+Toimenpiteet!$C$7),1)*IF(F$9="x",(1+Toimenpiteet!$C$34),1)*(1+F$30)*_xlfn.BINOM.INV(1,(1-(Satokasvi!$H$15*(1+F$41))),E65))</f>
        <v>2573.3427665336749</v>
      </c>
      <c r="BF65" s="5">
        <f ca="1">IF(G$11="x",0,_xlfn.NORM.INV(F65,Satokasvi!$H$8,Satokasvi!$I$8)*IF(G$8="x",(1+Toimenpiteet!$C$7),1)*IF(G$9="x",(1+Toimenpiteet!$C$34),1)*(1+G$30)*_xlfn.BINOM.INV(1,(1-(Satokasvi!$H$15*(1+G$41))),F65))</f>
        <v>2634.788937196734</v>
      </c>
      <c r="BG65" s="5">
        <f ca="1">IF(H$11="x",0,_xlfn.NORM.INV(G65,Satokasvi!$H$8,Satokasvi!$I$8)*IF(H$8="x",(1+Toimenpiteet!$C$7),1)*IF(H$9="x",(1+Toimenpiteet!$C$34),1)*(1+H$30)*_xlfn.BINOM.INV(1,(1-(Satokasvi!$H$15*(1+H$41))),G65))</f>
        <v>2794.9586796422918</v>
      </c>
      <c r="BH65" s="5">
        <f ca="1">IF(I$11="x",0,_xlfn.NORM.INV(H65,Satokasvi!$H$8,Satokasvi!$I$8)*IF(I$8="x",(1+Toimenpiteet!$C$7),1)*IF(I$9="x",(1+Toimenpiteet!$C$34),1)*(1+I$30)*_xlfn.BINOM.INV(1,(1-(Satokasvi!$H$15*(1+I$41))),H65))</f>
        <v>2387.5588564470245</v>
      </c>
      <c r="BI65" s="5">
        <f ca="1">IF(J$11="x",0,_xlfn.NORM.INV(I65,Satokasvi!$H$8,Satokasvi!$I$8)*IF(J$8="x",(1+Toimenpiteet!$C$7),1)*IF(J$9="x",(1+Toimenpiteet!$C$34),1)*(1+J$30)*_xlfn.BINOM.INV(1,(1-(Satokasvi!$H$15*(1+J$41))),I65))</f>
        <v>2530.3555365252446</v>
      </c>
      <c r="BJ65" s="5">
        <f ca="1">IF(K$11="x",0,_xlfn.NORM.INV(J65,Satokasvi!$H$8,Satokasvi!$I$8)*IF(K$8="x",(1+Toimenpiteet!$C$7),1)*IF(K$9="x",(1+Toimenpiteet!$C$34),1)*(1+K$30)*_xlfn.BINOM.INV(1,(1-(Satokasvi!$H$15*(1+K$41))),J65))</f>
        <v>2694.2411709236894</v>
      </c>
      <c r="BK65" s="5">
        <f ca="1">IF(L$11="x",0,_xlfn.NORM.INV(K65,Satokasvi!$H$8,Satokasvi!$I$8)*IF(L$8="x",(1+Toimenpiteet!$C$7),1)*IF(L$9="x",(1+Toimenpiteet!$C$34),1)*(1+L$30)*_xlfn.BINOM.INV(1,(1-(Satokasvi!$H$15*(1+L$41))),K65))</f>
        <v>3054.6130772473271</v>
      </c>
      <c r="BL65" s="5">
        <f ca="1">IF(M$11="x",0,_xlfn.NORM.INV(L65,Satokasvi!$H$8,Satokasvi!$I$8)*IF(M$8="x",(1+Toimenpiteet!$C$7),1)*IF(M$9="x",(1+Toimenpiteet!$C$34),1)*(1+M$30)*_xlfn.BINOM.INV(1,(1-(Satokasvi!$H$15*(1+M$41))),L65))</f>
        <v>2339.9629687738702</v>
      </c>
      <c r="BM65" s="5">
        <f ca="1">IF(N$11="x",0,_xlfn.NORM.INV(M65,Satokasvi!$H$8,Satokasvi!$I$8)*IF(N$8="x",(1+Toimenpiteet!$C$7),1)*IF(N$9="x",(1+Toimenpiteet!$C$34),1)*(1+N$30)*_xlfn.BINOM.INV(1,(1-(Satokasvi!$H$15*(1+N$41))),M65))</f>
        <v>2609.2803095628283</v>
      </c>
      <c r="BN65" s="5">
        <f ca="1">IF(O$11="x",0,_xlfn.NORM.INV(N65,Satokasvi!$H$8,Satokasvi!$I$8)*IF(O$8="x",(1+Toimenpiteet!$C$7),1)*IF(O$9="x",(1+Toimenpiteet!$C$34),1)*(1+O$30)*_xlfn.BINOM.INV(1,(1-(Satokasvi!$H$15*(1+O$41))),N65))</f>
        <v>2481.8921165215993</v>
      </c>
      <c r="BO65" s="5">
        <f ca="1">IF(P$11="x",0,_xlfn.NORM.INV(O65,Satokasvi!$H$8,Satokasvi!$I$8)*IF(P$8="x",(1+Toimenpiteet!$C$7),1)*IF(P$9="x",(1+Toimenpiteet!$C$34),1)*(1+P$30)*_xlfn.BINOM.INV(1,(1-(Satokasvi!$H$15*(1+P$41))),O65))</f>
        <v>2679.3899636130259</v>
      </c>
      <c r="BP65" s="5">
        <f ca="1">IF(Q$11="x",0,_xlfn.NORM.INV(P65,Satokasvi!$H$8,Satokasvi!$I$8)*IF(Q$8="x",(1+Toimenpiteet!$C$7),1)*IF(Q$9="x",(1+Toimenpiteet!$C$34),1)*(1+Q$30)*_xlfn.BINOM.INV(1,(1-(Satokasvi!$H$15*(1+Q$41))),P65))</f>
        <v>2615.6428762083387</v>
      </c>
      <c r="BQ65" s="5">
        <f ca="1">IF(R$11="x",0,_xlfn.NORM.INV(Q65,Satokasvi!$H$8,Satokasvi!$I$8)*IF(R$8="x",(1+Toimenpiteet!$C$7),1)*IF(R$9="x",(1+Toimenpiteet!$C$34),1)*(1+R$30)*_xlfn.BINOM.INV(1,(1-(Satokasvi!$H$15*(1+R$41))),Q65))</f>
        <v>2395.6100198819795</v>
      </c>
      <c r="BR65" s="5">
        <f ca="1">IF(S$11="x",0,_xlfn.NORM.INV(R65,Satokasvi!$H$8,Satokasvi!$I$8)*IF(S$8="x",(1+Toimenpiteet!$C$7),1)*IF(S$9="x",(1+Toimenpiteet!$C$34),1)*(1+S$30)*_xlfn.BINOM.INV(1,(1-(Satokasvi!$H$15*(1+S$41))),R65))</f>
        <v>2363.1155338043823</v>
      </c>
      <c r="BS65" s="5">
        <f ca="1">IF(T$11="x",0,_xlfn.NORM.INV(S65,Satokasvi!$H$8,Satokasvi!$I$8)*IF(T$8="x",(1+Toimenpiteet!$C$7),1)*IF(T$9="x",(1+Toimenpiteet!$C$34),1)*(1+T$30)*_xlfn.BINOM.INV(1,(1-(Satokasvi!$H$15*(1+T$41))),S65))</f>
        <v>2363.8238407690983</v>
      </c>
      <c r="BT65" s="5">
        <f ca="1">IF(U$11="x",0,_xlfn.NORM.INV(T65,Satokasvi!$H$8,Satokasvi!$I$8)*IF(U$8="x",(1+Toimenpiteet!$C$7),1)*IF(U$9="x",(1+Toimenpiteet!$C$34),1)*(1+U$30)*_xlfn.BINOM.INV(1,(1-(Satokasvi!$H$15*(1+U$41))),T65))</f>
        <v>0</v>
      </c>
      <c r="BU65" s="5">
        <f ca="1">IF(V$11="x",0,_xlfn.NORM.INV(U65,Satokasvi!$H$8,Satokasvi!$I$8)*IF(V$8="x",(1+Toimenpiteet!$C$7),1)*IF(V$9="x",(1+Toimenpiteet!$C$34),1)*(1+V$30)*_xlfn.BINOM.INV(1,(1-(Satokasvi!$H$15*(1+V$41))),U65))</f>
        <v>2541.5376466511761</v>
      </c>
      <c r="BV65" s="5">
        <f ca="1">IF(W$11="x",0,_xlfn.NORM.INV(V65,Satokasvi!$H$8,Satokasvi!$I$8)*IF(W$8="x",(1+Toimenpiteet!$C$7),1)*IF(W$9="x",(1+Toimenpiteet!$C$34),1)*(1+W$30)*_xlfn.BINOM.INV(1,(1-(Satokasvi!$H$15*(1+W$41))),V65))</f>
        <v>0</v>
      </c>
      <c r="BW65" s="5">
        <f ca="1">IF(X$11="x",0,_xlfn.NORM.INV(W65,Satokasvi!$H$8,Satokasvi!$I$8)*IF(X$8="x",(1+Toimenpiteet!$C$7),1)*IF(X$9="x",(1+Toimenpiteet!$C$34),1)*(1+X$30)*_xlfn.BINOM.INV(1,(1-(Satokasvi!$H$15*(1+X$41))),W65))</f>
        <v>2649.2148423320209</v>
      </c>
      <c r="BX65" s="5">
        <f ca="1">IF(Y$11="x",0,_xlfn.NORM.INV(X65,Satokasvi!$H$8,Satokasvi!$I$8)*IF(Y$8="x",(1+Toimenpiteet!$C$7),1)*IF(Y$9="x",(1+Toimenpiteet!$C$34),1)*(1+Y$30)*_xlfn.BINOM.INV(1,(1-(Satokasvi!$H$15*(1+Y$41))),X65))</f>
        <v>0</v>
      </c>
      <c r="BY65" s="5">
        <f ca="1">IF(Z$11="x",0,_xlfn.NORM.INV(Y65,Satokasvi!$H$8,Satokasvi!$I$8)*IF(Z$8="x",(1+Toimenpiteet!$C$7),1)*IF(Z$9="x",(1+Toimenpiteet!$C$34),1)*(1+Z$30)*_xlfn.BINOM.INV(1,(1-(Satokasvi!$H$15*(1+Z$41))),Y65))</f>
        <v>2842.2480107201727</v>
      </c>
      <c r="BZ65" s="5">
        <f ca="1">IF(AA$11="x",0,_xlfn.NORM.INV(Z65,Satokasvi!$H$8,Satokasvi!$I$8)*IF(AA$8="x",(1+Toimenpiteet!$C$7),1)*IF(AA$9="x",(1+Toimenpiteet!$C$34),1)*(1+AA$30)*_xlfn.BINOM.INV(1,(1-(Satokasvi!$H$15*(1+AA$41))),Z65))</f>
        <v>0</v>
      </c>
      <c r="CB65" s="35">
        <f ca="1">_xlfn.NORM.INV(RAND(),Satokasvi!$H$13,Satokasvi!$I$13)</f>
        <v>219.00730117673459</v>
      </c>
      <c r="CC65" s="35">
        <f ca="1">_xlfn.NORM.INV(RAND(),Satokasvi!$H$13,Satokasvi!$I$13)</f>
        <v>230.35332267411934</v>
      </c>
      <c r="CD65" s="35">
        <f ca="1">_xlfn.NORM.INV(RAND(),Satokasvi!$H$13,Satokasvi!$I$13)</f>
        <v>173.21680686308463</v>
      </c>
      <c r="CE65" s="35">
        <f ca="1">_xlfn.NORM.INV(RAND(),Satokasvi!$H$13,Satokasvi!$I$13)</f>
        <v>243.72420174178836</v>
      </c>
      <c r="CF65" s="35">
        <f ca="1">_xlfn.NORM.INV(RAND(),Satokasvi!$H$13,Satokasvi!$I$13)</f>
        <v>234.22429822376921</v>
      </c>
      <c r="CG65" s="35">
        <f ca="1">_xlfn.NORM.INV(RAND(),Satokasvi!$H$13,Satokasvi!$I$13)</f>
        <v>146.48048976133001</v>
      </c>
      <c r="CH65" s="35">
        <f ca="1">_xlfn.NORM.INV(RAND(),Satokasvi!$H$13,Satokasvi!$I$13)</f>
        <v>172.16390645694995</v>
      </c>
      <c r="CI65" s="35">
        <f ca="1">_xlfn.NORM.INV(RAND(),Satokasvi!$H$13,Satokasvi!$I$13)</f>
        <v>156.5160229969589</v>
      </c>
      <c r="CJ65" s="35">
        <f ca="1">_xlfn.NORM.INV(RAND(),Satokasvi!$H$13,Satokasvi!$I$13)</f>
        <v>292.62464603586</v>
      </c>
      <c r="CK65" s="35">
        <f ca="1">_xlfn.NORM.INV(RAND(),Satokasvi!$H$13,Satokasvi!$I$13)</f>
        <v>188.38677775283756</v>
      </c>
      <c r="CL65" s="35">
        <f ca="1">_xlfn.NORM.INV(RAND(),Satokasvi!$H$13,Satokasvi!$I$13)</f>
        <v>182.83781884567665</v>
      </c>
      <c r="CM65" s="35">
        <f ca="1">_xlfn.NORM.INV(RAND(),Satokasvi!$H$13,Satokasvi!$I$13)</f>
        <v>175.84297643896303</v>
      </c>
      <c r="CN65" s="35">
        <f ca="1">_xlfn.NORM.INV(RAND(),Satokasvi!$H$13,Satokasvi!$I$13)</f>
        <v>199.23197243747182</v>
      </c>
      <c r="CO65" s="35">
        <f ca="1">_xlfn.NORM.INV(RAND(),Satokasvi!$H$13,Satokasvi!$I$13)</f>
        <v>128.31370455201028</v>
      </c>
      <c r="CP65" s="35">
        <f ca="1">_xlfn.NORM.INV(RAND(),Satokasvi!$H$13,Satokasvi!$I$13)</f>
        <v>221.45247898217224</v>
      </c>
      <c r="CQ65" s="35">
        <f ca="1">_xlfn.NORM.INV(RAND(),Satokasvi!$H$13,Satokasvi!$I$13)</f>
        <v>226.16546449846066</v>
      </c>
      <c r="CR65" s="35">
        <f ca="1">_xlfn.NORM.INV(RAND(),Satokasvi!$H$13,Satokasvi!$I$13)</f>
        <v>156.19887658125131</v>
      </c>
      <c r="CS65" s="35">
        <f ca="1">_xlfn.NORM.INV(RAND(),Satokasvi!$H$13,Satokasvi!$I$13)</f>
        <v>200.36970475122726</v>
      </c>
      <c r="CT65" s="35">
        <f ca="1">_xlfn.NORM.INV(RAND(),Satokasvi!$H$13,Satokasvi!$I$13)</f>
        <v>275.50862418241445</v>
      </c>
      <c r="CU65" s="35">
        <f ca="1">_xlfn.NORM.INV(RAND(),Satokasvi!$H$13,Satokasvi!$I$13)</f>
        <v>56.803201969093152</v>
      </c>
      <c r="CV65" s="35">
        <f ca="1">_xlfn.NORM.INV(RAND(),Satokasvi!$H$13,Satokasvi!$I$13)</f>
        <v>270.98642275078748</v>
      </c>
      <c r="CW65" s="35">
        <f ca="1">_xlfn.NORM.INV(RAND(),Satokasvi!$H$13,Satokasvi!$I$13)</f>
        <v>217.44746458599448</v>
      </c>
      <c r="CX65" s="35">
        <f ca="1">_xlfn.NORM.INV(RAND(),Satokasvi!$H$13,Satokasvi!$I$13)</f>
        <v>134.19698663183627</v>
      </c>
      <c r="CY65" s="35">
        <f ca="1">_xlfn.NORM.INV(RAND(),Satokasvi!$H$13,Satokasvi!$I$13)</f>
        <v>157.06238653447278</v>
      </c>
      <c r="CZ65" s="35">
        <f ca="1">_xlfn.NORM.INV(RAND(),Satokasvi!$H$13,Satokasvi!$I$13)</f>
        <v>298.99960305242877</v>
      </c>
      <c r="DB65" s="37">
        <f ca="1">(AB65*(CB65/1000)+(Satokasvi!$E$28-Satokasvi!$E$7))/(1+$C$13)^DB$61</f>
        <v>-257.28155339805824</v>
      </c>
      <c r="DC65" s="37">
        <f ca="1">(AC65*(CC65/1000)+(Satokasvi!$E$28-Satokasvi!$E$7))/(1+$C$13)^DC$61</f>
        <v>318.99885740674006</v>
      </c>
      <c r="DD65" s="37">
        <f ca="1">(AD65*(CD65/1000)+(Satokasvi!$E$28-Satokasvi!$E$7))/(1+$C$13)^DD$61</f>
        <v>215.53961024310647</v>
      </c>
      <c r="DE65" s="37">
        <f ca="1">(AE65*(CE65/1000)+(Satokasvi!$E$28-Satokasvi!$E$7))/(1+$C$13)^DE$61</f>
        <v>321.79749137763315</v>
      </c>
      <c r="DF65" s="37">
        <f ca="1">(AF65*(CF65/1000)+(Satokasvi!$E$28-Satokasvi!$E$7))/(1+$C$13)^DF$61</f>
        <v>303.75180260567981</v>
      </c>
      <c r="DG65" s="37">
        <f ca="1">(AG65*(CG65/1000)+(Satokasvi!$E$28-Satokasvi!$E$7))/(1+$C$13)^DG$61</f>
        <v>120.93851892120705</v>
      </c>
      <c r="DH65" s="37">
        <f ca="1">(AH65*(CH65/1000)+(Satokasvi!$E$28-Satokasvi!$E$7))/(1+$C$13)^DH$61</f>
        <v>118.7532020377986</v>
      </c>
      <c r="DI65" s="37">
        <f ca="1">(AI65*(CI65/1000)+(Satokasvi!$E$28-Satokasvi!$E$7))/(1+$C$13)^DI$61</f>
        <v>103.44512178699814</v>
      </c>
      <c r="DJ65" s="37">
        <f ca="1">(AJ65*(CJ65/1000)+(Satokasvi!$E$28-Satokasvi!$E$7))/(1+$C$13)^DJ$61</f>
        <v>401.14356691536898</v>
      </c>
      <c r="DK65" s="37">
        <f ca="1">(AK65*(CK65/1000)+(Satokasvi!$E$28-Satokasvi!$E$7))/(1+$C$13)^DK$61</f>
        <v>231.00299964780044</v>
      </c>
      <c r="DL65" s="37">
        <f ca="1">(AL65*(CL65/1000)+(Satokasvi!$E$28-Satokasvi!$E$7))/(1+$C$13)^DL$61</f>
        <v>117.63454776977015</v>
      </c>
      <c r="DM65" s="37">
        <f ca="1">(AM65*(CM65/1000)+(Satokasvi!$E$28-Satokasvi!$E$7))/(1+$C$13)^DM$61</f>
        <v>135.94398456661949</v>
      </c>
      <c r="DN65" s="37">
        <f ca="1">(AN65*(CN65/1000)+(Satokasvi!$E$28-Satokasvi!$E$7))/(1+$C$13)^DN$61</f>
        <v>156.259444131024</v>
      </c>
      <c r="DO65" s="37">
        <f ca="1">(AO65*(CO65/1000)+(Satokasvi!$E$28-Satokasvi!$E$7))/(1+$C$13)^DO$61</f>
        <v>52.097704272195642</v>
      </c>
      <c r="DP65" s="37">
        <f ca="1">(AP65*(CP65/1000)+(Satokasvi!$E$28-Satokasvi!$E$7))/(1+$C$13)^DP$61</f>
        <v>201.69908286915165</v>
      </c>
      <c r="DQ65" s="37">
        <f ca="1">(AQ65*(CQ65/1000)+(Satokasvi!$E$28-Satokasvi!$E$7))/(1+$C$13)^DQ$61</f>
        <v>172.49525904515559</v>
      </c>
      <c r="DR65" s="37">
        <f ca="1">(AR65*(CR65/1000)+(Satokasvi!$E$28-Satokasvi!$E$7))/(1+$C$13)^DR$61</f>
        <v>62.991887200665104</v>
      </c>
      <c r="DS65" s="37">
        <f ca="1">(AS65*(CS65/1000)+(Satokasvi!$E$28-Satokasvi!$E$7))/(1+$C$13)^DS$61</f>
        <v>122.55323854370056</v>
      </c>
      <c r="DT65" s="37">
        <f ca="1">(AT65*(CT65/1000)+(Satokasvi!$E$28-Satokasvi!$E$7))/(1+$C$13)^DT$61</f>
        <v>-151.12579710516013</v>
      </c>
      <c r="DU65" s="37">
        <f ca="1">(AU65*(CU65/1000)+(Satokasvi!$E$28-Satokasvi!$E$7))/(1+$C$13)^DU$61</f>
        <v>-66.791303564035388</v>
      </c>
      <c r="DV65" s="37">
        <f ca="1">(AV65*(CV65/1000)+(Satokasvi!$E$28-Satokasvi!$E$7))/(1+$C$13)^DV$61</f>
        <v>-142.45055811590174</v>
      </c>
      <c r="DW65" s="37">
        <f ca="1">(AW65*(CW65/1000)+(Satokasvi!$E$28-Satokasvi!$E$7))/(1+$C$13)^DW$61</f>
        <v>162.34251719933366</v>
      </c>
      <c r="DX65" s="37">
        <f ca="1">(AX65*(CX65/1000)+(Satokasvi!$E$28-Satokasvi!$E$7))/(1+$C$13)^DX$61</f>
        <v>-134.27331333386908</v>
      </c>
      <c r="DY65" s="37">
        <f ca="1">(AY65*(CY65/1000)+(Satokasvi!$E$28-Satokasvi!$E$7))/(1+$C$13)^DY$61</f>
        <v>89.241824890199169</v>
      </c>
      <c r="DZ65" s="37">
        <f ca="1">(AZ65*(CZ65/1000)+(Satokasvi!$E$28-Satokasvi!$E$7))/(1+$C$13)^DZ$61</f>
        <v>-126.56547585433981</v>
      </c>
      <c r="EB65" s="37">
        <f ca="1">IF(C$11="x",Toimenpiteet!$E$115,BB65*(CB65/1000)+(Satokasvi!$E$28-Satokasvi!$E$7)+IF(C$8="x",Toimenpiteet!$E$29,0)+IF(C$9="x",Toimenpiteet!$E$60,0)+IF(C$10="x",Toimenpiteet!$E$88,0))/(1+$C$13)^EB$61</f>
        <v>-257.28155339805824</v>
      </c>
      <c r="EC65" s="37">
        <f ca="1">IF(D$11="x",Toimenpiteet!$E$115,BC65*(CC65/1000)+(Satokasvi!$E$28-Satokasvi!$E$7)+IF(D$8="x",Toimenpiteet!$E$29,0)+IF(D$9="x",Toimenpiteet!$E$60,0)+IF(D$10="x",Toimenpiteet!$E$88,0))/(1+$C$13)^EC$61</f>
        <v>318.99885740674006</v>
      </c>
      <c r="ED65" s="37">
        <f ca="1">IF(E$11="x",Toimenpiteet!$E$115,BD65*(CD65/1000)+(Satokasvi!$E$28-Satokasvi!$E$7)+IF(E$8="x",Toimenpiteet!$E$29,0)+IF(E$9="x",Toimenpiteet!$E$60,0)+IF(E$10="x",Toimenpiteet!$E$88,0))/(1+$C$13)^ED$61</f>
        <v>215.53961024310647</v>
      </c>
      <c r="EE65" s="37">
        <f ca="1">IF(F$11="x",Toimenpiteet!$E$115,BE65*(CE65/1000)+(Satokasvi!$E$28-Satokasvi!$E$7)+IF(F$8="x",Toimenpiteet!$E$29,0)+IF(F$9="x",Toimenpiteet!$E$60,0)+IF(F$10="x",Toimenpiteet!$E$88,0))/(1+$C$13)^EE$61</f>
        <v>321.79749137763315</v>
      </c>
      <c r="EF65" s="37">
        <f ca="1">IF(G$11="x",Toimenpiteet!$E$115,BF65*(CF65/1000)+(Satokasvi!$E$28-Satokasvi!$E$7)+IF(G$8="x",Toimenpiteet!$E$29,0)+IF(G$9="x",Toimenpiteet!$E$60,0)+IF(G$10="x",Toimenpiteet!$E$88,0))/(1+$C$13)^EF$61</f>
        <v>303.75180260567981</v>
      </c>
      <c r="EG65" s="37">
        <f ca="1">IF(H$11="x",Toimenpiteet!$E$115,BG65*(CG65/1000)+(Satokasvi!$E$28-Satokasvi!$E$7)+IF(H$8="x",Toimenpiteet!$E$29,0)+IF(H$9="x",Toimenpiteet!$E$60,0)+IF(H$10="x",Toimenpiteet!$E$88,0))/(1+$C$13)^EG$61</f>
        <v>120.93851892120705</v>
      </c>
      <c r="EH65" s="37">
        <f ca="1">IF(I$11="x",Toimenpiteet!$E$115,BH65*(CH65/1000)+(Satokasvi!$E$28-Satokasvi!$E$7)+IF(I$8="x",Toimenpiteet!$E$29,0)+IF(I$9="x",Toimenpiteet!$E$60,0)+IF(I$10="x",Toimenpiteet!$E$88,0))/(1+$C$13)^EH$61</f>
        <v>118.7532020377986</v>
      </c>
      <c r="EI65" s="37">
        <f ca="1">IF(J$11="x",Toimenpiteet!$E$115,BI65*(CI65/1000)+(Satokasvi!$E$28-Satokasvi!$E$7)+IF(J$8="x",Toimenpiteet!$E$29,0)+IF(J$9="x",Toimenpiteet!$E$60,0)+IF(J$10="x",Toimenpiteet!$E$88,0))/(1+$C$13)^EI$61</f>
        <v>103.44512178699814</v>
      </c>
      <c r="EJ65" s="37">
        <f ca="1">IF(K$11="x",Toimenpiteet!$E$115,BJ65*(CJ65/1000)+(Satokasvi!$E$28-Satokasvi!$E$7)+IF(K$8="x",Toimenpiteet!$E$29,0)+IF(K$9="x",Toimenpiteet!$E$60,0)+IF(K$10="x",Toimenpiteet!$E$88,0))/(1+$C$13)^EJ$61</f>
        <v>401.14356691536898</v>
      </c>
      <c r="EK65" s="37">
        <f ca="1">IF(L$11="x",Toimenpiteet!$E$115,BK65*(CK65/1000)+(Satokasvi!$E$28-Satokasvi!$E$7)+IF(L$8="x",Toimenpiteet!$E$29,0)+IF(L$9="x",Toimenpiteet!$E$60,0)+IF(L$10="x",Toimenpiteet!$E$88,0))/(1+$C$13)^EK$61</f>
        <v>231.00299964780044</v>
      </c>
      <c r="EL65" s="37">
        <f ca="1">IF(M$11="x",Toimenpiteet!$E$115,BL65*(CL65/1000)+(Satokasvi!$E$28-Satokasvi!$E$7)+IF(M$8="x",Toimenpiteet!$E$29,0)+IF(M$9="x",Toimenpiteet!$E$60,0)+IF(M$10="x",Toimenpiteet!$E$88,0))/(1+$C$13)^EL$61</f>
        <v>117.63454776977015</v>
      </c>
      <c r="EM65" s="37">
        <f ca="1">IF(N$11="x",Toimenpiteet!$E$115,BM65*(CM65/1000)+(Satokasvi!$E$28-Satokasvi!$E$7)+IF(N$8="x",Toimenpiteet!$E$29,0)+IF(N$9="x",Toimenpiteet!$E$60,0)+IF(N$10="x",Toimenpiteet!$E$88,0))/(1+$C$13)^EM$61</f>
        <v>135.94398456661949</v>
      </c>
      <c r="EN65" s="37">
        <f ca="1">IF(O$11="x",Toimenpiteet!$E$115,BN65*(CN65/1000)+(Satokasvi!$E$28-Satokasvi!$E$7)+IF(O$8="x",Toimenpiteet!$E$29,0)+IF(O$9="x",Toimenpiteet!$E$60,0)+IF(O$10="x",Toimenpiteet!$E$88,0))/(1+$C$13)^EN$61</f>
        <v>156.259444131024</v>
      </c>
      <c r="EO65" s="37">
        <f ca="1">IF(P$11="x",Toimenpiteet!$E$115,BO65*(CO65/1000)+(Satokasvi!$E$28-Satokasvi!$E$7)+IF(P$8="x",Toimenpiteet!$E$29,0)+IF(P$9="x",Toimenpiteet!$E$60,0)+IF(P$10="x",Toimenpiteet!$E$88,0))/(1+$C$13)^EO$61</f>
        <v>52.097704272195642</v>
      </c>
      <c r="EP65" s="37">
        <f ca="1">IF(Q$11="x",Toimenpiteet!$E$115,BP65*(CP65/1000)+(Satokasvi!$E$28-Satokasvi!$E$7)+IF(Q$8="x",Toimenpiteet!$E$29,0)+IF(Q$9="x",Toimenpiteet!$E$60,0)+IF(Q$10="x",Toimenpiteet!$E$88,0))/(1+$C$13)^EP$61</f>
        <v>201.69908286915165</v>
      </c>
      <c r="EQ65" s="37">
        <f ca="1">IF(R$11="x",Toimenpiteet!$E$115,BQ65*(CQ65/1000)+(Satokasvi!$E$28-Satokasvi!$E$7)+IF(R$8="x",Toimenpiteet!$E$29,0)+IF(R$9="x",Toimenpiteet!$E$60,0)+IF(R$10="x",Toimenpiteet!$E$88,0))/(1+$C$13)^EQ$61</f>
        <v>172.49525904515559</v>
      </c>
      <c r="ER65" s="37">
        <f ca="1">IF(S$11="x",Toimenpiteet!$E$115,BR65*(CR65/1000)+(Satokasvi!$E$28-Satokasvi!$E$7)+IF(S$8="x",Toimenpiteet!$E$29,0)+IF(S$9="x",Toimenpiteet!$E$60,0)+IF(S$10="x",Toimenpiteet!$E$88,0))/(1+$C$13)^ER$61</f>
        <v>62.991887200665104</v>
      </c>
      <c r="ES65" s="37">
        <f ca="1">IF(T$11="x",Toimenpiteet!$E$115,BS65*(CS65/1000)+(Satokasvi!$E$28-Satokasvi!$E$7)+IF(T$8="x",Toimenpiteet!$E$29,0)+IF(T$9="x",Toimenpiteet!$E$60,0)+IF(T$10="x",Toimenpiteet!$E$88,0))/(1+$C$13)^ES$61</f>
        <v>122.55323854370056</v>
      </c>
      <c r="ET65" s="37">
        <f ca="1">IF(U$11="x",Toimenpiteet!$E$115,BT65*(CT65/1000)+(Satokasvi!$E$28-Satokasvi!$E$7)+IF(U$8="x",Toimenpiteet!$E$29,0)+IF(U$9="x",Toimenpiteet!$E$60,0)+IF(U$10="x",Toimenpiteet!$E$88,0))/(1+$C$13)^ET$61</f>
        <v>-151.12579710516013</v>
      </c>
      <c r="EU65" s="37">
        <f ca="1">IF(V$11="x",Toimenpiteet!$E$115,BU65*(CU65/1000)+(Satokasvi!$E$28-Satokasvi!$E$7)+IF(V$8="x",Toimenpiteet!$E$29,0)+IF(V$9="x",Toimenpiteet!$E$60,0)+IF(V$10="x",Toimenpiteet!$E$88,0))/(1+$C$13)^EU$61</f>
        <v>-66.791303564035388</v>
      </c>
      <c r="EV65" s="37">
        <f ca="1">IF(W$11="x",Toimenpiteet!$E$115,BV65*(CV65/1000)+(Satokasvi!$E$28-Satokasvi!$E$7)+IF(W$8="x",Toimenpiteet!$E$29,0)+IF(W$9="x",Toimenpiteet!$E$60,0)+IF(W$10="x",Toimenpiteet!$E$88,0))/(1+$C$13)^EV$61</f>
        <v>-142.45055811590174</v>
      </c>
      <c r="EW65" s="37">
        <f ca="1">IF(X$11="x",Toimenpiteet!$E$115,BW65*(CW65/1000)+(Satokasvi!$E$28-Satokasvi!$E$7)+IF(X$8="x",Toimenpiteet!$E$29,0)+IF(X$9="x",Toimenpiteet!$E$60,0)+IF(X$10="x",Toimenpiteet!$E$88,0))/(1+$C$13)^EW$61</f>
        <v>162.34251719933366</v>
      </c>
      <c r="EX65" s="37">
        <f ca="1">IF(Y$11="x",Toimenpiteet!$E$115,BX65*(CX65/1000)+(Satokasvi!$E$28-Satokasvi!$E$7)+IF(Y$8="x",Toimenpiteet!$E$29,0)+IF(Y$9="x",Toimenpiteet!$E$60,0)+IF(Y$10="x",Toimenpiteet!$E$88,0))/(1+$C$13)^EX$61</f>
        <v>-134.27331333386908</v>
      </c>
      <c r="EY65" s="37">
        <f ca="1">IF(Z$11="x",Toimenpiteet!$E$115,BY65*(CY65/1000)+(Satokasvi!$E$28-Satokasvi!$E$7)+IF(Z$8="x",Toimenpiteet!$E$29,0)+IF(Z$9="x",Toimenpiteet!$E$60,0)+IF(Z$10="x",Toimenpiteet!$E$88,0))/(1+$C$13)^EY$61</f>
        <v>89.241824890199169</v>
      </c>
      <c r="EZ65" s="37">
        <f ca="1">IF(AA$11="x",Toimenpiteet!$E$115,BZ65*(CZ65/1000)+(Satokasvi!$E$28-Satokasvi!$E$7)+IF(AA$8="x",Toimenpiteet!$E$29,0)+IF(AA$9="x",Toimenpiteet!$E$60,0)+IF(AA$10="x",Toimenpiteet!$E$88,0))/(1+$C$13)^EZ$61</f>
        <v>-126.56547585433981</v>
      </c>
      <c r="FA65" s="37"/>
      <c r="FB65" s="37">
        <f t="shared" ca="1" si="48"/>
        <v>-257.28155339805824</v>
      </c>
      <c r="FC65" s="37">
        <f t="shared" ca="1" si="49"/>
        <v>61.717304008681822</v>
      </c>
      <c r="FD65" s="37">
        <f t="shared" ca="1" si="50"/>
        <v>277.25691425178832</v>
      </c>
      <c r="FE65" s="37">
        <f t="shared" ca="1" si="51"/>
        <v>599.05440562942147</v>
      </c>
      <c r="FF65" s="37">
        <f t="shared" ca="1" si="52"/>
        <v>902.80620823510128</v>
      </c>
      <c r="FG65" s="37">
        <f t="shared" ca="1" si="53"/>
        <v>1023.7447271563083</v>
      </c>
      <c r="FH65" s="37">
        <f t="shared" ca="1" si="54"/>
        <v>1142.497929194107</v>
      </c>
      <c r="FI65" s="37">
        <f t="shared" ca="1" si="55"/>
        <v>1245.9430509811052</v>
      </c>
      <c r="FJ65" s="37">
        <f t="shared" ca="1" si="56"/>
        <v>1647.0866178964743</v>
      </c>
      <c r="FK65" s="37">
        <f t="shared" ca="1" si="57"/>
        <v>1878.0896175442747</v>
      </c>
      <c r="FL65" s="37">
        <f t="shared" ca="1" si="58"/>
        <v>1995.7241653140447</v>
      </c>
      <c r="FM65" s="37">
        <f t="shared" ca="1" si="59"/>
        <v>2131.6681498806643</v>
      </c>
      <c r="FN65" s="37">
        <f t="shared" ca="1" si="60"/>
        <v>2287.9275940116881</v>
      </c>
      <c r="FO65" s="37">
        <f t="shared" ca="1" si="61"/>
        <v>2340.0252982838838</v>
      </c>
      <c r="FP65" s="37">
        <f t="shared" ca="1" si="62"/>
        <v>2541.7243811530352</v>
      </c>
      <c r="FQ65" s="37">
        <f t="shared" ca="1" si="63"/>
        <v>2714.219640198191</v>
      </c>
      <c r="FR65" s="37">
        <f t="shared" ca="1" si="64"/>
        <v>2777.2115273988561</v>
      </c>
      <c r="FS65" s="37">
        <f t="shared" ca="1" si="65"/>
        <v>2899.7647659425566</v>
      </c>
      <c r="FT65" s="37">
        <f t="shared" ca="1" si="66"/>
        <v>2748.6389688373965</v>
      </c>
      <c r="FU65" s="37">
        <f t="shared" ca="1" si="67"/>
        <v>2681.8476652733611</v>
      </c>
      <c r="FV65" s="37">
        <f t="shared" ca="1" si="68"/>
        <v>2539.3971071574592</v>
      </c>
      <c r="FW65" s="37">
        <f t="shared" ca="1" si="69"/>
        <v>2701.7396243567928</v>
      </c>
      <c r="FX65" s="37">
        <f t="shared" ca="1" si="70"/>
        <v>2567.4663110229235</v>
      </c>
      <c r="FY65" s="37">
        <f t="shared" ca="1" si="71"/>
        <v>2656.7081359131225</v>
      </c>
      <c r="FZ65" s="37">
        <f t="shared" ca="1" si="72"/>
        <v>2530.1426600587829</v>
      </c>
      <c r="GA65" s="37"/>
      <c r="GB65" s="37">
        <f t="shared" ca="1" si="73"/>
        <v>-257.28155339805824</v>
      </c>
      <c r="GC65" s="37">
        <f t="shared" ca="1" si="74"/>
        <v>61.717304008681822</v>
      </c>
      <c r="GD65" s="37">
        <f t="shared" ca="1" si="23"/>
        <v>277.25691425178832</v>
      </c>
      <c r="GE65" s="37">
        <f t="shared" ca="1" si="24"/>
        <v>599.05440562942147</v>
      </c>
      <c r="GF65" s="37">
        <f t="shared" ca="1" si="25"/>
        <v>902.80620823510128</v>
      </c>
      <c r="GG65" s="37">
        <f t="shared" ca="1" si="26"/>
        <v>1023.7447271563083</v>
      </c>
      <c r="GH65" s="37">
        <f t="shared" ca="1" si="27"/>
        <v>1142.497929194107</v>
      </c>
      <c r="GI65" s="37">
        <f t="shared" ca="1" si="28"/>
        <v>1245.9430509811052</v>
      </c>
      <c r="GJ65" s="37">
        <f t="shared" ca="1" si="29"/>
        <v>1647.0866178964743</v>
      </c>
      <c r="GK65" s="37">
        <f t="shared" ca="1" si="30"/>
        <v>1878.0896175442747</v>
      </c>
      <c r="GL65" s="37">
        <f t="shared" ca="1" si="31"/>
        <v>1995.7241653140447</v>
      </c>
      <c r="GM65" s="37">
        <f t="shared" ca="1" si="32"/>
        <v>2131.6681498806643</v>
      </c>
      <c r="GN65" s="37">
        <f t="shared" ca="1" si="33"/>
        <v>2287.9275940116881</v>
      </c>
      <c r="GO65" s="37">
        <f t="shared" ca="1" si="34"/>
        <v>2340.0252982838838</v>
      </c>
      <c r="GP65" s="37">
        <f t="shared" ca="1" si="35"/>
        <v>2541.7243811530352</v>
      </c>
      <c r="GQ65" s="37">
        <f t="shared" ca="1" si="36"/>
        <v>2714.219640198191</v>
      </c>
      <c r="GR65" s="37">
        <f t="shared" ca="1" si="37"/>
        <v>2777.2115273988561</v>
      </c>
      <c r="GS65" s="37">
        <f t="shared" ca="1" si="38"/>
        <v>2899.7647659425566</v>
      </c>
      <c r="GT65" s="37">
        <f t="shared" ca="1" si="39"/>
        <v>2748.6389688373965</v>
      </c>
      <c r="GU65" s="37">
        <f t="shared" ca="1" si="40"/>
        <v>2681.8476652733611</v>
      </c>
      <c r="GV65" s="37">
        <f t="shared" ca="1" si="41"/>
        <v>2539.3971071574592</v>
      </c>
      <c r="GW65" s="37">
        <f t="shared" ca="1" si="42"/>
        <v>2701.7396243567928</v>
      </c>
      <c r="GX65" s="37">
        <f t="shared" ca="1" si="43"/>
        <v>2567.4663110229235</v>
      </c>
      <c r="GY65" s="37">
        <f t="shared" ca="1" si="44"/>
        <v>2656.7081359131225</v>
      </c>
      <c r="GZ65" s="37">
        <f t="shared" ca="1" si="45"/>
        <v>2530.1426600587829</v>
      </c>
      <c r="HA65" s="37"/>
      <c r="HB65" s="37">
        <f t="shared" ca="1" si="77"/>
        <v>902.80620823510128</v>
      </c>
      <c r="HC65" s="37">
        <f t="shared" ca="1" si="75"/>
        <v>902.80620823510128</v>
      </c>
      <c r="HD65" s="37">
        <f t="shared" ca="1" si="76"/>
        <v>0</v>
      </c>
      <c r="HF65" s="47" t="s">
        <v>88</v>
      </c>
    </row>
    <row r="66" spans="2:240" x14ac:dyDescent="0.35">
      <c r="B66" s="15">
        <f t="shared" ca="1" si="47"/>
        <v>0.43566030547435797</v>
      </c>
      <c r="C66" s="15">
        <f t="shared" ca="1" si="20"/>
        <v>0.43127757567790781</v>
      </c>
      <c r="D66" s="15">
        <f t="shared" ca="1" si="20"/>
        <v>0.3043784846945583</v>
      </c>
      <c r="E66" s="15">
        <f t="shared" ca="1" si="20"/>
        <v>0.52961297862132228</v>
      </c>
      <c r="F66" s="15">
        <f t="shared" ca="1" si="20"/>
        <v>0.84990718354279138</v>
      </c>
      <c r="G66" s="15">
        <f t="shared" ca="1" si="20"/>
        <v>0.99114594167490611</v>
      </c>
      <c r="H66" s="15">
        <f t="shared" ca="1" si="20"/>
        <v>0.51895766853542202</v>
      </c>
      <c r="I66" s="15">
        <f t="shared" ca="1" si="20"/>
        <v>0.47470394619948741</v>
      </c>
      <c r="J66" s="15">
        <f t="shared" ca="1" si="20"/>
        <v>0.21142118788815001</v>
      </c>
      <c r="K66" s="15">
        <f t="shared" ca="1" si="20"/>
        <v>0.12234493309583994</v>
      </c>
      <c r="L66" s="15">
        <f t="shared" ca="1" si="20"/>
        <v>0.72954904628240869</v>
      </c>
      <c r="M66" s="15">
        <f t="shared" ca="1" si="20"/>
        <v>0.42696089354893552</v>
      </c>
      <c r="N66" s="15">
        <f t="shared" ca="1" si="20"/>
        <v>0.1335375842071711</v>
      </c>
      <c r="O66" s="15">
        <f t="shared" ca="1" si="20"/>
        <v>0.88193246507670786</v>
      </c>
      <c r="P66" s="15">
        <f t="shared" ca="1" si="20"/>
        <v>0.19070218964942309</v>
      </c>
      <c r="Q66" s="15">
        <f t="shared" ca="1" si="20"/>
        <v>0.11616903586643634</v>
      </c>
      <c r="R66" s="15">
        <f t="shared" ca="1" si="20"/>
        <v>0.99322842561119495</v>
      </c>
      <c r="S66" s="15">
        <f t="shared" ca="1" si="20"/>
        <v>0.50851904175487139</v>
      </c>
      <c r="T66" s="15">
        <f t="shared" ca="1" si="21"/>
        <v>0.75887585778683198</v>
      </c>
      <c r="U66" s="15">
        <f t="shared" ca="1" si="21"/>
        <v>0.90200393021823355</v>
      </c>
      <c r="V66" s="15">
        <f t="shared" ca="1" si="21"/>
        <v>3.1174266539566564E-2</v>
      </c>
      <c r="W66" s="15">
        <f t="shared" ca="1" si="21"/>
        <v>0.67279836123717685</v>
      </c>
      <c r="X66" s="15">
        <f t="shared" ca="1" si="21"/>
        <v>0.81052437775958708</v>
      </c>
      <c r="Y66" s="15">
        <f t="shared" ca="1" si="21"/>
        <v>0.23465460776675129</v>
      </c>
      <c r="Z66" s="15">
        <f t="shared" ca="1" si="21"/>
        <v>0.49761353597170099</v>
      </c>
      <c r="AB66" s="5">
        <f ca="1">_xlfn.NORM.INV(B66,Satokasvi!$H$8,Satokasvi!$I$8)*_xlfn.BINOM.INV(1,(1-Satokasvi!$H$15),B66)</f>
        <v>2459.5046848803136</v>
      </c>
      <c r="AC66" s="5">
        <f ca="1">_xlfn.NORM.INV(C66,Satokasvi!$H$8,Satokasvi!$I$8)*_xlfn.BINOM.INV(1,(1-Satokasvi!$H$15),C66)</f>
        <v>2456.7193787587585</v>
      </c>
      <c r="AD66" s="5">
        <f ca="1">_xlfn.NORM.INV(D66,Satokasvi!$H$8,Satokasvi!$I$8)*_xlfn.BINOM.INV(1,(1-Satokasvi!$H$15),D66)</f>
        <v>2372.0378484575572</v>
      </c>
      <c r="AE66" s="5">
        <f ca="1">_xlfn.NORM.INV(E66,Satokasvi!$H$8,Satokasvi!$I$8)*_xlfn.BINOM.INV(1,(1-Satokasvi!$H$15),E66)</f>
        <v>2518.5742567023394</v>
      </c>
      <c r="AF66" s="5">
        <f ca="1">_xlfn.NORM.INV(F66,Satokasvi!$H$8,Satokasvi!$I$8)*_xlfn.BINOM.INV(1,(1-Satokasvi!$H$15),F66)</f>
        <v>2759.0088472394386</v>
      </c>
      <c r="AG66" s="5">
        <f ca="1">_xlfn.NORM.INV(G66,Satokasvi!$H$8,Satokasvi!$I$8)*_xlfn.BINOM.INV(1,(1-Satokasvi!$H$15),G66)</f>
        <v>3092.9163617808354</v>
      </c>
      <c r="AH66" s="5">
        <f ca="1">_xlfn.NORM.INV(H66,Satokasvi!$H$8,Satokasvi!$I$8)*_xlfn.BINOM.INV(1,(1-Satokasvi!$H$15),H66)</f>
        <v>2511.884431619389</v>
      </c>
      <c r="AI66" s="5">
        <f ca="1">_xlfn.NORM.INV(I66,Satokasvi!$H$8,Satokasvi!$I$8)*_xlfn.BINOM.INV(1,(1-Satokasvi!$H$15),I66)</f>
        <v>2484.137411844114</v>
      </c>
      <c r="AJ66" s="5">
        <f ca="1">_xlfn.NORM.INV(J66,Satokasvi!$H$8,Satokasvi!$I$8)*_xlfn.BINOM.INV(1,(1-Satokasvi!$H$15),J66)</f>
        <v>0</v>
      </c>
      <c r="AK66" s="5">
        <f ca="1">_xlfn.NORM.INV(K66,Satokasvi!$H$8,Satokasvi!$I$8)*_xlfn.BINOM.INV(1,(1-Satokasvi!$H$15),K66)</f>
        <v>0</v>
      </c>
      <c r="AL66" s="5">
        <f ca="1">_xlfn.NORM.INV(L66,Satokasvi!$H$8,Satokasvi!$I$8)*_xlfn.BINOM.INV(1,(1-Satokasvi!$H$15),L66)</f>
        <v>2652.8624254205856</v>
      </c>
      <c r="AM66" s="5">
        <f ca="1">_xlfn.NORM.INV(M66,Satokasvi!$H$8,Satokasvi!$I$8)*_xlfn.BINOM.INV(1,(1-Satokasvi!$H$15),M66)</f>
        <v>2453.9707871938185</v>
      </c>
      <c r="AN66" s="5">
        <f ca="1">_xlfn.NORM.INV(N66,Satokasvi!$H$8,Satokasvi!$I$8)*_xlfn.BINOM.INV(1,(1-Satokasvi!$H$15),N66)</f>
        <v>0</v>
      </c>
      <c r="AO66" s="5">
        <f ca="1">_xlfn.NORM.INV(O66,Satokasvi!$H$8,Satokasvi!$I$8)*_xlfn.BINOM.INV(1,(1-Satokasvi!$H$15),O66)</f>
        <v>2796.1756400608529</v>
      </c>
      <c r="AP66" s="5">
        <f ca="1">_xlfn.NORM.INV(P66,Satokasvi!$H$8,Satokasvi!$I$8)*_xlfn.BINOM.INV(1,(1-Satokasvi!$H$15),P66)</f>
        <v>0</v>
      </c>
      <c r="AQ66" s="5">
        <f ca="1">_xlfn.NORM.INV(Q66,Satokasvi!$H$8,Satokasvi!$I$8)*_xlfn.BINOM.INV(1,(1-Satokasvi!$H$15),Q66)</f>
        <v>0</v>
      </c>
      <c r="AR66" s="5">
        <f ca="1">_xlfn.NORM.INV(R66,Satokasvi!$H$8,Satokasvi!$I$8)*_xlfn.BINOM.INV(1,(1-Satokasvi!$H$15),R66)</f>
        <v>3117.2894460191928</v>
      </c>
      <c r="AS66" s="5">
        <f ca="1">_xlfn.NORM.INV(S66,Satokasvi!$H$8,Satokasvi!$I$8)*_xlfn.BINOM.INV(1,(1-Satokasvi!$H$15),S66)</f>
        <v>2505.3389235227428</v>
      </c>
      <c r="AT66" s="5">
        <f ca="1">_xlfn.NORM.INV(T66,Satokasvi!$H$8,Satokasvi!$I$8)*_xlfn.BINOM.INV(1,(1-Satokasvi!$H$15),T66)</f>
        <v>2675.6727713406526</v>
      </c>
      <c r="AU66" s="5">
        <f ca="1">_xlfn.NORM.INV(U66,Satokasvi!$H$8,Satokasvi!$I$8)*_xlfn.BINOM.INV(1,(1-Satokasvi!$H$15),U66)</f>
        <v>2823.2636761291501</v>
      </c>
      <c r="AV66" s="5">
        <f ca="1">_xlfn.NORM.INV(V66,Satokasvi!$H$8,Satokasvi!$I$8)*_xlfn.BINOM.INV(1,(1-Satokasvi!$H$15),V66)</f>
        <v>0</v>
      </c>
      <c r="AW66" s="5">
        <f ca="1">_xlfn.NORM.INV(W66,Satokasvi!$H$8,Satokasvi!$I$8)*_xlfn.BINOM.INV(1,(1-Satokasvi!$H$15),W66)</f>
        <v>2611.9133778169953</v>
      </c>
      <c r="AX66" s="5">
        <f ca="1">_xlfn.NORM.INV(X66,Satokasvi!$H$8,Satokasvi!$I$8)*_xlfn.BINOM.INV(1,(1-Satokasvi!$H$15),X66)</f>
        <v>2719.9575764621618</v>
      </c>
      <c r="AY66" s="5">
        <f ca="1">_xlfn.NORM.INV(Y66,Satokasvi!$H$8,Satokasvi!$I$8)*_xlfn.BINOM.INV(1,(1-Satokasvi!$H$15),Y66)</f>
        <v>0</v>
      </c>
      <c r="AZ66" s="5">
        <f ca="1">_xlfn.NORM.INV(Z66,Satokasvi!$H$8,Satokasvi!$I$8)*_xlfn.BINOM.INV(1,(1-Satokasvi!$H$15),Z66)</f>
        <v>2498.5044965283118</v>
      </c>
      <c r="BB66" s="5">
        <f ca="1">IF(C$11="x",0,_xlfn.NORM.INV(B66,Satokasvi!$H$8,Satokasvi!$I$8)*IF(C$8="x",(1+Toimenpiteet!$C$7),1)*IF(C$9="x",(1+Toimenpiteet!$C$34),1)*(1+C$30)*_xlfn.BINOM.INV(1,(1-(Satokasvi!$H$15*(1+C$41))),B66))</f>
        <v>2459.5046848803136</v>
      </c>
      <c r="BC66" s="5">
        <f ca="1">IF(D$11="x",0,_xlfn.NORM.INV(C66,Satokasvi!$H$8,Satokasvi!$I$8)*IF(D$8="x",(1+Toimenpiteet!$C$7),1)*IF(D$9="x",(1+Toimenpiteet!$C$34),1)*(1+D$30)*_xlfn.BINOM.INV(1,(1-(Satokasvi!$H$15*(1+D$41))),C66))</f>
        <v>2456.7193787587585</v>
      </c>
      <c r="BD66" s="5">
        <f ca="1">IF(E$11="x",0,_xlfn.NORM.INV(D66,Satokasvi!$H$8,Satokasvi!$I$8)*IF(E$8="x",(1+Toimenpiteet!$C$7),1)*IF(E$9="x",(1+Toimenpiteet!$C$34),1)*(1+E$30)*_xlfn.BINOM.INV(1,(1-(Satokasvi!$H$15*(1+E$41))),D66))</f>
        <v>2372.0378484575572</v>
      </c>
      <c r="BE66" s="5">
        <f ca="1">IF(F$11="x",0,_xlfn.NORM.INV(E66,Satokasvi!$H$8,Satokasvi!$I$8)*IF(F$8="x",(1+Toimenpiteet!$C$7),1)*IF(F$9="x",(1+Toimenpiteet!$C$34),1)*(1+F$30)*_xlfn.BINOM.INV(1,(1-(Satokasvi!$H$15*(1+F$41))),E66))</f>
        <v>2518.5742567023394</v>
      </c>
      <c r="BF66" s="5">
        <f ca="1">IF(G$11="x",0,_xlfn.NORM.INV(F66,Satokasvi!$H$8,Satokasvi!$I$8)*IF(G$8="x",(1+Toimenpiteet!$C$7),1)*IF(G$9="x",(1+Toimenpiteet!$C$34),1)*(1+G$30)*_xlfn.BINOM.INV(1,(1-(Satokasvi!$H$15*(1+G$41))),F66))</f>
        <v>2759.0088472394386</v>
      </c>
      <c r="BG66" s="5">
        <f ca="1">IF(H$11="x",0,_xlfn.NORM.INV(G66,Satokasvi!$H$8,Satokasvi!$I$8)*IF(H$8="x",(1+Toimenpiteet!$C$7),1)*IF(H$9="x",(1+Toimenpiteet!$C$34),1)*(1+H$30)*_xlfn.BINOM.INV(1,(1-(Satokasvi!$H$15*(1+H$41))),G66))</f>
        <v>3092.9163617808354</v>
      </c>
      <c r="BH66" s="5">
        <f ca="1">IF(I$11="x",0,_xlfn.NORM.INV(H66,Satokasvi!$H$8,Satokasvi!$I$8)*IF(I$8="x",(1+Toimenpiteet!$C$7),1)*IF(I$9="x",(1+Toimenpiteet!$C$34),1)*(1+I$30)*_xlfn.BINOM.INV(1,(1-(Satokasvi!$H$15*(1+I$41))),H66))</f>
        <v>2511.884431619389</v>
      </c>
      <c r="BI66" s="5">
        <f ca="1">IF(J$11="x",0,_xlfn.NORM.INV(I66,Satokasvi!$H$8,Satokasvi!$I$8)*IF(J$8="x",(1+Toimenpiteet!$C$7),1)*IF(J$9="x",(1+Toimenpiteet!$C$34),1)*(1+J$30)*_xlfn.BINOM.INV(1,(1-(Satokasvi!$H$15*(1+J$41))),I66))</f>
        <v>2484.137411844114</v>
      </c>
      <c r="BJ66" s="5">
        <f ca="1">IF(K$11="x",0,_xlfn.NORM.INV(J66,Satokasvi!$H$8,Satokasvi!$I$8)*IF(K$8="x",(1+Toimenpiteet!$C$7),1)*IF(K$9="x",(1+Toimenpiteet!$C$34),1)*(1+K$30)*_xlfn.BINOM.INV(1,(1-(Satokasvi!$H$15*(1+K$41))),J66))</f>
        <v>0</v>
      </c>
      <c r="BK66" s="5">
        <f ca="1">IF(L$11="x",0,_xlfn.NORM.INV(K66,Satokasvi!$H$8,Satokasvi!$I$8)*IF(L$8="x",(1+Toimenpiteet!$C$7),1)*IF(L$9="x",(1+Toimenpiteet!$C$34),1)*(1+L$30)*_xlfn.BINOM.INV(1,(1-(Satokasvi!$H$15*(1+L$41))),K66))</f>
        <v>0</v>
      </c>
      <c r="BL66" s="5">
        <f ca="1">IF(M$11="x",0,_xlfn.NORM.INV(L66,Satokasvi!$H$8,Satokasvi!$I$8)*IF(M$8="x",(1+Toimenpiteet!$C$7),1)*IF(M$9="x",(1+Toimenpiteet!$C$34),1)*(1+M$30)*_xlfn.BINOM.INV(1,(1-(Satokasvi!$H$15*(1+M$41))),L66))</f>
        <v>2652.8624254205856</v>
      </c>
      <c r="BM66" s="5">
        <f ca="1">IF(N$11="x",0,_xlfn.NORM.INV(M66,Satokasvi!$H$8,Satokasvi!$I$8)*IF(N$8="x",(1+Toimenpiteet!$C$7),1)*IF(N$9="x",(1+Toimenpiteet!$C$34),1)*(1+N$30)*_xlfn.BINOM.INV(1,(1-(Satokasvi!$H$15*(1+N$41))),M66))</f>
        <v>2453.9707871938185</v>
      </c>
      <c r="BN66" s="5">
        <f ca="1">IF(O$11="x",0,_xlfn.NORM.INV(N66,Satokasvi!$H$8,Satokasvi!$I$8)*IF(O$8="x",(1+Toimenpiteet!$C$7),1)*IF(O$9="x",(1+Toimenpiteet!$C$34),1)*(1+O$30)*_xlfn.BINOM.INV(1,(1-(Satokasvi!$H$15*(1+O$41))),N66))</f>
        <v>0</v>
      </c>
      <c r="BO66" s="5">
        <f ca="1">IF(P$11="x",0,_xlfn.NORM.INV(O66,Satokasvi!$H$8,Satokasvi!$I$8)*IF(P$8="x",(1+Toimenpiteet!$C$7),1)*IF(P$9="x",(1+Toimenpiteet!$C$34),1)*(1+P$30)*_xlfn.BINOM.INV(1,(1-(Satokasvi!$H$15*(1+P$41))),O66))</f>
        <v>2796.1756400608529</v>
      </c>
      <c r="BP66" s="5">
        <f ca="1">IF(Q$11="x",0,_xlfn.NORM.INV(P66,Satokasvi!$H$8,Satokasvi!$I$8)*IF(Q$8="x",(1+Toimenpiteet!$C$7),1)*IF(Q$9="x",(1+Toimenpiteet!$C$34),1)*(1+Q$30)*_xlfn.BINOM.INV(1,(1-(Satokasvi!$H$15*(1+Q$41))),P66))</f>
        <v>0</v>
      </c>
      <c r="BQ66" s="5">
        <f ca="1">IF(R$11="x",0,_xlfn.NORM.INV(Q66,Satokasvi!$H$8,Satokasvi!$I$8)*IF(R$8="x",(1+Toimenpiteet!$C$7),1)*IF(R$9="x",(1+Toimenpiteet!$C$34),1)*(1+R$30)*_xlfn.BINOM.INV(1,(1-(Satokasvi!$H$15*(1+R$41))),Q66))</f>
        <v>0</v>
      </c>
      <c r="BR66" s="5">
        <f ca="1">IF(S$11="x",0,_xlfn.NORM.INV(R66,Satokasvi!$H$8,Satokasvi!$I$8)*IF(S$8="x",(1+Toimenpiteet!$C$7),1)*IF(S$9="x",(1+Toimenpiteet!$C$34),1)*(1+S$30)*_xlfn.BINOM.INV(1,(1-(Satokasvi!$H$15*(1+S$41))),R66))</f>
        <v>3117.2894460191928</v>
      </c>
      <c r="BS66" s="5">
        <f ca="1">IF(T$11="x",0,_xlfn.NORM.INV(S66,Satokasvi!$H$8,Satokasvi!$I$8)*IF(T$8="x",(1+Toimenpiteet!$C$7),1)*IF(T$9="x",(1+Toimenpiteet!$C$34),1)*(1+T$30)*_xlfn.BINOM.INV(1,(1-(Satokasvi!$H$15*(1+T$41))),S66))</f>
        <v>2505.3389235227428</v>
      </c>
      <c r="BT66" s="5">
        <f ca="1">IF(U$11="x",0,_xlfn.NORM.INV(T66,Satokasvi!$H$8,Satokasvi!$I$8)*IF(U$8="x",(1+Toimenpiteet!$C$7),1)*IF(U$9="x",(1+Toimenpiteet!$C$34),1)*(1+U$30)*_xlfn.BINOM.INV(1,(1-(Satokasvi!$H$15*(1+U$41))),T66))</f>
        <v>2675.6727713406526</v>
      </c>
      <c r="BU66" s="5">
        <f ca="1">IF(V$11="x",0,_xlfn.NORM.INV(U66,Satokasvi!$H$8,Satokasvi!$I$8)*IF(V$8="x",(1+Toimenpiteet!$C$7),1)*IF(V$9="x",(1+Toimenpiteet!$C$34),1)*(1+V$30)*_xlfn.BINOM.INV(1,(1-(Satokasvi!$H$15*(1+V$41))),U66))</f>
        <v>2823.2636761291501</v>
      </c>
      <c r="BV66" s="5">
        <f ca="1">IF(W$11="x",0,_xlfn.NORM.INV(V66,Satokasvi!$H$8,Satokasvi!$I$8)*IF(W$8="x",(1+Toimenpiteet!$C$7),1)*IF(W$9="x",(1+Toimenpiteet!$C$34),1)*(1+W$30)*_xlfn.BINOM.INV(1,(1-(Satokasvi!$H$15*(1+W$41))),V66))</f>
        <v>0</v>
      </c>
      <c r="BW66" s="5">
        <f ca="1">IF(X$11="x",0,_xlfn.NORM.INV(W66,Satokasvi!$H$8,Satokasvi!$I$8)*IF(X$8="x",(1+Toimenpiteet!$C$7),1)*IF(X$9="x",(1+Toimenpiteet!$C$34),1)*(1+X$30)*_xlfn.BINOM.INV(1,(1-(Satokasvi!$H$15*(1+X$41))),W66))</f>
        <v>2611.9133778169953</v>
      </c>
      <c r="BX66" s="5">
        <f ca="1">IF(Y$11="x",0,_xlfn.NORM.INV(X66,Satokasvi!$H$8,Satokasvi!$I$8)*IF(Y$8="x",(1+Toimenpiteet!$C$7),1)*IF(Y$9="x",(1+Toimenpiteet!$C$34),1)*(1+Y$30)*_xlfn.BINOM.INV(1,(1-(Satokasvi!$H$15*(1+Y$41))),X66))</f>
        <v>2719.9575764621618</v>
      </c>
      <c r="BY66" s="5">
        <f ca="1">IF(Z$11="x",0,_xlfn.NORM.INV(Y66,Satokasvi!$H$8,Satokasvi!$I$8)*IF(Z$8="x",(1+Toimenpiteet!$C$7),1)*IF(Z$9="x",(1+Toimenpiteet!$C$34),1)*(1+Z$30)*_xlfn.BINOM.INV(1,(1-(Satokasvi!$H$15*(1+Z$41))),Y66))</f>
        <v>0</v>
      </c>
      <c r="BZ66" s="5">
        <f ca="1">IF(AA$11="x",0,_xlfn.NORM.INV(Z66,Satokasvi!$H$8,Satokasvi!$I$8)*IF(AA$8="x",(1+Toimenpiteet!$C$7),1)*IF(AA$9="x",(1+Toimenpiteet!$C$34),1)*(1+AA$30)*_xlfn.BINOM.INV(1,(1-(Satokasvi!$H$15*(1+AA$41))),Z66))</f>
        <v>2498.5044965283118</v>
      </c>
      <c r="CB66" s="35">
        <f ca="1">_xlfn.NORM.INV(RAND(),Satokasvi!$H$13,Satokasvi!$I$13)</f>
        <v>176.31098706008623</v>
      </c>
      <c r="CC66" s="35">
        <f ca="1">_xlfn.NORM.INV(RAND(),Satokasvi!$H$13,Satokasvi!$I$13)</f>
        <v>213.94541588671095</v>
      </c>
      <c r="CD66" s="35">
        <f ca="1">_xlfn.NORM.INV(RAND(),Satokasvi!$H$13,Satokasvi!$I$13)</f>
        <v>131.69045212601594</v>
      </c>
      <c r="CE66" s="35">
        <f ca="1">_xlfn.NORM.INV(RAND(),Satokasvi!$H$13,Satokasvi!$I$13)</f>
        <v>166.10716881492834</v>
      </c>
      <c r="CF66" s="35">
        <f ca="1">_xlfn.NORM.INV(RAND(),Satokasvi!$H$13,Satokasvi!$I$13)</f>
        <v>147.99637234230153</v>
      </c>
      <c r="CG66" s="35">
        <f ca="1">_xlfn.NORM.INV(RAND(),Satokasvi!$H$13,Satokasvi!$I$13)</f>
        <v>197.58499925815423</v>
      </c>
      <c r="CH66" s="35">
        <f ca="1">_xlfn.NORM.INV(RAND(),Satokasvi!$H$13,Satokasvi!$I$13)</f>
        <v>142.09680708095166</v>
      </c>
      <c r="CI66" s="35">
        <f ca="1">_xlfn.NORM.INV(RAND(),Satokasvi!$H$13,Satokasvi!$I$13)</f>
        <v>160.75920236660693</v>
      </c>
      <c r="CJ66" s="35">
        <f ca="1">_xlfn.NORM.INV(RAND(),Satokasvi!$H$13,Satokasvi!$I$13)</f>
        <v>207.3645867256599</v>
      </c>
      <c r="CK66" s="35">
        <f ca="1">_xlfn.NORM.INV(RAND(),Satokasvi!$H$13,Satokasvi!$I$13)</f>
        <v>194.98006434063427</v>
      </c>
      <c r="CL66" s="35">
        <f ca="1">_xlfn.NORM.INV(RAND(),Satokasvi!$H$13,Satokasvi!$I$13)</f>
        <v>234.89466848201374</v>
      </c>
      <c r="CM66" s="35">
        <f ca="1">_xlfn.NORM.INV(RAND(),Satokasvi!$H$13,Satokasvi!$I$13)</f>
        <v>207.37986353016606</v>
      </c>
      <c r="CN66" s="35">
        <f ca="1">_xlfn.NORM.INV(RAND(),Satokasvi!$H$13,Satokasvi!$I$13)</f>
        <v>236.88030630052566</v>
      </c>
      <c r="CO66" s="35">
        <f ca="1">_xlfn.NORM.INV(RAND(),Satokasvi!$H$13,Satokasvi!$I$13)</f>
        <v>218.74391168048689</v>
      </c>
      <c r="CP66" s="35">
        <f ca="1">_xlfn.NORM.INV(RAND(),Satokasvi!$H$13,Satokasvi!$I$13)</f>
        <v>147.59646717574188</v>
      </c>
      <c r="CQ66" s="35">
        <f ca="1">_xlfn.NORM.INV(RAND(),Satokasvi!$H$13,Satokasvi!$I$13)</f>
        <v>174.82320776283183</v>
      </c>
      <c r="CR66" s="35">
        <f ca="1">_xlfn.NORM.INV(RAND(),Satokasvi!$H$13,Satokasvi!$I$13)</f>
        <v>280.3117727682245</v>
      </c>
      <c r="CS66" s="35">
        <f ca="1">_xlfn.NORM.INV(RAND(),Satokasvi!$H$13,Satokasvi!$I$13)</f>
        <v>129.26426059274843</v>
      </c>
      <c r="CT66" s="35">
        <f ca="1">_xlfn.NORM.INV(RAND(),Satokasvi!$H$13,Satokasvi!$I$13)</f>
        <v>179.18499808327033</v>
      </c>
      <c r="CU66" s="35">
        <f ca="1">_xlfn.NORM.INV(RAND(),Satokasvi!$H$13,Satokasvi!$I$13)</f>
        <v>216.92166184575032</v>
      </c>
      <c r="CV66" s="35">
        <f ca="1">_xlfn.NORM.INV(RAND(),Satokasvi!$H$13,Satokasvi!$I$13)</f>
        <v>198.24200848684919</v>
      </c>
      <c r="CW66" s="35">
        <f ca="1">_xlfn.NORM.INV(RAND(),Satokasvi!$H$13,Satokasvi!$I$13)</f>
        <v>152.04830637400522</v>
      </c>
      <c r="CX66" s="35">
        <f ca="1">_xlfn.NORM.INV(RAND(),Satokasvi!$H$13,Satokasvi!$I$13)</f>
        <v>201.88099918101494</v>
      </c>
      <c r="CY66" s="35">
        <f ca="1">_xlfn.NORM.INV(RAND(),Satokasvi!$H$13,Satokasvi!$I$13)</f>
        <v>244.08996824432171</v>
      </c>
      <c r="CZ66" s="35">
        <f ca="1">_xlfn.NORM.INV(RAND(),Satokasvi!$H$13,Satokasvi!$I$13)</f>
        <v>170.14391798908005</v>
      </c>
      <c r="DB66" s="37">
        <f ca="1">(AB66*(CB66/1000)+(Satokasvi!$E$28-Satokasvi!$E$7))/(1+$C$13)^DB$61</f>
        <v>163.72592103898492</v>
      </c>
      <c r="DC66" s="37">
        <f ca="1">(AC66*(CC66/1000)+(Satokasvi!$E$28-Satokasvi!$E$7))/(1+$C$13)^DC$61</f>
        <v>245.6441221655997</v>
      </c>
      <c r="DD66" s="37">
        <f ca="1">(AD66*(CD66/1000)+(Satokasvi!$E$28-Satokasvi!$E$7))/(1+$C$13)^DD$61</f>
        <v>43.354595176469282</v>
      </c>
      <c r="DE66" s="37">
        <f ca="1">(AE66*(CE66/1000)+(Satokasvi!$E$28-Satokasvi!$E$7))/(1+$C$13)^DE$61</f>
        <v>136.25236681264909</v>
      </c>
      <c r="DF66" s="37">
        <f ca="1">(AF66*(CF66/1000)+(Satokasvi!$E$28-Satokasvi!$E$7))/(1+$C$13)^DF$61</f>
        <v>123.63193814913396</v>
      </c>
      <c r="DG66" s="37">
        <f ca="1">(AG66*(CG66/1000)+(Satokasvi!$E$28-Satokasvi!$E$7))/(1+$C$13)^DG$61</f>
        <v>289.86492304744161</v>
      </c>
      <c r="DH66" s="37">
        <f ca="1">(AH66*(CH66/1000)+(Satokasvi!$E$28-Satokasvi!$E$7))/(1+$C$13)^DH$61</f>
        <v>74.748118546049412</v>
      </c>
      <c r="DI66" s="37">
        <f ca="1">(AI66*(CI66/1000)+(Satokasvi!$E$28-Satokasvi!$E$7))/(1+$C$13)^DI$61</f>
        <v>106.05551147051311</v>
      </c>
      <c r="DJ66" s="37">
        <f ca="1">(AJ66*(CJ66/1000)+(Satokasvi!$E$28-Satokasvi!$E$7))/(1+$C$13)^DJ$61</f>
        <v>-203.10043407106113</v>
      </c>
      <c r="DK66" s="37">
        <f ca="1">(AK66*(CK66/1000)+(Satokasvi!$E$28-Satokasvi!$E$7))/(1+$C$13)^DK$61</f>
        <v>-197.18488744763218</v>
      </c>
      <c r="DL66" s="37">
        <f ca="1">(AL66*(CL66/1000)+(Satokasvi!$E$28-Satokasvi!$E$7))/(1+$C$13)^DL$61</f>
        <v>258.73029660813268</v>
      </c>
      <c r="DM66" s="37">
        <f ca="1">(AM66*(CM66/1000)+(Satokasvi!$E$28-Satokasvi!$E$7))/(1+$C$13)^DM$61</f>
        <v>171.06944734245781</v>
      </c>
      <c r="DN66" s="37">
        <f ca="1">(AN66*(CN66/1000)+(Satokasvi!$E$28-Satokasvi!$E$7))/(1+$C$13)^DN$61</f>
        <v>-180.45210509819213</v>
      </c>
      <c r="DO66" s="37">
        <f ca="1">(AO66*(CO66/1000)+(Satokasvi!$E$28-Satokasvi!$E$7))/(1+$C$13)^DO$61</f>
        <v>229.1741055465684</v>
      </c>
      <c r="DP66" s="37">
        <f ca="1">(AP66*(CP66/1000)+(Satokasvi!$E$28-Satokasvi!$E$7))/(1+$C$13)^DP$61</f>
        <v>-170.09341606013018</v>
      </c>
      <c r="DQ66" s="37">
        <f ca="1">(AQ66*(CQ66/1000)+(Satokasvi!$E$28-Satokasvi!$E$7))/(1+$C$13)^DQ$61</f>
        <v>-165.13923889333032</v>
      </c>
      <c r="DR66" s="37">
        <f ca="1">(AR66*(CR66/1000)+(Satokasvi!$E$28-Satokasvi!$E$7))/(1+$C$13)^DR$61</f>
        <v>368.34183560437179</v>
      </c>
      <c r="DS66" s="37">
        <f ca="1">(AS66*(CS66/1000)+(Satokasvi!$E$28-Satokasvi!$E$7))/(1+$C$13)^DS$61</f>
        <v>34.568632872142352</v>
      </c>
      <c r="DT66" s="37">
        <f ca="1">(AT66*(CT66/1000)+(Satokasvi!$E$28-Satokasvi!$E$7))/(1+$C$13)^DT$61</f>
        <v>122.29237534015211</v>
      </c>
      <c r="DU66" s="37">
        <f ca="1">(AU66*(CU66/1000)+(Satokasvi!$E$28-Satokasvi!$E$7))/(1+$C$13)^DU$61</f>
        <v>192.36193307787588</v>
      </c>
      <c r="DV66" s="37">
        <f ca="1">(AV66*(CV66/1000)+(Satokasvi!$E$28-Satokasvi!$E$7))/(1+$C$13)^DV$61</f>
        <v>-142.45055811590174</v>
      </c>
      <c r="DW66" s="37">
        <f ca="1">(AW66*(CW66/1000)+(Satokasvi!$E$28-Satokasvi!$E$7))/(1+$C$13)^DW$61</f>
        <v>68.961312255711405</v>
      </c>
      <c r="DX66" s="37">
        <f ca="1">(AX66*(CX66/1000)+(Satokasvi!$E$28-Satokasvi!$E$7))/(1+$C$13)^DX$61</f>
        <v>143.95505424485938</v>
      </c>
      <c r="DY66" s="37">
        <f ca="1">(AY66*(CY66/1000)+(Satokasvi!$E$28-Satokasvi!$E$7))/(1+$C$13)^DY$61</f>
        <v>-130.36244012997</v>
      </c>
      <c r="DZ66" s="37">
        <f ca="1">(AZ66*(CZ66/1000)+(Satokasvi!$E$28-Satokasvi!$E$7))/(1+$C$13)^DZ$61</f>
        <v>76.467204035865521</v>
      </c>
      <c r="EB66" s="37">
        <f ca="1">IF(C$11="x",Toimenpiteet!$E$115,BB66*(CB66/1000)+(Satokasvi!$E$28-Satokasvi!$E$7)+IF(C$8="x",Toimenpiteet!$E$29,0)+IF(C$9="x",Toimenpiteet!$E$60,0)+IF(C$10="x",Toimenpiteet!$E$88,0))/(1+$C$13)^EB$61</f>
        <v>163.72592103898492</v>
      </c>
      <c r="EC66" s="37">
        <f ca="1">IF(D$11="x",Toimenpiteet!$E$115,BC66*(CC66/1000)+(Satokasvi!$E$28-Satokasvi!$E$7)+IF(D$8="x",Toimenpiteet!$E$29,0)+IF(D$9="x",Toimenpiteet!$E$60,0)+IF(D$10="x",Toimenpiteet!$E$88,0))/(1+$C$13)^EC$61</f>
        <v>245.6441221655997</v>
      </c>
      <c r="ED66" s="37">
        <f ca="1">IF(E$11="x",Toimenpiteet!$E$115,BD66*(CD66/1000)+(Satokasvi!$E$28-Satokasvi!$E$7)+IF(E$8="x",Toimenpiteet!$E$29,0)+IF(E$9="x",Toimenpiteet!$E$60,0)+IF(E$10="x",Toimenpiteet!$E$88,0))/(1+$C$13)^ED$61</f>
        <v>43.354595176469282</v>
      </c>
      <c r="EE66" s="37">
        <f ca="1">IF(F$11="x",Toimenpiteet!$E$115,BE66*(CE66/1000)+(Satokasvi!$E$28-Satokasvi!$E$7)+IF(F$8="x",Toimenpiteet!$E$29,0)+IF(F$9="x",Toimenpiteet!$E$60,0)+IF(F$10="x",Toimenpiteet!$E$88,0))/(1+$C$13)^EE$61</f>
        <v>136.25236681264909</v>
      </c>
      <c r="EF66" s="37">
        <f ca="1">IF(G$11="x",Toimenpiteet!$E$115,BF66*(CF66/1000)+(Satokasvi!$E$28-Satokasvi!$E$7)+IF(G$8="x",Toimenpiteet!$E$29,0)+IF(G$9="x",Toimenpiteet!$E$60,0)+IF(G$10="x",Toimenpiteet!$E$88,0))/(1+$C$13)^EF$61</f>
        <v>123.63193814913396</v>
      </c>
      <c r="EG66" s="37">
        <f ca="1">IF(H$11="x",Toimenpiteet!$E$115,BG66*(CG66/1000)+(Satokasvi!$E$28-Satokasvi!$E$7)+IF(H$8="x",Toimenpiteet!$E$29,0)+IF(H$9="x",Toimenpiteet!$E$60,0)+IF(H$10="x",Toimenpiteet!$E$88,0))/(1+$C$13)^EG$61</f>
        <v>289.86492304744161</v>
      </c>
      <c r="EH66" s="37">
        <f ca="1">IF(I$11="x",Toimenpiteet!$E$115,BH66*(CH66/1000)+(Satokasvi!$E$28-Satokasvi!$E$7)+IF(I$8="x",Toimenpiteet!$E$29,0)+IF(I$9="x",Toimenpiteet!$E$60,0)+IF(I$10="x",Toimenpiteet!$E$88,0))/(1+$C$13)^EH$61</f>
        <v>74.748118546049412</v>
      </c>
      <c r="EI66" s="37">
        <f ca="1">IF(J$11="x",Toimenpiteet!$E$115,BI66*(CI66/1000)+(Satokasvi!$E$28-Satokasvi!$E$7)+IF(J$8="x",Toimenpiteet!$E$29,0)+IF(J$9="x",Toimenpiteet!$E$60,0)+IF(J$10="x",Toimenpiteet!$E$88,0))/(1+$C$13)^EI$61</f>
        <v>106.05551147051311</v>
      </c>
      <c r="EJ66" s="37">
        <f ca="1">IF(K$11="x",Toimenpiteet!$E$115,BJ66*(CJ66/1000)+(Satokasvi!$E$28-Satokasvi!$E$7)+IF(K$8="x",Toimenpiteet!$E$29,0)+IF(K$9="x",Toimenpiteet!$E$60,0)+IF(K$10="x",Toimenpiteet!$E$88,0))/(1+$C$13)^EJ$61</f>
        <v>-203.10043407106113</v>
      </c>
      <c r="EK66" s="37">
        <f ca="1">IF(L$11="x",Toimenpiteet!$E$115,BK66*(CK66/1000)+(Satokasvi!$E$28-Satokasvi!$E$7)+IF(L$8="x",Toimenpiteet!$E$29,0)+IF(L$9="x",Toimenpiteet!$E$60,0)+IF(L$10="x",Toimenpiteet!$E$88,0))/(1+$C$13)^EK$61</f>
        <v>-197.18488744763218</v>
      </c>
      <c r="EL66" s="37">
        <f ca="1">IF(M$11="x",Toimenpiteet!$E$115,BL66*(CL66/1000)+(Satokasvi!$E$28-Satokasvi!$E$7)+IF(M$8="x",Toimenpiteet!$E$29,0)+IF(M$9="x",Toimenpiteet!$E$60,0)+IF(M$10="x",Toimenpiteet!$E$88,0))/(1+$C$13)^EL$61</f>
        <v>258.73029660813268</v>
      </c>
      <c r="EM66" s="37">
        <f ca="1">IF(N$11="x",Toimenpiteet!$E$115,BM66*(CM66/1000)+(Satokasvi!$E$28-Satokasvi!$E$7)+IF(N$8="x",Toimenpiteet!$E$29,0)+IF(N$9="x",Toimenpiteet!$E$60,0)+IF(N$10="x",Toimenpiteet!$E$88,0))/(1+$C$13)^EM$61</f>
        <v>171.06944734245781</v>
      </c>
      <c r="EN66" s="37">
        <f ca="1">IF(O$11="x",Toimenpiteet!$E$115,BN66*(CN66/1000)+(Satokasvi!$E$28-Satokasvi!$E$7)+IF(O$8="x",Toimenpiteet!$E$29,0)+IF(O$9="x",Toimenpiteet!$E$60,0)+IF(O$10="x",Toimenpiteet!$E$88,0))/(1+$C$13)^EN$61</f>
        <v>-180.45210509819213</v>
      </c>
      <c r="EO66" s="37">
        <f ca="1">IF(P$11="x",Toimenpiteet!$E$115,BO66*(CO66/1000)+(Satokasvi!$E$28-Satokasvi!$E$7)+IF(P$8="x",Toimenpiteet!$E$29,0)+IF(P$9="x",Toimenpiteet!$E$60,0)+IF(P$10="x",Toimenpiteet!$E$88,0))/(1+$C$13)^EO$61</f>
        <v>229.1741055465684</v>
      </c>
      <c r="EP66" s="37">
        <f ca="1">IF(Q$11="x",Toimenpiteet!$E$115,BP66*(CP66/1000)+(Satokasvi!$E$28-Satokasvi!$E$7)+IF(Q$8="x",Toimenpiteet!$E$29,0)+IF(Q$9="x",Toimenpiteet!$E$60,0)+IF(Q$10="x",Toimenpiteet!$E$88,0))/(1+$C$13)^EP$61</f>
        <v>-170.09341606013018</v>
      </c>
      <c r="EQ66" s="37">
        <f ca="1">IF(R$11="x",Toimenpiteet!$E$115,BQ66*(CQ66/1000)+(Satokasvi!$E$28-Satokasvi!$E$7)+IF(R$8="x",Toimenpiteet!$E$29,0)+IF(R$9="x",Toimenpiteet!$E$60,0)+IF(R$10="x",Toimenpiteet!$E$88,0))/(1+$C$13)^EQ$61</f>
        <v>-165.13923889333032</v>
      </c>
      <c r="ER66" s="37">
        <f ca="1">IF(S$11="x",Toimenpiteet!$E$115,BR66*(CR66/1000)+(Satokasvi!$E$28-Satokasvi!$E$7)+IF(S$8="x",Toimenpiteet!$E$29,0)+IF(S$9="x",Toimenpiteet!$E$60,0)+IF(S$10="x",Toimenpiteet!$E$88,0))/(1+$C$13)^ER$61</f>
        <v>368.34183560437179</v>
      </c>
      <c r="ES66" s="37">
        <f ca="1">IF(T$11="x",Toimenpiteet!$E$115,BS66*(CS66/1000)+(Satokasvi!$E$28-Satokasvi!$E$7)+IF(T$8="x",Toimenpiteet!$E$29,0)+IF(T$9="x",Toimenpiteet!$E$60,0)+IF(T$10="x",Toimenpiteet!$E$88,0))/(1+$C$13)^ES$61</f>
        <v>34.568632872142352</v>
      </c>
      <c r="ET66" s="37">
        <f ca="1">IF(U$11="x",Toimenpiteet!$E$115,BT66*(CT66/1000)+(Satokasvi!$E$28-Satokasvi!$E$7)+IF(U$8="x",Toimenpiteet!$E$29,0)+IF(U$9="x",Toimenpiteet!$E$60,0)+IF(U$10="x",Toimenpiteet!$E$88,0))/(1+$C$13)^ET$61</f>
        <v>122.29237534015211</v>
      </c>
      <c r="EU66" s="37">
        <f ca="1">IF(V$11="x",Toimenpiteet!$E$115,BU66*(CU66/1000)+(Satokasvi!$E$28-Satokasvi!$E$7)+IF(V$8="x",Toimenpiteet!$E$29,0)+IF(V$9="x",Toimenpiteet!$E$60,0)+IF(V$10="x",Toimenpiteet!$E$88,0))/(1+$C$13)^EU$61</f>
        <v>192.36193307787588</v>
      </c>
      <c r="EV66" s="37">
        <f ca="1">IF(W$11="x",Toimenpiteet!$E$115,BV66*(CV66/1000)+(Satokasvi!$E$28-Satokasvi!$E$7)+IF(W$8="x",Toimenpiteet!$E$29,0)+IF(W$9="x",Toimenpiteet!$E$60,0)+IF(W$10="x",Toimenpiteet!$E$88,0))/(1+$C$13)^EV$61</f>
        <v>-142.45055811590174</v>
      </c>
      <c r="EW66" s="37">
        <f ca="1">IF(X$11="x",Toimenpiteet!$E$115,BW66*(CW66/1000)+(Satokasvi!$E$28-Satokasvi!$E$7)+IF(X$8="x",Toimenpiteet!$E$29,0)+IF(X$9="x",Toimenpiteet!$E$60,0)+IF(X$10="x",Toimenpiteet!$E$88,0))/(1+$C$13)^EW$61</f>
        <v>68.961312255711405</v>
      </c>
      <c r="EX66" s="37">
        <f ca="1">IF(Y$11="x",Toimenpiteet!$E$115,BX66*(CX66/1000)+(Satokasvi!$E$28-Satokasvi!$E$7)+IF(Y$8="x",Toimenpiteet!$E$29,0)+IF(Y$9="x",Toimenpiteet!$E$60,0)+IF(Y$10="x",Toimenpiteet!$E$88,0))/(1+$C$13)^EX$61</f>
        <v>143.95505424485938</v>
      </c>
      <c r="EY66" s="37">
        <f ca="1">IF(Z$11="x",Toimenpiteet!$E$115,BY66*(CY66/1000)+(Satokasvi!$E$28-Satokasvi!$E$7)+IF(Z$8="x",Toimenpiteet!$E$29,0)+IF(Z$9="x",Toimenpiteet!$E$60,0)+IF(Z$10="x",Toimenpiteet!$E$88,0))/(1+$C$13)^EY$61</f>
        <v>-130.36244012997</v>
      </c>
      <c r="EZ66" s="37">
        <f ca="1">IF(AA$11="x",Toimenpiteet!$E$115,BZ66*(CZ66/1000)+(Satokasvi!$E$28-Satokasvi!$E$7)+IF(AA$8="x",Toimenpiteet!$E$29,0)+IF(AA$9="x",Toimenpiteet!$E$60,0)+IF(AA$10="x",Toimenpiteet!$E$88,0))/(1+$C$13)^EZ$61</f>
        <v>76.467204035865521</v>
      </c>
      <c r="FA66" s="37"/>
      <c r="FB66" s="37">
        <f t="shared" ca="1" si="48"/>
        <v>163.72592103898492</v>
      </c>
      <c r="FC66" s="37">
        <f t="shared" ca="1" si="49"/>
        <v>409.37004320458459</v>
      </c>
      <c r="FD66" s="37">
        <f t="shared" ca="1" si="50"/>
        <v>452.72463838105386</v>
      </c>
      <c r="FE66" s="37">
        <f t="shared" ca="1" si="51"/>
        <v>588.97700519370301</v>
      </c>
      <c r="FF66" s="37">
        <f t="shared" ca="1" si="52"/>
        <v>712.60894334283694</v>
      </c>
      <c r="FG66" s="37">
        <f t="shared" ca="1" si="53"/>
        <v>1002.4738663902785</v>
      </c>
      <c r="FH66" s="37">
        <f t="shared" ca="1" si="54"/>
        <v>1077.221984936328</v>
      </c>
      <c r="FI66" s="37">
        <f t="shared" ca="1" si="55"/>
        <v>1183.277496406841</v>
      </c>
      <c r="FJ66" s="37">
        <f t="shared" ca="1" si="56"/>
        <v>980.17706233577985</v>
      </c>
      <c r="FK66" s="37">
        <f t="shared" ca="1" si="57"/>
        <v>782.9921748881477</v>
      </c>
      <c r="FL66" s="37">
        <f t="shared" ca="1" si="58"/>
        <v>1041.7224714962804</v>
      </c>
      <c r="FM66" s="37">
        <f t="shared" ca="1" si="59"/>
        <v>1212.7919188387382</v>
      </c>
      <c r="FN66" s="37">
        <f t="shared" ca="1" si="60"/>
        <v>1032.3398137405461</v>
      </c>
      <c r="FO66" s="37">
        <f t="shared" ca="1" si="61"/>
        <v>1261.5139192871145</v>
      </c>
      <c r="FP66" s="37">
        <f t="shared" ca="1" si="62"/>
        <v>1091.4205032269842</v>
      </c>
      <c r="FQ66" s="37">
        <f t="shared" ca="1" si="63"/>
        <v>926.28126433365389</v>
      </c>
      <c r="FR66" s="37">
        <f t="shared" ca="1" si="64"/>
        <v>1294.6230999380257</v>
      </c>
      <c r="FS66" s="37">
        <f t="shared" ca="1" si="65"/>
        <v>1329.1917328101681</v>
      </c>
      <c r="FT66" s="37">
        <f t="shared" ca="1" si="66"/>
        <v>1451.4841081503203</v>
      </c>
      <c r="FU66" s="37">
        <f t="shared" ca="1" si="67"/>
        <v>1643.8460412281961</v>
      </c>
      <c r="FV66" s="37">
        <f t="shared" ca="1" si="68"/>
        <v>1501.3954831122944</v>
      </c>
      <c r="FW66" s="37">
        <f t="shared" ca="1" si="69"/>
        <v>1570.3567953680058</v>
      </c>
      <c r="FX66" s="37">
        <f t="shared" ca="1" si="70"/>
        <v>1714.3118496128652</v>
      </c>
      <c r="FY66" s="37">
        <f t="shared" ca="1" si="71"/>
        <v>1583.9494094828951</v>
      </c>
      <c r="FZ66" s="37">
        <f t="shared" ca="1" si="72"/>
        <v>1660.4166135187606</v>
      </c>
      <c r="GA66" s="37"/>
      <c r="GB66" s="37">
        <f t="shared" ca="1" si="73"/>
        <v>163.72592103898492</v>
      </c>
      <c r="GC66" s="37">
        <f t="shared" ca="1" si="74"/>
        <v>409.37004320458459</v>
      </c>
      <c r="GD66" s="37">
        <f t="shared" ca="1" si="23"/>
        <v>452.72463838105386</v>
      </c>
      <c r="GE66" s="37">
        <f t="shared" ca="1" si="24"/>
        <v>588.97700519370301</v>
      </c>
      <c r="GF66" s="37">
        <f t="shared" ca="1" si="25"/>
        <v>712.60894334283694</v>
      </c>
      <c r="GG66" s="37">
        <f t="shared" ca="1" si="26"/>
        <v>1002.4738663902785</v>
      </c>
      <c r="GH66" s="37">
        <f t="shared" ca="1" si="27"/>
        <v>1077.221984936328</v>
      </c>
      <c r="GI66" s="37">
        <f t="shared" ca="1" si="28"/>
        <v>1183.277496406841</v>
      </c>
      <c r="GJ66" s="37">
        <f t="shared" ca="1" si="29"/>
        <v>980.17706233577985</v>
      </c>
      <c r="GK66" s="37">
        <f t="shared" ca="1" si="30"/>
        <v>782.9921748881477</v>
      </c>
      <c r="GL66" s="37">
        <f t="shared" ca="1" si="31"/>
        <v>1041.7224714962804</v>
      </c>
      <c r="GM66" s="37">
        <f t="shared" ca="1" si="32"/>
        <v>1212.7919188387382</v>
      </c>
      <c r="GN66" s="37">
        <f t="shared" ca="1" si="33"/>
        <v>1032.3398137405461</v>
      </c>
      <c r="GO66" s="37">
        <f t="shared" ca="1" si="34"/>
        <v>1261.5139192871145</v>
      </c>
      <c r="GP66" s="37">
        <f t="shared" ca="1" si="35"/>
        <v>1091.4205032269842</v>
      </c>
      <c r="GQ66" s="37">
        <f t="shared" ca="1" si="36"/>
        <v>926.28126433365389</v>
      </c>
      <c r="GR66" s="37">
        <f t="shared" ca="1" si="37"/>
        <v>1294.6230999380257</v>
      </c>
      <c r="GS66" s="37">
        <f t="shared" ca="1" si="38"/>
        <v>1329.1917328101681</v>
      </c>
      <c r="GT66" s="37">
        <f t="shared" ca="1" si="39"/>
        <v>1451.4841081503203</v>
      </c>
      <c r="GU66" s="37">
        <f t="shared" ca="1" si="40"/>
        <v>1643.8460412281961</v>
      </c>
      <c r="GV66" s="37">
        <f t="shared" ca="1" si="41"/>
        <v>1501.3954831122944</v>
      </c>
      <c r="GW66" s="37">
        <f t="shared" ca="1" si="42"/>
        <v>1570.3567953680058</v>
      </c>
      <c r="GX66" s="37">
        <f t="shared" ca="1" si="43"/>
        <v>1714.3118496128652</v>
      </c>
      <c r="GY66" s="37">
        <f t="shared" ca="1" si="44"/>
        <v>1583.9494094828951</v>
      </c>
      <c r="GZ66" s="37">
        <f t="shared" ca="1" si="45"/>
        <v>1660.4166135187606</v>
      </c>
      <c r="HA66" s="37"/>
      <c r="HB66" s="37">
        <f t="shared" ca="1" si="77"/>
        <v>712.60894334283694</v>
      </c>
      <c r="HC66" s="37">
        <f t="shared" ca="1" si="75"/>
        <v>712.60894334283694</v>
      </c>
      <c r="HD66" s="37">
        <f t="shared" ca="1" si="76"/>
        <v>0</v>
      </c>
      <c r="HG66" s="19"/>
    </row>
    <row r="67" spans="2:240" x14ac:dyDescent="0.35">
      <c r="B67" s="15">
        <f t="shared" ca="1" si="47"/>
        <v>0.49685385761502521</v>
      </c>
      <c r="C67" s="15">
        <f t="shared" ca="1" si="47"/>
        <v>0.67849659805287199</v>
      </c>
      <c r="D67" s="15">
        <f t="shared" ca="1" si="47"/>
        <v>0.64833115912000683</v>
      </c>
      <c r="E67" s="15">
        <f t="shared" ca="1" si="47"/>
        <v>0.83854419791174328</v>
      </c>
      <c r="F67" s="15">
        <f t="shared" ca="1" si="47"/>
        <v>0.4383279791959469</v>
      </c>
      <c r="G67" s="15">
        <f t="shared" ca="1" si="47"/>
        <v>0.92491120239495073</v>
      </c>
      <c r="H67" s="15">
        <f t="shared" ca="1" si="47"/>
        <v>0.10824764699742473</v>
      </c>
      <c r="I67" s="15">
        <f t="shared" ca="1" si="47"/>
        <v>0.64813089927246059</v>
      </c>
      <c r="J67" s="15">
        <f t="shared" ca="1" si="47"/>
        <v>0.18477180455558151</v>
      </c>
      <c r="K67" s="15">
        <f t="shared" ca="1" si="47"/>
        <v>0.67880933584322534</v>
      </c>
      <c r="L67" s="15">
        <f t="shared" ca="1" si="47"/>
        <v>0.13092725004337302</v>
      </c>
      <c r="M67" s="15">
        <f t="shared" ca="1" si="47"/>
        <v>0.90838396609678429</v>
      </c>
      <c r="N67" s="15">
        <f t="shared" ca="1" si="47"/>
        <v>0.27275892385684664</v>
      </c>
      <c r="O67" s="15">
        <f t="shared" ca="1" si="47"/>
        <v>0.10746941176529601</v>
      </c>
      <c r="P67" s="15">
        <f t="shared" ca="1" si="47"/>
        <v>0.68670634909485384</v>
      </c>
      <c r="Q67" s="15">
        <f t="shared" ca="1" si="47"/>
        <v>0.58441199745165862</v>
      </c>
      <c r="R67" s="15">
        <f t="shared" ca="1" si="20"/>
        <v>0.34435148740523447</v>
      </c>
      <c r="S67" s="15">
        <f t="shared" ca="1" si="20"/>
        <v>0.87559457114345196</v>
      </c>
      <c r="T67" s="15">
        <f t="shared" ca="1" si="21"/>
        <v>0.16280035048803565</v>
      </c>
      <c r="U67" s="15">
        <f t="shared" ca="1" si="21"/>
        <v>0.19648778525031974</v>
      </c>
      <c r="V67" s="15">
        <f t="shared" ca="1" si="21"/>
        <v>0.63403648032802695</v>
      </c>
      <c r="W67" s="15">
        <f t="shared" ca="1" si="21"/>
        <v>0.57370000325032167</v>
      </c>
      <c r="X67" s="15">
        <f t="shared" ca="1" si="21"/>
        <v>0.138891616366427</v>
      </c>
      <c r="Y67" s="15">
        <f t="shared" ca="1" si="21"/>
        <v>0.20260110345185123</v>
      </c>
      <c r="Z67" s="15">
        <f t="shared" ca="1" si="21"/>
        <v>0.89794972542370721</v>
      </c>
      <c r="AB67" s="5">
        <f ca="1">_xlfn.NORM.INV(B67,Satokasvi!$H$8,Satokasvi!$I$8)*_xlfn.BINOM.INV(1,(1-Satokasvi!$H$15),B67)</f>
        <v>2498.0284271991109</v>
      </c>
      <c r="AC67" s="5">
        <f ca="1">_xlfn.NORM.INV(C67,Satokasvi!$H$8,Satokasvi!$I$8)*_xlfn.BINOM.INV(1,(1-Satokasvi!$H$15),C67)</f>
        <v>2615.8747247341321</v>
      </c>
      <c r="AD67" s="5">
        <f ca="1">_xlfn.NORM.INV(D67,Satokasvi!$H$8,Satokasvi!$I$8)*_xlfn.BINOM.INV(1,(1-Satokasvi!$H$15),D67)</f>
        <v>2595.2047088986274</v>
      </c>
      <c r="AE67" s="5">
        <f ca="1">_xlfn.NORM.INV(E67,Satokasvi!$H$8,Satokasvi!$I$8)*_xlfn.BINOM.INV(1,(1-Satokasvi!$H$15),E67)</f>
        <v>2747.1230747376567</v>
      </c>
      <c r="AF67" s="5">
        <f ca="1">_xlfn.NORM.INV(F67,Satokasvi!$H$8,Satokasvi!$I$8)*_xlfn.BINOM.INV(1,(1-Satokasvi!$H$15),F67)</f>
        <v>2461.1975613402747</v>
      </c>
      <c r="AG67" s="5">
        <f ca="1">_xlfn.NORM.INV(G67,Satokasvi!$H$8,Satokasvi!$I$8)*_xlfn.BINOM.INV(1,(1-Satokasvi!$H$15),G67)</f>
        <v>2859.7261136862153</v>
      </c>
      <c r="AH67" s="5">
        <f ca="1">_xlfn.NORM.INV(H67,Satokasvi!$H$8,Satokasvi!$I$8)*_xlfn.BINOM.INV(1,(1-Satokasvi!$H$15),H67)</f>
        <v>0</v>
      </c>
      <c r="AI67" s="5">
        <f ca="1">_xlfn.NORM.INV(I67,Satokasvi!$H$8,Satokasvi!$I$8)*_xlfn.BINOM.INV(1,(1-Satokasvi!$H$15),I67)</f>
        <v>2595.0697906925579</v>
      </c>
      <c r="AJ67" s="5">
        <f ca="1">_xlfn.NORM.INV(J67,Satokasvi!$H$8,Satokasvi!$I$8)*_xlfn.BINOM.INV(1,(1-Satokasvi!$H$15),J67)</f>
        <v>0</v>
      </c>
      <c r="AK67" s="5">
        <f ca="1">_xlfn.NORM.INV(K67,Satokasvi!$H$8,Satokasvi!$I$8)*_xlfn.BINOM.INV(1,(1-Satokasvi!$H$15),K67)</f>
        <v>2616.0929717082518</v>
      </c>
      <c r="AL67" s="5">
        <f ca="1">_xlfn.NORM.INV(L67,Satokasvi!$H$8,Satokasvi!$I$8)*_xlfn.BINOM.INV(1,(1-Satokasvi!$H$15),L67)</f>
        <v>0</v>
      </c>
      <c r="AM67" s="5">
        <f ca="1">_xlfn.NORM.INV(M67,Satokasvi!$H$8,Satokasvi!$I$8)*_xlfn.BINOM.INV(1,(1-Satokasvi!$H$15),M67)</f>
        <v>2832.717288969885</v>
      </c>
      <c r="AN67" s="5">
        <f ca="1">_xlfn.NORM.INV(N67,Satokasvi!$H$8,Satokasvi!$I$8)*_xlfn.BINOM.INV(1,(1-Satokasvi!$H$15),N67)</f>
        <v>2348.8774744323186</v>
      </c>
      <c r="AO67" s="5">
        <f ca="1">_xlfn.NORM.INV(O67,Satokasvi!$H$8,Satokasvi!$I$8)*_xlfn.BINOM.INV(1,(1-Satokasvi!$H$15),O67)</f>
        <v>0</v>
      </c>
      <c r="AP67" s="5">
        <f ca="1">_xlfn.NORM.INV(P67,Satokasvi!$H$8,Satokasvi!$I$8)*_xlfn.BINOM.INV(1,(1-Satokasvi!$H$15),P67)</f>
        <v>2621.6339596835369</v>
      </c>
      <c r="AQ67" s="5">
        <f ca="1">_xlfn.NORM.INV(Q67,Satokasvi!$H$8,Satokasvi!$I$8)*_xlfn.BINOM.INV(1,(1-Satokasvi!$H$15),Q67)</f>
        <v>2553.2983855404777</v>
      </c>
      <c r="AR67" s="5">
        <f ca="1">_xlfn.NORM.INV(R67,Satokasvi!$H$8,Satokasvi!$I$8)*_xlfn.BINOM.INV(1,(1-Satokasvi!$H$15),R67)</f>
        <v>2399.8460376592775</v>
      </c>
      <c r="AS67" s="5">
        <f ca="1">_xlfn.NORM.INV(S67,Satokasvi!$H$8,Satokasvi!$I$8)*_xlfn.BINOM.INV(1,(1-Satokasvi!$H$15),S67)</f>
        <v>2788.3106286861866</v>
      </c>
      <c r="AT67" s="5">
        <f ca="1">_xlfn.NORM.INV(T67,Satokasvi!$H$8,Satokasvi!$I$8)*_xlfn.BINOM.INV(1,(1-Satokasvi!$H$15),T67)</f>
        <v>0</v>
      </c>
      <c r="AU67" s="5">
        <f ca="1">_xlfn.NORM.INV(U67,Satokasvi!$H$8,Satokasvi!$I$8)*_xlfn.BINOM.INV(1,(1-Satokasvi!$H$15),U67)</f>
        <v>0</v>
      </c>
      <c r="AV67" s="5">
        <f ca="1">_xlfn.NORM.INV(V67,Satokasvi!$H$8,Satokasvi!$I$8)*_xlfn.BINOM.INV(1,(1-Satokasvi!$H$15),V67)</f>
        <v>2585.6408170961104</v>
      </c>
      <c r="AW67" s="5">
        <f ca="1">_xlfn.NORM.INV(W67,Satokasvi!$H$8,Satokasvi!$I$8)*_xlfn.BINOM.INV(1,(1-Satokasvi!$H$15),W67)</f>
        <v>2546.4505135714403</v>
      </c>
      <c r="AX67" s="5">
        <f ca="1">_xlfn.NORM.INV(X67,Satokasvi!$H$8,Satokasvi!$I$8)*_xlfn.BINOM.INV(1,(1-Satokasvi!$H$15),X67)</f>
        <v>0</v>
      </c>
      <c r="AY67" s="5">
        <f ca="1">_xlfn.NORM.INV(Y67,Satokasvi!$H$8,Satokasvi!$I$8)*_xlfn.BINOM.INV(1,(1-Satokasvi!$H$15),Y67)</f>
        <v>0</v>
      </c>
      <c r="AZ67" s="5">
        <f ca="1">_xlfn.NORM.INV(Z67,Satokasvi!$H$8,Satokasvi!$I$8)*_xlfn.BINOM.INV(1,(1-Satokasvi!$H$15),Z67)</f>
        <v>2817.4888277596247</v>
      </c>
      <c r="BB67" s="5">
        <f ca="1">IF(C$11="x",0,_xlfn.NORM.INV(B67,Satokasvi!$H$8,Satokasvi!$I$8)*IF(C$8="x",(1+Toimenpiteet!$C$7),1)*IF(C$9="x",(1+Toimenpiteet!$C$34),1)*(1+C$30)*_xlfn.BINOM.INV(1,(1-(Satokasvi!$H$15*(1+C$41))),B67))</f>
        <v>2498.0284271991109</v>
      </c>
      <c r="BC67" s="5">
        <f ca="1">IF(D$11="x",0,_xlfn.NORM.INV(C67,Satokasvi!$H$8,Satokasvi!$I$8)*IF(D$8="x",(1+Toimenpiteet!$C$7),1)*IF(D$9="x",(1+Toimenpiteet!$C$34),1)*(1+D$30)*_xlfn.BINOM.INV(1,(1-(Satokasvi!$H$15*(1+D$41))),C67))</f>
        <v>2615.8747247341321</v>
      </c>
      <c r="BD67" s="5">
        <f ca="1">IF(E$11="x",0,_xlfn.NORM.INV(D67,Satokasvi!$H$8,Satokasvi!$I$8)*IF(E$8="x",(1+Toimenpiteet!$C$7),1)*IF(E$9="x",(1+Toimenpiteet!$C$34),1)*(1+E$30)*_xlfn.BINOM.INV(1,(1-(Satokasvi!$H$15*(1+E$41))),D67))</f>
        <v>2595.2047088986274</v>
      </c>
      <c r="BE67" s="5">
        <f ca="1">IF(F$11="x",0,_xlfn.NORM.INV(E67,Satokasvi!$H$8,Satokasvi!$I$8)*IF(F$8="x",(1+Toimenpiteet!$C$7),1)*IF(F$9="x",(1+Toimenpiteet!$C$34),1)*(1+F$30)*_xlfn.BINOM.INV(1,(1-(Satokasvi!$H$15*(1+F$41))),E67))</f>
        <v>2747.1230747376567</v>
      </c>
      <c r="BF67" s="5">
        <f ca="1">IF(G$11="x",0,_xlfn.NORM.INV(F67,Satokasvi!$H$8,Satokasvi!$I$8)*IF(G$8="x",(1+Toimenpiteet!$C$7),1)*IF(G$9="x",(1+Toimenpiteet!$C$34),1)*(1+G$30)*_xlfn.BINOM.INV(1,(1-(Satokasvi!$H$15*(1+G$41))),F67))</f>
        <v>2461.1975613402747</v>
      </c>
      <c r="BG67" s="5">
        <f ca="1">IF(H$11="x",0,_xlfn.NORM.INV(G67,Satokasvi!$H$8,Satokasvi!$I$8)*IF(H$8="x",(1+Toimenpiteet!$C$7),1)*IF(H$9="x",(1+Toimenpiteet!$C$34),1)*(1+H$30)*_xlfn.BINOM.INV(1,(1-(Satokasvi!$H$15*(1+H$41))),G67))</f>
        <v>2859.7261136862153</v>
      </c>
      <c r="BH67" s="5">
        <f ca="1">IF(I$11="x",0,_xlfn.NORM.INV(H67,Satokasvi!$H$8,Satokasvi!$I$8)*IF(I$8="x",(1+Toimenpiteet!$C$7),1)*IF(I$9="x",(1+Toimenpiteet!$C$34),1)*(1+I$30)*_xlfn.BINOM.INV(1,(1-(Satokasvi!$H$15*(1+I$41))),H67))</f>
        <v>0</v>
      </c>
      <c r="BI67" s="5">
        <f ca="1">IF(J$11="x",0,_xlfn.NORM.INV(I67,Satokasvi!$H$8,Satokasvi!$I$8)*IF(J$8="x",(1+Toimenpiteet!$C$7),1)*IF(J$9="x",(1+Toimenpiteet!$C$34),1)*(1+J$30)*_xlfn.BINOM.INV(1,(1-(Satokasvi!$H$15*(1+J$41))),I67))</f>
        <v>2595.0697906925579</v>
      </c>
      <c r="BJ67" s="5">
        <f ca="1">IF(K$11="x",0,_xlfn.NORM.INV(J67,Satokasvi!$H$8,Satokasvi!$I$8)*IF(K$8="x",(1+Toimenpiteet!$C$7),1)*IF(K$9="x",(1+Toimenpiteet!$C$34),1)*(1+K$30)*_xlfn.BINOM.INV(1,(1-(Satokasvi!$H$15*(1+K$41))),J67))</f>
        <v>0</v>
      </c>
      <c r="BK67" s="5">
        <f ca="1">IF(L$11="x",0,_xlfn.NORM.INV(K67,Satokasvi!$H$8,Satokasvi!$I$8)*IF(L$8="x",(1+Toimenpiteet!$C$7),1)*IF(L$9="x",(1+Toimenpiteet!$C$34),1)*(1+L$30)*_xlfn.BINOM.INV(1,(1-(Satokasvi!$H$15*(1+L$41))),K67))</f>
        <v>2616.0929717082518</v>
      </c>
      <c r="BL67" s="5">
        <f ca="1">IF(M$11="x",0,_xlfn.NORM.INV(L67,Satokasvi!$H$8,Satokasvi!$I$8)*IF(M$8="x",(1+Toimenpiteet!$C$7),1)*IF(M$9="x",(1+Toimenpiteet!$C$34),1)*(1+M$30)*_xlfn.BINOM.INV(1,(1-(Satokasvi!$H$15*(1+M$41))),L67))</f>
        <v>0</v>
      </c>
      <c r="BM67" s="5">
        <f ca="1">IF(N$11="x",0,_xlfn.NORM.INV(M67,Satokasvi!$H$8,Satokasvi!$I$8)*IF(N$8="x",(1+Toimenpiteet!$C$7),1)*IF(N$9="x",(1+Toimenpiteet!$C$34),1)*(1+N$30)*_xlfn.BINOM.INV(1,(1-(Satokasvi!$H$15*(1+N$41))),M67))</f>
        <v>2832.717288969885</v>
      </c>
      <c r="BN67" s="5">
        <f ca="1">IF(O$11="x",0,_xlfn.NORM.INV(N67,Satokasvi!$H$8,Satokasvi!$I$8)*IF(O$8="x",(1+Toimenpiteet!$C$7),1)*IF(O$9="x",(1+Toimenpiteet!$C$34),1)*(1+O$30)*_xlfn.BINOM.INV(1,(1-(Satokasvi!$H$15*(1+O$41))),N67))</f>
        <v>2348.8774744323186</v>
      </c>
      <c r="BO67" s="5">
        <f ca="1">IF(P$11="x",0,_xlfn.NORM.INV(O67,Satokasvi!$H$8,Satokasvi!$I$8)*IF(P$8="x",(1+Toimenpiteet!$C$7),1)*IF(P$9="x",(1+Toimenpiteet!$C$34),1)*(1+P$30)*_xlfn.BINOM.INV(1,(1-(Satokasvi!$H$15*(1+P$41))),O67))</f>
        <v>0</v>
      </c>
      <c r="BP67" s="5">
        <f ca="1">IF(Q$11="x",0,_xlfn.NORM.INV(P67,Satokasvi!$H$8,Satokasvi!$I$8)*IF(Q$8="x",(1+Toimenpiteet!$C$7),1)*IF(Q$9="x",(1+Toimenpiteet!$C$34),1)*(1+Q$30)*_xlfn.BINOM.INV(1,(1-(Satokasvi!$H$15*(1+Q$41))),P67))</f>
        <v>2621.6339596835369</v>
      </c>
      <c r="BQ67" s="5">
        <f ca="1">IF(R$11="x",0,_xlfn.NORM.INV(Q67,Satokasvi!$H$8,Satokasvi!$I$8)*IF(R$8="x",(1+Toimenpiteet!$C$7),1)*IF(R$9="x",(1+Toimenpiteet!$C$34),1)*(1+R$30)*_xlfn.BINOM.INV(1,(1-(Satokasvi!$H$15*(1+R$41))),Q67))</f>
        <v>2553.2983855404777</v>
      </c>
      <c r="BR67" s="5">
        <f ca="1">IF(S$11="x",0,_xlfn.NORM.INV(R67,Satokasvi!$H$8,Satokasvi!$I$8)*IF(S$8="x",(1+Toimenpiteet!$C$7),1)*IF(S$9="x",(1+Toimenpiteet!$C$34),1)*(1+S$30)*_xlfn.BINOM.INV(1,(1-(Satokasvi!$H$15*(1+S$41))),R67))</f>
        <v>2399.8460376592775</v>
      </c>
      <c r="BS67" s="5">
        <f ca="1">IF(T$11="x",0,_xlfn.NORM.INV(S67,Satokasvi!$H$8,Satokasvi!$I$8)*IF(T$8="x",(1+Toimenpiteet!$C$7),1)*IF(T$9="x",(1+Toimenpiteet!$C$34),1)*(1+T$30)*_xlfn.BINOM.INV(1,(1-(Satokasvi!$H$15*(1+T$41))),S67))</f>
        <v>2788.3106286861866</v>
      </c>
      <c r="BT67" s="5">
        <f ca="1">IF(U$11="x",0,_xlfn.NORM.INV(T67,Satokasvi!$H$8,Satokasvi!$I$8)*IF(U$8="x",(1+Toimenpiteet!$C$7),1)*IF(U$9="x",(1+Toimenpiteet!$C$34),1)*(1+U$30)*_xlfn.BINOM.INV(1,(1-(Satokasvi!$H$15*(1+U$41))),T67))</f>
        <v>0</v>
      </c>
      <c r="BU67" s="5">
        <f ca="1">IF(V$11="x",0,_xlfn.NORM.INV(U67,Satokasvi!$H$8,Satokasvi!$I$8)*IF(V$8="x",(1+Toimenpiteet!$C$7),1)*IF(V$9="x",(1+Toimenpiteet!$C$34),1)*(1+V$30)*_xlfn.BINOM.INV(1,(1-(Satokasvi!$H$15*(1+V$41))),U67))</f>
        <v>0</v>
      </c>
      <c r="BV67" s="5">
        <f ca="1">IF(W$11="x",0,_xlfn.NORM.INV(V67,Satokasvi!$H$8,Satokasvi!$I$8)*IF(W$8="x",(1+Toimenpiteet!$C$7),1)*IF(W$9="x",(1+Toimenpiteet!$C$34),1)*(1+W$30)*_xlfn.BINOM.INV(1,(1-(Satokasvi!$H$15*(1+W$41))),V67))</f>
        <v>2585.6408170961104</v>
      </c>
      <c r="BW67" s="5">
        <f ca="1">IF(X$11="x",0,_xlfn.NORM.INV(W67,Satokasvi!$H$8,Satokasvi!$I$8)*IF(X$8="x",(1+Toimenpiteet!$C$7),1)*IF(X$9="x",(1+Toimenpiteet!$C$34),1)*(1+X$30)*_xlfn.BINOM.INV(1,(1-(Satokasvi!$H$15*(1+X$41))),W67))</f>
        <v>2546.4505135714403</v>
      </c>
      <c r="BX67" s="5">
        <f ca="1">IF(Y$11="x",0,_xlfn.NORM.INV(X67,Satokasvi!$H$8,Satokasvi!$I$8)*IF(Y$8="x",(1+Toimenpiteet!$C$7),1)*IF(Y$9="x",(1+Toimenpiteet!$C$34),1)*(1+Y$30)*_xlfn.BINOM.INV(1,(1-(Satokasvi!$H$15*(1+Y$41))),X67))</f>
        <v>0</v>
      </c>
      <c r="BY67" s="5">
        <f ca="1">IF(Z$11="x",0,_xlfn.NORM.INV(Y67,Satokasvi!$H$8,Satokasvi!$I$8)*IF(Z$8="x",(1+Toimenpiteet!$C$7),1)*IF(Z$9="x",(1+Toimenpiteet!$C$34),1)*(1+Z$30)*_xlfn.BINOM.INV(1,(1-(Satokasvi!$H$15*(1+Z$41))),Y67))</f>
        <v>0</v>
      </c>
      <c r="BZ67" s="5">
        <f ca="1">IF(AA$11="x",0,_xlfn.NORM.INV(Z67,Satokasvi!$H$8,Satokasvi!$I$8)*IF(AA$8="x",(1+Toimenpiteet!$C$7),1)*IF(AA$9="x",(1+Toimenpiteet!$C$34),1)*(1+AA$30)*_xlfn.BINOM.INV(1,(1-(Satokasvi!$H$15*(1+AA$41))),Z67))</f>
        <v>2817.4888277596247</v>
      </c>
      <c r="CB67" s="35">
        <f ca="1">_xlfn.NORM.INV(RAND(),Satokasvi!$H$13,Satokasvi!$I$13)</f>
        <v>301.59646008357674</v>
      </c>
      <c r="CC67" s="35">
        <f ca="1">_xlfn.NORM.INV(RAND(),Satokasvi!$H$13,Satokasvi!$I$13)</f>
        <v>249.45514350263298</v>
      </c>
      <c r="CD67" s="35">
        <f ca="1">_xlfn.NORM.INV(RAND(),Satokasvi!$H$13,Satokasvi!$I$13)</f>
        <v>147.54506643272998</v>
      </c>
      <c r="CE67" s="35">
        <f ca="1">_xlfn.NORM.INV(RAND(),Satokasvi!$H$13,Satokasvi!$I$13)</f>
        <v>127.40318994914249</v>
      </c>
      <c r="CF67" s="35">
        <f ca="1">_xlfn.NORM.INV(RAND(),Satokasvi!$H$13,Satokasvi!$I$13)</f>
        <v>166.93350833291748</v>
      </c>
      <c r="CG67" s="35">
        <f ca="1">_xlfn.NORM.INV(RAND(),Satokasvi!$H$13,Satokasvi!$I$13)</f>
        <v>173.46275729700605</v>
      </c>
      <c r="CH67" s="35">
        <f ca="1">_xlfn.NORM.INV(RAND(),Satokasvi!$H$13,Satokasvi!$I$13)</f>
        <v>256.82722150734065</v>
      </c>
      <c r="CI67" s="35">
        <f ca="1">_xlfn.NORM.INV(RAND(),Satokasvi!$H$13,Satokasvi!$I$13)</f>
        <v>210.73414641694799</v>
      </c>
      <c r="CJ67" s="35">
        <f ca="1">_xlfn.NORM.INV(RAND(),Satokasvi!$H$13,Satokasvi!$I$13)</f>
        <v>204.45098248225449</v>
      </c>
      <c r="CK67" s="35">
        <f ca="1">_xlfn.NORM.INV(RAND(),Satokasvi!$H$13,Satokasvi!$I$13)</f>
        <v>205.27972385051382</v>
      </c>
      <c r="CL67" s="35">
        <f ca="1">_xlfn.NORM.INV(RAND(),Satokasvi!$H$13,Satokasvi!$I$13)</f>
        <v>162.35096778289071</v>
      </c>
      <c r="CM67" s="35">
        <f ca="1">_xlfn.NORM.INV(RAND(),Satokasvi!$H$13,Satokasvi!$I$13)</f>
        <v>174.07003618910022</v>
      </c>
      <c r="CN67" s="35">
        <f ca="1">_xlfn.NORM.INV(RAND(),Satokasvi!$H$13,Satokasvi!$I$13)</f>
        <v>312.8128067380494</v>
      </c>
      <c r="CO67" s="35">
        <f ca="1">_xlfn.NORM.INV(RAND(),Satokasvi!$H$13,Satokasvi!$I$13)</f>
        <v>223.78910243885969</v>
      </c>
      <c r="CP67" s="35">
        <f ca="1">_xlfn.NORM.INV(RAND(),Satokasvi!$H$13,Satokasvi!$I$13)</f>
        <v>198.58304838414048</v>
      </c>
      <c r="CQ67" s="35">
        <f ca="1">_xlfn.NORM.INV(RAND(),Satokasvi!$H$13,Satokasvi!$I$13)</f>
        <v>262.64818843085988</v>
      </c>
      <c r="CR67" s="35">
        <f ca="1">_xlfn.NORM.INV(RAND(),Satokasvi!$H$13,Satokasvi!$I$13)</f>
        <v>232.31294291454367</v>
      </c>
      <c r="CS67" s="35">
        <f ca="1">_xlfn.NORM.INV(RAND(),Satokasvi!$H$13,Satokasvi!$I$13)</f>
        <v>232.8219474359565</v>
      </c>
      <c r="CT67" s="35">
        <f ca="1">_xlfn.NORM.INV(RAND(),Satokasvi!$H$13,Satokasvi!$I$13)</f>
        <v>253.16322123594153</v>
      </c>
      <c r="CU67" s="35">
        <f ca="1">_xlfn.NORM.INV(RAND(),Satokasvi!$H$13,Satokasvi!$I$13)</f>
        <v>174.67684554681526</v>
      </c>
      <c r="CV67" s="35">
        <f ca="1">_xlfn.NORM.INV(RAND(),Satokasvi!$H$13,Satokasvi!$I$13)</f>
        <v>240.20625837394192</v>
      </c>
      <c r="CW67" s="35">
        <f ca="1">_xlfn.NORM.INV(RAND(),Satokasvi!$H$13,Satokasvi!$I$13)</f>
        <v>175.79135266671929</v>
      </c>
      <c r="CX67" s="35">
        <f ca="1">_xlfn.NORM.INV(RAND(),Satokasvi!$H$13,Satokasvi!$I$13)</f>
        <v>171.97339848340687</v>
      </c>
      <c r="CY67" s="35">
        <f ca="1">_xlfn.NORM.INV(RAND(),Satokasvi!$H$13,Satokasvi!$I$13)</f>
        <v>187.61257640788187</v>
      </c>
      <c r="CZ67" s="35">
        <f ca="1">_xlfn.NORM.INV(RAND(),Satokasvi!$H$13,Satokasvi!$I$13)</f>
        <v>100.25239930926102</v>
      </c>
      <c r="DB67" s="37">
        <f ca="1">(AB67*(CB67/1000)+(Satokasvi!$E$28-Satokasvi!$E$7))/(1+$C$13)^DB$61</f>
        <v>474.17138915669585</v>
      </c>
      <c r="DC67" s="37">
        <f ca="1">(AC67*(CC67/1000)+(Satokasvi!$E$28-Satokasvi!$E$7))/(1+$C$13)^DC$61</f>
        <v>365.29682801721509</v>
      </c>
      <c r="DD67" s="37">
        <f ca="1">(AD67*(CD67/1000)+(Satokasvi!$E$28-Satokasvi!$E$7))/(1+$C$13)^DD$61</f>
        <v>107.90403383551578</v>
      </c>
      <c r="DE67" s="37">
        <f ca="1">(AE67*(CE67/1000)+(Satokasvi!$E$28-Satokasvi!$E$7))/(1+$C$13)^DE$61</f>
        <v>75.514506993929302</v>
      </c>
      <c r="DF67" s="37">
        <f ca="1">(AF67*(CF67/1000)+(Satokasvi!$E$28-Satokasvi!$E$7))/(1+$C$13)^DF$61</f>
        <v>125.8169632604135</v>
      </c>
      <c r="DG67" s="37">
        <f ca="1">(AG67*(CG67/1000)+(Satokasvi!$E$28-Satokasvi!$E$7))/(1+$C$13)^DG$61</f>
        <v>193.50574297785846</v>
      </c>
      <c r="DH67" s="37">
        <f ca="1">(AH67*(CH67/1000)+(Satokasvi!$E$28-Satokasvi!$E$7))/(1+$C$13)^DH$61</f>
        <v>-215.46925050598875</v>
      </c>
      <c r="DI67" s="37">
        <f ca="1">(AI67*(CI67/1000)+(Satokasvi!$E$28-Satokasvi!$E$7))/(1+$C$13)^DI$61</f>
        <v>222.51063659890414</v>
      </c>
      <c r="DJ67" s="37">
        <f ca="1">(AJ67*(CJ67/1000)+(Satokasvi!$E$28-Satokasvi!$E$7))/(1+$C$13)^DJ$61</f>
        <v>-203.10043407106113</v>
      </c>
      <c r="DK67" s="37">
        <f ca="1">(AK67*(CK67/1000)+(Satokasvi!$E$28-Satokasvi!$E$7))/(1+$C$13)^DK$61</f>
        <v>202.41649479136532</v>
      </c>
      <c r="DL67" s="37">
        <f ca="1">(AL67*(CL67/1000)+(Satokasvi!$E$28-Satokasvi!$E$7))/(1+$C$13)^DL$61</f>
        <v>-191.44163829867202</v>
      </c>
      <c r="DM67" s="37">
        <f ca="1">(AM67*(CM67/1000)+(Satokasvi!$E$28-Satokasvi!$E$7))/(1+$C$13)^DM$61</f>
        <v>159.97857923359197</v>
      </c>
      <c r="DN67" s="37">
        <f ca="1">(AN67*(CN67/1000)+(Satokasvi!$E$28-Satokasvi!$E$7))/(1+$C$13)^DN$61</f>
        <v>319.88299019493252</v>
      </c>
      <c r="DO67" s="37">
        <f ca="1">(AO67*(CO67/1000)+(Satokasvi!$E$28-Satokasvi!$E$7))/(1+$C$13)^DO$61</f>
        <v>-175.19621854193412</v>
      </c>
      <c r="DP67" s="37">
        <f ca="1">(AP67*(CP67/1000)+(Satokasvi!$E$28-Satokasvi!$E$7))/(1+$C$13)^DP$61</f>
        <v>164.06765683139008</v>
      </c>
      <c r="DQ67" s="37">
        <f ca="1">(AQ67*(CQ67/1000)+(Satokasvi!$E$28-Satokasvi!$E$7))/(1+$C$13)^DQ$61</f>
        <v>252.76847253971499</v>
      </c>
      <c r="DR67" s="37">
        <f ca="1">(AR67*(CR67/1000)+(Satokasvi!$E$28-Satokasvi!$E$7))/(1+$C$13)^DR$61</f>
        <v>176.9765644691561</v>
      </c>
      <c r="DS67" s="37">
        <f ca="1">(AS67*(CS67/1000)+(Satokasvi!$E$28-Satokasvi!$E$7))/(1+$C$13)^DS$61</f>
        <v>225.66520785686055</v>
      </c>
      <c r="DT67" s="37">
        <f ca="1">(AT67*(CT67/1000)+(Satokasvi!$E$28-Satokasvi!$E$7))/(1+$C$13)^DT$61</f>
        <v>-151.12579710516013</v>
      </c>
      <c r="DU67" s="37">
        <f ca="1">(AU67*(CU67/1000)+(Satokasvi!$E$28-Satokasvi!$E$7))/(1+$C$13)^DU$61</f>
        <v>-146.72407485937876</v>
      </c>
      <c r="DV67" s="37">
        <f ca="1">(AV67*(CV67/1000)+(Satokasvi!$E$28-Satokasvi!$E$7))/(1+$C$13)^DV$61</f>
        <v>191.41436608417163</v>
      </c>
      <c r="DW67" s="37">
        <f ca="1">(AW67*(CW67/1000)+(Satokasvi!$E$28-Satokasvi!$E$7))/(1+$C$13)^DW$61</f>
        <v>95.320523639262532</v>
      </c>
      <c r="DX67" s="37">
        <f ca="1">(AX67*(CX67/1000)+(Satokasvi!$E$28-Satokasvi!$E$7))/(1+$C$13)^DX$61</f>
        <v>-134.27331333386908</v>
      </c>
      <c r="DY67" s="37">
        <f ca="1">(AY67*(CY67/1000)+(Satokasvi!$E$28-Satokasvi!$E$7))/(1+$C$13)^DY$61</f>
        <v>-130.36244012997</v>
      </c>
      <c r="DZ67" s="37">
        <f ca="1">(AZ67*(CZ67/1000)+(Satokasvi!$E$28-Satokasvi!$E$7))/(1+$C$13)^DZ$61</f>
        <v>8.3390004081393432</v>
      </c>
      <c r="EB67" s="37">
        <f ca="1">IF(C$11="x",Toimenpiteet!$E$115,BB67*(CB67/1000)+(Satokasvi!$E$28-Satokasvi!$E$7)+IF(C$8="x",Toimenpiteet!$E$29,0)+IF(C$9="x",Toimenpiteet!$E$60,0)+IF(C$10="x",Toimenpiteet!$E$88,0))/(1+$C$13)^EB$61</f>
        <v>474.17138915669585</v>
      </c>
      <c r="EC67" s="37">
        <f ca="1">IF(D$11="x",Toimenpiteet!$E$115,BC67*(CC67/1000)+(Satokasvi!$E$28-Satokasvi!$E$7)+IF(D$8="x",Toimenpiteet!$E$29,0)+IF(D$9="x",Toimenpiteet!$E$60,0)+IF(D$10="x",Toimenpiteet!$E$88,0))/(1+$C$13)^EC$61</f>
        <v>365.29682801721509</v>
      </c>
      <c r="ED67" s="37">
        <f ca="1">IF(E$11="x",Toimenpiteet!$E$115,BD67*(CD67/1000)+(Satokasvi!$E$28-Satokasvi!$E$7)+IF(E$8="x",Toimenpiteet!$E$29,0)+IF(E$9="x",Toimenpiteet!$E$60,0)+IF(E$10="x",Toimenpiteet!$E$88,0))/(1+$C$13)^ED$61</f>
        <v>107.90403383551578</v>
      </c>
      <c r="EE67" s="37">
        <f ca="1">IF(F$11="x",Toimenpiteet!$E$115,BE67*(CE67/1000)+(Satokasvi!$E$28-Satokasvi!$E$7)+IF(F$8="x",Toimenpiteet!$E$29,0)+IF(F$9="x",Toimenpiteet!$E$60,0)+IF(F$10="x",Toimenpiteet!$E$88,0))/(1+$C$13)^EE$61</f>
        <v>75.514506993929302</v>
      </c>
      <c r="EF67" s="37">
        <f ca="1">IF(G$11="x",Toimenpiteet!$E$115,BF67*(CF67/1000)+(Satokasvi!$E$28-Satokasvi!$E$7)+IF(G$8="x",Toimenpiteet!$E$29,0)+IF(G$9="x",Toimenpiteet!$E$60,0)+IF(G$10="x",Toimenpiteet!$E$88,0))/(1+$C$13)^EF$61</f>
        <v>125.8169632604135</v>
      </c>
      <c r="EG67" s="37">
        <f ca="1">IF(H$11="x",Toimenpiteet!$E$115,BG67*(CG67/1000)+(Satokasvi!$E$28-Satokasvi!$E$7)+IF(H$8="x",Toimenpiteet!$E$29,0)+IF(H$9="x",Toimenpiteet!$E$60,0)+IF(H$10="x",Toimenpiteet!$E$88,0))/(1+$C$13)^EG$61</f>
        <v>193.50574297785846</v>
      </c>
      <c r="EH67" s="37">
        <f ca="1">IF(I$11="x",Toimenpiteet!$E$115,BH67*(CH67/1000)+(Satokasvi!$E$28-Satokasvi!$E$7)+IF(I$8="x",Toimenpiteet!$E$29,0)+IF(I$9="x",Toimenpiteet!$E$60,0)+IF(I$10="x",Toimenpiteet!$E$88,0))/(1+$C$13)^EH$61</f>
        <v>-215.46925050598875</v>
      </c>
      <c r="EI67" s="37">
        <f ca="1">IF(J$11="x",Toimenpiteet!$E$115,BI67*(CI67/1000)+(Satokasvi!$E$28-Satokasvi!$E$7)+IF(J$8="x",Toimenpiteet!$E$29,0)+IF(J$9="x",Toimenpiteet!$E$60,0)+IF(J$10="x",Toimenpiteet!$E$88,0))/(1+$C$13)^EI$61</f>
        <v>222.51063659890414</v>
      </c>
      <c r="EJ67" s="37">
        <f ca="1">IF(K$11="x",Toimenpiteet!$E$115,BJ67*(CJ67/1000)+(Satokasvi!$E$28-Satokasvi!$E$7)+IF(K$8="x",Toimenpiteet!$E$29,0)+IF(K$9="x",Toimenpiteet!$E$60,0)+IF(K$10="x",Toimenpiteet!$E$88,0))/(1+$C$13)^EJ$61</f>
        <v>-203.10043407106113</v>
      </c>
      <c r="EK67" s="37">
        <f ca="1">IF(L$11="x",Toimenpiteet!$E$115,BK67*(CK67/1000)+(Satokasvi!$E$28-Satokasvi!$E$7)+IF(L$8="x",Toimenpiteet!$E$29,0)+IF(L$9="x",Toimenpiteet!$E$60,0)+IF(L$10="x",Toimenpiteet!$E$88,0))/(1+$C$13)^EK$61</f>
        <v>202.41649479136532</v>
      </c>
      <c r="EL67" s="37">
        <f ca="1">IF(M$11="x",Toimenpiteet!$E$115,BL67*(CL67/1000)+(Satokasvi!$E$28-Satokasvi!$E$7)+IF(M$8="x",Toimenpiteet!$E$29,0)+IF(M$9="x",Toimenpiteet!$E$60,0)+IF(M$10="x",Toimenpiteet!$E$88,0))/(1+$C$13)^EL$61</f>
        <v>-191.44163829867202</v>
      </c>
      <c r="EM67" s="37">
        <f ca="1">IF(N$11="x",Toimenpiteet!$E$115,BM67*(CM67/1000)+(Satokasvi!$E$28-Satokasvi!$E$7)+IF(N$8="x",Toimenpiteet!$E$29,0)+IF(N$9="x",Toimenpiteet!$E$60,0)+IF(N$10="x",Toimenpiteet!$E$88,0))/(1+$C$13)^EM$61</f>
        <v>159.97857923359197</v>
      </c>
      <c r="EN67" s="37">
        <f ca="1">IF(O$11="x",Toimenpiteet!$E$115,BN67*(CN67/1000)+(Satokasvi!$E$28-Satokasvi!$E$7)+IF(O$8="x",Toimenpiteet!$E$29,0)+IF(O$9="x",Toimenpiteet!$E$60,0)+IF(O$10="x",Toimenpiteet!$E$88,0))/(1+$C$13)^EN$61</f>
        <v>319.88299019493252</v>
      </c>
      <c r="EO67" s="37">
        <f ca="1">IF(P$11="x",Toimenpiteet!$E$115,BO67*(CO67/1000)+(Satokasvi!$E$28-Satokasvi!$E$7)+IF(P$8="x",Toimenpiteet!$E$29,0)+IF(P$9="x",Toimenpiteet!$E$60,0)+IF(P$10="x",Toimenpiteet!$E$88,0))/(1+$C$13)^EO$61</f>
        <v>-175.19621854193412</v>
      </c>
      <c r="EP67" s="37">
        <f ca="1">IF(Q$11="x",Toimenpiteet!$E$115,BP67*(CP67/1000)+(Satokasvi!$E$28-Satokasvi!$E$7)+IF(Q$8="x",Toimenpiteet!$E$29,0)+IF(Q$9="x",Toimenpiteet!$E$60,0)+IF(Q$10="x",Toimenpiteet!$E$88,0))/(1+$C$13)^EP$61</f>
        <v>164.06765683139008</v>
      </c>
      <c r="EQ67" s="37">
        <f ca="1">IF(R$11="x",Toimenpiteet!$E$115,BQ67*(CQ67/1000)+(Satokasvi!$E$28-Satokasvi!$E$7)+IF(R$8="x",Toimenpiteet!$E$29,0)+IF(R$9="x",Toimenpiteet!$E$60,0)+IF(R$10="x",Toimenpiteet!$E$88,0))/(1+$C$13)^EQ$61</f>
        <v>252.76847253971499</v>
      </c>
      <c r="ER67" s="37">
        <f ca="1">IF(S$11="x",Toimenpiteet!$E$115,BR67*(CR67/1000)+(Satokasvi!$E$28-Satokasvi!$E$7)+IF(S$8="x",Toimenpiteet!$E$29,0)+IF(S$9="x",Toimenpiteet!$E$60,0)+IF(S$10="x",Toimenpiteet!$E$88,0))/(1+$C$13)^ER$61</f>
        <v>176.9765644691561</v>
      </c>
      <c r="ES67" s="37">
        <f ca="1">IF(T$11="x",Toimenpiteet!$E$115,BS67*(CS67/1000)+(Satokasvi!$E$28-Satokasvi!$E$7)+IF(T$8="x",Toimenpiteet!$E$29,0)+IF(T$9="x",Toimenpiteet!$E$60,0)+IF(T$10="x",Toimenpiteet!$E$88,0))/(1+$C$13)^ES$61</f>
        <v>225.66520785686055</v>
      </c>
      <c r="ET67" s="37">
        <f ca="1">IF(U$11="x",Toimenpiteet!$E$115,BT67*(CT67/1000)+(Satokasvi!$E$28-Satokasvi!$E$7)+IF(U$8="x",Toimenpiteet!$E$29,0)+IF(U$9="x",Toimenpiteet!$E$60,0)+IF(U$10="x",Toimenpiteet!$E$88,0))/(1+$C$13)^ET$61</f>
        <v>-151.12579710516013</v>
      </c>
      <c r="EU67" s="37">
        <f ca="1">IF(V$11="x",Toimenpiteet!$E$115,BU67*(CU67/1000)+(Satokasvi!$E$28-Satokasvi!$E$7)+IF(V$8="x",Toimenpiteet!$E$29,0)+IF(V$9="x",Toimenpiteet!$E$60,0)+IF(V$10="x",Toimenpiteet!$E$88,0))/(1+$C$13)^EU$61</f>
        <v>-146.72407485937876</v>
      </c>
      <c r="EV67" s="37">
        <f ca="1">IF(W$11="x",Toimenpiteet!$E$115,BV67*(CV67/1000)+(Satokasvi!$E$28-Satokasvi!$E$7)+IF(W$8="x",Toimenpiteet!$E$29,0)+IF(W$9="x",Toimenpiteet!$E$60,0)+IF(W$10="x",Toimenpiteet!$E$88,0))/(1+$C$13)^EV$61</f>
        <v>191.41436608417163</v>
      </c>
      <c r="EW67" s="37">
        <f ca="1">IF(X$11="x",Toimenpiteet!$E$115,BW67*(CW67/1000)+(Satokasvi!$E$28-Satokasvi!$E$7)+IF(X$8="x",Toimenpiteet!$E$29,0)+IF(X$9="x",Toimenpiteet!$E$60,0)+IF(X$10="x",Toimenpiteet!$E$88,0))/(1+$C$13)^EW$61</f>
        <v>95.320523639262532</v>
      </c>
      <c r="EX67" s="37">
        <f ca="1">IF(Y$11="x",Toimenpiteet!$E$115,BX67*(CX67/1000)+(Satokasvi!$E$28-Satokasvi!$E$7)+IF(Y$8="x",Toimenpiteet!$E$29,0)+IF(Y$9="x",Toimenpiteet!$E$60,0)+IF(Y$10="x",Toimenpiteet!$E$88,0))/(1+$C$13)^EX$61</f>
        <v>-134.27331333386908</v>
      </c>
      <c r="EY67" s="37">
        <f ca="1">IF(Z$11="x",Toimenpiteet!$E$115,BY67*(CY67/1000)+(Satokasvi!$E$28-Satokasvi!$E$7)+IF(Z$8="x",Toimenpiteet!$E$29,0)+IF(Z$9="x",Toimenpiteet!$E$60,0)+IF(Z$10="x",Toimenpiteet!$E$88,0))/(1+$C$13)^EY$61</f>
        <v>-130.36244012997</v>
      </c>
      <c r="EZ67" s="37">
        <f ca="1">IF(AA$11="x",Toimenpiteet!$E$115,BZ67*(CZ67/1000)+(Satokasvi!$E$28-Satokasvi!$E$7)+IF(AA$8="x",Toimenpiteet!$E$29,0)+IF(AA$9="x",Toimenpiteet!$E$60,0)+IF(AA$10="x",Toimenpiteet!$E$88,0))/(1+$C$13)^EZ$61</f>
        <v>8.3390004081393432</v>
      </c>
      <c r="FA67" s="37"/>
      <c r="FB67" s="37">
        <f t="shared" ca="1" si="48"/>
        <v>474.17138915669585</v>
      </c>
      <c r="FC67" s="37">
        <f t="shared" ca="1" si="49"/>
        <v>839.46821717391094</v>
      </c>
      <c r="FD67" s="37">
        <f t="shared" ca="1" si="50"/>
        <v>947.37225100942669</v>
      </c>
      <c r="FE67" s="37">
        <f t="shared" ca="1" si="51"/>
        <v>1022.886758003356</v>
      </c>
      <c r="FF67" s="37">
        <f t="shared" ca="1" si="52"/>
        <v>1148.7037212637695</v>
      </c>
      <c r="FG67" s="37">
        <f t="shared" ca="1" si="53"/>
        <v>1342.209464241628</v>
      </c>
      <c r="FH67" s="37">
        <f t="shared" ca="1" si="54"/>
        <v>1126.7402137356391</v>
      </c>
      <c r="FI67" s="37">
        <f t="shared" ca="1" si="55"/>
        <v>1349.2508503345432</v>
      </c>
      <c r="FJ67" s="37">
        <f t="shared" ca="1" si="56"/>
        <v>1146.1504162634822</v>
      </c>
      <c r="FK67" s="37">
        <f t="shared" ca="1" si="57"/>
        <v>1348.5669110548474</v>
      </c>
      <c r="FL67" s="37">
        <f t="shared" ca="1" si="58"/>
        <v>1157.1252727561755</v>
      </c>
      <c r="FM67" s="37">
        <f t="shared" ca="1" si="59"/>
        <v>1317.1038519897675</v>
      </c>
      <c r="FN67" s="37">
        <f t="shared" ca="1" si="60"/>
        <v>1636.9868421847</v>
      </c>
      <c r="FO67" s="37">
        <f t="shared" ca="1" si="61"/>
        <v>1461.7906236427659</v>
      </c>
      <c r="FP67" s="37">
        <f t="shared" ca="1" si="62"/>
        <v>1625.8582804741559</v>
      </c>
      <c r="FQ67" s="37">
        <f t="shared" ca="1" si="63"/>
        <v>1878.6267530138709</v>
      </c>
      <c r="FR67" s="37">
        <f t="shared" ca="1" si="64"/>
        <v>2055.6033174830272</v>
      </c>
      <c r="FS67" s="37">
        <f t="shared" ca="1" si="65"/>
        <v>2281.2685253398877</v>
      </c>
      <c r="FT67" s="37">
        <f t="shared" ca="1" si="66"/>
        <v>2130.1427282347277</v>
      </c>
      <c r="FU67" s="37">
        <f t="shared" ca="1" si="67"/>
        <v>1983.4186533753489</v>
      </c>
      <c r="FV67" s="37">
        <f t="shared" ca="1" si="68"/>
        <v>2174.8330194595205</v>
      </c>
      <c r="FW67" s="37">
        <f t="shared" ca="1" si="69"/>
        <v>2270.1535430987828</v>
      </c>
      <c r="FX67" s="37">
        <f t="shared" ca="1" si="70"/>
        <v>2135.8802297649136</v>
      </c>
      <c r="FY67" s="37">
        <f t="shared" ca="1" si="71"/>
        <v>2005.5177896349435</v>
      </c>
      <c r="FZ67" s="37">
        <f t="shared" ca="1" si="72"/>
        <v>2013.8567900430828</v>
      </c>
      <c r="GA67" s="37"/>
      <c r="GB67" s="37">
        <f t="shared" ca="1" si="73"/>
        <v>474.17138915669585</v>
      </c>
      <c r="GC67" s="37">
        <f t="shared" ca="1" si="74"/>
        <v>839.46821717391094</v>
      </c>
      <c r="GD67" s="37">
        <f t="shared" ca="1" si="23"/>
        <v>947.37225100942669</v>
      </c>
      <c r="GE67" s="37">
        <f t="shared" ca="1" si="24"/>
        <v>1022.886758003356</v>
      </c>
      <c r="GF67" s="37">
        <f t="shared" ca="1" si="25"/>
        <v>1148.7037212637695</v>
      </c>
      <c r="GG67" s="37">
        <f t="shared" ca="1" si="26"/>
        <v>1342.209464241628</v>
      </c>
      <c r="GH67" s="37">
        <f t="shared" ca="1" si="27"/>
        <v>1126.7402137356391</v>
      </c>
      <c r="GI67" s="37">
        <f t="shared" ca="1" si="28"/>
        <v>1349.2508503345432</v>
      </c>
      <c r="GJ67" s="37">
        <f t="shared" ca="1" si="29"/>
        <v>1146.1504162634822</v>
      </c>
      <c r="GK67" s="37">
        <f t="shared" ca="1" si="30"/>
        <v>1348.5669110548474</v>
      </c>
      <c r="GL67" s="37">
        <f t="shared" ca="1" si="31"/>
        <v>1157.1252727561755</v>
      </c>
      <c r="GM67" s="37">
        <f t="shared" ca="1" si="32"/>
        <v>1317.1038519897675</v>
      </c>
      <c r="GN67" s="37">
        <f t="shared" ca="1" si="33"/>
        <v>1636.9868421847</v>
      </c>
      <c r="GO67" s="37">
        <f t="shared" ca="1" si="34"/>
        <v>1461.7906236427659</v>
      </c>
      <c r="GP67" s="37">
        <f t="shared" ca="1" si="35"/>
        <v>1625.8582804741559</v>
      </c>
      <c r="GQ67" s="37">
        <f t="shared" ca="1" si="36"/>
        <v>1878.6267530138709</v>
      </c>
      <c r="GR67" s="37">
        <f t="shared" ca="1" si="37"/>
        <v>2055.6033174830272</v>
      </c>
      <c r="GS67" s="37">
        <f t="shared" ca="1" si="38"/>
        <v>2281.2685253398877</v>
      </c>
      <c r="GT67" s="37">
        <f t="shared" ca="1" si="39"/>
        <v>2130.1427282347277</v>
      </c>
      <c r="GU67" s="37">
        <f t="shared" ca="1" si="40"/>
        <v>1983.4186533753489</v>
      </c>
      <c r="GV67" s="37">
        <f t="shared" ca="1" si="41"/>
        <v>2174.8330194595205</v>
      </c>
      <c r="GW67" s="37">
        <f t="shared" ca="1" si="42"/>
        <v>2270.1535430987828</v>
      </c>
      <c r="GX67" s="37">
        <f t="shared" ca="1" si="43"/>
        <v>2135.8802297649136</v>
      </c>
      <c r="GY67" s="37">
        <f t="shared" ca="1" si="44"/>
        <v>2005.5177896349435</v>
      </c>
      <c r="GZ67" s="37">
        <f t="shared" ca="1" si="45"/>
        <v>2013.8567900430828</v>
      </c>
      <c r="HA67" s="37"/>
      <c r="HB67" s="37">
        <f t="shared" ca="1" si="77"/>
        <v>1148.7037212637695</v>
      </c>
      <c r="HC67" s="37">
        <f t="shared" ca="1" si="75"/>
        <v>1148.7037212637695</v>
      </c>
      <c r="HD67" s="37">
        <f t="shared" ca="1" si="76"/>
        <v>0</v>
      </c>
      <c r="HG67" s="76">
        <f>BI10</f>
        <v>-0.1</v>
      </c>
      <c r="HH67" s="36">
        <f t="shared" ref="HH67:HQ76" si="78">IF(HH$61&lt;$BI$9,$HG67/$BI$9*HH$61,$HG67/$BI$9*$BI$9)</f>
        <v>-0.01</v>
      </c>
      <c r="HI67" s="36">
        <f t="shared" si="78"/>
        <v>-0.02</v>
      </c>
      <c r="HJ67" s="36">
        <f t="shared" si="78"/>
        <v>-0.03</v>
      </c>
      <c r="HK67" s="36">
        <f t="shared" si="78"/>
        <v>-0.04</v>
      </c>
      <c r="HL67" s="36">
        <f t="shared" si="78"/>
        <v>-0.05</v>
      </c>
      <c r="HM67" s="36">
        <f t="shared" si="78"/>
        <v>-0.06</v>
      </c>
      <c r="HN67" s="36">
        <f t="shared" si="78"/>
        <v>-7.0000000000000007E-2</v>
      </c>
      <c r="HO67" s="36">
        <f t="shared" si="78"/>
        <v>-0.08</v>
      </c>
      <c r="HP67" s="36">
        <f t="shared" si="78"/>
        <v>-0.09</v>
      </c>
      <c r="HQ67" s="36">
        <f t="shared" si="78"/>
        <v>-0.1</v>
      </c>
      <c r="HR67" s="36">
        <f t="shared" ref="HR67:IF76" si="79">IF(HR$61&lt;$BI$9,$HG67/$BI$9*HR$61,$HG67/$BI$9*$BI$9)</f>
        <v>-0.1</v>
      </c>
      <c r="HS67" s="36">
        <f t="shared" si="79"/>
        <v>-0.1</v>
      </c>
      <c r="HT67" s="36">
        <f t="shared" si="79"/>
        <v>-0.1</v>
      </c>
      <c r="HU67" s="36">
        <f t="shared" si="79"/>
        <v>-0.1</v>
      </c>
      <c r="HV67" s="36">
        <f t="shared" si="79"/>
        <v>-0.1</v>
      </c>
      <c r="HW67" s="36">
        <f t="shared" si="79"/>
        <v>-0.1</v>
      </c>
      <c r="HX67" s="36">
        <f t="shared" si="79"/>
        <v>-0.1</v>
      </c>
      <c r="HY67" s="36">
        <f t="shared" si="79"/>
        <v>-0.1</v>
      </c>
      <c r="HZ67" s="36">
        <f t="shared" si="79"/>
        <v>-0.1</v>
      </c>
      <c r="IA67" s="36">
        <f t="shared" si="79"/>
        <v>-0.1</v>
      </c>
      <c r="IB67" s="36">
        <f t="shared" si="79"/>
        <v>-0.1</v>
      </c>
      <c r="IC67" s="36">
        <f t="shared" si="79"/>
        <v>-0.1</v>
      </c>
      <c r="ID67" s="36">
        <f t="shared" si="79"/>
        <v>-0.1</v>
      </c>
      <c r="IE67" s="36">
        <f t="shared" si="79"/>
        <v>-0.1</v>
      </c>
      <c r="IF67" s="36">
        <f t="shared" si="79"/>
        <v>-0.1</v>
      </c>
    </row>
    <row r="68" spans="2:240" x14ac:dyDescent="0.35">
      <c r="B68" s="15">
        <f t="shared" ca="1" si="47"/>
        <v>2.7641657201597059E-2</v>
      </c>
      <c r="C68" s="15">
        <f t="shared" ca="1" si="20"/>
        <v>0.53103625571823088</v>
      </c>
      <c r="D68" s="15">
        <f t="shared" ca="1" si="20"/>
        <v>0.38800939023289205</v>
      </c>
      <c r="E68" s="15">
        <f t="shared" ca="1" si="20"/>
        <v>2.1497093121822797E-2</v>
      </c>
      <c r="F68" s="15">
        <f t="shared" ca="1" si="20"/>
        <v>0.48267371783223112</v>
      </c>
      <c r="G68" s="15">
        <f t="shared" ca="1" si="20"/>
        <v>0.72500545169322195</v>
      </c>
      <c r="H68" s="15">
        <f t="shared" ca="1" si="20"/>
        <v>0.68310385704114296</v>
      </c>
      <c r="I68" s="15">
        <f t="shared" ca="1" si="20"/>
        <v>0.99578628413127757</v>
      </c>
      <c r="J68" s="15">
        <f t="shared" ca="1" si="20"/>
        <v>0.71519342022822352</v>
      </c>
      <c r="K68" s="15">
        <f t="shared" ca="1" si="20"/>
        <v>0.26299118301141455</v>
      </c>
      <c r="L68" s="15">
        <f t="shared" ca="1" si="20"/>
        <v>0.54398906084407284</v>
      </c>
      <c r="M68" s="15">
        <f t="shared" ca="1" si="20"/>
        <v>0.90725864791332256</v>
      </c>
      <c r="N68" s="15">
        <f t="shared" ca="1" si="20"/>
        <v>0.98985719818848206</v>
      </c>
      <c r="O68" s="15">
        <f t="shared" ca="1" si="20"/>
        <v>0.93268152271671834</v>
      </c>
      <c r="P68" s="15">
        <f t="shared" ca="1" si="20"/>
        <v>0.46342409276466179</v>
      </c>
      <c r="Q68" s="15">
        <f t="shared" ca="1" si="20"/>
        <v>0.51643003592711711</v>
      </c>
      <c r="R68" s="15">
        <f t="shared" ca="1" si="20"/>
        <v>0.11461229897577729</v>
      </c>
      <c r="S68" s="15">
        <f t="shared" ca="1" si="20"/>
        <v>0.6027629529923626</v>
      </c>
      <c r="T68" s="15">
        <f t="shared" ca="1" si="21"/>
        <v>3.4250428352639917E-2</v>
      </c>
      <c r="U68" s="15">
        <f t="shared" ca="1" si="21"/>
        <v>0.44335221267093716</v>
      </c>
      <c r="V68" s="15">
        <f t="shared" ca="1" si="21"/>
        <v>6.6319450860952367E-2</v>
      </c>
      <c r="W68" s="15">
        <f t="shared" ca="1" si="21"/>
        <v>0.90008828091587367</v>
      </c>
      <c r="X68" s="15">
        <f t="shared" ca="1" si="21"/>
        <v>0.40399195919575726</v>
      </c>
      <c r="Y68" s="15">
        <f t="shared" ca="1" si="21"/>
        <v>0.64428842866192904</v>
      </c>
      <c r="Z68" s="15">
        <f t="shared" ca="1" si="21"/>
        <v>0.43542705185272457</v>
      </c>
      <c r="AB68" s="5">
        <f ca="1">_xlfn.NORM.INV(B68,Satokasvi!$H$8,Satokasvi!$I$8)*_xlfn.BINOM.INV(1,(1-Satokasvi!$H$15),B68)</f>
        <v>0</v>
      </c>
      <c r="AC68" s="5">
        <f ca="1">_xlfn.NORM.INV(C68,Satokasvi!$H$8,Satokasvi!$I$8)*_xlfn.BINOM.INV(1,(1-Satokasvi!$H$15),C68)</f>
        <v>2519.4687492301341</v>
      </c>
      <c r="AD68" s="5">
        <f ca="1">_xlfn.NORM.INV(D68,Satokasvi!$H$8,Satokasvi!$I$8)*_xlfn.BINOM.INV(1,(1-Satokasvi!$H$15),D68)</f>
        <v>2428.8722418577158</v>
      </c>
      <c r="AE68" s="5">
        <f ca="1">_xlfn.NORM.INV(E68,Satokasvi!$H$8,Satokasvi!$I$8)*_xlfn.BINOM.INV(1,(1-Satokasvi!$H$15),E68)</f>
        <v>0</v>
      </c>
      <c r="AF68" s="5">
        <f ca="1">_xlfn.NORM.INV(F68,Satokasvi!$H$8,Satokasvi!$I$8)*_xlfn.BINOM.INV(1,(1-Satokasvi!$H$15),F68)</f>
        <v>2489.1389472488427</v>
      </c>
      <c r="AG68" s="5">
        <f ca="1">_xlfn.NORM.INV(G68,Satokasvi!$H$8,Satokasvi!$I$8)*_xlfn.BINOM.INV(1,(1-Satokasvi!$H$15),G68)</f>
        <v>2649.4441161517871</v>
      </c>
      <c r="AH68" s="5">
        <f ca="1">_xlfn.NORM.INV(H68,Satokasvi!$H$8,Satokasvi!$I$8)*_xlfn.BINOM.INV(1,(1-Satokasvi!$H$15),H68)</f>
        <v>2619.098999269409</v>
      </c>
      <c r="AI68" s="5">
        <f ca="1">_xlfn.NORM.INV(I68,Satokasvi!$H$8,Satokasvi!$I$8)*_xlfn.BINOM.INV(1,(1-Satokasvi!$H$15),I68)</f>
        <v>3158.6118932112172</v>
      </c>
      <c r="AJ68" s="5">
        <f ca="1">_xlfn.NORM.INV(J68,Satokasvi!$H$8,Satokasvi!$I$8)*_xlfn.BINOM.INV(1,(1-Satokasvi!$H$15),J68)</f>
        <v>2642.1553276367458</v>
      </c>
      <c r="AK68" s="5">
        <f ca="1">_xlfn.NORM.INV(K68,Satokasvi!$H$8,Satokasvi!$I$8)*_xlfn.BINOM.INV(1,(1-Satokasvi!$H$15),K68)</f>
        <v>2341.4622821489102</v>
      </c>
      <c r="AL68" s="5">
        <f ca="1">_xlfn.NORM.INV(L68,Satokasvi!$H$8,Satokasvi!$I$8)*_xlfn.BINOM.INV(1,(1-Satokasvi!$H$15),L68)</f>
        <v>2527.6221538100344</v>
      </c>
      <c r="AM68" s="5">
        <f ca="1">_xlfn.NORM.INV(M68,Satokasvi!$H$8,Satokasvi!$I$8)*_xlfn.BINOM.INV(1,(1-Satokasvi!$H$15),M68)</f>
        <v>2831.0153120711993</v>
      </c>
      <c r="AN68" s="5">
        <f ca="1">_xlfn.NORM.INV(N68,Satokasvi!$H$8,Satokasvi!$I$8)*_xlfn.BINOM.INV(1,(1-Satokasvi!$H$15),N68)</f>
        <v>3080.2557450517033</v>
      </c>
      <c r="AO68" s="5">
        <f ca="1">_xlfn.NORM.INV(O68,Satokasvi!$H$8,Satokasvi!$I$8)*_xlfn.BINOM.INV(1,(1-Satokasvi!$H$15),O68)</f>
        <v>2874.0160225666568</v>
      </c>
      <c r="AP68" s="5">
        <f ca="1">_xlfn.NORM.INV(P68,Satokasvi!$H$8,Satokasvi!$I$8)*_xlfn.BINOM.INV(1,(1-Satokasvi!$H$15),P68)</f>
        <v>2477.0472441121296</v>
      </c>
      <c r="AQ68" s="5">
        <f ca="1">_xlfn.NORM.INV(Q68,Satokasvi!$H$8,Satokasvi!$I$8)*_xlfn.BINOM.INV(1,(1-Satokasvi!$H$15),Q68)</f>
        <v>2510.2989104246553</v>
      </c>
      <c r="AR68" s="5">
        <f ca="1">_xlfn.NORM.INV(R68,Satokasvi!$H$8,Satokasvi!$I$8)*_xlfn.BINOM.INV(1,(1-Satokasvi!$H$15),R68)</f>
        <v>0</v>
      </c>
      <c r="AS68" s="5">
        <f ca="1">_xlfn.NORM.INV(S68,Satokasvi!$H$8,Satokasvi!$I$8)*_xlfn.BINOM.INV(1,(1-Satokasvi!$H$15),S68)</f>
        <v>2565.1263034728649</v>
      </c>
      <c r="AT68" s="5">
        <f ca="1">_xlfn.NORM.INV(T68,Satokasvi!$H$8,Satokasvi!$I$8)*_xlfn.BINOM.INV(1,(1-Satokasvi!$H$15),T68)</f>
        <v>0</v>
      </c>
      <c r="AU68" s="5">
        <f ca="1">_xlfn.NORM.INV(U68,Satokasvi!$H$8,Satokasvi!$I$8)*_xlfn.BINOM.INV(1,(1-Satokasvi!$H$15),U68)</f>
        <v>2464.3811234921504</v>
      </c>
      <c r="AV68" s="5">
        <f ca="1">_xlfn.NORM.INV(V68,Satokasvi!$H$8,Satokasvi!$I$8)*_xlfn.BINOM.INV(1,(1-Satokasvi!$H$15),V68)</f>
        <v>0</v>
      </c>
      <c r="AW68" s="5">
        <f ca="1">_xlfn.NORM.INV(W68,Satokasvi!$H$8,Satokasvi!$I$8)*_xlfn.BINOM.INV(1,(1-Satokasvi!$H$15),W68)</f>
        <v>2820.5136894299249</v>
      </c>
      <c r="AX68" s="5">
        <f ca="1">_xlfn.NORM.INV(X68,Satokasvi!$H$8,Satokasvi!$I$8)*_xlfn.BINOM.INV(1,(1-Satokasvi!$H$15),X68)</f>
        <v>2439.243068312031</v>
      </c>
      <c r="AY68" s="5">
        <f ca="1">_xlfn.NORM.INV(Y68,Satokasvi!$H$8,Satokasvi!$I$8)*_xlfn.BINOM.INV(1,(1-Satokasvi!$H$15),Y68)</f>
        <v>2592.4863602032192</v>
      </c>
      <c r="AZ68" s="5">
        <f ca="1">_xlfn.NORM.INV(Z68,Satokasvi!$H$8,Satokasvi!$I$8)*_xlfn.BINOM.INV(1,(1-Satokasvi!$H$15),Z68)</f>
        <v>2459.3565775016436</v>
      </c>
      <c r="BB68" s="5">
        <f ca="1">IF(C$11="x",0,_xlfn.NORM.INV(B68,Satokasvi!$H$8,Satokasvi!$I$8)*IF(C$8="x",(1+Toimenpiteet!$C$7),1)*IF(C$9="x",(1+Toimenpiteet!$C$34),1)*(1+C$30)*_xlfn.BINOM.INV(1,(1-(Satokasvi!$H$15*(1+C$41))),B68))</f>
        <v>0</v>
      </c>
      <c r="BC68" s="5">
        <f ca="1">IF(D$11="x",0,_xlfn.NORM.INV(C68,Satokasvi!$H$8,Satokasvi!$I$8)*IF(D$8="x",(1+Toimenpiteet!$C$7),1)*IF(D$9="x",(1+Toimenpiteet!$C$34),1)*(1+D$30)*_xlfn.BINOM.INV(1,(1-(Satokasvi!$H$15*(1+D$41))),C68))</f>
        <v>2519.4687492301341</v>
      </c>
      <c r="BD68" s="5">
        <f ca="1">IF(E$11="x",0,_xlfn.NORM.INV(D68,Satokasvi!$H$8,Satokasvi!$I$8)*IF(E$8="x",(1+Toimenpiteet!$C$7),1)*IF(E$9="x",(1+Toimenpiteet!$C$34),1)*(1+E$30)*_xlfn.BINOM.INV(1,(1-(Satokasvi!$H$15*(1+E$41))),D68))</f>
        <v>2428.8722418577158</v>
      </c>
      <c r="BE68" s="5">
        <f ca="1">IF(F$11="x",0,_xlfn.NORM.INV(E68,Satokasvi!$H$8,Satokasvi!$I$8)*IF(F$8="x",(1+Toimenpiteet!$C$7),1)*IF(F$9="x",(1+Toimenpiteet!$C$34),1)*(1+F$30)*_xlfn.BINOM.INV(1,(1-(Satokasvi!$H$15*(1+F$41))),E68))</f>
        <v>0</v>
      </c>
      <c r="BF68" s="5">
        <f ca="1">IF(G$11="x",0,_xlfn.NORM.INV(F68,Satokasvi!$H$8,Satokasvi!$I$8)*IF(G$8="x",(1+Toimenpiteet!$C$7),1)*IF(G$9="x",(1+Toimenpiteet!$C$34),1)*(1+G$30)*_xlfn.BINOM.INV(1,(1-(Satokasvi!$H$15*(1+G$41))),F68))</f>
        <v>2489.1389472488427</v>
      </c>
      <c r="BG68" s="5">
        <f ca="1">IF(H$11="x",0,_xlfn.NORM.INV(G68,Satokasvi!$H$8,Satokasvi!$I$8)*IF(H$8="x",(1+Toimenpiteet!$C$7),1)*IF(H$9="x",(1+Toimenpiteet!$C$34),1)*(1+H$30)*_xlfn.BINOM.INV(1,(1-(Satokasvi!$H$15*(1+H$41))),G68))</f>
        <v>2649.4441161517871</v>
      </c>
      <c r="BH68" s="5">
        <f ca="1">IF(I$11="x",0,_xlfn.NORM.INV(H68,Satokasvi!$H$8,Satokasvi!$I$8)*IF(I$8="x",(1+Toimenpiteet!$C$7),1)*IF(I$9="x",(1+Toimenpiteet!$C$34),1)*(1+I$30)*_xlfn.BINOM.INV(1,(1-(Satokasvi!$H$15*(1+I$41))),H68))</f>
        <v>2619.098999269409</v>
      </c>
      <c r="BI68" s="5">
        <f ca="1">IF(J$11="x",0,_xlfn.NORM.INV(I68,Satokasvi!$H$8,Satokasvi!$I$8)*IF(J$8="x",(1+Toimenpiteet!$C$7),1)*IF(J$9="x",(1+Toimenpiteet!$C$34),1)*(1+J$30)*_xlfn.BINOM.INV(1,(1-(Satokasvi!$H$15*(1+J$41))),I68))</f>
        <v>3158.6118932112172</v>
      </c>
      <c r="BJ68" s="5">
        <f ca="1">IF(K$11="x",0,_xlfn.NORM.INV(J68,Satokasvi!$H$8,Satokasvi!$I$8)*IF(K$8="x",(1+Toimenpiteet!$C$7),1)*IF(K$9="x",(1+Toimenpiteet!$C$34),1)*(1+K$30)*_xlfn.BINOM.INV(1,(1-(Satokasvi!$H$15*(1+K$41))),J68))</f>
        <v>2642.1553276367458</v>
      </c>
      <c r="BK68" s="5">
        <f ca="1">IF(L$11="x",0,_xlfn.NORM.INV(K68,Satokasvi!$H$8,Satokasvi!$I$8)*IF(L$8="x",(1+Toimenpiteet!$C$7),1)*IF(L$9="x",(1+Toimenpiteet!$C$34),1)*(1+L$30)*_xlfn.BINOM.INV(1,(1-(Satokasvi!$H$15*(1+L$41))),K68))</f>
        <v>2341.4622821489102</v>
      </c>
      <c r="BL68" s="5">
        <f ca="1">IF(M$11="x",0,_xlfn.NORM.INV(L68,Satokasvi!$H$8,Satokasvi!$I$8)*IF(M$8="x",(1+Toimenpiteet!$C$7),1)*IF(M$9="x",(1+Toimenpiteet!$C$34),1)*(1+M$30)*_xlfn.BINOM.INV(1,(1-(Satokasvi!$H$15*(1+M$41))),L68))</f>
        <v>2527.6221538100344</v>
      </c>
      <c r="BM68" s="5">
        <f ca="1">IF(N$11="x",0,_xlfn.NORM.INV(M68,Satokasvi!$H$8,Satokasvi!$I$8)*IF(N$8="x",(1+Toimenpiteet!$C$7),1)*IF(N$9="x",(1+Toimenpiteet!$C$34),1)*(1+N$30)*_xlfn.BINOM.INV(1,(1-(Satokasvi!$H$15*(1+N$41))),M68))</f>
        <v>2831.0153120711993</v>
      </c>
      <c r="BN68" s="5">
        <f ca="1">IF(O$11="x",0,_xlfn.NORM.INV(N68,Satokasvi!$H$8,Satokasvi!$I$8)*IF(O$8="x",(1+Toimenpiteet!$C$7),1)*IF(O$9="x",(1+Toimenpiteet!$C$34),1)*(1+O$30)*_xlfn.BINOM.INV(1,(1-(Satokasvi!$H$15*(1+O$41))),N68))</f>
        <v>3080.2557450517033</v>
      </c>
      <c r="BO68" s="5">
        <f ca="1">IF(P$11="x",0,_xlfn.NORM.INV(O68,Satokasvi!$H$8,Satokasvi!$I$8)*IF(P$8="x",(1+Toimenpiteet!$C$7),1)*IF(P$9="x",(1+Toimenpiteet!$C$34),1)*(1+P$30)*_xlfn.BINOM.INV(1,(1-(Satokasvi!$H$15*(1+P$41))),O68))</f>
        <v>2874.0160225666568</v>
      </c>
      <c r="BP68" s="5">
        <f ca="1">IF(Q$11="x",0,_xlfn.NORM.INV(P68,Satokasvi!$H$8,Satokasvi!$I$8)*IF(Q$8="x",(1+Toimenpiteet!$C$7),1)*IF(Q$9="x",(1+Toimenpiteet!$C$34),1)*(1+Q$30)*_xlfn.BINOM.INV(1,(1-(Satokasvi!$H$15*(1+Q$41))),P68))</f>
        <v>2477.0472441121296</v>
      </c>
      <c r="BQ68" s="5">
        <f ca="1">IF(R$11="x",0,_xlfn.NORM.INV(Q68,Satokasvi!$H$8,Satokasvi!$I$8)*IF(R$8="x",(1+Toimenpiteet!$C$7),1)*IF(R$9="x",(1+Toimenpiteet!$C$34),1)*(1+R$30)*_xlfn.BINOM.INV(1,(1-(Satokasvi!$H$15*(1+R$41))),Q68))</f>
        <v>2510.2989104246553</v>
      </c>
      <c r="BR68" s="5">
        <f ca="1">IF(S$11="x",0,_xlfn.NORM.INV(R68,Satokasvi!$H$8,Satokasvi!$I$8)*IF(S$8="x",(1+Toimenpiteet!$C$7),1)*IF(S$9="x",(1+Toimenpiteet!$C$34),1)*(1+S$30)*_xlfn.BINOM.INV(1,(1-(Satokasvi!$H$15*(1+S$41))),R68))</f>
        <v>0</v>
      </c>
      <c r="BS68" s="5">
        <f ca="1">IF(T$11="x",0,_xlfn.NORM.INV(S68,Satokasvi!$H$8,Satokasvi!$I$8)*IF(T$8="x",(1+Toimenpiteet!$C$7),1)*IF(T$9="x",(1+Toimenpiteet!$C$34),1)*(1+T$30)*_xlfn.BINOM.INV(1,(1-(Satokasvi!$H$15*(1+T$41))),S68))</f>
        <v>2565.1263034728649</v>
      </c>
      <c r="BT68" s="5">
        <f ca="1">IF(U$11="x",0,_xlfn.NORM.INV(T68,Satokasvi!$H$8,Satokasvi!$I$8)*IF(U$8="x",(1+Toimenpiteet!$C$7),1)*IF(U$9="x",(1+Toimenpiteet!$C$34),1)*(1+U$30)*_xlfn.BINOM.INV(1,(1-(Satokasvi!$H$15*(1+U$41))),T68))</f>
        <v>0</v>
      </c>
      <c r="BU68" s="5">
        <f ca="1">IF(V$11="x",0,_xlfn.NORM.INV(U68,Satokasvi!$H$8,Satokasvi!$I$8)*IF(V$8="x",(1+Toimenpiteet!$C$7),1)*IF(V$9="x",(1+Toimenpiteet!$C$34),1)*(1+V$30)*_xlfn.BINOM.INV(1,(1-(Satokasvi!$H$15*(1+V$41))),U68))</f>
        <v>2464.3811234921504</v>
      </c>
      <c r="BV68" s="5">
        <f ca="1">IF(W$11="x",0,_xlfn.NORM.INV(V68,Satokasvi!$H$8,Satokasvi!$I$8)*IF(W$8="x",(1+Toimenpiteet!$C$7),1)*IF(W$9="x",(1+Toimenpiteet!$C$34),1)*(1+W$30)*_xlfn.BINOM.INV(1,(1-(Satokasvi!$H$15*(1+W$41))),V68))</f>
        <v>0</v>
      </c>
      <c r="BW68" s="5">
        <f ca="1">IF(X$11="x",0,_xlfn.NORM.INV(W68,Satokasvi!$H$8,Satokasvi!$I$8)*IF(X$8="x",(1+Toimenpiteet!$C$7),1)*IF(X$9="x",(1+Toimenpiteet!$C$34),1)*(1+X$30)*_xlfn.BINOM.INV(1,(1-(Satokasvi!$H$15*(1+X$41))),W68))</f>
        <v>2820.5136894299249</v>
      </c>
      <c r="BX68" s="5">
        <f ca="1">IF(Y$11="x",0,_xlfn.NORM.INV(X68,Satokasvi!$H$8,Satokasvi!$I$8)*IF(Y$8="x",(1+Toimenpiteet!$C$7),1)*IF(Y$9="x",(1+Toimenpiteet!$C$34),1)*(1+Y$30)*_xlfn.BINOM.INV(1,(1-(Satokasvi!$H$15*(1+Y$41))),X68))</f>
        <v>2439.243068312031</v>
      </c>
      <c r="BY68" s="5">
        <f ca="1">IF(Z$11="x",0,_xlfn.NORM.INV(Y68,Satokasvi!$H$8,Satokasvi!$I$8)*IF(Z$8="x",(1+Toimenpiteet!$C$7),1)*IF(Z$9="x",(1+Toimenpiteet!$C$34),1)*(1+Z$30)*_xlfn.BINOM.INV(1,(1-(Satokasvi!$H$15*(1+Z$41))),Y68))</f>
        <v>2592.4863602032192</v>
      </c>
      <c r="BZ68" s="5">
        <f ca="1">IF(AA$11="x",0,_xlfn.NORM.INV(Z68,Satokasvi!$H$8,Satokasvi!$I$8)*IF(AA$8="x",(1+Toimenpiteet!$C$7),1)*IF(AA$9="x",(1+Toimenpiteet!$C$34),1)*(1+AA$30)*_xlfn.BINOM.INV(1,(1-(Satokasvi!$H$15*(1+AA$41))),Z68))</f>
        <v>2459.3565775016436</v>
      </c>
      <c r="CB68" s="35">
        <f ca="1">_xlfn.NORM.INV(RAND(),Satokasvi!$H$13,Satokasvi!$I$13)</f>
        <v>173.68762066522763</v>
      </c>
      <c r="CC68" s="35">
        <f ca="1">_xlfn.NORM.INV(RAND(),Satokasvi!$H$13,Satokasvi!$I$13)</f>
        <v>184.87431085434417</v>
      </c>
      <c r="CD68" s="35">
        <f ca="1">_xlfn.NORM.INV(RAND(),Satokasvi!$H$13,Satokasvi!$I$13)</f>
        <v>188.84552916042296</v>
      </c>
      <c r="CE68" s="35">
        <f ca="1">_xlfn.NORM.INV(RAND(),Satokasvi!$H$13,Satokasvi!$I$13)</f>
        <v>257.60047562477882</v>
      </c>
      <c r="CF68" s="35">
        <f ca="1">_xlfn.NORM.INV(RAND(),Satokasvi!$H$13,Satokasvi!$I$13)</f>
        <v>210.31504816168101</v>
      </c>
      <c r="CG68" s="35">
        <f ca="1">_xlfn.NORM.INV(RAND(),Satokasvi!$H$13,Satokasvi!$I$13)</f>
        <v>276.0482680507144</v>
      </c>
      <c r="CH68" s="35">
        <f ca="1">_xlfn.NORM.INV(RAND(),Satokasvi!$H$13,Satokasvi!$I$13)</f>
        <v>122.98759960473463</v>
      </c>
      <c r="CI68" s="35">
        <f ca="1">_xlfn.NORM.INV(RAND(),Satokasvi!$H$13,Satokasvi!$I$13)</f>
        <v>241.28354005693612</v>
      </c>
      <c r="CJ68" s="35">
        <f ca="1">_xlfn.NORM.INV(RAND(),Satokasvi!$H$13,Satokasvi!$I$13)</f>
        <v>157.70166304496982</v>
      </c>
      <c r="CK68" s="35">
        <f ca="1">_xlfn.NORM.INV(RAND(),Satokasvi!$H$13,Satokasvi!$I$13)</f>
        <v>249.18957407281573</v>
      </c>
      <c r="CL68" s="35">
        <f ca="1">_xlfn.NORM.INV(RAND(),Satokasvi!$H$13,Satokasvi!$I$13)</f>
        <v>213.72578235693678</v>
      </c>
      <c r="CM68" s="35">
        <f ca="1">_xlfn.NORM.INV(RAND(),Satokasvi!$H$13,Satokasvi!$I$13)</f>
        <v>119.86418665400089</v>
      </c>
      <c r="CN68" s="35">
        <f ca="1">_xlfn.NORM.INV(RAND(),Satokasvi!$H$13,Satokasvi!$I$13)</f>
        <v>201.68422019916102</v>
      </c>
      <c r="CO68" s="35">
        <f ca="1">_xlfn.NORM.INV(RAND(),Satokasvi!$H$13,Satokasvi!$I$13)</f>
        <v>182.49317274003019</v>
      </c>
      <c r="CP68" s="35">
        <f ca="1">_xlfn.NORM.INV(RAND(),Satokasvi!$H$13,Satokasvi!$I$13)</f>
        <v>195.87769243063295</v>
      </c>
      <c r="CQ68" s="35">
        <f ca="1">_xlfn.NORM.INV(RAND(),Satokasvi!$H$13,Satokasvi!$I$13)</f>
        <v>155.62645352072468</v>
      </c>
      <c r="CR68" s="35">
        <f ca="1">_xlfn.NORM.INV(RAND(),Satokasvi!$H$13,Satokasvi!$I$13)</f>
        <v>241.97257728253942</v>
      </c>
      <c r="CS68" s="35">
        <f ca="1">_xlfn.NORM.INV(RAND(),Satokasvi!$H$13,Satokasvi!$I$13)</f>
        <v>181.23162356597686</v>
      </c>
      <c r="CT68" s="35">
        <f ca="1">_xlfn.NORM.INV(RAND(),Satokasvi!$H$13,Satokasvi!$I$13)</f>
        <v>224.94284387195486</v>
      </c>
      <c r="CU68" s="35">
        <f ca="1">_xlfn.NORM.INV(RAND(),Satokasvi!$H$13,Satokasvi!$I$13)</f>
        <v>334.04838015027576</v>
      </c>
      <c r="CV68" s="35">
        <f ca="1">_xlfn.NORM.INV(RAND(),Satokasvi!$H$13,Satokasvi!$I$13)</f>
        <v>149.67254553625799</v>
      </c>
      <c r="CW68" s="35">
        <f ca="1">_xlfn.NORM.INV(RAND(),Satokasvi!$H$13,Satokasvi!$I$13)</f>
        <v>214.47306988995581</v>
      </c>
      <c r="CX68" s="35">
        <f ca="1">_xlfn.NORM.INV(RAND(),Satokasvi!$H$13,Satokasvi!$I$13)</f>
        <v>162.95032191418099</v>
      </c>
      <c r="CY68" s="35">
        <f ca="1">_xlfn.NORM.INV(RAND(),Satokasvi!$H$13,Satokasvi!$I$13)</f>
        <v>283.91645395939548</v>
      </c>
      <c r="CZ68" s="35">
        <f ca="1">_xlfn.NORM.INV(RAND(),Satokasvi!$H$13,Satokasvi!$I$13)</f>
        <v>150.95803138284958</v>
      </c>
      <c r="DB68" s="37">
        <f ca="1">(AB68*(CB68/1000)+(Satokasvi!$E$28-Satokasvi!$E$7))/(1+$C$13)^DB$61</f>
        <v>-257.28155339805824</v>
      </c>
      <c r="DC68" s="37">
        <f ca="1">(AC68*(CC68/1000)+(Satokasvi!$E$28-Satokasvi!$E$7))/(1+$C$13)^DC$61</f>
        <v>189.2591655509261</v>
      </c>
      <c r="DD68" s="37">
        <f ca="1">(AD68*(CD68/1000)+(Satokasvi!$E$28-Satokasvi!$E$7))/(1+$C$13)^DD$61</f>
        <v>177.24615917487461</v>
      </c>
      <c r="DE68" s="37">
        <f ca="1">(AE68*(CE68/1000)+(Satokasvi!$E$28-Satokasvi!$E$7))/(1+$C$13)^DE$61</f>
        <v>-235.44906769765757</v>
      </c>
      <c r="DF68" s="37">
        <f ca="1">(AF68*(CF68/1000)+(Satokasvi!$E$28-Satokasvi!$E$7))/(1+$C$13)^DF$61</f>
        <v>222.98728428637332</v>
      </c>
      <c r="DG68" s="37">
        <f ca="1">(AG68*(CG68/1000)+(Satokasvi!$E$28-Satokasvi!$E$7))/(1+$C$13)^DG$61</f>
        <v>390.58126760156506</v>
      </c>
      <c r="DH68" s="37">
        <f ca="1">(AH68*(CH68/1000)+(Satokasvi!$E$28-Satokasvi!$E$7))/(1+$C$13)^DH$61</f>
        <v>46.441103151318536</v>
      </c>
      <c r="DI68" s="37">
        <f ca="1">(AI68*(CI68/1000)+(Satokasvi!$E$28-Satokasvi!$E$7))/(1+$C$13)^DI$61</f>
        <v>392.43195475172473</v>
      </c>
      <c r="DJ68" s="37">
        <f ca="1">(AJ68*(CJ68/1000)+(Satokasvi!$E$28-Satokasvi!$E$7))/(1+$C$13)^DJ$61</f>
        <v>116.24418026918255</v>
      </c>
      <c r="DK68" s="37">
        <f ca="1">(AK68*(CK68/1000)+(Satokasvi!$E$28-Satokasvi!$E$7))/(1+$C$13)^DK$61</f>
        <v>236.97009255268807</v>
      </c>
      <c r="DL68" s="37">
        <f ca="1">(AL68*(CL68/1000)+(Satokasvi!$E$28-Satokasvi!$E$7))/(1+$C$13)^DL$61</f>
        <v>198.82335503157319</v>
      </c>
      <c r="DM68" s="37">
        <f ca="1">(AM68*(CM68/1000)+(Satokasvi!$E$28-Satokasvi!$E$7))/(1+$C$13)^DM$61</f>
        <v>52.138720084314464</v>
      </c>
      <c r="DN68" s="37">
        <f ca="1">(AN68*(CN68/1000)+(Satokasvi!$E$28-Satokasvi!$E$7))/(1+$C$13)^DN$61</f>
        <v>242.58140939607935</v>
      </c>
      <c r="DO68" s="37">
        <f ca="1">(AO68*(CO68/1000)+(Satokasvi!$E$28-Satokasvi!$E$7))/(1+$C$13)^DO$61</f>
        <v>171.55233716051285</v>
      </c>
      <c r="DP68" s="37">
        <f ca="1">(AP68*(CP68/1000)+(Satokasvi!$E$28-Satokasvi!$E$7))/(1+$C$13)^DP$61</f>
        <v>141.33690850786863</v>
      </c>
      <c r="DQ68" s="37">
        <f ca="1">(AQ68*(CQ68/1000)+(Satokasvi!$E$28-Satokasvi!$E$7))/(1+$C$13)^DQ$61</f>
        <v>78.312714178990191</v>
      </c>
      <c r="DR68" s="37">
        <f ca="1">(AR68*(CR68/1000)+(Satokasvi!$E$28-Satokasvi!$E$7))/(1+$C$13)^DR$61</f>
        <v>-160.32935814886437</v>
      </c>
      <c r="DS68" s="37">
        <f ca="1">(AS68*(CS68/1000)+(Satokasvi!$E$28-Satokasvi!$E$7))/(1+$C$13)^DS$61</f>
        <v>117.40961167930057</v>
      </c>
      <c r="DT68" s="37">
        <f ca="1">(AT68*(CT68/1000)+(Satokasvi!$E$28-Satokasvi!$E$7))/(1+$C$13)^DT$61</f>
        <v>-151.12579710516013</v>
      </c>
      <c r="DU68" s="37">
        <f ca="1">(AU68*(CU68/1000)+(Satokasvi!$E$28-Satokasvi!$E$7))/(1+$C$13)^DU$61</f>
        <v>309.07427608003638</v>
      </c>
      <c r="DV68" s="37">
        <f ca="1">(AV68*(CV68/1000)+(Satokasvi!$E$28-Satokasvi!$E$7))/(1+$C$13)^DV$61</f>
        <v>-142.45055811590174</v>
      </c>
      <c r="DW68" s="37">
        <f ca="1">(AW68*(CW68/1000)+(Satokasvi!$E$28-Satokasvi!$E$7))/(1+$C$13)^DW$61</f>
        <v>177.40390631671772</v>
      </c>
      <c r="DX68" s="37">
        <f ca="1">(AX68*(CX68/1000)+(Satokasvi!$E$28-Satokasvi!$E$7))/(1+$C$13)^DX$61</f>
        <v>67.124213943252784</v>
      </c>
      <c r="DY68" s="37">
        <f ca="1">(AY68*(CY68/1000)+(Satokasvi!$E$28-Satokasvi!$E$7))/(1+$C$13)^DY$61</f>
        <v>231.72515742246614</v>
      </c>
      <c r="DZ68" s="37">
        <f ca="1">(AZ68*(CZ68/1000)+(Satokasvi!$E$28-Satokasvi!$E$7))/(1+$C$13)^DZ$61</f>
        <v>50.750189837782536</v>
      </c>
      <c r="EB68" s="37">
        <f ca="1">IF(C$11="x",Toimenpiteet!$E$115,BB68*(CB68/1000)+(Satokasvi!$E$28-Satokasvi!$E$7)+IF(C$8="x",Toimenpiteet!$E$29,0)+IF(C$9="x",Toimenpiteet!$E$60,0)+IF(C$10="x",Toimenpiteet!$E$88,0))/(1+$C$13)^EB$61</f>
        <v>-257.28155339805824</v>
      </c>
      <c r="EC68" s="37">
        <f ca="1">IF(D$11="x",Toimenpiteet!$E$115,BC68*(CC68/1000)+(Satokasvi!$E$28-Satokasvi!$E$7)+IF(D$8="x",Toimenpiteet!$E$29,0)+IF(D$9="x",Toimenpiteet!$E$60,0)+IF(D$10="x",Toimenpiteet!$E$88,0))/(1+$C$13)^EC$61</f>
        <v>189.2591655509261</v>
      </c>
      <c r="ED68" s="37">
        <f ca="1">IF(E$11="x",Toimenpiteet!$E$115,BD68*(CD68/1000)+(Satokasvi!$E$28-Satokasvi!$E$7)+IF(E$8="x",Toimenpiteet!$E$29,0)+IF(E$9="x",Toimenpiteet!$E$60,0)+IF(E$10="x",Toimenpiteet!$E$88,0))/(1+$C$13)^ED$61</f>
        <v>177.24615917487461</v>
      </c>
      <c r="EE68" s="37">
        <f ca="1">IF(F$11="x",Toimenpiteet!$E$115,BE68*(CE68/1000)+(Satokasvi!$E$28-Satokasvi!$E$7)+IF(F$8="x",Toimenpiteet!$E$29,0)+IF(F$9="x",Toimenpiteet!$E$60,0)+IF(F$10="x",Toimenpiteet!$E$88,0))/(1+$C$13)^EE$61</f>
        <v>-235.44906769765757</v>
      </c>
      <c r="EF68" s="37">
        <f ca="1">IF(G$11="x",Toimenpiteet!$E$115,BF68*(CF68/1000)+(Satokasvi!$E$28-Satokasvi!$E$7)+IF(G$8="x",Toimenpiteet!$E$29,0)+IF(G$9="x",Toimenpiteet!$E$60,0)+IF(G$10="x",Toimenpiteet!$E$88,0))/(1+$C$13)^EF$61</f>
        <v>222.98728428637332</v>
      </c>
      <c r="EG68" s="37">
        <f ca="1">IF(H$11="x",Toimenpiteet!$E$115,BG68*(CG68/1000)+(Satokasvi!$E$28-Satokasvi!$E$7)+IF(H$8="x",Toimenpiteet!$E$29,0)+IF(H$9="x",Toimenpiteet!$E$60,0)+IF(H$10="x",Toimenpiteet!$E$88,0))/(1+$C$13)^EG$61</f>
        <v>390.58126760156506</v>
      </c>
      <c r="EH68" s="37">
        <f ca="1">IF(I$11="x",Toimenpiteet!$E$115,BH68*(CH68/1000)+(Satokasvi!$E$28-Satokasvi!$E$7)+IF(I$8="x",Toimenpiteet!$E$29,0)+IF(I$9="x",Toimenpiteet!$E$60,0)+IF(I$10="x",Toimenpiteet!$E$88,0))/(1+$C$13)^EH$61</f>
        <v>46.441103151318536</v>
      </c>
      <c r="EI68" s="37">
        <f ca="1">IF(J$11="x",Toimenpiteet!$E$115,BI68*(CI68/1000)+(Satokasvi!$E$28-Satokasvi!$E$7)+IF(J$8="x",Toimenpiteet!$E$29,0)+IF(J$9="x",Toimenpiteet!$E$60,0)+IF(J$10="x",Toimenpiteet!$E$88,0))/(1+$C$13)^EI$61</f>
        <v>392.43195475172473</v>
      </c>
      <c r="EJ68" s="37">
        <f ca="1">IF(K$11="x",Toimenpiteet!$E$115,BJ68*(CJ68/1000)+(Satokasvi!$E$28-Satokasvi!$E$7)+IF(K$8="x",Toimenpiteet!$E$29,0)+IF(K$9="x",Toimenpiteet!$E$60,0)+IF(K$10="x",Toimenpiteet!$E$88,0))/(1+$C$13)^EJ$61</f>
        <v>116.24418026918255</v>
      </c>
      <c r="EK68" s="37">
        <f ca="1">IF(L$11="x",Toimenpiteet!$E$115,BK68*(CK68/1000)+(Satokasvi!$E$28-Satokasvi!$E$7)+IF(L$8="x",Toimenpiteet!$E$29,0)+IF(L$9="x",Toimenpiteet!$E$60,0)+IF(L$10="x",Toimenpiteet!$E$88,0))/(1+$C$13)^EK$61</f>
        <v>236.97009255268807</v>
      </c>
      <c r="EL68" s="37">
        <f ca="1">IF(M$11="x",Toimenpiteet!$E$115,BL68*(CL68/1000)+(Satokasvi!$E$28-Satokasvi!$E$7)+IF(M$8="x",Toimenpiteet!$E$29,0)+IF(M$9="x",Toimenpiteet!$E$60,0)+IF(M$10="x",Toimenpiteet!$E$88,0))/(1+$C$13)^EL$61</f>
        <v>198.82335503157319</v>
      </c>
      <c r="EM68" s="37">
        <f ca="1">IF(N$11="x",Toimenpiteet!$E$115,BM68*(CM68/1000)+(Satokasvi!$E$28-Satokasvi!$E$7)+IF(N$8="x",Toimenpiteet!$E$29,0)+IF(N$9="x",Toimenpiteet!$E$60,0)+IF(N$10="x",Toimenpiteet!$E$88,0))/(1+$C$13)^EM$61</f>
        <v>52.138720084314464</v>
      </c>
      <c r="EN68" s="37">
        <f ca="1">IF(O$11="x",Toimenpiteet!$E$115,BN68*(CN68/1000)+(Satokasvi!$E$28-Satokasvi!$E$7)+IF(O$8="x",Toimenpiteet!$E$29,0)+IF(O$9="x",Toimenpiteet!$E$60,0)+IF(O$10="x",Toimenpiteet!$E$88,0))/(1+$C$13)^EN$61</f>
        <v>242.58140939607935</v>
      </c>
      <c r="EO68" s="37">
        <f ca="1">IF(P$11="x",Toimenpiteet!$E$115,BO68*(CO68/1000)+(Satokasvi!$E$28-Satokasvi!$E$7)+IF(P$8="x",Toimenpiteet!$E$29,0)+IF(P$9="x",Toimenpiteet!$E$60,0)+IF(P$10="x",Toimenpiteet!$E$88,0))/(1+$C$13)^EO$61</f>
        <v>171.55233716051285</v>
      </c>
      <c r="EP68" s="37">
        <f ca="1">IF(Q$11="x",Toimenpiteet!$E$115,BP68*(CP68/1000)+(Satokasvi!$E$28-Satokasvi!$E$7)+IF(Q$8="x",Toimenpiteet!$E$29,0)+IF(Q$9="x",Toimenpiteet!$E$60,0)+IF(Q$10="x",Toimenpiteet!$E$88,0))/(1+$C$13)^EP$61</f>
        <v>141.33690850786863</v>
      </c>
      <c r="EQ68" s="37">
        <f ca="1">IF(R$11="x",Toimenpiteet!$E$115,BQ68*(CQ68/1000)+(Satokasvi!$E$28-Satokasvi!$E$7)+IF(R$8="x",Toimenpiteet!$E$29,0)+IF(R$9="x",Toimenpiteet!$E$60,0)+IF(R$10="x",Toimenpiteet!$E$88,0))/(1+$C$13)^EQ$61</f>
        <v>78.312714178990191</v>
      </c>
      <c r="ER68" s="37">
        <f ca="1">IF(S$11="x",Toimenpiteet!$E$115,BR68*(CR68/1000)+(Satokasvi!$E$28-Satokasvi!$E$7)+IF(S$8="x",Toimenpiteet!$E$29,0)+IF(S$9="x",Toimenpiteet!$E$60,0)+IF(S$10="x",Toimenpiteet!$E$88,0))/(1+$C$13)^ER$61</f>
        <v>-160.32935814886437</v>
      </c>
      <c r="ES68" s="37">
        <f ca="1">IF(T$11="x",Toimenpiteet!$E$115,BS68*(CS68/1000)+(Satokasvi!$E$28-Satokasvi!$E$7)+IF(T$8="x",Toimenpiteet!$E$29,0)+IF(T$9="x",Toimenpiteet!$E$60,0)+IF(T$10="x",Toimenpiteet!$E$88,0))/(1+$C$13)^ES$61</f>
        <v>117.40961167930057</v>
      </c>
      <c r="ET68" s="37">
        <f ca="1">IF(U$11="x",Toimenpiteet!$E$115,BT68*(CT68/1000)+(Satokasvi!$E$28-Satokasvi!$E$7)+IF(U$8="x",Toimenpiteet!$E$29,0)+IF(U$9="x",Toimenpiteet!$E$60,0)+IF(U$10="x",Toimenpiteet!$E$88,0))/(1+$C$13)^ET$61</f>
        <v>-151.12579710516013</v>
      </c>
      <c r="EU68" s="37">
        <f ca="1">IF(V$11="x",Toimenpiteet!$E$115,BU68*(CU68/1000)+(Satokasvi!$E$28-Satokasvi!$E$7)+IF(V$8="x",Toimenpiteet!$E$29,0)+IF(V$9="x",Toimenpiteet!$E$60,0)+IF(V$10="x",Toimenpiteet!$E$88,0))/(1+$C$13)^EU$61</f>
        <v>309.07427608003638</v>
      </c>
      <c r="EV68" s="37">
        <f ca="1">IF(W$11="x",Toimenpiteet!$E$115,BV68*(CV68/1000)+(Satokasvi!$E$28-Satokasvi!$E$7)+IF(W$8="x",Toimenpiteet!$E$29,0)+IF(W$9="x",Toimenpiteet!$E$60,0)+IF(W$10="x",Toimenpiteet!$E$88,0))/(1+$C$13)^EV$61</f>
        <v>-142.45055811590174</v>
      </c>
      <c r="EW68" s="37">
        <f ca="1">IF(X$11="x",Toimenpiteet!$E$115,BW68*(CW68/1000)+(Satokasvi!$E$28-Satokasvi!$E$7)+IF(X$8="x",Toimenpiteet!$E$29,0)+IF(X$9="x",Toimenpiteet!$E$60,0)+IF(X$10="x",Toimenpiteet!$E$88,0))/(1+$C$13)^EW$61</f>
        <v>177.40390631671772</v>
      </c>
      <c r="EX68" s="37">
        <f ca="1">IF(Y$11="x",Toimenpiteet!$E$115,BX68*(CX68/1000)+(Satokasvi!$E$28-Satokasvi!$E$7)+IF(Y$8="x",Toimenpiteet!$E$29,0)+IF(Y$9="x",Toimenpiteet!$E$60,0)+IF(Y$10="x",Toimenpiteet!$E$88,0))/(1+$C$13)^EX$61</f>
        <v>67.124213943252784</v>
      </c>
      <c r="EY68" s="37">
        <f ca="1">IF(Z$11="x",Toimenpiteet!$E$115,BY68*(CY68/1000)+(Satokasvi!$E$28-Satokasvi!$E$7)+IF(Z$8="x",Toimenpiteet!$E$29,0)+IF(Z$9="x",Toimenpiteet!$E$60,0)+IF(Z$10="x",Toimenpiteet!$E$88,0))/(1+$C$13)^EY$61</f>
        <v>231.72515742246614</v>
      </c>
      <c r="EZ68" s="37">
        <f ca="1">IF(AA$11="x",Toimenpiteet!$E$115,BZ68*(CZ68/1000)+(Satokasvi!$E$28-Satokasvi!$E$7)+IF(AA$8="x",Toimenpiteet!$E$29,0)+IF(AA$9="x",Toimenpiteet!$E$60,0)+IF(AA$10="x",Toimenpiteet!$E$88,0))/(1+$C$13)^EZ$61</f>
        <v>50.750189837782536</v>
      </c>
      <c r="FA68" s="37"/>
      <c r="FB68" s="37">
        <f t="shared" ca="1" si="48"/>
        <v>-257.28155339805824</v>
      </c>
      <c r="FC68" s="37">
        <f t="shared" ca="1" si="49"/>
        <v>-68.022387847132137</v>
      </c>
      <c r="FD68" s="37">
        <f t="shared" ca="1" si="50"/>
        <v>109.22377132774247</v>
      </c>
      <c r="FE68" s="37">
        <f t="shared" ca="1" si="51"/>
        <v>-126.2252963699151</v>
      </c>
      <c r="FF68" s="37">
        <f t="shared" ca="1" si="52"/>
        <v>96.761987916458224</v>
      </c>
      <c r="FG68" s="37">
        <f t="shared" ca="1" si="53"/>
        <v>487.34325551802328</v>
      </c>
      <c r="FH68" s="37">
        <f t="shared" ca="1" si="54"/>
        <v>533.78435866934183</v>
      </c>
      <c r="FI68" s="37">
        <f t="shared" ca="1" si="55"/>
        <v>926.21631342106662</v>
      </c>
      <c r="FJ68" s="37">
        <f t="shared" ca="1" si="56"/>
        <v>1042.4604936902492</v>
      </c>
      <c r="FK68" s="37">
        <f t="shared" ca="1" si="57"/>
        <v>1279.4305862429374</v>
      </c>
      <c r="FL68" s="37">
        <f t="shared" ca="1" si="58"/>
        <v>1478.2539412745105</v>
      </c>
      <c r="FM68" s="37">
        <f t="shared" ca="1" si="59"/>
        <v>1530.3926613588249</v>
      </c>
      <c r="FN68" s="37">
        <f t="shared" ca="1" si="60"/>
        <v>1772.9740707549042</v>
      </c>
      <c r="FO68" s="37">
        <f t="shared" ca="1" si="61"/>
        <v>1944.5264079154172</v>
      </c>
      <c r="FP68" s="37">
        <f t="shared" ca="1" si="62"/>
        <v>2085.8633164232856</v>
      </c>
      <c r="FQ68" s="37">
        <f t="shared" ca="1" si="63"/>
        <v>2164.1760306022757</v>
      </c>
      <c r="FR68" s="37">
        <f t="shared" ca="1" si="64"/>
        <v>2003.8466724534112</v>
      </c>
      <c r="FS68" s="37">
        <f t="shared" ca="1" si="65"/>
        <v>2121.2562841327117</v>
      </c>
      <c r="FT68" s="37">
        <f t="shared" ca="1" si="66"/>
        <v>1970.1304870275517</v>
      </c>
      <c r="FU68" s="37">
        <f t="shared" ca="1" si="67"/>
        <v>2279.204763107588</v>
      </c>
      <c r="FV68" s="37">
        <f t="shared" ca="1" si="68"/>
        <v>2136.754204991686</v>
      </c>
      <c r="FW68" s="37">
        <f t="shared" ca="1" si="69"/>
        <v>2314.1581113084039</v>
      </c>
      <c r="FX68" s="37">
        <f t="shared" ca="1" si="70"/>
        <v>2381.2823252516569</v>
      </c>
      <c r="FY68" s="37">
        <f t="shared" ca="1" si="71"/>
        <v>2613.0074826741229</v>
      </c>
      <c r="FZ68" s="37">
        <f t="shared" ca="1" si="72"/>
        <v>2663.7576725119056</v>
      </c>
      <c r="GA68" s="37"/>
      <c r="GB68" s="37">
        <f t="shared" ca="1" si="73"/>
        <v>-257.28155339805824</v>
      </c>
      <c r="GC68" s="37">
        <f t="shared" ca="1" si="74"/>
        <v>-68.022387847132137</v>
      </c>
      <c r="GD68" s="37">
        <f t="shared" ca="1" si="23"/>
        <v>109.22377132774247</v>
      </c>
      <c r="GE68" s="37">
        <f t="shared" ca="1" si="24"/>
        <v>-126.2252963699151</v>
      </c>
      <c r="GF68" s="37">
        <f t="shared" ca="1" si="25"/>
        <v>96.761987916458224</v>
      </c>
      <c r="GG68" s="37">
        <f t="shared" ca="1" si="26"/>
        <v>487.34325551802328</v>
      </c>
      <c r="GH68" s="37">
        <f t="shared" ca="1" si="27"/>
        <v>533.78435866934183</v>
      </c>
      <c r="GI68" s="37">
        <f t="shared" ca="1" si="28"/>
        <v>926.21631342106662</v>
      </c>
      <c r="GJ68" s="37">
        <f t="shared" ca="1" si="29"/>
        <v>1042.4604936902492</v>
      </c>
      <c r="GK68" s="37">
        <f t="shared" ca="1" si="30"/>
        <v>1279.4305862429374</v>
      </c>
      <c r="GL68" s="37">
        <f t="shared" ca="1" si="31"/>
        <v>1478.2539412745105</v>
      </c>
      <c r="GM68" s="37">
        <f t="shared" ca="1" si="32"/>
        <v>1530.3926613588249</v>
      </c>
      <c r="GN68" s="37">
        <f t="shared" ca="1" si="33"/>
        <v>1772.9740707549042</v>
      </c>
      <c r="GO68" s="37">
        <f t="shared" ca="1" si="34"/>
        <v>1944.5264079154172</v>
      </c>
      <c r="GP68" s="37">
        <f t="shared" ca="1" si="35"/>
        <v>2085.8633164232856</v>
      </c>
      <c r="GQ68" s="37">
        <f t="shared" ca="1" si="36"/>
        <v>2164.1760306022757</v>
      </c>
      <c r="GR68" s="37">
        <f t="shared" ca="1" si="37"/>
        <v>2003.8466724534112</v>
      </c>
      <c r="GS68" s="37">
        <f t="shared" ca="1" si="38"/>
        <v>2121.2562841327117</v>
      </c>
      <c r="GT68" s="37">
        <f t="shared" ca="1" si="39"/>
        <v>1970.1304870275517</v>
      </c>
      <c r="GU68" s="37">
        <f t="shared" ca="1" si="40"/>
        <v>2279.204763107588</v>
      </c>
      <c r="GV68" s="37">
        <f t="shared" ca="1" si="41"/>
        <v>2136.754204991686</v>
      </c>
      <c r="GW68" s="37">
        <f t="shared" ca="1" si="42"/>
        <v>2314.1581113084039</v>
      </c>
      <c r="GX68" s="37">
        <f t="shared" ca="1" si="43"/>
        <v>2381.2823252516569</v>
      </c>
      <c r="GY68" s="37">
        <f t="shared" ca="1" si="44"/>
        <v>2613.0074826741229</v>
      </c>
      <c r="GZ68" s="37">
        <f t="shared" ca="1" si="45"/>
        <v>2663.7576725119056</v>
      </c>
      <c r="HA68" s="37"/>
      <c r="HB68" s="37">
        <f t="shared" ca="1" si="77"/>
        <v>96.761987916458224</v>
      </c>
      <c r="HC68" s="37">
        <f t="shared" ca="1" si="75"/>
        <v>96.761987916458224</v>
      </c>
      <c r="HD68" s="37">
        <f t="shared" ca="1" si="76"/>
        <v>0</v>
      </c>
      <c r="HG68" s="76">
        <f t="shared" ref="HG68:HG76" si="80">HG67+($BI$11-$BI$10)/9</f>
        <v>-7.7777777777777779E-2</v>
      </c>
      <c r="HH68" s="36">
        <f t="shared" si="78"/>
        <v>-7.7777777777777776E-3</v>
      </c>
      <c r="HI68" s="36">
        <f t="shared" si="78"/>
        <v>-1.5555555555555555E-2</v>
      </c>
      <c r="HJ68" s="36">
        <f t="shared" si="78"/>
        <v>-2.3333333333333331E-2</v>
      </c>
      <c r="HK68" s="36">
        <f t="shared" si="78"/>
        <v>-3.111111111111111E-2</v>
      </c>
      <c r="HL68" s="36">
        <f t="shared" si="78"/>
        <v>-3.888888888888889E-2</v>
      </c>
      <c r="HM68" s="36">
        <f t="shared" si="78"/>
        <v>-4.6666666666666662E-2</v>
      </c>
      <c r="HN68" s="36">
        <f t="shared" si="78"/>
        <v>-5.4444444444444441E-2</v>
      </c>
      <c r="HO68" s="36">
        <f t="shared" si="78"/>
        <v>-6.222222222222222E-2</v>
      </c>
      <c r="HP68" s="36">
        <f t="shared" si="78"/>
        <v>-6.9999999999999993E-2</v>
      </c>
      <c r="HQ68" s="36">
        <f t="shared" si="78"/>
        <v>-7.7777777777777779E-2</v>
      </c>
      <c r="HR68" s="36">
        <f t="shared" si="79"/>
        <v>-7.7777777777777779E-2</v>
      </c>
      <c r="HS68" s="36">
        <f t="shared" si="79"/>
        <v>-7.7777777777777779E-2</v>
      </c>
      <c r="HT68" s="36">
        <f t="shared" si="79"/>
        <v>-7.7777777777777779E-2</v>
      </c>
      <c r="HU68" s="36">
        <f t="shared" si="79"/>
        <v>-7.7777777777777779E-2</v>
      </c>
      <c r="HV68" s="36">
        <f t="shared" si="79"/>
        <v>-7.7777777777777779E-2</v>
      </c>
      <c r="HW68" s="36">
        <f t="shared" si="79"/>
        <v>-7.7777777777777779E-2</v>
      </c>
      <c r="HX68" s="36">
        <f t="shared" si="79"/>
        <v>-7.7777777777777779E-2</v>
      </c>
      <c r="HY68" s="36">
        <f t="shared" si="79"/>
        <v>-7.7777777777777779E-2</v>
      </c>
      <c r="HZ68" s="36">
        <f t="shared" si="79"/>
        <v>-7.7777777777777779E-2</v>
      </c>
      <c r="IA68" s="36">
        <f t="shared" si="79"/>
        <v>-7.7777777777777779E-2</v>
      </c>
      <c r="IB68" s="36">
        <f t="shared" si="79"/>
        <v>-7.7777777777777779E-2</v>
      </c>
      <c r="IC68" s="36">
        <f t="shared" si="79"/>
        <v>-7.7777777777777779E-2</v>
      </c>
      <c r="ID68" s="36">
        <f t="shared" si="79"/>
        <v>-7.7777777777777779E-2</v>
      </c>
      <c r="IE68" s="36">
        <f t="shared" si="79"/>
        <v>-7.7777777777777779E-2</v>
      </c>
      <c r="IF68" s="36">
        <f t="shared" si="79"/>
        <v>-7.7777777777777779E-2</v>
      </c>
    </row>
    <row r="69" spans="2:240" x14ac:dyDescent="0.35">
      <c r="B69" s="15">
        <f t="shared" ca="1" si="47"/>
        <v>0.55027601602051668</v>
      </c>
      <c r="C69" s="15">
        <f t="shared" ca="1" si="47"/>
        <v>0.68506368528000927</v>
      </c>
      <c r="D69" s="15">
        <f t="shared" ca="1" si="47"/>
        <v>0.17560929937600867</v>
      </c>
      <c r="E69" s="15">
        <f t="shared" ca="1" si="47"/>
        <v>9.1318972827561296E-2</v>
      </c>
      <c r="F69" s="15">
        <f t="shared" ca="1" si="47"/>
        <v>0.64922946790687452</v>
      </c>
      <c r="G69" s="15">
        <f t="shared" ca="1" si="47"/>
        <v>0.66745476509866264</v>
      </c>
      <c r="H69" s="15">
        <f t="shared" ca="1" si="47"/>
        <v>0.21257151990457035</v>
      </c>
      <c r="I69" s="15">
        <f t="shared" ca="1" si="47"/>
        <v>0.11793664819554694</v>
      </c>
      <c r="J69" s="15">
        <f t="shared" ca="1" si="47"/>
        <v>0.46837638551544614</v>
      </c>
      <c r="K69" s="15">
        <f t="shared" ca="1" si="47"/>
        <v>0.10508654721315158</v>
      </c>
      <c r="L69" s="15">
        <f t="shared" ca="1" si="47"/>
        <v>0.30166784797687585</v>
      </c>
      <c r="M69" s="15">
        <f t="shared" ca="1" si="47"/>
        <v>0.67204839524535764</v>
      </c>
      <c r="N69" s="15">
        <f t="shared" ca="1" si="47"/>
        <v>0.74698731713936029</v>
      </c>
      <c r="O69" s="15">
        <f t="shared" ca="1" si="47"/>
        <v>0.7777028759007254</v>
      </c>
      <c r="P69" s="15">
        <f t="shared" ca="1" si="47"/>
        <v>0.98285366549551223</v>
      </c>
      <c r="Q69" s="15">
        <f t="shared" ca="1" si="47"/>
        <v>4.3943776159409698E-2</v>
      </c>
      <c r="R69" s="15">
        <f t="shared" ca="1" si="20"/>
        <v>0.97520619100749806</v>
      </c>
      <c r="S69" s="15">
        <f t="shared" ca="1" si="20"/>
        <v>0.51429414862869871</v>
      </c>
      <c r="T69" s="15">
        <f t="shared" ca="1" si="21"/>
        <v>1.3025933562517911E-2</v>
      </c>
      <c r="U69" s="15">
        <f t="shared" ca="1" si="21"/>
        <v>0.39475715374293729</v>
      </c>
      <c r="V69" s="15">
        <f t="shared" ca="1" si="21"/>
        <v>0.84229935429161518</v>
      </c>
      <c r="W69" s="15">
        <f t="shared" ca="1" si="21"/>
        <v>0.43481423566737154</v>
      </c>
      <c r="X69" s="15">
        <f t="shared" ca="1" si="21"/>
        <v>0.76931794785564822</v>
      </c>
      <c r="Y69" s="15">
        <f t="shared" ca="1" si="21"/>
        <v>0.45446454057002306</v>
      </c>
      <c r="Z69" s="15">
        <f t="shared" ca="1" si="21"/>
        <v>0.51675330901858429</v>
      </c>
      <c r="AB69" s="5">
        <f ca="1">_xlfn.NORM.INV(B69,Satokasvi!$H$8,Satokasvi!$I$8)*_xlfn.BINOM.INV(1,(1-Satokasvi!$H$15),B69)</f>
        <v>2531.5896828071968</v>
      </c>
      <c r="AC69" s="5">
        <f ca="1">_xlfn.NORM.INV(C69,Satokasvi!$H$8,Satokasvi!$I$8)*_xlfn.BINOM.INV(1,(1-Satokasvi!$H$15),C69)</f>
        <v>2620.4765331457179</v>
      </c>
      <c r="AD69" s="5">
        <f ca="1">_xlfn.NORM.INV(D69,Satokasvi!$H$8,Satokasvi!$I$8)*_xlfn.BINOM.INV(1,(1-Satokasvi!$H$15),D69)</f>
        <v>0</v>
      </c>
      <c r="AE69" s="5">
        <f ca="1">_xlfn.NORM.INV(E69,Satokasvi!$H$8,Satokasvi!$I$8)*_xlfn.BINOM.INV(1,(1-Satokasvi!$H$15),E69)</f>
        <v>0</v>
      </c>
      <c r="AF69" s="5">
        <f ca="1">_xlfn.NORM.INV(F69,Satokasvi!$H$8,Satokasvi!$I$8)*_xlfn.BINOM.INV(1,(1-Satokasvi!$H$15),F69)</f>
        <v>2595.8102555972205</v>
      </c>
      <c r="AG69" s="5">
        <f ca="1">_xlfn.NORM.INV(G69,Satokasvi!$H$8,Satokasvi!$I$8)*_xlfn.BINOM.INV(1,(1-Satokasvi!$H$15),G69)</f>
        <v>2608.2239505463886</v>
      </c>
      <c r="AH69" s="5">
        <f ca="1">_xlfn.NORM.INV(H69,Satokasvi!$H$8,Satokasvi!$I$8)*_xlfn.BINOM.INV(1,(1-Satokasvi!$H$15),H69)</f>
        <v>0</v>
      </c>
      <c r="AI69" s="5">
        <f ca="1">_xlfn.NORM.INV(I69,Satokasvi!$H$8,Satokasvi!$I$8)*_xlfn.BINOM.INV(1,(1-Satokasvi!$H$15),I69)</f>
        <v>0</v>
      </c>
      <c r="AJ69" s="5">
        <f ca="1">_xlfn.NORM.INV(J69,Satokasvi!$H$8,Satokasvi!$I$8)*_xlfn.BINOM.INV(1,(1-Satokasvi!$H$15),J69)</f>
        <v>2480.1620390977687</v>
      </c>
      <c r="AK69" s="5">
        <f ca="1">_xlfn.NORM.INV(K69,Satokasvi!$H$8,Satokasvi!$I$8)*_xlfn.BINOM.INV(1,(1-Satokasvi!$H$15),K69)</f>
        <v>0</v>
      </c>
      <c r="AL69" s="5">
        <f ca="1">_xlfn.NORM.INV(L69,Satokasvi!$H$8,Satokasvi!$I$8)*_xlfn.BINOM.INV(1,(1-Satokasvi!$H$15),L69)</f>
        <v>2370.097596518337</v>
      </c>
      <c r="AM69" s="5">
        <f ca="1">_xlfn.NORM.INV(M69,Satokasvi!$H$8,Satokasvi!$I$8)*_xlfn.BINOM.INV(1,(1-Satokasvi!$H$15),M69)</f>
        <v>2611.3941178526306</v>
      </c>
      <c r="AN69" s="5">
        <f ca="1">_xlfn.NORM.INV(N69,Satokasvi!$H$8,Satokasvi!$I$8)*_xlfn.BINOM.INV(1,(1-Satokasvi!$H$15),N69)</f>
        <v>2666.2598215563721</v>
      </c>
      <c r="AO69" s="5">
        <f ca="1">_xlfn.NORM.INV(O69,Satokasvi!$H$8,Satokasvi!$I$8)*_xlfn.BINOM.INV(1,(1-Satokasvi!$H$15),O69)</f>
        <v>2691.1145454090833</v>
      </c>
      <c r="AP69" s="5">
        <f ca="1">_xlfn.NORM.INV(P69,Satokasvi!$H$8,Satokasvi!$I$8)*_xlfn.BINOM.INV(1,(1-Satokasvi!$H$15),P69)</f>
        <v>3029.153358579551</v>
      </c>
      <c r="AQ69" s="5">
        <f ca="1">_xlfn.NORM.INV(Q69,Satokasvi!$H$8,Satokasvi!$I$8)*_xlfn.BINOM.INV(1,(1-Satokasvi!$H$15),Q69)</f>
        <v>0</v>
      </c>
      <c r="AR69" s="5">
        <f ca="1">_xlfn.NORM.INV(R69,Satokasvi!$H$8,Satokasvi!$I$8)*_xlfn.BINOM.INV(1,(1-Satokasvi!$H$15),R69)</f>
        <v>2990.8760477454744</v>
      </c>
      <c r="AS69" s="5">
        <f ca="1">_xlfn.NORM.INV(S69,Satokasvi!$H$8,Satokasvi!$I$8)*_xlfn.BINOM.INV(1,(1-Satokasvi!$H$15),S69)</f>
        <v>2508.9594467489237</v>
      </c>
      <c r="AT69" s="5">
        <f ca="1">_xlfn.NORM.INV(T69,Satokasvi!$H$8,Satokasvi!$I$8)*_xlfn.BINOM.INV(1,(1-Satokasvi!$H$15),T69)</f>
        <v>0</v>
      </c>
      <c r="AU69" s="5">
        <f ca="1">_xlfn.NORM.INV(U69,Satokasvi!$H$8,Satokasvi!$I$8)*_xlfn.BINOM.INV(1,(1-Satokasvi!$H$15),U69)</f>
        <v>2433.2646588479338</v>
      </c>
      <c r="AV69" s="5">
        <f ca="1">_xlfn.NORM.INV(V69,Satokasvi!$H$8,Satokasvi!$I$8)*_xlfn.BINOM.INV(1,(1-Satokasvi!$H$15),V69)</f>
        <v>2750.9882380574318</v>
      </c>
      <c r="AW69" s="5">
        <f ca="1">_xlfn.NORM.INV(W69,Satokasvi!$H$8,Satokasvi!$I$8)*_xlfn.BINOM.INV(1,(1-Satokasvi!$H$15),W69)</f>
        <v>2458.9673938875681</v>
      </c>
      <c r="AX69" s="5">
        <f ca="1">_xlfn.NORM.INV(X69,Satokasvi!$H$8,Satokasvi!$I$8)*_xlfn.BINOM.INV(1,(1-Satokasvi!$H$15),X69)</f>
        <v>2684.1506290776197</v>
      </c>
      <c r="AY69" s="5">
        <f ca="1">_xlfn.NORM.INV(Y69,Satokasvi!$H$8,Satokasvi!$I$8)*_xlfn.BINOM.INV(1,(1-Satokasvi!$H$15),Y69)</f>
        <v>2471.4026388748748</v>
      </c>
      <c r="AZ69" s="5">
        <f ca="1">_xlfn.NORM.INV(Z69,Satokasvi!$H$8,Satokasvi!$I$8)*_xlfn.BINOM.INV(1,(1-Satokasvi!$H$15),Z69)</f>
        <v>2510.5016671732865</v>
      </c>
      <c r="BB69" s="5">
        <f ca="1">IF(C$11="x",0,_xlfn.NORM.INV(B69,Satokasvi!$H$8,Satokasvi!$I$8)*IF(C$8="x",(1+Toimenpiteet!$C$7),1)*IF(C$9="x",(1+Toimenpiteet!$C$34),1)*(1+C$30)*_xlfn.BINOM.INV(1,(1-(Satokasvi!$H$15*(1+C$41))),B69))</f>
        <v>2531.5896828071968</v>
      </c>
      <c r="BC69" s="5">
        <f ca="1">IF(D$11="x",0,_xlfn.NORM.INV(C69,Satokasvi!$H$8,Satokasvi!$I$8)*IF(D$8="x",(1+Toimenpiteet!$C$7),1)*IF(D$9="x",(1+Toimenpiteet!$C$34),1)*(1+D$30)*_xlfn.BINOM.INV(1,(1-(Satokasvi!$H$15*(1+D$41))),C69))</f>
        <v>2620.4765331457179</v>
      </c>
      <c r="BD69" s="5">
        <f ca="1">IF(E$11="x",0,_xlfn.NORM.INV(D69,Satokasvi!$H$8,Satokasvi!$I$8)*IF(E$8="x",(1+Toimenpiteet!$C$7),1)*IF(E$9="x",(1+Toimenpiteet!$C$34),1)*(1+E$30)*_xlfn.BINOM.INV(1,(1-(Satokasvi!$H$15*(1+E$41))),D69))</f>
        <v>0</v>
      </c>
      <c r="BE69" s="5">
        <f ca="1">IF(F$11="x",0,_xlfn.NORM.INV(E69,Satokasvi!$H$8,Satokasvi!$I$8)*IF(F$8="x",(1+Toimenpiteet!$C$7),1)*IF(F$9="x",(1+Toimenpiteet!$C$34),1)*(1+F$30)*_xlfn.BINOM.INV(1,(1-(Satokasvi!$H$15*(1+F$41))),E69))</f>
        <v>0</v>
      </c>
      <c r="BF69" s="5">
        <f ca="1">IF(G$11="x",0,_xlfn.NORM.INV(F69,Satokasvi!$H$8,Satokasvi!$I$8)*IF(G$8="x",(1+Toimenpiteet!$C$7),1)*IF(G$9="x",(1+Toimenpiteet!$C$34),1)*(1+G$30)*_xlfn.BINOM.INV(1,(1-(Satokasvi!$H$15*(1+G$41))),F69))</f>
        <v>2595.8102555972205</v>
      </c>
      <c r="BG69" s="5">
        <f ca="1">IF(H$11="x",0,_xlfn.NORM.INV(G69,Satokasvi!$H$8,Satokasvi!$I$8)*IF(H$8="x",(1+Toimenpiteet!$C$7),1)*IF(H$9="x",(1+Toimenpiteet!$C$34),1)*(1+H$30)*_xlfn.BINOM.INV(1,(1-(Satokasvi!$H$15*(1+H$41))),G69))</f>
        <v>2608.2239505463886</v>
      </c>
      <c r="BH69" s="5">
        <f ca="1">IF(I$11="x",0,_xlfn.NORM.INV(H69,Satokasvi!$H$8,Satokasvi!$I$8)*IF(I$8="x",(1+Toimenpiteet!$C$7),1)*IF(I$9="x",(1+Toimenpiteet!$C$34),1)*(1+I$30)*_xlfn.BINOM.INV(1,(1-(Satokasvi!$H$15*(1+I$41))),H69))</f>
        <v>0</v>
      </c>
      <c r="BI69" s="5">
        <f ca="1">IF(J$11="x",0,_xlfn.NORM.INV(I69,Satokasvi!$H$8,Satokasvi!$I$8)*IF(J$8="x",(1+Toimenpiteet!$C$7),1)*IF(J$9="x",(1+Toimenpiteet!$C$34),1)*(1+J$30)*_xlfn.BINOM.INV(1,(1-(Satokasvi!$H$15*(1+J$41))),I69))</f>
        <v>0</v>
      </c>
      <c r="BJ69" s="5">
        <f ca="1">IF(K$11="x",0,_xlfn.NORM.INV(J69,Satokasvi!$H$8,Satokasvi!$I$8)*IF(K$8="x",(1+Toimenpiteet!$C$7),1)*IF(K$9="x",(1+Toimenpiteet!$C$34),1)*(1+K$30)*_xlfn.BINOM.INV(1,(1-(Satokasvi!$H$15*(1+K$41))),J69))</f>
        <v>2480.1620390977687</v>
      </c>
      <c r="BK69" s="5">
        <f ca="1">IF(L$11="x",0,_xlfn.NORM.INV(K69,Satokasvi!$H$8,Satokasvi!$I$8)*IF(L$8="x",(1+Toimenpiteet!$C$7),1)*IF(L$9="x",(1+Toimenpiteet!$C$34),1)*(1+L$30)*_xlfn.BINOM.INV(1,(1-(Satokasvi!$H$15*(1+L$41))),K69))</f>
        <v>0</v>
      </c>
      <c r="BL69" s="5">
        <f ca="1">IF(M$11="x",0,_xlfn.NORM.INV(L69,Satokasvi!$H$8,Satokasvi!$I$8)*IF(M$8="x",(1+Toimenpiteet!$C$7),1)*IF(M$9="x",(1+Toimenpiteet!$C$34),1)*(1+M$30)*_xlfn.BINOM.INV(1,(1-(Satokasvi!$H$15*(1+M$41))),L69))</f>
        <v>2370.097596518337</v>
      </c>
      <c r="BM69" s="5">
        <f ca="1">IF(N$11="x",0,_xlfn.NORM.INV(M69,Satokasvi!$H$8,Satokasvi!$I$8)*IF(N$8="x",(1+Toimenpiteet!$C$7),1)*IF(N$9="x",(1+Toimenpiteet!$C$34),1)*(1+N$30)*_xlfn.BINOM.INV(1,(1-(Satokasvi!$H$15*(1+N$41))),M69))</f>
        <v>2611.3941178526306</v>
      </c>
      <c r="BN69" s="5">
        <f ca="1">IF(O$11="x",0,_xlfn.NORM.INV(N69,Satokasvi!$H$8,Satokasvi!$I$8)*IF(O$8="x",(1+Toimenpiteet!$C$7),1)*IF(O$9="x",(1+Toimenpiteet!$C$34),1)*(1+O$30)*_xlfn.BINOM.INV(1,(1-(Satokasvi!$H$15*(1+O$41))),N69))</f>
        <v>2666.2598215563721</v>
      </c>
      <c r="BO69" s="5">
        <f ca="1">IF(P$11="x",0,_xlfn.NORM.INV(O69,Satokasvi!$H$8,Satokasvi!$I$8)*IF(P$8="x",(1+Toimenpiteet!$C$7),1)*IF(P$9="x",(1+Toimenpiteet!$C$34),1)*(1+P$30)*_xlfn.BINOM.INV(1,(1-(Satokasvi!$H$15*(1+P$41))),O69))</f>
        <v>2691.1145454090833</v>
      </c>
      <c r="BP69" s="5">
        <f ca="1">IF(Q$11="x",0,_xlfn.NORM.INV(P69,Satokasvi!$H$8,Satokasvi!$I$8)*IF(Q$8="x",(1+Toimenpiteet!$C$7),1)*IF(Q$9="x",(1+Toimenpiteet!$C$34),1)*(1+Q$30)*_xlfn.BINOM.INV(1,(1-(Satokasvi!$H$15*(1+Q$41))),P69))</f>
        <v>3029.153358579551</v>
      </c>
      <c r="BQ69" s="5">
        <f ca="1">IF(R$11="x",0,_xlfn.NORM.INV(Q69,Satokasvi!$H$8,Satokasvi!$I$8)*IF(R$8="x",(1+Toimenpiteet!$C$7),1)*IF(R$9="x",(1+Toimenpiteet!$C$34),1)*(1+R$30)*_xlfn.BINOM.INV(1,(1-(Satokasvi!$H$15*(1+R$41))),Q69))</f>
        <v>0</v>
      </c>
      <c r="BR69" s="5">
        <f ca="1">IF(S$11="x",0,_xlfn.NORM.INV(R69,Satokasvi!$H$8,Satokasvi!$I$8)*IF(S$8="x",(1+Toimenpiteet!$C$7),1)*IF(S$9="x",(1+Toimenpiteet!$C$34),1)*(1+S$30)*_xlfn.BINOM.INV(1,(1-(Satokasvi!$H$15*(1+S$41))),R69))</f>
        <v>2990.8760477454744</v>
      </c>
      <c r="BS69" s="5">
        <f ca="1">IF(T$11="x",0,_xlfn.NORM.INV(S69,Satokasvi!$H$8,Satokasvi!$I$8)*IF(T$8="x",(1+Toimenpiteet!$C$7),1)*IF(T$9="x",(1+Toimenpiteet!$C$34),1)*(1+T$30)*_xlfn.BINOM.INV(1,(1-(Satokasvi!$H$15*(1+T$41))),S69))</f>
        <v>2508.9594467489237</v>
      </c>
      <c r="BT69" s="5">
        <f ca="1">IF(U$11="x",0,_xlfn.NORM.INV(T69,Satokasvi!$H$8,Satokasvi!$I$8)*IF(U$8="x",(1+Toimenpiteet!$C$7),1)*IF(U$9="x",(1+Toimenpiteet!$C$34),1)*(1+U$30)*_xlfn.BINOM.INV(1,(1-(Satokasvi!$H$15*(1+U$41))),T69))</f>
        <v>0</v>
      </c>
      <c r="BU69" s="5">
        <f ca="1">IF(V$11="x",0,_xlfn.NORM.INV(U69,Satokasvi!$H$8,Satokasvi!$I$8)*IF(V$8="x",(1+Toimenpiteet!$C$7),1)*IF(V$9="x",(1+Toimenpiteet!$C$34),1)*(1+V$30)*_xlfn.BINOM.INV(1,(1-(Satokasvi!$H$15*(1+V$41))),U69))</f>
        <v>2433.2646588479338</v>
      </c>
      <c r="BV69" s="5">
        <f ca="1">IF(W$11="x",0,_xlfn.NORM.INV(V69,Satokasvi!$H$8,Satokasvi!$I$8)*IF(W$8="x",(1+Toimenpiteet!$C$7),1)*IF(W$9="x",(1+Toimenpiteet!$C$34),1)*(1+W$30)*_xlfn.BINOM.INV(1,(1-(Satokasvi!$H$15*(1+W$41))),V69))</f>
        <v>2750.9882380574318</v>
      </c>
      <c r="BW69" s="5">
        <f ca="1">IF(X$11="x",0,_xlfn.NORM.INV(W69,Satokasvi!$H$8,Satokasvi!$I$8)*IF(X$8="x",(1+Toimenpiteet!$C$7),1)*IF(X$9="x",(1+Toimenpiteet!$C$34),1)*(1+X$30)*_xlfn.BINOM.INV(1,(1-(Satokasvi!$H$15*(1+X$41))),W69))</f>
        <v>2458.9673938875681</v>
      </c>
      <c r="BX69" s="5">
        <f ca="1">IF(Y$11="x",0,_xlfn.NORM.INV(X69,Satokasvi!$H$8,Satokasvi!$I$8)*IF(Y$8="x",(1+Toimenpiteet!$C$7),1)*IF(Y$9="x",(1+Toimenpiteet!$C$34),1)*(1+Y$30)*_xlfn.BINOM.INV(1,(1-(Satokasvi!$H$15*(1+Y$41))),X69))</f>
        <v>2684.1506290776197</v>
      </c>
      <c r="BY69" s="5">
        <f ca="1">IF(Z$11="x",0,_xlfn.NORM.INV(Y69,Satokasvi!$H$8,Satokasvi!$I$8)*IF(Z$8="x",(1+Toimenpiteet!$C$7),1)*IF(Z$9="x",(1+Toimenpiteet!$C$34),1)*(1+Z$30)*_xlfn.BINOM.INV(1,(1-(Satokasvi!$H$15*(1+Z$41))),Y69))</f>
        <v>2471.4026388748748</v>
      </c>
      <c r="BZ69" s="5">
        <f ca="1">IF(AA$11="x",0,_xlfn.NORM.INV(Z69,Satokasvi!$H$8,Satokasvi!$I$8)*IF(AA$8="x",(1+Toimenpiteet!$C$7),1)*IF(AA$9="x",(1+Toimenpiteet!$C$34),1)*(1+AA$30)*_xlfn.BINOM.INV(1,(1-(Satokasvi!$H$15*(1+AA$41))),Z69))</f>
        <v>2510.5016671732865</v>
      </c>
      <c r="CB69" s="35">
        <f ca="1">_xlfn.NORM.INV(RAND(),Satokasvi!$H$13,Satokasvi!$I$13)</f>
        <v>193.12668884867287</v>
      </c>
      <c r="CC69" s="35">
        <f ca="1">_xlfn.NORM.INV(RAND(),Satokasvi!$H$13,Satokasvi!$I$13)</f>
        <v>147.00492710200973</v>
      </c>
      <c r="CD69" s="35">
        <f ca="1">_xlfn.NORM.INV(RAND(),Satokasvi!$H$13,Satokasvi!$I$13)</f>
        <v>208.43697440839262</v>
      </c>
      <c r="CE69" s="35">
        <f ca="1">_xlfn.NORM.INV(RAND(),Satokasvi!$H$13,Satokasvi!$I$13)</f>
        <v>236.34016901892559</v>
      </c>
      <c r="CF69" s="35">
        <f ca="1">_xlfn.NORM.INV(RAND(),Satokasvi!$H$13,Satokasvi!$I$13)</f>
        <v>262.2609885723578</v>
      </c>
      <c r="CG69" s="35">
        <f ca="1">_xlfn.NORM.INV(RAND(),Satokasvi!$H$13,Satokasvi!$I$13)</f>
        <v>110.87620366968756</v>
      </c>
      <c r="CH69" s="35">
        <f ca="1">_xlfn.NORM.INV(RAND(),Satokasvi!$H$13,Satokasvi!$I$13)</f>
        <v>225.53833256268575</v>
      </c>
      <c r="CI69" s="35">
        <f ca="1">_xlfn.NORM.INV(RAND(),Satokasvi!$H$13,Satokasvi!$I$13)</f>
        <v>179.45333805733975</v>
      </c>
      <c r="CJ69" s="35">
        <f ca="1">_xlfn.NORM.INV(RAND(),Satokasvi!$H$13,Satokasvi!$I$13)</f>
        <v>254.6125356015624</v>
      </c>
      <c r="CK69" s="35">
        <f ca="1">_xlfn.NORM.INV(RAND(),Satokasvi!$H$13,Satokasvi!$I$13)</f>
        <v>113.66108594014001</v>
      </c>
      <c r="CL69" s="35">
        <f ca="1">_xlfn.NORM.INV(RAND(),Satokasvi!$H$13,Satokasvi!$I$13)</f>
        <v>145.49373725820382</v>
      </c>
      <c r="CM69" s="35">
        <f ca="1">_xlfn.NORM.INV(RAND(),Satokasvi!$H$13,Satokasvi!$I$13)</f>
        <v>158.26532568205425</v>
      </c>
      <c r="CN69" s="35">
        <f ca="1">_xlfn.NORM.INV(RAND(),Satokasvi!$H$13,Satokasvi!$I$13)</f>
        <v>168.68066619668676</v>
      </c>
      <c r="CO69" s="35">
        <f ca="1">_xlfn.NORM.INV(RAND(),Satokasvi!$H$13,Satokasvi!$I$13)</f>
        <v>217.03697213269322</v>
      </c>
      <c r="CP69" s="35">
        <f ca="1">_xlfn.NORM.INV(RAND(),Satokasvi!$H$13,Satokasvi!$I$13)</f>
        <v>174.26469146263503</v>
      </c>
      <c r="CQ69" s="35">
        <f ca="1">_xlfn.NORM.INV(RAND(),Satokasvi!$H$13,Satokasvi!$I$13)</f>
        <v>192.99729446810153</v>
      </c>
      <c r="CR69" s="35">
        <f ca="1">_xlfn.NORM.INV(RAND(),Satokasvi!$H$13,Satokasvi!$I$13)</f>
        <v>180.6556798083794</v>
      </c>
      <c r="CS69" s="35">
        <f ca="1">_xlfn.NORM.INV(RAND(),Satokasvi!$H$13,Satokasvi!$I$13)</f>
        <v>140.06694027562182</v>
      </c>
      <c r="CT69" s="35">
        <f ca="1">_xlfn.NORM.INV(RAND(),Satokasvi!$H$13,Satokasvi!$I$13)</f>
        <v>216.37649551219022</v>
      </c>
      <c r="CU69" s="35">
        <f ca="1">_xlfn.NORM.INV(RAND(),Satokasvi!$H$13,Satokasvi!$I$13)</f>
        <v>116.48833472283219</v>
      </c>
      <c r="CV69" s="35">
        <f ca="1">_xlfn.NORM.INV(RAND(),Satokasvi!$H$13,Satokasvi!$I$13)</f>
        <v>158.4588920753593</v>
      </c>
      <c r="CW69" s="35">
        <f ca="1">_xlfn.NORM.INV(RAND(),Satokasvi!$H$13,Satokasvi!$I$13)</f>
        <v>214.9835794317579</v>
      </c>
      <c r="CX69" s="35">
        <f ca="1">_xlfn.NORM.INV(RAND(),Satokasvi!$H$13,Satokasvi!$I$13)</f>
        <v>254.80162955360726</v>
      </c>
      <c r="CY69" s="35">
        <f ca="1">_xlfn.NORM.INV(RAND(),Satokasvi!$H$13,Satokasvi!$I$13)</f>
        <v>365.72562016033129</v>
      </c>
      <c r="CZ69" s="35">
        <f ca="1">_xlfn.NORM.INV(RAND(),Satokasvi!$H$13,Satokasvi!$I$13)</f>
        <v>161.44477968470164</v>
      </c>
      <c r="DB69" s="37">
        <f ca="1">(AB69*(CB69/1000)+(Satokasvi!$E$28-Satokasvi!$E$7))/(1+$C$13)^DB$61</f>
        <v>217.39566307186013</v>
      </c>
      <c r="DC69" s="37">
        <f ca="1">(AC69*(CC69/1000)+(Satokasvi!$E$28-Satokasvi!$E$7))/(1+$C$13)^DC$61</f>
        <v>113.3216719083924</v>
      </c>
      <c r="DD69" s="37">
        <f ca="1">(AD69*(CD69/1000)+(Satokasvi!$E$28-Satokasvi!$E$7))/(1+$C$13)^DD$61</f>
        <v>-242.51253972858729</v>
      </c>
      <c r="DE69" s="37">
        <f ca="1">(AE69*(CE69/1000)+(Satokasvi!$E$28-Satokasvi!$E$7))/(1+$C$13)^DE$61</f>
        <v>-235.44906769765757</v>
      </c>
      <c r="DF69" s="37">
        <f ca="1">(AF69*(CF69/1000)+(Satokasvi!$E$28-Satokasvi!$E$7))/(1+$C$13)^DF$61</f>
        <v>358.65527660510361</v>
      </c>
      <c r="DG69" s="37">
        <f ca="1">(AG69*(CG69/1000)+(Satokasvi!$E$28-Satokasvi!$E$7))/(1+$C$13)^DG$61</f>
        <v>20.258719008586535</v>
      </c>
      <c r="DH69" s="37">
        <f ca="1">(AH69*(CH69/1000)+(Satokasvi!$E$28-Satokasvi!$E$7))/(1+$C$13)^DH$61</f>
        <v>-215.46925050598875</v>
      </c>
      <c r="DI69" s="37">
        <f ca="1">(AI69*(CI69/1000)+(Satokasvi!$E$28-Satokasvi!$E$7))/(1+$C$13)^DI$61</f>
        <v>-209.19344709319299</v>
      </c>
      <c r="DJ69" s="37">
        <f ca="1">(AJ69*(CJ69/1000)+(Satokasvi!$E$28-Satokasvi!$E$7))/(1+$C$13)^DJ$61</f>
        <v>280.87666884897095</v>
      </c>
      <c r="DK69" s="37">
        <f ca="1">(AK69*(CK69/1000)+(Satokasvi!$E$28-Satokasvi!$E$7))/(1+$C$13)^DK$61</f>
        <v>-197.18488744763218</v>
      </c>
      <c r="DL69" s="37">
        <f ca="1">(AL69*(CL69/1000)+(Satokasvi!$E$28-Satokasvi!$E$7))/(1+$C$13)^DL$61</f>
        <v>57.674038088923254</v>
      </c>
      <c r="DM69" s="37">
        <f ca="1">(AM69*(CM69/1000)+(Satokasvi!$E$28-Satokasvi!$E$7))/(1+$C$13)^DM$61</f>
        <v>104.00982514969657</v>
      </c>
      <c r="DN69" s="37">
        <f ca="1">(AN69*(CN69/1000)+(Satokasvi!$E$28-Satokasvi!$E$7))/(1+$C$13)^DN$61</f>
        <v>125.80336512627254</v>
      </c>
      <c r="DO69" s="37">
        <f ca="1">(AO69*(CO69/1000)+(Satokasvi!$E$28-Satokasvi!$E$7))/(1+$C$13)^DO$61</f>
        <v>210.94375252906073</v>
      </c>
      <c r="DP69" s="37">
        <f ca="1">(AP69*(CP69/1000)+(Satokasvi!$E$28-Satokasvi!$E$7))/(1+$C$13)^DP$61</f>
        <v>168.72912271773964</v>
      </c>
      <c r="DQ69" s="37">
        <f ca="1">(AQ69*(CQ69/1000)+(Satokasvi!$E$28-Satokasvi!$E$7))/(1+$C$13)^DQ$61</f>
        <v>-165.13923889333032</v>
      </c>
      <c r="DR69" s="37">
        <f ca="1">(AR69*(CR69/1000)+(Satokasvi!$E$28-Satokasvi!$E$7))/(1+$C$13)^DR$61</f>
        <v>166.57236895432814</v>
      </c>
      <c r="DS69" s="37">
        <f ca="1">(AS69*(CS69/1000)+(Satokasvi!$E$28-Satokasvi!$E$7))/(1+$C$13)^DS$61</f>
        <v>50.763977127415629</v>
      </c>
      <c r="DT69" s="37">
        <f ca="1">(AT69*(CT69/1000)+(Satokasvi!$E$28-Satokasvi!$E$7))/(1+$C$13)^DT$61</f>
        <v>-151.12579710516013</v>
      </c>
      <c r="DU69" s="37">
        <f ca="1">(AU69*(CU69/1000)+(Satokasvi!$E$28-Satokasvi!$E$7))/(1+$C$13)^DU$61</f>
        <v>10.213627873530553</v>
      </c>
      <c r="DV69" s="37">
        <f ca="1">(AV69*(CV69/1000)+(Satokasvi!$E$28-Satokasvi!$E$7))/(1+$C$13)^DV$61</f>
        <v>91.877141886116362</v>
      </c>
      <c r="DW69" s="37">
        <f ca="1">(AW69*(CW69/1000)+(Satokasvi!$E$28-Satokasvi!$E$7))/(1+$C$13)^DW$61</f>
        <v>137.59049267631985</v>
      </c>
      <c r="DX69" s="37">
        <f ca="1">(AX69*(CX69/1000)+(Satokasvi!$E$28-Satokasvi!$E$7))/(1+$C$13)^DX$61</f>
        <v>212.26632422471178</v>
      </c>
      <c r="DY69" s="37">
        <f ca="1">(AY69*(CY69/1000)+(Satokasvi!$E$28-Satokasvi!$E$7))/(1+$C$13)^DY$61</f>
        <v>314.2744563938146</v>
      </c>
      <c r="DZ69" s="37">
        <f ca="1">(AZ69*(CZ69/1000)+(Satokasvi!$E$28-Satokasvi!$E$7))/(1+$C$13)^DZ$61</f>
        <v>67.011590182364301</v>
      </c>
      <c r="EB69" s="37">
        <f ca="1">IF(C$11="x",Toimenpiteet!$E$115,BB69*(CB69/1000)+(Satokasvi!$E$28-Satokasvi!$E$7)+IF(C$8="x",Toimenpiteet!$E$29,0)+IF(C$9="x",Toimenpiteet!$E$60,0)+IF(C$10="x",Toimenpiteet!$E$88,0))/(1+$C$13)^EB$61</f>
        <v>217.39566307186013</v>
      </c>
      <c r="EC69" s="37">
        <f ca="1">IF(D$11="x",Toimenpiteet!$E$115,BC69*(CC69/1000)+(Satokasvi!$E$28-Satokasvi!$E$7)+IF(D$8="x",Toimenpiteet!$E$29,0)+IF(D$9="x",Toimenpiteet!$E$60,0)+IF(D$10="x",Toimenpiteet!$E$88,0))/(1+$C$13)^EC$61</f>
        <v>113.3216719083924</v>
      </c>
      <c r="ED69" s="37">
        <f ca="1">IF(E$11="x",Toimenpiteet!$E$115,BD69*(CD69/1000)+(Satokasvi!$E$28-Satokasvi!$E$7)+IF(E$8="x",Toimenpiteet!$E$29,0)+IF(E$9="x",Toimenpiteet!$E$60,0)+IF(E$10="x",Toimenpiteet!$E$88,0))/(1+$C$13)^ED$61</f>
        <v>-242.51253972858729</v>
      </c>
      <c r="EE69" s="37">
        <f ca="1">IF(F$11="x",Toimenpiteet!$E$115,BE69*(CE69/1000)+(Satokasvi!$E$28-Satokasvi!$E$7)+IF(F$8="x",Toimenpiteet!$E$29,0)+IF(F$9="x",Toimenpiteet!$E$60,0)+IF(F$10="x",Toimenpiteet!$E$88,0))/(1+$C$13)^EE$61</f>
        <v>-235.44906769765757</v>
      </c>
      <c r="EF69" s="37">
        <f ca="1">IF(G$11="x",Toimenpiteet!$E$115,BF69*(CF69/1000)+(Satokasvi!$E$28-Satokasvi!$E$7)+IF(G$8="x",Toimenpiteet!$E$29,0)+IF(G$9="x",Toimenpiteet!$E$60,0)+IF(G$10="x",Toimenpiteet!$E$88,0))/(1+$C$13)^EF$61</f>
        <v>358.65527660510361</v>
      </c>
      <c r="EG69" s="37">
        <f ca="1">IF(H$11="x",Toimenpiteet!$E$115,BG69*(CG69/1000)+(Satokasvi!$E$28-Satokasvi!$E$7)+IF(H$8="x",Toimenpiteet!$E$29,0)+IF(H$9="x",Toimenpiteet!$E$60,0)+IF(H$10="x",Toimenpiteet!$E$88,0))/(1+$C$13)^EG$61</f>
        <v>20.258719008586535</v>
      </c>
      <c r="EH69" s="37">
        <f ca="1">IF(I$11="x",Toimenpiteet!$E$115,BH69*(CH69/1000)+(Satokasvi!$E$28-Satokasvi!$E$7)+IF(I$8="x",Toimenpiteet!$E$29,0)+IF(I$9="x",Toimenpiteet!$E$60,0)+IF(I$10="x",Toimenpiteet!$E$88,0))/(1+$C$13)^EH$61</f>
        <v>-215.46925050598875</v>
      </c>
      <c r="EI69" s="37">
        <f ca="1">IF(J$11="x",Toimenpiteet!$E$115,BI69*(CI69/1000)+(Satokasvi!$E$28-Satokasvi!$E$7)+IF(J$8="x",Toimenpiteet!$E$29,0)+IF(J$9="x",Toimenpiteet!$E$60,0)+IF(J$10="x",Toimenpiteet!$E$88,0))/(1+$C$13)^EI$61</f>
        <v>-209.19344709319299</v>
      </c>
      <c r="EJ69" s="37">
        <f ca="1">IF(K$11="x",Toimenpiteet!$E$115,BJ69*(CJ69/1000)+(Satokasvi!$E$28-Satokasvi!$E$7)+IF(K$8="x",Toimenpiteet!$E$29,0)+IF(K$9="x",Toimenpiteet!$E$60,0)+IF(K$10="x",Toimenpiteet!$E$88,0))/(1+$C$13)^EJ$61</f>
        <v>280.87666884897095</v>
      </c>
      <c r="EK69" s="37">
        <f ca="1">IF(L$11="x",Toimenpiteet!$E$115,BK69*(CK69/1000)+(Satokasvi!$E$28-Satokasvi!$E$7)+IF(L$8="x",Toimenpiteet!$E$29,0)+IF(L$9="x",Toimenpiteet!$E$60,0)+IF(L$10="x",Toimenpiteet!$E$88,0))/(1+$C$13)^EK$61</f>
        <v>-197.18488744763218</v>
      </c>
      <c r="EL69" s="37">
        <f ca="1">IF(M$11="x",Toimenpiteet!$E$115,BL69*(CL69/1000)+(Satokasvi!$E$28-Satokasvi!$E$7)+IF(M$8="x",Toimenpiteet!$E$29,0)+IF(M$9="x",Toimenpiteet!$E$60,0)+IF(M$10="x",Toimenpiteet!$E$88,0))/(1+$C$13)^EL$61</f>
        <v>57.674038088923254</v>
      </c>
      <c r="EM69" s="37">
        <f ca="1">IF(N$11="x",Toimenpiteet!$E$115,BM69*(CM69/1000)+(Satokasvi!$E$28-Satokasvi!$E$7)+IF(N$8="x",Toimenpiteet!$E$29,0)+IF(N$9="x",Toimenpiteet!$E$60,0)+IF(N$10="x",Toimenpiteet!$E$88,0))/(1+$C$13)^EM$61</f>
        <v>104.00982514969657</v>
      </c>
      <c r="EN69" s="37">
        <f ca="1">IF(O$11="x",Toimenpiteet!$E$115,BN69*(CN69/1000)+(Satokasvi!$E$28-Satokasvi!$E$7)+IF(O$8="x",Toimenpiteet!$E$29,0)+IF(O$9="x",Toimenpiteet!$E$60,0)+IF(O$10="x",Toimenpiteet!$E$88,0))/(1+$C$13)^EN$61</f>
        <v>125.80336512627254</v>
      </c>
      <c r="EO69" s="37">
        <f ca="1">IF(P$11="x",Toimenpiteet!$E$115,BO69*(CO69/1000)+(Satokasvi!$E$28-Satokasvi!$E$7)+IF(P$8="x",Toimenpiteet!$E$29,0)+IF(P$9="x",Toimenpiteet!$E$60,0)+IF(P$10="x",Toimenpiteet!$E$88,0))/(1+$C$13)^EO$61</f>
        <v>210.94375252906073</v>
      </c>
      <c r="EP69" s="37">
        <f ca="1">IF(Q$11="x",Toimenpiteet!$E$115,BP69*(CP69/1000)+(Satokasvi!$E$28-Satokasvi!$E$7)+IF(Q$8="x",Toimenpiteet!$E$29,0)+IF(Q$9="x",Toimenpiteet!$E$60,0)+IF(Q$10="x",Toimenpiteet!$E$88,0))/(1+$C$13)^EP$61</f>
        <v>168.72912271773964</v>
      </c>
      <c r="EQ69" s="37">
        <f ca="1">IF(R$11="x",Toimenpiteet!$E$115,BQ69*(CQ69/1000)+(Satokasvi!$E$28-Satokasvi!$E$7)+IF(R$8="x",Toimenpiteet!$E$29,0)+IF(R$9="x",Toimenpiteet!$E$60,0)+IF(R$10="x",Toimenpiteet!$E$88,0))/(1+$C$13)^EQ$61</f>
        <v>-165.13923889333032</v>
      </c>
      <c r="ER69" s="37">
        <f ca="1">IF(S$11="x",Toimenpiteet!$E$115,BR69*(CR69/1000)+(Satokasvi!$E$28-Satokasvi!$E$7)+IF(S$8="x",Toimenpiteet!$E$29,0)+IF(S$9="x",Toimenpiteet!$E$60,0)+IF(S$10="x",Toimenpiteet!$E$88,0))/(1+$C$13)^ER$61</f>
        <v>166.57236895432814</v>
      </c>
      <c r="ES69" s="37">
        <f ca="1">IF(T$11="x",Toimenpiteet!$E$115,BS69*(CS69/1000)+(Satokasvi!$E$28-Satokasvi!$E$7)+IF(T$8="x",Toimenpiteet!$E$29,0)+IF(T$9="x",Toimenpiteet!$E$60,0)+IF(T$10="x",Toimenpiteet!$E$88,0))/(1+$C$13)^ES$61</f>
        <v>50.763977127415629</v>
      </c>
      <c r="ET69" s="37">
        <f ca="1">IF(U$11="x",Toimenpiteet!$E$115,BT69*(CT69/1000)+(Satokasvi!$E$28-Satokasvi!$E$7)+IF(U$8="x",Toimenpiteet!$E$29,0)+IF(U$9="x",Toimenpiteet!$E$60,0)+IF(U$10="x",Toimenpiteet!$E$88,0))/(1+$C$13)^ET$61</f>
        <v>-151.12579710516013</v>
      </c>
      <c r="EU69" s="37">
        <f ca="1">IF(V$11="x",Toimenpiteet!$E$115,BU69*(CU69/1000)+(Satokasvi!$E$28-Satokasvi!$E$7)+IF(V$8="x",Toimenpiteet!$E$29,0)+IF(V$9="x",Toimenpiteet!$E$60,0)+IF(V$10="x",Toimenpiteet!$E$88,0))/(1+$C$13)^EU$61</f>
        <v>10.213627873530553</v>
      </c>
      <c r="EV69" s="37">
        <f ca="1">IF(W$11="x",Toimenpiteet!$E$115,BV69*(CV69/1000)+(Satokasvi!$E$28-Satokasvi!$E$7)+IF(W$8="x",Toimenpiteet!$E$29,0)+IF(W$9="x",Toimenpiteet!$E$60,0)+IF(W$10="x",Toimenpiteet!$E$88,0))/(1+$C$13)^EV$61</f>
        <v>91.877141886116362</v>
      </c>
      <c r="EW69" s="37">
        <f ca="1">IF(X$11="x",Toimenpiteet!$E$115,BW69*(CW69/1000)+(Satokasvi!$E$28-Satokasvi!$E$7)+IF(X$8="x",Toimenpiteet!$E$29,0)+IF(X$9="x",Toimenpiteet!$E$60,0)+IF(X$10="x",Toimenpiteet!$E$88,0))/(1+$C$13)^EW$61</f>
        <v>137.59049267631985</v>
      </c>
      <c r="EX69" s="37">
        <f ca="1">IF(Y$11="x",Toimenpiteet!$E$115,BX69*(CX69/1000)+(Satokasvi!$E$28-Satokasvi!$E$7)+IF(Y$8="x",Toimenpiteet!$E$29,0)+IF(Y$9="x",Toimenpiteet!$E$60,0)+IF(Y$10="x",Toimenpiteet!$E$88,0))/(1+$C$13)^EX$61</f>
        <v>212.26632422471178</v>
      </c>
      <c r="EY69" s="37">
        <f ca="1">IF(Z$11="x",Toimenpiteet!$E$115,BY69*(CY69/1000)+(Satokasvi!$E$28-Satokasvi!$E$7)+IF(Z$8="x",Toimenpiteet!$E$29,0)+IF(Z$9="x",Toimenpiteet!$E$60,0)+IF(Z$10="x",Toimenpiteet!$E$88,0))/(1+$C$13)^EY$61</f>
        <v>314.2744563938146</v>
      </c>
      <c r="EZ69" s="37">
        <f ca="1">IF(AA$11="x",Toimenpiteet!$E$115,BZ69*(CZ69/1000)+(Satokasvi!$E$28-Satokasvi!$E$7)+IF(AA$8="x",Toimenpiteet!$E$29,0)+IF(AA$9="x",Toimenpiteet!$E$60,0)+IF(AA$10="x",Toimenpiteet!$E$88,0))/(1+$C$13)^EZ$61</f>
        <v>67.011590182364301</v>
      </c>
      <c r="FA69" s="37"/>
      <c r="FB69" s="37">
        <f t="shared" ca="1" si="48"/>
        <v>217.39566307186013</v>
      </c>
      <c r="FC69" s="37">
        <f t="shared" ca="1" si="49"/>
        <v>330.71733498025253</v>
      </c>
      <c r="FD69" s="37">
        <f t="shared" ca="1" si="50"/>
        <v>88.204795251665246</v>
      </c>
      <c r="FE69" s="37">
        <f t="shared" ca="1" si="51"/>
        <v>-147.24427244599232</v>
      </c>
      <c r="FF69" s="37">
        <f t="shared" ca="1" si="52"/>
        <v>211.41100415911129</v>
      </c>
      <c r="FG69" s="37">
        <f t="shared" ca="1" si="53"/>
        <v>231.66972316769781</v>
      </c>
      <c r="FH69" s="37">
        <f t="shared" ca="1" si="54"/>
        <v>16.200472661709057</v>
      </c>
      <c r="FI69" s="37">
        <f t="shared" ca="1" si="55"/>
        <v>-192.99297443148393</v>
      </c>
      <c r="FJ69" s="37">
        <f t="shared" ca="1" si="56"/>
        <v>87.883694417487021</v>
      </c>
      <c r="FK69" s="37">
        <f t="shared" ca="1" si="57"/>
        <v>-109.30119303014516</v>
      </c>
      <c r="FL69" s="37">
        <f t="shared" ca="1" si="58"/>
        <v>-51.627154941221903</v>
      </c>
      <c r="FM69" s="37">
        <f t="shared" ca="1" si="59"/>
        <v>52.382670208474664</v>
      </c>
      <c r="FN69" s="37">
        <f t="shared" ca="1" si="60"/>
        <v>178.1860353347472</v>
      </c>
      <c r="FO69" s="37">
        <f t="shared" ca="1" si="61"/>
        <v>389.12978786380791</v>
      </c>
      <c r="FP69" s="37">
        <f t="shared" ca="1" si="62"/>
        <v>557.85891058154755</v>
      </c>
      <c r="FQ69" s="37">
        <f t="shared" ca="1" si="63"/>
        <v>392.7196716882172</v>
      </c>
      <c r="FR69" s="37">
        <f t="shared" ca="1" si="64"/>
        <v>559.29204064254532</v>
      </c>
      <c r="FS69" s="37">
        <f t="shared" ca="1" si="65"/>
        <v>610.05601776996093</v>
      </c>
      <c r="FT69" s="37">
        <f t="shared" ca="1" si="66"/>
        <v>458.9302206648008</v>
      </c>
      <c r="FU69" s="37">
        <f t="shared" ca="1" si="67"/>
        <v>469.14384853833133</v>
      </c>
      <c r="FV69" s="37">
        <f t="shared" ca="1" si="68"/>
        <v>561.02099042444775</v>
      </c>
      <c r="FW69" s="37">
        <f t="shared" ca="1" si="69"/>
        <v>698.6114831007676</v>
      </c>
      <c r="FX69" s="37">
        <f t="shared" ca="1" si="70"/>
        <v>910.87780732547935</v>
      </c>
      <c r="FY69" s="37">
        <f t="shared" ca="1" si="71"/>
        <v>1225.1522637192938</v>
      </c>
      <c r="FZ69" s="37">
        <f t="shared" ca="1" si="72"/>
        <v>1292.1638539016581</v>
      </c>
      <c r="GA69" s="37"/>
      <c r="GB69" s="37">
        <f t="shared" ca="1" si="73"/>
        <v>217.39566307186013</v>
      </c>
      <c r="GC69" s="37">
        <f t="shared" ca="1" si="74"/>
        <v>330.71733498025253</v>
      </c>
      <c r="GD69" s="37">
        <f t="shared" ca="1" si="23"/>
        <v>88.204795251665246</v>
      </c>
      <c r="GE69" s="37">
        <f t="shared" ca="1" si="24"/>
        <v>-147.24427244599232</v>
      </c>
      <c r="GF69" s="37">
        <f t="shared" ca="1" si="25"/>
        <v>211.41100415911129</v>
      </c>
      <c r="GG69" s="37">
        <f t="shared" ca="1" si="26"/>
        <v>231.66972316769781</v>
      </c>
      <c r="GH69" s="37">
        <f t="shared" ca="1" si="27"/>
        <v>16.200472661709057</v>
      </c>
      <c r="GI69" s="37">
        <f t="shared" ca="1" si="28"/>
        <v>-192.99297443148393</v>
      </c>
      <c r="GJ69" s="37">
        <f t="shared" ca="1" si="29"/>
        <v>87.883694417487021</v>
      </c>
      <c r="GK69" s="37">
        <f t="shared" ca="1" si="30"/>
        <v>-109.30119303014516</v>
      </c>
      <c r="GL69" s="37">
        <f t="shared" ca="1" si="31"/>
        <v>-51.627154941221903</v>
      </c>
      <c r="GM69" s="37">
        <f t="shared" ca="1" si="32"/>
        <v>52.382670208474664</v>
      </c>
      <c r="GN69" s="37">
        <f t="shared" ca="1" si="33"/>
        <v>178.1860353347472</v>
      </c>
      <c r="GO69" s="37">
        <f t="shared" ca="1" si="34"/>
        <v>389.12978786380791</v>
      </c>
      <c r="GP69" s="37">
        <f t="shared" ca="1" si="35"/>
        <v>557.85891058154755</v>
      </c>
      <c r="GQ69" s="37">
        <f t="shared" ca="1" si="36"/>
        <v>392.7196716882172</v>
      </c>
      <c r="GR69" s="37">
        <f t="shared" ca="1" si="37"/>
        <v>559.29204064254532</v>
      </c>
      <c r="GS69" s="37">
        <f t="shared" ca="1" si="38"/>
        <v>610.05601776996093</v>
      </c>
      <c r="GT69" s="37">
        <f t="shared" ca="1" si="39"/>
        <v>458.9302206648008</v>
      </c>
      <c r="GU69" s="37">
        <f t="shared" ca="1" si="40"/>
        <v>469.14384853833133</v>
      </c>
      <c r="GV69" s="37">
        <f t="shared" ca="1" si="41"/>
        <v>561.02099042444775</v>
      </c>
      <c r="GW69" s="37">
        <f t="shared" ca="1" si="42"/>
        <v>698.6114831007676</v>
      </c>
      <c r="GX69" s="37">
        <f t="shared" ca="1" si="43"/>
        <v>910.87780732547935</v>
      </c>
      <c r="GY69" s="37">
        <f t="shared" ca="1" si="44"/>
        <v>1225.1522637192938</v>
      </c>
      <c r="GZ69" s="37">
        <f t="shared" ca="1" si="45"/>
        <v>1292.1638539016581</v>
      </c>
      <c r="HA69" s="37"/>
      <c r="HB69" s="37">
        <f t="shared" ca="1" si="77"/>
        <v>211.41100415911129</v>
      </c>
      <c r="HC69" s="37">
        <f t="shared" ca="1" si="75"/>
        <v>211.41100415911129</v>
      </c>
      <c r="HD69" s="37">
        <f t="shared" ca="1" si="76"/>
        <v>0</v>
      </c>
      <c r="HG69" s="76">
        <f t="shared" si="80"/>
        <v>-5.5555555555555552E-2</v>
      </c>
      <c r="HH69" s="36">
        <f t="shared" si="78"/>
        <v>-5.5555555555555549E-3</v>
      </c>
      <c r="HI69" s="36">
        <f t="shared" si="78"/>
        <v>-1.111111111111111E-2</v>
      </c>
      <c r="HJ69" s="36">
        <f t="shared" si="78"/>
        <v>-1.6666666666666663E-2</v>
      </c>
      <c r="HK69" s="36">
        <f t="shared" si="78"/>
        <v>-2.222222222222222E-2</v>
      </c>
      <c r="HL69" s="36">
        <f t="shared" si="78"/>
        <v>-2.7777777777777776E-2</v>
      </c>
      <c r="HM69" s="36">
        <f t="shared" si="78"/>
        <v>-3.3333333333333326E-2</v>
      </c>
      <c r="HN69" s="36">
        <f t="shared" si="78"/>
        <v>-3.8888888888888883E-2</v>
      </c>
      <c r="HO69" s="36">
        <f t="shared" si="78"/>
        <v>-4.4444444444444439E-2</v>
      </c>
      <c r="HP69" s="36">
        <f t="shared" si="78"/>
        <v>-4.9999999999999996E-2</v>
      </c>
      <c r="HQ69" s="36">
        <f t="shared" si="78"/>
        <v>-5.5555555555555552E-2</v>
      </c>
      <c r="HR69" s="36">
        <f t="shared" si="79"/>
        <v>-5.5555555555555552E-2</v>
      </c>
      <c r="HS69" s="36">
        <f t="shared" si="79"/>
        <v>-5.5555555555555552E-2</v>
      </c>
      <c r="HT69" s="36">
        <f t="shared" si="79"/>
        <v>-5.5555555555555552E-2</v>
      </c>
      <c r="HU69" s="36">
        <f t="shared" si="79"/>
        <v>-5.5555555555555552E-2</v>
      </c>
      <c r="HV69" s="36">
        <f t="shared" si="79"/>
        <v>-5.5555555555555552E-2</v>
      </c>
      <c r="HW69" s="36">
        <f t="shared" si="79"/>
        <v>-5.5555555555555552E-2</v>
      </c>
      <c r="HX69" s="36">
        <f t="shared" si="79"/>
        <v>-5.5555555555555552E-2</v>
      </c>
      <c r="HY69" s="36">
        <f t="shared" si="79"/>
        <v>-5.5555555555555552E-2</v>
      </c>
      <c r="HZ69" s="36">
        <f t="shared" si="79"/>
        <v>-5.5555555555555552E-2</v>
      </c>
      <c r="IA69" s="36">
        <f t="shared" si="79"/>
        <v>-5.5555555555555552E-2</v>
      </c>
      <c r="IB69" s="36">
        <f t="shared" si="79"/>
        <v>-5.5555555555555552E-2</v>
      </c>
      <c r="IC69" s="36">
        <f t="shared" si="79"/>
        <v>-5.5555555555555552E-2</v>
      </c>
      <c r="ID69" s="36">
        <f t="shared" si="79"/>
        <v>-5.5555555555555552E-2</v>
      </c>
      <c r="IE69" s="36">
        <f t="shared" si="79"/>
        <v>-5.5555555555555552E-2</v>
      </c>
      <c r="IF69" s="36">
        <f t="shared" si="79"/>
        <v>-5.5555555555555552E-2</v>
      </c>
    </row>
    <row r="70" spans="2:240" x14ac:dyDescent="0.35">
      <c r="B70" s="15">
        <f t="shared" ca="1" si="47"/>
        <v>0.41886117322457672</v>
      </c>
      <c r="C70" s="15">
        <f t="shared" ca="1" si="20"/>
        <v>0.35692618314660207</v>
      </c>
      <c r="D70" s="15">
        <f t="shared" ca="1" si="20"/>
        <v>0.77147978001425321</v>
      </c>
      <c r="E70" s="15">
        <f t="shared" ca="1" si="20"/>
        <v>0.94263685925437202</v>
      </c>
      <c r="F70" s="15">
        <f t="shared" ca="1" si="20"/>
        <v>0.96790857812659459</v>
      </c>
      <c r="G70" s="15">
        <f t="shared" ca="1" si="20"/>
        <v>0.60289798150776008</v>
      </c>
      <c r="H70" s="15">
        <f t="shared" ca="1" si="20"/>
        <v>0.63954424869884596</v>
      </c>
      <c r="I70" s="15">
        <f t="shared" ca="1" si="20"/>
        <v>0.96125767584684296</v>
      </c>
      <c r="J70" s="15">
        <f t="shared" ca="1" si="20"/>
        <v>0.46820567048647355</v>
      </c>
      <c r="K70" s="15">
        <f t="shared" ca="1" si="20"/>
        <v>0.6302671639913443</v>
      </c>
      <c r="L70" s="15">
        <f t="shared" ca="1" si="20"/>
        <v>5.9203884073092738E-2</v>
      </c>
      <c r="M70" s="15">
        <f t="shared" ca="1" si="20"/>
        <v>0.22008132619353038</v>
      </c>
      <c r="N70" s="15">
        <f t="shared" ca="1" si="20"/>
        <v>0.40101778621309569</v>
      </c>
      <c r="O70" s="15">
        <f t="shared" ca="1" si="20"/>
        <v>0.87521051372117831</v>
      </c>
      <c r="P70" s="15">
        <f t="shared" ca="1" si="20"/>
        <v>7.4771985182307987E-2</v>
      </c>
      <c r="Q70" s="15">
        <f t="shared" ca="1" si="20"/>
        <v>0.5496559304952231</v>
      </c>
      <c r="R70" s="15">
        <f t="shared" ca="1" si="20"/>
        <v>0.61698076540466262</v>
      </c>
      <c r="S70" s="15">
        <f t="shared" ca="1" si="20"/>
        <v>0.61876975830452674</v>
      </c>
      <c r="T70" s="15">
        <f t="shared" ca="1" si="21"/>
        <v>0.23512068488072879</v>
      </c>
      <c r="U70" s="15">
        <f t="shared" ca="1" si="21"/>
        <v>0.2257145635835649</v>
      </c>
      <c r="V70" s="15">
        <f t="shared" ca="1" si="21"/>
        <v>0.19947907770682127</v>
      </c>
      <c r="W70" s="15">
        <f t="shared" ca="1" si="21"/>
        <v>0.8683633991735743</v>
      </c>
      <c r="X70" s="15">
        <f t="shared" ca="1" si="21"/>
        <v>0.46328459517257314</v>
      </c>
      <c r="Y70" s="15">
        <f t="shared" ca="1" si="21"/>
        <v>0.99545977581552403</v>
      </c>
      <c r="Z70" s="15">
        <f t="shared" ca="1" si="21"/>
        <v>0.94912517056632595</v>
      </c>
      <c r="AB70" s="5">
        <f ca="1">_xlfn.NORM.INV(B70,Satokasvi!$H$8,Satokasvi!$I$8)*_xlfn.BINOM.INV(1,(1-Satokasvi!$H$15),B70)</f>
        <v>2448.7980672059707</v>
      </c>
      <c r="AC70" s="5">
        <f ca="1">_xlfn.NORM.INV(C70,Satokasvi!$H$8,Satokasvi!$I$8)*_xlfn.BINOM.INV(1,(1-Satokasvi!$H$15),C70)</f>
        <v>2408.3282036440332</v>
      </c>
      <c r="AD70" s="5">
        <f ca="1">_xlfn.NORM.INV(D70,Satokasvi!$H$8,Satokasvi!$I$8)*_xlfn.BINOM.INV(1,(1-Satokasvi!$H$15),D70)</f>
        <v>2685.9322505482678</v>
      </c>
      <c r="AE70" s="5">
        <f ca="1">_xlfn.NORM.INV(E70,Satokasvi!$H$8,Satokasvi!$I$8)*_xlfn.BINOM.INV(1,(1-Satokasvi!$H$15),E70)</f>
        <v>2894.3252510120224</v>
      </c>
      <c r="AF70" s="5">
        <f ca="1">_xlfn.NORM.INV(F70,Satokasvi!$H$8,Satokasvi!$I$8)*_xlfn.BINOM.INV(1,(1-Satokasvi!$H$15),F70)</f>
        <v>2962.7269060146673</v>
      </c>
      <c r="AG70" s="5">
        <f ca="1">_xlfn.NORM.INV(G70,Satokasvi!$H$8,Satokasvi!$I$8)*_xlfn.BINOM.INV(1,(1-Satokasvi!$H$15),G70)</f>
        <v>2565.2138444738662</v>
      </c>
      <c r="AH70" s="5">
        <f ca="1">_xlfn.NORM.INV(H70,Satokasvi!$H$8,Satokasvi!$I$8)*_xlfn.BINOM.INV(1,(1-Satokasvi!$H$15),H70)</f>
        <v>2589.3102139467032</v>
      </c>
      <c r="AI70" s="5">
        <f ca="1">_xlfn.NORM.INV(I70,Satokasvi!$H$8,Satokasvi!$I$8)*_xlfn.BINOM.INV(1,(1-Satokasvi!$H$15),I70)</f>
        <v>2941.367737553494</v>
      </c>
      <c r="AJ70" s="5">
        <f ca="1">_xlfn.NORM.INV(J70,Satokasvi!$H$8,Satokasvi!$I$8)*_xlfn.BINOM.INV(1,(1-Satokasvi!$H$15),J70)</f>
        <v>2480.0547201456611</v>
      </c>
      <c r="AK70" s="5">
        <f ca="1">_xlfn.NORM.INV(K70,Satokasvi!$H$8,Satokasvi!$I$8)*_xlfn.BINOM.INV(1,(1-Satokasvi!$H$15),K70)</f>
        <v>2583.1402548423985</v>
      </c>
      <c r="AL70" s="5">
        <f ca="1">_xlfn.NORM.INV(L70,Satokasvi!$H$8,Satokasvi!$I$8)*_xlfn.BINOM.INV(1,(1-Satokasvi!$H$15),L70)</f>
        <v>0</v>
      </c>
      <c r="AM70" s="5">
        <f ca="1">_xlfn.NORM.INV(M70,Satokasvi!$H$8,Satokasvi!$I$8)*_xlfn.BINOM.INV(1,(1-Satokasvi!$H$15),M70)</f>
        <v>0</v>
      </c>
      <c r="AN70" s="5">
        <f ca="1">_xlfn.NORM.INV(N70,Satokasvi!$H$8,Satokasvi!$I$8)*_xlfn.BINOM.INV(1,(1-Satokasvi!$H$15),N70)</f>
        <v>2437.3216088137742</v>
      </c>
      <c r="AO70" s="5">
        <f ca="1">_xlfn.NORM.INV(O70,Satokasvi!$H$8,Satokasvi!$I$8)*_xlfn.BINOM.INV(1,(1-Satokasvi!$H$15),O70)</f>
        <v>2787.8431552302609</v>
      </c>
      <c r="AP70" s="5">
        <f ca="1">_xlfn.NORM.INV(P70,Satokasvi!$H$8,Satokasvi!$I$8)*_xlfn.BINOM.INV(1,(1-Satokasvi!$H$15),P70)</f>
        <v>0</v>
      </c>
      <c r="AQ70" s="5">
        <f ca="1">_xlfn.NORM.INV(Q70,Satokasvi!$H$8,Satokasvi!$I$8)*_xlfn.BINOM.INV(1,(1-Satokasvi!$H$15),Q70)</f>
        <v>2531.1980258772046</v>
      </c>
      <c r="AR70" s="5">
        <f ca="1">_xlfn.NORM.INV(R70,Satokasvi!$H$8,Satokasvi!$I$8)*_xlfn.BINOM.INV(1,(1-Satokasvi!$H$15),R70)</f>
        <v>2574.3901763579224</v>
      </c>
      <c r="AS70" s="5">
        <f ca="1">_xlfn.NORM.INV(S70,Satokasvi!$H$8,Satokasvi!$I$8)*_xlfn.BINOM.INV(1,(1-Satokasvi!$H$15),S70)</f>
        <v>2575.5628304688967</v>
      </c>
      <c r="AT70" s="5">
        <f ca="1">_xlfn.NORM.INV(T70,Satokasvi!$H$8,Satokasvi!$I$8)*_xlfn.BINOM.INV(1,(1-Satokasvi!$H$15),T70)</f>
        <v>0</v>
      </c>
      <c r="AU70" s="5">
        <f ca="1">_xlfn.NORM.INV(U70,Satokasvi!$H$8,Satokasvi!$I$8)*_xlfn.BINOM.INV(1,(1-Satokasvi!$H$15),U70)</f>
        <v>0</v>
      </c>
      <c r="AV70" s="5">
        <f ca="1">_xlfn.NORM.INV(V70,Satokasvi!$H$8,Satokasvi!$I$8)*_xlfn.BINOM.INV(1,(1-Satokasvi!$H$15),V70)</f>
        <v>0</v>
      </c>
      <c r="AW70" s="5">
        <f ca="1">_xlfn.NORM.INV(W70,Satokasvi!$H$8,Satokasvi!$I$8)*_xlfn.BINOM.INV(1,(1-Satokasvi!$H$15),W70)</f>
        <v>2779.6720378965329</v>
      </c>
      <c r="AX70" s="5">
        <f ca="1">_xlfn.NORM.INV(X70,Satokasvi!$H$8,Satokasvi!$I$8)*_xlfn.BINOM.INV(1,(1-Satokasvi!$H$15),X70)</f>
        <v>2476.9594563344572</v>
      </c>
      <c r="AY70" s="5">
        <f ca="1">_xlfn.NORM.INV(Y70,Satokasvi!$H$8,Satokasvi!$I$8)*_xlfn.BINOM.INV(1,(1-Satokasvi!$H$15),Y70)</f>
        <v>3152.2525989617425</v>
      </c>
      <c r="AZ70" s="5">
        <f ca="1">_xlfn.NORM.INV(Z70,Satokasvi!$H$8,Satokasvi!$I$8)*_xlfn.BINOM.INV(1,(1-Satokasvi!$H$15),Z70)</f>
        <v>2909.1074592642181</v>
      </c>
      <c r="BB70" s="5">
        <f ca="1">IF(C$11="x",0,_xlfn.NORM.INV(B70,Satokasvi!$H$8,Satokasvi!$I$8)*IF(C$8="x",(1+Toimenpiteet!$C$7),1)*IF(C$9="x",(1+Toimenpiteet!$C$34),1)*(1+C$30)*_xlfn.BINOM.INV(1,(1-(Satokasvi!$H$15*(1+C$41))),B70))</f>
        <v>2448.7980672059707</v>
      </c>
      <c r="BC70" s="5">
        <f ca="1">IF(D$11="x",0,_xlfn.NORM.INV(C70,Satokasvi!$H$8,Satokasvi!$I$8)*IF(D$8="x",(1+Toimenpiteet!$C$7),1)*IF(D$9="x",(1+Toimenpiteet!$C$34),1)*(1+D$30)*_xlfn.BINOM.INV(1,(1-(Satokasvi!$H$15*(1+D$41))),C70))</f>
        <v>2408.3282036440332</v>
      </c>
      <c r="BD70" s="5">
        <f ca="1">IF(E$11="x",0,_xlfn.NORM.INV(D70,Satokasvi!$H$8,Satokasvi!$I$8)*IF(E$8="x",(1+Toimenpiteet!$C$7),1)*IF(E$9="x",(1+Toimenpiteet!$C$34),1)*(1+E$30)*_xlfn.BINOM.INV(1,(1-(Satokasvi!$H$15*(1+E$41))),D70))</f>
        <v>2685.9322505482678</v>
      </c>
      <c r="BE70" s="5">
        <f ca="1">IF(F$11="x",0,_xlfn.NORM.INV(E70,Satokasvi!$H$8,Satokasvi!$I$8)*IF(F$8="x",(1+Toimenpiteet!$C$7),1)*IF(F$9="x",(1+Toimenpiteet!$C$34),1)*(1+F$30)*_xlfn.BINOM.INV(1,(1-(Satokasvi!$H$15*(1+F$41))),E70))</f>
        <v>2894.3252510120224</v>
      </c>
      <c r="BF70" s="5">
        <f ca="1">IF(G$11="x",0,_xlfn.NORM.INV(F70,Satokasvi!$H$8,Satokasvi!$I$8)*IF(G$8="x",(1+Toimenpiteet!$C$7),1)*IF(G$9="x",(1+Toimenpiteet!$C$34),1)*(1+G$30)*_xlfn.BINOM.INV(1,(1-(Satokasvi!$H$15*(1+G$41))),F70))</f>
        <v>2962.7269060146673</v>
      </c>
      <c r="BG70" s="5">
        <f ca="1">IF(H$11="x",0,_xlfn.NORM.INV(G70,Satokasvi!$H$8,Satokasvi!$I$8)*IF(H$8="x",(1+Toimenpiteet!$C$7),1)*IF(H$9="x",(1+Toimenpiteet!$C$34),1)*(1+H$30)*_xlfn.BINOM.INV(1,(1-(Satokasvi!$H$15*(1+H$41))),G70))</f>
        <v>2565.2138444738662</v>
      </c>
      <c r="BH70" s="5">
        <f ca="1">IF(I$11="x",0,_xlfn.NORM.INV(H70,Satokasvi!$H$8,Satokasvi!$I$8)*IF(I$8="x",(1+Toimenpiteet!$C$7),1)*IF(I$9="x",(1+Toimenpiteet!$C$34),1)*(1+I$30)*_xlfn.BINOM.INV(1,(1-(Satokasvi!$H$15*(1+I$41))),H70))</f>
        <v>2589.3102139467032</v>
      </c>
      <c r="BI70" s="5">
        <f ca="1">IF(J$11="x",0,_xlfn.NORM.INV(I70,Satokasvi!$H$8,Satokasvi!$I$8)*IF(J$8="x",(1+Toimenpiteet!$C$7),1)*IF(J$9="x",(1+Toimenpiteet!$C$34),1)*(1+J$30)*_xlfn.BINOM.INV(1,(1-(Satokasvi!$H$15*(1+J$41))),I70))</f>
        <v>2941.367737553494</v>
      </c>
      <c r="BJ70" s="5">
        <f ca="1">IF(K$11="x",0,_xlfn.NORM.INV(J70,Satokasvi!$H$8,Satokasvi!$I$8)*IF(K$8="x",(1+Toimenpiteet!$C$7),1)*IF(K$9="x",(1+Toimenpiteet!$C$34),1)*(1+K$30)*_xlfn.BINOM.INV(1,(1-(Satokasvi!$H$15*(1+K$41))),J70))</f>
        <v>2480.0547201456611</v>
      </c>
      <c r="BK70" s="5">
        <f ca="1">IF(L$11="x",0,_xlfn.NORM.INV(K70,Satokasvi!$H$8,Satokasvi!$I$8)*IF(L$8="x",(1+Toimenpiteet!$C$7),1)*IF(L$9="x",(1+Toimenpiteet!$C$34),1)*(1+L$30)*_xlfn.BINOM.INV(1,(1-(Satokasvi!$H$15*(1+L$41))),K70))</f>
        <v>2583.1402548423985</v>
      </c>
      <c r="BL70" s="5">
        <f ca="1">IF(M$11="x",0,_xlfn.NORM.INV(L70,Satokasvi!$H$8,Satokasvi!$I$8)*IF(M$8="x",(1+Toimenpiteet!$C$7),1)*IF(M$9="x",(1+Toimenpiteet!$C$34),1)*(1+M$30)*_xlfn.BINOM.INV(1,(1-(Satokasvi!$H$15*(1+M$41))),L70))</f>
        <v>0</v>
      </c>
      <c r="BM70" s="5">
        <f ca="1">IF(N$11="x",0,_xlfn.NORM.INV(M70,Satokasvi!$H$8,Satokasvi!$I$8)*IF(N$8="x",(1+Toimenpiteet!$C$7),1)*IF(N$9="x",(1+Toimenpiteet!$C$34),1)*(1+N$30)*_xlfn.BINOM.INV(1,(1-(Satokasvi!$H$15*(1+N$41))),M70))</f>
        <v>0</v>
      </c>
      <c r="BN70" s="5">
        <f ca="1">IF(O$11="x",0,_xlfn.NORM.INV(N70,Satokasvi!$H$8,Satokasvi!$I$8)*IF(O$8="x",(1+Toimenpiteet!$C$7),1)*IF(O$9="x",(1+Toimenpiteet!$C$34),1)*(1+O$30)*_xlfn.BINOM.INV(1,(1-(Satokasvi!$H$15*(1+O$41))),N70))</f>
        <v>2437.3216088137742</v>
      </c>
      <c r="BO70" s="5">
        <f ca="1">IF(P$11="x",0,_xlfn.NORM.INV(O70,Satokasvi!$H$8,Satokasvi!$I$8)*IF(P$8="x",(1+Toimenpiteet!$C$7),1)*IF(P$9="x",(1+Toimenpiteet!$C$34),1)*(1+P$30)*_xlfn.BINOM.INV(1,(1-(Satokasvi!$H$15*(1+P$41))),O70))</f>
        <v>2787.8431552302609</v>
      </c>
      <c r="BP70" s="5">
        <f ca="1">IF(Q$11="x",0,_xlfn.NORM.INV(P70,Satokasvi!$H$8,Satokasvi!$I$8)*IF(Q$8="x",(1+Toimenpiteet!$C$7),1)*IF(Q$9="x",(1+Toimenpiteet!$C$34),1)*(1+Q$30)*_xlfn.BINOM.INV(1,(1-(Satokasvi!$H$15*(1+Q$41))),P70))</f>
        <v>0</v>
      </c>
      <c r="BQ70" s="5">
        <f ca="1">IF(R$11="x",0,_xlfn.NORM.INV(Q70,Satokasvi!$H$8,Satokasvi!$I$8)*IF(R$8="x",(1+Toimenpiteet!$C$7),1)*IF(R$9="x",(1+Toimenpiteet!$C$34),1)*(1+R$30)*_xlfn.BINOM.INV(1,(1-(Satokasvi!$H$15*(1+R$41))),Q70))</f>
        <v>2531.1980258772046</v>
      </c>
      <c r="BR70" s="5">
        <f ca="1">IF(S$11="x",0,_xlfn.NORM.INV(R70,Satokasvi!$H$8,Satokasvi!$I$8)*IF(S$8="x",(1+Toimenpiteet!$C$7),1)*IF(S$9="x",(1+Toimenpiteet!$C$34),1)*(1+S$30)*_xlfn.BINOM.INV(1,(1-(Satokasvi!$H$15*(1+S$41))),R70))</f>
        <v>2574.3901763579224</v>
      </c>
      <c r="BS70" s="5">
        <f ca="1">IF(T$11="x",0,_xlfn.NORM.INV(S70,Satokasvi!$H$8,Satokasvi!$I$8)*IF(T$8="x",(1+Toimenpiteet!$C$7),1)*IF(T$9="x",(1+Toimenpiteet!$C$34),1)*(1+T$30)*_xlfn.BINOM.INV(1,(1-(Satokasvi!$H$15*(1+T$41))),S70))</f>
        <v>2575.5628304688967</v>
      </c>
      <c r="BT70" s="5">
        <f ca="1">IF(U$11="x",0,_xlfn.NORM.INV(T70,Satokasvi!$H$8,Satokasvi!$I$8)*IF(U$8="x",(1+Toimenpiteet!$C$7),1)*IF(U$9="x",(1+Toimenpiteet!$C$34),1)*(1+U$30)*_xlfn.BINOM.INV(1,(1-(Satokasvi!$H$15*(1+U$41))),T70))</f>
        <v>0</v>
      </c>
      <c r="BU70" s="5">
        <f ca="1">IF(V$11="x",0,_xlfn.NORM.INV(U70,Satokasvi!$H$8,Satokasvi!$I$8)*IF(V$8="x",(1+Toimenpiteet!$C$7),1)*IF(V$9="x",(1+Toimenpiteet!$C$34),1)*(1+V$30)*_xlfn.BINOM.INV(1,(1-(Satokasvi!$H$15*(1+V$41))),U70))</f>
        <v>0</v>
      </c>
      <c r="BV70" s="5">
        <f ca="1">IF(W$11="x",0,_xlfn.NORM.INV(V70,Satokasvi!$H$8,Satokasvi!$I$8)*IF(W$8="x",(1+Toimenpiteet!$C$7),1)*IF(W$9="x",(1+Toimenpiteet!$C$34),1)*(1+W$30)*_xlfn.BINOM.INV(1,(1-(Satokasvi!$H$15*(1+W$41))),V70))</f>
        <v>0</v>
      </c>
      <c r="BW70" s="5">
        <f ca="1">IF(X$11="x",0,_xlfn.NORM.INV(W70,Satokasvi!$H$8,Satokasvi!$I$8)*IF(X$8="x",(1+Toimenpiteet!$C$7),1)*IF(X$9="x",(1+Toimenpiteet!$C$34),1)*(1+X$30)*_xlfn.BINOM.INV(1,(1-(Satokasvi!$H$15*(1+X$41))),W70))</f>
        <v>2779.6720378965329</v>
      </c>
      <c r="BX70" s="5">
        <f ca="1">IF(Y$11="x",0,_xlfn.NORM.INV(X70,Satokasvi!$H$8,Satokasvi!$I$8)*IF(Y$8="x",(1+Toimenpiteet!$C$7),1)*IF(Y$9="x",(1+Toimenpiteet!$C$34),1)*(1+Y$30)*_xlfn.BINOM.INV(1,(1-(Satokasvi!$H$15*(1+Y$41))),X70))</f>
        <v>2476.9594563344572</v>
      </c>
      <c r="BY70" s="5">
        <f ca="1">IF(Z$11="x",0,_xlfn.NORM.INV(Y70,Satokasvi!$H$8,Satokasvi!$I$8)*IF(Z$8="x",(1+Toimenpiteet!$C$7),1)*IF(Z$9="x",(1+Toimenpiteet!$C$34),1)*(1+Z$30)*_xlfn.BINOM.INV(1,(1-(Satokasvi!$H$15*(1+Z$41))),Y70))</f>
        <v>3152.2525989617425</v>
      </c>
      <c r="BZ70" s="5">
        <f ca="1">IF(AA$11="x",0,_xlfn.NORM.INV(Z70,Satokasvi!$H$8,Satokasvi!$I$8)*IF(AA$8="x",(1+Toimenpiteet!$C$7),1)*IF(AA$9="x",(1+Toimenpiteet!$C$34),1)*(1+AA$30)*_xlfn.BINOM.INV(1,(1-(Satokasvi!$H$15*(1+AA$41))),Z70))</f>
        <v>2909.1074592642181</v>
      </c>
      <c r="CB70" s="35">
        <f ca="1">_xlfn.NORM.INV(RAND(),Satokasvi!$H$13,Satokasvi!$I$13)</f>
        <v>243.11849494709122</v>
      </c>
      <c r="CC70" s="35">
        <f ca="1">_xlfn.NORM.INV(RAND(),Satokasvi!$H$13,Satokasvi!$I$13)</f>
        <v>286.1132221576222</v>
      </c>
      <c r="CD70" s="35">
        <f ca="1">_xlfn.NORM.INV(RAND(),Satokasvi!$H$13,Satokasvi!$I$13)</f>
        <v>143.73003960332508</v>
      </c>
      <c r="CE70" s="35">
        <f ca="1">_xlfn.NORM.INV(RAND(),Satokasvi!$H$13,Satokasvi!$I$13)</f>
        <v>193.29425257112507</v>
      </c>
      <c r="CF70" s="35">
        <f ca="1">_xlfn.NORM.INV(RAND(),Satokasvi!$H$13,Satokasvi!$I$13)</f>
        <v>210.6041390575032</v>
      </c>
      <c r="CG70" s="35">
        <f ca="1">_xlfn.NORM.INV(RAND(),Satokasvi!$H$13,Satokasvi!$I$13)</f>
        <v>235.47026997565166</v>
      </c>
      <c r="CH70" s="35">
        <f ca="1">_xlfn.NORM.INV(RAND(),Satokasvi!$H$13,Satokasvi!$I$13)</f>
        <v>193.52828712965277</v>
      </c>
      <c r="CI70" s="35">
        <f ca="1">_xlfn.NORM.INV(RAND(),Satokasvi!$H$13,Satokasvi!$I$13)</f>
        <v>230.62920233273141</v>
      </c>
      <c r="CJ70" s="35">
        <f ca="1">_xlfn.NORM.INV(RAND(),Satokasvi!$H$13,Satokasvi!$I$13)</f>
        <v>207.84815091451517</v>
      </c>
      <c r="CK70" s="35">
        <f ca="1">_xlfn.NORM.INV(RAND(),Satokasvi!$H$13,Satokasvi!$I$13)</f>
        <v>240.71801702655131</v>
      </c>
      <c r="CL70" s="35">
        <f ca="1">_xlfn.NORM.INV(RAND(),Satokasvi!$H$13,Satokasvi!$I$13)</f>
        <v>218.24222906895449</v>
      </c>
      <c r="CM70" s="35">
        <f ca="1">_xlfn.NORM.INV(RAND(),Satokasvi!$H$13,Satokasvi!$I$13)</f>
        <v>234.54554752349372</v>
      </c>
      <c r="CN70" s="35">
        <f ca="1">_xlfn.NORM.INV(RAND(),Satokasvi!$H$13,Satokasvi!$I$13)</f>
        <v>198.99884254660526</v>
      </c>
      <c r="CO70" s="35">
        <f ca="1">_xlfn.NORM.INV(RAND(),Satokasvi!$H$13,Satokasvi!$I$13)</f>
        <v>267.74874444030218</v>
      </c>
      <c r="CP70" s="35">
        <f ca="1">_xlfn.NORM.INV(RAND(),Satokasvi!$H$13,Satokasvi!$I$13)</f>
        <v>230.64611508220801</v>
      </c>
      <c r="CQ70" s="35">
        <f ca="1">_xlfn.NORM.INV(RAND(),Satokasvi!$H$13,Satokasvi!$I$13)</f>
        <v>201.40247420150183</v>
      </c>
      <c r="CR70" s="35">
        <f ca="1">_xlfn.NORM.INV(RAND(),Satokasvi!$H$13,Satokasvi!$I$13)</f>
        <v>191.01689313385296</v>
      </c>
      <c r="CS70" s="35">
        <f ca="1">_xlfn.NORM.INV(RAND(),Satokasvi!$H$13,Satokasvi!$I$13)</f>
        <v>256.55365069029671</v>
      </c>
      <c r="CT70" s="35">
        <f ca="1">_xlfn.NORM.INV(RAND(),Satokasvi!$H$13,Satokasvi!$I$13)</f>
        <v>166.49760495548611</v>
      </c>
      <c r="CU70" s="35">
        <f ca="1">_xlfn.NORM.INV(RAND(),Satokasvi!$H$13,Satokasvi!$I$13)</f>
        <v>273.3431280957787</v>
      </c>
      <c r="CV70" s="35">
        <f ca="1">_xlfn.NORM.INV(RAND(),Satokasvi!$H$13,Satokasvi!$I$13)</f>
        <v>226.68979115808472</v>
      </c>
      <c r="CW70" s="35">
        <f ca="1">_xlfn.NORM.INV(RAND(),Satokasvi!$H$13,Satokasvi!$I$13)</f>
        <v>188.73885026254578</v>
      </c>
      <c r="CX70" s="35">
        <f ca="1">_xlfn.NORM.INV(RAND(),Satokasvi!$H$13,Satokasvi!$I$13)</f>
        <v>268.99733098910076</v>
      </c>
      <c r="CY70" s="35">
        <f ca="1">_xlfn.NORM.INV(RAND(),Satokasvi!$H$13,Satokasvi!$I$13)</f>
        <v>180.60700588826001</v>
      </c>
      <c r="CZ70" s="35">
        <f ca="1">_xlfn.NORM.INV(RAND(),Satokasvi!$H$13,Satokasvi!$I$13)</f>
        <v>129.26717735078302</v>
      </c>
      <c r="DB70" s="37">
        <f ca="1">(AB70*(CB70/1000)+(Satokasvi!$E$28-Satokasvi!$E$7))/(1+$C$13)^DB$61</f>
        <v>320.72631119268118</v>
      </c>
      <c r="DC70" s="37">
        <f ca="1">(AC70*(CC70/1000)+(Satokasvi!$E$28-Satokasvi!$E$7))/(1+$C$13)^DC$61</f>
        <v>399.71207687592852</v>
      </c>
      <c r="DD70" s="37">
        <f ca="1">(AD70*(CD70/1000)+(Satokasvi!$E$28-Satokasvi!$E$7))/(1+$C$13)^DD$61</f>
        <v>110.77711884409429</v>
      </c>
      <c r="DE70" s="37">
        <f ca="1">(AE70*(CE70/1000)+(Satokasvi!$E$28-Satokasvi!$E$7))/(1+$C$13)^DE$61</f>
        <v>261.6207296432471</v>
      </c>
      <c r="DF70" s="37">
        <f ca="1">(AF70*(CF70/1000)+(Satokasvi!$E$28-Satokasvi!$E$7))/(1+$C$13)^DF$61</f>
        <v>309.64424829432176</v>
      </c>
      <c r="DG70" s="37">
        <f ca="1">(AG70*(CG70/1000)+(Satokasvi!$E$28-Satokasvi!$E$7))/(1+$C$13)^DG$61</f>
        <v>283.93362459004027</v>
      </c>
      <c r="DH70" s="37">
        <f ca="1">(AH70*(CH70/1000)+(Satokasvi!$E$28-Satokasvi!$E$7))/(1+$C$13)^DH$61</f>
        <v>191.97478472384307</v>
      </c>
      <c r="DI70" s="37">
        <f ca="1">(AI70*(CI70/1000)+(Satokasvi!$E$28-Satokasvi!$E$7))/(1+$C$13)^DI$61</f>
        <v>326.31438108041999</v>
      </c>
      <c r="DJ70" s="37">
        <f ca="1">(AJ70*(CJ70/1000)+(Satokasvi!$E$28-Satokasvi!$E$7))/(1+$C$13)^DJ$61</f>
        <v>191.96806836112191</v>
      </c>
      <c r="DK70" s="37">
        <f ca="1">(AK70*(CK70/1000)+(Satokasvi!$E$28-Satokasvi!$E$7))/(1+$C$13)^DK$61</f>
        <v>265.49895911028142</v>
      </c>
      <c r="DL70" s="37">
        <f ca="1">(AL70*(CL70/1000)+(Satokasvi!$E$28-Satokasvi!$E$7))/(1+$C$13)^DL$61</f>
        <v>-191.44163829867202</v>
      </c>
      <c r="DM70" s="37">
        <f ca="1">(AM70*(CM70/1000)+(Satokasvi!$E$28-Satokasvi!$E$7))/(1+$C$13)^DM$61</f>
        <v>-185.86566825113789</v>
      </c>
      <c r="DN70" s="37">
        <f ca="1">(AN70*(CN70/1000)+(Satokasvi!$E$28-Satokasvi!$E$7))/(1+$C$13)^DN$61</f>
        <v>149.82575956709752</v>
      </c>
      <c r="DO70" s="37">
        <f ca="1">(AO70*(CO70/1000)+(Satokasvi!$E$28-Satokasvi!$E$7))/(1+$C$13)^DO$61</f>
        <v>318.28955109126463</v>
      </c>
      <c r="DP70" s="37">
        <f ca="1">(AP70*(CP70/1000)+(Satokasvi!$E$28-Satokasvi!$E$7))/(1+$C$13)^DP$61</f>
        <v>-170.09341606013018</v>
      </c>
      <c r="DQ70" s="37">
        <f ca="1">(AQ70*(CQ70/1000)+(Satokasvi!$E$28-Satokasvi!$E$7))/(1+$C$13)^DQ$61</f>
        <v>152.54475157655713</v>
      </c>
      <c r="DR70" s="37">
        <f ca="1">(AR70*(CR70/1000)+(Satokasvi!$E$28-Satokasvi!$E$7))/(1+$C$13)^DR$61</f>
        <v>137.18869711574297</v>
      </c>
      <c r="DS70" s="37">
        <f ca="1">(AS70*(CS70/1000)+(Satokasvi!$E$28-Satokasvi!$E$7))/(1+$C$13)^DS$61</f>
        <v>232.47319131054996</v>
      </c>
      <c r="DT70" s="37">
        <f ca="1">(AT70*(CT70/1000)+(Satokasvi!$E$28-Satokasvi!$E$7))/(1+$C$13)^DT$61</f>
        <v>-151.12579710516013</v>
      </c>
      <c r="DU70" s="37">
        <f ca="1">(AU70*(CU70/1000)+(Satokasvi!$E$28-Satokasvi!$E$7))/(1+$C$13)^DU$61</f>
        <v>-146.72407485937876</v>
      </c>
      <c r="DV70" s="37">
        <f ca="1">(AV70*(CV70/1000)+(Satokasvi!$E$28-Satokasvi!$E$7))/(1+$C$13)^DV$61</f>
        <v>-142.45055811590174</v>
      </c>
      <c r="DW70" s="37">
        <f ca="1">(AW70*(CW70/1000)+(Satokasvi!$E$28-Satokasvi!$E$7))/(1+$C$13)^DW$61</f>
        <v>135.50004834754901</v>
      </c>
      <c r="DX70" s="37">
        <f ca="1">(AX70*(CX70/1000)+(Satokasvi!$E$28-Satokasvi!$E$7))/(1+$C$13)^DX$61</f>
        <v>203.33310977744128</v>
      </c>
      <c r="DY70" s="37">
        <f ca="1">(AY70*(CY70/1000)+(Satokasvi!$E$28-Satokasvi!$E$7))/(1+$C$13)^DY$61</f>
        <v>149.70473533685166</v>
      </c>
      <c r="DZ70" s="37">
        <f ca="1">(AZ70*(CZ70/1000)+(Satokasvi!$E$28-Satokasvi!$E$7))/(1+$C$13)^DZ$61</f>
        <v>53.03910615178453</v>
      </c>
      <c r="EB70" s="37">
        <f ca="1">IF(C$11="x",Toimenpiteet!$E$115,BB70*(CB70/1000)+(Satokasvi!$E$28-Satokasvi!$E$7)+IF(C$8="x",Toimenpiteet!$E$29,0)+IF(C$9="x",Toimenpiteet!$E$60,0)+IF(C$10="x",Toimenpiteet!$E$88,0))/(1+$C$13)^EB$61</f>
        <v>320.72631119268118</v>
      </c>
      <c r="EC70" s="37">
        <f ca="1">IF(D$11="x",Toimenpiteet!$E$115,BC70*(CC70/1000)+(Satokasvi!$E$28-Satokasvi!$E$7)+IF(D$8="x",Toimenpiteet!$E$29,0)+IF(D$9="x",Toimenpiteet!$E$60,0)+IF(D$10="x",Toimenpiteet!$E$88,0))/(1+$C$13)^EC$61</f>
        <v>399.71207687592852</v>
      </c>
      <c r="ED70" s="37">
        <f ca="1">IF(E$11="x",Toimenpiteet!$E$115,BD70*(CD70/1000)+(Satokasvi!$E$28-Satokasvi!$E$7)+IF(E$8="x",Toimenpiteet!$E$29,0)+IF(E$9="x",Toimenpiteet!$E$60,0)+IF(E$10="x",Toimenpiteet!$E$88,0))/(1+$C$13)^ED$61</f>
        <v>110.77711884409429</v>
      </c>
      <c r="EE70" s="37">
        <f ca="1">IF(F$11="x",Toimenpiteet!$E$115,BE70*(CE70/1000)+(Satokasvi!$E$28-Satokasvi!$E$7)+IF(F$8="x",Toimenpiteet!$E$29,0)+IF(F$9="x",Toimenpiteet!$E$60,0)+IF(F$10="x",Toimenpiteet!$E$88,0))/(1+$C$13)^EE$61</f>
        <v>261.6207296432471</v>
      </c>
      <c r="EF70" s="37">
        <f ca="1">IF(G$11="x",Toimenpiteet!$E$115,BF70*(CF70/1000)+(Satokasvi!$E$28-Satokasvi!$E$7)+IF(G$8="x",Toimenpiteet!$E$29,0)+IF(G$9="x",Toimenpiteet!$E$60,0)+IF(G$10="x",Toimenpiteet!$E$88,0))/(1+$C$13)^EF$61</f>
        <v>309.64424829432176</v>
      </c>
      <c r="EG70" s="37">
        <f ca="1">IF(H$11="x",Toimenpiteet!$E$115,BG70*(CG70/1000)+(Satokasvi!$E$28-Satokasvi!$E$7)+IF(H$8="x",Toimenpiteet!$E$29,0)+IF(H$9="x",Toimenpiteet!$E$60,0)+IF(H$10="x",Toimenpiteet!$E$88,0))/(1+$C$13)^EG$61</f>
        <v>283.93362459004027</v>
      </c>
      <c r="EH70" s="37">
        <f ca="1">IF(I$11="x",Toimenpiteet!$E$115,BH70*(CH70/1000)+(Satokasvi!$E$28-Satokasvi!$E$7)+IF(I$8="x",Toimenpiteet!$E$29,0)+IF(I$9="x",Toimenpiteet!$E$60,0)+IF(I$10="x",Toimenpiteet!$E$88,0))/(1+$C$13)^EH$61</f>
        <v>191.97478472384307</v>
      </c>
      <c r="EI70" s="37">
        <f ca="1">IF(J$11="x",Toimenpiteet!$E$115,BI70*(CI70/1000)+(Satokasvi!$E$28-Satokasvi!$E$7)+IF(J$8="x",Toimenpiteet!$E$29,0)+IF(J$9="x",Toimenpiteet!$E$60,0)+IF(J$10="x",Toimenpiteet!$E$88,0))/(1+$C$13)^EI$61</f>
        <v>326.31438108041999</v>
      </c>
      <c r="EJ70" s="37">
        <f ca="1">IF(K$11="x",Toimenpiteet!$E$115,BJ70*(CJ70/1000)+(Satokasvi!$E$28-Satokasvi!$E$7)+IF(K$8="x",Toimenpiteet!$E$29,0)+IF(K$9="x",Toimenpiteet!$E$60,0)+IF(K$10="x",Toimenpiteet!$E$88,0))/(1+$C$13)^EJ$61</f>
        <v>191.96806836112191</v>
      </c>
      <c r="EK70" s="37">
        <f ca="1">IF(L$11="x",Toimenpiteet!$E$115,BK70*(CK70/1000)+(Satokasvi!$E$28-Satokasvi!$E$7)+IF(L$8="x",Toimenpiteet!$E$29,0)+IF(L$9="x",Toimenpiteet!$E$60,0)+IF(L$10="x",Toimenpiteet!$E$88,0))/(1+$C$13)^EK$61</f>
        <v>265.49895911028142</v>
      </c>
      <c r="EL70" s="37">
        <f ca="1">IF(M$11="x",Toimenpiteet!$E$115,BL70*(CL70/1000)+(Satokasvi!$E$28-Satokasvi!$E$7)+IF(M$8="x",Toimenpiteet!$E$29,0)+IF(M$9="x",Toimenpiteet!$E$60,0)+IF(M$10="x",Toimenpiteet!$E$88,0))/(1+$C$13)^EL$61</f>
        <v>-191.44163829867202</v>
      </c>
      <c r="EM70" s="37">
        <f ca="1">IF(N$11="x",Toimenpiteet!$E$115,BM70*(CM70/1000)+(Satokasvi!$E$28-Satokasvi!$E$7)+IF(N$8="x",Toimenpiteet!$E$29,0)+IF(N$9="x",Toimenpiteet!$E$60,0)+IF(N$10="x",Toimenpiteet!$E$88,0))/(1+$C$13)^EM$61</f>
        <v>-185.86566825113789</v>
      </c>
      <c r="EN70" s="37">
        <f ca="1">IF(O$11="x",Toimenpiteet!$E$115,BN70*(CN70/1000)+(Satokasvi!$E$28-Satokasvi!$E$7)+IF(O$8="x",Toimenpiteet!$E$29,0)+IF(O$9="x",Toimenpiteet!$E$60,0)+IF(O$10="x",Toimenpiteet!$E$88,0))/(1+$C$13)^EN$61</f>
        <v>149.82575956709752</v>
      </c>
      <c r="EO70" s="37">
        <f ca="1">IF(P$11="x",Toimenpiteet!$E$115,BO70*(CO70/1000)+(Satokasvi!$E$28-Satokasvi!$E$7)+IF(P$8="x",Toimenpiteet!$E$29,0)+IF(P$9="x",Toimenpiteet!$E$60,0)+IF(P$10="x",Toimenpiteet!$E$88,0))/(1+$C$13)^EO$61</f>
        <v>318.28955109126463</v>
      </c>
      <c r="EP70" s="37">
        <f ca="1">IF(Q$11="x",Toimenpiteet!$E$115,BP70*(CP70/1000)+(Satokasvi!$E$28-Satokasvi!$E$7)+IF(Q$8="x",Toimenpiteet!$E$29,0)+IF(Q$9="x",Toimenpiteet!$E$60,0)+IF(Q$10="x",Toimenpiteet!$E$88,0))/(1+$C$13)^EP$61</f>
        <v>-170.09341606013018</v>
      </c>
      <c r="EQ70" s="37">
        <f ca="1">IF(R$11="x",Toimenpiteet!$E$115,BQ70*(CQ70/1000)+(Satokasvi!$E$28-Satokasvi!$E$7)+IF(R$8="x",Toimenpiteet!$E$29,0)+IF(R$9="x",Toimenpiteet!$E$60,0)+IF(R$10="x",Toimenpiteet!$E$88,0))/(1+$C$13)^EQ$61</f>
        <v>152.54475157655713</v>
      </c>
      <c r="ER70" s="37">
        <f ca="1">IF(S$11="x",Toimenpiteet!$E$115,BR70*(CR70/1000)+(Satokasvi!$E$28-Satokasvi!$E$7)+IF(S$8="x",Toimenpiteet!$E$29,0)+IF(S$9="x",Toimenpiteet!$E$60,0)+IF(S$10="x",Toimenpiteet!$E$88,0))/(1+$C$13)^ER$61</f>
        <v>137.18869711574297</v>
      </c>
      <c r="ES70" s="37">
        <f ca="1">IF(T$11="x",Toimenpiteet!$E$115,BS70*(CS70/1000)+(Satokasvi!$E$28-Satokasvi!$E$7)+IF(T$8="x",Toimenpiteet!$E$29,0)+IF(T$9="x",Toimenpiteet!$E$60,0)+IF(T$10="x",Toimenpiteet!$E$88,0))/(1+$C$13)^ES$61</f>
        <v>232.47319131054996</v>
      </c>
      <c r="ET70" s="37">
        <f ca="1">IF(U$11="x",Toimenpiteet!$E$115,BT70*(CT70/1000)+(Satokasvi!$E$28-Satokasvi!$E$7)+IF(U$8="x",Toimenpiteet!$E$29,0)+IF(U$9="x",Toimenpiteet!$E$60,0)+IF(U$10="x",Toimenpiteet!$E$88,0))/(1+$C$13)^ET$61</f>
        <v>-151.12579710516013</v>
      </c>
      <c r="EU70" s="37">
        <f ca="1">IF(V$11="x",Toimenpiteet!$E$115,BU70*(CU70/1000)+(Satokasvi!$E$28-Satokasvi!$E$7)+IF(V$8="x",Toimenpiteet!$E$29,0)+IF(V$9="x",Toimenpiteet!$E$60,0)+IF(V$10="x",Toimenpiteet!$E$88,0))/(1+$C$13)^EU$61</f>
        <v>-146.72407485937876</v>
      </c>
      <c r="EV70" s="37">
        <f ca="1">IF(W$11="x",Toimenpiteet!$E$115,BV70*(CV70/1000)+(Satokasvi!$E$28-Satokasvi!$E$7)+IF(W$8="x",Toimenpiteet!$E$29,0)+IF(W$9="x",Toimenpiteet!$E$60,0)+IF(W$10="x",Toimenpiteet!$E$88,0))/(1+$C$13)^EV$61</f>
        <v>-142.45055811590174</v>
      </c>
      <c r="EW70" s="37">
        <f ca="1">IF(X$11="x",Toimenpiteet!$E$115,BW70*(CW70/1000)+(Satokasvi!$E$28-Satokasvi!$E$7)+IF(X$8="x",Toimenpiteet!$E$29,0)+IF(X$9="x",Toimenpiteet!$E$60,0)+IF(X$10="x",Toimenpiteet!$E$88,0))/(1+$C$13)^EW$61</f>
        <v>135.50004834754901</v>
      </c>
      <c r="EX70" s="37">
        <f ca="1">IF(Y$11="x",Toimenpiteet!$E$115,BX70*(CX70/1000)+(Satokasvi!$E$28-Satokasvi!$E$7)+IF(Y$8="x",Toimenpiteet!$E$29,0)+IF(Y$9="x",Toimenpiteet!$E$60,0)+IF(Y$10="x",Toimenpiteet!$E$88,0))/(1+$C$13)^EX$61</f>
        <v>203.33310977744128</v>
      </c>
      <c r="EY70" s="37">
        <f ca="1">IF(Z$11="x",Toimenpiteet!$E$115,BY70*(CY70/1000)+(Satokasvi!$E$28-Satokasvi!$E$7)+IF(Z$8="x",Toimenpiteet!$E$29,0)+IF(Z$9="x",Toimenpiteet!$E$60,0)+IF(Z$10="x",Toimenpiteet!$E$88,0))/(1+$C$13)^EY$61</f>
        <v>149.70473533685166</v>
      </c>
      <c r="EZ70" s="37">
        <f ca="1">IF(AA$11="x",Toimenpiteet!$E$115,BZ70*(CZ70/1000)+(Satokasvi!$E$28-Satokasvi!$E$7)+IF(AA$8="x",Toimenpiteet!$E$29,0)+IF(AA$9="x",Toimenpiteet!$E$60,0)+IF(AA$10="x",Toimenpiteet!$E$88,0))/(1+$C$13)^EZ$61</f>
        <v>53.03910615178453</v>
      </c>
      <c r="FA70" s="37"/>
      <c r="FB70" s="37">
        <f t="shared" ca="1" si="48"/>
        <v>320.72631119268118</v>
      </c>
      <c r="FC70" s="37">
        <f t="shared" ca="1" si="49"/>
        <v>720.4383880686097</v>
      </c>
      <c r="FD70" s="37">
        <f t="shared" ca="1" si="50"/>
        <v>831.21550691270397</v>
      </c>
      <c r="FE70" s="37">
        <f t="shared" ca="1" si="51"/>
        <v>1092.836236555951</v>
      </c>
      <c r="FF70" s="37">
        <f t="shared" ca="1" si="52"/>
        <v>1402.4804848502727</v>
      </c>
      <c r="FG70" s="37">
        <f t="shared" ca="1" si="53"/>
        <v>1686.414109440313</v>
      </c>
      <c r="FH70" s="37">
        <f t="shared" ca="1" si="54"/>
        <v>1878.3888941641562</v>
      </c>
      <c r="FI70" s="37">
        <f t="shared" ca="1" si="55"/>
        <v>2204.7032752445762</v>
      </c>
      <c r="FJ70" s="37">
        <f t="shared" ca="1" si="56"/>
        <v>2396.671343605698</v>
      </c>
      <c r="FK70" s="37">
        <f t="shared" ca="1" si="57"/>
        <v>2662.1703027159792</v>
      </c>
      <c r="FL70" s="37">
        <f t="shared" ca="1" si="58"/>
        <v>2470.7286644173073</v>
      </c>
      <c r="FM70" s="37">
        <f t="shared" ca="1" si="59"/>
        <v>2284.8629961661695</v>
      </c>
      <c r="FN70" s="37">
        <f t="shared" ca="1" si="60"/>
        <v>2434.688755733267</v>
      </c>
      <c r="FO70" s="37">
        <f t="shared" ca="1" si="61"/>
        <v>2752.9783068245315</v>
      </c>
      <c r="FP70" s="37">
        <f t="shared" ca="1" si="62"/>
        <v>2582.8848907644015</v>
      </c>
      <c r="FQ70" s="37">
        <f t="shared" ca="1" si="63"/>
        <v>2735.4296423409587</v>
      </c>
      <c r="FR70" s="37">
        <f t="shared" ca="1" si="64"/>
        <v>2872.6183394567015</v>
      </c>
      <c r="FS70" s="37">
        <f t="shared" ca="1" si="65"/>
        <v>3105.0915307672512</v>
      </c>
      <c r="FT70" s="37">
        <f t="shared" ca="1" si="66"/>
        <v>2953.9657336620912</v>
      </c>
      <c r="FU70" s="37">
        <f t="shared" ca="1" si="67"/>
        <v>2807.2416588027127</v>
      </c>
      <c r="FV70" s="37">
        <f t="shared" ca="1" si="68"/>
        <v>2664.7911006868108</v>
      </c>
      <c r="FW70" s="37">
        <f t="shared" ca="1" si="69"/>
        <v>2800.2911490343599</v>
      </c>
      <c r="FX70" s="37">
        <f t="shared" ca="1" si="70"/>
        <v>3003.6242588118012</v>
      </c>
      <c r="FY70" s="37">
        <f t="shared" ca="1" si="71"/>
        <v>3153.3289941486528</v>
      </c>
      <c r="FZ70" s="37">
        <f t="shared" ca="1" si="72"/>
        <v>3206.3681003004372</v>
      </c>
      <c r="GA70" s="37"/>
      <c r="GB70" s="37">
        <f t="shared" ca="1" si="73"/>
        <v>320.72631119268118</v>
      </c>
      <c r="GC70" s="37">
        <f t="shared" ca="1" si="74"/>
        <v>720.4383880686097</v>
      </c>
      <c r="GD70" s="37">
        <f t="shared" ca="1" si="23"/>
        <v>831.21550691270397</v>
      </c>
      <c r="GE70" s="37">
        <f t="shared" ca="1" si="24"/>
        <v>1092.836236555951</v>
      </c>
      <c r="GF70" s="37">
        <f t="shared" ca="1" si="25"/>
        <v>1402.4804848502727</v>
      </c>
      <c r="GG70" s="37">
        <f t="shared" ca="1" si="26"/>
        <v>1686.414109440313</v>
      </c>
      <c r="GH70" s="37">
        <f t="shared" ca="1" si="27"/>
        <v>1878.3888941641562</v>
      </c>
      <c r="GI70" s="37">
        <f t="shared" ca="1" si="28"/>
        <v>2204.7032752445762</v>
      </c>
      <c r="GJ70" s="37">
        <f t="shared" ca="1" si="29"/>
        <v>2396.671343605698</v>
      </c>
      <c r="GK70" s="37">
        <f t="shared" ca="1" si="30"/>
        <v>2662.1703027159792</v>
      </c>
      <c r="GL70" s="37">
        <f t="shared" ca="1" si="31"/>
        <v>2470.7286644173073</v>
      </c>
      <c r="GM70" s="37">
        <f t="shared" ca="1" si="32"/>
        <v>2284.8629961661695</v>
      </c>
      <c r="GN70" s="37">
        <f t="shared" ca="1" si="33"/>
        <v>2434.688755733267</v>
      </c>
      <c r="GO70" s="37">
        <f t="shared" ca="1" si="34"/>
        <v>2752.9783068245315</v>
      </c>
      <c r="GP70" s="37">
        <f t="shared" ca="1" si="35"/>
        <v>2582.8848907644015</v>
      </c>
      <c r="GQ70" s="37">
        <f t="shared" ca="1" si="36"/>
        <v>2735.4296423409587</v>
      </c>
      <c r="GR70" s="37">
        <f t="shared" ca="1" si="37"/>
        <v>2872.6183394567015</v>
      </c>
      <c r="GS70" s="37">
        <f t="shared" ca="1" si="38"/>
        <v>3105.0915307672512</v>
      </c>
      <c r="GT70" s="37">
        <f t="shared" ca="1" si="39"/>
        <v>2953.9657336620912</v>
      </c>
      <c r="GU70" s="37">
        <f t="shared" ca="1" si="40"/>
        <v>2807.2416588027127</v>
      </c>
      <c r="GV70" s="37">
        <f t="shared" ca="1" si="41"/>
        <v>2664.7911006868108</v>
      </c>
      <c r="GW70" s="37">
        <f t="shared" ca="1" si="42"/>
        <v>2800.2911490343599</v>
      </c>
      <c r="GX70" s="37">
        <f t="shared" ca="1" si="43"/>
        <v>3003.6242588118012</v>
      </c>
      <c r="GY70" s="37">
        <f t="shared" ca="1" si="44"/>
        <v>3153.3289941486528</v>
      </c>
      <c r="GZ70" s="37">
        <f t="shared" ca="1" si="45"/>
        <v>3206.3681003004372</v>
      </c>
      <c r="HA70" s="37"/>
      <c r="HB70" s="37">
        <f t="shared" ca="1" si="77"/>
        <v>1402.4804848502727</v>
      </c>
      <c r="HC70" s="37">
        <f t="shared" ca="1" si="75"/>
        <v>1402.4804848502727</v>
      </c>
      <c r="HD70" s="37">
        <f t="shared" ca="1" si="76"/>
        <v>0</v>
      </c>
      <c r="HG70" s="76">
        <f t="shared" si="80"/>
        <v>-3.3333333333333326E-2</v>
      </c>
      <c r="HH70" s="36">
        <f t="shared" si="78"/>
        <v>-3.3333333333333327E-3</v>
      </c>
      <c r="HI70" s="36">
        <f t="shared" si="78"/>
        <v>-6.6666666666666654E-3</v>
      </c>
      <c r="HJ70" s="36">
        <f t="shared" si="78"/>
        <v>-9.9999999999999985E-3</v>
      </c>
      <c r="HK70" s="36">
        <f t="shared" si="78"/>
        <v>-1.3333333333333331E-2</v>
      </c>
      <c r="HL70" s="36">
        <f t="shared" si="78"/>
        <v>-1.6666666666666663E-2</v>
      </c>
      <c r="HM70" s="36">
        <f t="shared" si="78"/>
        <v>-1.9999999999999997E-2</v>
      </c>
      <c r="HN70" s="36">
        <f t="shared" si="78"/>
        <v>-2.3333333333333327E-2</v>
      </c>
      <c r="HO70" s="36">
        <f t="shared" si="78"/>
        <v>-2.6666666666666661E-2</v>
      </c>
      <c r="HP70" s="36">
        <f t="shared" si="78"/>
        <v>-2.9999999999999995E-2</v>
      </c>
      <c r="HQ70" s="36">
        <f t="shared" si="78"/>
        <v>-3.3333333333333326E-2</v>
      </c>
      <c r="HR70" s="36">
        <f t="shared" si="79"/>
        <v>-3.3333333333333326E-2</v>
      </c>
      <c r="HS70" s="36">
        <f t="shared" si="79"/>
        <v>-3.3333333333333326E-2</v>
      </c>
      <c r="HT70" s="36">
        <f t="shared" si="79"/>
        <v>-3.3333333333333326E-2</v>
      </c>
      <c r="HU70" s="36">
        <f t="shared" si="79"/>
        <v>-3.3333333333333326E-2</v>
      </c>
      <c r="HV70" s="36">
        <f t="shared" si="79"/>
        <v>-3.3333333333333326E-2</v>
      </c>
      <c r="HW70" s="36">
        <f t="shared" si="79"/>
        <v>-3.3333333333333326E-2</v>
      </c>
      <c r="HX70" s="36">
        <f t="shared" si="79"/>
        <v>-3.3333333333333326E-2</v>
      </c>
      <c r="HY70" s="36">
        <f t="shared" si="79"/>
        <v>-3.3333333333333326E-2</v>
      </c>
      <c r="HZ70" s="36">
        <f t="shared" si="79"/>
        <v>-3.3333333333333326E-2</v>
      </c>
      <c r="IA70" s="36">
        <f t="shared" si="79"/>
        <v>-3.3333333333333326E-2</v>
      </c>
      <c r="IB70" s="36">
        <f t="shared" si="79"/>
        <v>-3.3333333333333326E-2</v>
      </c>
      <c r="IC70" s="36">
        <f t="shared" si="79"/>
        <v>-3.3333333333333326E-2</v>
      </c>
      <c r="ID70" s="36">
        <f t="shared" si="79"/>
        <v>-3.3333333333333326E-2</v>
      </c>
      <c r="IE70" s="36">
        <f t="shared" si="79"/>
        <v>-3.3333333333333326E-2</v>
      </c>
      <c r="IF70" s="36">
        <f t="shared" si="79"/>
        <v>-3.3333333333333326E-2</v>
      </c>
    </row>
    <row r="71" spans="2:240" x14ac:dyDescent="0.35">
      <c r="B71" s="15">
        <f t="shared" ca="1" si="47"/>
        <v>0.25123659629968342</v>
      </c>
      <c r="C71" s="15">
        <f t="shared" ca="1" si="47"/>
        <v>0.13040145419041094</v>
      </c>
      <c r="D71" s="15">
        <f t="shared" ca="1" si="47"/>
        <v>0.88990146611376397</v>
      </c>
      <c r="E71" s="15">
        <f t="shared" ca="1" si="47"/>
        <v>0.30539808708062477</v>
      </c>
      <c r="F71" s="15">
        <f t="shared" ca="1" si="47"/>
        <v>0.34592387164910809</v>
      </c>
      <c r="G71" s="15">
        <f t="shared" ca="1" si="47"/>
        <v>0.1282575196346295</v>
      </c>
      <c r="H71" s="15">
        <f t="shared" ca="1" si="47"/>
        <v>0.47411724740329619</v>
      </c>
      <c r="I71" s="15">
        <f t="shared" ca="1" si="47"/>
        <v>0.67206271849099553</v>
      </c>
      <c r="J71" s="15">
        <f t="shared" ca="1" si="47"/>
        <v>0.23369254644636239</v>
      </c>
      <c r="K71" s="15">
        <f t="shared" ca="1" si="47"/>
        <v>0.99491223510299243</v>
      </c>
      <c r="L71" s="15">
        <f t="shared" ca="1" si="47"/>
        <v>0.93631781793456215</v>
      </c>
      <c r="M71" s="15">
        <f t="shared" ca="1" si="47"/>
        <v>0.93278120582110868</v>
      </c>
      <c r="N71" s="15">
        <f t="shared" ca="1" si="47"/>
        <v>0.47151453187757464</v>
      </c>
      <c r="O71" s="15">
        <f t="shared" ca="1" si="47"/>
        <v>0.32192012534765213</v>
      </c>
      <c r="P71" s="15">
        <f t="shared" ca="1" si="47"/>
        <v>0.71311854334439906</v>
      </c>
      <c r="Q71" s="15">
        <f t="shared" ca="1" si="47"/>
        <v>0.56070514006948891</v>
      </c>
      <c r="R71" s="15">
        <f t="shared" ca="1" si="20"/>
        <v>0.8545997929765673</v>
      </c>
      <c r="S71" s="15">
        <f t="shared" ca="1" si="20"/>
        <v>0.53055700653314075</v>
      </c>
      <c r="T71" s="15">
        <f t="shared" ca="1" si="21"/>
        <v>6.2626957365493618E-2</v>
      </c>
      <c r="U71" s="15">
        <f t="shared" ca="1" si="21"/>
        <v>0.17461882605761136</v>
      </c>
      <c r="V71" s="15">
        <f t="shared" ca="1" si="21"/>
        <v>0.8590033278791197</v>
      </c>
      <c r="W71" s="15">
        <f t="shared" ca="1" si="21"/>
        <v>0.63836083914270414</v>
      </c>
      <c r="X71" s="15">
        <f t="shared" ca="1" si="21"/>
        <v>0.67369928176854099</v>
      </c>
      <c r="Y71" s="15">
        <f t="shared" ca="1" si="21"/>
        <v>0.16458396305196321</v>
      </c>
      <c r="Z71" s="15">
        <f t="shared" ca="1" si="21"/>
        <v>0.44683296771174064</v>
      </c>
      <c r="AB71" s="5">
        <f ca="1">_xlfn.NORM.INV(B71,Satokasvi!$H$8,Satokasvi!$I$8)*_xlfn.BINOM.INV(1,(1-Satokasvi!$H$15),B71)</f>
        <v>2332.349140827856</v>
      </c>
      <c r="AC71" s="5">
        <f ca="1">_xlfn.NORM.INV(C71,Satokasvi!$H$8,Satokasvi!$I$8)*_xlfn.BINOM.INV(1,(1-Satokasvi!$H$15),C71)</f>
        <v>0</v>
      </c>
      <c r="AD71" s="5">
        <f ca="1">_xlfn.NORM.INV(D71,Satokasvi!$H$8,Satokasvi!$I$8)*_xlfn.BINOM.INV(1,(1-Satokasvi!$H$15),D71)</f>
        <v>2806.501067764983</v>
      </c>
      <c r="AE71" s="5">
        <f ca="1">_xlfn.NORM.INV(E71,Satokasvi!$H$8,Satokasvi!$I$8)*_xlfn.BINOM.INV(1,(1-Satokasvi!$H$15),E71)</f>
        <v>2372.7656751274844</v>
      </c>
      <c r="AF71" s="5">
        <f ca="1">_xlfn.NORM.INV(F71,Satokasvi!$H$8,Satokasvi!$I$8)*_xlfn.BINOM.INV(1,(1-Satokasvi!$H$15),F71)</f>
        <v>2400.9128040229348</v>
      </c>
      <c r="AG71" s="5">
        <f ca="1">_xlfn.NORM.INV(G71,Satokasvi!$H$8,Satokasvi!$I$8)*_xlfn.BINOM.INV(1,(1-Satokasvi!$H$15),G71)</f>
        <v>0</v>
      </c>
      <c r="AH71" s="5">
        <f ca="1">_xlfn.NORM.INV(H71,Satokasvi!$H$8,Satokasvi!$I$8)*_xlfn.BINOM.INV(1,(1-Satokasvi!$H$15),H71)</f>
        <v>2483.7689947059689</v>
      </c>
      <c r="AI71" s="5">
        <f ca="1">_xlfn.NORM.INV(I71,Satokasvi!$H$8,Satokasvi!$I$8)*_xlfn.BINOM.INV(1,(1-Satokasvi!$H$15),I71)</f>
        <v>2611.4040304458231</v>
      </c>
      <c r="AJ71" s="5">
        <f ca="1">_xlfn.NORM.INV(J71,Satokasvi!$H$8,Satokasvi!$I$8)*_xlfn.BINOM.INV(1,(1-Satokasvi!$H$15),J71)</f>
        <v>0</v>
      </c>
      <c r="AK71" s="5">
        <f ca="1">_xlfn.NORM.INV(K71,Satokasvi!$H$8,Satokasvi!$I$8)*_xlfn.BINOM.INV(1,(1-Satokasvi!$H$15),K71)</f>
        <v>3142.4516556339422</v>
      </c>
      <c r="AL71" s="5">
        <f ca="1">_xlfn.NORM.INV(L71,Satokasvi!$H$8,Satokasvi!$I$8)*_xlfn.BINOM.INV(1,(1-Satokasvi!$H$15),L71)</f>
        <v>2881.144524070136</v>
      </c>
      <c r="AM71" s="5">
        <f ca="1">_xlfn.NORM.INV(M71,Satokasvi!$H$8,Satokasvi!$I$8)*_xlfn.BINOM.INV(1,(1-Satokasvi!$H$15),M71)</f>
        <v>2874.2074132803109</v>
      </c>
      <c r="AN71" s="5">
        <f ca="1">_xlfn.NORM.INV(N71,Satokasvi!$H$8,Satokasvi!$I$8)*_xlfn.BINOM.INV(1,(1-Satokasvi!$H$15),N71)</f>
        <v>2482.1341849100504</v>
      </c>
      <c r="AO71" s="5">
        <f ca="1">_xlfn.NORM.INV(O71,Satokasvi!$H$8,Satokasvi!$I$8)*_xlfn.BINOM.INV(1,(1-Satokasvi!$H$15),O71)</f>
        <v>2384.4159524261613</v>
      </c>
      <c r="AP71" s="5">
        <f ca="1">_xlfn.NORM.INV(P71,Satokasvi!$H$8,Satokasvi!$I$8)*_xlfn.BINOM.INV(1,(1-Satokasvi!$H$15),P71)</f>
        <v>2640.6295844004817</v>
      </c>
      <c r="AQ71" s="5">
        <f ca="1">_xlfn.NORM.INV(Q71,Satokasvi!$H$8,Satokasvi!$I$8)*_xlfn.BINOM.INV(1,(1-Satokasvi!$H$15),Q71)</f>
        <v>2538.1893098598957</v>
      </c>
      <c r="AR71" s="5">
        <f ca="1">_xlfn.NORM.INV(R71,Satokasvi!$H$8,Satokasvi!$I$8)*_xlfn.BINOM.INV(1,(1-Satokasvi!$H$15),R71)</f>
        <v>2764.0918389616891</v>
      </c>
      <c r="AS71" s="5">
        <f ca="1">_xlfn.NORM.INV(S71,Satokasvi!$H$8,Satokasvi!$I$8)*_xlfn.BINOM.INV(1,(1-Satokasvi!$H$15),S71)</f>
        <v>2519.1675263557131</v>
      </c>
      <c r="AT71" s="5">
        <f ca="1">_xlfn.NORM.INV(T71,Satokasvi!$H$8,Satokasvi!$I$8)*_xlfn.BINOM.INV(1,(1-Satokasvi!$H$15),T71)</f>
        <v>0</v>
      </c>
      <c r="AU71" s="5">
        <f ca="1">_xlfn.NORM.INV(U71,Satokasvi!$H$8,Satokasvi!$I$8)*_xlfn.BINOM.INV(1,(1-Satokasvi!$H$15),U71)</f>
        <v>0</v>
      </c>
      <c r="AV71" s="5">
        <f ca="1">_xlfn.NORM.INV(V71,Satokasvi!$H$8,Satokasvi!$I$8)*_xlfn.BINOM.INV(1,(1-Satokasvi!$H$15),V71)</f>
        <v>2768.9630601735134</v>
      </c>
      <c r="AW71" s="5">
        <f ca="1">_xlfn.NORM.INV(W71,Satokasvi!$H$8,Satokasvi!$I$8)*_xlfn.BINOM.INV(1,(1-Satokasvi!$H$15),W71)</f>
        <v>2588.5202029578918</v>
      </c>
      <c r="AX71" s="5">
        <f ca="1">_xlfn.NORM.INV(X71,Satokasvi!$H$8,Satokasvi!$I$8)*_xlfn.BINOM.INV(1,(1-Satokasvi!$H$15),X71)</f>
        <v>2612.537794614731</v>
      </c>
      <c r="AY71" s="5">
        <f ca="1">_xlfn.NORM.INV(Y71,Satokasvi!$H$8,Satokasvi!$I$8)*_xlfn.BINOM.INV(1,(1-Satokasvi!$H$15),Y71)</f>
        <v>0</v>
      </c>
      <c r="AZ71" s="5">
        <f ca="1">_xlfn.NORM.INV(Z71,Satokasvi!$H$8,Satokasvi!$I$8)*_xlfn.BINOM.INV(1,(1-Satokasvi!$H$15),Z71)</f>
        <v>2466.5832608429891</v>
      </c>
      <c r="BB71" s="5">
        <f ca="1">IF(C$11="x",0,_xlfn.NORM.INV(B71,Satokasvi!$H$8,Satokasvi!$I$8)*IF(C$8="x",(1+Toimenpiteet!$C$7),1)*IF(C$9="x",(1+Toimenpiteet!$C$34),1)*(1+C$30)*_xlfn.BINOM.INV(1,(1-(Satokasvi!$H$15*(1+C$41))),B71))</f>
        <v>2332.349140827856</v>
      </c>
      <c r="BC71" s="5">
        <f ca="1">IF(D$11="x",0,_xlfn.NORM.INV(C71,Satokasvi!$H$8,Satokasvi!$I$8)*IF(D$8="x",(1+Toimenpiteet!$C$7),1)*IF(D$9="x",(1+Toimenpiteet!$C$34),1)*(1+D$30)*_xlfn.BINOM.INV(1,(1-(Satokasvi!$H$15*(1+D$41))),C71))</f>
        <v>0</v>
      </c>
      <c r="BD71" s="5">
        <f ca="1">IF(E$11="x",0,_xlfn.NORM.INV(D71,Satokasvi!$H$8,Satokasvi!$I$8)*IF(E$8="x",(1+Toimenpiteet!$C$7),1)*IF(E$9="x",(1+Toimenpiteet!$C$34),1)*(1+E$30)*_xlfn.BINOM.INV(1,(1-(Satokasvi!$H$15*(1+E$41))),D71))</f>
        <v>2806.501067764983</v>
      </c>
      <c r="BE71" s="5">
        <f ca="1">IF(F$11="x",0,_xlfn.NORM.INV(E71,Satokasvi!$H$8,Satokasvi!$I$8)*IF(F$8="x",(1+Toimenpiteet!$C$7),1)*IF(F$9="x",(1+Toimenpiteet!$C$34),1)*(1+F$30)*_xlfn.BINOM.INV(1,(1-(Satokasvi!$H$15*(1+F$41))),E71))</f>
        <v>2372.7656751274844</v>
      </c>
      <c r="BF71" s="5">
        <f ca="1">IF(G$11="x",0,_xlfn.NORM.INV(F71,Satokasvi!$H$8,Satokasvi!$I$8)*IF(G$8="x",(1+Toimenpiteet!$C$7),1)*IF(G$9="x",(1+Toimenpiteet!$C$34),1)*(1+G$30)*_xlfn.BINOM.INV(1,(1-(Satokasvi!$H$15*(1+G$41))),F71))</f>
        <v>2400.9128040229348</v>
      </c>
      <c r="BG71" s="5">
        <f ca="1">IF(H$11="x",0,_xlfn.NORM.INV(G71,Satokasvi!$H$8,Satokasvi!$I$8)*IF(H$8="x",(1+Toimenpiteet!$C$7),1)*IF(H$9="x",(1+Toimenpiteet!$C$34),1)*(1+H$30)*_xlfn.BINOM.INV(1,(1-(Satokasvi!$H$15*(1+H$41))),G71))</f>
        <v>0</v>
      </c>
      <c r="BH71" s="5">
        <f ca="1">IF(I$11="x",0,_xlfn.NORM.INV(H71,Satokasvi!$H$8,Satokasvi!$I$8)*IF(I$8="x",(1+Toimenpiteet!$C$7),1)*IF(I$9="x",(1+Toimenpiteet!$C$34),1)*(1+I$30)*_xlfn.BINOM.INV(1,(1-(Satokasvi!$H$15*(1+I$41))),H71))</f>
        <v>2483.7689947059689</v>
      </c>
      <c r="BI71" s="5">
        <f ca="1">IF(J$11="x",0,_xlfn.NORM.INV(I71,Satokasvi!$H$8,Satokasvi!$I$8)*IF(J$8="x",(1+Toimenpiteet!$C$7),1)*IF(J$9="x",(1+Toimenpiteet!$C$34),1)*(1+J$30)*_xlfn.BINOM.INV(1,(1-(Satokasvi!$H$15*(1+J$41))),I71))</f>
        <v>2611.4040304458231</v>
      </c>
      <c r="BJ71" s="5">
        <f ca="1">IF(K$11="x",0,_xlfn.NORM.INV(J71,Satokasvi!$H$8,Satokasvi!$I$8)*IF(K$8="x",(1+Toimenpiteet!$C$7),1)*IF(K$9="x",(1+Toimenpiteet!$C$34),1)*(1+K$30)*_xlfn.BINOM.INV(1,(1-(Satokasvi!$H$15*(1+K$41))),J71))</f>
        <v>0</v>
      </c>
      <c r="BK71" s="5">
        <f ca="1">IF(L$11="x",0,_xlfn.NORM.INV(K71,Satokasvi!$H$8,Satokasvi!$I$8)*IF(L$8="x",(1+Toimenpiteet!$C$7),1)*IF(L$9="x",(1+Toimenpiteet!$C$34),1)*(1+L$30)*_xlfn.BINOM.INV(1,(1-(Satokasvi!$H$15*(1+L$41))),K71))</f>
        <v>3142.4516556339422</v>
      </c>
      <c r="BL71" s="5">
        <f ca="1">IF(M$11="x",0,_xlfn.NORM.INV(L71,Satokasvi!$H$8,Satokasvi!$I$8)*IF(M$8="x",(1+Toimenpiteet!$C$7),1)*IF(M$9="x",(1+Toimenpiteet!$C$34),1)*(1+M$30)*_xlfn.BINOM.INV(1,(1-(Satokasvi!$H$15*(1+M$41))),L71))</f>
        <v>2881.144524070136</v>
      </c>
      <c r="BM71" s="5">
        <f ca="1">IF(N$11="x",0,_xlfn.NORM.INV(M71,Satokasvi!$H$8,Satokasvi!$I$8)*IF(N$8="x",(1+Toimenpiteet!$C$7),1)*IF(N$9="x",(1+Toimenpiteet!$C$34),1)*(1+N$30)*_xlfn.BINOM.INV(1,(1-(Satokasvi!$H$15*(1+N$41))),M71))</f>
        <v>2874.2074132803109</v>
      </c>
      <c r="BN71" s="5">
        <f ca="1">IF(O$11="x",0,_xlfn.NORM.INV(N71,Satokasvi!$H$8,Satokasvi!$I$8)*IF(O$8="x",(1+Toimenpiteet!$C$7),1)*IF(O$9="x",(1+Toimenpiteet!$C$34),1)*(1+O$30)*_xlfn.BINOM.INV(1,(1-(Satokasvi!$H$15*(1+O$41))),N71))</f>
        <v>2482.1341849100504</v>
      </c>
      <c r="BO71" s="5">
        <f ca="1">IF(P$11="x",0,_xlfn.NORM.INV(O71,Satokasvi!$H$8,Satokasvi!$I$8)*IF(P$8="x",(1+Toimenpiteet!$C$7),1)*IF(P$9="x",(1+Toimenpiteet!$C$34),1)*(1+P$30)*_xlfn.BINOM.INV(1,(1-(Satokasvi!$H$15*(1+P$41))),O71))</f>
        <v>2384.4159524261613</v>
      </c>
      <c r="BP71" s="5">
        <f ca="1">IF(Q$11="x",0,_xlfn.NORM.INV(P71,Satokasvi!$H$8,Satokasvi!$I$8)*IF(Q$8="x",(1+Toimenpiteet!$C$7),1)*IF(Q$9="x",(1+Toimenpiteet!$C$34),1)*(1+Q$30)*_xlfn.BINOM.INV(1,(1-(Satokasvi!$H$15*(1+Q$41))),P71))</f>
        <v>2640.6295844004817</v>
      </c>
      <c r="BQ71" s="5">
        <f ca="1">IF(R$11="x",0,_xlfn.NORM.INV(Q71,Satokasvi!$H$8,Satokasvi!$I$8)*IF(R$8="x",(1+Toimenpiteet!$C$7),1)*IF(R$9="x",(1+Toimenpiteet!$C$34),1)*(1+R$30)*_xlfn.BINOM.INV(1,(1-(Satokasvi!$H$15*(1+R$41))),Q71))</f>
        <v>2538.1893098598957</v>
      </c>
      <c r="BR71" s="5">
        <f ca="1">IF(S$11="x",0,_xlfn.NORM.INV(R71,Satokasvi!$H$8,Satokasvi!$I$8)*IF(S$8="x",(1+Toimenpiteet!$C$7),1)*IF(S$9="x",(1+Toimenpiteet!$C$34),1)*(1+S$30)*_xlfn.BINOM.INV(1,(1-(Satokasvi!$H$15*(1+S$41))),R71))</f>
        <v>2764.0918389616891</v>
      </c>
      <c r="BS71" s="5">
        <f ca="1">IF(T$11="x",0,_xlfn.NORM.INV(S71,Satokasvi!$H$8,Satokasvi!$I$8)*IF(T$8="x",(1+Toimenpiteet!$C$7),1)*IF(T$9="x",(1+Toimenpiteet!$C$34),1)*(1+T$30)*_xlfn.BINOM.INV(1,(1-(Satokasvi!$H$15*(1+T$41))),S71))</f>
        <v>2519.1675263557131</v>
      </c>
      <c r="BT71" s="5">
        <f ca="1">IF(U$11="x",0,_xlfn.NORM.INV(T71,Satokasvi!$H$8,Satokasvi!$I$8)*IF(U$8="x",(1+Toimenpiteet!$C$7),1)*IF(U$9="x",(1+Toimenpiteet!$C$34),1)*(1+U$30)*_xlfn.BINOM.INV(1,(1-(Satokasvi!$H$15*(1+U$41))),T71))</f>
        <v>0</v>
      </c>
      <c r="BU71" s="5">
        <f ca="1">IF(V$11="x",0,_xlfn.NORM.INV(U71,Satokasvi!$H$8,Satokasvi!$I$8)*IF(V$8="x",(1+Toimenpiteet!$C$7),1)*IF(V$9="x",(1+Toimenpiteet!$C$34),1)*(1+V$30)*_xlfn.BINOM.INV(1,(1-(Satokasvi!$H$15*(1+V$41))),U71))</f>
        <v>0</v>
      </c>
      <c r="BV71" s="5">
        <f ca="1">IF(W$11="x",0,_xlfn.NORM.INV(V71,Satokasvi!$H$8,Satokasvi!$I$8)*IF(W$8="x",(1+Toimenpiteet!$C$7),1)*IF(W$9="x",(1+Toimenpiteet!$C$34),1)*(1+W$30)*_xlfn.BINOM.INV(1,(1-(Satokasvi!$H$15*(1+W$41))),V71))</f>
        <v>2768.9630601735134</v>
      </c>
      <c r="BW71" s="5">
        <f ca="1">IF(X$11="x",0,_xlfn.NORM.INV(W71,Satokasvi!$H$8,Satokasvi!$I$8)*IF(X$8="x",(1+Toimenpiteet!$C$7),1)*IF(X$9="x",(1+Toimenpiteet!$C$34),1)*(1+X$30)*_xlfn.BINOM.INV(1,(1-(Satokasvi!$H$15*(1+X$41))),W71))</f>
        <v>2588.5202029578918</v>
      </c>
      <c r="BX71" s="5">
        <f ca="1">IF(Y$11="x",0,_xlfn.NORM.INV(X71,Satokasvi!$H$8,Satokasvi!$I$8)*IF(Y$8="x",(1+Toimenpiteet!$C$7),1)*IF(Y$9="x",(1+Toimenpiteet!$C$34),1)*(1+Y$30)*_xlfn.BINOM.INV(1,(1-(Satokasvi!$H$15*(1+Y$41))),X71))</f>
        <v>2612.537794614731</v>
      </c>
      <c r="BY71" s="5">
        <f ca="1">IF(Z$11="x",0,_xlfn.NORM.INV(Y71,Satokasvi!$H$8,Satokasvi!$I$8)*IF(Z$8="x",(1+Toimenpiteet!$C$7),1)*IF(Z$9="x",(1+Toimenpiteet!$C$34),1)*(1+Z$30)*_xlfn.BINOM.INV(1,(1-(Satokasvi!$H$15*(1+Z$41))),Y71))</f>
        <v>0</v>
      </c>
      <c r="BZ71" s="5">
        <f ca="1">IF(AA$11="x",0,_xlfn.NORM.INV(Z71,Satokasvi!$H$8,Satokasvi!$I$8)*IF(AA$8="x",(1+Toimenpiteet!$C$7),1)*IF(AA$9="x",(1+Toimenpiteet!$C$34),1)*(1+AA$30)*_xlfn.BINOM.INV(1,(1-(Satokasvi!$H$15*(1+AA$41))),Z71))</f>
        <v>2466.5832608429891</v>
      </c>
      <c r="CB71" s="35">
        <f ca="1">_xlfn.NORM.INV(RAND(),Satokasvi!$H$13,Satokasvi!$I$13)</f>
        <v>172.34777052253156</v>
      </c>
      <c r="CC71" s="35">
        <f ca="1">_xlfn.NORM.INV(RAND(),Satokasvi!$H$13,Satokasvi!$I$13)</f>
        <v>162.22636794732685</v>
      </c>
      <c r="CD71" s="35">
        <f ca="1">_xlfn.NORM.INV(RAND(),Satokasvi!$H$13,Satokasvi!$I$13)</f>
        <v>203.48801245772117</v>
      </c>
      <c r="CE71" s="35">
        <f ca="1">_xlfn.NORM.INV(RAND(),Satokasvi!$H$13,Satokasvi!$I$13)</f>
        <v>184.41576952681444</v>
      </c>
      <c r="CF71" s="35">
        <f ca="1">_xlfn.NORM.INV(RAND(),Satokasvi!$H$13,Satokasvi!$I$13)</f>
        <v>152.44709612621745</v>
      </c>
      <c r="CG71" s="35">
        <f ca="1">_xlfn.NORM.INV(RAND(),Satokasvi!$H$13,Satokasvi!$I$13)</f>
        <v>252.92202791599584</v>
      </c>
      <c r="CH71" s="35">
        <f ca="1">_xlfn.NORM.INV(RAND(),Satokasvi!$H$13,Satokasvi!$I$13)</f>
        <v>84.945316526178686</v>
      </c>
      <c r="CI71" s="35">
        <f ca="1">_xlfn.NORM.INV(RAND(),Satokasvi!$H$13,Satokasvi!$I$13)</f>
        <v>184.27685264508864</v>
      </c>
      <c r="CJ71" s="35">
        <f ca="1">_xlfn.NORM.INV(RAND(),Satokasvi!$H$13,Satokasvi!$I$13)</f>
        <v>161.97804658237814</v>
      </c>
      <c r="CK71" s="35">
        <f ca="1">_xlfn.NORM.INV(RAND(),Satokasvi!$H$13,Satokasvi!$I$13)</f>
        <v>235.92162919691305</v>
      </c>
      <c r="CL71" s="35">
        <f ca="1">_xlfn.NORM.INV(RAND(),Satokasvi!$H$13,Satokasvi!$I$13)</f>
        <v>289.60239990524462</v>
      </c>
      <c r="CM71" s="35">
        <f ca="1">_xlfn.NORM.INV(RAND(),Satokasvi!$H$13,Satokasvi!$I$13)</f>
        <v>120.19803062032956</v>
      </c>
      <c r="CN71" s="35">
        <f ca="1">_xlfn.NORM.INV(RAND(),Satokasvi!$H$13,Satokasvi!$I$13)</f>
        <v>195.97129085640762</v>
      </c>
      <c r="CO71" s="35">
        <f ca="1">_xlfn.NORM.INV(RAND(),Satokasvi!$H$13,Satokasvi!$I$13)</f>
        <v>275.7511504794569</v>
      </c>
      <c r="CP71" s="35">
        <f ca="1">_xlfn.NORM.INV(RAND(),Satokasvi!$H$13,Satokasvi!$I$13)</f>
        <v>173.44332619674833</v>
      </c>
      <c r="CQ71" s="35">
        <f ca="1">_xlfn.NORM.INV(RAND(),Satokasvi!$H$13,Satokasvi!$I$13)</f>
        <v>184.81200691897678</v>
      </c>
      <c r="CR71" s="35">
        <f ca="1">_xlfn.NORM.INV(RAND(),Satokasvi!$H$13,Satokasvi!$I$13)</f>
        <v>137.42871641617228</v>
      </c>
      <c r="CS71" s="35">
        <f ca="1">_xlfn.NORM.INV(RAND(),Satokasvi!$H$13,Satokasvi!$I$13)</f>
        <v>269.9312321034426</v>
      </c>
      <c r="CT71" s="35">
        <f ca="1">_xlfn.NORM.INV(RAND(),Satokasvi!$H$13,Satokasvi!$I$13)</f>
        <v>95.574109922165903</v>
      </c>
      <c r="CU71" s="35">
        <f ca="1">_xlfn.NORM.INV(RAND(),Satokasvi!$H$13,Satokasvi!$I$13)</f>
        <v>172.7650804122238</v>
      </c>
      <c r="CV71" s="35">
        <f ca="1">_xlfn.NORM.INV(RAND(),Satokasvi!$H$13,Satokasvi!$I$13)</f>
        <v>173.73336360533551</v>
      </c>
      <c r="CW71" s="35">
        <f ca="1">_xlfn.NORM.INV(RAND(),Satokasvi!$H$13,Satokasvi!$I$13)</f>
        <v>262.31477243102688</v>
      </c>
      <c r="CX71" s="35">
        <f ca="1">_xlfn.NORM.INV(RAND(),Satokasvi!$H$13,Satokasvi!$I$13)</f>
        <v>117.11318549610742</v>
      </c>
      <c r="CY71" s="35">
        <f ca="1">_xlfn.NORM.INV(RAND(),Satokasvi!$H$13,Satokasvi!$I$13)</f>
        <v>147.3038627754899</v>
      </c>
      <c r="CZ71" s="35">
        <f ca="1">_xlfn.NORM.INV(RAND(),Satokasvi!$H$13,Satokasvi!$I$13)</f>
        <v>177.30733062930599</v>
      </c>
      <c r="DB71" s="37">
        <f ca="1">(AB71*(CB71/1000)+(Satokasvi!$E$28-Satokasvi!$E$7))/(1+$C$13)^DB$61</f>
        <v>132.98560631244945</v>
      </c>
      <c r="DC71" s="37">
        <f ca="1">(AC71*(CC71/1000)+(Satokasvi!$E$28-Satokasvi!$E$7))/(1+$C$13)^DC$61</f>
        <v>-249.7879159204449</v>
      </c>
      <c r="DD71" s="37">
        <f ca="1">(AD71*(CD71/1000)+(Satokasvi!$E$28-Satokasvi!$E$7))/(1+$C$13)^DD$61</f>
        <v>280.11509209525218</v>
      </c>
      <c r="DE71" s="37">
        <f ca="1">(AE71*(CE71/1000)+(Satokasvi!$E$28-Satokasvi!$E$7))/(1+$C$13)^DE$61</f>
        <v>153.33101469498618</v>
      </c>
      <c r="DF71" s="37">
        <f ca="1">(AF71*(CF71/1000)+(Satokasvi!$E$28-Satokasvi!$E$7))/(1+$C$13)^DF$61</f>
        <v>87.133998132878517</v>
      </c>
      <c r="DG71" s="37">
        <f ca="1">(AG71*(CG71/1000)+(Satokasvi!$E$28-Satokasvi!$E$7))/(1+$C$13)^DG$61</f>
        <v>-221.93332802116842</v>
      </c>
      <c r="DH71" s="37">
        <f ca="1">(AH71*(CH71/1000)+(Satokasvi!$E$28-Satokasvi!$E$7))/(1+$C$13)^DH$61</f>
        <v>-43.919509215794868</v>
      </c>
      <c r="DI71" s="37">
        <f ca="1">(AI71*(CI71/1000)+(Satokasvi!$E$28-Satokasvi!$E$7))/(1+$C$13)^DI$61</f>
        <v>170.68710328113161</v>
      </c>
      <c r="DJ71" s="37">
        <f ca="1">(AJ71*(CJ71/1000)+(Satokasvi!$E$28-Satokasvi!$E$7))/(1+$C$13)^DJ$61</f>
        <v>-203.10043407106113</v>
      </c>
      <c r="DK71" s="37">
        <f ca="1">(AK71*(CK71/1000)+(Satokasvi!$E$28-Satokasvi!$E$7))/(1+$C$13)^DK$61</f>
        <v>354.46574027335151</v>
      </c>
      <c r="DL71" s="37">
        <f ca="1">(AL71*(CL71/1000)+(Satokasvi!$E$28-Satokasvi!$E$7))/(1+$C$13)^DL$61</f>
        <v>411.33682731414029</v>
      </c>
      <c r="DM71" s="37">
        <f ca="1">(AM71*(CM71/1000)+(Satokasvi!$E$28-Satokasvi!$E$7))/(1+$C$13)^DM$61</f>
        <v>56.442894045617891</v>
      </c>
      <c r="DN71" s="37">
        <f ca="1">(AN71*(CN71/1000)+(Satokasvi!$E$28-Satokasvi!$E$7))/(1+$C$13)^DN$61</f>
        <v>150.78103980003928</v>
      </c>
      <c r="DO71" s="37">
        <f ca="1">(AO71*(CO71/1000)+(Satokasvi!$E$28-Satokasvi!$E$7))/(1+$C$13)^DO$61</f>
        <v>259.49233665505795</v>
      </c>
      <c r="DP71" s="37">
        <f ca="1">(AP71*(CP71/1000)+(Satokasvi!$E$28-Satokasvi!$E$7))/(1+$C$13)^DP$61</f>
        <v>123.87908522056958</v>
      </c>
      <c r="DQ71" s="37">
        <f ca="1">(AQ71*(CQ71/1000)+(Satokasvi!$E$28-Satokasvi!$E$7))/(1+$C$13)^DQ$61</f>
        <v>127.18080723232903</v>
      </c>
      <c r="DR71" s="37">
        <f ca="1">(AR71*(CR71/1000)+(Satokasvi!$E$28-Satokasvi!$E$7))/(1+$C$13)^DR$61</f>
        <v>69.495573120097873</v>
      </c>
      <c r="DS71" s="37">
        <f ca="1">(AS71*(CS71/1000)+(Satokasvi!$E$28-Satokasvi!$E$7))/(1+$C$13)^DS$61</f>
        <v>243.76993358078249</v>
      </c>
      <c r="DT71" s="37">
        <f ca="1">(AT71*(CT71/1000)+(Satokasvi!$E$28-Satokasvi!$E$7))/(1+$C$13)^DT$61</f>
        <v>-151.12579710516013</v>
      </c>
      <c r="DU71" s="37">
        <f ca="1">(AU71*(CU71/1000)+(Satokasvi!$E$28-Satokasvi!$E$7))/(1+$C$13)^DU$61</f>
        <v>-146.72407485937876</v>
      </c>
      <c r="DV71" s="37">
        <f ca="1">(AV71*(CV71/1000)+(Satokasvi!$E$28-Satokasvi!$E$7))/(1+$C$13)^DV$61</f>
        <v>116.14357716709381</v>
      </c>
      <c r="DW71" s="37">
        <f ca="1">(AW71*(CW71/1000)+(Satokasvi!$E$28-Satokasvi!$E$7))/(1+$C$13)^DW$61</f>
        <v>216.06719452483139</v>
      </c>
      <c r="DX71" s="37">
        <f ca="1">(AX71*(CX71/1000)+(Satokasvi!$E$28-Satokasvi!$E$7))/(1+$C$13)^DX$61</f>
        <v>20.755423248673928</v>
      </c>
      <c r="DY71" s="37">
        <f ca="1">(AY71*(CY71/1000)+(Satokasvi!$E$28-Satokasvi!$E$7))/(1+$C$13)^DY$61</f>
        <v>-130.36244012997</v>
      </c>
      <c r="DZ71" s="37">
        <f ca="1">(AZ71*(CZ71/1000)+(Satokasvi!$E$28-Satokasvi!$E$7))/(1+$C$13)^DZ$61</f>
        <v>82.312116922285995</v>
      </c>
      <c r="EB71" s="37">
        <f ca="1">IF(C$11="x",Toimenpiteet!$E$115,BB71*(CB71/1000)+(Satokasvi!$E$28-Satokasvi!$E$7)+IF(C$8="x",Toimenpiteet!$E$29,0)+IF(C$9="x",Toimenpiteet!$E$60,0)+IF(C$10="x",Toimenpiteet!$E$88,0))/(1+$C$13)^EB$61</f>
        <v>132.98560631244945</v>
      </c>
      <c r="EC71" s="37">
        <f ca="1">IF(D$11="x",Toimenpiteet!$E$115,BC71*(CC71/1000)+(Satokasvi!$E$28-Satokasvi!$E$7)+IF(D$8="x",Toimenpiteet!$E$29,0)+IF(D$9="x",Toimenpiteet!$E$60,0)+IF(D$10="x",Toimenpiteet!$E$88,0))/(1+$C$13)^EC$61</f>
        <v>-249.7879159204449</v>
      </c>
      <c r="ED71" s="37">
        <f ca="1">IF(E$11="x",Toimenpiteet!$E$115,BD71*(CD71/1000)+(Satokasvi!$E$28-Satokasvi!$E$7)+IF(E$8="x",Toimenpiteet!$E$29,0)+IF(E$9="x",Toimenpiteet!$E$60,0)+IF(E$10="x",Toimenpiteet!$E$88,0))/(1+$C$13)^ED$61</f>
        <v>280.11509209525218</v>
      </c>
      <c r="EE71" s="37">
        <f ca="1">IF(F$11="x",Toimenpiteet!$E$115,BE71*(CE71/1000)+(Satokasvi!$E$28-Satokasvi!$E$7)+IF(F$8="x",Toimenpiteet!$E$29,0)+IF(F$9="x",Toimenpiteet!$E$60,0)+IF(F$10="x",Toimenpiteet!$E$88,0))/(1+$C$13)^EE$61</f>
        <v>153.33101469498618</v>
      </c>
      <c r="EF71" s="37">
        <f ca="1">IF(G$11="x",Toimenpiteet!$E$115,BF71*(CF71/1000)+(Satokasvi!$E$28-Satokasvi!$E$7)+IF(G$8="x",Toimenpiteet!$E$29,0)+IF(G$9="x",Toimenpiteet!$E$60,0)+IF(G$10="x",Toimenpiteet!$E$88,0))/(1+$C$13)^EF$61</f>
        <v>87.133998132878517</v>
      </c>
      <c r="EG71" s="37">
        <f ca="1">IF(H$11="x",Toimenpiteet!$E$115,BG71*(CG71/1000)+(Satokasvi!$E$28-Satokasvi!$E$7)+IF(H$8="x",Toimenpiteet!$E$29,0)+IF(H$9="x",Toimenpiteet!$E$60,0)+IF(H$10="x",Toimenpiteet!$E$88,0))/(1+$C$13)^EG$61</f>
        <v>-221.93332802116842</v>
      </c>
      <c r="EH71" s="37">
        <f ca="1">IF(I$11="x",Toimenpiteet!$E$115,BH71*(CH71/1000)+(Satokasvi!$E$28-Satokasvi!$E$7)+IF(I$8="x",Toimenpiteet!$E$29,0)+IF(I$9="x",Toimenpiteet!$E$60,0)+IF(I$10="x",Toimenpiteet!$E$88,0))/(1+$C$13)^EH$61</f>
        <v>-43.919509215794868</v>
      </c>
      <c r="EI71" s="37">
        <f ca="1">IF(J$11="x",Toimenpiteet!$E$115,BI71*(CI71/1000)+(Satokasvi!$E$28-Satokasvi!$E$7)+IF(J$8="x",Toimenpiteet!$E$29,0)+IF(J$9="x",Toimenpiteet!$E$60,0)+IF(J$10="x",Toimenpiteet!$E$88,0))/(1+$C$13)^EI$61</f>
        <v>170.68710328113161</v>
      </c>
      <c r="EJ71" s="37">
        <f ca="1">IF(K$11="x",Toimenpiteet!$E$115,BJ71*(CJ71/1000)+(Satokasvi!$E$28-Satokasvi!$E$7)+IF(K$8="x",Toimenpiteet!$E$29,0)+IF(K$9="x",Toimenpiteet!$E$60,0)+IF(K$10="x",Toimenpiteet!$E$88,0))/(1+$C$13)^EJ$61</f>
        <v>-203.10043407106113</v>
      </c>
      <c r="EK71" s="37">
        <f ca="1">IF(L$11="x",Toimenpiteet!$E$115,BK71*(CK71/1000)+(Satokasvi!$E$28-Satokasvi!$E$7)+IF(L$8="x",Toimenpiteet!$E$29,0)+IF(L$9="x",Toimenpiteet!$E$60,0)+IF(L$10="x",Toimenpiteet!$E$88,0))/(1+$C$13)^EK$61</f>
        <v>354.46574027335151</v>
      </c>
      <c r="EL71" s="37">
        <f ca="1">IF(M$11="x",Toimenpiteet!$E$115,BL71*(CL71/1000)+(Satokasvi!$E$28-Satokasvi!$E$7)+IF(M$8="x",Toimenpiteet!$E$29,0)+IF(M$9="x",Toimenpiteet!$E$60,0)+IF(M$10="x",Toimenpiteet!$E$88,0))/(1+$C$13)^EL$61</f>
        <v>411.33682731414029</v>
      </c>
      <c r="EM71" s="37">
        <f ca="1">IF(N$11="x",Toimenpiteet!$E$115,BM71*(CM71/1000)+(Satokasvi!$E$28-Satokasvi!$E$7)+IF(N$8="x",Toimenpiteet!$E$29,0)+IF(N$9="x",Toimenpiteet!$E$60,0)+IF(N$10="x",Toimenpiteet!$E$88,0))/(1+$C$13)^EM$61</f>
        <v>56.442894045617891</v>
      </c>
      <c r="EN71" s="37">
        <f ca="1">IF(O$11="x",Toimenpiteet!$E$115,BN71*(CN71/1000)+(Satokasvi!$E$28-Satokasvi!$E$7)+IF(O$8="x",Toimenpiteet!$E$29,0)+IF(O$9="x",Toimenpiteet!$E$60,0)+IF(O$10="x",Toimenpiteet!$E$88,0))/(1+$C$13)^EN$61</f>
        <v>150.78103980003928</v>
      </c>
      <c r="EO71" s="37">
        <f ca="1">IF(P$11="x",Toimenpiteet!$E$115,BO71*(CO71/1000)+(Satokasvi!$E$28-Satokasvi!$E$7)+IF(P$8="x",Toimenpiteet!$E$29,0)+IF(P$9="x",Toimenpiteet!$E$60,0)+IF(P$10="x",Toimenpiteet!$E$88,0))/(1+$C$13)^EO$61</f>
        <v>259.49233665505795</v>
      </c>
      <c r="EP71" s="37">
        <f ca="1">IF(Q$11="x",Toimenpiteet!$E$115,BP71*(CP71/1000)+(Satokasvi!$E$28-Satokasvi!$E$7)+IF(Q$8="x",Toimenpiteet!$E$29,0)+IF(Q$9="x",Toimenpiteet!$E$60,0)+IF(Q$10="x",Toimenpiteet!$E$88,0))/(1+$C$13)^EP$61</f>
        <v>123.87908522056958</v>
      </c>
      <c r="EQ71" s="37">
        <f ca="1">IF(R$11="x",Toimenpiteet!$E$115,BQ71*(CQ71/1000)+(Satokasvi!$E$28-Satokasvi!$E$7)+IF(R$8="x",Toimenpiteet!$E$29,0)+IF(R$9="x",Toimenpiteet!$E$60,0)+IF(R$10="x",Toimenpiteet!$E$88,0))/(1+$C$13)^EQ$61</f>
        <v>127.18080723232903</v>
      </c>
      <c r="ER71" s="37">
        <f ca="1">IF(S$11="x",Toimenpiteet!$E$115,BR71*(CR71/1000)+(Satokasvi!$E$28-Satokasvi!$E$7)+IF(S$8="x",Toimenpiteet!$E$29,0)+IF(S$9="x",Toimenpiteet!$E$60,0)+IF(S$10="x",Toimenpiteet!$E$88,0))/(1+$C$13)^ER$61</f>
        <v>69.495573120097873</v>
      </c>
      <c r="ES71" s="37">
        <f ca="1">IF(T$11="x",Toimenpiteet!$E$115,BS71*(CS71/1000)+(Satokasvi!$E$28-Satokasvi!$E$7)+IF(T$8="x",Toimenpiteet!$E$29,0)+IF(T$9="x",Toimenpiteet!$E$60,0)+IF(T$10="x",Toimenpiteet!$E$88,0))/(1+$C$13)^ES$61</f>
        <v>243.76993358078249</v>
      </c>
      <c r="ET71" s="37">
        <f ca="1">IF(U$11="x",Toimenpiteet!$E$115,BT71*(CT71/1000)+(Satokasvi!$E$28-Satokasvi!$E$7)+IF(U$8="x",Toimenpiteet!$E$29,0)+IF(U$9="x",Toimenpiteet!$E$60,0)+IF(U$10="x",Toimenpiteet!$E$88,0))/(1+$C$13)^ET$61</f>
        <v>-151.12579710516013</v>
      </c>
      <c r="EU71" s="37">
        <f ca="1">IF(V$11="x",Toimenpiteet!$E$115,BU71*(CU71/1000)+(Satokasvi!$E$28-Satokasvi!$E$7)+IF(V$8="x",Toimenpiteet!$E$29,0)+IF(V$9="x",Toimenpiteet!$E$60,0)+IF(V$10="x",Toimenpiteet!$E$88,0))/(1+$C$13)^EU$61</f>
        <v>-146.72407485937876</v>
      </c>
      <c r="EV71" s="37">
        <f ca="1">IF(W$11="x",Toimenpiteet!$E$115,BV71*(CV71/1000)+(Satokasvi!$E$28-Satokasvi!$E$7)+IF(W$8="x",Toimenpiteet!$E$29,0)+IF(W$9="x",Toimenpiteet!$E$60,0)+IF(W$10="x",Toimenpiteet!$E$88,0))/(1+$C$13)^EV$61</f>
        <v>116.14357716709381</v>
      </c>
      <c r="EW71" s="37">
        <f ca="1">IF(X$11="x",Toimenpiteet!$E$115,BW71*(CW71/1000)+(Satokasvi!$E$28-Satokasvi!$E$7)+IF(X$8="x",Toimenpiteet!$E$29,0)+IF(X$9="x",Toimenpiteet!$E$60,0)+IF(X$10="x",Toimenpiteet!$E$88,0))/(1+$C$13)^EW$61</f>
        <v>216.06719452483139</v>
      </c>
      <c r="EX71" s="37">
        <f ca="1">IF(Y$11="x",Toimenpiteet!$E$115,BX71*(CX71/1000)+(Satokasvi!$E$28-Satokasvi!$E$7)+IF(Y$8="x",Toimenpiteet!$E$29,0)+IF(Y$9="x",Toimenpiteet!$E$60,0)+IF(Y$10="x",Toimenpiteet!$E$88,0))/(1+$C$13)^EX$61</f>
        <v>20.755423248673928</v>
      </c>
      <c r="EY71" s="37">
        <f ca="1">IF(Z$11="x",Toimenpiteet!$E$115,BY71*(CY71/1000)+(Satokasvi!$E$28-Satokasvi!$E$7)+IF(Z$8="x",Toimenpiteet!$E$29,0)+IF(Z$9="x",Toimenpiteet!$E$60,0)+IF(Z$10="x",Toimenpiteet!$E$88,0))/(1+$C$13)^EY$61</f>
        <v>-130.36244012997</v>
      </c>
      <c r="EZ71" s="37">
        <f ca="1">IF(AA$11="x",Toimenpiteet!$E$115,BZ71*(CZ71/1000)+(Satokasvi!$E$28-Satokasvi!$E$7)+IF(AA$8="x",Toimenpiteet!$E$29,0)+IF(AA$9="x",Toimenpiteet!$E$60,0)+IF(AA$10="x",Toimenpiteet!$E$88,0))/(1+$C$13)^EZ$61</f>
        <v>82.312116922285995</v>
      </c>
      <c r="FA71" s="37"/>
      <c r="FB71" s="37">
        <f t="shared" ca="1" si="48"/>
        <v>132.98560631244945</v>
      </c>
      <c r="FC71" s="37">
        <f t="shared" ca="1" si="49"/>
        <v>-116.80230960799545</v>
      </c>
      <c r="FD71" s="37">
        <f t="shared" ca="1" si="50"/>
        <v>163.31278248725673</v>
      </c>
      <c r="FE71" s="37">
        <f t="shared" ca="1" si="51"/>
        <v>316.64379718224291</v>
      </c>
      <c r="FF71" s="37">
        <f t="shared" ca="1" si="52"/>
        <v>403.77779531512141</v>
      </c>
      <c r="FG71" s="37">
        <f t="shared" ca="1" si="53"/>
        <v>181.84446729395299</v>
      </c>
      <c r="FH71" s="37">
        <f t="shared" ca="1" si="54"/>
        <v>137.92495807815811</v>
      </c>
      <c r="FI71" s="37">
        <f t="shared" ca="1" si="55"/>
        <v>308.61206135928973</v>
      </c>
      <c r="FJ71" s="37">
        <f t="shared" ca="1" si="56"/>
        <v>105.5116272882286</v>
      </c>
      <c r="FK71" s="37">
        <f t="shared" ca="1" si="57"/>
        <v>459.97736756158008</v>
      </c>
      <c r="FL71" s="37">
        <f t="shared" ca="1" si="58"/>
        <v>871.31419487572043</v>
      </c>
      <c r="FM71" s="37">
        <f t="shared" ca="1" si="59"/>
        <v>927.75708892133832</v>
      </c>
      <c r="FN71" s="37">
        <f t="shared" ca="1" si="60"/>
        <v>1078.5381287213777</v>
      </c>
      <c r="FO71" s="37">
        <f t="shared" ca="1" si="61"/>
        <v>1338.0304653764356</v>
      </c>
      <c r="FP71" s="37">
        <f t="shared" ca="1" si="62"/>
        <v>1461.9095505970051</v>
      </c>
      <c r="FQ71" s="37">
        <f t="shared" ca="1" si="63"/>
        <v>1589.0903578293342</v>
      </c>
      <c r="FR71" s="37">
        <f t="shared" ca="1" si="64"/>
        <v>1658.5859309494319</v>
      </c>
      <c r="FS71" s="37">
        <f t="shared" ca="1" si="65"/>
        <v>1902.3558645302144</v>
      </c>
      <c r="FT71" s="37">
        <f t="shared" ca="1" si="66"/>
        <v>1751.2300674250541</v>
      </c>
      <c r="FU71" s="37">
        <f t="shared" ca="1" si="67"/>
        <v>1604.5059925656753</v>
      </c>
      <c r="FV71" s="37">
        <f t="shared" ca="1" si="68"/>
        <v>1720.6495697327691</v>
      </c>
      <c r="FW71" s="37">
        <f t="shared" ca="1" si="69"/>
        <v>1936.7167642576005</v>
      </c>
      <c r="FX71" s="37">
        <f t="shared" ca="1" si="70"/>
        <v>1957.4721875062744</v>
      </c>
      <c r="FY71" s="37">
        <f t="shared" ca="1" si="71"/>
        <v>1827.1097473763043</v>
      </c>
      <c r="FZ71" s="37">
        <f t="shared" ca="1" si="72"/>
        <v>1909.4218642985902</v>
      </c>
      <c r="GA71" s="37"/>
      <c r="GB71" s="37">
        <f t="shared" ca="1" si="73"/>
        <v>132.98560631244945</v>
      </c>
      <c r="GC71" s="37">
        <f t="shared" ca="1" si="74"/>
        <v>-116.80230960799545</v>
      </c>
      <c r="GD71" s="37">
        <f t="shared" ca="1" si="23"/>
        <v>163.31278248725673</v>
      </c>
      <c r="GE71" s="37">
        <f t="shared" ca="1" si="24"/>
        <v>316.64379718224291</v>
      </c>
      <c r="GF71" s="37">
        <f t="shared" ca="1" si="25"/>
        <v>403.77779531512141</v>
      </c>
      <c r="GG71" s="37">
        <f t="shared" ca="1" si="26"/>
        <v>181.84446729395299</v>
      </c>
      <c r="GH71" s="37">
        <f t="shared" ca="1" si="27"/>
        <v>137.92495807815811</v>
      </c>
      <c r="GI71" s="37">
        <f t="shared" ca="1" si="28"/>
        <v>308.61206135928973</v>
      </c>
      <c r="GJ71" s="37">
        <f t="shared" ca="1" si="29"/>
        <v>105.5116272882286</v>
      </c>
      <c r="GK71" s="37">
        <f t="shared" ca="1" si="30"/>
        <v>459.97736756158008</v>
      </c>
      <c r="GL71" s="37">
        <f t="shared" ca="1" si="31"/>
        <v>871.31419487572043</v>
      </c>
      <c r="GM71" s="37">
        <f t="shared" ca="1" si="32"/>
        <v>927.75708892133832</v>
      </c>
      <c r="GN71" s="37">
        <f t="shared" ca="1" si="33"/>
        <v>1078.5381287213777</v>
      </c>
      <c r="GO71" s="37">
        <f t="shared" ca="1" si="34"/>
        <v>1338.0304653764356</v>
      </c>
      <c r="GP71" s="37">
        <f t="shared" ca="1" si="35"/>
        <v>1461.9095505970051</v>
      </c>
      <c r="GQ71" s="37">
        <f t="shared" ca="1" si="36"/>
        <v>1589.0903578293342</v>
      </c>
      <c r="GR71" s="37">
        <f t="shared" ca="1" si="37"/>
        <v>1658.5859309494319</v>
      </c>
      <c r="GS71" s="37">
        <f t="shared" ca="1" si="38"/>
        <v>1902.3558645302144</v>
      </c>
      <c r="GT71" s="37">
        <f t="shared" ca="1" si="39"/>
        <v>1751.2300674250541</v>
      </c>
      <c r="GU71" s="37">
        <f t="shared" ca="1" si="40"/>
        <v>1604.5059925656753</v>
      </c>
      <c r="GV71" s="37">
        <f t="shared" ca="1" si="41"/>
        <v>1720.6495697327691</v>
      </c>
      <c r="GW71" s="37">
        <f t="shared" ca="1" si="42"/>
        <v>1936.7167642576005</v>
      </c>
      <c r="GX71" s="37">
        <f t="shared" ca="1" si="43"/>
        <v>1957.4721875062744</v>
      </c>
      <c r="GY71" s="37">
        <f t="shared" ca="1" si="44"/>
        <v>1827.1097473763043</v>
      </c>
      <c r="GZ71" s="37">
        <f t="shared" ca="1" si="45"/>
        <v>1909.4218642985902</v>
      </c>
      <c r="HA71" s="37"/>
      <c r="HB71" s="37">
        <f t="shared" ca="1" si="77"/>
        <v>403.77779531512141</v>
      </c>
      <c r="HC71" s="37">
        <f t="shared" ca="1" si="75"/>
        <v>403.77779531512141</v>
      </c>
      <c r="HD71" s="37">
        <f t="shared" ca="1" si="76"/>
        <v>0</v>
      </c>
      <c r="HG71" s="76">
        <f t="shared" si="80"/>
        <v>-1.1111111111111103E-2</v>
      </c>
      <c r="HH71" s="36">
        <f t="shared" si="78"/>
        <v>-1.1111111111111102E-3</v>
      </c>
      <c r="HI71" s="36">
        <f t="shared" si="78"/>
        <v>-2.2222222222222205E-3</v>
      </c>
      <c r="HJ71" s="36">
        <f t="shared" si="78"/>
        <v>-3.3333333333333305E-3</v>
      </c>
      <c r="HK71" s="36">
        <f t="shared" si="78"/>
        <v>-4.444444444444441E-3</v>
      </c>
      <c r="HL71" s="36">
        <f t="shared" si="78"/>
        <v>-5.5555555555555514E-3</v>
      </c>
      <c r="HM71" s="36">
        <f t="shared" si="78"/>
        <v>-6.666666666666661E-3</v>
      </c>
      <c r="HN71" s="36">
        <f t="shared" si="78"/>
        <v>-7.7777777777777715E-3</v>
      </c>
      <c r="HO71" s="36">
        <f t="shared" si="78"/>
        <v>-8.8888888888888819E-3</v>
      </c>
      <c r="HP71" s="36">
        <f t="shared" si="78"/>
        <v>-9.9999999999999915E-3</v>
      </c>
      <c r="HQ71" s="36">
        <f t="shared" si="78"/>
        <v>-1.1111111111111103E-2</v>
      </c>
      <c r="HR71" s="36">
        <f t="shared" si="79"/>
        <v>-1.1111111111111103E-2</v>
      </c>
      <c r="HS71" s="36">
        <f t="shared" si="79"/>
        <v>-1.1111111111111103E-2</v>
      </c>
      <c r="HT71" s="36">
        <f t="shared" si="79"/>
        <v>-1.1111111111111103E-2</v>
      </c>
      <c r="HU71" s="36">
        <f t="shared" si="79"/>
        <v>-1.1111111111111103E-2</v>
      </c>
      <c r="HV71" s="36">
        <f t="shared" si="79"/>
        <v>-1.1111111111111103E-2</v>
      </c>
      <c r="HW71" s="36">
        <f t="shared" si="79"/>
        <v>-1.1111111111111103E-2</v>
      </c>
      <c r="HX71" s="36">
        <f t="shared" si="79"/>
        <v>-1.1111111111111103E-2</v>
      </c>
      <c r="HY71" s="36">
        <f t="shared" si="79"/>
        <v>-1.1111111111111103E-2</v>
      </c>
      <c r="HZ71" s="36">
        <f t="shared" si="79"/>
        <v>-1.1111111111111103E-2</v>
      </c>
      <c r="IA71" s="36">
        <f t="shared" si="79"/>
        <v>-1.1111111111111103E-2</v>
      </c>
      <c r="IB71" s="36">
        <f t="shared" si="79"/>
        <v>-1.1111111111111103E-2</v>
      </c>
      <c r="IC71" s="36">
        <f t="shared" si="79"/>
        <v>-1.1111111111111103E-2</v>
      </c>
      <c r="ID71" s="36">
        <f t="shared" si="79"/>
        <v>-1.1111111111111103E-2</v>
      </c>
      <c r="IE71" s="36">
        <f t="shared" si="79"/>
        <v>-1.1111111111111103E-2</v>
      </c>
      <c r="IF71" s="36">
        <f t="shared" si="79"/>
        <v>-1.1111111111111103E-2</v>
      </c>
    </row>
    <row r="72" spans="2:240" x14ac:dyDescent="0.35">
      <c r="B72" s="15">
        <f t="shared" ca="1" si="47"/>
        <v>0.58836604191417796</v>
      </c>
      <c r="C72" s="15">
        <f t="shared" ca="1" si="20"/>
        <v>0.21515883429396243</v>
      </c>
      <c r="D72" s="15">
        <f t="shared" ca="1" si="20"/>
        <v>8.0286779823842469E-2</v>
      </c>
      <c r="E72" s="15">
        <f t="shared" ca="1" si="20"/>
        <v>0.17085123229035148</v>
      </c>
      <c r="F72" s="15">
        <f t="shared" ca="1" si="20"/>
        <v>0.10505601008906718</v>
      </c>
      <c r="G72" s="15">
        <f t="shared" ca="1" si="20"/>
        <v>0.49876873825606916</v>
      </c>
      <c r="H72" s="15">
        <f t="shared" ca="1" si="20"/>
        <v>0.65353440800220863</v>
      </c>
      <c r="I72" s="15">
        <f t="shared" ca="1" si="20"/>
        <v>0.25457332911659358</v>
      </c>
      <c r="J72" s="15">
        <f t="shared" ca="1" si="20"/>
        <v>0.24074482979720779</v>
      </c>
      <c r="K72" s="15">
        <f t="shared" ca="1" si="20"/>
        <v>0.27915514555472709</v>
      </c>
      <c r="L72" s="15">
        <f t="shared" ca="1" si="20"/>
        <v>0.71779280239882648</v>
      </c>
      <c r="M72" s="15">
        <f t="shared" ca="1" si="20"/>
        <v>2.6559489923933977E-2</v>
      </c>
      <c r="N72" s="15">
        <f t="shared" ca="1" si="20"/>
        <v>0.68780745661172693</v>
      </c>
      <c r="O72" s="15">
        <f t="shared" ca="1" si="20"/>
        <v>5.1041231001555221E-2</v>
      </c>
      <c r="P72" s="15">
        <f t="shared" ca="1" si="20"/>
        <v>0.49895372875516664</v>
      </c>
      <c r="Q72" s="15">
        <f t="shared" ca="1" si="20"/>
        <v>0.39352485408169435</v>
      </c>
      <c r="R72" s="15">
        <f t="shared" ca="1" si="20"/>
        <v>0.29489912224103898</v>
      </c>
      <c r="S72" s="15">
        <f t="shared" ca="1" si="20"/>
        <v>0.28719056961224976</v>
      </c>
      <c r="T72" s="15">
        <f t="shared" ca="1" si="21"/>
        <v>0.41907883976090388</v>
      </c>
      <c r="U72" s="15">
        <f t="shared" ca="1" si="21"/>
        <v>0.33167198119948582</v>
      </c>
      <c r="V72" s="15">
        <f t="shared" ca="1" si="21"/>
        <v>0.10630060733488256</v>
      </c>
      <c r="W72" s="15">
        <f t="shared" ca="1" si="21"/>
        <v>0.52710327502318066</v>
      </c>
      <c r="X72" s="15">
        <f t="shared" ca="1" si="21"/>
        <v>0.91198921369226571</v>
      </c>
      <c r="Y72" s="15">
        <f t="shared" ca="1" si="21"/>
        <v>0.54053359175825122</v>
      </c>
      <c r="Z72" s="15">
        <f t="shared" ca="1" si="21"/>
        <v>0.68430189805125274</v>
      </c>
      <c r="AB72" s="5">
        <f ca="1">_xlfn.NORM.INV(B72,Satokasvi!$H$8,Satokasvi!$I$8)*_xlfn.BINOM.INV(1,(1-Satokasvi!$H$15),B72)</f>
        <v>2555.8359578488098</v>
      </c>
      <c r="AC72" s="5">
        <f ca="1">_xlfn.NORM.INV(C72,Satokasvi!$H$8,Satokasvi!$I$8)*_xlfn.BINOM.INV(1,(1-Satokasvi!$H$15),C72)</f>
        <v>0</v>
      </c>
      <c r="AD72" s="5">
        <f ca="1">_xlfn.NORM.INV(D72,Satokasvi!$H$8,Satokasvi!$I$8)*_xlfn.BINOM.INV(1,(1-Satokasvi!$H$15),D72)</f>
        <v>0</v>
      </c>
      <c r="AE72" s="5">
        <f ca="1">_xlfn.NORM.INV(E72,Satokasvi!$H$8,Satokasvi!$I$8)*_xlfn.BINOM.INV(1,(1-Satokasvi!$H$15),E72)</f>
        <v>0</v>
      </c>
      <c r="AF72" s="5">
        <f ca="1">_xlfn.NORM.INV(F72,Satokasvi!$H$8,Satokasvi!$I$8)*_xlfn.BINOM.INV(1,(1-Satokasvi!$H$15),F72)</f>
        <v>0</v>
      </c>
      <c r="AG72" s="5">
        <f ca="1">_xlfn.NORM.INV(G72,Satokasvi!$H$8,Satokasvi!$I$8)*_xlfn.BINOM.INV(1,(1-Satokasvi!$H$15),G72)</f>
        <v>2499.2284198998682</v>
      </c>
      <c r="AH72" s="5">
        <f ca="1">_xlfn.NORM.INV(H72,Satokasvi!$H$8,Satokasvi!$I$8)*_xlfn.BINOM.INV(1,(1-Satokasvi!$H$15),H72)</f>
        <v>2598.7200903571379</v>
      </c>
      <c r="AI72" s="5">
        <f ca="1">_xlfn.NORM.INV(I72,Satokasvi!$H$8,Satokasvi!$I$8)*_xlfn.BINOM.INV(1,(1-Satokasvi!$H$15),I72)</f>
        <v>2334.9582466861716</v>
      </c>
      <c r="AJ72" s="5">
        <f ca="1">_xlfn.NORM.INV(J72,Satokasvi!$H$8,Satokasvi!$I$8)*_xlfn.BINOM.INV(1,(1-Satokasvi!$H$15),J72)</f>
        <v>0</v>
      </c>
      <c r="AK72" s="5">
        <f ca="1">_xlfn.NORM.INV(K72,Satokasvi!$H$8,Satokasvi!$I$8)*_xlfn.BINOM.INV(1,(1-Satokasvi!$H$15),K72)</f>
        <v>2353.6617152536633</v>
      </c>
      <c r="AL72" s="5">
        <f ca="1">_xlfn.NORM.INV(L72,Satokasvi!$H$8,Satokasvi!$I$8)*_xlfn.BINOM.INV(1,(1-Satokasvi!$H$15),L72)</f>
        <v>2644.0742703767837</v>
      </c>
      <c r="AM72" s="5">
        <f ca="1">_xlfn.NORM.INV(M72,Satokasvi!$H$8,Satokasvi!$I$8)*_xlfn.BINOM.INV(1,(1-Satokasvi!$H$15),M72)</f>
        <v>0</v>
      </c>
      <c r="AN72" s="5">
        <f ca="1">_xlfn.NORM.INV(N72,Satokasvi!$H$8,Satokasvi!$I$8)*_xlfn.BINOM.INV(1,(1-Satokasvi!$H$15),N72)</f>
        <v>2622.4112643716408</v>
      </c>
      <c r="AO72" s="5">
        <f ca="1">_xlfn.NORM.INV(O72,Satokasvi!$H$8,Satokasvi!$I$8)*_xlfn.BINOM.INV(1,(1-Satokasvi!$H$15),O72)</f>
        <v>0</v>
      </c>
      <c r="AP72" s="5">
        <f ca="1">_xlfn.NORM.INV(P72,Satokasvi!$H$8,Satokasvi!$I$8)*_xlfn.BINOM.INV(1,(1-Satokasvi!$H$15),P72)</f>
        <v>2499.344345977082</v>
      </c>
      <c r="AQ72" s="5">
        <f ca="1">_xlfn.NORM.INV(Q72,Satokasvi!$H$8,Satokasvi!$I$8)*_xlfn.BINOM.INV(1,(1-Satokasvi!$H$15),Q72)</f>
        <v>2432.4640764504561</v>
      </c>
      <c r="AR72" s="5">
        <f ca="1">_xlfn.NORM.INV(R72,Satokasvi!$H$8,Satokasvi!$I$8)*_xlfn.BINOM.INV(1,(1-Satokasvi!$H$15),R72)</f>
        <v>2365.217894169798</v>
      </c>
      <c r="AS72" s="5">
        <f ca="1">_xlfn.NORM.INV(S72,Satokasvi!$H$8,Satokasvi!$I$8)*_xlfn.BINOM.INV(1,(1-Satokasvi!$H$15),S72)</f>
        <v>2359.5972701996952</v>
      </c>
      <c r="AT72" s="5">
        <f ca="1">_xlfn.NORM.INV(T72,Satokasvi!$H$8,Satokasvi!$I$8)*_xlfn.BINOM.INV(1,(1-Satokasvi!$H$15),T72)</f>
        <v>2448.9373525292949</v>
      </c>
      <c r="AU72" s="5">
        <f ca="1">_xlfn.NORM.INV(U72,Satokasvi!$H$8,Satokasvi!$I$8)*_xlfn.BINOM.INV(1,(1-Satokasvi!$H$15),U72)</f>
        <v>2391.1747511237554</v>
      </c>
      <c r="AV72" s="5">
        <f ca="1">_xlfn.NORM.INV(V72,Satokasvi!$H$8,Satokasvi!$I$8)*_xlfn.BINOM.INV(1,(1-Satokasvi!$H$15),V72)</f>
        <v>0</v>
      </c>
      <c r="AW72" s="5">
        <f ca="1">_xlfn.NORM.INV(W72,Satokasvi!$H$8,Satokasvi!$I$8)*_xlfn.BINOM.INV(1,(1-Satokasvi!$H$15),W72)</f>
        <v>2516.9975454607775</v>
      </c>
      <c r="AX72" s="5">
        <f ca="1">_xlfn.NORM.INV(X72,Satokasvi!$H$8,Satokasvi!$I$8)*_xlfn.BINOM.INV(1,(1-Satokasvi!$H$15),X72)</f>
        <v>2838.2766537974735</v>
      </c>
      <c r="AY72" s="5">
        <f ca="1">_xlfn.NORM.INV(Y72,Satokasvi!$H$8,Satokasvi!$I$8)*_xlfn.BINOM.INV(1,(1-Satokasvi!$H$15),Y72)</f>
        <v>2525.4445226540561</v>
      </c>
      <c r="AZ72" s="5">
        <f ca="1">_xlfn.NORM.INV(Z72,Satokasvi!$H$8,Satokasvi!$I$8)*_xlfn.BINOM.INV(1,(1-Satokasvi!$H$15),Z72)</f>
        <v>2619.9406519673184</v>
      </c>
      <c r="BB72" s="5">
        <f ca="1">IF(C$11="x",0,_xlfn.NORM.INV(B72,Satokasvi!$H$8,Satokasvi!$I$8)*IF(C$8="x",(1+Toimenpiteet!$C$7),1)*IF(C$9="x",(1+Toimenpiteet!$C$34),1)*(1+C$30)*_xlfn.BINOM.INV(1,(1-(Satokasvi!$H$15*(1+C$41))),B72))</f>
        <v>2555.8359578488098</v>
      </c>
      <c r="BC72" s="5">
        <f ca="1">IF(D$11="x",0,_xlfn.NORM.INV(C72,Satokasvi!$H$8,Satokasvi!$I$8)*IF(D$8="x",(1+Toimenpiteet!$C$7),1)*IF(D$9="x",(1+Toimenpiteet!$C$34),1)*(1+D$30)*_xlfn.BINOM.INV(1,(1-(Satokasvi!$H$15*(1+D$41))),C72))</f>
        <v>0</v>
      </c>
      <c r="BD72" s="5">
        <f ca="1">IF(E$11="x",0,_xlfn.NORM.INV(D72,Satokasvi!$H$8,Satokasvi!$I$8)*IF(E$8="x",(1+Toimenpiteet!$C$7),1)*IF(E$9="x",(1+Toimenpiteet!$C$34),1)*(1+E$30)*_xlfn.BINOM.INV(1,(1-(Satokasvi!$H$15*(1+E$41))),D72))</f>
        <v>0</v>
      </c>
      <c r="BE72" s="5">
        <f ca="1">IF(F$11="x",0,_xlfn.NORM.INV(E72,Satokasvi!$H$8,Satokasvi!$I$8)*IF(F$8="x",(1+Toimenpiteet!$C$7),1)*IF(F$9="x",(1+Toimenpiteet!$C$34),1)*(1+F$30)*_xlfn.BINOM.INV(1,(1-(Satokasvi!$H$15*(1+F$41))),E72))</f>
        <v>0</v>
      </c>
      <c r="BF72" s="5">
        <f ca="1">IF(G$11="x",0,_xlfn.NORM.INV(F72,Satokasvi!$H$8,Satokasvi!$I$8)*IF(G$8="x",(1+Toimenpiteet!$C$7),1)*IF(G$9="x",(1+Toimenpiteet!$C$34),1)*(1+G$30)*_xlfn.BINOM.INV(1,(1-(Satokasvi!$H$15*(1+G$41))),F72))</f>
        <v>0</v>
      </c>
      <c r="BG72" s="5">
        <f ca="1">IF(H$11="x",0,_xlfn.NORM.INV(G72,Satokasvi!$H$8,Satokasvi!$I$8)*IF(H$8="x",(1+Toimenpiteet!$C$7),1)*IF(H$9="x",(1+Toimenpiteet!$C$34),1)*(1+H$30)*_xlfn.BINOM.INV(1,(1-(Satokasvi!$H$15*(1+H$41))),G72))</f>
        <v>2499.2284198998682</v>
      </c>
      <c r="BH72" s="5">
        <f ca="1">IF(I$11="x",0,_xlfn.NORM.INV(H72,Satokasvi!$H$8,Satokasvi!$I$8)*IF(I$8="x",(1+Toimenpiteet!$C$7),1)*IF(I$9="x",(1+Toimenpiteet!$C$34),1)*(1+I$30)*_xlfn.BINOM.INV(1,(1-(Satokasvi!$H$15*(1+I$41))),H72))</f>
        <v>2598.7200903571379</v>
      </c>
      <c r="BI72" s="5">
        <f ca="1">IF(J$11="x",0,_xlfn.NORM.INV(I72,Satokasvi!$H$8,Satokasvi!$I$8)*IF(J$8="x",(1+Toimenpiteet!$C$7),1)*IF(J$9="x",(1+Toimenpiteet!$C$34),1)*(1+J$30)*_xlfn.BINOM.INV(1,(1-(Satokasvi!$H$15*(1+J$41))),I72))</f>
        <v>2334.9582466861716</v>
      </c>
      <c r="BJ72" s="5">
        <f ca="1">IF(K$11="x",0,_xlfn.NORM.INV(J72,Satokasvi!$H$8,Satokasvi!$I$8)*IF(K$8="x",(1+Toimenpiteet!$C$7),1)*IF(K$9="x",(1+Toimenpiteet!$C$34),1)*(1+K$30)*_xlfn.BINOM.INV(1,(1-(Satokasvi!$H$15*(1+K$41))),J72))</f>
        <v>0</v>
      </c>
      <c r="BK72" s="5">
        <f ca="1">IF(L$11="x",0,_xlfn.NORM.INV(K72,Satokasvi!$H$8,Satokasvi!$I$8)*IF(L$8="x",(1+Toimenpiteet!$C$7),1)*IF(L$9="x",(1+Toimenpiteet!$C$34),1)*(1+L$30)*_xlfn.BINOM.INV(1,(1-(Satokasvi!$H$15*(1+L$41))),K72))</f>
        <v>2353.6617152536633</v>
      </c>
      <c r="BL72" s="5">
        <f ca="1">IF(M$11="x",0,_xlfn.NORM.INV(L72,Satokasvi!$H$8,Satokasvi!$I$8)*IF(M$8="x",(1+Toimenpiteet!$C$7),1)*IF(M$9="x",(1+Toimenpiteet!$C$34),1)*(1+M$30)*_xlfn.BINOM.INV(1,(1-(Satokasvi!$H$15*(1+M$41))),L72))</f>
        <v>2644.0742703767837</v>
      </c>
      <c r="BM72" s="5">
        <f ca="1">IF(N$11="x",0,_xlfn.NORM.INV(M72,Satokasvi!$H$8,Satokasvi!$I$8)*IF(N$8="x",(1+Toimenpiteet!$C$7),1)*IF(N$9="x",(1+Toimenpiteet!$C$34),1)*(1+N$30)*_xlfn.BINOM.INV(1,(1-(Satokasvi!$H$15*(1+N$41))),M72))</f>
        <v>0</v>
      </c>
      <c r="BN72" s="5">
        <f ca="1">IF(O$11="x",0,_xlfn.NORM.INV(N72,Satokasvi!$H$8,Satokasvi!$I$8)*IF(O$8="x",(1+Toimenpiteet!$C$7),1)*IF(O$9="x",(1+Toimenpiteet!$C$34),1)*(1+O$30)*_xlfn.BINOM.INV(1,(1-(Satokasvi!$H$15*(1+O$41))),N72))</f>
        <v>2622.4112643716408</v>
      </c>
      <c r="BO72" s="5">
        <f ca="1">IF(P$11="x",0,_xlfn.NORM.INV(O72,Satokasvi!$H$8,Satokasvi!$I$8)*IF(P$8="x",(1+Toimenpiteet!$C$7),1)*IF(P$9="x",(1+Toimenpiteet!$C$34),1)*(1+P$30)*_xlfn.BINOM.INV(1,(1-(Satokasvi!$H$15*(1+P$41))),O72))</f>
        <v>0</v>
      </c>
      <c r="BP72" s="5">
        <f ca="1">IF(Q$11="x",0,_xlfn.NORM.INV(P72,Satokasvi!$H$8,Satokasvi!$I$8)*IF(Q$8="x",(1+Toimenpiteet!$C$7),1)*IF(Q$9="x",(1+Toimenpiteet!$C$34),1)*(1+Q$30)*_xlfn.BINOM.INV(1,(1-(Satokasvi!$H$15*(1+Q$41))),P72))</f>
        <v>2499.344345977082</v>
      </c>
      <c r="BQ72" s="5">
        <f ca="1">IF(R$11="x",0,_xlfn.NORM.INV(Q72,Satokasvi!$H$8,Satokasvi!$I$8)*IF(R$8="x",(1+Toimenpiteet!$C$7),1)*IF(R$9="x",(1+Toimenpiteet!$C$34),1)*(1+R$30)*_xlfn.BINOM.INV(1,(1-(Satokasvi!$H$15*(1+R$41))),Q72))</f>
        <v>2432.4640764504561</v>
      </c>
      <c r="BR72" s="5">
        <f ca="1">IF(S$11="x",0,_xlfn.NORM.INV(R72,Satokasvi!$H$8,Satokasvi!$I$8)*IF(S$8="x",(1+Toimenpiteet!$C$7),1)*IF(S$9="x",(1+Toimenpiteet!$C$34),1)*(1+S$30)*_xlfn.BINOM.INV(1,(1-(Satokasvi!$H$15*(1+S$41))),R72))</f>
        <v>2365.217894169798</v>
      </c>
      <c r="BS72" s="5">
        <f ca="1">IF(T$11="x",0,_xlfn.NORM.INV(S72,Satokasvi!$H$8,Satokasvi!$I$8)*IF(T$8="x",(1+Toimenpiteet!$C$7),1)*IF(T$9="x",(1+Toimenpiteet!$C$34),1)*(1+T$30)*_xlfn.BINOM.INV(1,(1-(Satokasvi!$H$15*(1+T$41))),S72))</f>
        <v>2359.5972701996952</v>
      </c>
      <c r="BT72" s="5">
        <f ca="1">IF(U$11="x",0,_xlfn.NORM.INV(T72,Satokasvi!$H$8,Satokasvi!$I$8)*IF(U$8="x",(1+Toimenpiteet!$C$7),1)*IF(U$9="x",(1+Toimenpiteet!$C$34),1)*(1+U$30)*_xlfn.BINOM.INV(1,(1-(Satokasvi!$H$15*(1+U$41))),T72))</f>
        <v>2448.9373525292949</v>
      </c>
      <c r="BU72" s="5">
        <f ca="1">IF(V$11="x",0,_xlfn.NORM.INV(U72,Satokasvi!$H$8,Satokasvi!$I$8)*IF(V$8="x",(1+Toimenpiteet!$C$7),1)*IF(V$9="x",(1+Toimenpiteet!$C$34),1)*(1+V$30)*_xlfn.BINOM.INV(1,(1-(Satokasvi!$H$15*(1+V$41))),U72))</f>
        <v>2391.1747511237554</v>
      </c>
      <c r="BV72" s="5">
        <f ca="1">IF(W$11="x",0,_xlfn.NORM.INV(V72,Satokasvi!$H$8,Satokasvi!$I$8)*IF(W$8="x",(1+Toimenpiteet!$C$7),1)*IF(W$9="x",(1+Toimenpiteet!$C$34),1)*(1+W$30)*_xlfn.BINOM.INV(1,(1-(Satokasvi!$H$15*(1+W$41))),V72))</f>
        <v>0</v>
      </c>
      <c r="BW72" s="5">
        <f ca="1">IF(X$11="x",0,_xlfn.NORM.INV(W72,Satokasvi!$H$8,Satokasvi!$I$8)*IF(X$8="x",(1+Toimenpiteet!$C$7),1)*IF(X$9="x",(1+Toimenpiteet!$C$34),1)*(1+X$30)*_xlfn.BINOM.INV(1,(1-(Satokasvi!$H$15*(1+X$41))),W72))</f>
        <v>2516.9975454607775</v>
      </c>
      <c r="BX72" s="5">
        <f ca="1">IF(Y$11="x",0,_xlfn.NORM.INV(X72,Satokasvi!$H$8,Satokasvi!$I$8)*IF(Y$8="x",(1+Toimenpiteet!$C$7),1)*IF(Y$9="x",(1+Toimenpiteet!$C$34),1)*(1+Y$30)*_xlfn.BINOM.INV(1,(1-(Satokasvi!$H$15*(1+Y$41))),X72))</f>
        <v>2838.2766537974735</v>
      </c>
      <c r="BY72" s="5">
        <f ca="1">IF(Z$11="x",0,_xlfn.NORM.INV(Y72,Satokasvi!$H$8,Satokasvi!$I$8)*IF(Z$8="x",(1+Toimenpiteet!$C$7),1)*IF(Z$9="x",(1+Toimenpiteet!$C$34),1)*(1+Z$30)*_xlfn.BINOM.INV(1,(1-(Satokasvi!$H$15*(1+Z$41))),Y72))</f>
        <v>2525.4445226540561</v>
      </c>
      <c r="BZ72" s="5">
        <f ca="1">IF(AA$11="x",0,_xlfn.NORM.INV(Z72,Satokasvi!$H$8,Satokasvi!$I$8)*IF(AA$8="x",(1+Toimenpiteet!$C$7),1)*IF(AA$9="x",(1+Toimenpiteet!$C$34),1)*(1+AA$30)*_xlfn.BINOM.INV(1,(1-(Satokasvi!$H$15*(1+AA$41))),Z72))</f>
        <v>2619.9406519673184</v>
      </c>
      <c r="CB72" s="35">
        <f ca="1">_xlfn.NORM.INV(RAND(),Satokasvi!$H$13,Satokasvi!$I$13)</f>
        <v>193.26396360792984</v>
      </c>
      <c r="CC72" s="35">
        <f ca="1">_xlfn.NORM.INV(RAND(),Satokasvi!$H$13,Satokasvi!$I$13)</f>
        <v>156.8699832977818</v>
      </c>
      <c r="CD72" s="35">
        <f ca="1">_xlfn.NORM.INV(RAND(),Satokasvi!$H$13,Satokasvi!$I$13)</f>
        <v>146.77886909746658</v>
      </c>
      <c r="CE72" s="35">
        <f ca="1">_xlfn.NORM.INV(RAND(),Satokasvi!$H$13,Satokasvi!$I$13)</f>
        <v>241.09116990529526</v>
      </c>
      <c r="CF72" s="35">
        <f ca="1">_xlfn.NORM.INV(RAND(),Satokasvi!$H$13,Satokasvi!$I$13)</f>
        <v>163.73801075228624</v>
      </c>
      <c r="CG72" s="35">
        <f ca="1">_xlfn.NORM.INV(RAND(),Satokasvi!$H$13,Satokasvi!$I$13)</f>
        <v>188.13284456971979</v>
      </c>
      <c r="CH72" s="35">
        <f ca="1">_xlfn.NORM.INV(RAND(),Satokasvi!$H$13,Satokasvi!$I$13)</f>
        <v>197.66051894753463</v>
      </c>
      <c r="CI72" s="35">
        <f ca="1">_xlfn.NORM.INV(RAND(),Satokasvi!$H$13,Satokasvi!$I$13)</f>
        <v>208.5472068965633</v>
      </c>
      <c r="CJ72" s="35">
        <f ca="1">_xlfn.NORM.INV(RAND(),Satokasvi!$H$13,Satokasvi!$I$13)</f>
        <v>143.27927804597169</v>
      </c>
      <c r="CK72" s="35">
        <f ca="1">_xlfn.NORM.INV(RAND(),Satokasvi!$H$13,Satokasvi!$I$13)</f>
        <v>171.1462789848961</v>
      </c>
      <c r="CL72" s="35">
        <f ca="1">_xlfn.NORM.INV(RAND(),Satokasvi!$H$13,Satokasvi!$I$13)</f>
        <v>199.7626686899165</v>
      </c>
      <c r="CM72" s="35">
        <f ca="1">_xlfn.NORM.INV(RAND(),Satokasvi!$H$13,Satokasvi!$I$13)</f>
        <v>154.54463422371708</v>
      </c>
      <c r="CN72" s="35">
        <f ca="1">_xlfn.NORM.INV(RAND(),Satokasvi!$H$13,Satokasvi!$I$13)</f>
        <v>166.92233885636014</v>
      </c>
      <c r="CO72" s="35">
        <f ca="1">_xlfn.NORM.INV(RAND(),Satokasvi!$H$13,Satokasvi!$I$13)</f>
        <v>253.9322053501844</v>
      </c>
      <c r="CP72" s="35">
        <f ca="1">_xlfn.NORM.INV(RAND(),Satokasvi!$H$13,Satokasvi!$I$13)</f>
        <v>208.91962963923194</v>
      </c>
      <c r="CQ72" s="35">
        <f ca="1">_xlfn.NORM.INV(RAND(),Satokasvi!$H$13,Satokasvi!$I$13)</f>
        <v>202.12110965345346</v>
      </c>
      <c r="CR72" s="35">
        <f ca="1">_xlfn.NORM.INV(RAND(),Satokasvi!$H$13,Satokasvi!$I$13)</f>
        <v>142.04289660619565</v>
      </c>
      <c r="CS72" s="35">
        <f ca="1">_xlfn.NORM.INV(RAND(),Satokasvi!$H$13,Satokasvi!$I$13)</f>
        <v>213.04061473039039</v>
      </c>
      <c r="CT72" s="35">
        <f ca="1">_xlfn.NORM.INV(RAND(),Satokasvi!$H$13,Satokasvi!$I$13)</f>
        <v>179.22106043431143</v>
      </c>
      <c r="CU72" s="35">
        <f ca="1">_xlfn.NORM.INV(RAND(),Satokasvi!$H$13,Satokasvi!$I$13)</f>
        <v>174.21312408627682</v>
      </c>
      <c r="CV72" s="35">
        <f ca="1">_xlfn.NORM.INV(RAND(),Satokasvi!$H$13,Satokasvi!$I$13)</f>
        <v>159.16946194236019</v>
      </c>
      <c r="CW72" s="35">
        <f ca="1">_xlfn.NORM.INV(RAND(),Satokasvi!$H$13,Satokasvi!$I$13)</f>
        <v>192.68492065965694</v>
      </c>
      <c r="CX72" s="35">
        <f ca="1">_xlfn.NORM.INV(RAND(),Satokasvi!$H$13,Satokasvi!$I$13)</f>
        <v>146.81644117051374</v>
      </c>
      <c r="CY72" s="35">
        <f ca="1">_xlfn.NORM.INV(RAND(),Satokasvi!$H$13,Satokasvi!$I$13)</f>
        <v>200.51721914121694</v>
      </c>
      <c r="CZ72" s="35">
        <f ca="1">_xlfn.NORM.INV(RAND(),Satokasvi!$H$13,Satokasvi!$I$13)</f>
        <v>160.55019602052971</v>
      </c>
      <c r="DB72" s="37">
        <f ca="1">(AB72*(CB72/1000)+(Satokasvi!$E$28-Satokasvi!$E$7))/(1+$C$13)^DB$61</f>
        <v>222.28251218012701</v>
      </c>
      <c r="DC72" s="37">
        <f ca="1">(AC72*(CC72/1000)+(Satokasvi!$E$28-Satokasvi!$E$7))/(1+$C$13)^DC$61</f>
        <v>-249.7879159204449</v>
      </c>
      <c r="DD72" s="37">
        <f ca="1">(AD72*(CD72/1000)+(Satokasvi!$E$28-Satokasvi!$E$7))/(1+$C$13)^DD$61</f>
        <v>-242.51253972858729</v>
      </c>
      <c r="DE72" s="37">
        <f ca="1">(AE72*(CE72/1000)+(Satokasvi!$E$28-Satokasvi!$E$7))/(1+$C$13)^DE$61</f>
        <v>-235.44906769765757</v>
      </c>
      <c r="DF72" s="37">
        <f ca="1">(AF72*(CF72/1000)+(Satokasvi!$E$28-Satokasvi!$E$7))/(1+$C$13)^DF$61</f>
        <v>-228.59132786180348</v>
      </c>
      <c r="DG72" s="37">
        <f ca="1">(AG72*(CG72/1000)+(Satokasvi!$E$28-Satokasvi!$E$7))/(1+$C$13)^DG$61</f>
        <v>171.84084186405227</v>
      </c>
      <c r="DH72" s="37">
        <f ca="1">(AH72*(CH72/1000)+(Satokasvi!$E$28-Satokasvi!$E$7))/(1+$C$13)^DH$61</f>
        <v>202.18688163885227</v>
      </c>
      <c r="DI72" s="37">
        <f ca="1">(AI72*(CI72/1000)+(Satokasvi!$E$28-Satokasvi!$E$7))/(1+$C$13)^DI$61</f>
        <v>175.20860638212696</v>
      </c>
      <c r="DJ72" s="37">
        <f ca="1">(AJ72*(CJ72/1000)+(Satokasvi!$E$28-Satokasvi!$E$7))/(1+$C$13)^DJ$61</f>
        <v>-203.10043407106113</v>
      </c>
      <c r="DK72" s="37">
        <f ca="1">(AK72*(CK72/1000)+(Satokasvi!$E$28-Satokasvi!$E$7))/(1+$C$13)^DK$61</f>
        <v>102.55135414164212</v>
      </c>
      <c r="DL72" s="37">
        <f ca="1">(AL72*(CL72/1000)+(Satokasvi!$E$28-Satokasvi!$E$7))/(1+$C$13)^DL$61</f>
        <v>190.13212870385098</v>
      </c>
      <c r="DM72" s="37">
        <f ca="1">(AM72*(CM72/1000)+(Satokasvi!$E$28-Satokasvi!$E$7))/(1+$C$13)^DM$61</f>
        <v>-185.86566825113789</v>
      </c>
      <c r="DN72" s="37">
        <f ca="1">(AN72*(CN72/1000)+(Satokasvi!$E$28-Satokasvi!$E$7))/(1+$C$13)^DN$61</f>
        <v>117.62686829039984</v>
      </c>
      <c r="DO72" s="37">
        <f ca="1">(AO72*(CO72/1000)+(Satokasvi!$E$28-Satokasvi!$E$7))/(1+$C$13)^DO$61</f>
        <v>-175.19621854193412</v>
      </c>
      <c r="DP72" s="37">
        <f ca="1">(AP72*(CP72/1000)+(Satokasvi!$E$28-Satokasvi!$E$7))/(1+$C$13)^DP$61</f>
        <v>165.06256315907231</v>
      </c>
      <c r="DQ72" s="37">
        <f ca="1">(AQ72*(CQ72/1000)+(Satokasvi!$E$28-Satokasvi!$E$7))/(1+$C$13)^DQ$61</f>
        <v>141.24224394065396</v>
      </c>
      <c r="DR72" s="37">
        <f ca="1">(AR72*(CR72/1000)+(Satokasvi!$E$28-Satokasvi!$E$7))/(1+$C$13)^DR$61</f>
        <v>42.933419516202115</v>
      </c>
      <c r="DS72" s="37">
        <f ca="1">(AS72*(CS72/1000)+(Satokasvi!$E$28-Satokasvi!$E$7))/(1+$C$13)^DS$61</f>
        <v>139.6178553924355</v>
      </c>
      <c r="DT72" s="37">
        <f ca="1">(AT72*(CT72/1000)+(Satokasvi!$E$28-Satokasvi!$E$7))/(1+$C$13)^DT$61</f>
        <v>99.173395468084607</v>
      </c>
      <c r="DU72" s="37">
        <f ca="1">(AU72*(CU72/1000)+(Satokasvi!$E$28-Satokasvi!$E$7))/(1+$C$13)^DU$61</f>
        <v>83.922861848117932</v>
      </c>
      <c r="DV72" s="37">
        <f ca="1">(AV72*(CV72/1000)+(Satokasvi!$E$28-Satokasvi!$E$7))/(1+$C$13)^DV$61</f>
        <v>-142.45055811590174</v>
      </c>
      <c r="DW72" s="37">
        <f ca="1">(AW72*(CW72/1000)+(Satokasvi!$E$28-Satokasvi!$E$7))/(1+$C$13)^DW$61</f>
        <v>114.80981210635953</v>
      </c>
      <c r="DX72" s="37">
        <f ca="1">(AX72*(CX72/1000)+(Satokasvi!$E$28-Satokasvi!$E$7))/(1+$C$13)^DX$61</f>
        <v>76.868014912252079</v>
      </c>
      <c r="DY72" s="37">
        <f ca="1">(AY72*(CY72/1000)+(Satokasvi!$E$28-Satokasvi!$E$7))/(1+$C$13)^DY$61</f>
        <v>118.75039976298341</v>
      </c>
      <c r="DZ72" s="37">
        <f ca="1">(AZ72*(CZ72/1000)+(Satokasvi!$E$28-Satokasvi!$E$7))/(1+$C$13)^DZ$61</f>
        <v>74.330702903726745</v>
      </c>
      <c r="EB72" s="37">
        <f ca="1">IF(C$11="x",Toimenpiteet!$E$115,BB72*(CB72/1000)+(Satokasvi!$E$28-Satokasvi!$E$7)+IF(C$8="x",Toimenpiteet!$E$29,0)+IF(C$9="x",Toimenpiteet!$E$60,0)+IF(C$10="x",Toimenpiteet!$E$88,0))/(1+$C$13)^EB$61</f>
        <v>222.28251218012701</v>
      </c>
      <c r="EC72" s="37">
        <f ca="1">IF(D$11="x",Toimenpiteet!$E$115,BC72*(CC72/1000)+(Satokasvi!$E$28-Satokasvi!$E$7)+IF(D$8="x",Toimenpiteet!$E$29,0)+IF(D$9="x",Toimenpiteet!$E$60,0)+IF(D$10="x",Toimenpiteet!$E$88,0))/(1+$C$13)^EC$61</f>
        <v>-249.7879159204449</v>
      </c>
      <c r="ED72" s="37">
        <f ca="1">IF(E$11="x",Toimenpiteet!$E$115,BD72*(CD72/1000)+(Satokasvi!$E$28-Satokasvi!$E$7)+IF(E$8="x",Toimenpiteet!$E$29,0)+IF(E$9="x",Toimenpiteet!$E$60,0)+IF(E$10="x",Toimenpiteet!$E$88,0))/(1+$C$13)^ED$61</f>
        <v>-242.51253972858729</v>
      </c>
      <c r="EE72" s="37">
        <f ca="1">IF(F$11="x",Toimenpiteet!$E$115,BE72*(CE72/1000)+(Satokasvi!$E$28-Satokasvi!$E$7)+IF(F$8="x",Toimenpiteet!$E$29,0)+IF(F$9="x",Toimenpiteet!$E$60,0)+IF(F$10="x",Toimenpiteet!$E$88,0))/(1+$C$13)^EE$61</f>
        <v>-235.44906769765757</v>
      </c>
      <c r="EF72" s="37">
        <f ca="1">IF(G$11="x",Toimenpiteet!$E$115,BF72*(CF72/1000)+(Satokasvi!$E$28-Satokasvi!$E$7)+IF(G$8="x",Toimenpiteet!$E$29,0)+IF(G$9="x",Toimenpiteet!$E$60,0)+IF(G$10="x",Toimenpiteet!$E$88,0))/(1+$C$13)^EF$61</f>
        <v>-228.59132786180348</v>
      </c>
      <c r="EG72" s="37">
        <f ca="1">IF(H$11="x",Toimenpiteet!$E$115,BG72*(CG72/1000)+(Satokasvi!$E$28-Satokasvi!$E$7)+IF(H$8="x",Toimenpiteet!$E$29,0)+IF(H$9="x",Toimenpiteet!$E$60,0)+IF(H$10="x",Toimenpiteet!$E$88,0))/(1+$C$13)^EG$61</f>
        <v>171.84084186405227</v>
      </c>
      <c r="EH72" s="37">
        <f ca="1">IF(I$11="x",Toimenpiteet!$E$115,BH72*(CH72/1000)+(Satokasvi!$E$28-Satokasvi!$E$7)+IF(I$8="x",Toimenpiteet!$E$29,0)+IF(I$9="x",Toimenpiteet!$E$60,0)+IF(I$10="x",Toimenpiteet!$E$88,0))/(1+$C$13)^EH$61</f>
        <v>202.18688163885227</v>
      </c>
      <c r="EI72" s="37">
        <f ca="1">IF(J$11="x",Toimenpiteet!$E$115,BI72*(CI72/1000)+(Satokasvi!$E$28-Satokasvi!$E$7)+IF(J$8="x",Toimenpiteet!$E$29,0)+IF(J$9="x",Toimenpiteet!$E$60,0)+IF(J$10="x",Toimenpiteet!$E$88,0))/(1+$C$13)^EI$61</f>
        <v>175.20860638212696</v>
      </c>
      <c r="EJ72" s="37">
        <f ca="1">IF(K$11="x",Toimenpiteet!$E$115,BJ72*(CJ72/1000)+(Satokasvi!$E$28-Satokasvi!$E$7)+IF(K$8="x",Toimenpiteet!$E$29,0)+IF(K$9="x",Toimenpiteet!$E$60,0)+IF(K$10="x",Toimenpiteet!$E$88,0))/(1+$C$13)^EJ$61</f>
        <v>-203.10043407106113</v>
      </c>
      <c r="EK72" s="37">
        <f ca="1">IF(L$11="x",Toimenpiteet!$E$115,BK72*(CK72/1000)+(Satokasvi!$E$28-Satokasvi!$E$7)+IF(L$8="x",Toimenpiteet!$E$29,0)+IF(L$9="x",Toimenpiteet!$E$60,0)+IF(L$10="x",Toimenpiteet!$E$88,0))/(1+$C$13)^EK$61</f>
        <v>102.55135414164212</v>
      </c>
      <c r="EL72" s="37">
        <f ca="1">IF(M$11="x",Toimenpiteet!$E$115,BL72*(CL72/1000)+(Satokasvi!$E$28-Satokasvi!$E$7)+IF(M$8="x",Toimenpiteet!$E$29,0)+IF(M$9="x",Toimenpiteet!$E$60,0)+IF(M$10="x",Toimenpiteet!$E$88,0))/(1+$C$13)^EL$61</f>
        <v>190.13212870385098</v>
      </c>
      <c r="EM72" s="37">
        <f ca="1">IF(N$11="x",Toimenpiteet!$E$115,BM72*(CM72/1000)+(Satokasvi!$E$28-Satokasvi!$E$7)+IF(N$8="x",Toimenpiteet!$E$29,0)+IF(N$9="x",Toimenpiteet!$E$60,0)+IF(N$10="x",Toimenpiteet!$E$88,0))/(1+$C$13)^EM$61</f>
        <v>-185.86566825113789</v>
      </c>
      <c r="EN72" s="37">
        <f ca="1">IF(O$11="x",Toimenpiteet!$E$115,BN72*(CN72/1000)+(Satokasvi!$E$28-Satokasvi!$E$7)+IF(O$8="x",Toimenpiteet!$E$29,0)+IF(O$9="x",Toimenpiteet!$E$60,0)+IF(O$10="x",Toimenpiteet!$E$88,0))/(1+$C$13)^EN$61</f>
        <v>117.62686829039984</v>
      </c>
      <c r="EO72" s="37">
        <f ca="1">IF(P$11="x",Toimenpiteet!$E$115,BO72*(CO72/1000)+(Satokasvi!$E$28-Satokasvi!$E$7)+IF(P$8="x",Toimenpiteet!$E$29,0)+IF(P$9="x",Toimenpiteet!$E$60,0)+IF(P$10="x",Toimenpiteet!$E$88,0))/(1+$C$13)^EO$61</f>
        <v>-175.19621854193412</v>
      </c>
      <c r="EP72" s="37">
        <f ca="1">IF(Q$11="x",Toimenpiteet!$E$115,BP72*(CP72/1000)+(Satokasvi!$E$28-Satokasvi!$E$7)+IF(Q$8="x",Toimenpiteet!$E$29,0)+IF(Q$9="x",Toimenpiteet!$E$60,0)+IF(Q$10="x",Toimenpiteet!$E$88,0))/(1+$C$13)^EP$61</f>
        <v>165.06256315907231</v>
      </c>
      <c r="EQ72" s="37">
        <f ca="1">IF(R$11="x",Toimenpiteet!$E$115,BQ72*(CQ72/1000)+(Satokasvi!$E$28-Satokasvi!$E$7)+IF(R$8="x",Toimenpiteet!$E$29,0)+IF(R$9="x",Toimenpiteet!$E$60,0)+IF(R$10="x",Toimenpiteet!$E$88,0))/(1+$C$13)^EQ$61</f>
        <v>141.24224394065396</v>
      </c>
      <c r="ER72" s="37">
        <f ca="1">IF(S$11="x",Toimenpiteet!$E$115,BR72*(CR72/1000)+(Satokasvi!$E$28-Satokasvi!$E$7)+IF(S$8="x",Toimenpiteet!$E$29,0)+IF(S$9="x",Toimenpiteet!$E$60,0)+IF(S$10="x",Toimenpiteet!$E$88,0))/(1+$C$13)^ER$61</f>
        <v>42.933419516202115</v>
      </c>
      <c r="ES72" s="37">
        <f ca="1">IF(T$11="x",Toimenpiteet!$E$115,BS72*(CS72/1000)+(Satokasvi!$E$28-Satokasvi!$E$7)+IF(T$8="x",Toimenpiteet!$E$29,0)+IF(T$9="x",Toimenpiteet!$E$60,0)+IF(T$10="x",Toimenpiteet!$E$88,0))/(1+$C$13)^ES$61</f>
        <v>139.6178553924355</v>
      </c>
      <c r="ET72" s="37">
        <f ca="1">IF(U$11="x",Toimenpiteet!$E$115,BT72*(CT72/1000)+(Satokasvi!$E$28-Satokasvi!$E$7)+IF(U$8="x",Toimenpiteet!$E$29,0)+IF(U$9="x",Toimenpiteet!$E$60,0)+IF(U$10="x",Toimenpiteet!$E$88,0))/(1+$C$13)^ET$61</f>
        <v>99.173395468084607</v>
      </c>
      <c r="EU72" s="37">
        <f ca="1">IF(V$11="x",Toimenpiteet!$E$115,BU72*(CU72/1000)+(Satokasvi!$E$28-Satokasvi!$E$7)+IF(V$8="x",Toimenpiteet!$E$29,0)+IF(V$9="x",Toimenpiteet!$E$60,0)+IF(V$10="x",Toimenpiteet!$E$88,0))/(1+$C$13)^EU$61</f>
        <v>83.922861848117932</v>
      </c>
      <c r="EV72" s="37">
        <f ca="1">IF(W$11="x",Toimenpiteet!$E$115,BV72*(CV72/1000)+(Satokasvi!$E$28-Satokasvi!$E$7)+IF(W$8="x",Toimenpiteet!$E$29,0)+IF(W$9="x",Toimenpiteet!$E$60,0)+IF(W$10="x",Toimenpiteet!$E$88,0))/(1+$C$13)^EV$61</f>
        <v>-142.45055811590174</v>
      </c>
      <c r="EW72" s="37">
        <f ca="1">IF(X$11="x",Toimenpiteet!$E$115,BW72*(CW72/1000)+(Satokasvi!$E$28-Satokasvi!$E$7)+IF(X$8="x",Toimenpiteet!$E$29,0)+IF(X$9="x",Toimenpiteet!$E$60,0)+IF(X$10="x",Toimenpiteet!$E$88,0))/(1+$C$13)^EW$61</f>
        <v>114.80981210635953</v>
      </c>
      <c r="EX72" s="37">
        <f ca="1">IF(Y$11="x",Toimenpiteet!$E$115,BX72*(CX72/1000)+(Satokasvi!$E$28-Satokasvi!$E$7)+IF(Y$8="x",Toimenpiteet!$E$29,0)+IF(Y$9="x",Toimenpiteet!$E$60,0)+IF(Y$10="x",Toimenpiteet!$E$88,0))/(1+$C$13)^EX$61</f>
        <v>76.868014912252079</v>
      </c>
      <c r="EY72" s="37">
        <f ca="1">IF(Z$11="x",Toimenpiteet!$E$115,BY72*(CY72/1000)+(Satokasvi!$E$28-Satokasvi!$E$7)+IF(Z$8="x",Toimenpiteet!$E$29,0)+IF(Z$9="x",Toimenpiteet!$E$60,0)+IF(Z$10="x",Toimenpiteet!$E$88,0))/(1+$C$13)^EY$61</f>
        <v>118.75039976298341</v>
      </c>
      <c r="EZ72" s="37">
        <f ca="1">IF(AA$11="x",Toimenpiteet!$E$115,BZ72*(CZ72/1000)+(Satokasvi!$E$28-Satokasvi!$E$7)+IF(AA$8="x",Toimenpiteet!$E$29,0)+IF(AA$9="x",Toimenpiteet!$E$60,0)+IF(AA$10="x",Toimenpiteet!$E$88,0))/(1+$C$13)^EZ$61</f>
        <v>74.330702903726745</v>
      </c>
      <c r="FA72" s="37"/>
      <c r="FB72" s="37">
        <f t="shared" ca="1" si="48"/>
        <v>222.28251218012701</v>
      </c>
      <c r="FC72" s="37">
        <f t="shared" ca="1" si="49"/>
        <v>-27.505403740317888</v>
      </c>
      <c r="FD72" s="37">
        <f t="shared" ca="1" si="50"/>
        <v>-270.01794346890517</v>
      </c>
      <c r="FE72" s="37">
        <f t="shared" ca="1" si="51"/>
        <v>-505.46701116656277</v>
      </c>
      <c r="FF72" s="37">
        <f t="shared" ca="1" si="52"/>
        <v>-734.05833902836628</v>
      </c>
      <c r="FG72" s="37">
        <f t="shared" ca="1" si="53"/>
        <v>-562.21749716431395</v>
      </c>
      <c r="FH72" s="37">
        <f t="shared" ca="1" si="54"/>
        <v>-360.03061552546171</v>
      </c>
      <c r="FI72" s="37">
        <f t="shared" ca="1" si="55"/>
        <v>-184.82200914333475</v>
      </c>
      <c r="FJ72" s="37">
        <f t="shared" ca="1" si="56"/>
        <v>-387.92244321439591</v>
      </c>
      <c r="FK72" s="37">
        <f t="shared" ca="1" si="57"/>
        <v>-285.37108907275376</v>
      </c>
      <c r="FL72" s="37">
        <f t="shared" ca="1" si="58"/>
        <v>-95.238960368902781</v>
      </c>
      <c r="FM72" s="37">
        <f t="shared" ca="1" si="59"/>
        <v>-281.10462862004067</v>
      </c>
      <c r="FN72" s="37">
        <f t="shared" ca="1" si="60"/>
        <v>-163.47776032964083</v>
      </c>
      <c r="FO72" s="37">
        <f t="shared" ca="1" si="61"/>
        <v>-338.67397887157495</v>
      </c>
      <c r="FP72" s="37">
        <f t="shared" ca="1" si="62"/>
        <v>-173.61141571250263</v>
      </c>
      <c r="FQ72" s="37">
        <f t="shared" ca="1" si="63"/>
        <v>-32.36917177184867</v>
      </c>
      <c r="FR72" s="37">
        <f t="shared" ca="1" si="64"/>
        <v>10.564247744353445</v>
      </c>
      <c r="FS72" s="37">
        <f t="shared" ca="1" si="65"/>
        <v>150.18210313678895</v>
      </c>
      <c r="FT72" s="37">
        <f t="shared" ca="1" si="66"/>
        <v>249.35549860487356</v>
      </c>
      <c r="FU72" s="37">
        <f t="shared" ca="1" si="67"/>
        <v>333.27836045299148</v>
      </c>
      <c r="FV72" s="37">
        <f t="shared" ca="1" si="68"/>
        <v>190.82780233708974</v>
      </c>
      <c r="FW72" s="37">
        <f t="shared" ca="1" si="69"/>
        <v>305.63761444344925</v>
      </c>
      <c r="FX72" s="37">
        <f t="shared" ca="1" si="70"/>
        <v>382.50562935570133</v>
      </c>
      <c r="FY72" s="37">
        <f t="shared" ca="1" si="71"/>
        <v>501.25602911868475</v>
      </c>
      <c r="FZ72" s="37">
        <f t="shared" ca="1" si="72"/>
        <v>575.58673202241152</v>
      </c>
      <c r="GA72" s="37"/>
      <c r="GB72" s="37">
        <f t="shared" ca="1" si="73"/>
        <v>222.28251218012701</v>
      </c>
      <c r="GC72" s="37">
        <f t="shared" ca="1" si="74"/>
        <v>-27.505403740317888</v>
      </c>
      <c r="GD72" s="37">
        <f t="shared" ca="1" si="23"/>
        <v>-270.01794346890517</v>
      </c>
      <c r="GE72" s="37">
        <f t="shared" ca="1" si="24"/>
        <v>-505.46701116656277</v>
      </c>
      <c r="GF72" s="37">
        <f t="shared" ca="1" si="25"/>
        <v>-734.05833902836628</v>
      </c>
      <c r="GG72" s="37">
        <f t="shared" ca="1" si="26"/>
        <v>-562.21749716431395</v>
      </c>
      <c r="GH72" s="37">
        <f t="shared" ca="1" si="27"/>
        <v>-360.03061552546171</v>
      </c>
      <c r="GI72" s="37">
        <f t="shared" ca="1" si="28"/>
        <v>-184.82200914333475</v>
      </c>
      <c r="GJ72" s="37">
        <f t="shared" ca="1" si="29"/>
        <v>-387.92244321439591</v>
      </c>
      <c r="GK72" s="37">
        <f t="shared" ca="1" si="30"/>
        <v>-285.37108907275376</v>
      </c>
      <c r="GL72" s="37">
        <f t="shared" ca="1" si="31"/>
        <v>-95.238960368902781</v>
      </c>
      <c r="GM72" s="37">
        <f t="shared" ca="1" si="32"/>
        <v>-281.10462862004067</v>
      </c>
      <c r="GN72" s="37">
        <f t="shared" ca="1" si="33"/>
        <v>-163.47776032964083</v>
      </c>
      <c r="GO72" s="37">
        <f t="shared" ca="1" si="34"/>
        <v>-338.67397887157495</v>
      </c>
      <c r="GP72" s="37">
        <f t="shared" ca="1" si="35"/>
        <v>-173.61141571250263</v>
      </c>
      <c r="GQ72" s="37">
        <f t="shared" ca="1" si="36"/>
        <v>-32.36917177184867</v>
      </c>
      <c r="GR72" s="37">
        <f t="shared" ca="1" si="37"/>
        <v>10.564247744353445</v>
      </c>
      <c r="GS72" s="37">
        <f t="shared" ca="1" si="38"/>
        <v>150.18210313678895</v>
      </c>
      <c r="GT72" s="37">
        <f t="shared" ca="1" si="39"/>
        <v>249.35549860487356</v>
      </c>
      <c r="GU72" s="37">
        <f t="shared" ca="1" si="40"/>
        <v>333.27836045299148</v>
      </c>
      <c r="GV72" s="37">
        <f t="shared" ca="1" si="41"/>
        <v>190.82780233708974</v>
      </c>
      <c r="GW72" s="37">
        <f t="shared" ca="1" si="42"/>
        <v>305.63761444344925</v>
      </c>
      <c r="GX72" s="37">
        <f t="shared" ca="1" si="43"/>
        <v>382.50562935570133</v>
      </c>
      <c r="GY72" s="37">
        <f t="shared" ca="1" si="44"/>
        <v>501.25602911868475</v>
      </c>
      <c r="GZ72" s="37">
        <f t="shared" ca="1" si="45"/>
        <v>575.58673202241152</v>
      </c>
      <c r="HA72" s="37"/>
      <c r="HB72" s="37">
        <f t="shared" ca="1" si="77"/>
        <v>-734.05833902836628</v>
      </c>
      <c r="HC72" s="37">
        <f t="shared" ca="1" si="75"/>
        <v>-734.05833902836628</v>
      </c>
      <c r="HD72" s="37">
        <f t="shared" ca="1" si="76"/>
        <v>0</v>
      </c>
      <c r="HG72" s="76">
        <f t="shared" si="80"/>
        <v>1.111111111111112E-2</v>
      </c>
      <c r="HH72" s="36">
        <f t="shared" si="78"/>
        <v>1.111111111111112E-3</v>
      </c>
      <c r="HI72" s="36">
        <f t="shared" si="78"/>
        <v>2.222222222222224E-3</v>
      </c>
      <c r="HJ72" s="36">
        <f t="shared" si="78"/>
        <v>3.3333333333333357E-3</v>
      </c>
      <c r="HK72" s="36">
        <f t="shared" si="78"/>
        <v>4.4444444444444479E-3</v>
      </c>
      <c r="HL72" s="36">
        <f t="shared" si="78"/>
        <v>5.5555555555555601E-3</v>
      </c>
      <c r="HM72" s="36">
        <f t="shared" si="78"/>
        <v>6.6666666666666714E-3</v>
      </c>
      <c r="HN72" s="36">
        <f t="shared" si="78"/>
        <v>7.7777777777777836E-3</v>
      </c>
      <c r="HO72" s="36">
        <f t="shared" si="78"/>
        <v>8.8888888888888958E-3</v>
      </c>
      <c r="HP72" s="36">
        <f t="shared" si="78"/>
        <v>1.0000000000000007E-2</v>
      </c>
      <c r="HQ72" s="36">
        <f t="shared" si="78"/>
        <v>1.111111111111112E-2</v>
      </c>
      <c r="HR72" s="36">
        <f t="shared" si="79"/>
        <v>1.111111111111112E-2</v>
      </c>
      <c r="HS72" s="36">
        <f t="shared" si="79"/>
        <v>1.111111111111112E-2</v>
      </c>
      <c r="HT72" s="36">
        <f t="shared" si="79"/>
        <v>1.111111111111112E-2</v>
      </c>
      <c r="HU72" s="36">
        <f t="shared" si="79"/>
        <v>1.111111111111112E-2</v>
      </c>
      <c r="HV72" s="36">
        <f t="shared" si="79"/>
        <v>1.111111111111112E-2</v>
      </c>
      <c r="HW72" s="36">
        <f t="shared" si="79"/>
        <v>1.111111111111112E-2</v>
      </c>
      <c r="HX72" s="36">
        <f t="shared" si="79"/>
        <v>1.111111111111112E-2</v>
      </c>
      <c r="HY72" s="36">
        <f t="shared" si="79"/>
        <v>1.111111111111112E-2</v>
      </c>
      <c r="HZ72" s="36">
        <f t="shared" si="79"/>
        <v>1.111111111111112E-2</v>
      </c>
      <c r="IA72" s="36">
        <f t="shared" si="79"/>
        <v>1.111111111111112E-2</v>
      </c>
      <c r="IB72" s="36">
        <f t="shared" si="79"/>
        <v>1.111111111111112E-2</v>
      </c>
      <c r="IC72" s="36">
        <f t="shared" si="79"/>
        <v>1.111111111111112E-2</v>
      </c>
      <c r="ID72" s="36">
        <f t="shared" si="79"/>
        <v>1.111111111111112E-2</v>
      </c>
      <c r="IE72" s="36">
        <f t="shared" si="79"/>
        <v>1.111111111111112E-2</v>
      </c>
      <c r="IF72" s="36">
        <f t="shared" si="79"/>
        <v>1.111111111111112E-2</v>
      </c>
    </row>
    <row r="73" spans="2:240" x14ac:dyDescent="0.35">
      <c r="B73" s="15">
        <f t="shared" ca="1" si="47"/>
        <v>0.9077850662071566</v>
      </c>
      <c r="C73" s="15">
        <f t="shared" ca="1" si="47"/>
        <v>0.92095500747683978</v>
      </c>
      <c r="D73" s="15">
        <f t="shared" ca="1" si="47"/>
        <v>0.9344771837622714</v>
      </c>
      <c r="E73" s="15">
        <f t="shared" ca="1" si="47"/>
        <v>0.89522194212534101</v>
      </c>
      <c r="F73" s="15">
        <f t="shared" ca="1" si="47"/>
        <v>0.62712571171741238</v>
      </c>
      <c r="G73" s="15">
        <f t="shared" ca="1" si="47"/>
        <v>0.85676349545483421</v>
      </c>
      <c r="H73" s="15">
        <f t="shared" ca="1" si="47"/>
        <v>0.23163401560339569</v>
      </c>
      <c r="I73" s="15">
        <f t="shared" ca="1" si="47"/>
        <v>3.2306099810565314E-2</v>
      </c>
      <c r="J73" s="15">
        <f t="shared" ca="1" si="47"/>
        <v>0.78991041986331456</v>
      </c>
      <c r="K73" s="15">
        <f t="shared" ca="1" si="47"/>
        <v>0.34654633218572972</v>
      </c>
      <c r="L73" s="15">
        <f t="shared" ca="1" si="47"/>
        <v>0.7430382135529664</v>
      </c>
      <c r="M73" s="15">
        <f t="shared" ca="1" si="47"/>
        <v>8.8897715238376973E-2</v>
      </c>
      <c r="N73" s="15">
        <f t="shared" ca="1" si="47"/>
        <v>0.67599879012728714</v>
      </c>
      <c r="O73" s="15">
        <f t="shared" ca="1" si="47"/>
        <v>0.13360486505330671</v>
      </c>
      <c r="P73" s="15">
        <f t="shared" ca="1" si="47"/>
        <v>0.79879198476242808</v>
      </c>
      <c r="Q73" s="15">
        <f t="shared" ca="1" si="47"/>
        <v>0.65201247781200322</v>
      </c>
      <c r="R73" s="15">
        <f t="shared" ca="1" si="20"/>
        <v>0.44902087686698111</v>
      </c>
      <c r="S73" s="15">
        <f t="shared" ca="1" si="20"/>
        <v>0.28250914097000035</v>
      </c>
      <c r="T73" s="15">
        <f t="shared" ca="1" si="21"/>
        <v>0.98310100327190797</v>
      </c>
      <c r="U73" s="15">
        <f t="shared" ca="1" si="21"/>
        <v>0.47629516220469825</v>
      </c>
      <c r="V73" s="15">
        <f t="shared" ca="1" si="21"/>
        <v>0.72161524393044796</v>
      </c>
      <c r="W73" s="15">
        <f t="shared" ca="1" si="21"/>
        <v>0.38611775317277508</v>
      </c>
      <c r="X73" s="15">
        <f t="shared" ca="1" si="21"/>
        <v>0.65433220518335411</v>
      </c>
      <c r="Y73" s="15">
        <f t="shared" ca="1" si="21"/>
        <v>0.9641781534447359</v>
      </c>
      <c r="Z73" s="15">
        <f t="shared" ca="1" si="21"/>
        <v>0.19844011314881327</v>
      </c>
      <c r="AB73" s="5">
        <f ca="1">_xlfn.NORM.INV(B73,Satokasvi!$H$8,Satokasvi!$I$8)*_xlfn.BINOM.INV(1,(1-Satokasvi!$H$15),B73)</f>
        <v>2831.80957428089</v>
      </c>
      <c r="AC73" s="5">
        <f ca="1">_xlfn.NORM.INV(C73,Satokasvi!$H$8,Satokasvi!$I$8)*_xlfn.BINOM.INV(1,(1-Satokasvi!$H$15),C73)</f>
        <v>2852.8811518951402</v>
      </c>
      <c r="AD73" s="5">
        <f ca="1">_xlfn.NORM.INV(D73,Satokasvi!$H$8,Satokasvi!$I$8)*_xlfn.BINOM.INV(1,(1-Satokasvi!$H$15),D73)</f>
        <v>2877.4978364240819</v>
      </c>
      <c r="AE73" s="5">
        <f ca="1">_xlfn.NORM.INV(E73,Satokasvi!$H$8,Satokasvi!$I$8)*_xlfn.BINOM.INV(1,(1-Satokasvi!$H$15),E73)</f>
        <v>2813.6967343773958</v>
      </c>
      <c r="AF73" s="5">
        <f ca="1">_xlfn.NORM.INV(F73,Satokasvi!$H$8,Satokasvi!$I$8)*_xlfn.BINOM.INV(1,(1-Satokasvi!$H$15),F73)</f>
        <v>2581.0625640694511</v>
      </c>
      <c r="AG73" s="5">
        <f ca="1">_xlfn.NORM.INV(G73,Satokasvi!$H$8,Satokasvi!$I$8)*_xlfn.BINOM.INV(1,(1-Satokasvi!$H$15),G73)</f>
        <v>2766.4726995632941</v>
      </c>
      <c r="AH73" s="5">
        <f ca="1">_xlfn.NORM.INV(H73,Satokasvi!$H$8,Satokasvi!$I$8)*_xlfn.BINOM.INV(1,(1-Satokasvi!$H$15),H73)</f>
        <v>0</v>
      </c>
      <c r="AI73" s="5">
        <f ca="1">_xlfn.NORM.INV(I73,Satokasvi!$H$8,Satokasvi!$I$8)*_xlfn.BINOM.INV(1,(1-Satokasvi!$H$15),I73)</f>
        <v>0</v>
      </c>
      <c r="AJ73" s="5">
        <f ca="1">_xlfn.NORM.INV(J73,Satokasvi!$H$8,Satokasvi!$I$8)*_xlfn.BINOM.INV(1,(1-Satokasvi!$H$15),J73)</f>
        <v>2701.5276152636893</v>
      </c>
      <c r="AK73" s="5">
        <f ca="1">_xlfn.NORM.INV(K73,Satokasvi!$H$8,Satokasvi!$I$8)*_xlfn.BINOM.INV(1,(1-Satokasvi!$H$15),K73)</f>
        <v>2401.3346063044091</v>
      </c>
      <c r="AL73" s="5">
        <f ca="1">_xlfn.NORM.INV(L73,Satokasvi!$H$8,Satokasvi!$I$8)*_xlfn.BINOM.INV(1,(1-Satokasvi!$H$15),L73)</f>
        <v>2663.1851308749174</v>
      </c>
      <c r="AM73" s="5">
        <f ca="1">_xlfn.NORM.INV(M73,Satokasvi!$H$8,Satokasvi!$I$8)*_xlfn.BINOM.INV(1,(1-Satokasvi!$H$15),M73)</f>
        <v>0</v>
      </c>
      <c r="AN73" s="5">
        <f ca="1">_xlfn.NORM.INV(N73,Satokasvi!$H$8,Satokasvi!$I$8)*_xlfn.BINOM.INV(1,(1-Satokasvi!$H$15),N73)</f>
        <v>2614.1347545076706</v>
      </c>
      <c r="AO73" s="5">
        <f ca="1">_xlfn.NORM.INV(O73,Satokasvi!$H$8,Satokasvi!$I$8)*_xlfn.BINOM.INV(1,(1-Satokasvi!$H$15),O73)</f>
        <v>0</v>
      </c>
      <c r="AP73" s="5">
        <f ca="1">_xlfn.NORM.INV(P73,Satokasvi!$H$8,Satokasvi!$I$8)*_xlfn.BINOM.INV(1,(1-Satokasvi!$H$15),P73)</f>
        <v>2709.3285273238102</v>
      </c>
      <c r="AQ73" s="5">
        <f ca="1">_xlfn.NORM.INV(Q73,Satokasvi!$H$8,Satokasvi!$I$8)*_xlfn.BINOM.INV(1,(1-Satokasvi!$H$15),Q73)</f>
        <v>2597.6898646590666</v>
      </c>
      <c r="AR73" s="5">
        <f ca="1">_xlfn.NORM.INV(R73,Satokasvi!$H$8,Satokasvi!$I$8)*_xlfn.BINOM.INV(1,(1-Satokasvi!$H$15),R73)</f>
        <v>2467.9661284982471</v>
      </c>
      <c r="AS73" s="5">
        <f ca="1">_xlfn.NORM.INV(S73,Satokasvi!$H$8,Satokasvi!$I$8)*_xlfn.BINOM.INV(1,(1-Satokasvi!$H$15),S73)</f>
        <v>2356.1490674444581</v>
      </c>
      <c r="AT73" s="5">
        <f ca="1">_xlfn.NORM.INV(T73,Satokasvi!$H$8,Satokasvi!$I$8)*_xlfn.BINOM.INV(1,(1-Satokasvi!$H$15),T73)</f>
        <v>3030.6183818073991</v>
      </c>
      <c r="AU73" s="5">
        <f ca="1">_xlfn.NORM.INV(U73,Satokasvi!$H$8,Satokasvi!$I$8)*_xlfn.BINOM.INV(1,(1-Satokasvi!$H$15),U73)</f>
        <v>2485.1364438468486</v>
      </c>
      <c r="AV73" s="5">
        <f ca="1">_xlfn.NORM.INV(V73,Satokasvi!$H$8,Satokasvi!$I$8)*_xlfn.BINOM.INV(1,(1-Satokasvi!$H$15),V73)</f>
        <v>2646.9116549466748</v>
      </c>
      <c r="AW73" s="5">
        <f ca="1">_xlfn.NORM.INV(W73,Satokasvi!$H$8,Satokasvi!$I$8)*_xlfn.BINOM.INV(1,(1-Satokasvi!$H$15),W73)</f>
        <v>2427.6369998302912</v>
      </c>
      <c r="AX73" s="5">
        <f ca="1">_xlfn.NORM.INV(X73,Satokasvi!$H$8,Satokasvi!$I$8)*_xlfn.BINOM.INV(1,(1-Satokasvi!$H$15),X73)</f>
        <v>2599.2608049649175</v>
      </c>
      <c r="AY73" s="5">
        <f ca="1">_xlfn.NORM.INV(Y73,Satokasvi!$H$8,Satokasvi!$I$8)*_xlfn.BINOM.INV(1,(1-Satokasvi!$H$15),Y73)</f>
        <v>2950.3439098377457</v>
      </c>
      <c r="AZ73" s="5">
        <f ca="1">_xlfn.NORM.INV(Z73,Satokasvi!$H$8,Satokasvi!$I$8)*_xlfn.BINOM.INV(1,(1-Satokasvi!$H$15),Z73)</f>
        <v>0</v>
      </c>
      <c r="BB73" s="5">
        <f ca="1">IF(C$11="x",0,_xlfn.NORM.INV(B73,Satokasvi!$H$8,Satokasvi!$I$8)*IF(C$8="x",(1+Toimenpiteet!$C$7),1)*IF(C$9="x",(1+Toimenpiteet!$C$34),1)*(1+C$30)*_xlfn.BINOM.INV(1,(1-(Satokasvi!$H$15*(1+C$41))),B73))</f>
        <v>2831.80957428089</v>
      </c>
      <c r="BC73" s="5">
        <f ca="1">IF(D$11="x",0,_xlfn.NORM.INV(C73,Satokasvi!$H$8,Satokasvi!$I$8)*IF(D$8="x",(1+Toimenpiteet!$C$7),1)*IF(D$9="x",(1+Toimenpiteet!$C$34),1)*(1+D$30)*_xlfn.BINOM.INV(1,(1-(Satokasvi!$H$15*(1+D$41))),C73))</f>
        <v>2852.8811518951402</v>
      </c>
      <c r="BD73" s="5">
        <f ca="1">IF(E$11="x",0,_xlfn.NORM.INV(D73,Satokasvi!$H$8,Satokasvi!$I$8)*IF(E$8="x",(1+Toimenpiteet!$C$7),1)*IF(E$9="x",(1+Toimenpiteet!$C$34),1)*(1+E$30)*_xlfn.BINOM.INV(1,(1-(Satokasvi!$H$15*(1+E$41))),D73))</f>
        <v>2877.4978364240819</v>
      </c>
      <c r="BE73" s="5">
        <f ca="1">IF(F$11="x",0,_xlfn.NORM.INV(E73,Satokasvi!$H$8,Satokasvi!$I$8)*IF(F$8="x",(1+Toimenpiteet!$C$7),1)*IF(F$9="x",(1+Toimenpiteet!$C$34),1)*(1+F$30)*_xlfn.BINOM.INV(1,(1-(Satokasvi!$H$15*(1+F$41))),E73))</f>
        <v>2813.6967343773958</v>
      </c>
      <c r="BF73" s="5">
        <f ca="1">IF(G$11="x",0,_xlfn.NORM.INV(F73,Satokasvi!$H$8,Satokasvi!$I$8)*IF(G$8="x",(1+Toimenpiteet!$C$7),1)*IF(G$9="x",(1+Toimenpiteet!$C$34),1)*(1+G$30)*_xlfn.BINOM.INV(1,(1-(Satokasvi!$H$15*(1+G$41))),F73))</f>
        <v>2581.0625640694511</v>
      </c>
      <c r="BG73" s="5">
        <f ca="1">IF(H$11="x",0,_xlfn.NORM.INV(G73,Satokasvi!$H$8,Satokasvi!$I$8)*IF(H$8="x",(1+Toimenpiteet!$C$7),1)*IF(H$9="x",(1+Toimenpiteet!$C$34),1)*(1+H$30)*_xlfn.BINOM.INV(1,(1-(Satokasvi!$H$15*(1+H$41))),G73))</f>
        <v>2766.4726995632941</v>
      </c>
      <c r="BH73" s="5">
        <f ca="1">IF(I$11="x",0,_xlfn.NORM.INV(H73,Satokasvi!$H$8,Satokasvi!$I$8)*IF(I$8="x",(1+Toimenpiteet!$C$7),1)*IF(I$9="x",(1+Toimenpiteet!$C$34),1)*(1+I$30)*_xlfn.BINOM.INV(1,(1-(Satokasvi!$H$15*(1+I$41))),H73))</f>
        <v>0</v>
      </c>
      <c r="BI73" s="5">
        <f ca="1">IF(J$11="x",0,_xlfn.NORM.INV(I73,Satokasvi!$H$8,Satokasvi!$I$8)*IF(J$8="x",(1+Toimenpiteet!$C$7),1)*IF(J$9="x",(1+Toimenpiteet!$C$34),1)*(1+J$30)*_xlfn.BINOM.INV(1,(1-(Satokasvi!$H$15*(1+J$41))),I73))</f>
        <v>0</v>
      </c>
      <c r="BJ73" s="5">
        <f ca="1">IF(K$11="x",0,_xlfn.NORM.INV(J73,Satokasvi!$H$8,Satokasvi!$I$8)*IF(K$8="x",(1+Toimenpiteet!$C$7),1)*IF(K$9="x",(1+Toimenpiteet!$C$34),1)*(1+K$30)*_xlfn.BINOM.INV(1,(1-(Satokasvi!$H$15*(1+K$41))),J73))</f>
        <v>2701.5276152636893</v>
      </c>
      <c r="BK73" s="5">
        <f ca="1">IF(L$11="x",0,_xlfn.NORM.INV(K73,Satokasvi!$H$8,Satokasvi!$I$8)*IF(L$8="x",(1+Toimenpiteet!$C$7),1)*IF(L$9="x",(1+Toimenpiteet!$C$34),1)*(1+L$30)*_xlfn.BINOM.INV(1,(1-(Satokasvi!$H$15*(1+L$41))),K73))</f>
        <v>2401.3346063044091</v>
      </c>
      <c r="BL73" s="5">
        <f ca="1">IF(M$11="x",0,_xlfn.NORM.INV(L73,Satokasvi!$H$8,Satokasvi!$I$8)*IF(M$8="x",(1+Toimenpiteet!$C$7),1)*IF(M$9="x",(1+Toimenpiteet!$C$34),1)*(1+M$30)*_xlfn.BINOM.INV(1,(1-(Satokasvi!$H$15*(1+M$41))),L73))</f>
        <v>2663.1851308749174</v>
      </c>
      <c r="BM73" s="5">
        <f ca="1">IF(N$11="x",0,_xlfn.NORM.INV(M73,Satokasvi!$H$8,Satokasvi!$I$8)*IF(N$8="x",(1+Toimenpiteet!$C$7),1)*IF(N$9="x",(1+Toimenpiteet!$C$34),1)*(1+N$30)*_xlfn.BINOM.INV(1,(1-(Satokasvi!$H$15*(1+N$41))),M73))</f>
        <v>0</v>
      </c>
      <c r="BN73" s="5">
        <f ca="1">IF(O$11="x",0,_xlfn.NORM.INV(N73,Satokasvi!$H$8,Satokasvi!$I$8)*IF(O$8="x",(1+Toimenpiteet!$C$7),1)*IF(O$9="x",(1+Toimenpiteet!$C$34),1)*(1+O$30)*_xlfn.BINOM.INV(1,(1-(Satokasvi!$H$15*(1+O$41))),N73))</f>
        <v>2614.1347545076706</v>
      </c>
      <c r="BO73" s="5">
        <f ca="1">IF(P$11="x",0,_xlfn.NORM.INV(O73,Satokasvi!$H$8,Satokasvi!$I$8)*IF(P$8="x",(1+Toimenpiteet!$C$7),1)*IF(P$9="x",(1+Toimenpiteet!$C$34),1)*(1+P$30)*_xlfn.BINOM.INV(1,(1-(Satokasvi!$H$15*(1+P$41))),O73))</f>
        <v>0</v>
      </c>
      <c r="BP73" s="5">
        <f ca="1">IF(Q$11="x",0,_xlfn.NORM.INV(P73,Satokasvi!$H$8,Satokasvi!$I$8)*IF(Q$8="x",(1+Toimenpiteet!$C$7),1)*IF(Q$9="x",(1+Toimenpiteet!$C$34),1)*(1+Q$30)*_xlfn.BINOM.INV(1,(1-(Satokasvi!$H$15*(1+Q$41))),P73))</f>
        <v>2709.3285273238102</v>
      </c>
      <c r="BQ73" s="5">
        <f ca="1">IF(R$11="x",0,_xlfn.NORM.INV(Q73,Satokasvi!$H$8,Satokasvi!$I$8)*IF(R$8="x",(1+Toimenpiteet!$C$7),1)*IF(R$9="x",(1+Toimenpiteet!$C$34),1)*(1+R$30)*_xlfn.BINOM.INV(1,(1-(Satokasvi!$H$15*(1+R$41))),Q73))</f>
        <v>2597.6898646590666</v>
      </c>
      <c r="BR73" s="5">
        <f ca="1">IF(S$11="x",0,_xlfn.NORM.INV(R73,Satokasvi!$H$8,Satokasvi!$I$8)*IF(S$8="x",(1+Toimenpiteet!$C$7),1)*IF(S$9="x",(1+Toimenpiteet!$C$34),1)*(1+S$30)*_xlfn.BINOM.INV(1,(1-(Satokasvi!$H$15*(1+S$41))),R73))</f>
        <v>2467.9661284982471</v>
      </c>
      <c r="BS73" s="5">
        <f ca="1">IF(T$11="x",0,_xlfn.NORM.INV(S73,Satokasvi!$H$8,Satokasvi!$I$8)*IF(T$8="x",(1+Toimenpiteet!$C$7),1)*IF(T$9="x",(1+Toimenpiteet!$C$34),1)*(1+T$30)*_xlfn.BINOM.INV(1,(1-(Satokasvi!$H$15*(1+T$41))),S73))</f>
        <v>2356.1490674444581</v>
      </c>
      <c r="BT73" s="5">
        <f ca="1">IF(U$11="x",0,_xlfn.NORM.INV(T73,Satokasvi!$H$8,Satokasvi!$I$8)*IF(U$8="x",(1+Toimenpiteet!$C$7),1)*IF(U$9="x",(1+Toimenpiteet!$C$34),1)*(1+U$30)*_xlfn.BINOM.INV(1,(1-(Satokasvi!$H$15*(1+U$41))),T73))</f>
        <v>3030.6183818073991</v>
      </c>
      <c r="BU73" s="5">
        <f ca="1">IF(V$11="x",0,_xlfn.NORM.INV(U73,Satokasvi!$H$8,Satokasvi!$I$8)*IF(V$8="x",(1+Toimenpiteet!$C$7),1)*IF(V$9="x",(1+Toimenpiteet!$C$34),1)*(1+V$30)*_xlfn.BINOM.INV(1,(1-(Satokasvi!$H$15*(1+V$41))),U73))</f>
        <v>2485.1364438468486</v>
      </c>
      <c r="BV73" s="5">
        <f ca="1">IF(W$11="x",0,_xlfn.NORM.INV(V73,Satokasvi!$H$8,Satokasvi!$I$8)*IF(W$8="x",(1+Toimenpiteet!$C$7),1)*IF(W$9="x",(1+Toimenpiteet!$C$34),1)*(1+W$30)*_xlfn.BINOM.INV(1,(1-(Satokasvi!$H$15*(1+W$41))),V73))</f>
        <v>2646.9116549466748</v>
      </c>
      <c r="BW73" s="5">
        <f ca="1">IF(X$11="x",0,_xlfn.NORM.INV(W73,Satokasvi!$H$8,Satokasvi!$I$8)*IF(X$8="x",(1+Toimenpiteet!$C$7),1)*IF(X$9="x",(1+Toimenpiteet!$C$34),1)*(1+X$30)*_xlfn.BINOM.INV(1,(1-(Satokasvi!$H$15*(1+X$41))),W73))</f>
        <v>2427.6369998302912</v>
      </c>
      <c r="BX73" s="5">
        <f ca="1">IF(Y$11="x",0,_xlfn.NORM.INV(X73,Satokasvi!$H$8,Satokasvi!$I$8)*IF(Y$8="x",(1+Toimenpiteet!$C$7),1)*IF(Y$9="x",(1+Toimenpiteet!$C$34),1)*(1+Y$30)*_xlfn.BINOM.INV(1,(1-(Satokasvi!$H$15*(1+Y$41))),X73))</f>
        <v>2599.2608049649175</v>
      </c>
      <c r="BY73" s="5">
        <f ca="1">IF(Z$11="x",0,_xlfn.NORM.INV(Y73,Satokasvi!$H$8,Satokasvi!$I$8)*IF(Z$8="x",(1+Toimenpiteet!$C$7),1)*IF(Z$9="x",(1+Toimenpiteet!$C$34),1)*(1+Z$30)*_xlfn.BINOM.INV(1,(1-(Satokasvi!$H$15*(1+Z$41))),Y73))</f>
        <v>2950.3439098377457</v>
      </c>
      <c r="BZ73" s="5">
        <f ca="1">IF(AA$11="x",0,_xlfn.NORM.INV(Z73,Satokasvi!$H$8,Satokasvi!$I$8)*IF(AA$8="x",(1+Toimenpiteet!$C$7),1)*IF(AA$9="x",(1+Toimenpiteet!$C$34),1)*(1+AA$30)*_xlfn.BINOM.INV(1,(1-(Satokasvi!$H$15*(1+AA$41))),Z73))</f>
        <v>0</v>
      </c>
      <c r="CB73" s="35">
        <f ca="1">_xlfn.NORM.INV(RAND(),Satokasvi!$H$13,Satokasvi!$I$13)</f>
        <v>193.77392880877792</v>
      </c>
      <c r="CC73" s="35">
        <f ca="1">_xlfn.NORM.INV(RAND(),Satokasvi!$H$13,Satokasvi!$I$13)</f>
        <v>189.04804822759812</v>
      </c>
      <c r="CD73" s="35">
        <f ca="1">_xlfn.NORM.INV(RAND(),Satokasvi!$H$13,Satokasvi!$I$13)</f>
        <v>182.38976404361205</v>
      </c>
      <c r="CE73" s="35">
        <f ca="1">_xlfn.NORM.INV(RAND(),Satokasvi!$H$13,Satokasvi!$I$13)</f>
        <v>170.42379702604413</v>
      </c>
      <c r="CF73" s="35">
        <f ca="1">_xlfn.NORM.INV(RAND(),Satokasvi!$H$13,Satokasvi!$I$13)</f>
        <v>197.88722985946805</v>
      </c>
      <c r="CG73" s="35">
        <f ca="1">_xlfn.NORM.INV(RAND(),Satokasvi!$H$13,Satokasvi!$I$13)</f>
        <v>141.96815794123211</v>
      </c>
      <c r="CH73" s="35">
        <f ca="1">_xlfn.NORM.INV(RAND(),Satokasvi!$H$13,Satokasvi!$I$13)</f>
        <v>165.88513930821296</v>
      </c>
      <c r="CI73" s="35">
        <f ca="1">_xlfn.NORM.INV(RAND(),Satokasvi!$H$13,Satokasvi!$I$13)</f>
        <v>171.20907112552712</v>
      </c>
      <c r="CJ73" s="35">
        <f ca="1">_xlfn.NORM.INV(RAND(),Satokasvi!$H$13,Satokasvi!$I$13)</f>
        <v>234.13418726169272</v>
      </c>
      <c r="CK73" s="35">
        <f ca="1">_xlfn.NORM.INV(RAND(),Satokasvi!$H$13,Satokasvi!$I$13)</f>
        <v>294.04875000781794</v>
      </c>
      <c r="CL73" s="35">
        <f ca="1">_xlfn.NORM.INV(RAND(),Satokasvi!$H$13,Satokasvi!$I$13)</f>
        <v>174.22055674338816</v>
      </c>
      <c r="CM73" s="35">
        <f ca="1">_xlfn.NORM.INV(RAND(),Satokasvi!$H$13,Satokasvi!$I$13)</f>
        <v>222.03787275576306</v>
      </c>
      <c r="CN73" s="35">
        <f ca="1">_xlfn.NORM.INV(RAND(),Satokasvi!$H$13,Satokasvi!$I$13)</f>
        <v>195.78208640686287</v>
      </c>
      <c r="CO73" s="35">
        <f ca="1">_xlfn.NORM.INV(RAND(),Satokasvi!$H$13,Satokasvi!$I$13)</f>
        <v>193.6304340371758</v>
      </c>
      <c r="CP73" s="35">
        <f ca="1">_xlfn.NORM.INV(RAND(),Satokasvi!$H$13,Satokasvi!$I$13)</f>
        <v>176.32821977391848</v>
      </c>
      <c r="CQ73" s="35">
        <f ca="1">_xlfn.NORM.INV(RAND(),Satokasvi!$H$13,Satokasvi!$I$13)</f>
        <v>139.6267515964459</v>
      </c>
      <c r="CR73" s="35">
        <f ca="1">_xlfn.NORM.INV(RAND(),Satokasvi!$H$13,Satokasvi!$I$13)</f>
        <v>181.01695936161946</v>
      </c>
      <c r="CS73" s="35">
        <f ca="1">_xlfn.NORM.INV(RAND(),Satokasvi!$H$13,Satokasvi!$I$13)</f>
        <v>256.09043558587558</v>
      </c>
      <c r="CT73" s="35">
        <f ca="1">_xlfn.NORM.INV(RAND(),Satokasvi!$H$13,Satokasvi!$I$13)</f>
        <v>263.82202619872442</v>
      </c>
      <c r="CU73" s="35">
        <f ca="1">_xlfn.NORM.INV(RAND(),Satokasvi!$H$13,Satokasvi!$I$13)</f>
        <v>202.73861248968726</v>
      </c>
      <c r="CV73" s="35">
        <f ca="1">_xlfn.NORM.INV(RAND(),Satokasvi!$H$13,Satokasvi!$I$13)</f>
        <v>93.696874977838789</v>
      </c>
      <c r="CW73" s="35">
        <f ca="1">_xlfn.NORM.INV(RAND(),Satokasvi!$H$13,Satokasvi!$I$13)</f>
        <v>292.74968783623137</v>
      </c>
      <c r="CX73" s="35">
        <f ca="1">_xlfn.NORM.INV(RAND(),Satokasvi!$H$13,Satokasvi!$I$13)</f>
        <v>181.22737949092561</v>
      </c>
      <c r="CY73" s="35">
        <f ca="1">_xlfn.NORM.INV(RAND(),Satokasvi!$H$13,Satokasvi!$I$13)</f>
        <v>159.92407072908028</v>
      </c>
      <c r="CZ73" s="35">
        <f ca="1">_xlfn.NORM.INV(RAND(),Satokasvi!$H$13,Satokasvi!$I$13)</f>
        <v>178.04127511363268</v>
      </c>
      <c r="DB73" s="37">
        <f ca="1">(AB73*(CB73/1000)+(Satokasvi!$E$28-Satokasvi!$E$7))/(1+$C$13)^DB$61</f>
        <v>275.46686101623391</v>
      </c>
      <c r="DC73" s="37">
        <f ca="1">(AC73*(CC73/1000)+(Satokasvi!$E$28-Satokasvi!$E$7))/(1+$C$13)^DC$61</f>
        <v>258.58385671701205</v>
      </c>
      <c r="DD73" s="37">
        <f ca="1">(AD73*(CD73/1000)+(Satokasvi!$E$28-Satokasvi!$E$7))/(1+$C$13)^DD$61</f>
        <v>237.77773535511835</v>
      </c>
      <c r="DE73" s="37">
        <f ca="1">(AE73*(CE73/1000)+(Satokasvi!$E$28-Satokasvi!$E$7))/(1+$C$13)^DE$61</f>
        <v>190.59902441134736</v>
      </c>
      <c r="DF73" s="37">
        <f ca="1">(AF73*(CF73/1000)+(Satokasvi!$E$28-Satokasvi!$E$7))/(1+$C$13)^DF$61</f>
        <v>211.99414905062497</v>
      </c>
      <c r="DG73" s="37">
        <f ca="1">(AG73*(CG73/1000)+(Satokasvi!$E$28-Satokasvi!$E$7))/(1+$C$13)^DG$61</f>
        <v>106.98947903962748</v>
      </c>
      <c r="DH73" s="37">
        <f ca="1">(AH73*(CH73/1000)+(Satokasvi!$E$28-Satokasvi!$E$7))/(1+$C$13)^DH$61</f>
        <v>-215.46925050598875</v>
      </c>
      <c r="DI73" s="37">
        <f ca="1">(AI73*(CI73/1000)+(Satokasvi!$E$28-Satokasvi!$E$7))/(1+$C$13)^DI$61</f>
        <v>-209.19344709319299</v>
      </c>
      <c r="DJ73" s="37">
        <f ca="1">(AJ73*(CJ73/1000)+(Satokasvi!$E$28-Satokasvi!$E$7))/(1+$C$13)^DJ$61</f>
        <v>281.67345644412023</v>
      </c>
      <c r="DK73" s="37">
        <f ca="1">(AK73*(CK73/1000)+(Satokasvi!$E$28-Satokasvi!$E$7))/(1+$C$13)^DK$61</f>
        <v>328.22684961217897</v>
      </c>
      <c r="DL73" s="37">
        <f ca="1">(AL73*(CL73/1000)+(Satokasvi!$E$28-Satokasvi!$E$7))/(1+$C$13)^DL$61</f>
        <v>143.74853875494549</v>
      </c>
      <c r="DM73" s="37">
        <f ca="1">(AM73*(CM73/1000)+(Satokasvi!$E$28-Satokasvi!$E$7))/(1+$C$13)^DM$61</f>
        <v>-185.86566825113789</v>
      </c>
      <c r="DN73" s="37">
        <f ca="1">(AN73*(CN73/1000)+(Satokasvi!$E$28-Satokasvi!$E$7))/(1+$C$13)^DN$61</f>
        <v>168.05930577251547</v>
      </c>
      <c r="DO73" s="37">
        <f ca="1">(AO73*(CO73/1000)+(Satokasvi!$E$28-Satokasvi!$E$7))/(1+$C$13)^DO$61</f>
        <v>-175.19621854193412</v>
      </c>
      <c r="DP73" s="37">
        <f ca="1">(AP73*(CP73/1000)+(Satokasvi!$E$28-Satokasvi!$E$7))/(1+$C$13)^DP$61</f>
        <v>136.54398271681754</v>
      </c>
      <c r="DQ73" s="37">
        <f ca="1">(AQ73*(CQ73/1000)+(Satokasvi!$E$28-Satokasvi!$E$7))/(1+$C$13)^DQ$61</f>
        <v>60.887770545888429</v>
      </c>
      <c r="DR73" s="37">
        <f ca="1">(AR73*(CR73/1000)+(Satokasvi!$E$28-Satokasvi!$E$7))/(1+$C$13)^DR$61</f>
        <v>109.95794218395285</v>
      </c>
      <c r="DS73" s="37">
        <f ca="1">(AS73*(CS73/1000)+(Satokasvi!$E$28-Satokasvi!$E$7))/(1+$C$13)^DS$61</f>
        <v>198.7668406419775</v>
      </c>
      <c r="DT73" s="37">
        <f ca="1">(AT73*(CT73/1000)+(Satokasvi!$E$28-Satokasvi!$E$7))/(1+$C$13)^DT$61</f>
        <v>304.84290669284843</v>
      </c>
      <c r="DU73" s="37">
        <f ca="1">(AU73*(CU73/1000)+(Satokasvi!$E$28-Satokasvi!$E$7))/(1+$C$13)^DU$61</f>
        <v>132.23610478054587</v>
      </c>
      <c r="DV73" s="37">
        <f ca="1">(AV73*(CV73/1000)+(Satokasvi!$E$28-Satokasvi!$E$7))/(1+$C$13)^DV$61</f>
        <v>-9.1343864823847909</v>
      </c>
      <c r="DW73" s="37">
        <f ca="1">(AW73*(CW73/1000)+(Satokasvi!$E$28-Satokasvi!$E$7))/(1+$C$13)^DW$61</f>
        <v>232.60225508652903</v>
      </c>
      <c r="DX73" s="37">
        <f ca="1">(AX73*(CX73/1000)+(Satokasvi!$E$28-Satokasvi!$E$7))/(1+$C$13)^DX$61</f>
        <v>104.40749525575143</v>
      </c>
      <c r="DY73" s="37">
        <f ca="1">(AY73*(CY73/1000)+(Satokasvi!$E$28-Satokasvi!$E$7))/(1+$C$13)^DY$61</f>
        <v>101.747150611405</v>
      </c>
      <c r="DZ73" s="37">
        <f ca="1">(AZ73*(CZ73/1000)+(Satokasvi!$E$28-Satokasvi!$E$7))/(1+$C$13)^DZ$61</f>
        <v>-126.56547585433981</v>
      </c>
      <c r="EB73" s="37">
        <f ca="1">IF(C$11="x",Toimenpiteet!$E$115,BB73*(CB73/1000)+(Satokasvi!$E$28-Satokasvi!$E$7)+IF(C$8="x",Toimenpiteet!$E$29,0)+IF(C$9="x",Toimenpiteet!$E$60,0)+IF(C$10="x",Toimenpiteet!$E$88,0))/(1+$C$13)^EB$61</f>
        <v>275.46686101623391</v>
      </c>
      <c r="EC73" s="37">
        <f ca="1">IF(D$11="x",Toimenpiteet!$E$115,BC73*(CC73/1000)+(Satokasvi!$E$28-Satokasvi!$E$7)+IF(D$8="x",Toimenpiteet!$E$29,0)+IF(D$9="x",Toimenpiteet!$E$60,0)+IF(D$10="x",Toimenpiteet!$E$88,0))/(1+$C$13)^EC$61</f>
        <v>258.58385671701205</v>
      </c>
      <c r="ED73" s="37">
        <f ca="1">IF(E$11="x",Toimenpiteet!$E$115,BD73*(CD73/1000)+(Satokasvi!$E$28-Satokasvi!$E$7)+IF(E$8="x",Toimenpiteet!$E$29,0)+IF(E$9="x",Toimenpiteet!$E$60,0)+IF(E$10="x",Toimenpiteet!$E$88,0))/(1+$C$13)^ED$61</f>
        <v>237.77773535511835</v>
      </c>
      <c r="EE73" s="37">
        <f ca="1">IF(F$11="x",Toimenpiteet!$E$115,BE73*(CE73/1000)+(Satokasvi!$E$28-Satokasvi!$E$7)+IF(F$8="x",Toimenpiteet!$E$29,0)+IF(F$9="x",Toimenpiteet!$E$60,0)+IF(F$10="x",Toimenpiteet!$E$88,0))/(1+$C$13)^EE$61</f>
        <v>190.59902441134736</v>
      </c>
      <c r="EF73" s="37">
        <f ca="1">IF(G$11="x",Toimenpiteet!$E$115,BF73*(CF73/1000)+(Satokasvi!$E$28-Satokasvi!$E$7)+IF(G$8="x",Toimenpiteet!$E$29,0)+IF(G$9="x",Toimenpiteet!$E$60,0)+IF(G$10="x",Toimenpiteet!$E$88,0))/(1+$C$13)^EF$61</f>
        <v>211.99414905062497</v>
      </c>
      <c r="EG73" s="37">
        <f ca="1">IF(H$11="x",Toimenpiteet!$E$115,BG73*(CG73/1000)+(Satokasvi!$E$28-Satokasvi!$E$7)+IF(H$8="x",Toimenpiteet!$E$29,0)+IF(H$9="x",Toimenpiteet!$E$60,0)+IF(H$10="x",Toimenpiteet!$E$88,0))/(1+$C$13)^EG$61</f>
        <v>106.98947903962748</v>
      </c>
      <c r="EH73" s="37">
        <f ca="1">IF(I$11="x",Toimenpiteet!$E$115,BH73*(CH73/1000)+(Satokasvi!$E$28-Satokasvi!$E$7)+IF(I$8="x",Toimenpiteet!$E$29,0)+IF(I$9="x",Toimenpiteet!$E$60,0)+IF(I$10="x",Toimenpiteet!$E$88,0))/(1+$C$13)^EH$61</f>
        <v>-215.46925050598875</v>
      </c>
      <c r="EI73" s="37">
        <f ca="1">IF(J$11="x",Toimenpiteet!$E$115,BI73*(CI73/1000)+(Satokasvi!$E$28-Satokasvi!$E$7)+IF(J$8="x",Toimenpiteet!$E$29,0)+IF(J$9="x",Toimenpiteet!$E$60,0)+IF(J$10="x",Toimenpiteet!$E$88,0))/(1+$C$13)^EI$61</f>
        <v>-209.19344709319299</v>
      </c>
      <c r="EJ73" s="37">
        <f ca="1">IF(K$11="x",Toimenpiteet!$E$115,BJ73*(CJ73/1000)+(Satokasvi!$E$28-Satokasvi!$E$7)+IF(K$8="x",Toimenpiteet!$E$29,0)+IF(K$9="x",Toimenpiteet!$E$60,0)+IF(K$10="x",Toimenpiteet!$E$88,0))/(1+$C$13)^EJ$61</f>
        <v>281.67345644412023</v>
      </c>
      <c r="EK73" s="37">
        <f ca="1">IF(L$11="x",Toimenpiteet!$E$115,BK73*(CK73/1000)+(Satokasvi!$E$28-Satokasvi!$E$7)+IF(L$8="x",Toimenpiteet!$E$29,0)+IF(L$9="x",Toimenpiteet!$E$60,0)+IF(L$10="x",Toimenpiteet!$E$88,0))/(1+$C$13)^EK$61</f>
        <v>328.22684961217897</v>
      </c>
      <c r="EL73" s="37">
        <f ca="1">IF(M$11="x",Toimenpiteet!$E$115,BL73*(CL73/1000)+(Satokasvi!$E$28-Satokasvi!$E$7)+IF(M$8="x",Toimenpiteet!$E$29,0)+IF(M$9="x",Toimenpiteet!$E$60,0)+IF(M$10="x",Toimenpiteet!$E$88,0))/(1+$C$13)^EL$61</f>
        <v>143.74853875494549</v>
      </c>
      <c r="EM73" s="37">
        <f ca="1">IF(N$11="x",Toimenpiteet!$E$115,BM73*(CM73/1000)+(Satokasvi!$E$28-Satokasvi!$E$7)+IF(N$8="x",Toimenpiteet!$E$29,0)+IF(N$9="x",Toimenpiteet!$E$60,0)+IF(N$10="x",Toimenpiteet!$E$88,0))/(1+$C$13)^EM$61</f>
        <v>-185.86566825113789</v>
      </c>
      <c r="EN73" s="37">
        <f ca="1">IF(O$11="x",Toimenpiteet!$E$115,BN73*(CN73/1000)+(Satokasvi!$E$28-Satokasvi!$E$7)+IF(O$8="x",Toimenpiteet!$E$29,0)+IF(O$9="x",Toimenpiteet!$E$60,0)+IF(O$10="x",Toimenpiteet!$E$88,0))/(1+$C$13)^EN$61</f>
        <v>168.05930577251547</v>
      </c>
      <c r="EO73" s="37">
        <f ca="1">IF(P$11="x",Toimenpiteet!$E$115,BO73*(CO73/1000)+(Satokasvi!$E$28-Satokasvi!$E$7)+IF(P$8="x",Toimenpiteet!$E$29,0)+IF(P$9="x",Toimenpiteet!$E$60,0)+IF(P$10="x",Toimenpiteet!$E$88,0))/(1+$C$13)^EO$61</f>
        <v>-175.19621854193412</v>
      </c>
      <c r="EP73" s="37">
        <f ca="1">IF(Q$11="x",Toimenpiteet!$E$115,BP73*(CP73/1000)+(Satokasvi!$E$28-Satokasvi!$E$7)+IF(Q$8="x",Toimenpiteet!$E$29,0)+IF(Q$9="x",Toimenpiteet!$E$60,0)+IF(Q$10="x",Toimenpiteet!$E$88,0))/(1+$C$13)^EP$61</f>
        <v>136.54398271681754</v>
      </c>
      <c r="EQ73" s="37">
        <f ca="1">IF(R$11="x",Toimenpiteet!$E$115,BQ73*(CQ73/1000)+(Satokasvi!$E$28-Satokasvi!$E$7)+IF(R$8="x",Toimenpiteet!$E$29,0)+IF(R$9="x",Toimenpiteet!$E$60,0)+IF(R$10="x",Toimenpiteet!$E$88,0))/(1+$C$13)^EQ$61</f>
        <v>60.887770545888429</v>
      </c>
      <c r="ER73" s="37">
        <f ca="1">IF(S$11="x",Toimenpiteet!$E$115,BR73*(CR73/1000)+(Satokasvi!$E$28-Satokasvi!$E$7)+IF(S$8="x",Toimenpiteet!$E$29,0)+IF(S$9="x",Toimenpiteet!$E$60,0)+IF(S$10="x",Toimenpiteet!$E$88,0))/(1+$C$13)^ER$61</f>
        <v>109.95794218395285</v>
      </c>
      <c r="ES73" s="37">
        <f ca="1">IF(T$11="x",Toimenpiteet!$E$115,BS73*(CS73/1000)+(Satokasvi!$E$28-Satokasvi!$E$7)+IF(T$8="x",Toimenpiteet!$E$29,0)+IF(T$9="x",Toimenpiteet!$E$60,0)+IF(T$10="x",Toimenpiteet!$E$88,0))/(1+$C$13)^ES$61</f>
        <v>198.7668406419775</v>
      </c>
      <c r="ET73" s="37">
        <f ca="1">IF(U$11="x",Toimenpiteet!$E$115,BT73*(CT73/1000)+(Satokasvi!$E$28-Satokasvi!$E$7)+IF(U$8="x",Toimenpiteet!$E$29,0)+IF(U$9="x",Toimenpiteet!$E$60,0)+IF(U$10="x",Toimenpiteet!$E$88,0))/(1+$C$13)^ET$61</f>
        <v>304.84290669284843</v>
      </c>
      <c r="EU73" s="37">
        <f ca="1">IF(V$11="x",Toimenpiteet!$E$115,BU73*(CU73/1000)+(Satokasvi!$E$28-Satokasvi!$E$7)+IF(V$8="x",Toimenpiteet!$E$29,0)+IF(V$9="x",Toimenpiteet!$E$60,0)+IF(V$10="x",Toimenpiteet!$E$88,0))/(1+$C$13)^EU$61</f>
        <v>132.23610478054587</v>
      </c>
      <c r="EV73" s="37">
        <f ca="1">IF(W$11="x",Toimenpiteet!$E$115,BV73*(CV73/1000)+(Satokasvi!$E$28-Satokasvi!$E$7)+IF(W$8="x",Toimenpiteet!$E$29,0)+IF(W$9="x",Toimenpiteet!$E$60,0)+IF(W$10="x",Toimenpiteet!$E$88,0))/(1+$C$13)^EV$61</f>
        <v>-9.1343864823847909</v>
      </c>
      <c r="EW73" s="37">
        <f ca="1">IF(X$11="x",Toimenpiteet!$E$115,BW73*(CW73/1000)+(Satokasvi!$E$28-Satokasvi!$E$7)+IF(X$8="x",Toimenpiteet!$E$29,0)+IF(X$9="x",Toimenpiteet!$E$60,0)+IF(X$10="x",Toimenpiteet!$E$88,0))/(1+$C$13)^EW$61</f>
        <v>232.60225508652903</v>
      </c>
      <c r="EX73" s="37">
        <f ca="1">IF(Y$11="x",Toimenpiteet!$E$115,BX73*(CX73/1000)+(Satokasvi!$E$28-Satokasvi!$E$7)+IF(Y$8="x",Toimenpiteet!$E$29,0)+IF(Y$9="x",Toimenpiteet!$E$60,0)+IF(Y$10="x",Toimenpiteet!$E$88,0))/(1+$C$13)^EX$61</f>
        <v>104.40749525575143</v>
      </c>
      <c r="EY73" s="37">
        <f ca="1">IF(Z$11="x",Toimenpiteet!$E$115,BY73*(CY73/1000)+(Satokasvi!$E$28-Satokasvi!$E$7)+IF(Z$8="x",Toimenpiteet!$E$29,0)+IF(Z$9="x",Toimenpiteet!$E$60,0)+IF(Z$10="x",Toimenpiteet!$E$88,0))/(1+$C$13)^EY$61</f>
        <v>101.747150611405</v>
      </c>
      <c r="EZ73" s="37">
        <f ca="1">IF(AA$11="x",Toimenpiteet!$E$115,BZ73*(CZ73/1000)+(Satokasvi!$E$28-Satokasvi!$E$7)+IF(AA$8="x",Toimenpiteet!$E$29,0)+IF(AA$9="x",Toimenpiteet!$E$60,0)+IF(AA$10="x",Toimenpiteet!$E$88,0))/(1+$C$13)^EZ$61</f>
        <v>-126.56547585433981</v>
      </c>
      <c r="FA73" s="37"/>
      <c r="FB73" s="37">
        <f t="shared" ca="1" si="48"/>
        <v>275.46686101623391</v>
      </c>
      <c r="FC73" s="37">
        <f t="shared" ca="1" si="49"/>
        <v>534.05071773324596</v>
      </c>
      <c r="FD73" s="37">
        <f t="shared" ca="1" si="50"/>
        <v>771.82845308836431</v>
      </c>
      <c r="FE73" s="37">
        <f t="shared" ca="1" si="51"/>
        <v>962.4274774997117</v>
      </c>
      <c r="FF73" s="37">
        <f t="shared" ca="1" si="52"/>
        <v>1174.4216265503367</v>
      </c>
      <c r="FG73" s="37">
        <f t="shared" ca="1" si="53"/>
        <v>1281.4111055899641</v>
      </c>
      <c r="FH73" s="37">
        <f t="shared" ca="1" si="54"/>
        <v>1065.9418550839753</v>
      </c>
      <c r="FI73" s="37">
        <f t="shared" ca="1" si="55"/>
        <v>856.74840799078231</v>
      </c>
      <c r="FJ73" s="37">
        <f t="shared" ca="1" si="56"/>
        <v>1138.4218644349025</v>
      </c>
      <c r="FK73" s="37">
        <f t="shared" ca="1" si="57"/>
        <v>1466.6487140470815</v>
      </c>
      <c r="FL73" s="37">
        <f t="shared" ca="1" si="58"/>
        <v>1610.397252802027</v>
      </c>
      <c r="FM73" s="37">
        <f t="shared" ca="1" si="59"/>
        <v>1424.531584550889</v>
      </c>
      <c r="FN73" s="37">
        <f t="shared" ca="1" si="60"/>
        <v>1592.5908903234044</v>
      </c>
      <c r="FO73" s="37">
        <f t="shared" ca="1" si="61"/>
        <v>1417.3946717814704</v>
      </c>
      <c r="FP73" s="37">
        <f t="shared" ca="1" si="62"/>
        <v>1553.9386544982879</v>
      </c>
      <c r="FQ73" s="37">
        <f t="shared" ca="1" si="63"/>
        <v>1614.8264250441762</v>
      </c>
      <c r="FR73" s="37">
        <f t="shared" ca="1" si="64"/>
        <v>1724.784367228129</v>
      </c>
      <c r="FS73" s="37">
        <f t="shared" ca="1" si="65"/>
        <v>1923.5512078701065</v>
      </c>
      <c r="FT73" s="37">
        <f t="shared" ca="1" si="66"/>
        <v>2228.3941145629551</v>
      </c>
      <c r="FU73" s="37">
        <f t="shared" ca="1" si="67"/>
        <v>2360.6302193435008</v>
      </c>
      <c r="FV73" s="37">
        <f t="shared" ca="1" si="68"/>
        <v>2351.495832861116</v>
      </c>
      <c r="FW73" s="37">
        <f t="shared" ca="1" si="69"/>
        <v>2584.0980879476451</v>
      </c>
      <c r="FX73" s="37">
        <f t="shared" ca="1" si="70"/>
        <v>2688.5055832033968</v>
      </c>
      <c r="FY73" s="37">
        <f t="shared" ca="1" si="71"/>
        <v>2790.252733814802</v>
      </c>
      <c r="FZ73" s="37">
        <f t="shared" ca="1" si="72"/>
        <v>2663.6872579604624</v>
      </c>
      <c r="GA73" s="37"/>
      <c r="GB73" s="37">
        <f t="shared" ca="1" si="73"/>
        <v>275.46686101623391</v>
      </c>
      <c r="GC73" s="37">
        <f t="shared" ca="1" si="74"/>
        <v>534.05071773324596</v>
      </c>
      <c r="GD73" s="37">
        <f t="shared" ca="1" si="23"/>
        <v>771.82845308836431</v>
      </c>
      <c r="GE73" s="37">
        <f t="shared" ca="1" si="24"/>
        <v>962.4274774997117</v>
      </c>
      <c r="GF73" s="37">
        <f t="shared" ca="1" si="25"/>
        <v>1174.4216265503367</v>
      </c>
      <c r="GG73" s="37">
        <f t="shared" ca="1" si="26"/>
        <v>1281.4111055899641</v>
      </c>
      <c r="GH73" s="37">
        <f t="shared" ca="1" si="27"/>
        <v>1065.9418550839753</v>
      </c>
      <c r="GI73" s="37">
        <f t="shared" ca="1" si="28"/>
        <v>856.74840799078231</v>
      </c>
      <c r="GJ73" s="37">
        <f t="shared" ca="1" si="29"/>
        <v>1138.4218644349025</v>
      </c>
      <c r="GK73" s="37">
        <f t="shared" ca="1" si="30"/>
        <v>1466.6487140470815</v>
      </c>
      <c r="GL73" s="37">
        <f t="shared" ca="1" si="31"/>
        <v>1610.397252802027</v>
      </c>
      <c r="GM73" s="37">
        <f t="shared" ca="1" si="32"/>
        <v>1424.531584550889</v>
      </c>
      <c r="GN73" s="37">
        <f t="shared" ca="1" si="33"/>
        <v>1592.5908903234044</v>
      </c>
      <c r="GO73" s="37">
        <f t="shared" ca="1" si="34"/>
        <v>1417.3946717814704</v>
      </c>
      <c r="GP73" s="37">
        <f t="shared" ca="1" si="35"/>
        <v>1553.9386544982879</v>
      </c>
      <c r="GQ73" s="37">
        <f t="shared" ca="1" si="36"/>
        <v>1614.8264250441762</v>
      </c>
      <c r="GR73" s="37">
        <f t="shared" ca="1" si="37"/>
        <v>1724.784367228129</v>
      </c>
      <c r="GS73" s="37">
        <f t="shared" ca="1" si="38"/>
        <v>1923.5512078701065</v>
      </c>
      <c r="GT73" s="37">
        <f t="shared" ca="1" si="39"/>
        <v>2228.3941145629551</v>
      </c>
      <c r="GU73" s="37">
        <f t="shared" ca="1" si="40"/>
        <v>2360.6302193435008</v>
      </c>
      <c r="GV73" s="37">
        <f t="shared" ca="1" si="41"/>
        <v>2351.495832861116</v>
      </c>
      <c r="GW73" s="37">
        <f t="shared" ca="1" si="42"/>
        <v>2584.0980879476451</v>
      </c>
      <c r="GX73" s="37">
        <f t="shared" ca="1" si="43"/>
        <v>2688.5055832033968</v>
      </c>
      <c r="GY73" s="37">
        <f t="shared" ca="1" si="44"/>
        <v>2790.252733814802</v>
      </c>
      <c r="GZ73" s="37">
        <f t="shared" ca="1" si="45"/>
        <v>2663.6872579604624</v>
      </c>
      <c r="HA73" s="37"/>
      <c r="HB73" s="37">
        <f t="shared" ca="1" si="77"/>
        <v>1174.4216265503367</v>
      </c>
      <c r="HC73" s="37">
        <f t="shared" ca="1" si="75"/>
        <v>1174.4216265503367</v>
      </c>
      <c r="HD73" s="37">
        <f t="shared" ca="1" si="76"/>
        <v>0</v>
      </c>
      <c r="HG73" s="76">
        <f t="shared" si="80"/>
        <v>3.333333333333334E-2</v>
      </c>
      <c r="HH73" s="36">
        <f t="shared" si="78"/>
        <v>3.333333333333334E-3</v>
      </c>
      <c r="HI73" s="36">
        <f t="shared" si="78"/>
        <v>6.666666666666668E-3</v>
      </c>
      <c r="HJ73" s="36">
        <f t="shared" si="78"/>
        <v>1.0000000000000002E-2</v>
      </c>
      <c r="HK73" s="36">
        <f t="shared" si="78"/>
        <v>1.3333333333333336E-2</v>
      </c>
      <c r="HL73" s="36">
        <f t="shared" si="78"/>
        <v>1.666666666666667E-2</v>
      </c>
      <c r="HM73" s="36">
        <f t="shared" si="78"/>
        <v>2.0000000000000004E-2</v>
      </c>
      <c r="HN73" s="36">
        <f t="shared" si="78"/>
        <v>2.3333333333333338E-2</v>
      </c>
      <c r="HO73" s="36">
        <f t="shared" si="78"/>
        <v>2.6666666666666672E-2</v>
      </c>
      <c r="HP73" s="36">
        <f t="shared" si="78"/>
        <v>3.0000000000000006E-2</v>
      </c>
      <c r="HQ73" s="36">
        <f t="shared" si="78"/>
        <v>3.333333333333334E-2</v>
      </c>
      <c r="HR73" s="36">
        <f t="shared" si="79"/>
        <v>3.333333333333334E-2</v>
      </c>
      <c r="HS73" s="36">
        <f t="shared" si="79"/>
        <v>3.333333333333334E-2</v>
      </c>
      <c r="HT73" s="36">
        <f t="shared" si="79"/>
        <v>3.333333333333334E-2</v>
      </c>
      <c r="HU73" s="36">
        <f t="shared" si="79"/>
        <v>3.333333333333334E-2</v>
      </c>
      <c r="HV73" s="36">
        <f t="shared" si="79"/>
        <v>3.333333333333334E-2</v>
      </c>
      <c r="HW73" s="36">
        <f t="shared" si="79"/>
        <v>3.333333333333334E-2</v>
      </c>
      <c r="HX73" s="36">
        <f t="shared" si="79"/>
        <v>3.333333333333334E-2</v>
      </c>
      <c r="HY73" s="36">
        <f t="shared" si="79"/>
        <v>3.333333333333334E-2</v>
      </c>
      <c r="HZ73" s="36">
        <f t="shared" si="79"/>
        <v>3.333333333333334E-2</v>
      </c>
      <c r="IA73" s="36">
        <f t="shared" si="79"/>
        <v>3.333333333333334E-2</v>
      </c>
      <c r="IB73" s="36">
        <f t="shared" si="79"/>
        <v>3.333333333333334E-2</v>
      </c>
      <c r="IC73" s="36">
        <f t="shared" si="79"/>
        <v>3.333333333333334E-2</v>
      </c>
      <c r="ID73" s="36">
        <f t="shared" si="79"/>
        <v>3.333333333333334E-2</v>
      </c>
      <c r="IE73" s="36">
        <f t="shared" si="79"/>
        <v>3.333333333333334E-2</v>
      </c>
      <c r="IF73" s="36">
        <f t="shared" si="79"/>
        <v>3.333333333333334E-2</v>
      </c>
    </row>
    <row r="74" spans="2:240" x14ac:dyDescent="0.35">
      <c r="B74" s="15">
        <f t="shared" ca="1" si="47"/>
        <v>0.20365024352855476</v>
      </c>
      <c r="C74" s="15">
        <f t="shared" ca="1" si="20"/>
        <v>0.9542138181093972</v>
      </c>
      <c r="D74" s="15">
        <f t="shared" ca="1" si="20"/>
        <v>0.90452611375739933</v>
      </c>
      <c r="E74" s="15">
        <f t="shared" ca="1" si="20"/>
        <v>0.45350918373745819</v>
      </c>
      <c r="F74" s="15">
        <f t="shared" ca="1" si="20"/>
        <v>0.15369675388811044</v>
      </c>
      <c r="G74" s="15">
        <f t="shared" ca="1" si="20"/>
        <v>0.63180770213130066</v>
      </c>
      <c r="H74" s="15">
        <f t="shared" ca="1" si="20"/>
        <v>0.66155525609244226</v>
      </c>
      <c r="I74" s="15">
        <f t="shared" ca="1" si="20"/>
        <v>0.38976092112363303</v>
      </c>
      <c r="J74" s="15">
        <f t="shared" ca="1" si="20"/>
        <v>0.97826121697421542</v>
      </c>
      <c r="K74" s="15">
        <f t="shared" ca="1" si="20"/>
        <v>0.89094033807427209</v>
      </c>
      <c r="L74" s="15">
        <f t="shared" ca="1" si="20"/>
        <v>0.5493561458216365</v>
      </c>
      <c r="M74" s="15">
        <f t="shared" ca="1" si="20"/>
        <v>0.49340144338554792</v>
      </c>
      <c r="N74" s="15">
        <f t="shared" ca="1" si="20"/>
        <v>0.87513993577084104</v>
      </c>
      <c r="O74" s="15">
        <f t="shared" ca="1" si="20"/>
        <v>0.29950768895435953</v>
      </c>
      <c r="P74" s="15">
        <f t="shared" ca="1" si="20"/>
        <v>0.61560002779549039</v>
      </c>
      <c r="Q74" s="15">
        <f t="shared" ca="1" si="20"/>
        <v>0.73296073965991759</v>
      </c>
      <c r="R74" s="15">
        <f t="shared" ca="1" si="20"/>
        <v>0.47268002553510036</v>
      </c>
      <c r="S74" s="15">
        <f t="shared" ca="1" si="20"/>
        <v>0.1670214686885354</v>
      </c>
      <c r="T74" s="15">
        <f t="shared" ca="1" si="21"/>
        <v>0.56253275440554718</v>
      </c>
      <c r="U74" s="15">
        <f t="shared" ca="1" si="21"/>
        <v>2.5590575836559437E-2</v>
      </c>
      <c r="V74" s="15">
        <f t="shared" ca="1" si="21"/>
        <v>0.88248388985991078</v>
      </c>
      <c r="W74" s="15">
        <f t="shared" ca="1" si="21"/>
        <v>0.82314236846363931</v>
      </c>
      <c r="X74" s="15">
        <f t="shared" ca="1" si="21"/>
        <v>0.89124042731223663</v>
      </c>
      <c r="Y74" s="15">
        <f t="shared" ca="1" si="21"/>
        <v>0.48511120457442369</v>
      </c>
      <c r="Z74" s="15">
        <f t="shared" ca="1" si="21"/>
        <v>0.47474622080086648</v>
      </c>
      <c r="AB74" s="5">
        <f ca="1">_xlfn.NORM.INV(B74,Satokasvi!$H$8,Satokasvi!$I$8)*_xlfn.BINOM.INV(1,(1-Satokasvi!$H$15),B74)</f>
        <v>0</v>
      </c>
      <c r="AC74" s="5">
        <f ca="1">_xlfn.NORM.INV(C74,Satokasvi!$H$8,Satokasvi!$I$8)*_xlfn.BINOM.INV(1,(1-Satokasvi!$H$15),C74)</f>
        <v>2921.7902948301567</v>
      </c>
      <c r="AD74" s="5">
        <f ca="1">_xlfn.NORM.INV(D74,Satokasvi!$H$8,Satokasvi!$I$8)*_xlfn.BINOM.INV(1,(1-Satokasvi!$H$15),D74)</f>
        <v>2826.945123210854</v>
      </c>
      <c r="AE74" s="5">
        <f ca="1">_xlfn.NORM.INV(E74,Satokasvi!$H$8,Satokasvi!$I$8)*_xlfn.BINOM.INV(1,(1-Satokasvi!$H$15),E74)</f>
        <v>2470.7999443891686</v>
      </c>
      <c r="AF74" s="5">
        <f ca="1">_xlfn.NORM.INV(F74,Satokasvi!$H$8,Satokasvi!$I$8)*_xlfn.BINOM.INV(1,(1-Satokasvi!$H$15),F74)</f>
        <v>0</v>
      </c>
      <c r="AG74" s="5">
        <f ca="1">_xlfn.NORM.INV(G74,Satokasvi!$H$8,Satokasvi!$I$8)*_xlfn.BINOM.INV(1,(1-Satokasvi!$H$15),G74)</f>
        <v>2584.1612279079559</v>
      </c>
      <c r="AH74" s="5">
        <f ca="1">_xlfn.NORM.INV(H74,Satokasvi!$H$8,Satokasvi!$I$8)*_xlfn.BINOM.INV(1,(1-Satokasvi!$H$15),H74)</f>
        <v>2604.1778592534906</v>
      </c>
      <c r="AI74" s="5">
        <f ca="1">_xlfn.NORM.INV(I74,Satokasvi!$H$8,Satokasvi!$I$8)*_xlfn.BINOM.INV(1,(1-Satokasvi!$H$15),I74)</f>
        <v>2430.0144474299168</v>
      </c>
      <c r="AJ74" s="5">
        <f ca="1">_xlfn.NORM.INV(J74,Satokasvi!$H$8,Satokasvi!$I$8)*_xlfn.BINOM.INV(1,(1-Satokasvi!$H$15),J74)</f>
        <v>3004.7732216984609</v>
      </c>
      <c r="AK74" s="5">
        <f ca="1">_xlfn.NORM.INV(K74,Satokasvi!$H$8,Satokasvi!$I$8)*_xlfn.BINOM.INV(1,(1-Satokasvi!$H$15),K74)</f>
        <v>2807.8860982783908</v>
      </c>
      <c r="AL74" s="5">
        <f ca="1">_xlfn.NORM.INV(L74,Satokasvi!$H$8,Satokasvi!$I$8)*_xlfn.BINOM.INV(1,(1-Satokasvi!$H$15),L74)</f>
        <v>2531.0087041151346</v>
      </c>
      <c r="AM74" s="5">
        <f ca="1">_xlfn.NORM.INV(M74,Satokasvi!$H$8,Satokasvi!$I$8)*_xlfn.BINOM.INV(1,(1-Satokasvi!$H$15),M74)</f>
        <v>2495.8647792957354</v>
      </c>
      <c r="AN74" s="5">
        <f ca="1">_xlfn.NORM.INV(N74,Satokasvi!$H$8,Satokasvi!$I$8)*_xlfn.BINOM.INV(1,(1-Satokasvi!$H$15),N74)</f>
        <v>2787.7573573888076</v>
      </c>
      <c r="AO74" s="5">
        <f ca="1">_xlfn.NORM.INV(O74,Satokasvi!$H$8,Satokasvi!$I$8)*_xlfn.BINOM.INV(1,(1-Satokasvi!$H$15),O74)</f>
        <v>2368.5457558195312</v>
      </c>
      <c r="AP74" s="5">
        <f ca="1">_xlfn.NORM.INV(P74,Satokasvi!$H$8,Satokasvi!$I$8)*_xlfn.BINOM.INV(1,(1-Satokasvi!$H$15),P74)</f>
        <v>2573.4862456776746</v>
      </c>
      <c r="AQ74" s="5">
        <f ca="1">_xlfn.NORM.INV(Q74,Satokasvi!$H$8,Satokasvi!$I$8)*_xlfn.BINOM.INV(1,(1-Satokasvi!$H$15),Q74)</f>
        <v>2655.4480481765727</v>
      </c>
      <c r="AR74" s="5">
        <f ca="1">_xlfn.NORM.INV(R74,Satokasvi!$H$8,Satokasvi!$I$8)*_xlfn.BINOM.INV(1,(1-Satokasvi!$H$15),R74)</f>
        <v>2482.8663415430747</v>
      </c>
      <c r="AS74" s="5">
        <f ca="1">_xlfn.NORM.INV(S74,Satokasvi!$H$8,Satokasvi!$I$8)*_xlfn.BINOM.INV(1,(1-Satokasvi!$H$15),S74)</f>
        <v>0</v>
      </c>
      <c r="AT74" s="5">
        <f ca="1">_xlfn.NORM.INV(T74,Satokasvi!$H$8,Satokasvi!$I$8)*_xlfn.BINOM.INV(1,(1-Satokasvi!$H$15),T74)</f>
        <v>2539.3484526181073</v>
      </c>
      <c r="AU74" s="5">
        <f ca="1">_xlfn.NORM.INV(U74,Satokasvi!$H$8,Satokasvi!$I$8)*_xlfn.BINOM.INV(1,(1-Satokasvi!$H$15),U74)</f>
        <v>0</v>
      </c>
      <c r="AV74" s="5">
        <f ca="1">_xlfn.NORM.INV(V74,Satokasvi!$H$8,Satokasvi!$I$8)*_xlfn.BINOM.INV(1,(1-Satokasvi!$H$15),V74)</f>
        <v>2796.8738815063871</v>
      </c>
      <c r="AW74" s="5">
        <f ca="1">_xlfn.NORM.INV(W74,Satokasvi!$H$8,Satokasvi!$I$8)*_xlfn.BINOM.INV(1,(1-Satokasvi!$H$15),W74)</f>
        <v>2731.8517473537781</v>
      </c>
      <c r="AX74" s="5">
        <f ca="1">_xlfn.NORM.INV(X74,Satokasvi!$H$8,Satokasvi!$I$8)*_xlfn.BINOM.INV(1,(1-Satokasvi!$H$15),X74)</f>
        <v>2808.2879426603049</v>
      </c>
      <c r="AY74" s="5">
        <f ca="1">_xlfn.NORM.INV(Y74,Satokasvi!$H$8,Satokasvi!$I$8)*_xlfn.BINOM.INV(1,(1-Satokasvi!$H$15),Y74)</f>
        <v>2490.6676641520198</v>
      </c>
      <c r="AZ74" s="5">
        <f ca="1">_xlfn.NORM.INV(Z74,Satokasvi!$H$8,Satokasvi!$I$8)*_xlfn.BINOM.INV(1,(1-Satokasvi!$H$15),Z74)</f>
        <v>2484.1639568132814</v>
      </c>
      <c r="BB74" s="5">
        <f ca="1">IF(C$11="x",0,_xlfn.NORM.INV(B74,Satokasvi!$H$8,Satokasvi!$I$8)*IF(C$8="x",(1+Toimenpiteet!$C$7),1)*IF(C$9="x",(1+Toimenpiteet!$C$34),1)*(1+C$30)*_xlfn.BINOM.INV(1,(1-(Satokasvi!$H$15*(1+C$41))),B74))</f>
        <v>0</v>
      </c>
      <c r="BC74" s="5">
        <f ca="1">IF(D$11="x",0,_xlfn.NORM.INV(C74,Satokasvi!$H$8,Satokasvi!$I$8)*IF(D$8="x",(1+Toimenpiteet!$C$7),1)*IF(D$9="x",(1+Toimenpiteet!$C$34),1)*(1+D$30)*_xlfn.BINOM.INV(1,(1-(Satokasvi!$H$15*(1+D$41))),C74))</f>
        <v>2921.7902948301567</v>
      </c>
      <c r="BD74" s="5">
        <f ca="1">IF(E$11="x",0,_xlfn.NORM.INV(D74,Satokasvi!$H$8,Satokasvi!$I$8)*IF(E$8="x",(1+Toimenpiteet!$C$7),1)*IF(E$9="x",(1+Toimenpiteet!$C$34),1)*(1+E$30)*_xlfn.BINOM.INV(1,(1-(Satokasvi!$H$15*(1+E$41))),D74))</f>
        <v>2826.945123210854</v>
      </c>
      <c r="BE74" s="5">
        <f ca="1">IF(F$11="x",0,_xlfn.NORM.INV(E74,Satokasvi!$H$8,Satokasvi!$I$8)*IF(F$8="x",(1+Toimenpiteet!$C$7),1)*IF(F$9="x",(1+Toimenpiteet!$C$34),1)*(1+F$30)*_xlfn.BINOM.INV(1,(1-(Satokasvi!$H$15*(1+F$41))),E74))</f>
        <v>2470.7999443891686</v>
      </c>
      <c r="BF74" s="5">
        <f ca="1">IF(G$11="x",0,_xlfn.NORM.INV(F74,Satokasvi!$H$8,Satokasvi!$I$8)*IF(G$8="x",(1+Toimenpiteet!$C$7),1)*IF(G$9="x",(1+Toimenpiteet!$C$34),1)*(1+G$30)*_xlfn.BINOM.INV(1,(1-(Satokasvi!$H$15*(1+G$41))),F74))</f>
        <v>0</v>
      </c>
      <c r="BG74" s="5">
        <f ca="1">IF(H$11="x",0,_xlfn.NORM.INV(G74,Satokasvi!$H$8,Satokasvi!$I$8)*IF(H$8="x",(1+Toimenpiteet!$C$7),1)*IF(H$9="x",(1+Toimenpiteet!$C$34),1)*(1+H$30)*_xlfn.BINOM.INV(1,(1-(Satokasvi!$H$15*(1+H$41))),G74))</f>
        <v>2584.1612279079559</v>
      </c>
      <c r="BH74" s="5">
        <f ca="1">IF(I$11="x",0,_xlfn.NORM.INV(H74,Satokasvi!$H$8,Satokasvi!$I$8)*IF(I$8="x",(1+Toimenpiteet!$C$7),1)*IF(I$9="x",(1+Toimenpiteet!$C$34),1)*(1+I$30)*_xlfn.BINOM.INV(1,(1-(Satokasvi!$H$15*(1+I$41))),H74))</f>
        <v>2604.1778592534906</v>
      </c>
      <c r="BI74" s="5">
        <f ca="1">IF(J$11="x",0,_xlfn.NORM.INV(I74,Satokasvi!$H$8,Satokasvi!$I$8)*IF(J$8="x",(1+Toimenpiteet!$C$7),1)*IF(J$9="x",(1+Toimenpiteet!$C$34),1)*(1+J$30)*_xlfn.BINOM.INV(1,(1-(Satokasvi!$H$15*(1+J$41))),I74))</f>
        <v>2430.0144474299168</v>
      </c>
      <c r="BJ74" s="5">
        <f ca="1">IF(K$11="x",0,_xlfn.NORM.INV(J74,Satokasvi!$H$8,Satokasvi!$I$8)*IF(K$8="x",(1+Toimenpiteet!$C$7),1)*IF(K$9="x",(1+Toimenpiteet!$C$34),1)*(1+K$30)*_xlfn.BINOM.INV(1,(1-(Satokasvi!$H$15*(1+K$41))),J74))</f>
        <v>3004.7732216984609</v>
      </c>
      <c r="BK74" s="5">
        <f ca="1">IF(L$11="x",0,_xlfn.NORM.INV(K74,Satokasvi!$H$8,Satokasvi!$I$8)*IF(L$8="x",(1+Toimenpiteet!$C$7),1)*IF(L$9="x",(1+Toimenpiteet!$C$34),1)*(1+L$30)*_xlfn.BINOM.INV(1,(1-(Satokasvi!$H$15*(1+L$41))),K74))</f>
        <v>2807.8860982783908</v>
      </c>
      <c r="BL74" s="5">
        <f ca="1">IF(M$11="x",0,_xlfn.NORM.INV(L74,Satokasvi!$H$8,Satokasvi!$I$8)*IF(M$8="x",(1+Toimenpiteet!$C$7),1)*IF(M$9="x",(1+Toimenpiteet!$C$34),1)*(1+M$30)*_xlfn.BINOM.INV(1,(1-(Satokasvi!$H$15*(1+M$41))),L74))</f>
        <v>2531.0087041151346</v>
      </c>
      <c r="BM74" s="5">
        <f ca="1">IF(N$11="x",0,_xlfn.NORM.INV(M74,Satokasvi!$H$8,Satokasvi!$I$8)*IF(N$8="x",(1+Toimenpiteet!$C$7),1)*IF(N$9="x",(1+Toimenpiteet!$C$34),1)*(1+N$30)*_xlfn.BINOM.INV(1,(1-(Satokasvi!$H$15*(1+N$41))),M74))</f>
        <v>2495.8647792957354</v>
      </c>
      <c r="BN74" s="5">
        <f ca="1">IF(O$11="x",0,_xlfn.NORM.INV(N74,Satokasvi!$H$8,Satokasvi!$I$8)*IF(O$8="x",(1+Toimenpiteet!$C$7),1)*IF(O$9="x",(1+Toimenpiteet!$C$34),1)*(1+O$30)*_xlfn.BINOM.INV(1,(1-(Satokasvi!$H$15*(1+O$41))),N74))</f>
        <v>2787.7573573888076</v>
      </c>
      <c r="BO74" s="5">
        <f ca="1">IF(P$11="x",0,_xlfn.NORM.INV(O74,Satokasvi!$H$8,Satokasvi!$I$8)*IF(P$8="x",(1+Toimenpiteet!$C$7),1)*IF(P$9="x",(1+Toimenpiteet!$C$34),1)*(1+P$30)*_xlfn.BINOM.INV(1,(1-(Satokasvi!$H$15*(1+P$41))),O74))</f>
        <v>2368.5457558195312</v>
      </c>
      <c r="BP74" s="5">
        <f ca="1">IF(Q$11="x",0,_xlfn.NORM.INV(P74,Satokasvi!$H$8,Satokasvi!$I$8)*IF(Q$8="x",(1+Toimenpiteet!$C$7),1)*IF(Q$9="x",(1+Toimenpiteet!$C$34),1)*(1+Q$30)*_xlfn.BINOM.INV(1,(1-(Satokasvi!$H$15*(1+Q$41))),P74))</f>
        <v>2573.4862456776746</v>
      </c>
      <c r="BQ74" s="5">
        <f ca="1">IF(R$11="x",0,_xlfn.NORM.INV(Q74,Satokasvi!$H$8,Satokasvi!$I$8)*IF(R$8="x",(1+Toimenpiteet!$C$7),1)*IF(R$9="x",(1+Toimenpiteet!$C$34),1)*(1+R$30)*_xlfn.BINOM.INV(1,(1-(Satokasvi!$H$15*(1+R$41))),Q74))</f>
        <v>2655.4480481765727</v>
      </c>
      <c r="BR74" s="5">
        <f ca="1">IF(S$11="x",0,_xlfn.NORM.INV(R74,Satokasvi!$H$8,Satokasvi!$I$8)*IF(S$8="x",(1+Toimenpiteet!$C$7),1)*IF(S$9="x",(1+Toimenpiteet!$C$34),1)*(1+S$30)*_xlfn.BINOM.INV(1,(1-(Satokasvi!$H$15*(1+S$41))),R74))</f>
        <v>2482.8663415430747</v>
      </c>
      <c r="BS74" s="5">
        <f ca="1">IF(T$11="x",0,_xlfn.NORM.INV(S74,Satokasvi!$H$8,Satokasvi!$I$8)*IF(T$8="x",(1+Toimenpiteet!$C$7),1)*IF(T$9="x",(1+Toimenpiteet!$C$34),1)*(1+T$30)*_xlfn.BINOM.INV(1,(1-(Satokasvi!$H$15*(1+T$41))),S74))</f>
        <v>0</v>
      </c>
      <c r="BT74" s="5">
        <f ca="1">IF(U$11="x",0,_xlfn.NORM.INV(T74,Satokasvi!$H$8,Satokasvi!$I$8)*IF(U$8="x",(1+Toimenpiteet!$C$7),1)*IF(U$9="x",(1+Toimenpiteet!$C$34),1)*(1+U$30)*_xlfn.BINOM.INV(1,(1-(Satokasvi!$H$15*(1+U$41))),T74))</f>
        <v>2539.3484526181073</v>
      </c>
      <c r="BU74" s="5">
        <f ca="1">IF(V$11="x",0,_xlfn.NORM.INV(U74,Satokasvi!$H$8,Satokasvi!$I$8)*IF(V$8="x",(1+Toimenpiteet!$C$7),1)*IF(V$9="x",(1+Toimenpiteet!$C$34),1)*(1+V$30)*_xlfn.BINOM.INV(1,(1-(Satokasvi!$H$15*(1+V$41))),U74))</f>
        <v>0</v>
      </c>
      <c r="BV74" s="5">
        <f ca="1">IF(W$11="x",0,_xlfn.NORM.INV(V74,Satokasvi!$H$8,Satokasvi!$I$8)*IF(W$8="x",(1+Toimenpiteet!$C$7),1)*IF(W$9="x",(1+Toimenpiteet!$C$34),1)*(1+W$30)*_xlfn.BINOM.INV(1,(1-(Satokasvi!$H$15*(1+W$41))),V74))</f>
        <v>2796.8738815063871</v>
      </c>
      <c r="BW74" s="5">
        <f ca="1">IF(X$11="x",0,_xlfn.NORM.INV(W74,Satokasvi!$H$8,Satokasvi!$I$8)*IF(X$8="x",(1+Toimenpiteet!$C$7),1)*IF(X$9="x",(1+Toimenpiteet!$C$34),1)*(1+X$30)*_xlfn.BINOM.INV(1,(1-(Satokasvi!$H$15*(1+X$41))),W74))</f>
        <v>2731.8517473537781</v>
      </c>
      <c r="BX74" s="5">
        <f ca="1">IF(Y$11="x",0,_xlfn.NORM.INV(X74,Satokasvi!$H$8,Satokasvi!$I$8)*IF(Y$8="x",(1+Toimenpiteet!$C$7),1)*IF(Y$9="x",(1+Toimenpiteet!$C$34),1)*(1+Y$30)*_xlfn.BINOM.INV(1,(1-(Satokasvi!$H$15*(1+Y$41))),X74))</f>
        <v>2808.2879426603049</v>
      </c>
      <c r="BY74" s="5">
        <f ca="1">IF(Z$11="x",0,_xlfn.NORM.INV(Y74,Satokasvi!$H$8,Satokasvi!$I$8)*IF(Z$8="x",(1+Toimenpiteet!$C$7),1)*IF(Z$9="x",(1+Toimenpiteet!$C$34),1)*(1+Z$30)*_xlfn.BINOM.INV(1,(1-(Satokasvi!$H$15*(1+Z$41))),Y74))</f>
        <v>2490.6676641520198</v>
      </c>
      <c r="BZ74" s="5">
        <f ca="1">IF(AA$11="x",0,_xlfn.NORM.INV(Z74,Satokasvi!$H$8,Satokasvi!$I$8)*IF(AA$8="x",(1+Toimenpiteet!$C$7),1)*IF(AA$9="x",(1+Toimenpiteet!$C$34),1)*(1+AA$30)*_xlfn.BINOM.INV(1,(1-(Satokasvi!$H$15*(1+AA$41))),Z74))</f>
        <v>2484.1639568132814</v>
      </c>
      <c r="CB74" s="35">
        <f ca="1">_xlfn.NORM.INV(RAND(),Satokasvi!$H$13,Satokasvi!$I$13)</f>
        <v>242.06441364160926</v>
      </c>
      <c r="CC74" s="35">
        <f ca="1">_xlfn.NORM.INV(RAND(),Satokasvi!$H$13,Satokasvi!$I$13)</f>
        <v>277.3238671174766</v>
      </c>
      <c r="CD74" s="35">
        <f ca="1">_xlfn.NORM.INV(RAND(),Satokasvi!$H$13,Satokasvi!$I$13)</f>
        <v>287.30639229284174</v>
      </c>
      <c r="CE74" s="35">
        <f ca="1">_xlfn.NORM.INV(RAND(),Satokasvi!$H$13,Satokasvi!$I$13)</f>
        <v>215.87478868577276</v>
      </c>
      <c r="CF74" s="35">
        <f ca="1">_xlfn.NORM.INV(RAND(),Satokasvi!$H$13,Satokasvi!$I$13)</f>
        <v>174.12306420585764</v>
      </c>
      <c r="CG74" s="35">
        <f ca="1">_xlfn.NORM.INV(RAND(),Satokasvi!$H$13,Satokasvi!$I$13)</f>
        <v>244.25297077308443</v>
      </c>
      <c r="CH74" s="35">
        <f ca="1">_xlfn.NORM.INV(RAND(),Satokasvi!$H$13,Satokasvi!$I$13)</f>
        <v>209.20318189173076</v>
      </c>
      <c r="CI74" s="35">
        <f ca="1">_xlfn.NORM.INV(RAND(),Satokasvi!$H$13,Satokasvi!$I$13)</f>
        <v>173.46795265188089</v>
      </c>
      <c r="CJ74" s="35">
        <f ca="1">_xlfn.NORM.INV(RAND(),Satokasvi!$H$13,Satokasvi!$I$13)</f>
        <v>215.83494890440156</v>
      </c>
      <c r="CK74" s="35">
        <f ca="1">_xlfn.NORM.INV(RAND(),Satokasvi!$H$13,Satokasvi!$I$13)</f>
        <v>143.55584781785387</v>
      </c>
      <c r="CL74" s="35">
        <f ca="1">_xlfn.NORM.INV(RAND(),Satokasvi!$H$13,Satokasvi!$I$13)</f>
        <v>213.24217714613388</v>
      </c>
      <c r="CM74" s="35">
        <f ca="1">_xlfn.NORM.INV(RAND(),Satokasvi!$H$13,Satokasvi!$I$13)</f>
        <v>222.92310112896365</v>
      </c>
      <c r="CN74" s="35">
        <f ca="1">_xlfn.NORM.INV(RAND(),Satokasvi!$H$13,Satokasvi!$I$13)</f>
        <v>309.29079832908428</v>
      </c>
      <c r="CO74" s="35">
        <f ca="1">_xlfn.NORM.INV(RAND(),Satokasvi!$H$13,Satokasvi!$I$13)</f>
        <v>193.01989821687229</v>
      </c>
      <c r="CP74" s="35">
        <f ca="1">_xlfn.NORM.INV(RAND(),Satokasvi!$H$13,Satokasvi!$I$13)</f>
        <v>242.70729535070384</v>
      </c>
      <c r="CQ74" s="35">
        <f ca="1">_xlfn.NORM.INV(RAND(),Satokasvi!$H$13,Satokasvi!$I$13)</f>
        <v>274.13020572051948</v>
      </c>
      <c r="CR74" s="35">
        <f ca="1">_xlfn.NORM.INV(RAND(),Satokasvi!$H$13,Satokasvi!$I$13)</f>
        <v>149.42999231777023</v>
      </c>
      <c r="CS74" s="35">
        <f ca="1">_xlfn.NORM.INV(RAND(),Satokasvi!$H$13,Satokasvi!$I$13)</f>
        <v>183.55248308282339</v>
      </c>
      <c r="CT74" s="35">
        <f ca="1">_xlfn.NORM.INV(RAND(),Satokasvi!$H$13,Satokasvi!$I$13)</f>
        <v>229.67933369185423</v>
      </c>
      <c r="CU74" s="35">
        <f ca="1">_xlfn.NORM.INV(RAND(),Satokasvi!$H$13,Satokasvi!$I$13)</f>
        <v>238.40979867726699</v>
      </c>
      <c r="CV74" s="35">
        <f ca="1">_xlfn.NORM.INV(RAND(),Satokasvi!$H$13,Satokasvi!$I$13)</f>
        <v>186.96180356351849</v>
      </c>
      <c r="CW74" s="35">
        <f ca="1">_xlfn.NORM.INV(RAND(),Satokasvi!$H$13,Satokasvi!$I$13)</f>
        <v>202.99651860799003</v>
      </c>
      <c r="CX74" s="35">
        <f ca="1">_xlfn.NORM.INV(RAND(),Satokasvi!$H$13,Satokasvi!$I$13)</f>
        <v>206.04777685950322</v>
      </c>
      <c r="CY74" s="35">
        <f ca="1">_xlfn.NORM.INV(RAND(),Satokasvi!$H$13,Satokasvi!$I$13)</f>
        <v>162.82877327282972</v>
      </c>
      <c r="CZ74" s="35">
        <f ca="1">_xlfn.NORM.INV(RAND(),Satokasvi!$H$13,Satokasvi!$I$13)</f>
        <v>182.96226746240052</v>
      </c>
      <c r="DB74" s="37">
        <f ca="1">(AB74*(CB74/1000)+(Satokasvi!$E$28-Satokasvi!$E$7))/(1+$C$13)^DB$61</f>
        <v>-257.28155339805824</v>
      </c>
      <c r="DC74" s="37">
        <f ca="1">(AC74*(CC74/1000)+(Satokasvi!$E$28-Satokasvi!$E$7))/(1+$C$13)^DC$61</f>
        <v>513.98075546103416</v>
      </c>
      <c r="DD74" s="37">
        <f ca="1">(AD74*(CD74/1000)+(Satokasvi!$E$28-Satokasvi!$E$7))/(1+$C$13)^DD$61</f>
        <v>500.76497108569055</v>
      </c>
      <c r="DE74" s="37">
        <f ca="1">(AE74*(CE74/1000)+(Satokasvi!$E$28-Satokasvi!$E$7))/(1+$C$13)^DE$61</f>
        <v>238.45518888459958</v>
      </c>
      <c r="DF74" s="37">
        <f ca="1">(AF74*(CF74/1000)+(Satokasvi!$E$28-Satokasvi!$E$7))/(1+$C$13)^DF$61</f>
        <v>-228.59132786180348</v>
      </c>
      <c r="DG74" s="37">
        <f ca="1">(AG74*(CG74/1000)+(Satokasvi!$E$28-Satokasvi!$E$7))/(1+$C$13)^DG$61</f>
        <v>306.67757010109</v>
      </c>
      <c r="DH74" s="37">
        <f ca="1">(AH74*(CH74/1000)+(Satokasvi!$E$28-Satokasvi!$E$7))/(1+$C$13)^DH$61</f>
        <v>227.5048704048736</v>
      </c>
      <c r="DI74" s="37">
        <f ca="1">(AI74*(CI74/1000)+(Satokasvi!$E$28-Satokasvi!$E$7))/(1+$C$13)^DI$61</f>
        <v>123.56593624211368</v>
      </c>
      <c r="DJ74" s="37">
        <f ca="1">(AJ74*(CJ74/1000)+(Satokasvi!$E$28-Satokasvi!$E$7))/(1+$C$13)^DJ$61</f>
        <v>293.94769874791854</v>
      </c>
      <c r="DK74" s="37">
        <f ca="1">(AK74*(CK74/1000)+(Satokasvi!$E$28-Satokasvi!$E$7))/(1+$C$13)^DK$61</f>
        <v>102.7507898085982</v>
      </c>
      <c r="DL74" s="37">
        <f ca="1">(AL74*(CL74/1000)+(Satokasvi!$E$28-Satokasvi!$E$7))/(1+$C$13)^DL$61</f>
        <v>198.46198843375461</v>
      </c>
      <c r="DM74" s="37">
        <f ca="1">(AM74*(CM74/1000)+(Satokasvi!$E$28-Satokasvi!$E$7))/(1+$C$13)^DM$61</f>
        <v>204.37221927423977</v>
      </c>
      <c r="DN74" s="37">
        <f ca="1">(AN74*(CN74/1000)+(Satokasvi!$E$28-Satokasvi!$E$7))/(1+$C$13)^DN$61</f>
        <v>406.68300165262826</v>
      </c>
      <c r="DO74" s="37">
        <f ca="1">(AO74*(CO74/1000)+(Satokasvi!$E$28-Satokasvi!$E$7))/(1+$C$13)^DO$61</f>
        <v>127.05128003477553</v>
      </c>
      <c r="DP74" s="37">
        <f ca="1">(AP74*(CP74/1000)+(Satokasvi!$E$28-Satokasvi!$E$7))/(1+$C$13)^DP$61</f>
        <v>230.8160507587915</v>
      </c>
      <c r="DQ74" s="37">
        <f ca="1">(AQ74*(CQ74/1000)+(Satokasvi!$E$28-Satokasvi!$E$7))/(1+$C$13)^DQ$61</f>
        <v>288.48798038523785</v>
      </c>
      <c r="DR74" s="37">
        <f ca="1">(AR74*(CR74/1000)+(Satokasvi!$E$28-Satokasvi!$E$7))/(1+$C$13)^DR$61</f>
        <v>64.140635998685738</v>
      </c>
      <c r="DS74" s="37">
        <f ca="1">(AS74*(CS74/1000)+(Satokasvi!$E$28-Satokasvi!$E$7))/(1+$C$13)^DS$61</f>
        <v>-155.65957101831492</v>
      </c>
      <c r="DT74" s="37">
        <f ca="1">(AT74*(CT74/1000)+(Satokasvi!$E$28-Satokasvi!$E$7))/(1+$C$13)^DT$61</f>
        <v>181.48546453564791</v>
      </c>
      <c r="DU74" s="37">
        <f ca="1">(AU74*(CU74/1000)+(Satokasvi!$E$28-Satokasvi!$E$7))/(1+$C$13)^DU$61</f>
        <v>-146.72407485937876</v>
      </c>
      <c r="DV74" s="37">
        <f ca="1">(AV74*(CV74/1000)+(Satokasvi!$E$28-Satokasvi!$E$7))/(1+$C$13)^DV$61</f>
        <v>138.63857323903852</v>
      </c>
      <c r="DW74" s="37">
        <f ca="1">(AW74*(CW74/1000)+(Satokasvi!$E$28-Satokasvi!$E$7))/(1+$C$13)^DW$61</f>
        <v>151.11731064563321</v>
      </c>
      <c r="DX74" s="37">
        <f ca="1">(AX74*(CX74/1000)+(Satokasvi!$E$28-Satokasvi!$E$7))/(1+$C$13)^DX$61</f>
        <v>158.91955361382381</v>
      </c>
      <c r="DY74" s="37">
        <f ca="1">(AY74*(CY74/1000)+(Satokasvi!$E$28-Satokasvi!$E$7))/(1+$C$13)^DY$61</f>
        <v>69.142447795125747</v>
      </c>
      <c r="DZ74" s="37">
        <f ca="1">(AZ74*(CZ74/1000)+(Satokasvi!$E$28-Satokasvi!$E$7))/(1+$C$13)^DZ$61</f>
        <v>90.510205310180112</v>
      </c>
      <c r="EB74" s="37">
        <f ca="1">IF(C$11="x",Toimenpiteet!$E$115,BB74*(CB74/1000)+(Satokasvi!$E$28-Satokasvi!$E$7)+IF(C$8="x",Toimenpiteet!$E$29,0)+IF(C$9="x",Toimenpiteet!$E$60,0)+IF(C$10="x",Toimenpiteet!$E$88,0))/(1+$C$13)^EB$61</f>
        <v>-257.28155339805824</v>
      </c>
      <c r="EC74" s="37">
        <f ca="1">IF(D$11="x",Toimenpiteet!$E$115,BC74*(CC74/1000)+(Satokasvi!$E$28-Satokasvi!$E$7)+IF(D$8="x",Toimenpiteet!$E$29,0)+IF(D$9="x",Toimenpiteet!$E$60,0)+IF(D$10="x",Toimenpiteet!$E$88,0))/(1+$C$13)^EC$61</f>
        <v>513.98075546103416</v>
      </c>
      <c r="ED74" s="37">
        <f ca="1">IF(E$11="x",Toimenpiteet!$E$115,BD74*(CD74/1000)+(Satokasvi!$E$28-Satokasvi!$E$7)+IF(E$8="x",Toimenpiteet!$E$29,0)+IF(E$9="x",Toimenpiteet!$E$60,0)+IF(E$10="x",Toimenpiteet!$E$88,0))/(1+$C$13)^ED$61</f>
        <v>500.76497108569055</v>
      </c>
      <c r="EE74" s="37">
        <f ca="1">IF(F$11="x",Toimenpiteet!$E$115,BE74*(CE74/1000)+(Satokasvi!$E$28-Satokasvi!$E$7)+IF(F$8="x",Toimenpiteet!$E$29,0)+IF(F$9="x",Toimenpiteet!$E$60,0)+IF(F$10="x",Toimenpiteet!$E$88,0))/(1+$C$13)^EE$61</f>
        <v>238.45518888459958</v>
      </c>
      <c r="EF74" s="37">
        <f ca="1">IF(G$11="x",Toimenpiteet!$E$115,BF74*(CF74/1000)+(Satokasvi!$E$28-Satokasvi!$E$7)+IF(G$8="x",Toimenpiteet!$E$29,0)+IF(G$9="x",Toimenpiteet!$E$60,0)+IF(G$10="x",Toimenpiteet!$E$88,0))/(1+$C$13)^EF$61</f>
        <v>-228.59132786180348</v>
      </c>
      <c r="EG74" s="37">
        <f ca="1">IF(H$11="x",Toimenpiteet!$E$115,BG74*(CG74/1000)+(Satokasvi!$E$28-Satokasvi!$E$7)+IF(H$8="x",Toimenpiteet!$E$29,0)+IF(H$9="x",Toimenpiteet!$E$60,0)+IF(H$10="x",Toimenpiteet!$E$88,0))/(1+$C$13)^EG$61</f>
        <v>306.67757010109</v>
      </c>
      <c r="EH74" s="37">
        <f ca="1">IF(I$11="x",Toimenpiteet!$E$115,BH74*(CH74/1000)+(Satokasvi!$E$28-Satokasvi!$E$7)+IF(I$8="x",Toimenpiteet!$E$29,0)+IF(I$9="x",Toimenpiteet!$E$60,0)+IF(I$10="x",Toimenpiteet!$E$88,0))/(1+$C$13)^EH$61</f>
        <v>227.5048704048736</v>
      </c>
      <c r="EI74" s="37">
        <f ca="1">IF(J$11="x",Toimenpiteet!$E$115,BI74*(CI74/1000)+(Satokasvi!$E$28-Satokasvi!$E$7)+IF(J$8="x",Toimenpiteet!$E$29,0)+IF(J$9="x",Toimenpiteet!$E$60,0)+IF(J$10="x",Toimenpiteet!$E$88,0))/(1+$C$13)^EI$61</f>
        <v>123.56593624211368</v>
      </c>
      <c r="EJ74" s="37">
        <f ca="1">IF(K$11="x",Toimenpiteet!$E$115,BJ74*(CJ74/1000)+(Satokasvi!$E$28-Satokasvi!$E$7)+IF(K$8="x",Toimenpiteet!$E$29,0)+IF(K$9="x",Toimenpiteet!$E$60,0)+IF(K$10="x",Toimenpiteet!$E$88,0))/(1+$C$13)^EJ$61</f>
        <v>293.94769874791854</v>
      </c>
      <c r="EK74" s="37">
        <f ca="1">IF(L$11="x",Toimenpiteet!$E$115,BK74*(CK74/1000)+(Satokasvi!$E$28-Satokasvi!$E$7)+IF(L$8="x",Toimenpiteet!$E$29,0)+IF(L$9="x",Toimenpiteet!$E$60,0)+IF(L$10="x",Toimenpiteet!$E$88,0))/(1+$C$13)^EK$61</f>
        <v>102.7507898085982</v>
      </c>
      <c r="EL74" s="37">
        <f ca="1">IF(M$11="x",Toimenpiteet!$E$115,BL74*(CL74/1000)+(Satokasvi!$E$28-Satokasvi!$E$7)+IF(M$8="x",Toimenpiteet!$E$29,0)+IF(M$9="x",Toimenpiteet!$E$60,0)+IF(M$10="x",Toimenpiteet!$E$88,0))/(1+$C$13)^EL$61</f>
        <v>198.46198843375461</v>
      </c>
      <c r="EM74" s="37">
        <f ca="1">IF(N$11="x",Toimenpiteet!$E$115,BM74*(CM74/1000)+(Satokasvi!$E$28-Satokasvi!$E$7)+IF(N$8="x",Toimenpiteet!$E$29,0)+IF(N$9="x",Toimenpiteet!$E$60,0)+IF(N$10="x",Toimenpiteet!$E$88,0))/(1+$C$13)^EM$61</f>
        <v>204.37221927423977</v>
      </c>
      <c r="EN74" s="37">
        <f ca="1">IF(O$11="x",Toimenpiteet!$E$115,BN74*(CN74/1000)+(Satokasvi!$E$28-Satokasvi!$E$7)+IF(O$8="x",Toimenpiteet!$E$29,0)+IF(O$9="x",Toimenpiteet!$E$60,0)+IF(O$10="x",Toimenpiteet!$E$88,0))/(1+$C$13)^EN$61</f>
        <v>406.68300165262826</v>
      </c>
      <c r="EO74" s="37">
        <f ca="1">IF(P$11="x",Toimenpiteet!$E$115,BO74*(CO74/1000)+(Satokasvi!$E$28-Satokasvi!$E$7)+IF(P$8="x",Toimenpiteet!$E$29,0)+IF(P$9="x",Toimenpiteet!$E$60,0)+IF(P$10="x",Toimenpiteet!$E$88,0))/(1+$C$13)^EO$61</f>
        <v>127.05128003477553</v>
      </c>
      <c r="EP74" s="37">
        <f ca="1">IF(Q$11="x",Toimenpiteet!$E$115,BP74*(CP74/1000)+(Satokasvi!$E$28-Satokasvi!$E$7)+IF(Q$8="x",Toimenpiteet!$E$29,0)+IF(Q$9="x",Toimenpiteet!$E$60,0)+IF(Q$10="x",Toimenpiteet!$E$88,0))/(1+$C$13)^EP$61</f>
        <v>230.8160507587915</v>
      </c>
      <c r="EQ74" s="37">
        <f ca="1">IF(R$11="x",Toimenpiteet!$E$115,BQ74*(CQ74/1000)+(Satokasvi!$E$28-Satokasvi!$E$7)+IF(R$8="x",Toimenpiteet!$E$29,0)+IF(R$9="x",Toimenpiteet!$E$60,0)+IF(R$10="x",Toimenpiteet!$E$88,0))/(1+$C$13)^EQ$61</f>
        <v>288.48798038523785</v>
      </c>
      <c r="ER74" s="37">
        <f ca="1">IF(S$11="x",Toimenpiteet!$E$115,BR74*(CR74/1000)+(Satokasvi!$E$28-Satokasvi!$E$7)+IF(S$8="x",Toimenpiteet!$E$29,0)+IF(S$9="x",Toimenpiteet!$E$60,0)+IF(S$10="x",Toimenpiteet!$E$88,0))/(1+$C$13)^ER$61</f>
        <v>64.140635998685738</v>
      </c>
      <c r="ES74" s="37">
        <f ca="1">IF(T$11="x",Toimenpiteet!$E$115,BS74*(CS74/1000)+(Satokasvi!$E$28-Satokasvi!$E$7)+IF(T$8="x",Toimenpiteet!$E$29,0)+IF(T$9="x",Toimenpiteet!$E$60,0)+IF(T$10="x",Toimenpiteet!$E$88,0))/(1+$C$13)^ES$61</f>
        <v>-155.65957101831492</v>
      </c>
      <c r="ET74" s="37">
        <f ca="1">IF(U$11="x",Toimenpiteet!$E$115,BT74*(CT74/1000)+(Satokasvi!$E$28-Satokasvi!$E$7)+IF(U$8="x",Toimenpiteet!$E$29,0)+IF(U$9="x",Toimenpiteet!$E$60,0)+IF(U$10="x",Toimenpiteet!$E$88,0))/(1+$C$13)^ET$61</f>
        <v>181.48546453564791</v>
      </c>
      <c r="EU74" s="37">
        <f ca="1">IF(V$11="x",Toimenpiteet!$E$115,BU74*(CU74/1000)+(Satokasvi!$E$28-Satokasvi!$E$7)+IF(V$8="x",Toimenpiteet!$E$29,0)+IF(V$9="x",Toimenpiteet!$E$60,0)+IF(V$10="x",Toimenpiteet!$E$88,0))/(1+$C$13)^EU$61</f>
        <v>-146.72407485937876</v>
      </c>
      <c r="EV74" s="37">
        <f ca="1">IF(W$11="x",Toimenpiteet!$E$115,BV74*(CV74/1000)+(Satokasvi!$E$28-Satokasvi!$E$7)+IF(W$8="x",Toimenpiteet!$E$29,0)+IF(W$9="x",Toimenpiteet!$E$60,0)+IF(W$10="x",Toimenpiteet!$E$88,0))/(1+$C$13)^EV$61</f>
        <v>138.63857323903852</v>
      </c>
      <c r="EW74" s="37">
        <f ca="1">IF(X$11="x",Toimenpiteet!$E$115,BW74*(CW74/1000)+(Satokasvi!$E$28-Satokasvi!$E$7)+IF(X$8="x",Toimenpiteet!$E$29,0)+IF(X$9="x",Toimenpiteet!$E$60,0)+IF(X$10="x",Toimenpiteet!$E$88,0))/(1+$C$13)^EW$61</f>
        <v>151.11731064563321</v>
      </c>
      <c r="EX74" s="37">
        <f ca="1">IF(Y$11="x",Toimenpiteet!$E$115,BX74*(CX74/1000)+(Satokasvi!$E$28-Satokasvi!$E$7)+IF(Y$8="x",Toimenpiteet!$E$29,0)+IF(Y$9="x",Toimenpiteet!$E$60,0)+IF(Y$10="x",Toimenpiteet!$E$88,0))/(1+$C$13)^EX$61</f>
        <v>158.91955361382381</v>
      </c>
      <c r="EY74" s="37">
        <f ca="1">IF(Z$11="x",Toimenpiteet!$E$115,BY74*(CY74/1000)+(Satokasvi!$E$28-Satokasvi!$E$7)+IF(Z$8="x",Toimenpiteet!$E$29,0)+IF(Z$9="x",Toimenpiteet!$E$60,0)+IF(Z$10="x",Toimenpiteet!$E$88,0))/(1+$C$13)^EY$61</f>
        <v>69.142447795125747</v>
      </c>
      <c r="EZ74" s="37">
        <f ca="1">IF(AA$11="x",Toimenpiteet!$E$115,BZ74*(CZ74/1000)+(Satokasvi!$E$28-Satokasvi!$E$7)+IF(AA$8="x",Toimenpiteet!$E$29,0)+IF(AA$9="x",Toimenpiteet!$E$60,0)+IF(AA$10="x",Toimenpiteet!$E$88,0))/(1+$C$13)^EZ$61</f>
        <v>90.510205310180112</v>
      </c>
      <c r="FA74" s="37"/>
      <c r="FB74" s="37">
        <f t="shared" ca="1" si="48"/>
        <v>-257.28155339805824</v>
      </c>
      <c r="FC74" s="37">
        <f t="shared" ca="1" si="49"/>
        <v>256.69920206297593</v>
      </c>
      <c r="FD74" s="37">
        <f t="shared" ca="1" si="50"/>
        <v>757.46417314866653</v>
      </c>
      <c r="FE74" s="37">
        <f t="shared" ca="1" si="51"/>
        <v>995.91936203326611</v>
      </c>
      <c r="FF74" s="37">
        <f t="shared" ca="1" si="52"/>
        <v>767.3280341714626</v>
      </c>
      <c r="FG74" s="37">
        <f t="shared" ca="1" si="53"/>
        <v>1074.0056042725525</v>
      </c>
      <c r="FH74" s="37">
        <f t="shared" ca="1" si="54"/>
        <v>1301.5104746774261</v>
      </c>
      <c r="FI74" s="37">
        <f t="shared" ca="1" si="55"/>
        <v>1425.0764109195397</v>
      </c>
      <c r="FJ74" s="37">
        <f t="shared" ca="1" si="56"/>
        <v>1719.0241096674583</v>
      </c>
      <c r="FK74" s="37">
        <f t="shared" ca="1" si="57"/>
        <v>1821.7748994760566</v>
      </c>
      <c r="FL74" s="37">
        <f t="shared" ca="1" si="58"/>
        <v>2020.2368879098112</v>
      </c>
      <c r="FM74" s="37">
        <f t="shared" ca="1" si="59"/>
        <v>2224.609107184051</v>
      </c>
      <c r="FN74" s="37">
        <f t="shared" ca="1" si="60"/>
        <v>2631.2921088366793</v>
      </c>
      <c r="FO74" s="37">
        <f t="shared" ca="1" si="61"/>
        <v>2758.3433888714549</v>
      </c>
      <c r="FP74" s="37">
        <f t="shared" ca="1" si="62"/>
        <v>2989.1594396302462</v>
      </c>
      <c r="FQ74" s="37">
        <f t="shared" ca="1" si="63"/>
        <v>3277.6474200154839</v>
      </c>
      <c r="FR74" s="37">
        <f t="shared" ca="1" si="64"/>
        <v>3341.7880560141698</v>
      </c>
      <c r="FS74" s="37">
        <f t="shared" ca="1" si="65"/>
        <v>3186.1284849958547</v>
      </c>
      <c r="FT74" s="37">
        <f t="shared" ca="1" si="66"/>
        <v>3367.6139495315028</v>
      </c>
      <c r="FU74" s="37">
        <f t="shared" ca="1" si="67"/>
        <v>3220.8898746721243</v>
      </c>
      <c r="FV74" s="37">
        <f t="shared" ca="1" si="68"/>
        <v>3359.5284479111629</v>
      </c>
      <c r="FW74" s="37">
        <f t="shared" ca="1" si="69"/>
        <v>3510.645758556796</v>
      </c>
      <c r="FX74" s="37">
        <f t="shared" ca="1" si="70"/>
        <v>3669.5653121706196</v>
      </c>
      <c r="FY74" s="37">
        <f t="shared" ca="1" si="71"/>
        <v>3738.7077599657455</v>
      </c>
      <c r="FZ74" s="37">
        <f t="shared" ca="1" si="72"/>
        <v>3829.2179652759255</v>
      </c>
      <c r="GA74" s="37"/>
      <c r="GB74" s="37">
        <f t="shared" ca="1" si="73"/>
        <v>-257.28155339805824</v>
      </c>
      <c r="GC74" s="37">
        <f t="shared" ca="1" si="74"/>
        <v>256.69920206297593</v>
      </c>
      <c r="GD74" s="37">
        <f t="shared" ca="1" si="23"/>
        <v>757.46417314866653</v>
      </c>
      <c r="GE74" s="37">
        <f t="shared" ca="1" si="24"/>
        <v>995.91936203326611</v>
      </c>
      <c r="GF74" s="37">
        <f t="shared" ca="1" si="25"/>
        <v>767.3280341714626</v>
      </c>
      <c r="GG74" s="37">
        <f t="shared" ca="1" si="26"/>
        <v>1074.0056042725525</v>
      </c>
      <c r="GH74" s="37">
        <f t="shared" ca="1" si="27"/>
        <v>1301.5104746774261</v>
      </c>
      <c r="GI74" s="37">
        <f t="shared" ca="1" si="28"/>
        <v>1425.0764109195397</v>
      </c>
      <c r="GJ74" s="37">
        <f t="shared" ca="1" si="29"/>
        <v>1719.0241096674583</v>
      </c>
      <c r="GK74" s="37">
        <f t="shared" ca="1" si="30"/>
        <v>1821.7748994760566</v>
      </c>
      <c r="GL74" s="37">
        <f t="shared" ca="1" si="31"/>
        <v>2020.2368879098112</v>
      </c>
      <c r="GM74" s="37">
        <f t="shared" ca="1" si="32"/>
        <v>2224.609107184051</v>
      </c>
      <c r="GN74" s="37">
        <f t="shared" ca="1" si="33"/>
        <v>2631.2921088366793</v>
      </c>
      <c r="GO74" s="37">
        <f t="shared" ca="1" si="34"/>
        <v>2758.3433888714549</v>
      </c>
      <c r="GP74" s="37">
        <f t="shared" ca="1" si="35"/>
        <v>2989.1594396302462</v>
      </c>
      <c r="GQ74" s="37">
        <f t="shared" ca="1" si="36"/>
        <v>3277.6474200154839</v>
      </c>
      <c r="GR74" s="37">
        <f t="shared" ca="1" si="37"/>
        <v>3341.7880560141698</v>
      </c>
      <c r="GS74" s="37">
        <f t="shared" ca="1" si="38"/>
        <v>3186.1284849958547</v>
      </c>
      <c r="GT74" s="37">
        <f t="shared" ca="1" si="39"/>
        <v>3367.6139495315028</v>
      </c>
      <c r="GU74" s="37">
        <f t="shared" ca="1" si="40"/>
        <v>3220.8898746721243</v>
      </c>
      <c r="GV74" s="37">
        <f t="shared" ca="1" si="41"/>
        <v>3359.5284479111629</v>
      </c>
      <c r="GW74" s="37">
        <f t="shared" ca="1" si="42"/>
        <v>3510.645758556796</v>
      </c>
      <c r="GX74" s="37">
        <f t="shared" ca="1" si="43"/>
        <v>3669.5653121706196</v>
      </c>
      <c r="GY74" s="37">
        <f t="shared" ca="1" si="44"/>
        <v>3738.7077599657455</v>
      </c>
      <c r="GZ74" s="37">
        <f t="shared" ca="1" si="45"/>
        <v>3829.2179652759255</v>
      </c>
      <c r="HA74" s="37"/>
      <c r="HB74" s="37">
        <f t="shared" ca="1" si="77"/>
        <v>767.3280341714626</v>
      </c>
      <c r="HC74" s="37">
        <f t="shared" ca="1" si="75"/>
        <v>767.3280341714626</v>
      </c>
      <c r="HD74" s="37">
        <f t="shared" ca="1" si="76"/>
        <v>0</v>
      </c>
      <c r="HG74" s="76">
        <f t="shared" si="80"/>
        <v>5.5555555555555566E-2</v>
      </c>
      <c r="HH74" s="36">
        <f t="shared" si="78"/>
        <v>5.5555555555555566E-3</v>
      </c>
      <c r="HI74" s="36">
        <f t="shared" si="78"/>
        <v>1.1111111111111113E-2</v>
      </c>
      <c r="HJ74" s="36">
        <f t="shared" si="78"/>
        <v>1.666666666666667E-2</v>
      </c>
      <c r="HK74" s="36">
        <f t="shared" si="78"/>
        <v>2.2222222222222227E-2</v>
      </c>
      <c r="HL74" s="36">
        <f t="shared" si="78"/>
        <v>2.7777777777777783E-2</v>
      </c>
      <c r="HM74" s="36">
        <f t="shared" si="78"/>
        <v>3.333333333333334E-2</v>
      </c>
      <c r="HN74" s="36">
        <f t="shared" si="78"/>
        <v>3.8888888888888896E-2</v>
      </c>
      <c r="HO74" s="36">
        <f t="shared" si="78"/>
        <v>4.4444444444444453E-2</v>
      </c>
      <c r="HP74" s="36">
        <f t="shared" si="78"/>
        <v>5.000000000000001E-2</v>
      </c>
      <c r="HQ74" s="36">
        <f t="shared" si="78"/>
        <v>5.5555555555555566E-2</v>
      </c>
      <c r="HR74" s="36">
        <f t="shared" si="79"/>
        <v>5.5555555555555566E-2</v>
      </c>
      <c r="HS74" s="36">
        <f t="shared" si="79"/>
        <v>5.5555555555555566E-2</v>
      </c>
      <c r="HT74" s="36">
        <f t="shared" si="79"/>
        <v>5.5555555555555566E-2</v>
      </c>
      <c r="HU74" s="36">
        <f t="shared" si="79"/>
        <v>5.5555555555555566E-2</v>
      </c>
      <c r="HV74" s="36">
        <f t="shared" si="79"/>
        <v>5.5555555555555566E-2</v>
      </c>
      <c r="HW74" s="36">
        <f t="shared" si="79"/>
        <v>5.5555555555555566E-2</v>
      </c>
      <c r="HX74" s="36">
        <f t="shared" si="79"/>
        <v>5.5555555555555566E-2</v>
      </c>
      <c r="HY74" s="36">
        <f t="shared" si="79"/>
        <v>5.5555555555555566E-2</v>
      </c>
      <c r="HZ74" s="36">
        <f t="shared" si="79"/>
        <v>5.5555555555555566E-2</v>
      </c>
      <c r="IA74" s="36">
        <f t="shared" si="79"/>
        <v>5.5555555555555566E-2</v>
      </c>
      <c r="IB74" s="36">
        <f t="shared" si="79"/>
        <v>5.5555555555555566E-2</v>
      </c>
      <c r="IC74" s="36">
        <f t="shared" si="79"/>
        <v>5.5555555555555566E-2</v>
      </c>
      <c r="ID74" s="36">
        <f t="shared" si="79"/>
        <v>5.5555555555555566E-2</v>
      </c>
      <c r="IE74" s="36">
        <f t="shared" si="79"/>
        <v>5.5555555555555566E-2</v>
      </c>
      <c r="IF74" s="36">
        <f t="shared" si="79"/>
        <v>5.5555555555555566E-2</v>
      </c>
    </row>
    <row r="75" spans="2:240" x14ac:dyDescent="0.35">
      <c r="B75" s="15">
        <f t="shared" ca="1" si="47"/>
        <v>0.82818344404806077</v>
      </c>
      <c r="C75" s="15">
        <f t="shared" ca="1" si="47"/>
        <v>0.90857191457634334</v>
      </c>
      <c r="D75" s="15">
        <f t="shared" ca="1" si="47"/>
        <v>0.91932895576349871</v>
      </c>
      <c r="E75" s="15">
        <f t="shared" ca="1" si="47"/>
        <v>0.22833959545672067</v>
      </c>
      <c r="F75" s="15">
        <f t="shared" ca="1" si="47"/>
        <v>5.4536084757610404E-3</v>
      </c>
      <c r="G75" s="15">
        <f t="shared" ca="1" si="47"/>
        <v>0.58474147023001877</v>
      </c>
      <c r="H75" s="15">
        <f t="shared" ca="1" si="47"/>
        <v>0.26735680472570333</v>
      </c>
      <c r="I75" s="15">
        <f t="shared" ca="1" si="47"/>
        <v>0.78493231191126134</v>
      </c>
      <c r="J75" s="15">
        <f t="shared" ca="1" si="47"/>
        <v>0.59045249431364233</v>
      </c>
      <c r="K75" s="15">
        <f t="shared" ca="1" si="47"/>
        <v>0.27762062669169829</v>
      </c>
      <c r="L75" s="15">
        <f t="shared" ca="1" si="47"/>
        <v>0.32922968080536963</v>
      </c>
      <c r="M75" s="15">
        <f t="shared" ca="1" si="47"/>
        <v>0.48920246312128601</v>
      </c>
      <c r="N75" s="15">
        <f t="shared" ca="1" si="47"/>
        <v>0.74273551028698559</v>
      </c>
      <c r="O75" s="15">
        <f t="shared" ca="1" si="47"/>
        <v>0.13886740550550913</v>
      </c>
      <c r="P75" s="15">
        <f t="shared" ca="1" si="47"/>
        <v>0.97155698600927609</v>
      </c>
      <c r="Q75" s="15">
        <f t="shared" ca="1" si="47"/>
        <v>3.6186194092691526E-2</v>
      </c>
      <c r="R75" s="15">
        <f t="shared" ca="1" si="20"/>
        <v>0.97037991178610006</v>
      </c>
      <c r="S75" s="15">
        <f t="shared" ca="1" si="20"/>
        <v>0.44282178257087956</v>
      </c>
      <c r="T75" s="15">
        <f t="shared" ca="1" si="21"/>
        <v>0.35228521330604956</v>
      </c>
      <c r="U75" s="15">
        <f t="shared" ca="1" si="21"/>
        <v>5.6149985771973943E-2</v>
      </c>
      <c r="V75" s="15">
        <f t="shared" ca="1" si="21"/>
        <v>0.74345419402104751</v>
      </c>
      <c r="W75" s="15">
        <f t="shared" ca="1" si="21"/>
        <v>0.62605351801430487</v>
      </c>
      <c r="X75" s="15">
        <f t="shared" ca="1" si="21"/>
        <v>0.67836729093587167</v>
      </c>
      <c r="Y75" s="15">
        <f t="shared" ca="1" si="21"/>
        <v>0.30570181636947857</v>
      </c>
      <c r="Z75" s="15">
        <f t="shared" ca="1" si="21"/>
        <v>0.43487826742862956</v>
      </c>
      <c r="AB75" s="5">
        <f ca="1">_xlfn.NORM.INV(B75,Satokasvi!$H$8,Satokasvi!$I$8)*_xlfn.BINOM.INV(1,(1-Satokasvi!$H$15),B75)</f>
        <v>2736.7527803366365</v>
      </c>
      <c r="AC75" s="5">
        <f ca="1">_xlfn.NORM.INV(C75,Satokasvi!$H$8,Satokasvi!$I$8)*_xlfn.BINOM.INV(1,(1-Satokasvi!$H$15),C75)</f>
        <v>2833.0030566483138</v>
      </c>
      <c r="AD75" s="5">
        <f ca="1">_xlfn.NORM.INV(D75,Satokasvi!$H$8,Satokasvi!$I$8)*_xlfn.BINOM.INV(1,(1-Satokasvi!$H$15),D75)</f>
        <v>2850.1430086465261</v>
      </c>
      <c r="AE75" s="5">
        <f ca="1">_xlfn.NORM.INV(E75,Satokasvi!$H$8,Satokasvi!$I$8)*_xlfn.BINOM.INV(1,(1-Satokasvi!$H$15),E75)</f>
        <v>0</v>
      </c>
      <c r="AF75" s="5">
        <f ca="1">_xlfn.NORM.INV(F75,Satokasvi!$H$8,Satokasvi!$I$8)*_xlfn.BINOM.INV(1,(1-Satokasvi!$H$15),F75)</f>
        <v>0</v>
      </c>
      <c r="AG75" s="5">
        <f ca="1">_xlfn.NORM.INV(G75,Satokasvi!$H$8,Satokasvi!$I$8)*_xlfn.BINOM.INV(1,(1-Satokasvi!$H$15),G75)</f>
        <v>2553.5096168601553</v>
      </c>
      <c r="AH75" s="5">
        <f ca="1">_xlfn.NORM.INV(H75,Satokasvi!$H$8,Satokasvi!$I$8)*_xlfn.BINOM.INV(1,(1-Satokasvi!$H$15),H75)</f>
        <v>2344.7933081890137</v>
      </c>
      <c r="AI75" s="5">
        <f ca="1">_xlfn.NORM.INV(I75,Satokasvi!$H$8,Satokasvi!$I$8)*_xlfn.BINOM.INV(1,(1-Satokasvi!$H$15),I75)</f>
        <v>2697.2400040534353</v>
      </c>
      <c r="AJ75" s="5">
        <f ca="1">_xlfn.NORM.INV(J75,Satokasvi!$H$8,Satokasvi!$I$8)*_xlfn.BINOM.INV(1,(1-Satokasvi!$H$15),J75)</f>
        <v>2557.1772782468965</v>
      </c>
      <c r="AK75" s="5">
        <f ca="1">_xlfn.NORM.INV(K75,Satokasvi!$H$8,Satokasvi!$I$8)*_xlfn.BINOM.INV(1,(1-Satokasvi!$H$15),K75)</f>
        <v>2352.5188696141167</v>
      </c>
      <c r="AL75" s="5">
        <f ca="1">_xlfn.NORM.INV(L75,Satokasvi!$H$8,Satokasvi!$I$8)*_xlfn.BINOM.INV(1,(1-Satokasvi!$H$15),L75)</f>
        <v>2389.489689296604</v>
      </c>
      <c r="AM75" s="5">
        <f ca="1">_xlfn.NORM.INV(M75,Satokasvi!$H$8,Satokasvi!$I$8)*_xlfn.BINOM.INV(1,(1-Satokasvi!$H$15),M75)</f>
        <v>2493.2328208789413</v>
      </c>
      <c r="AN75" s="5">
        <f ca="1">_xlfn.NORM.INV(N75,Satokasvi!$H$8,Satokasvi!$I$8)*_xlfn.BINOM.INV(1,(1-Satokasvi!$H$15),N75)</f>
        <v>2662.9504735956307</v>
      </c>
      <c r="AO75" s="5">
        <f ca="1">_xlfn.NORM.INV(O75,Satokasvi!$H$8,Satokasvi!$I$8)*_xlfn.BINOM.INV(1,(1-Satokasvi!$H$15),O75)</f>
        <v>0</v>
      </c>
      <c r="AP75" s="5">
        <f ca="1">_xlfn.NORM.INV(P75,Satokasvi!$H$8,Satokasvi!$I$8)*_xlfn.BINOM.INV(1,(1-Satokasvi!$H$15),P75)</f>
        <v>2976.0463778849171</v>
      </c>
      <c r="AQ75" s="5">
        <f ca="1">_xlfn.NORM.INV(Q75,Satokasvi!$H$8,Satokasvi!$I$8)*_xlfn.BINOM.INV(1,(1-Satokasvi!$H$15),Q75)</f>
        <v>0</v>
      </c>
      <c r="AR75" s="5">
        <f ca="1">_xlfn.NORM.INV(R75,Satokasvi!$H$8,Satokasvi!$I$8)*_xlfn.BINOM.INV(1,(1-Satokasvi!$H$15),R75)</f>
        <v>2971.6016638046603</v>
      </c>
      <c r="AS75" s="5">
        <f ca="1">_xlfn.NORM.INV(S75,Satokasvi!$H$8,Satokasvi!$I$8)*_xlfn.BINOM.INV(1,(1-Satokasvi!$H$15),S75)</f>
        <v>2464.0453025909574</v>
      </c>
      <c r="AT75" s="5">
        <f ca="1">_xlfn.NORM.INV(T75,Satokasvi!$H$8,Satokasvi!$I$8)*_xlfn.BINOM.INV(1,(1-Satokasvi!$H$15),T75)</f>
        <v>2405.210462426382</v>
      </c>
      <c r="AU75" s="5">
        <f ca="1">_xlfn.NORM.INV(U75,Satokasvi!$H$8,Satokasvi!$I$8)*_xlfn.BINOM.INV(1,(1-Satokasvi!$H$15),U75)</f>
        <v>0</v>
      </c>
      <c r="AV75" s="5">
        <f ca="1">_xlfn.NORM.INV(V75,Satokasvi!$H$8,Satokasvi!$I$8)*_xlfn.BINOM.INV(1,(1-Satokasvi!$H$15),V75)</f>
        <v>2663.5078360412276</v>
      </c>
      <c r="AW75" s="5">
        <f ca="1">_xlfn.NORM.INV(W75,Satokasvi!$H$8,Satokasvi!$I$8)*_xlfn.BINOM.INV(1,(1-Satokasvi!$H$15),W75)</f>
        <v>2580.3547244287506</v>
      </c>
      <c r="AX75" s="5">
        <f ca="1">_xlfn.NORM.INV(X75,Satokasvi!$H$8,Satokasvi!$I$8)*_xlfn.BINOM.INV(1,(1-Satokasvi!$H$15),X75)</f>
        <v>2615.784512368637</v>
      </c>
      <c r="AY75" s="5">
        <f ca="1">_xlfn.NORM.INV(Y75,Satokasvi!$H$8,Satokasvi!$I$8)*_xlfn.BINOM.INV(1,(1-Satokasvi!$H$15),Y75)</f>
        <v>2372.9822787824401</v>
      </c>
      <c r="AZ75" s="5">
        <f ca="1">_xlfn.NORM.INV(Z75,Satokasvi!$H$8,Satokasvi!$I$8)*_xlfn.BINOM.INV(1,(1-Satokasvi!$H$15),Z75)</f>
        <v>2459.0080634293968</v>
      </c>
      <c r="BB75" s="5">
        <f ca="1">IF(C$11="x",0,_xlfn.NORM.INV(B75,Satokasvi!$H$8,Satokasvi!$I$8)*IF(C$8="x",(1+Toimenpiteet!$C$7),1)*IF(C$9="x",(1+Toimenpiteet!$C$34),1)*(1+C$30)*_xlfn.BINOM.INV(1,(1-(Satokasvi!$H$15*(1+C$41))),B75))</f>
        <v>2736.7527803366365</v>
      </c>
      <c r="BC75" s="5">
        <f ca="1">IF(D$11="x",0,_xlfn.NORM.INV(C75,Satokasvi!$H$8,Satokasvi!$I$8)*IF(D$8="x",(1+Toimenpiteet!$C$7),1)*IF(D$9="x",(1+Toimenpiteet!$C$34),1)*(1+D$30)*_xlfn.BINOM.INV(1,(1-(Satokasvi!$H$15*(1+D$41))),C75))</f>
        <v>2833.0030566483138</v>
      </c>
      <c r="BD75" s="5">
        <f ca="1">IF(E$11="x",0,_xlfn.NORM.INV(D75,Satokasvi!$H$8,Satokasvi!$I$8)*IF(E$8="x",(1+Toimenpiteet!$C$7),1)*IF(E$9="x",(1+Toimenpiteet!$C$34),1)*(1+E$30)*_xlfn.BINOM.INV(1,(1-(Satokasvi!$H$15*(1+E$41))),D75))</f>
        <v>2850.1430086465261</v>
      </c>
      <c r="BE75" s="5">
        <f ca="1">IF(F$11="x",0,_xlfn.NORM.INV(E75,Satokasvi!$H$8,Satokasvi!$I$8)*IF(F$8="x",(1+Toimenpiteet!$C$7),1)*IF(F$9="x",(1+Toimenpiteet!$C$34),1)*(1+F$30)*_xlfn.BINOM.INV(1,(1-(Satokasvi!$H$15*(1+F$41))),E75))</f>
        <v>0</v>
      </c>
      <c r="BF75" s="5">
        <f ca="1">IF(G$11="x",0,_xlfn.NORM.INV(F75,Satokasvi!$H$8,Satokasvi!$I$8)*IF(G$8="x",(1+Toimenpiteet!$C$7),1)*IF(G$9="x",(1+Toimenpiteet!$C$34),1)*(1+G$30)*_xlfn.BINOM.INV(1,(1-(Satokasvi!$H$15*(1+G$41))),F75))</f>
        <v>0</v>
      </c>
      <c r="BG75" s="5">
        <f ca="1">IF(H$11="x",0,_xlfn.NORM.INV(G75,Satokasvi!$H$8,Satokasvi!$I$8)*IF(H$8="x",(1+Toimenpiteet!$C$7),1)*IF(H$9="x",(1+Toimenpiteet!$C$34),1)*(1+H$30)*_xlfn.BINOM.INV(1,(1-(Satokasvi!$H$15*(1+H$41))),G75))</f>
        <v>2553.5096168601553</v>
      </c>
      <c r="BH75" s="5">
        <f ca="1">IF(I$11="x",0,_xlfn.NORM.INV(H75,Satokasvi!$H$8,Satokasvi!$I$8)*IF(I$8="x",(1+Toimenpiteet!$C$7),1)*IF(I$9="x",(1+Toimenpiteet!$C$34),1)*(1+I$30)*_xlfn.BINOM.INV(1,(1-(Satokasvi!$H$15*(1+I$41))),H75))</f>
        <v>2344.7933081890137</v>
      </c>
      <c r="BI75" s="5">
        <f ca="1">IF(J$11="x",0,_xlfn.NORM.INV(I75,Satokasvi!$H$8,Satokasvi!$I$8)*IF(J$8="x",(1+Toimenpiteet!$C$7),1)*IF(J$9="x",(1+Toimenpiteet!$C$34),1)*(1+J$30)*_xlfn.BINOM.INV(1,(1-(Satokasvi!$H$15*(1+J$41))),I75))</f>
        <v>2697.2400040534353</v>
      </c>
      <c r="BJ75" s="5">
        <f ca="1">IF(K$11="x",0,_xlfn.NORM.INV(J75,Satokasvi!$H$8,Satokasvi!$I$8)*IF(K$8="x",(1+Toimenpiteet!$C$7),1)*IF(K$9="x",(1+Toimenpiteet!$C$34),1)*(1+K$30)*_xlfn.BINOM.INV(1,(1-(Satokasvi!$H$15*(1+K$41))),J75))</f>
        <v>2557.1772782468965</v>
      </c>
      <c r="BK75" s="5">
        <f ca="1">IF(L$11="x",0,_xlfn.NORM.INV(K75,Satokasvi!$H$8,Satokasvi!$I$8)*IF(L$8="x",(1+Toimenpiteet!$C$7),1)*IF(L$9="x",(1+Toimenpiteet!$C$34),1)*(1+L$30)*_xlfn.BINOM.INV(1,(1-(Satokasvi!$H$15*(1+L$41))),K75))</f>
        <v>2352.5188696141167</v>
      </c>
      <c r="BL75" s="5">
        <f ca="1">IF(M$11="x",0,_xlfn.NORM.INV(L75,Satokasvi!$H$8,Satokasvi!$I$8)*IF(M$8="x",(1+Toimenpiteet!$C$7),1)*IF(M$9="x",(1+Toimenpiteet!$C$34),1)*(1+M$30)*_xlfn.BINOM.INV(1,(1-(Satokasvi!$H$15*(1+M$41))),L75))</f>
        <v>2389.489689296604</v>
      </c>
      <c r="BM75" s="5">
        <f ca="1">IF(N$11="x",0,_xlfn.NORM.INV(M75,Satokasvi!$H$8,Satokasvi!$I$8)*IF(N$8="x",(1+Toimenpiteet!$C$7),1)*IF(N$9="x",(1+Toimenpiteet!$C$34),1)*(1+N$30)*_xlfn.BINOM.INV(1,(1-(Satokasvi!$H$15*(1+N$41))),M75))</f>
        <v>2493.2328208789413</v>
      </c>
      <c r="BN75" s="5">
        <f ca="1">IF(O$11="x",0,_xlfn.NORM.INV(N75,Satokasvi!$H$8,Satokasvi!$I$8)*IF(O$8="x",(1+Toimenpiteet!$C$7),1)*IF(O$9="x",(1+Toimenpiteet!$C$34),1)*(1+O$30)*_xlfn.BINOM.INV(1,(1-(Satokasvi!$H$15*(1+O$41))),N75))</f>
        <v>2662.9504735956307</v>
      </c>
      <c r="BO75" s="5">
        <f ca="1">IF(P$11="x",0,_xlfn.NORM.INV(O75,Satokasvi!$H$8,Satokasvi!$I$8)*IF(P$8="x",(1+Toimenpiteet!$C$7),1)*IF(P$9="x",(1+Toimenpiteet!$C$34),1)*(1+P$30)*_xlfn.BINOM.INV(1,(1-(Satokasvi!$H$15*(1+P$41))),O75))</f>
        <v>0</v>
      </c>
      <c r="BP75" s="5">
        <f ca="1">IF(Q$11="x",0,_xlfn.NORM.INV(P75,Satokasvi!$H$8,Satokasvi!$I$8)*IF(Q$8="x",(1+Toimenpiteet!$C$7),1)*IF(Q$9="x",(1+Toimenpiteet!$C$34),1)*(1+Q$30)*_xlfn.BINOM.INV(1,(1-(Satokasvi!$H$15*(1+Q$41))),P75))</f>
        <v>2976.0463778849171</v>
      </c>
      <c r="BQ75" s="5">
        <f ca="1">IF(R$11="x",0,_xlfn.NORM.INV(Q75,Satokasvi!$H$8,Satokasvi!$I$8)*IF(R$8="x",(1+Toimenpiteet!$C$7),1)*IF(R$9="x",(1+Toimenpiteet!$C$34),1)*(1+R$30)*_xlfn.BINOM.INV(1,(1-(Satokasvi!$H$15*(1+R$41))),Q75))</f>
        <v>0</v>
      </c>
      <c r="BR75" s="5">
        <f ca="1">IF(S$11="x",0,_xlfn.NORM.INV(R75,Satokasvi!$H$8,Satokasvi!$I$8)*IF(S$8="x",(1+Toimenpiteet!$C$7),1)*IF(S$9="x",(1+Toimenpiteet!$C$34),1)*(1+S$30)*_xlfn.BINOM.INV(1,(1-(Satokasvi!$H$15*(1+S$41))),R75))</f>
        <v>2971.6016638046603</v>
      </c>
      <c r="BS75" s="5">
        <f ca="1">IF(T$11="x",0,_xlfn.NORM.INV(S75,Satokasvi!$H$8,Satokasvi!$I$8)*IF(T$8="x",(1+Toimenpiteet!$C$7),1)*IF(T$9="x",(1+Toimenpiteet!$C$34),1)*(1+T$30)*_xlfn.BINOM.INV(1,(1-(Satokasvi!$H$15*(1+T$41))),S75))</f>
        <v>2464.0453025909574</v>
      </c>
      <c r="BT75" s="5">
        <f ca="1">IF(U$11="x",0,_xlfn.NORM.INV(T75,Satokasvi!$H$8,Satokasvi!$I$8)*IF(U$8="x",(1+Toimenpiteet!$C$7),1)*IF(U$9="x",(1+Toimenpiteet!$C$34),1)*(1+U$30)*_xlfn.BINOM.INV(1,(1-(Satokasvi!$H$15*(1+U$41))),T75))</f>
        <v>2405.210462426382</v>
      </c>
      <c r="BU75" s="5">
        <f ca="1">IF(V$11="x",0,_xlfn.NORM.INV(U75,Satokasvi!$H$8,Satokasvi!$I$8)*IF(V$8="x",(1+Toimenpiteet!$C$7),1)*IF(V$9="x",(1+Toimenpiteet!$C$34),1)*(1+V$30)*_xlfn.BINOM.INV(1,(1-(Satokasvi!$H$15*(1+V$41))),U75))</f>
        <v>0</v>
      </c>
      <c r="BV75" s="5">
        <f ca="1">IF(W$11="x",0,_xlfn.NORM.INV(V75,Satokasvi!$H$8,Satokasvi!$I$8)*IF(W$8="x",(1+Toimenpiteet!$C$7),1)*IF(W$9="x",(1+Toimenpiteet!$C$34),1)*(1+W$30)*_xlfn.BINOM.INV(1,(1-(Satokasvi!$H$15*(1+W$41))),V75))</f>
        <v>2663.5078360412276</v>
      </c>
      <c r="BW75" s="5">
        <f ca="1">IF(X$11="x",0,_xlfn.NORM.INV(W75,Satokasvi!$H$8,Satokasvi!$I$8)*IF(X$8="x",(1+Toimenpiteet!$C$7),1)*IF(X$9="x",(1+Toimenpiteet!$C$34),1)*(1+X$30)*_xlfn.BINOM.INV(1,(1-(Satokasvi!$H$15*(1+X$41))),W75))</f>
        <v>2580.3547244287506</v>
      </c>
      <c r="BX75" s="5">
        <f ca="1">IF(Y$11="x",0,_xlfn.NORM.INV(X75,Satokasvi!$H$8,Satokasvi!$I$8)*IF(Y$8="x",(1+Toimenpiteet!$C$7),1)*IF(Y$9="x",(1+Toimenpiteet!$C$34),1)*(1+Y$30)*_xlfn.BINOM.INV(1,(1-(Satokasvi!$H$15*(1+Y$41))),X75))</f>
        <v>2615.784512368637</v>
      </c>
      <c r="BY75" s="5">
        <f ca="1">IF(Z$11="x",0,_xlfn.NORM.INV(Y75,Satokasvi!$H$8,Satokasvi!$I$8)*IF(Z$8="x",(1+Toimenpiteet!$C$7),1)*IF(Z$9="x",(1+Toimenpiteet!$C$34),1)*(1+Z$30)*_xlfn.BINOM.INV(1,(1-(Satokasvi!$H$15*(1+Z$41))),Y75))</f>
        <v>2372.9822787824401</v>
      </c>
      <c r="BZ75" s="5">
        <f ca="1">IF(AA$11="x",0,_xlfn.NORM.INV(Z75,Satokasvi!$H$8,Satokasvi!$I$8)*IF(AA$8="x",(1+Toimenpiteet!$C$7),1)*IF(AA$9="x",(1+Toimenpiteet!$C$34),1)*(1+AA$30)*_xlfn.BINOM.INV(1,(1-(Satokasvi!$H$15*(1+AA$41))),Z75))</f>
        <v>2459.0080634293968</v>
      </c>
      <c r="CB75" s="35">
        <f ca="1">_xlfn.NORM.INV(RAND(),Satokasvi!$H$13,Satokasvi!$I$13)</f>
        <v>166.3611875395224</v>
      </c>
      <c r="CC75" s="35">
        <f ca="1">_xlfn.NORM.INV(RAND(),Satokasvi!$H$13,Satokasvi!$I$13)</f>
        <v>182.35105971318086</v>
      </c>
      <c r="CD75" s="35">
        <f ca="1">_xlfn.NORM.INV(RAND(),Satokasvi!$H$13,Satokasvi!$I$13)</f>
        <v>169.01128944666502</v>
      </c>
      <c r="CE75" s="35">
        <f ca="1">_xlfn.NORM.INV(RAND(),Satokasvi!$H$13,Satokasvi!$I$13)</f>
        <v>222.03523735993025</v>
      </c>
      <c r="CF75" s="35">
        <f ca="1">_xlfn.NORM.INV(RAND(),Satokasvi!$H$13,Satokasvi!$I$13)</f>
        <v>243.100458066356</v>
      </c>
      <c r="CG75" s="35">
        <f ca="1">_xlfn.NORM.INV(RAND(),Satokasvi!$H$13,Satokasvi!$I$13)</f>
        <v>205.60770049743931</v>
      </c>
      <c r="CH75" s="35">
        <f ca="1">_xlfn.NORM.INV(RAND(),Satokasvi!$H$13,Satokasvi!$I$13)</f>
        <v>136.2293600992964</v>
      </c>
      <c r="CI75" s="35">
        <f ca="1">_xlfn.NORM.INV(RAND(),Satokasvi!$H$13,Satokasvi!$I$13)</f>
        <v>203.97027627873791</v>
      </c>
      <c r="CJ75" s="35">
        <f ca="1">_xlfn.NORM.INV(RAND(),Satokasvi!$H$13,Satokasvi!$I$13)</f>
        <v>173.5344460813964</v>
      </c>
      <c r="CK75" s="35">
        <f ca="1">_xlfn.NORM.INV(RAND(),Satokasvi!$H$13,Satokasvi!$I$13)</f>
        <v>239.46402224294303</v>
      </c>
      <c r="CL75" s="35">
        <f ca="1">_xlfn.NORM.INV(RAND(),Satokasvi!$H$13,Satokasvi!$I$13)</f>
        <v>151.83490878770934</v>
      </c>
      <c r="CM75" s="35">
        <f ca="1">_xlfn.NORM.INV(RAND(),Satokasvi!$H$13,Satokasvi!$I$13)</f>
        <v>151.05992711948474</v>
      </c>
      <c r="CN75" s="35">
        <f ca="1">_xlfn.NORM.INV(RAND(),Satokasvi!$H$13,Satokasvi!$I$13)</f>
        <v>124.25718099024513</v>
      </c>
      <c r="CO75" s="35">
        <f ca="1">_xlfn.NORM.INV(RAND(),Satokasvi!$H$13,Satokasvi!$I$13)</f>
        <v>272.16327903806626</v>
      </c>
      <c r="CP75" s="35">
        <f ca="1">_xlfn.NORM.INV(RAND(),Satokasvi!$H$13,Satokasvi!$I$13)</f>
        <v>202.74383664874981</v>
      </c>
      <c r="CQ75" s="35">
        <f ca="1">_xlfn.NORM.INV(RAND(),Satokasvi!$H$13,Satokasvi!$I$13)</f>
        <v>237.42738983627089</v>
      </c>
      <c r="CR75" s="35">
        <f ca="1">_xlfn.NORM.INV(RAND(),Satokasvi!$H$13,Satokasvi!$I$13)</f>
        <v>188.44307779410462</v>
      </c>
      <c r="CS75" s="35">
        <f ca="1">_xlfn.NORM.INV(RAND(),Satokasvi!$H$13,Satokasvi!$I$13)</f>
        <v>231.48266151128539</v>
      </c>
      <c r="CT75" s="35">
        <f ca="1">_xlfn.NORM.INV(RAND(),Satokasvi!$H$13,Satokasvi!$I$13)</f>
        <v>130.49585591569479</v>
      </c>
      <c r="CU75" s="35">
        <f ca="1">_xlfn.NORM.INV(RAND(),Satokasvi!$H$13,Satokasvi!$I$13)</f>
        <v>162.65567761756188</v>
      </c>
      <c r="CV75" s="35">
        <f ca="1">_xlfn.NORM.INV(RAND(),Satokasvi!$H$13,Satokasvi!$I$13)</f>
        <v>220.13266353917481</v>
      </c>
      <c r="CW75" s="35">
        <f ca="1">_xlfn.NORM.INV(RAND(),Satokasvi!$H$13,Satokasvi!$I$13)</f>
        <v>180.611891421601</v>
      </c>
      <c r="CX75" s="35">
        <f ca="1">_xlfn.NORM.INV(RAND(),Satokasvi!$H$13,Satokasvi!$I$13)</f>
        <v>190.07443819972707</v>
      </c>
      <c r="CY75" s="35">
        <f ca="1">_xlfn.NORM.INV(RAND(),Satokasvi!$H$13,Satokasvi!$I$13)</f>
        <v>189.09739180969146</v>
      </c>
      <c r="CZ75" s="35">
        <f ca="1">_xlfn.NORM.INV(RAND(),Satokasvi!$H$13,Satokasvi!$I$13)</f>
        <v>102.08390631413643</v>
      </c>
      <c r="DB75" s="37">
        <f ca="1">(AB75*(CB75/1000)+(Satokasvi!$E$28-Satokasvi!$E$7))/(1+$C$13)^DB$61</f>
        <v>184.74703159115776</v>
      </c>
      <c r="DC75" s="37">
        <f ca="1">(AC75*(CC75/1000)+(Satokasvi!$E$28-Satokasvi!$E$7))/(1+$C$13)^DC$61</f>
        <v>237.15817659581546</v>
      </c>
      <c r="DD75" s="37">
        <f ca="1">(AD75*(CD75/1000)+(Satokasvi!$E$28-Satokasvi!$E$7))/(1+$C$13)^DD$61</f>
        <v>198.31700415451135</v>
      </c>
      <c r="DE75" s="37">
        <f ca="1">(AE75*(CE75/1000)+(Satokasvi!$E$28-Satokasvi!$E$7))/(1+$C$13)^DE$61</f>
        <v>-235.44906769765757</v>
      </c>
      <c r="DF75" s="37">
        <f ca="1">(AF75*(CF75/1000)+(Satokasvi!$E$28-Satokasvi!$E$7))/(1+$C$13)^DF$61</f>
        <v>-228.59132786180348</v>
      </c>
      <c r="DG75" s="37">
        <f ca="1">(AG75*(CG75/1000)+(Satokasvi!$E$28-Satokasvi!$E$7))/(1+$C$13)^DG$61</f>
        <v>217.76369533945174</v>
      </c>
      <c r="DH75" s="37">
        <f ca="1">(AH75*(CH75/1000)+(Satokasvi!$E$28-Satokasvi!$E$7))/(1+$C$13)^DH$61</f>
        <v>44.256320481205158</v>
      </c>
      <c r="DI75" s="37">
        <f ca="1">(AI75*(CI75/1000)+(Satokasvi!$E$28-Satokasvi!$E$7))/(1+$C$13)^DI$61</f>
        <v>225.10540231932498</v>
      </c>
      <c r="DJ75" s="37">
        <f ca="1">(AJ75*(CJ75/1000)+(Satokasvi!$E$28-Satokasvi!$E$7))/(1+$C$13)^DJ$61</f>
        <v>137.00338474759928</v>
      </c>
      <c r="DK75" s="37">
        <f ca="1">(AK75*(CK75/1000)+(Satokasvi!$E$28-Satokasvi!$E$7))/(1+$C$13)^DK$61</f>
        <v>221.99568031592872</v>
      </c>
      <c r="DL75" s="37">
        <f ca="1">(AL75*(CL75/1000)+(Satokasvi!$E$28-Satokasvi!$E$7))/(1+$C$13)^DL$61</f>
        <v>70.658543395079249</v>
      </c>
      <c r="DM75" s="37">
        <f ca="1">(AM75*(CM75/1000)+(Satokasvi!$E$28-Satokasvi!$E$7))/(1+$C$13)^DM$61</f>
        <v>78.29333042008426</v>
      </c>
      <c r="DN75" s="37">
        <f ca="1">(AN75*(CN75/1000)+(Satokasvi!$E$28-Satokasvi!$E$7))/(1+$C$13)^DN$61</f>
        <v>44.868373372760509</v>
      </c>
      <c r="DO75" s="37">
        <f ca="1">(AO75*(CO75/1000)+(Satokasvi!$E$28-Satokasvi!$E$7))/(1+$C$13)^DO$61</f>
        <v>-175.19621854193412</v>
      </c>
      <c r="DP75" s="37">
        <f ca="1">(AP75*(CP75/1000)+(Satokasvi!$E$28-Satokasvi!$E$7))/(1+$C$13)^DP$61</f>
        <v>217.190075409461</v>
      </c>
      <c r="DQ75" s="37">
        <f ca="1">(AQ75*(CQ75/1000)+(Satokasvi!$E$28-Satokasvi!$E$7))/(1+$C$13)^DQ$61</f>
        <v>-165.13923889333032</v>
      </c>
      <c r="DR75" s="37">
        <f ca="1">(AR75*(CR75/1000)+(Satokasvi!$E$28-Satokasvi!$E$7))/(1+$C$13)^DR$61</f>
        <v>178.46639807929614</v>
      </c>
      <c r="DS75" s="37">
        <f ca="1">(AS75*(CS75/1000)+(Satokasvi!$E$28-Satokasvi!$E$7))/(1+$C$13)^DS$61</f>
        <v>179.38077665486628</v>
      </c>
      <c r="DT75" s="37">
        <f ca="1">(AT75*(CT75/1000)+(Satokasvi!$E$28-Satokasvi!$E$7))/(1+$C$13)^DT$61</f>
        <v>27.869876962190325</v>
      </c>
      <c r="DU75" s="37">
        <f ca="1">(AU75*(CU75/1000)+(Satokasvi!$E$28-Satokasvi!$E$7))/(1+$C$13)^DU$61</f>
        <v>-146.72407485937876</v>
      </c>
      <c r="DV75" s="37">
        <f ca="1">(AV75*(CV75/1000)+(Satokasvi!$E$28-Satokasvi!$E$7))/(1+$C$13)^DV$61</f>
        <v>172.72806102419651</v>
      </c>
      <c r="DW75" s="37">
        <f ca="1">(AW75*(CW75/1000)+(Satokasvi!$E$28-Satokasvi!$E$7))/(1+$C$13)^DW$61</f>
        <v>104.9227021819614</v>
      </c>
      <c r="DX75" s="37">
        <f ca="1">(AX75*(CX75/1000)+(Satokasvi!$E$28-Satokasvi!$E$7))/(1+$C$13)^DX$61</f>
        <v>117.65066812676481</v>
      </c>
      <c r="DY75" s="37">
        <f ca="1">(AY75*(CY75/1000)+(Satokasvi!$E$28-Satokasvi!$E$7))/(1+$C$13)^DY$61</f>
        <v>90.380407511259392</v>
      </c>
      <c r="DZ75" s="37">
        <f ca="1">(AZ75*(CZ75/1000)+(Satokasvi!$E$28-Satokasvi!$E$7))/(1+$C$13)^DZ$61</f>
        <v>-6.6744667756982992</v>
      </c>
      <c r="EB75" s="37">
        <f ca="1">IF(C$11="x",Toimenpiteet!$E$115,BB75*(CB75/1000)+(Satokasvi!$E$28-Satokasvi!$E$7)+IF(C$8="x",Toimenpiteet!$E$29,0)+IF(C$9="x",Toimenpiteet!$E$60,0)+IF(C$10="x",Toimenpiteet!$E$88,0))/(1+$C$13)^EB$61</f>
        <v>184.74703159115776</v>
      </c>
      <c r="EC75" s="37">
        <f ca="1">IF(D$11="x",Toimenpiteet!$E$115,BC75*(CC75/1000)+(Satokasvi!$E$28-Satokasvi!$E$7)+IF(D$8="x",Toimenpiteet!$E$29,0)+IF(D$9="x",Toimenpiteet!$E$60,0)+IF(D$10="x",Toimenpiteet!$E$88,0))/(1+$C$13)^EC$61</f>
        <v>237.15817659581546</v>
      </c>
      <c r="ED75" s="37">
        <f ca="1">IF(E$11="x",Toimenpiteet!$E$115,BD75*(CD75/1000)+(Satokasvi!$E$28-Satokasvi!$E$7)+IF(E$8="x",Toimenpiteet!$E$29,0)+IF(E$9="x",Toimenpiteet!$E$60,0)+IF(E$10="x",Toimenpiteet!$E$88,0))/(1+$C$13)^ED$61</f>
        <v>198.31700415451135</v>
      </c>
      <c r="EE75" s="37">
        <f ca="1">IF(F$11="x",Toimenpiteet!$E$115,BE75*(CE75/1000)+(Satokasvi!$E$28-Satokasvi!$E$7)+IF(F$8="x",Toimenpiteet!$E$29,0)+IF(F$9="x",Toimenpiteet!$E$60,0)+IF(F$10="x",Toimenpiteet!$E$88,0))/(1+$C$13)^EE$61</f>
        <v>-235.44906769765757</v>
      </c>
      <c r="EF75" s="37">
        <f ca="1">IF(G$11="x",Toimenpiteet!$E$115,BF75*(CF75/1000)+(Satokasvi!$E$28-Satokasvi!$E$7)+IF(G$8="x",Toimenpiteet!$E$29,0)+IF(G$9="x",Toimenpiteet!$E$60,0)+IF(G$10="x",Toimenpiteet!$E$88,0))/(1+$C$13)^EF$61</f>
        <v>-228.59132786180348</v>
      </c>
      <c r="EG75" s="37">
        <f ca="1">IF(H$11="x",Toimenpiteet!$E$115,BG75*(CG75/1000)+(Satokasvi!$E$28-Satokasvi!$E$7)+IF(H$8="x",Toimenpiteet!$E$29,0)+IF(H$9="x",Toimenpiteet!$E$60,0)+IF(H$10="x",Toimenpiteet!$E$88,0))/(1+$C$13)^EG$61</f>
        <v>217.76369533945174</v>
      </c>
      <c r="EH75" s="37">
        <f ca="1">IF(I$11="x",Toimenpiteet!$E$115,BH75*(CH75/1000)+(Satokasvi!$E$28-Satokasvi!$E$7)+IF(I$8="x",Toimenpiteet!$E$29,0)+IF(I$9="x",Toimenpiteet!$E$60,0)+IF(I$10="x",Toimenpiteet!$E$88,0))/(1+$C$13)^EH$61</f>
        <v>44.256320481205158</v>
      </c>
      <c r="EI75" s="37">
        <f ca="1">IF(J$11="x",Toimenpiteet!$E$115,BI75*(CI75/1000)+(Satokasvi!$E$28-Satokasvi!$E$7)+IF(J$8="x",Toimenpiteet!$E$29,0)+IF(J$9="x",Toimenpiteet!$E$60,0)+IF(J$10="x",Toimenpiteet!$E$88,0))/(1+$C$13)^EI$61</f>
        <v>225.10540231932498</v>
      </c>
      <c r="EJ75" s="37">
        <f ca="1">IF(K$11="x",Toimenpiteet!$E$115,BJ75*(CJ75/1000)+(Satokasvi!$E$28-Satokasvi!$E$7)+IF(K$8="x",Toimenpiteet!$E$29,0)+IF(K$9="x",Toimenpiteet!$E$60,0)+IF(K$10="x",Toimenpiteet!$E$88,0))/(1+$C$13)^EJ$61</f>
        <v>137.00338474759928</v>
      </c>
      <c r="EK75" s="37">
        <f ca="1">IF(L$11="x",Toimenpiteet!$E$115,BK75*(CK75/1000)+(Satokasvi!$E$28-Satokasvi!$E$7)+IF(L$8="x",Toimenpiteet!$E$29,0)+IF(L$9="x",Toimenpiteet!$E$60,0)+IF(L$10="x",Toimenpiteet!$E$88,0))/(1+$C$13)^EK$61</f>
        <v>221.99568031592872</v>
      </c>
      <c r="EL75" s="37">
        <f ca="1">IF(M$11="x",Toimenpiteet!$E$115,BL75*(CL75/1000)+(Satokasvi!$E$28-Satokasvi!$E$7)+IF(M$8="x",Toimenpiteet!$E$29,0)+IF(M$9="x",Toimenpiteet!$E$60,0)+IF(M$10="x",Toimenpiteet!$E$88,0))/(1+$C$13)^EL$61</f>
        <v>70.658543395079249</v>
      </c>
      <c r="EM75" s="37">
        <f ca="1">IF(N$11="x",Toimenpiteet!$E$115,BM75*(CM75/1000)+(Satokasvi!$E$28-Satokasvi!$E$7)+IF(N$8="x",Toimenpiteet!$E$29,0)+IF(N$9="x",Toimenpiteet!$E$60,0)+IF(N$10="x",Toimenpiteet!$E$88,0))/(1+$C$13)^EM$61</f>
        <v>78.29333042008426</v>
      </c>
      <c r="EN75" s="37">
        <f ca="1">IF(O$11="x",Toimenpiteet!$E$115,BN75*(CN75/1000)+(Satokasvi!$E$28-Satokasvi!$E$7)+IF(O$8="x",Toimenpiteet!$E$29,0)+IF(O$9="x",Toimenpiteet!$E$60,0)+IF(O$10="x",Toimenpiteet!$E$88,0))/(1+$C$13)^EN$61</f>
        <v>44.868373372760509</v>
      </c>
      <c r="EO75" s="37">
        <f ca="1">IF(P$11="x",Toimenpiteet!$E$115,BO75*(CO75/1000)+(Satokasvi!$E$28-Satokasvi!$E$7)+IF(P$8="x",Toimenpiteet!$E$29,0)+IF(P$9="x",Toimenpiteet!$E$60,0)+IF(P$10="x",Toimenpiteet!$E$88,0))/(1+$C$13)^EO$61</f>
        <v>-175.19621854193412</v>
      </c>
      <c r="EP75" s="37">
        <f ca="1">IF(Q$11="x",Toimenpiteet!$E$115,BP75*(CP75/1000)+(Satokasvi!$E$28-Satokasvi!$E$7)+IF(Q$8="x",Toimenpiteet!$E$29,0)+IF(Q$9="x",Toimenpiteet!$E$60,0)+IF(Q$10="x",Toimenpiteet!$E$88,0))/(1+$C$13)^EP$61</f>
        <v>217.190075409461</v>
      </c>
      <c r="EQ75" s="37">
        <f ca="1">IF(R$11="x",Toimenpiteet!$E$115,BQ75*(CQ75/1000)+(Satokasvi!$E$28-Satokasvi!$E$7)+IF(R$8="x",Toimenpiteet!$E$29,0)+IF(R$9="x",Toimenpiteet!$E$60,0)+IF(R$10="x",Toimenpiteet!$E$88,0))/(1+$C$13)^EQ$61</f>
        <v>-165.13923889333032</v>
      </c>
      <c r="ER75" s="37">
        <f ca="1">IF(S$11="x",Toimenpiteet!$E$115,BR75*(CR75/1000)+(Satokasvi!$E$28-Satokasvi!$E$7)+IF(S$8="x",Toimenpiteet!$E$29,0)+IF(S$9="x",Toimenpiteet!$E$60,0)+IF(S$10="x",Toimenpiteet!$E$88,0))/(1+$C$13)^ER$61</f>
        <v>178.46639807929614</v>
      </c>
      <c r="ES75" s="37">
        <f ca="1">IF(T$11="x",Toimenpiteet!$E$115,BS75*(CS75/1000)+(Satokasvi!$E$28-Satokasvi!$E$7)+IF(T$8="x",Toimenpiteet!$E$29,0)+IF(T$9="x",Toimenpiteet!$E$60,0)+IF(T$10="x",Toimenpiteet!$E$88,0))/(1+$C$13)^ES$61</f>
        <v>179.38077665486628</v>
      </c>
      <c r="ET75" s="37">
        <f ca="1">IF(U$11="x",Toimenpiteet!$E$115,BT75*(CT75/1000)+(Satokasvi!$E$28-Satokasvi!$E$7)+IF(U$8="x",Toimenpiteet!$E$29,0)+IF(U$9="x",Toimenpiteet!$E$60,0)+IF(U$10="x",Toimenpiteet!$E$88,0))/(1+$C$13)^ET$61</f>
        <v>27.869876962190325</v>
      </c>
      <c r="EU75" s="37">
        <f ca="1">IF(V$11="x",Toimenpiteet!$E$115,BU75*(CU75/1000)+(Satokasvi!$E$28-Satokasvi!$E$7)+IF(V$8="x",Toimenpiteet!$E$29,0)+IF(V$9="x",Toimenpiteet!$E$60,0)+IF(V$10="x",Toimenpiteet!$E$88,0))/(1+$C$13)^EU$61</f>
        <v>-146.72407485937876</v>
      </c>
      <c r="EV75" s="37">
        <f ca="1">IF(W$11="x",Toimenpiteet!$E$115,BV75*(CV75/1000)+(Satokasvi!$E$28-Satokasvi!$E$7)+IF(W$8="x",Toimenpiteet!$E$29,0)+IF(W$9="x",Toimenpiteet!$E$60,0)+IF(W$10="x",Toimenpiteet!$E$88,0))/(1+$C$13)^EV$61</f>
        <v>172.72806102419651</v>
      </c>
      <c r="EW75" s="37">
        <f ca="1">IF(X$11="x",Toimenpiteet!$E$115,BW75*(CW75/1000)+(Satokasvi!$E$28-Satokasvi!$E$7)+IF(X$8="x",Toimenpiteet!$E$29,0)+IF(X$9="x",Toimenpiteet!$E$60,0)+IF(X$10="x",Toimenpiteet!$E$88,0))/(1+$C$13)^EW$61</f>
        <v>104.9227021819614</v>
      </c>
      <c r="EX75" s="37">
        <f ca="1">IF(Y$11="x",Toimenpiteet!$E$115,BX75*(CX75/1000)+(Satokasvi!$E$28-Satokasvi!$E$7)+IF(Y$8="x",Toimenpiteet!$E$29,0)+IF(Y$9="x",Toimenpiteet!$E$60,0)+IF(Y$10="x",Toimenpiteet!$E$88,0))/(1+$C$13)^EX$61</f>
        <v>117.65066812676481</v>
      </c>
      <c r="EY75" s="37">
        <f ca="1">IF(Z$11="x",Toimenpiteet!$E$115,BY75*(CY75/1000)+(Satokasvi!$E$28-Satokasvi!$E$7)+IF(Z$8="x",Toimenpiteet!$E$29,0)+IF(Z$9="x",Toimenpiteet!$E$60,0)+IF(Z$10="x",Toimenpiteet!$E$88,0))/(1+$C$13)^EY$61</f>
        <v>90.380407511259392</v>
      </c>
      <c r="EZ75" s="37">
        <f ca="1">IF(AA$11="x",Toimenpiteet!$E$115,BZ75*(CZ75/1000)+(Satokasvi!$E$28-Satokasvi!$E$7)+IF(AA$8="x",Toimenpiteet!$E$29,0)+IF(AA$9="x",Toimenpiteet!$E$60,0)+IF(AA$10="x",Toimenpiteet!$E$88,0))/(1+$C$13)^EZ$61</f>
        <v>-6.6744667756982992</v>
      </c>
      <c r="FA75" s="37"/>
      <c r="FB75" s="37">
        <f t="shared" ca="1" si="48"/>
        <v>184.74703159115776</v>
      </c>
      <c r="FC75" s="37">
        <f t="shared" ca="1" si="49"/>
        <v>421.90520818697325</v>
      </c>
      <c r="FD75" s="37">
        <f t="shared" ca="1" si="50"/>
        <v>620.22221234148458</v>
      </c>
      <c r="FE75" s="37">
        <f t="shared" ca="1" si="51"/>
        <v>384.77314464382698</v>
      </c>
      <c r="FF75" s="37">
        <f t="shared" ca="1" si="52"/>
        <v>156.1818167820235</v>
      </c>
      <c r="FG75" s="37">
        <f t="shared" ca="1" si="53"/>
        <v>373.94551212147525</v>
      </c>
      <c r="FH75" s="37">
        <f t="shared" ca="1" si="54"/>
        <v>418.20183260268038</v>
      </c>
      <c r="FI75" s="37">
        <f t="shared" ca="1" si="55"/>
        <v>643.30723492200536</v>
      </c>
      <c r="FJ75" s="37">
        <f t="shared" ca="1" si="56"/>
        <v>780.31061966960465</v>
      </c>
      <c r="FK75" s="37">
        <f t="shared" ca="1" si="57"/>
        <v>1002.3062999855333</v>
      </c>
      <c r="FL75" s="37">
        <f t="shared" ca="1" si="58"/>
        <v>1072.9648433806126</v>
      </c>
      <c r="FM75" s="37">
        <f t="shared" ca="1" si="59"/>
        <v>1151.2581738006968</v>
      </c>
      <c r="FN75" s="37">
        <f t="shared" ca="1" si="60"/>
        <v>1196.1265471734573</v>
      </c>
      <c r="FO75" s="37">
        <f t="shared" ca="1" si="61"/>
        <v>1020.9303286315233</v>
      </c>
      <c r="FP75" s="37">
        <f t="shared" ca="1" si="62"/>
        <v>1238.1204040409843</v>
      </c>
      <c r="FQ75" s="37">
        <f t="shared" ca="1" si="63"/>
        <v>1072.9811651476541</v>
      </c>
      <c r="FR75" s="37">
        <f t="shared" ca="1" si="64"/>
        <v>1251.4475632269503</v>
      </c>
      <c r="FS75" s="37">
        <f t="shared" ca="1" si="65"/>
        <v>1430.8283398818166</v>
      </c>
      <c r="FT75" s="37">
        <f t="shared" ca="1" si="66"/>
        <v>1458.698216844007</v>
      </c>
      <c r="FU75" s="37">
        <f t="shared" ca="1" si="67"/>
        <v>1311.9741419846282</v>
      </c>
      <c r="FV75" s="37">
        <f t="shared" ca="1" si="68"/>
        <v>1484.7022030088247</v>
      </c>
      <c r="FW75" s="37">
        <f t="shared" ca="1" si="69"/>
        <v>1589.624905190786</v>
      </c>
      <c r="FX75" s="37">
        <f t="shared" ca="1" si="70"/>
        <v>1707.2755733175509</v>
      </c>
      <c r="FY75" s="37">
        <f t="shared" ca="1" si="71"/>
        <v>1797.6559808288102</v>
      </c>
      <c r="FZ75" s="37">
        <f t="shared" ca="1" si="72"/>
        <v>1790.9815140531121</v>
      </c>
      <c r="GA75" s="37"/>
      <c r="GB75" s="37">
        <f t="shared" ca="1" si="73"/>
        <v>184.74703159115776</v>
      </c>
      <c r="GC75" s="37">
        <f t="shared" ca="1" si="74"/>
        <v>421.90520818697325</v>
      </c>
      <c r="GD75" s="37">
        <f t="shared" ca="1" si="23"/>
        <v>620.22221234148458</v>
      </c>
      <c r="GE75" s="37">
        <f t="shared" ca="1" si="24"/>
        <v>384.77314464382698</v>
      </c>
      <c r="GF75" s="37">
        <f t="shared" ca="1" si="25"/>
        <v>156.1818167820235</v>
      </c>
      <c r="GG75" s="37">
        <f t="shared" ca="1" si="26"/>
        <v>373.94551212147525</v>
      </c>
      <c r="GH75" s="37">
        <f t="shared" ca="1" si="27"/>
        <v>418.20183260268038</v>
      </c>
      <c r="GI75" s="37">
        <f t="shared" ca="1" si="28"/>
        <v>643.30723492200536</v>
      </c>
      <c r="GJ75" s="37">
        <f t="shared" ca="1" si="29"/>
        <v>780.31061966960465</v>
      </c>
      <c r="GK75" s="37">
        <f t="shared" ca="1" si="30"/>
        <v>1002.3062999855333</v>
      </c>
      <c r="GL75" s="37">
        <f t="shared" ca="1" si="31"/>
        <v>1072.9648433806126</v>
      </c>
      <c r="GM75" s="37">
        <f t="shared" ca="1" si="32"/>
        <v>1151.2581738006968</v>
      </c>
      <c r="GN75" s="37">
        <f t="shared" ca="1" si="33"/>
        <v>1196.1265471734573</v>
      </c>
      <c r="GO75" s="37">
        <f t="shared" ca="1" si="34"/>
        <v>1020.9303286315233</v>
      </c>
      <c r="GP75" s="37">
        <f t="shared" ca="1" si="35"/>
        <v>1238.1204040409843</v>
      </c>
      <c r="GQ75" s="37">
        <f t="shared" ca="1" si="36"/>
        <v>1072.9811651476541</v>
      </c>
      <c r="GR75" s="37">
        <f t="shared" ca="1" si="37"/>
        <v>1251.4475632269503</v>
      </c>
      <c r="GS75" s="37">
        <f t="shared" ca="1" si="38"/>
        <v>1430.8283398818166</v>
      </c>
      <c r="GT75" s="37">
        <f t="shared" ca="1" si="39"/>
        <v>1458.698216844007</v>
      </c>
      <c r="GU75" s="37">
        <f t="shared" ca="1" si="40"/>
        <v>1311.9741419846282</v>
      </c>
      <c r="GV75" s="37">
        <f t="shared" ca="1" si="41"/>
        <v>1484.7022030088247</v>
      </c>
      <c r="GW75" s="37">
        <f t="shared" ca="1" si="42"/>
        <v>1589.624905190786</v>
      </c>
      <c r="GX75" s="37">
        <f t="shared" ca="1" si="43"/>
        <v>1707.2755733175509</v>
      </c>
      <c r="GY75" s="37">
        <f t="shared" ca="1" si="44"/>
        <v>1797.6559808288102</v>
      </c>
      <c r="GZ75" s="37">
        <f t="shared" ca="1" si="45"/>
        <v>1790.9815140531121</v>
      </c>
      <c r="HA75" s="37"/>
      <c r="HB75" s="37">
        <f t="shared" ca="1" si="77"/>
        <v>156.1818167820235</v>
      </c>
      <c r="HC75" s="37">
        <f t="shared" ca="1" si="75"/>
        <v>156.1818167820235</v>
      </c>
      <c r="HD75" s="37">
        <f t="shared" ca="1" si="76"/>
        <v>0</v>
      </c>
      <c r="HG75" s="76">
        <f t="shared" si="80"/>
        <v>7.7777777777777793E-2</v>
      </c>
      <c r="HH75" s="36">
        <f t="shared" si="78"/>
        <v>7.7777777777777793E-3</v>
      </c>
      <c r="HI75" s="36">
        <f t="shared" si="78"/>
        <v>1.5555555555555559E-2</v>
      </c>
      <c r="HJ75" s="36">
        <f t="shared" si="78"/>
        <v>2.3333333333333338E-2</v>
      </c>
      <c r="HK75" s="36">
        <f t="shared" si="78"/>
        <v>3.1111111111111117E-2</v>
      </c>
      <c r="HL75" s="36">
        <f t="shared" si="78"/>
        <v>3.8888888888888896E-2</v>
      </c>
      <c r="HM75" s="36">
        <f t="shared" si="78"/>
        <v>4.6666666666666676E-2</v>
      </c>
      <c r="HN75" s="36">
        <f t="shared" si="78"/>
        <v>5.4444444444444455E-2</v>
      </c>
      <c r="HO75" s="36">
        <f t="shared" si="78"/>
        <v>6.2222222222222234E-2</v>
      </c>
      <c r="HP75" s="36">
        <f t="shared" si="78"/>
        <v>7.0000000000000007E-2</v>
      </c>
      <c r="HQ75" s="36">
        <f t="shared" si="78"/>
        <v>7.7777777777777793E-2</v>
      </c>
      <c r="HR75" s="36">
        <f t="shared" si="79"/>
        <v>7.7777777777777793E-2</v>
      </c>
      <c r="HS75" s="36">
        <f t="shared" si="79"/>
        <v>7.7777777777777793E-2</v>
      </c>
      <c r="HT75" s="36">
        <f t="shared" si="79"/>
        <v>7.7777777777777793E-2</v>
      </c>
      <c r="HU75" s="36">
        <f t="shared" si="79"/>
        <v>7.7777777777777793E-2</v>
      </c>
      <c r="HV75" s="36">
        <f t="shared" si="79"/>
        <v>7.7777777777777793E-2</v>
      </c>
      <c r="HW75" s="36">
        <f t="shared" si="79"/>
        <v>7.7777777777777793E-2</v>
      </c>
      <c r="HX75" s="36">
        <f t="shared" si="79"/>
        <v>7.7777777777777793E-2</v>
      </c>
      <c r="HY75" s="36">
        <f t="shared" si="79"/>
        <v>7.7777777777777793E-2</v>
      </c>
      <c r="HZ75" s="36">
        <f t="shared" si="79"/>
        <v>7.7777777777777793E-2</v>
      </c>
      <c r="IA75" s="36">
        <f t="shared" si="79"/>
        <v>7.7777777777777793E-2</v>
      </c>
      <c r="IB75" s="36">
        <f t="shared" si="79"/>
        <v>7.7777777777777793E-2</v>
      </c>
      <c r="IC75" s="36">
        <f t="shared" si="79"/>
        <v>7.7777777777777793E-2</v>
      </c>
      <c r="ID75" s="36">
        <f t="shared" si="79"/>
        <v>7.7777777777777793E-2</v>
      </c>
      <c r="IE75" s="36">
        <f t="shared" si="79"/>
        <v>7.7777777777777793E-2</v>
      </c>
      <c r="IF75" s="36">
        <f t="shared" si="79"/>
        <v>7.7777777777777793E-2</v>
      </c>
    </row>
    <row r="76" spans="2:240" x14ac:dyDescent="0.35">
      <c r="B76" s="15">
        <f t="shared" ca="1" si="47"/>
        <v>0.85505619944410016</v>
      </c>
      <c r="C76" s="15">
        <f t="shared" ca="1" si="20"/>
        <v>0.58859040758330183</v>
      </c>
      <c r="D76" s="15">
        <f t="shared" ca="1" si="20"/>
        <v>0.29277370448451934</v>
      </c>
      <c r="E76" s="15">
        <f t="shared" ca="1" si="20"/>
        <v>0.37310006849936106</v>
      </c>
      <c r="F76" s="15">
        <f t="shared" ca="1" si="20"/>
        <v>0.23131858471270217</v>
      </c>
      <c r="G76" s="15">
        <f t="shared" ca="1" si="20"/>
        <v>0.46487712793082536</v>
      </c>
      <c r="H76" s="15">
        <f t="shared" ca="1" si="20"/>
        <v>0.79193045581097155</v>
      </c>
      <c r="I76" s="15">
        <f t="shared" ca="1" si="20"/>
        <v>6.8071338268395731E-2</v>
      </c>
      <c r="J76" s="15">
        <f t="shared" ca="1" si="20"/>
        <v>2.7518163826931286E-2</v>
      </c>
      <c r="K76" s="15">
        <f t="shared" ca="1" si="20"/>
        <v>0.91570878161585223</v>
      </c>
      <c r="L76" s="15">
        <f t="shared" ca="1" si="20"/>
        <v>0.24588637234862876</v>
      </c>
      <c r="M76" s="15">
        <f t="shared" ca="1" si="20"/>
        <v>0.1638367798929391</v>
      </c>
      <c r="N76" s="15">
        <f t="shared" ca="1" si="20"/>
        <v>6.5523640351776935E-2</v>
      </c>
      <c r="O76" s="15">
        <f t="shared" ca="1" si="20"/>
        <v>5.2917891576417686E-2</v>
      </c>
      <c r="P76" s="15">
        <f t="shared" ca="1" si="20"/>
        <v>0.88155161511340485</v>
      </c>
      <c r="Q76" s="15">
        <f t="shared" ca="1" si="20"/>
        <v>0.92606255401352866</v>
      </c>
      <c r="R76" s="15">
        <f t="shared" ca="1" si="20"/>
        <v>0.58646282642072145</v>
      </c>
      <c r="S76" s="15">
        <f t="shared" ca="1" si="20"/>
        <v>0.66223772390142865</v>
      </c>
      <c r="T76" s="15">
        <f t="shared" ca="1" si="21"/>
        <v>0.25912484247036549</v>
      </c>
      <c r="U76" s="15">
        <f t="shared" ca="1" si="21"/>
        <v>0.54912399272120671</v>
      </c>
      <c r="V76" s="15">
        <f t="shared" ca="1" si="21"/>
        <v>0.34255328537448826</v>
      </c>
      <c r="W76" s="15">
        <f t="shared" ca="1" si="21"/>
        <v>0.74991697137448488</v>
      </c>
      <c r="X76" s="15">
        <f t="shared" ca="1" si="21"/>
        <v>0.74423932950362559</v>
      </c>
      <c r="Y76" s="15">
        <f t="shared" ca="1" si="21"/>
        <v>0.53406207571629039</v>
      </c>
      <c r="Z76" s="15">
        <f t="shared" ca="1" si="21"/>
        <v>0.2120667167075988</v>
      </c>
      <c r="AB76" s="5">
        <f ca="1">_xlfn.NORM.INV(B76,Satokasvi!$H$8,Satokasvi!$I$8)*_xlfn.BINOM.INV(1,(1-Satokasvi!$H$15),B76)</f>
        <v>2764.5920555902708</v>
      </c>
      <c r="AC76" s="5">
        <f ca="1">_xlfn.NORM.INV(C76,Satokasvi!$H$8,Satokasvi!$I$8)*_xlfn.BINOM.INV(1,(1-Satokasvi!$H$15),C76)</f>
        <v>2555.980118314947</v>
      </c>
      <c r="AD76" s="5">
        <f ca="1">_xlfn.NORM.INV(D76,Satokasvi!$H$8,Satokasvi!$I$8)*_xlfn.BINOM.INV(1,(1-Satokasvi!$H$15),D76)</f>
        <v>2363.6750744768797</v>
      </c>
      <c r="AE76" s="5">
        <f ca="1">_xlfn.NORM.INV(E76,Satokasvi!$H$8,Satokasvi!$I$8)*_xlfn.BINOM.INV(1,(1-Satokasvi!$H$15),E76)</f>
        <v>2419.0865450943625</v>
      </c>
      <c r="AF76" s="5">
        <f ca="1">_xlfn.NORM.INV(F76,Satokasvi!$H$8,Satokasvi!$I$8)*_xlfn.BINOM.INV(1,(1-Satokasvi!$H$15),F76)</f>
        <v>0</v>
      </c>
      <c r="AG76" s="5">
        <f ca="1">_xlfn.NORM.INV(G76,Satokasvi!$H$8,Satokasvi!$I$8)*_xlfn.BINOM.INV(1,(1-Satokasvi!$H$15),G76)</f>
        <v>2477.9614931621791</v>
      </c>
      <c r="AH76" s="5">
        <f ca="1">_xlfn.NORM.INV(H76,Satokasvi!$H$8,Satokasvi!$I$8)*_xlfn.BINOM.INV(1,(1-Satokasvi!$H$15),H76)</f>
        <v>2703.2844360106656</v>
      </c>
      <c r="AI76" s="5">
        <f ca="1">_xlfn.NORM.INV(I76,Satokasvi!$H$8,Satokasvi!$I$8)*_xlfn.BINOM.INV(1,(1-Satokasvi!$H$15),I76)</f>
        <v>0</v>
      </c>
      <c r="AJ76" s="5">
        <f ca="1">_xlfn.NORM.INV(J76,Satokasvi!$H$8,Satokasvi!$I$8)*_xlfn.BINOM.INV(1,(1-Satokasvi!$H$15),J76)</f>
        <v>0</v>
      </c>
      <c r="AK76" s="5">
        <f ca="1">_xlfn.NORM.INV(K76,Satokasvi!$H$8,Satokasvi!$I$8)*_xlfn.BINOM.INV(1,(1-Satokasvi!$H$15),K76)</f>
        <v>2844.1932533967279</v>
      </c>
      <c r="AL76" s="5">
        <f ca="1">_xlfn.NORM.INV(L76,Satokasvi!$H$8,Satokasvi!$I$8)*_xlfn.BINOM.INV(1,(1-Satokasvi!$H$15),L76)</f>
        <v>0</v>
      </c>
      <c r="AM76" s="5">
        <f ca="1">_xlfn.NORM.INV(M76,Satokasvi!$H$8,Satokasvi!$I$8)*_xlfn.BINOM.INV(1,(1-Satokasvi!$H$15),M76)</f>
        <v>0</v>
      </c>
      <c r="AN76" s="5">
        <f ca="1">_xlfn.NORM.INV(N76,Satokasvi!$H$8,Satokasvi!$I$8)*_xlfn.BINOM.INV(1,(1-Satokasvi!$H$15),N76)</f>
        <v>0</v>
      </c>
      <c r="AO76" s="5">
        <f ca="1">_xlfn.NORM.INV(O76,Satokasvi!$H$8,Satokasvi!$I$8)*_xlfn.BINOM.INV(1,(1-Satokasvi!$H$15),O76)</f>
        <v>0</v>
      </c>
      <c r="AP76" s="5">
        <f ca="1">_xlfn.NORM.INV(P76,Satokasvi!$H$8,Satokasvi!$I$8)*_xlfn.BINOM.INV(1,(1-Satokasvi!$H$15),P76)</f>
        <v>2795.6947346058687</v>
      </c>
      <c r="AQ76" s="5">
        <f ca="1">_xlfn.NORM.INV(Q76,Satokasvi!$H$8,Satokasvi!$I$8)*_xlfn.BINOM.INV(1,(1-Satokasvi!$H$15),Q76)</f>
        <v>2861.7696668803701</v>
      </c>
      <c r="AR76" s="5">
        <f ca="1">_xlfn.NORM.INV(R76,Satokasvi!$H$8,Satokasvi!$I$8)*_xlfn.BINOM.INV(1,(1-Satokasvi!$H$15),R76)</f>
        <v>2554.6138363841933</v>
      </c>
      <c r="AS76" s="5">
        <f ca="1">_xlfn.NORM.INV(S76,Satokasvi!$H$8,Satokasvi!$I$8)*_xlfn.BINOM.INV(1,(1-Satokasvi!$H$15),S76)</f>
        <v>2604.6445063137321</v>
      </c>
      <c r="AT76" s="5">
        <f ca="1">_xlfn.NORM.INV(T76,Satokasvi!$H$8,Satokasvi!$I$8)*_xlfn.BINOM.INV(1,(1-Satokasvi!$H$15),T76)</f>
        <v>2338.4885461940044</v>
      </c>
      <c r="AU76" s="5">
        <f ca="1">_xlfn.NORM.INV(U76,Satokasvi!$H$8,Satokasvi!$I$8)*_xlfn.BINOM.INV(1,(1-Satokasvi!$H$15),U76)</f>
        <v>2530.862105660201</v>
      </c>
      <c r="AV76" s="5">
        <f ca="1">_xlfn.NORM.INV(V76,Satokasvi!$H$8,Satokasvi!$I$8)*_xlfn.BINOM.INV(1,(1-Satokasvi!$H$15),V76)</f>
        <v>2398.6238271760149</v>
      </c>
      <c r="AW76" s="5">
        <f ca="1">_xlfn.NORM.INV(W76,Satokasvi!$H$8,Satokasvi!$I$8)*_xlfn.BINOM.INV(1,(1-Satokasvi!$H$15),W76)</f>
        <v>2668.55712333271</v>
      </c>
      <c r="AX76" s="5">
        <f ca="1">_xlfn.NORM.INV(X76,Satokasvi!$H$8,Satokasvi!$I$8)*_xlfn.BINOM.INV(1,(1-Satokasvi!$H$15),X76)</f>
        <v>2664.11766440262</v>
      </c>
      <c r="AY76" s="5">
        <f ca="1">_xlfn.NORM.INV(Y76,Satokasvi!$H$8,Satokasvi!$I$8)*_xlfn.BINOM.INV(1,(1-Satokasvi!$H$15),Y76)</f>
        <v>2521.3712410423855</v>
      </c>
      <c r="AZ76" s="5">
        <f ca="1">_xlfn.NORM.INV(Z76,Satokasvi!$H$8,Satokasvi!$I$8)*_xlfn.BINOM.INV(1,(1-Satokasvi!$H$15),Z76)</f>
        <v>0</v>
      </c>
      <c r="BB76" s="5">
        <f ca="1">IF(C$11="x",0,_xlfn.NORM.INV(B76,Satokasvi!$H$8,Satokasvi!$I$8)*IF(C$8="x",(1+Toimenpiteet!$C$7),1)*IF(C$9="x",(1+Toimenpiteet!$C$34),1)*(1+C$30)*_xlfn.BINOM.INV(1,(1-(Satokasvi!$H$15*(1+C$41))),B76))</f>
        <v>2764.5920555902708</v>
      </c>
      <c r="BC76" s="5">
        <f ca="1">IF(D$11="x",0,_xlfn.NORM.INV(C76,Satokasvi!$H$8,Satokasvi!$I$8)*IF(D$8="x",(1+Toimenpiteet!$C$7),1)*IF(D$9="x",(1+Toimenpiteet!$C$34),1)*(1+D$30)*_xlfn.BINOM.INV(1,(1-(Satokasvi!$H$15*(1+D$41))),C76))</f>
        <v>2555.980118314947</v>
      </c>
      <c r="BD76" s="5">
        <f ca="1">IF(E$11="x",0,_xlfn.NORM.INV(D76,Satokasvi!$H$8,Satokasvi!$I$8)*IF(E$8="x",(1+Toimenpiteet!$C$7),1)*IF(E$9="x",(1+Toimenpiteet!$C$34),1)*(1+E$30)*_xlfn.BINOM.INV(1,(1-(Satokasvi!$H$15*(1+E$41))),D76))</f>
        <v>2363.6750744768797</v>
      </c>
      <c r="BE76" s="5">
        <f ca="1">IF(F$11="x",0,_xlfn.NORM.INV(E76,Satokasvi!$H$8,Satokasvi!$I$8)*IF(F$8="x",(1+Toimenpiteet!$C$7),1)*IF(F$9="x",(1+Toimenpiteet!$C$34),1)*(1+F$30)*_xlfn.BINOM.INV(1,(1-(Satokasvi!$H$15*(1+F$41))),E76))</f>
        <v>2419.0865450943625</v>
      </c>
      <c r="BF76" s="5">
        <f ca="1">IF(G$11="x",0,_xlfn.NORM.INV(F76,Satokasvi!$H$8,Satokasvi!$I$8)*IF(G$8="x",(1+Toimenpiteet!$C$7),1)*IF(G$9="x",(1+Toimenpiteet!$C$34),1)*(1+G$30)*_xlfn.BINOM.INV(1,(1-(Satokasvi!$H$15*(1+G$41))),F76))</f>
        <v>0</v>
      </c>
      <c r="BG76" s="5">
        <f ca="1">IF(H$11="x",0,_xlfn.NORM.INV(G76,Satokasvi!$H$8,Satokasvi!$I$8)*IF(H$8="x",(1+Toimenpiteet!$C$7),1)*IF(H$9="x",(1+Toimenpiteet!$C$34),1)*(1+H$30)*_xlfn.BINOM.INV(1,(1-(Satokasvi!$H$15*(1+H$41))),G76))</f>
        <v>2477.9614931621791</v>
      </c>
      <c r="BH76" s="5">
        <f ca="1">IF(I$11="x",0,_xlfn.NORM.INV(H76,Satokasvi!$H$8,Satokasvi!$I$8)*IF(I$8="x",(1+Toimenpiteet!$C$7),1)*IF(I$9="x",(1+Toimenpiteet!$C$34),1)*(1+I$30)*_xlfn.BINOM.INV(1,(1-(Satokasvi!$H$15*(1+I$41))),H76))</f>
        <v>2703.2844360106656</v>
      </c>
      <c r="BI76" s="5">
        <f ca="1">IF(J$11="x",0,_xlfn.NORM.INV(I76,Satokasvi!$H$8,Satokasvi!$I$8)*IF(J$8="x",(1+Toimenpiteet!$C$7),1)*IF(J$9="x",(1+Toimenpiteet!$C$34),1)*(1+J$30)*_xlfn.BINOM.INV(1,(1-(Satokasvi!$H$15*(1+J$41))),I76))</f>
        <v>0</v>
      </c>
      <c r="BJ76" s="5">
        <f ca="1">IF(K$11="x",0,_xlfn.NORM.INV(J76,Satokasvi!$H$8,Satokasvi!$I$8)*IF(K$8="x",(1+Toimenpiteet!$C$7),1)*IF(K$9="x",(1+Toimenpiteet!$C$34),1)*(1+K$30)*_xlfn.BINOM.INV(1,(1-(Satokasvi!$H$15*(1+K$41))),J76))</f>
        <v>0</v>
      </c>
      <c r="BK76" s="5">
        <f ca="1">IF(L$11="x",0,_xlfn.NORM.INV(K76,Satokasvi!$H$8,Satokasvi!$I$8)*IF(L$8="x",(1+Toimenpiteet!$C$7),1)*IF(L$9="x",(1+Toimenpiteet!$C$34),1)*(1+L$30)*_xlfn.BINOM.INV(1,(1-(Satokasvi!$H$15*(1+L$41))),K76))</f>
        <v>2844.1932533967279</v>
      </c>
      <c r="BL76" s="5">
        <f ca="1">IF(M$11="x",0,_xlfn.NORM.INV(L76,Satokasvi!$H$8,Satokasvi!$I$8)*IF(M$8="x",(1+Toimenpiteet!$C$7),1)*IF(M$9="x",(1+Toimenpiteet!$C$34),1)*(1+M$30)*_xlfn.BINOM.INV(1,(1-(Satokasvi!$H$15*(1+M$41))),L76))</f>
        <v>0</v>
      </c>
      <c r="BM76" s="5">
        <f ca="1">IF(N$11="x",0,_xlfn.NORM.INV(M76,Satokasvi!$H$8,Satokasvi!$I$8)*IF(N$8="x",(1+Toimenpiteet!$C$7),1)*IF(N$9="x",(1+Toimenpiteet!$C$34),1)*(1+N$30)*_xlfn.BINOM.INV(1,(1-(Satokasvi!$H$15*(1+N$41))),M76))</f>
        <v>0</v>
      </c>
      <c r="BN76" s="5">
        <f ca="1">IF(O$11="x",0,_xlfn.NORM.INV(N76,Satokasvi!$H$8,Satokasvi!$I$8)*IF(O$8="x",(1+Toimenpiteet!$C$7),1)*IF(O$9="x",(1+Toimenpiteet!$C$34),1)*(1+O$30)*_xlfn.BINOM.INV(1,(1-(Satokasvi!$H$15*(1+O$41))),N76))</f>
        <v>0</v>
      </c>
      <c r="BO76" s="5">
        <f ca="1">IF(P$11="x",0,_xlfn.NORM.INV(O76,Satokasvi!$H$8,Satokasvi!$I$8)*IF(P$8="x",(1+Toimenpiteet!$C$7),1)*IF(P$9="x",(1+Toimenpiteet!$C$34),1)*(1+P$30)*_xlfn.BINOM.INV(1,(1-(Satokasvi!$H$15*(1+P$41))),O76))</f>
        <v>0</v>
      </c>
      <c r="BP76" s="5">
        <f ca="1">IF(Q$11="x",0,_xlfn.NORM.INV(P76,Satokasvi!$H$8,Satokasvi!$I$8)*IF(Q$8="x",(1+Toimenpiteet!$C$7),1)*IF(Q$9="x",(1+Toimenpiteet!$C$34),1)*(1+Q$30)*_xlfn.BINOM.INV(1,(1-(Satokasvi!$H$15*(1+Q$41))),P76))</f>
        <v>2795.6947346058687</v>
      </c>
      <c r="BQ76" s="5">
        <f ca="1">IF(R$11="x",0,_xlfn.NORM.INV(Q76,Satokasvi!$H$8,Satokasvi!$I$8)*IF(R$8="x",(1+Toimenpiteet!$C$7),1)*IF(R$9="x",(1+Toimenpiteet!$C$34),1)*(1+R$30)*_xlfn.BINOM.INV(1,(1-(Satokasvi!$H$15*(1+R$41))),Q76))</f>
        <v>2861.7696668803701</v>
      </c>
      <c r="BR76" s="5">
        <f ca="1">IF(S$11="x",0,_xlfn.NORM.INV(R76,Satokasvi!$H$8,Satokasvi!$I$8)*IF(S$8="x",(1+Toimenpiteet!$C$7),1)*IF(S$9="x",(1+Toimenpiteet!$C$34),1)*(1+S$30)*_xlfn.BINOM.INV(1,(1-(Satokasvi!$H$15*(1+S$41))),R76))</f>
        <v>2554.6138363841933</v>
      </c>
      <c r="BS76" s="5">
        <f ca="1">IF(T$11="x",0,_xlfn.NORM.INV(S76,Satokasvi!$H$8,Satokasvi!$I$8)*IF(T$8="x",(1+Toimenpiteet!$C$7),1)*IF(T$9="x",(1+Toimenpiteet!$C$34),1)*(1+T$30)*_xlfn.BINOM.INV(1,(1-(Satokasvi!$H$15*(1+T$41))),S76))</f>
        <v>2604.6445063137321</v>
      </c>
      <c r="BT76" s="5">
        <f ca="1">IF(U$11="x",0,_xlfn.NORM.INV(T76,Satokasvi!$H$8,Satokasvi!$I$8)*IF(U$8="x",(1+Toimenpiteet!$C$7),1)*IF(U$9="x",(1+Toimenpiteet!$C$34),1)*(1+U$30)*_xlfn.BINOM.INV(1,(1-(Satokasvi!$H$15*(1+U$41))),T76))</f>
        <v>2338.4885461940044</v>
      </c>
      <c r="BU76" s="5">
        <f ca="1">IF(V$11="x",0,_xlfn.NORM.INV(U76,Satokasvi!$H$8,Satokasvi!$I$8)*IF(V$8="x",(1+Toimenpiteet!$C$7),1)*IF(V$9="x",(1+Toimenpiteet!$C$34),1)*(1+V$30)*_xlfn.BINOM.INV(1,(1-(Satokasvi!$H$15*(1+V$41))),U76))</f>
        <v>2530.862105660201</v>
      </c>
      <c r="BV76" s="5">
        <f ca="1">IF(W$11="x",0,_xlfn.NORM.INV(V76,Satokasvi!$H$8,Satokasvi!$I$8)*IF(W$8="x",(1+Toimenpiteet!$C$7),1)*IF(W$9="x",(1+Toimenpiteet!$C$34),1)*(1+W$30)*_xlfn.BINOM.INV(1,(1-(Satokasvi!$H$15*(1+W$41))),V76))</f>
        <v>2398.6238271760149</v>
      </c>
      <c r="BW76" s="5">
        <f ca="1">IF(X$11="x",0,_xlfn.NORM.INV(W76,Satokasvi!$H$8,Satokasvi!$I$8)*IF(X$8="x",(1+Toimenpiteet!$C$7),1)*IF(X$9="x",(1+Toimenpiteet!$C$34),1)*(1+X$30)*_xlfn.BINOM.INV(1,(1-(Satokasvi!$H$15*(1+X$41))),W76))</f>
        <v>2668.55712333271</v>
      </c>
      <c r="BX76" s="5">
        <f ca="1">IF(Y$11="x",0,_xlfn.NORM.INV(X76,Satokasvi!$H$8,Satokasvi!$I$8)*IF(Y$8="x",(1+Toimenpiteet!$C$7),1)*IF(Y$9="x",(1+Toimenpiteet!$C$34),1)*(1+Y$30)*_xlfn.BINOM.INV(1,(1-(Satokasvi!$H$15*(1+Y$41))),X76))</f>
        <v>2664.11766440262</v>
      </c>
      <c r="BY76" s="5">
        <f ca="1">IF(Z$11="x",0,_xlfn.NORM.INV(Y76,Satokasvi!$H$8,Satokasvi!$I$8)*IF(Z$8="x",(1+Toimenpiteet!$C$7),1)*IF(Z$9="x",(1+Toimenpiteet!$C$34),1)*(1+Z$30)*_xlfn.BINOM.INV(1,(1-(Satokasvi!$H$15*(1+Z$41))),Y76))</f>
        <v>2521.3712410423855</v>
      </c>
      <c r="BZ76" s="5">
        <f ca="1">IF(AA$11="x",0,_xlfn.NORM.INV(Z76,Satokasvi!$H$8,Satokasvi!$I$8)*IF(AA$8="x",(1+Toimenpiteet!$C$7),1)*IF(AA$9="x",(1+Toimenpiteet!$C$34),1)*(1+AA$30)*_xlfn.BINOM.INV(1,(1-(Satokasvi!$H$15*(1+AA$41))),Z76))</f>
        <v>0</v>
      </c>
      <c r="CB76" s="35">
        <f ca="1">_xlfn.NORM.INV(RAND(),Satokasvi!$H$13,Satokasvi!$I$13)</f>
        <v>156.97983824650464</v>
      </c>
      <c r="CC76" s="35">
        <f ca="1">_xlfn.NORM.INV(RAND(),Satokasvi!$H$13,Satokasvi!$I$13)</f>
        <v>193.49262499336294</v>
      </c>
      <c r="CD76" s="35">
        <f ca="1">_xlfn.NORM.INV(RAND(),Satokasvi!$H$13,Satokasvi!$I$13)</f>
        <v>194.37950154604118</v>
      </c>
      <c r="CE76" s="35">
        <f ca="1">_xlfn.NORM.INV(RAND(),Satokasvi!$H$13,Satokasvi!$I$13)</f>
        <v>161.29210908298285</v>
      </c>
      <c r="CF76" s="35">
        <f ca="1">_xlfn.NORM.INV(RAND(),Satokasvi!$H$13,Satokasvi!$I$13)</f>
        <v>194.94472386143161</v>
      </c>
      <c r="CG76" s="35">
        <f ca="1">_xlfn.NORM.INV(RAND(),Satokasvi!$H$13,Satokasvi!$I$13)</f>
        <v>198.92108816475942</v>
      </c>
      <c r="CH76" s="35">
        <f ca="1">_xlfn.NORM.INV(RAND(),Satokasvi!$H$13,Satokasvi!$I$13)</f>
        <v>247.67286101762136</v>
      </c>
      <c r="CI76" s="35">
        <f ca="1">_xlfn.NORM.INV(RAND(),Satokasvi!$H$13,Satokasvi!$I$13)</f>
        <v>152.93060902761209</v>
      </c>
      <c r="CJ76" s="35">
        <f ca="1">_xlfn.NORM.INV(RAND(),Satokasvi!$H$13,Satokasvi!$I$13)</f>
        <v>266.86080344087844</v>
      </c>
      <c r="CK76" s="35">
        <f ca="1">_xlfn.NORM.INV(RAND(),Satokasvi!$H$13,Satokasvi!$I$13)</f>
        <v>122.78538121864297</v>
      </c>
      <c r="CL76" s="35">
        <f ca="1">_xlfn.NORM.INV(RAND(),Satokasvi!$H$13,Satokasvi!$I$13)</f>
        <v>164.19616883512745</v>
      </c>
      <c r="CM76" s="35">
        <f ca="1">_xlfn.NORM.INV(RAND(),Satokasvi!$H$13,Satokasvi!$I$13)</f>
        <v>151.25678395245609</v>
      </c>
      <c r="CN76" s="35">
        <f ca="1">_xlfn.NORM.INV(RAND(),Satokasvi!$H$13,Satokasvi!$I$13)</f>
        <v>110.75623336130377</v>
      </c>
      <c r="CO76" s="35">
        <f ca="1">_xlfn.NORM.INV(RAND(),Satokasvi!$H$13,Satokasvi!$I$13)</f>
        <v>225.11498022271871</v>
      </c>
      <c r="CP76" s="35">
        <f ca="1">_xlfn.NORM.INV(RAND(),Satokasvi!$H$13,Satokasvi!$I$13)</f>
        <v>277.01608788462067</v>
      </c>
      <c r="CQ76" s="35">
        <f ca="1">_xlfn.NORM.INV(RAND(),Satokasvi!$H$13,Satokasvi!$I$13)</f>
        <v>188.32771794004393</v>
      </c>
      <c r="CR76" s="35">
        <f ca="1">_xlfn.NORM.INV(RAND(),Satokasvi!$H$13,Satokasvi!$I$13)</f>
        <v>130.03985916804174</v>
      </c>
      <c r="CS76" s="35">
        <f ca="1">_xlfn.NORM.INV(RAND(),Satokasvi!$H$13,Satokasvi!$I$13)</f>
        <v>229.29214460306335</v>
      </c>
      <c r="CT76" s="35">
        <f ca="1">_xlfn.NORM.INV(RAND(),Satokasvi!$H$13,Satokasvi!$I$13)</f>
        <v>174.62129248755642</v>
      </c>
      <c r="CU76" s="35">
        <f ca="1">_xlfn.NORM.INV(RAND(),Satokasvi!$H$13,Satokasvi!$I$13)</f>
        <v>243.37156421483718</v>
      </c>
      <c r="CV76" s="35">
        <f ca="1">_xlfn.NORM.INV(RAND(),Satokasvi!$H$13,Satokasvi!$I$13)</f>
        <v>315.19019692525126</v>
      </c>
      <c r="CW76" s="35">
        <f ca="1">_xlfn.NORM.INV(RAND(),Satokasvi!$H$13,Satokasvi!$I$13)</f>
        <v>214.64615770817619</v>
      </c>
      <c r="CX76" s="35">
        <f ca="1">_xlfn.NORM.INV(RAND(),Satokasvi!$H$13,Satokasvi!$I$13)</f>
        <v>217.75751635250305</v>
      </c>
      <c r="CY76" s="35">
        <f ca="1">_xlfn.NORM.INV(RAND(),Satokasvi!$H$13,Satokasvi!$I$13)</f>
        <v>331.46899234809314</v>
      </c>
      <c r="CZ76" s="35">
        <f ca="1">_xlfn.NORM.INV(RAND(),Satokasvi!$H$13,Satokasvi!$I$13)</f>
        <v>227.5340660559757</v>
      </c>
      <c r="DB76" s="37">
        <f ca="1">(AB76*(CB76/1000)+(Satokasvi!$E$28-Satokasvi!$E$7))/(1+$C$13)^DB$61</f>
        <v>164.06331427585673</v>
      </c>
      <c r="DC76" s="37">
        <f ca="1">(AC76*(CC76/1000)+(Satokasvi!$E$28-Satokasvi!$E$7))/(1+$C$13)^DC$61</f>
        <v>216.38542984598502</v>
      </c>
      <c r="DD76" s="37">
        <f ca="1">(AD76*(CD76/1000)+(Satokasvi!$E$28-Satokasvi!$E$7))/(1+$C$13)^DD$61</f>
        <v>177.94927991494458</v>
      </c>
      <c r="DE76" s="37">
        <f ca="1">(AE76*(CE76/1000)+(Satokasvi!$E$28-Satokasvi!$E$7))/(1+$C$13)^DE$61</f>
        <v>111.22042741943181</v>
      </c>
      <c r="DF76" s="37">
        <f ca="1">(AF76*(CF76/1000)+(Satokasvi!$E$28-Satokasvi!$E$7))/(1+$C$13)^DF$61</f>
        <v>-228.59132786180348</v>
      </c>
      <c r="DG76" s="37">
        <f ca="1">(AG76*(CG76/1000)+(Satokasvi!$E$28-Satokasvi!$E$7))/(1+$C$13)^DG$61</f>
        <v>190.87840399681966</v>
      </c>
      <c r="DH76" s="37">
        <f ca="1">(AH76*(CH76/1000)+(Satokasvi!$E$28-Satokasvi!$E$7))/(1+$C$13)^DH$61</f>
        <v>328.92006390543168</v>
      </c>
      <c r="DI76" s="37">
        <f ca="1">(AI76*(CI76/1000)+(Satokasvi!$E$28-Satokasvi!$E$7))/(1+$C$13)^DI$61</f>
        <v>-209.19344709319299</v>
      </c>
      <c r="DJ76" s="37">
        <f ca="1">(AJ76*(CJ76/1000)+(Satokasvi!$E$28-Satokasvi!$E$7))/(1+$C$13)^DJ$61</f>
        <v>-203.10043407106113</v>
      </c>
      <c r="DK76" s="37">
        <f ca="1">(AK76*(CK76/1000)+(Satokasvi!$E$28-Satokasvi!$E$7))/(1+$C$13)^DK$61</f>
        <v>62.671572556407504</v>
      </c>
      <c r="DL76" s="37">
        <f ca="1">(AL76*(CL76/1000)+(Satokasvi!$E$28-Satokasvi!$E$7))/(1+$C$13)^DL$61</f>
        <v>-191.44163829867202</v>
      </c>
      <c r="DM76" s="37">
        <f ca="1">(AM76*(CM76/1000)+(Satokasvi!$E$28-Satokasvi!$E$7))/(1+$C$13)^DM$61</f>
        <v>-185.86566825113789</v>
      </c>
      <c r="DN76" s="37">
        <f ca="1">(AN76*(CN76/1000)+(Satokasvi!$E$28-Satokasvi!$E$7))/(1+$C$13)^DN$61</f>
        <v>-180.45210509819213</v>
      </c>
      <c r="DO76" s="37">
        <f ca="1">(AO76*(CO76/1000)+(Satokasvi!$E$28-Satokasvi!$E$7))/(1+$C$13)^DO$61</f>
        <v>-175.19621854193412</v>
      </c>
      <c r="DP76" s="37">
        <f ca="1">(AP76*(CP76/1000)+(Satokasvi!$E$28-Satokasvi!$E$7))/(1+$C$13)^DP$61</f>
        <v>326.9981213161019</v>
      </c>
      <c r="DQ76" s="37">
        <f ca="1">(AQ76*(CQ76/1000)+(Satokasvi!$E$28-Satokasvi!$E$7))/(1+$C$13)^DQ$61</f>
        <v>170.71692613601786</v>
      </c>
      <c r="DR76" s="37">
        <f ca="1">(AR76*(CR76/1000)+(Satokasvi!$E$28-Satokasvi!$E$7))/(1+$C$13)^DR$61</f>
        <v>40.658087412308113</v>
      </c>
      <c r="DS76" s="37">
        <f ca="1">(AS76*(CS76/1000)+(Satokasvi!$E$28-Satokasvi!$E$7))/(1+$C$13)^DS$61</f>
        <v>195.14689437439588</v>
      </c>
      <c r="DT76" s="37">
        <f ca="1">(AT76*(CT76/1000)+(Satokasvi!$E$28-Satokasvi!$E$7))/(1+$C$13)^DT$61</f>
        <v>81.750440582848</v>
      </c>
      <c r="DU76" s="37">
        <f ca="1">(AU76*(CU76/1000)+(Satokasvi!$E$28-Satokasvi!$E$7))/(1+$C$13)^DU$61</f>
        <v>194.30689690096247</v>
      </c>
      <c r="DV76" s="37">
        <f ca="1">(AV76*(CV76/1000)+(Satokasvi!$E$28-Satokasvi!$E$7))/(1+$C$13)^DV$61</f>
        <v>263.94890567572236</v>
      </c>
      <c r="DW76" s="37">
        <f ca="1">(AW76*(CW76/1000)+(Satokasvi!$E$28-Satokasvi!$E$7))/(1+$C$13)^DW$61</f>
        <v>160.63618055517668</v>
      </c>
      <c r="DX76" s="37">
        <f ca="1">(AX76*(CX76/1000)+(Satokasvi!$E$28-Satokasvi!$E$7))/(1+$C$13)^DX$61</f>
        <v>159.67460463197818</v>
      </c>
      <c r="DY76" s="37">
        <f ca="1">(AY76*(CY76/1000)+(Satokasvi!$E$28-Satokasvi!$E$7))/(1+$C$13)^DY$61</f>
        <v>280.77432081776783</v>
      </c>
      <c r="DZ76" s="37">
        <f ca="1">(AZ76*(CZ76/1000)+(Satokasvi!$E$28-Satokasvi!$E$7))/(1+$C$13)^DZ$61</f>
        <v>-126.56547585433981</v>
      </c>
      <c r="EB76" s="37">
        <f ca="1">IF(C$11="x",Toimenpiteet!$E$115,BB76*(CB76/1000)+(Satokasvi!$E$28-Satokasvi!$E$7)+IF(C$8="x",Toimenpiteet!$E$29,0)+IF(C$9="x",Toimenpiteet!$E$60,0)+IF(C$10="x",Toimenpiteet!$E$88,0))/(1+$C$13)^EB$61</f>
        <v>164.06331427585673</v>
      </c>
      <c r="EC76" s="37">
        <f ca="1">IF(D$11="x",Toimenpiteet!$E$115,BC76*(CC76/1000)+(Satokasvi!$E$28-Satokasvi!$E$7)+IF(D$8="x",Toimenpiteet!$E$29,0)+IF(D$9="x",Toimenpiteet!$E$60,0)+IF(D$10="x",Toimenpiteet!$E$88,0))/(1+$C$13)^EC$61</f>
        <v>216.38542984598502</v>
      </c>
      <c r="ED76" s="37">
        <f ca="1">IF(E$11="x",Toimenpiteet!$E$115,BD76*(CD76/1000)+(Satokasvi!$E$28-Satokasvi!$E$7)+IF(E$8="x",Toimenpiteet!$E$29,0)+IF(E$9="x",Toimenpiteet!$E$60,0)+IF(E$10="x",Toimenpiteet!$E$88,0))/(1+$C$13)^ED$61</f>
        <v>177.94927991494458</v>
      </c>
      <c r="EE76" s="37">
        <f ca="1">IF(F$11="x",Toimenpiteet!$E$115,BE76*(CE76/1000)+(Satokasvi!$E$28-Satokasvi!$E$7)+IF(F$8="x",Toimenpiteet!$E$29,0)+IF(F$9="x",Toimenpiteet!$E$60,0)+IF(F$10="x",Toimenpiteet!$E$88,0))/(1+$C$13)^EE$61</f>
        <v>111.22042741943181</v>
      </c>
      <c r="EF76" s="37">
        <f ca="1">IF(G$11="x",Toimenpiteet!$E$115,BF76*(CF76/1000)+(Satokasvi!$E$28-Satokasvi!$E$7)+IF(G$8="x",Toimenpiteet!$E$29,0)+IF(G$9="x",Toimenpiteet!$E$60,0)+IF(G$10="x",Toimenpiteet!$E$88,0))/(1+$C$13)^EF$61</f>
        <v>-228.59132786180348</v>
      </c>
      <c r="EG76" s="37">
        <f ca="1">IF(H$11="x",Toimenpiteet!$E$115,BG76*(CG76/1000)+(Satokasvi!$E$28-Satokasvi!$E$7)+IF(H$8="x",Toimenpiteet!$E$29,0)+IF(H$9="x",Toimenpiteet!$E$60,0)+IF(H$10="x",Toimenpiteet!$E$88,0))/(1+$C$13)^EG$61</f>
        <v>190.87840399681966</v>
      </c>
      <c r="EH76" s="37">
        <f ca="1">IF(I$11="x",Toimenpiteet!$E$115,BH76*(CH76/1000)+(Satokasvi!$E$28-Satokasvi!$E$7)+IF(I$8="x",Toimenpiteet!$E$29,0)+IF(I$9="x",Toimenpiteet!$E$60,0)+IF(I$10="x",Toimenpiteet!$E$88,0))/(1+$C$13)^EH$61</f>
        <v>328.92006390543168</v>
      </c>
      <c r="EI76" s="37">
        <f ca="1">IF(J$11="x",Toimenpiteet!$E$115,BI76*(CI76/1000)+(Satokasvi!$E$28-Satokasvi!$E$7)+IF(J$8="x",Toimenpiteet!$E$29,0)+IF(J$9="x",Toimenpiteet!$E$60,0)+IF(J$10="x",Toimenpiteet!$E$88,0))/(1+$C$13)^EI$61</f>
        <v>-209.19344709319299</v>
      </c>
      <c r="EJ76" s="37">
        <f ca="1">IF(K$11="x",Toimenpiteet!$E$115,BJ76*(CJ76/1000)+(Satokasvi!$E$28-Satokasvi!$E$7)+IF(K$8="x",Toimenpiteet!$E$29,0)+IF(K$9="x",Toimenpiteet!$E$60,0)+IF(K$10="x",Toimenpiteet!$E$88,0))/(1+$C$13)^EJ$61</f>
        <v>-203.10043407106113</v>
      </c>
      <c r="EK76" s="37">
        <f ca="1">IF(L$11="x",Toimenpiteet!$E$115,BK76*(CK76/1000)+(Satokasvi!$E$28-Satokasvi!$E$7)+IF(L$8="x",Toimenpiteet!$E$29,0)+IF(L$9="x",Toimenpiteet!$E$60,0)+IF(L$10="x",Toimenpiteet!$E$88,0))/(1+$C$13)^EK$61</f>
        <v>62.671572556407504</v>
      </c>
      <c r="EL76" s="37">
        <f ca="1">IF(M$11="x",Toimenpiteet!$E$115,BL76*(CL76/1000)+(Satokasvi!$E$28-Satokasvi!$E$7)+IF(M$8="x",Toimenpiteet!$E$29,0)+IF(M$9="x",Toimenpiteet!$E$60,0)+IF(M$10="x",Toimenpiteet!$E$88,0))/(1+$C$13)^EL$61</f>
        <v>-191.44163829867202</v>
      </c>
      <c r="EM76" s="37">
        <f ca="1">IF(N$11="x",Toimenpiteet!$E$115,BM76*(CM76/1000)+(Satokasvi!$E$28-Satokasvi!$E$7)+IF(N$8="x",Toimenpiteet!$E$29,0)+IF(N$9="x",Toimenpiteet!$E$60,0)+IF(N$10="x",Toimenpiteet!$E$88,0))/(1+$C$13)^EM$61</f>
        <v>-185.86566825113789</v>
      </c>
      <c r="EN76" s="37">
        <f ca="1">IF(O$11="x",Toimenpiteet!$E$115,BN76*(CN76/1000)+(Satokasvi!$E$28-Satokasvi!$E$7)+IF(O$8="x",Toimenpiteet!$E$29,0)+IF(O$9="x",Toimenpiteet!$E$60,0)+IF(O$10="x",Toimenpiteet!$E$88,0))/(1+$C$13)^EN$61</f>
        <v>-180.45210509819213</v>
      </c>
      <c r="EO76" s="37">
        <f ca="1">IF(P$11="x",Toimenpiteet!$E$115,BO76*(CO76/1000)+(Satokasvi!$E$28-Satokasvi!$E$7)+IF(P$8="x",Toimenpiteet!$E$29,0)+IF(P$9="x",Toimenpiteet!$E$60,0)+IF(P$10="x",Toimenpiteet!$E$88,0))/(1+$C$13)^EO$61</f>
        <v>-175.19621854193412</v>
      </c>
      <c r="EP76" s="37">
        <f ca="1">IF(Q$11="x",Toimenpiteet!$E$115,BP76*(CP76/1000)+(Satokasvi!$E$28-Satokasvi!$E$7)+IF(Q$8="x",Toimenpiteet!$E$29,0)+IF(Q$9="x",Toimenpiteet!$E$60,0)+IF(Q$10="x",Toimenpiteet!$E$88,0))/(1+$C$13)^EP$61</f>
        <v>326.9981213161019</v>
      </c>
      <c r="EQ76" s="37">
        <f ca="1">IF(R$11="x",Toimenpiteet!$E$115,BQ76*(CQ76/1000)+(Satokasvi!$E$28-Satokasvi!$E$7)+IF(R$8="x",Toimenpiteet!$E$29,0)+IF(R$9="x",Toimenpiteet!$E$60,0)+IF(R$10="x",Toimenpiteet!$E$88,0))/(1+$C$13)^EQ$61</f>
        <v>170.71692613601786</v>
      </c>
      <c r="ER76" s="37">
        <f ca="1">IF(S$11="x",Toimenpiteet!$E$115,BR76*(CR76/1000)+(Satokasvi!$E$28-Satokasvi!$E$7)+IF(S$8="x",Toimenpiteet!$E$29,0)+IF(S$9="x",Toimenpiteet!$E$60,0)+IF(S$10="x",Toimenpiteet!$E$88,0))/(1+$C$13)^ER$61</f>
        <v>40.658087412308113</v>
      </c>
      <c r="ES76" s="37">
        <f ca="1">IF(T$11="x",Toimenpiteet!$E$115,BS76*(CS76/1000)+(Satokasvi!$E$28-Satokasvi!$E$7)+IF(T$8="x",Toimenpiteet!$E$29,0)+IF(T$9="x",Toimenpiteet!$E$60,0)+IF(T$10="x",Toimenpiteet!$E$88,0))/(1+$C$13)^ES$61</f>
        <v>195.14689437439588</v>
      </c>
      <c r="ET76" s="37">
        <f ca="1">IF(U$11="x",Toimenpiteet!$E$115,BT76*(CT76/1000)+(Satokasvi!$E$28-Satokasvi!$E$7)+IF(U$8="x",Toimenpiteet!$E$29,0)+IF(U$9="x",Toimenpiteet!$E$60,0)+IF(U$10="x",Toimenpiteet!$E$88,0))/(1+$C$13)^ET$61</f>
        <v>81.750440582848</v>
      </c>
      <c r="EU76" s="37">
        <f ca="1">IF(V$11="x",Toimenpiteet!$E$115,BU76*(CU76/1000)+(Satokasvi!$E$28-Satokasvi!$E$7)+IF(V$8="x",Toimenpiteet!$E$29,0)+IF(V$9="x",Toimenpiteet!$E$60,0)+IF(V$10="x",Toimenpiteet!$E$88,0))/(1+$C$13)^EU$61</f>
        <v>194.30689690096247</v>
      </c>
      <c r="EV76" s="37">
        <f ca="1">IF(W$11="x",Toimenpiteet!$E$115,BV76*(CV76/1000)+(Satokasvi!$E$28-Satokasvi!$E$7)+IF(W$8="x",Toimenpiteet!$E$29,0)+IF(W$9="x",Toimenpiteet!$E$60,0)+IF(W$10="x",Toimenpiteet!$E$88,0))/(1+$C$13)^EV$61</f>
        <v>263.94890567572236</v>
      </c>
      <c r="EW76" s="37">
        <f ca="1">IF(X$11="x",Toimenpiteet!$E$115,BW76*(CW76/1000)+(Satokasvi!$E$28-Satokasvi!$E$7)+IF(X$8="x",Toimenpiteet!$E$29,0)+IF(X$9="x",Toimenpiteet!$E$60,0)+IF(X$10="x",Toimenpiteet!$E$88,0))/(1+$C$13)^EW$61</f>
        <v>160.63618055517668</v>
      </c>
      <c r="EX76" s="37">
        <f ca="1">IF(Y$11="x",Toimenpiteet!$E$115,BX76*(CX76/1000)+(Satokasvi!$E$28-Satokasvi!$E$7)+IF(Y$8="x",Toimenpiteet!$E$29,0)+IF(Y$9="x",Toimenpiteet!$E$60,0)+IF(Y$10="x",Toimenpiteet!$E$88,0))/(1+$C$13)^EX$61</f>
        <v>159.67460463197818</v>
      </c>
      <c r="EY76" s="37">
        <f ca="1">IF(Z$11="x",Toimenpiteet!$E$115,BY76*(CY76/1000)+(Satokasvi!$E$28-Satokasvi!$E$7)+IF(Z$8="x",Toimenpiteet!$E$29,0)+IF(Z$9="x",Toimenpiteet!$E$60,0)+IF(Z$10="x",Toimenpiteet!$E$88,0))/(1+$C$13)^EY$61</f>
        <v>280.77432081776783</v>
      </c>
      <c r="EZ76" s="37">
        <f ca="1">IF(AA$11="x",Toimenpiteet!$E$115,BZ76*(CZ76/1000)+(Satokasvi!$E$28-Satokasvi!$E$7)+IF(AA$8="x",Toimenpiteet!$E$29,0)+IF(AA$9="x",Toimenpiteet!$E$60,0)+IF(AA$10="x",Toimenpiteet!$E$88,0))/(1+$C$13)^EZ$61</f>
        <v>-126.56547585433981</v>
      </c>
      <c r="FA76" s="37"/>
      <c r="FB76" s="37">
        <f t="shared" ca="1" si="48"/>
        <v>164.06331427585673</v>
      </c>
      <c r="FC76" s="37">
        <f t="shared" ca="1" si="49"/>
        <v>380.44874412184174</v>
      </c>
      <c r="FD76" s="37">
        <f t="shared" ca="1" si="50"/>
        <v>558.3980240367863</v>
      </c>
      <c r="FE76" s="37">
        <f t="shared" ca="1" si="51"/>
        <v>669.61845145621805</v>
      </c>
      <c r="FF76" s="37">
        <f t="shared" ca="1" si="52"/>
        <v>441.02712359441455</v>
      </c>
      <c r="FG76" s="37">
        <f t="shared" ca="1" si="53"/>
        <v>631.9055275912342</v>
      </c>
      <c r="FH76" s="37">
        <f t="shared" ca="1" si="54"/>
        <v>960.82559149666588</v>
      </c>
      <c r="FI76" s="37">
        <f t="shared" ca="1" si="55"/>
        <v>751.63214440347292</v>
      </c>
      <c r="FJ76" s="37">
        <f t="shared" ca="1" si="56"/>
        <v>548.53171033241176</v>
      </c>
      <c r="FK76" s="37">
        <f t="shared" ca="1" si="57"/>
        <v>611.20328288881922</v>
      </c>
      <c r="FL76" s="37">
        <f t="shared" ca="1" si="58"/>
        <v>419.76164459014717</v>
      </c>
      <c r="FM76" s="37">
        <f t="shared" ca="1" si="59"/>
        <v>233.89597633900928</v>
      </c>
      <c r="FN76" s="37">
        <f t="shared" ca="1" si="60"/>
        <v>53.443871240817145</v>
      </c>
      <c r="FO76" s="37">
        <f t="shared" ca="1" si="61"/>
        <v>-121.75234730111697</v>
      </c>
      <c r="FP76" s="37">
        <f t="shared" ca="1" si="62"/>
        <v>205.24577401498493</v>
      </c>
      <c r="FQ76" s="37">
        <f t="shared" ca="1" si="63"/>
        <v>375.96270015100276</v>
      </c>
      <c r="FR76" s="37">
        <f t="shared" ca="1" si="64"/>
        <v>416.6207875633109</v>
      </c>
      <c r="FS76" s="37">
        <f t="shared" ca="1" si="65"/>
        <v>611.76768193770681</v>
      </c>
      <c r="FT76" s="37">
        <f t="shared" ca="1" si="66"/>
        <v>693.51812252055481</v>
      </c>
      <c r="FU76" s="37">
        <f t="shared" ca="1" si="67"/>
        <v>887.82501942151725</v>
      </c>
      <c r="FV76" s="37">
        <f t="shared" ca="1" si="68"/>
        <v>1151.7739250972395</v>
      </c>
      <c r="FW76" s="37">
        <f t="shared" ca="1" si="69"/>
        <v>1312.4101056524162</v>
      </c>
      <c r="FX76" s="37">
        <f t="shared" ca="1" si="70"/>
        <v>1472.0847102843943</v>
      </c>
      <c r="FY76" s="37">
        <f t="shared" ca="1" si="71"/>
        <v>1752.8590311021621</v>
      </c>
      <c r="FZ76" s="37">
        <f t="shared" ca="1" si="72"/>
        <v>1626.2935552478223</v>
      </c>
      <c r="GA76" s="37"/>
      <c r="GB76" s="37">
        <f t="shared" ca="1" si="73"/>
        <v>164.06331427585673</v>
      </c>
      <c r="GC76" s="37">
        <f t="shared" ca="1" si="74"/>
        <v>380.44874412184174</v>
      </c>
      <c r="GD76" s="37">
        <f t="shared" ca="1" si="23"/>
        <v>558.3980240367863</v>
      </c>
      <c r="GE76" s="37">
        <f t="shared" ca="1" si="24"/>
        <v>669.61845145621805</v>
      </c>
      <c r="GF76" s="37">
        <f t="shared" ca="1" si="25"/>
        <v>441.02712359441455</v>
      </c>
      <c r="GG76" s="37">
        <f t="shared" ca="1" si="26"/>
        <v>631.9055275912342</v>
      </c>
      <c r="GH76" s="37">
        <f t="shared" ca="1" si="27"/>
        <v>960.82559149666588</v>
      </c>
      <c r="GI76" s="37">
        <f t="shared" ca="1" si="28"/>
        <v>751.63214440347292</v>
      </c>
      <c r="GJ76" s="37">
        <f t="shared" ca="1" si="29"/>
        <v>548.53171033241176</v>
      </c>
      <c r="GK76" s="37">
        <f t="shared" ca="1" si="30"/>
        <v>611.20328288881922</v>
      </c>
      <c r="GL76" s="37">
        <f t="shared" ca="1" si="31"/>
        <v>419.76164459014717</v>
      </c>
      <c r="GM76" s="37">
        <f t="shared" ca="1" si="32"/>
        <v>233.89597633900928</v>
      </c>
      <c r="GN76" s="37">
        <f t="shared" ca="1" si="33"/>
        <v>53.443871240817145</v>
      </c>
      <c r="GO76" s="37">
        <f t="shared" ca="1" si="34"/>
        <v>-121.75234730111697</v>
      </c>
      <c r="GP76" s="37">
        <f t="shared" ca="1" si="35"/>
        <v>205.24577401498493</v>
      </c>
      <c r="GQ76" s="37">
        <f t="shared" ca="1" si="36"/>
        <v>375.96270015100276</v>
      </c>
      <c r="GR76" s="37">
        <f t="shared" ca="1" si="37"/>
        <v>416.6207875633109</v>
      </c>
      <c r="GS76" s="37">
        <f t="shared" ca="1" si="38"/>
        <v>611.76768193770681</v>
      </c>
      <c r="GT76" s="37">
        <f t="shared" ca="1" si="39"/>
        <v>693.51812252055481</v>
      </c>
      <c r="GU76" s="37">
        <f t="shared" ca="1" si="40"/>
        <v>887.82501942151725</v>
      </c>
      <c r="GV76" s="37">
        <f t="shared" ca="1" si="41"/>
        <v>1151.7739250972395</v>
      </c>
      <c r="GW76" s="37">
        <f t="shared" ca="1" si="42"/>
        <v>1312.4101056524162</v>
      </c>
      <c r="GX76" s="37">
        <f t="shared" ca="1" si="43"/>
        <v>1472.0847102843943</v>
      </c>
      <c r="GY76" s="37">
        <f t="shared" ca="1" si="44"/>
        <v>1752.8590311021621</v>
      </c>
      <c r="GZ76" s="37">
        <f t="shared" ca="1" si="45"/>
        <v>1626.2935552478223</v>
      </c>
      <c r="HA76" s="37"/>
      <c r="HB76" s="37">
        <f t="shared" ca="1" si="77"/>
        <v>441.02712359441455</v>
      </c>
      <c r="HC76" s="37">
        <f t="shared" ca="1" si="75"/>
        <v>441.02712359441455</v>
      </c>
      <c r="HD76" s="37">
        <f t="shared" ca="1" si="76"/>
        <v>0</v>
      </c>
      <c r="HG76" s="76">
        <f t="shared" si="80"/>
        <v>0.10000000000000002</v>
      </c>
      <c r="HH76" s="36">
        <f t="shared" si="78"/>
        <v>1.0000000000000002E-2</v>
      </c>
      <c r="HI76" s="36">
        <f t="shared" si="78"/>
        <v>2.0000000000000004E-2</v>
      </c>
      <c r="HJ76" s="36">
        <f t="shared" si="78"/>
        <v>3.0000000000000006E-2</v>
      </c>
      <c r="HK76" s="36">
        <f t="shared" si="78"/>
        <v>4.0000000000000008E-2</v>
      </c>
      <c r="HL76" s="36">
        <f t="shared" si="78"/>
        <v>5.000000000000001E-2</v>
      </c>
      <c r="HM76" s="36">
        <f t="shared" si="78"/>
        <v>6.0000000000000012E-2</v>
      </c>
      <c r="HN76" s="36">
        <f t="shared" si="78"/>
        <v>7.0000000000000007E-2</v>
      </c>
      <c r="HO76" s="36">
        <f t="shared" si="78"/>
        <v>8.0000000000000016E-2</v>
      </c>
      <c r="HP76" s="36">
        <f t="shared" si="78"/>
        <v>9.0000000000000024E-2</v>
      </c>
      <c r="HQ76" s="36">
        <f t="shared" si="78"/>
        <v>0.10000000000000002</v>
      </c>
      <c r="HR76" s="36">
        <f t="shared" si="79"/>
        <v>0.10000000000000002</v>
      </c>
      <c r="HS76" s="36">
        <f t="shared" si="79"/>
        <v>0.10000000000000002</v>
      </c>
      <c r="HT76" s="36">
        <f t="shared" si="79"/>
        <v>0.10000000000000002</v>
      </c>
      <c r="HU76" s="36">
        <f t="shared" si="79"/>
        <v>0.10000000000000002</v>
      </c>
      <c r="HV76" s="36">
        <f t="shared" si="79"/>
        <v>0.10000000000000002</v>
      </c>
      <c r="HW76" s="36">
        <f t="shared" si="79"/>
        <v>0.10000000000000002</v>
      </c>
      <c r="HX76" s="36">
        <f t="shared" si="79"/>
        <v>0.10000000000000002</v>
      </c>
      <c r="HY76" s="36">
        <f t="shared" si="79"/>
        <v>0.10000000000000002</v>
      </c>
      <c r="HZ76" s="36">
        <f t="shared" si="79"/>
        <v>0.10000000000000002</v>
      </c>
      <c r="IA76" s="36">
        <f t="shared" si="79"/>
        <v>0.10000000000000002</v>
      </c>
      <c r="IB76" s="36">
        <f t="shared" si="79"/>
        <v>0.10000000000000002</v>
      </c>
      <c r="IC76" s="36">
        <f t="shared" si="79"/>
        <v>0.10000000000000002</v>
      </c>
      <c r="ID76" s="36">
        <f t="shared" si="79"/>
        <v>0.10000000000000002</v>
      </c>
      <c r="IE76" s="36">
        <f t="shared" si="79"/>
        <v>0.10000000000000002</v>
      </c>
      <c r="IF76" s="36">
        <f t="shared" si="79"/>
        <v>0.10000000000000002</v>
      </c>
    </row>
    <row r="77" spans="2:240" x14ac:dyDescent="0.35">
      <c r="B77" s="15">
        <f t="shared" ca="1" si="47"/>
        <v>0.218400540759214</v>
      </c>
      <c r="C77" s="15">
        <f t="shared" ca="1" si="47"/>
        <v>0.82754588543924168</v>
      </c>
      <c r="D77" s="15">
        <f t="shared" ca="1" si="47"/>
        <v>0.97118793653056101</v>
      </c>
      <c r="E77" s="15">
        <f t="shared" ca="1" si="47"/>
        <v>0.9889283418829341</v>
      </c>
      <c r="F77" s="15">
        <f t="shared" ca="1" si="47"/>
        <v>0.8188097748210138</v>
      </c>
      <c r="G77" s="15">
        <f t="shared" ca="1" si="47"/>
        <v>1.2880319146008068E-3</v>
      </c>
      <c r="H77" s="15">
        <f t="shared" ca="1" si="47"/>
        <v>0.8778153496234089</v>
      </c>
      <c r="I77" s="15">
        <f t="shared" ca="1" si="47"/>
        <v>0.778514536813386</v>
      </c>
      <c r="J77" s="15">
        <f t="shared" ca="1" si="47"/>
        <v>0.89903600002713113</v>
      </c>
      <c r="K77" s="15">
        <f t="shared" ca="1" si="47"/>
        <v>0.58670757824170872</v>
      </c>
      <c r="L77" s="15">
        <f t="shared" ca="1" si="47"/>
        <v>0.55679251772733207</v>
      </c>
      <c r="M77" s="15">
        <f t="shared" ca="1" si="47"/>
        <v>0.92611902550451286</v>
      </c>
      <c r="N77" s="15">
        <f t="shared" ca="1" si="47"/>
        <v>0.95331354396856516</v>
      </c>
      <c r="O77" s="15">
        <f t="shared" ca="1" si="47"/>
        <v>0.73998518188305229</v>
      </c>
      <c r="P77" s="15">
        <f t="shared" ca="1" si="47"/>
        <v>0.86982114975692759</v>
      </c>
      <c r="Q77" s="15">
        <f t="shared" ca="1" si="47"/>
        <v>0.48916319557626364</v>
      </c>
      <c r="R77" s="15">
        <f t="shared" ca="1" si="20"/>
        <v>0.17012507913585406</v>
      </c>
      <c r="S77" s="15">
        <f t="shared" ca="1" si="20"/>
        <v>1.4409246214614924E-2</v>
      </c>
      <c r="T77" s="15">
        <f t="shared" ca="1" si="21"/>
        <v>0.60411629164350955</v>
      </c>
      <c r="U77" s="15">
        <f t="shared" ca="1" si="21"/>
        <v>0.46936037011410303</v>
      </c>
      <c r="V77" s="15">
        <f t="shared" ca="1" si="21"/>
        <v>0.14135988081469919</v>
      </c>
      <c r="W77" s="15">
        <f t="shared" ca="1" si="21"/>
        <v>0.91477603986787581</v>
      </c>
      <c r="X77" s="15">
        <f t="shared" ca="1" si="21"/>
        <v>5.3878787855607957E-3</v>
      </c>
      <c r="Y77" s="15">
        <f t="shared" ca="1" si="21"/>
        <v>0.24173420953560165</v>
      </c>
      <c r="Z77" s="15">
        <f t="shared" ca="1" si="21"/>
        <v>0.87763711165319103</v>
      </c>
      <c r="AB77" s="5">
        <f ca="1">_xlfn.NORM.INV(B77,Satokasvi!$H$8,Satokasvi!$I$8)*_xlfn.BINOM.INV(1,(1-Satokasvi!$H$15),B77)</f>
        <v>0</v>
      </c>
      <c r="AC77" s="5">
        <f ca="1">_xlfn.NORM.INV(C77,Satokasvi!$H$8,Satokasvi!$I$8)*_xlfn.BINOM.INV(1,(1-Satokasvi!$H$15),C77)</f>
        <v>2736.1279233965392</v>
      </c>
      <c r="AD77" s="5">
        <f ca="1">_xlfn.NORM.INV(D77,Satokasvi!$H$8,Satokasvi!$I$8)*_xlfn.BINOM.INV(1,(1-Satokasvi!$H$15),D77)</f>
        <v>2974.6366277123198</v>
      </c>
      <c r="AE77" s="5">
        <f ca="1">_xlfn.NORM.INV(E77,Satokasvi!$H$8,Satokasvi!$I$8)*_xlfn.BINOM.INV(1,(1-Satokasvi!$H$15),E77)</f>
        <v>3071.9751248203838</v>
      </c>
      <c r="AF77" s="5">
        <f ca="1">_xlfn.NORM.INV(F77,Satokasvi!$H$8,Satokasvi!$I$8)*_xlfn.BINOM.INV(1,(1-Satokasvi!$H$15),F77)</f>
        <v>2727.7096360521523</v>
      </c>
      <c r="AG77" s="5">
        <f ca="1">_xlfn.NORM.INV(G77,Satokasvi!$H$8,Satokasvi!$I$8)*_xlfn.BINOM.INV(1,(1-Satokasvi!$H$15),G77)</f>
        <v>0</v>
      </c>
      <c r="AH77" s="5">
        <f ca="1">_xlfn.NORM.INV(H77,Satokasvi!$H$8,Satokasvi!$I$8)*_xlfn.BINOM.INV(1,(1-Satokasvi!$H$15),H77)</f>
        <v>2791.0337536548786</v>
      </c>
      <c r="AI77" s="5">
        <f ca="1">_xlfn.NORM.INV(I77,Satokasvi!$H$8,Satokasvi!$I$8)*_xlfn.BINOM.INV(1,(1-Satokasvi!$H$15),I77)</f>
        <v>2691.7965038379625</v>
      </c>
      <c r="AJ77" s="5">
        <f ca="1">_xlfn.NORM.INV(J77,Satokasvi!$H$8,Satokasvi!$I$8)*_xlfn.BINOM.INV(1,(1-Satokasvi!$H$15),J77)</f>
        <v>2819.019463029842</v>
      </c>
      <c r="AK77" s="5">
        <f ca="1">_xlfn.NORM.INV(K77,Satokasvi!$H$8,Satokasvi!$I$8)*_xlfn.BINOM.INV(1,(1-Satokasvi!$H$15),K77)</f>
        <v>2554.7709263955776</v>
      </c>
      <c r="AL77" s="5">
        <f ca="1">_xlfn.NORM.INV(L77,Satokasvi!$H$8,Satokasvi!$I$8)*_xlfn.BINOM.INV(1,(1-Satokasvi!$H$15),L77)</f>
        <v>2535.7105004511309</v>
      </c>
      <c r="AM77" s="5">
        <f ca="1">_xlfn.NORM.INV(M77,Satokasvi!$H$8,Satokasvi!$I$8)*_xlfn.BINOM.INV(1,(1-Satokasvi!$H$15),M77)</f>
        <v>2861.8705225356116</v>
      </c>
      <c r="AN77" s="5">
        <f ca="1">_xlfn.NORM.INV(N77,Satokasvi!$H$8,Satokasvi!$I$8)*_xlfn.BINOM.INV(1,(1-Satokasvi!$H$15),N77)</f>
        <v>2919.4669471370316</v>
      </c>
      <c r="AO77" s="5">
        <f ca="1">_xlfn.NORM.INV(O77,Satokasvi!$H$8,Satokasvi!$I$8)*_xlfn.BINOM.INV(1,(1-Satokasvi!$H$15),O77)</f>
        <v>2660.8249306575403</v>
      </c>
      <c r="AP77" s="5">
        <f ca="1">_xlfn.NORM.INV(P77,Satokasvi!$H$8,Satokasvi!$I$8)*_xlfn.BINOM.INV(1,(1-Satokasvi!$H$15),P77)</f>
        <v>2781.3865209841279</v>
      </c>
      <c r="AQ77" s="5">
        <f ca="1">_xlfn.NORM.INV(Q77,Satokasvi!$H$8,Satokasvi!$I$8)*_xlfn.BINOM.INV(1,(1-Satokasvi!$H$15),Q77)</f>
        <v>2493.2082045447191</v>
      </c>
      <c r="AR77" s="5">
        <f ca="1">_xlfn.NORM.INV(R77,Satokasvi!$H$8,Satokasvi!$I$8)*_xlfn.BINOM.INV(1,(1-Satokasvi!$H$15),R77)</f>
        <v>0</v>
      </c>
      <c r="AS77" s="5">
        <f ca="1">_xlfn.NORM.INV(S77,Satokasvi!$H$8,Satokasvi!$I$8)*_xlfn.BINOM.INV(1,(1-Satokasvi!$H$15),S77)</f>
        <v>0</v>
      </c>
      <c r="AT77" s="5">
        <f ca="1">_xlfn.NORM.INV(T77,Satokasvi!$H$8,Satokasvi!$I$8)*_xlfn.BINOM.INV(1,(1-Satokasvi!$H$15),T77)</f>
        <v>2566.0040561685446</v>
      </c>
      <c r="AU77" s="5">
        <f ca="1">_xlfn.NORM.INV(U77,Satokasvi!$H$8,Satokasvi!$I$8)*_xlfn.BINOM.INV(1,(1-Satokasvi!$H$15),U77)</f>
        <v>2480.7805443194566</v>
      </c>
      <c r="AV77" s="5">
        <f ca="1">_xlfn.NORM.INV(V77,Satokasvi!$H$8,Satokasvi!$I$8)*_xlfn.BINOM.INV(1,(1-Satokasvi!$H$15),V77)</f>
        <v>0</v>
      </c>
      <c r="AW77" s="5">
        <f ca="1">_xlfn.NORM.INV(W77,Satokasvi!$H$8,Satokasvi!$I$8)*_xlfn.BINOM.INV(1,(1-Satokasvi!$H$15),W77)</f>
        <v>2842.6914941724458</v>
      </c>
      <c r="AX77" s="5">
        <f ca="1">_xlfn.NORM.INV(X77,Satokasvi!$H$8,Satokasvi!$I$8)*_xlfn.BINOM.INV(1,(1-Satokasvi!$H$15),X77)</f>
        <v>0</v>
      </c>
      <c r="AY77" s="5">
        <f ca="1">_xlfn.NORM.INV(Y77,Satokasvi!$H$8,Satokasvi!$I$8)*_xlfn.BINOM.INV(1,(1-Satokasvi!$H$15),Y77)</f>
        <v>0</v>
      </c>
      <c r="AZ77" s="5">
        <f ca="1">_xlfn.NORM.INV(Z77,Satokasvi!$H$8,Satokasvi!$I$8)*_xlfn.BINOM.INV(1,(1-Satokasvi!$H$15),Z77)</f>
        <v>2790.813923073013</v>
      </c>
      <c r="BB77" s="5">
        <f ca="1">IF(C$11="x",0,_xlfn.NORM.INV(B77,Satokasvi!$H$8,Satokasvi!$I$8)*IF(C$8="x",(1+Toimenpiteet!$C$7),1)*IF(C$9="x",(1+Toimenpiteet!$C$34),1)*(1+C$30)*_xlfn.BINOM.INV(1,(1-(Satokasvi!$H$15*(1+C$41))),B77))</f>
        <v>0</v>
      </c>
      <c r="BC77" s="5">
        <f ca="1">IF(D$11="x",0,_xlfn.NORM.INV(C77,Satokasvi!$H$8,Satokasvi!$I$8)*IF(D$8="x",(1+Toimenpiteet!$C$7),1)*IF(D$9="x",(1+Toimenpiteet!$C$34),1)*(1+D$30)*_xlfn.BINOM.INV(1,(1-(Satokasvi!$H$15*(1+D$41))),C77))</f>
        <v>2736.1279233965392</v>
      </c>
      <c r="BD77" s="5">
        <f ca="1">IF(E$11="x",0,_xlfn.NORM.INV(D77,Satokasvi!$H$8,Satokasvi!$I$8)*IF(E$8="x",(1+Toimenpiteet!$C$7),1)*IF(E$9="x",(1+Toimenpiteet!$C$34),1)*(1+E$30)*_xlfn.BINOM.INV(1,(1-(Satokasvi!$H$15*(1+E$41))),D77))</f>
        <v>2974.6366277123198</v>
      </c>
      <c r="BE77" s="5">
        <f ca="1">IF(F$11="x",0,_xlfn.NORM.INV(E77,Satokasvi!$H$8,Satokasvi!$I$8)*IF(F$8="x",(1+Toimenpiteet!$C$7),1)*IF(F$9="x",(1+Toimenpiteet!$C$34),1)*(1+F$30)*_xlfn.BINOM.INV(1,(1-(Satokasvi!$H$15*(1+F$41))),E77))</f>
        <v>3071.9751248203838</v>
      </c>
      <c r="BF77" s="5">
        <f ca="1">IF(G$11="x",0,_xlfn.NORM.INV(F77,Satokasvi!$H$8,Satokasvi!$I$8)*IF(G$8="x",(1+Toimenpiteet!$C$7),1)*IF(G$9="x",(1+Toimenpiteet!$C$34),1)*(1+G$30)*_xlfn.BINOM.INV(1,(1-(Satokasvi!$H$15*(1+G$41))),F77))</f>
        <v>2727.7096360521523</v>
      </c>
      <c r="BG77" s="5">
        <f ca="1">IF(H$11="x",0,_xlfn.NORM.INV(G77,Satokasvi!$H$8,Satokasvi!$I$8)*IF(H$8="x",(1+Toimenpiteet!$C$7),1)*IF(H$9="x",(1+Toimenpiteet!$C$34),1)*(1+H$30)*_xlfn.BINOM.INV(1,(1-(Satokasvi!$H$15*(1+H$41))),G77))</f>
        <v>0</v>
      </c>
      <c r="BH77" s="5">
        <f ca="1">IF(I$11="x",0,_xlfn.NORM.INV(H77,Satokasvi!$H$8,Satokasvi!$I$8)*IF(I$8="x",(1+Toimenpiteet!$C$7),1)*IF(I$9="x",(1+Toimenpiteet!$C$34),1)*(1+I$30)*_xlfn.BINOM.INV(1,(1-(Satokasvi!$H$15*(1+I$41))),H77))</f>
        <v>2791.0337536548786</v>
      </c>
      <c r="BI77" s="5">
        <f ca="1">IF(J$11="x",0,_xlfn.NORM.INV(I77,Satokasvi!$H$8,Satokasvi!$I$8)*IF(J$8="x",(1+Toimenpiteet!$C$7),1)*IF(J$9="x",(1+Toimenpiteet!$C$34),1)*(1+J$30)*_xlfn.BINOM.INV(1,(1-(Satokasvi!$H$15*(1+J$41))),I77))</f>
        <v>2691.7965038379625</v>
      </c>
      <c r="BJ77" s="5">
        <f ca="1">IF(K$11="x",0,_xlfn.NORM.INV(J77,Satokasvi!$H$8,Satokasvi!$I$8)*IF(K$8="x",(1+Toimenpiteet!$C$7),1)*IF(K$9="x",(1+Toimenpiteet!$C$34),1)*(1+K$30)*_xlfn.BINOM.INV(1,(1-(Satokasvi!$H$15*(1+K$41))),J77))</f>
        <v>2819.019463029842</v>
      </c>
      <c r="BK77" s="5">
        <f ca="1">IF(L$11="x",0,_xlfn.NORM.INV(K77,Satokasvi!$H$8,Satokasvi!$I$8)*IF(L$8="x",(1+Toimenpiteet!$C$7),1)*IF(L$9="x",(1+Toimenpiteet!$C$34),1)*(1+L$30)*_xlfn.BINOM.INV(1,(1-(Satokasvi!$H$15*(1+L$41))),K77))</f>
        <v>2554.7709263955776</v>
      </c>
      <c r="BL77" s="5">
        <f ca="1">IF(M$11="x",0,_xlfn.NORM.INV(L77,Satokasvi!$H$8,Satokasvi!$I$8)*IF(M$8="x",(1+Toimenpiteet!$C$7),1)*IF(M$9="x",(1+Toimenpiteet!$C$34),1)*(1+M$30)*_xlfn.BINOM.INV(1,(1-(Satokasvi!$H$15*(1+M$41))),L77))</f>
        <v>2535.7105004511309</v>
      </c>
      <c r="BM77" s="5">
        <f ca="1">IF(N$11="x",0,_xlfn.NORM.INV(M77,Satokasvi!$H$8,Satokasvi!$I$8)*IF(N$8="x",(1+Toimenpiteet!$C$7),1)*IF(N$9="x",(1+Toimenpiteet!$C$34),1)*(1+N$30)*_xlfn.BINOM.INV(1,(1-(Satokasvi!$H$15*(1+N$41))),M77))</f>
        <v>2861.8705225356116</v>
      </c>
      <c r="BN77" s="5">
        <f ca="1">IF(O$11="x",0,_xlfn.NORM.INV(N77,Satokasvi!$H$8,Satokasvi!$I$8)*IF(O$8="x",(1+Toimenpiteet!$C$7),1)*IF(O$9="x",(1+Toimenpiteet!$C$34),1)*(1+O$30)*_xlfn.BINOM.INV(1,(1-(Satokasvi!$H$15*(1+O$41))),N77))</f>
        <v>2919.4669471370316</v>
      </c>
      <c r="BO77" s="5">
        <f ca="1">IF(P$11="x",0,_xlfn.NORM.INV(O77,Satokasvi!$H$8,Satokasvi!$I$8)*IF(P$8="x",(1+Toimenpiteet!$C$7),1)*IF(P$9="x",(1+Toimenpiteet!$C$34),1)*(1+P$30)*_xlfn.BINOM.INV(1,(1-(Satokasvi!$H$15*(1+P$41))),O77))</f>
        <v>2660.8249306575403</v>
      </c>
      <c r="BP77" s="5">
        <f ca="1">IF(Q$11="x",0,_xlfn.NORM.INV(P77,Satokasvi!$H$8,Satokasvi!$I$8)*IF(Q$8="x",(1+Toimenpiteet!$C$7),1)*IF(Q$9="x",(1+Toimenpiteet!$C$34),1)*(1+Q$30)*_xlfn.BINOM.INV(1,(1-(Satokasvi!$H$15*(1+Q$41))),P77))</f>
        <v>2781.3865209841279</v>
      </c>
      <c r="BQ77" s="5">
        <f ca="1">IF(R$11="x",0,_xlfn.NORM.INV(Q77,Satokasvi!$H$8,Satokasvi!$I$8)*IF(R$8="x",(1+Toimenpiteet!$C$7),1)*IF(R$9="x",(1+Toimenpiteet!$C$34),1)*(1+R$30)*_xlfn.BINOM.INV(1,(1-(Satokasvi!$H$15*(1+R$41))),Q77))</f>
        <v>2493.2082045447191</v>
      </c>
      <c r="BR77" s="5">
        <f ca="1">IF(S$11="x",0,_xlfn.NORM.INV(R77,Satokasvi!$H$8,Satokasvi!$I$8)*IF(S$8="x",(1+Toimenpiteet!$C$7),1)*IF(S$9="x",(1+Toimenpiteet!$C$34),1)*(1+S$30)*_xlfn.BINOM.INV(1,(1-(Satokasvi!$H$15*(1+S$41))),R77))</f>
        <v>0</v>
      </c>
      <c r="BS77" s="5">
        <f ca="1">IF(T$11="x",0,_xlfn.NORM.INV(S77,Satokasvi!$H$8,Satokasvi!$I$8)*IF(T$8="x",(1+Toimenpiteet!$C$7),1)*IF(T$9="x",(1+Toimenpiteet!$C$34),1)*(1+T$30)*_xlfn.BINOM.INV(1,(1-(Satokasvi!$H$15*(1+T$41))),S77))</f>
        <v>0</v>
      </c>
      <c r="BT77" s="5">
        <f ca="1">IF(U$11="x",0,_xlfn.NORM.INV(T77,Satokasvi!$H$8,Satokasvi!$I$8)*IF(U$8="x",(1+Toimenpiteet!$C$7),1)*IF(U$9="x",(1+Toimenpiteet!$C$34),1)*(1+U$30)*_xlfn.BINOM.INV(1,(1-(Satokasvi!$H$15*(1+U$41))),T77))</f>
        <v>2566.0040561685446</v>
      </c>
      <c r="BU77" s="5">
        <f ca="1">IF(V$11="x",0,_xlfn.NORM.INV(U77,Satokasvi!$H$8,Satokasvi!$I$8)*IF(V$8="x",(1+Toimenpiteet!$C$7),1)*IF(V$9="x",(1+Toimenpiteet!$C$34),1)*(1+V$30)*_xlfn.BINOM.INV(1,(1-(Satokasvi!$H$15*(1+V$41))),U77))</f>
        <v>2480.7805443194566</v>
      </c>
      <c r="BV77" s="5">
        <f ca="1">IF(W$11="x",0,_xlfn.NORM.INV(V77,Satokasvi!$H$8,Satokasvi!$I$8)*IF(W$8="x",(1+Toimenpiteet!$C$7),1)*IF(W$9="x",(1+Toimenpiteet!$C$34),1)*(1+W$30)*_xlfn.BINOM.INV(1,(1-(Satokasvi!$H$15*(1+W$41))),V77))</f>
        <v>0</v>
      </c>
      <c r="BW77" s="5">
        <f ca="1">IF(X$11="x",0,_xlfn.NORM.INV(W77,Satokasvi!$H$8,Satokasvi!$I$8)*IF(X$8="x",(1+Toimenpiteet!$C$7),1)*IF(X$9="x",(1+Toimenpiteet!$C$34),1)*(1+X$30)*_xlfn.BINOM.INV(1,(1-(Satokasvi!$H$15*(1+X$41))),W77))</f>
        <v>2842.6914941724458</v>
      </c>
      <c r="BX77" s="5">
        <f ca="1">IF(Y$11="x",0,_xlfn.NORM.INV(X77,Satokasvi!$H$8,Satokasvi!$I$8)*IF(Y$8="x",(1+Toimenpiteet!$C$7),1)*IF(Y$9="x",(1+Toimenpiteet!$C$34),1)*(1+Y$30)*_xlfn.BINOM.INV(1,(1-(Satokasvi!$H$15*(1+Y$41))),X77))</f>
        <v>0</v>
      </c>
      <c r="BY77" s="5">
        <f ca="1">IF(Z$11="x",0,_xlfn.NORM.INV(Y77,Satokasvi!$H$8,Satokasvi!$I$8)*IF(Z$8="x",(1+Toimenpiteet!$C$7),1)*IF(Z$9="x",(1+Toimenpiteet!$C$34),1)*(1+Z$30)*_xlfn.BINOM.INV(1,(1-(Satokasvi!$H$15*(1+Z$41))),Y77))</f>
        <v>0</v>
      </c>
      <c r="BZ77" s="5">
        <f ca="1">IF(AA$11="x",0,_xlfn.NORM.INV(Z77,Satokasvi!$H$8,Satokasvi!$I$8)*IF(AA$8="x",(1+Toimenpiteet!$C$7),1)*IF(AA$9="x",(1+Toimenpiteet!$C$34),1)*(1+AA$30)*_xlfn.BINOM.INV(1,(1-(Satokasvi!$H$15*(1+AA$41))),Z77))</f>
        <v>2790.813923073013</v>
      </c>
      <c r="CB77" s="35">
        <f ca="1">_xlfn.NORM.INV(RAND(),Satokasvi!$H$13,Satokasvi!$I$13)</f>
        <v>126.57930801270007</v>
      </c>
      <c r="CC77" s="35">
        <f ca="1">_xlfn.NORM.INV(RAND(),Satokasvi!$H$13,Satokasvi!$I$13)</f>
        <v>217.56677527708513</v>
      </c>
      <c r="CD77" s="35">
        <f ca="1">_xlfn.NORM.INV(RAND(),Satokasvi!$H$13,Satokasvi!$I$13)</f>
        <v>177.09929944484747</v>
      </c>
      <c r="CE77" s="35">
        <f ca="1">_xlfn.NORM.INV(RAND(),Satokasvi!$H$13,Satokasvi!$I$13)</f>
        <v>149.70364244322184</v>
      </c>
      <c r="CF77" s="35">
        <f ca="1">_xlfn.NORM.INV(RAND(),Satokasvi!$H$13,Satokasvi!$I$13)</f>
        <v>113.17525001171026</v>
      </c>
      <c r="CG77" s="35">
        <f ca="1">_xlfn.NORM.INV(RAND(),Satokasvi!$H$13,Satokasvi!$I$13)</f>
        <v>139.97124100728686</v>
      </c>
      <c r="CH77" s="35">
        <f ca="1">_xlfn.NORM.INV(RAND(),Satokasvi!$H$13,Satokasvi!$I$13)</f>
        <v>181.70552889419957</v>
      </c>
      <c r="CI77" s="35">
        <f ca="1">_xlfn.NORM.INV(RAND(),Satokasvi!$H$13,Satokasvi!$I$13)</f>
        <v>145.34329186894379</v>
      </c>
      <c r="CJ77" s="35">
        <f ca="1">_xlfn.NORM.INV(RAND(),Satokasvi!$H$13,Satokasvi!$I$13)</f>
        <v>309.34917234676209</v>
      </c>
      <c r="CK77" s="35">
        <f ca="1">_xlfn.NORM.INV(RAND(),Satokasvi!$H$13,Satokasvi!$I$13)</f>
        <v>74.724045522668519</v>
      </c>
      <c r="CL77" s="35">
        <f ca="1">_xlfn.NORM.INV(RAND(),Satokasvi!$H$13,Satokasvi!$I$13)</f>
        <v>239.83393177857778</v>
      </c>
      <c r="CM77" s="35">
        <f ca="1">_xlfn.NORM.INV(RAND(),Satokasvi!$H$13,Satokasvi!$I$13)</f>
        <v>160.63574246403212</v>
      </c>
      <c r="CN77" s="35">
        <f ca="1">_xlfn.NORM.INV(RAND(),Satokasvi!$H$13,Satokasvi!$I$13)</f>
        <v>102.01078919077227</v>
      </c>
      <c r="CO77" s="35">
        <f ca="1">_xlfn.NORM.INV(RAND(),Satokasvi!$H$13,Satokasvi!$I$13)</f>
        <v>213.87849933848929</v>
      </c>
      <c r="CP77" s="35">
        <f ca="1">_xlfn.NORM.INV(RAND(),Satokasvi!$H$13,Satokasvi!$I$13)</f>
        <v>128.5789246018698</v>
      </c>
      <c r="CQ77" s="35">
        <f ca="1">_xlfn.NORM.INV(RAND(),Satokasvi!$H$13,Satokasvi!$I$13)</f>
        <v>207.5323919811575</v>
      </c>
      <c r="CR77" s="35">
        <f ca="1">_xlfn.NORM.INV(RAND(),Satokasvi!$H$13,Satokasvi!$I$13)</f>
        <v>290.21569878913601</v>
      </c>
      <c r="CS77" s="35">
        <f ca="1">_xlfn.NORM.INV(RAND(),Satokasvi!$H$13,Satokasvi!$I$13)</f>
        <v>234.11742119732423</v>
      </c>
      <c r="CT77" s="35">
        <f ca="1">_xlfn.NORM.INV(RAND(),Satokasvi!$H$13,Satokasvi!$I$13)</f>
        <v>202.56594832322941</v>
      </c>
      <c r="CU77" s="35">
        <f ca="1">_xlfn.NORM.INV(RAND(),Satokasvi!$H$13,Satokasvi!$I$13)</f>
        <v>202.043448642991</v>
      </c>
      <c r="CV77" s="35">
        <f ca="1">_xlfn.NORM.INV(RAND(),Satokasvi!$H$13,Satokasvi!$I$13)</f>
        <v>182.11063004813178</v>
      </c>
      <c r="CW77" s="35">
        <f ca="1">_xlfn.NORM.INV(RAND(),Satokasvi!$H$13,Satokasvi!$I$13)</f>
        <v>156.27025006213896</v>
      </c>
      <c r="CX77" s="35">
        <f ca="1">_xlfn.NORM.INV(RAND(),Satokasvi!$H$13,Satokasvi!$I$13)</f>
        <v>151.23626713792069</v>
      </c>
      <c r="CY77" s="35">
        <f ca="1">_xlfn.NORM.INV(RAND(),Satokasvi!$H$13,Satokasvi!$I$13)</f>
        <v>175.84865744339959</v>
      </c>
      <c r="CZ77" s="35">
        <f ca="1">_xlfn.NORM.INV(RAND(),Satokasvi!$H$13,Satokasvi!$I$13)</f>
        <v>262.96125947888726</v>
      </c>
      <c r="DB77" s="37">
        <f ca="1">(AB77*(CB77/1000)+(Satokasvi!$E$28-Satokasvi!$E$7))/(1+$C$13)^DB$61</f>
        <v>-257.28155339805824</v>
      </c>
      <c r="DC77" s="37">
        <f ca="1">(AC77*(CC77/1000)+(Satokasvi!$E$28-Satokasvi!$E$7))/(1+$C$13)^DC$61</f>
        <v>311.33050149775892</v>
      </c>
      <c r="DD77" s="37">
        <f ca="1">(AD77*(CD77/1000)+(Satokasvi!$E$28-Satokasvi!$E$7))/(1+$C$13)^DD$61</f>
        <v>239.58963480433391</v>
      </c>
      <c r="DE77" s="37">
        <f ca="1">(AE77*(CE77/1000)+(Satokasvi!$E$28-Satokasvi!$E$7))/(1+$C$13)^DE$61</f>
        <v>173.15356747903425</v>
      </c>
      <c r="DF77" s="37">
        <f ca="1">(AF77*(CF77/1000)+(Satokasvi!$E$28-Satokasvi!$E$7))/(1+$C$13)^DF$61</f>
        <v>37.703957147447035</v>
      </c>
      <c r="DG77" s="37">
        <f ca="1">(AG77*(CG77/1000)+(Satokasvi!$E$28-Satokasvi!$E$7))/(1+$C$13)^DG$61</f>
        <v>-221.93332802116842</v>
      </c>
      <c r="DH77" s="37">
        <f ca="1">(AH77*(CH77/1000)+(Satokasvi!$E$28-Satokasvi!$E$7))/(1+$C$13)^DH$61</f>
        <v>196.88707206228131</v>
      </c>
      <c r="DI77" s="37">
        <f ca="1">(AI77*(CI77/1000)+(Satokasvi!$E$28-Satokasvi!$E$7))/(1+$C$13)^DI$61</f>
        <v>99.650731228863961</v>
      </c>
      <c r="DJ77" s="37">
        <f ca="1">(AJ77*(CJ77/1000)+(Satokasvi!$E$28-Satokasvi!$E$7))/(1+$C$13)^DJ$61</f>
        <v>465.26196678574695</v>
      </c>
      <c r="DK77" s="37">
        <f ca="1">(AK77*(CK77/1000)+(Satokasvi!$E$28-Satokasvi!$E$7))/(1+$C$13)^DK$61</f>
        <v>-55.135261490144828</v>
      </c>
      <c r="DL77" s="37">
        <f ca="1">(AL77*(CL77/1000)+(Satokasvi!$E$28-Satokasvi!$E$7))/(1+$C$13)^DL$61</f>
        <v>247.89844146483065</v>
      </c>
      <c r="DM77" s="37">
        <f ca="1">(AM77*(CM77/1000)+(Satokasvi!$E$28-Satokasvi!$E$7))/(1+$C$13)^DM$61</f>
        <v>136.57177582852515</v>
      </c>
      <c r="DN77" s="37">
        <f ca="1">(AN77*(CN77/1000)+(Satokasvi!$E$28-Satokasvi!$E$7))/(1+$C$13)^DN$61</f>
        <v>22.346866805455644</v>
      </c>
      <c r="DO77" s="37">
        <f ca="1">(AO77*(CO77/1000)+(Satokasvi!$E$28-Satokasvi!$E$7))/(1+$C$13)^DO$61</f>
        <v>201.04145768979308</v>
      </c>
      <c r="DP77" s="37">
        <f ca="1">(AP77*(CP77/1000)+(Satokasvi!$E$28-Satokasvi!$E$7))/(1+$C$13)^DP$61</f>
        <v>59.454188055083897</v>
      </c>
      <c r="DQ77" s="37">
        <f ca="1">(AQ77*(CQ77/1000)+(Satokasvi!$E$28-Satokasvi!$E$7))/(1+$C$13)^DQ$61</f>
        <v>157.30071011491296</v>
      </c>
      <c r="DR77" s="37">
        <f ca="1">(AR77*(CR77/1000)+(Satokasvi!$E$28-Satokasvi!$E$7))/(1+$C$13)^DR$61</f>
        <v>-160.32935814886437</v>
      </c>
      <c r="DS77" s="37">
        <f ca="1">(AS77*(CS77/1000)+(Satokasvi!$E$28-Satokasvi!$E$7))/(1+$C$13)^DS$61</f>
        <v>-155.65957101831492</v>
      </c>
      <c r="DT77" s="37">
        <f ca="1">(AT77*(CT77/1000)+(Satokasvi!$E$28-Satokasvi!$E$7))/(1+$C$13)^DT$61</f>
        <v>145.30035102640832</v>
      </c>
      <c r="DU77" s="37">
        <f ca="1">(AU77*(CU77/1000)+(Satokasvi!$E$28-Satokasvi!$E$7))/(1+$C$13)^DU$61</f>
        <v>130.79230778605816</v>
      </c>
      <c r="DV77" s="37">
        <f ca="1">(AV77*(CV77/1000)+(Satokasvi!$E$28-Satokasvi!$E$7))/(1+$C$13)^DV$61</f>
        <v>-142.45055811590174</v>
      </c>
      <c r="DW77" s="37">
        <f ca="1">(AW77*(CW77/1000)+(Satokasvi!$E$28-Satokasvi!$E$7))/(1+$C$13)^DW$61</f>
        <v>93.537806892376253</v>
      </c>
      <c r="DX77" s="37">
        <f ca="1">(AX77*(CX77/1000)+(Satokasvi!$E$28-Satokasvi!$E$7))/(1+$C$13)^DX$61</f>
        <v>-134.27331333386908</v>
      </c>
      <c r="DY77" s="37">
        <f ca="1">(AY77*(CY77/1000)+(Satokasvi!$E$28-Satokasvi!$E$7))/(1+$C$13)^DY$61</f>
        <v>-130.36244012997</v>
      </c>
      <c r="DZ77" s="37">
        <f ca="1">(AZ77*(CZ77/1000)+(Satokasvi!$E$28-Satokasvi!$E$7))/(1+$C$13)^DZ$61</f>
        <v>223.93776223437814</v>
      </c>
      <c r="EB77" s="37">
        <f ca="1">IF(C$11="x",Toimenpiteet!$E$115,BB77*(CB77/1000)+(Satokasvi!$E$28-Satokasvi!$E$7)+IF(C$8="x",Toimenpiteet!$E$29,0)+IF(C$9="x",Toimenpiteet!$E$60,0)+IF(C$10="x",Toimenpiteet!$E$88,0))/(1+$C$13)^EB$61</f>
        <v>-257.28155339805824</v>
      </c>
      <c r="EC77" s="37">
        <f ca="1">IF(D$11="x",Toimenpiteet!$E$115,BC77*(CC77/1000)+(Satokasvi!$E$28-Satokasvi!$E$7)+IF(D$8="x",Toimenpiteet!$E$29,0)+IF(D$9="x",Toimenpiteet!$E$60,0)+IF(D$10="x",Toimenpiteet!$E$88,0))/(1+$C$13)^EC$61</f>
        <v>311.33050149775892</v>
      </c>
      <c r="ED77" s="37">
        <f ca="1">IF(E$11="x",Toimenpiteet!$E$115,BD77*(CD77/1000)+(Satokasvi!$E$28-Satokasvi!$E$7)+IF(E$8="x",Toimenpiteet!$E$29,0)+IF(E$9="x",Toimenpiteet!$E$60,0)+IF(E$10="x",Toimenpiteet!$E$88,0))/(1+$C$13)^ED$61</f>
        <v>239.58963480433391</v>
      </c>
      <c r="EE77" s="37">
        <f ca="1">IF(F$11="x",Toimenpiteet!$E$115,BE77*(CE77/1000)+(Satokasvi!$E$28-Satokasvi!$E$7)+IF(F$8="x",Toimenpiteet!$E$29,0)+IF(F$9="x",Toimenpiteet!$E$60,0)+IF(F$10="x",Toimenpiteet!$E$88,0))/(1+$C$13)^EE$61</f>
        <v>173.15356747903425</v>
      </c>
      <c r="EF77" s="37">
        <f ca="1">IF(G$11="x",Toimenpiteet!$E$115,BF77*(CF77/1000)+(Satokasvi!$E$28-Satokasvi!$E$7)+IF(G$8="x",Toimenpiteet!$E$29,0)+IF(G$9="x",Toimenpiteet!$E$60,0)+IF(G$10="x",Toimenpiteet!$E$88,0))/(1+$C$13)^EF$61</f>
        <v>37.703957147447035</v>
      </c>
      <c r="EG77" s="37">
        <f ca="1">IF(H$11="x",Toimenpiteet!$E$115,BG77*(CG77/1000)+(Satokasvi!$E$28-Satokasvi!$E$7)+IF(H$8="x",Toimenpiteet!$E$29,0)+IF(H$9="x",Toimenpiteet!$E$60,0)+IF(H$10="x",Toimenpiteet!$E$88,0))/(1+$C$13)^EG$61</f>
        <v>-221.93332802116842</v>
      </c>
      <c r="EH77" s="37">
        <f ca="1">IF(I$11="x",Toimenpiteet!$E$115,BH77*(CH77/1000)+(Satokasvi!$E$28-Satokasvi!$E$7)+IF(I$8="x",Toimenpiteet!$E$29,0)+IF(I$9="x",Toimenpiteet!$E$60,0)+IF(I$10="x",Toimenpiteet!$E$88,0))/(1+$C$13)^EH$61</f>
        <v>196.88707206228131</v>
      </c>
      <c r="EI77" s="37">
        <f ca="1">IF(J$11="x",Toimenpiteet!$E$115,BI77*(CI77/1000)+(Satokasvi!$E$28-Satokasvi!$E$7)+IF(J$8="x",Toimenpiteet!$E$29,0)+IF(J$9="x",Toimenpiteet!$E$60,0)+IF(J$10="x",Toimenpiteet!$E$88,0))/(1+$C$13)^EI$61</f>
        <v>99.650731228863961</v>
      </c>
      <c r="EJ77" s="37">
        <f ca="1">IF(K$11="x",Toimenpiteet!$E$115,BJ77*(CJ77/1000)+(Satokasvi!$E$28-Satokasvi!$E$7)+IF(K$8="x",Toimenpiteet!$E$29,0)+IF(K$9="x",Toimenpiteet!$E$60,0)+IF(K$10="x",Toimenpiteet!$E$88,0))/(1+$C$13)^EJ$61</f>
        <v>465.26196678574695</v>
      </c>
      <c r="EK77" s="37">
        <f ca="1">IF(L$11="x",Toimenpiteet!$E$115,BK77*(CK77/1000)+(Satokasvi!$E$28-Satokasvi!$E$7)+IF(L$8="x",Toimenpiteet!$E$29,0)+IF(L$9="x",Toimenpiteet!$E$60,0)+IF(L$10="x",Toimenpiteet!$E$88,0))/(1+$C$13)^EK$61</f>
        <v>-55.135261490144828</v>
      </c>
      <c r="EL77" s="37">
        <f ca="1">IF(M$11="x",Toimenpiteet!$E$115,BL77*(CL77/1000)+(Satokasvi!$E$28-Satokasvi!$E$7)+IF(M$8="x",Toimenpiteet!$E$29,0)+IF(M$9="x",Toimenpiteet!$E$60,0)+IF(M$10="x",Toimenpiteet!$E$88,0))/(1+$C$13)^EL$61</f>
        <v>247.89844146483065</v>
      </c>
      <c r="EM77" s="37">
        <f ca="1">IF(N$11="x",Toimenpiteet!$E$115,BM77*(CM77/1000)+(Satokasvi!$E$28-Satokasvi!$E$7)+IF(N$8="x",Toimenpiteet!$E$29,0)+IF(N$9="x",Toimenpiteet!$E$60,0)+IF(N$10="x",Toimenpiteet!$E$88,0))/(1+$C$13)^EM$61</f>
        <v>136.57177582852515</v>
      </c>
      <c r="EN77" s="37">
        <f ca="1">IF(O$11="x",Toimenpiteet!$E$115,BN77*(CN77/1000)+(Satokasvi!$E$28-Satokasvi!$E$7)+IF(O$8="x",Toimenpiteet!$E$29,0)+IF(O$9="x",Toimenpiteet!$E$60,0)+IF(O$10="x",Toimenpiteet!$E$88,0))/(1+$C$13)^EN$61</f>
        <v>22.346866805455644</v>
      </c>
      <c r="EO77" s="37">
        <f ca="1">IF(P$11="x",Toimenpiteet!$E$115,BO77*(CO77/1000)+(Satokasvi!$E$28-Satokasvi!$E$7)+IF(P$8="x",Toimenpiteet!$E$29,0)+IF(P$9="x",Toimenpiteet!$E$60,0)+IF(P$10="x",Toimenpiteet!$E$88,0))/(1+$C$13)^EO$61</f>
        <v>201.04145768979308</v>
      </c>
      <c r="EP77" s="37">
        <f ca="1">IF(Q$11="x",Toimenpiteet!$E$115,BP77*(CP77/1000)+(Satokasvi!$E$28-Satokasvi!$E$7)+IF(Q$8="x",Toimenpiteet!$E$29,0)+IF(Q$9="x",Toimenpiteet!$E$60,0)+IF(Q$10="x",Toimenpiteet!$E$88,0))/(1+$C$13)^EP$61</f>
        <v>59.454188055083897</v>
      </c>
      <c r="EQ77" s="37">
        <f ca="1">IF(R$11="x",Toimenpiteet!$E$115,BQ77*(CQ77/1000)+(Satokasvi!$E$28-Satokasvi!$E$7)+IF(R$8="x",Toimenpiteet!$E$29,0)+IF(R$9="x",Toimenpiteet!$E$60,0)+IF(R$10="x",Toimenpiteet!$E$88,0))/(1+$C$13)^EQ$61</f>
        <v>157.30071011491296</v>
      </c>
      <c r="ER77" s="37">
        <f ca="1">IF(S$11="x",Toimenpiteet!$E$115,BR77*(CR77/1000)+(Satokasvi!$E$28-Satokasvi!$E$7)+IF(S$8="x",Toimenpiteet!$E$29,0)+IF(S$9="x",Toimenpiteet!$E$60,0)+IF(S$10="x",Toimenpiteet!$E$88,0))/(1+$C$13)^ER$61</f>
        <v>-160.32935814886437</v>
      </c>
      <c r="ES77" s="37">
        <f ca="1">IF(T$11="x",Toimenpiteet!$E$115,BS77*(CS77/1000)+(Satokasvi!$E$28-Satokasvi!$E$7)+IF(T$8="x",Toimenpiteet!$E$29,0)+IF(T$9="x",Toimenpiteet!$E$60,0)+IF(T$10="x",Toimenpiteet!$E$88,0))/(1+$C$13)^ES$61</f>
        <v>-155.65957101831492</v>
      </c>
      <c r="ET77" s="37">
        <f ca="1">IF(U$11="x",Toimenpiteet!$E$115,BT77*(CT77/1000)+(Satokasvi!$E$28-Satokasvi!$E$7)+IF(U$8="x",Toimenpiteet!$E$29,0)+IF(U$9="x",Toimenpiteet!$E$60,0)+IF(U$10="x",Toimenpiteet!$E$88,0))/(1+$C$13)^ET$61</f>
        <v>145.30035102640832</v>
      </c>
      <c r="EU77" s="37">
        <f ca="1">IF(V$11="x",Toimenpiteet!$E$115,BU77*(CU77/1000)+(Satokasvi!$E$28-Satokasvi!$E$7)+IF(V$8="x",Toimenpiteet!$E$29,0)+IF(V$9="x",Toimenpiteet!$E$60,0)+IF(V$10="x",Toimenpiteet!$E$88,0))/(1+$C$13)^EU$61</f>
        <v>130.79230778605816</v>
      </c>
      <c r="EV77" s="37">
        <f ca="1">IF(W$11="x",Toimenpiteet!$E$115,BV77*(CV77/1000)+(Satokasvi!$E$28-Satokasvi!$E$7)+IF(W$8="x",Toimenpiteet!$E$29,0)+IF(W$9="x",Toimenpiteet!$E$60,0)+IF(W$10="x",Toimenpiteet!$E$88,0))/(1+$C$13)^EV$61</f>
        <v>-142.45055811590174</v>
      </c>
      <c r="EW77" s="37">
        <f ca="1">IF(X$11="x",Toimenpiteet!$E$115,BW77*(CW77/1000)+(Satokasvi!$E$28-Satokasvi!$E$7)+IF(X$8="x",Toimenpiteet!$E$29,0)+IF(X$9="x",Toimenpiteet!$E$60,0)+IF(X$10="x",Toimenpiteet!$E$88,0))/(1+$C$13)^EW$61</f>
        <v>93.537806892376253</v>
      </c>
      <c r="EX77" s="37">
        <f ca="1">IF(Y$11="x",Toimenpiteet!$E$115,BX77*(CX77/1000)+(Satokasvi!$E$28-Satokasvi!$E$7)+IF(Y$8="x",Toimenpiteet!$E$29,0)+IF(Y$9="x",Toimenpiteet!$E$60,0)+IF(Y$10="x",Toimenpiteet!$E$88,0))/(1+$C$13)^EX$61</f>
        <v>-134.27331333386908</v>
      </c>
      <c r="EY77" s="37">
        <f ca="1">IF(Z$11="x",Toimenpiteet!$E$115,BY77*(CY77/1000)+(Satokasvi!$E$28-Satokasvi!$E$7)+IF(Z$8="x",Toimenpiteet!$E$29,0)+IF(Z$9="x",Toimenpiteet!$E$60,0)+IF(Z$10="x",Toimenpiteet!$E$88,0))/(1+$C$13)^EY$61</f>
        <v>-130.36244012997</v>
      </c>
      <c r="EZ77" s="37">
        <f ca="1">IF(AA$11="x",Toimenpiteet!$E$115,BZ77*(CZ77/1000)+(Satokasvi!$E$28-Satokasvi!$E$7)+IF(AA$8="x",Toimenpiteet!$E$29,0)+IF(AA$9="x",Toimenpiteet!$E$60,0)+IF(AA$10="x",Toimenpiteet!$E$88,0))/(1+$C$13)^EZ$61</f>
        <v>223.93776223437814</v>
      </c>
      <c r="FA77" s="37"/>
      <c r="FB77" s="37">
        <f t="shared" ca="1" si="48"/>
        <v>-257.28155339805824</v>
      </c>
      <c r="FC77" s="37">
        <f t="shared" ca="1" si="49"/>
        <v>54.048948099700681</v>
      </c>
      <c r="FD77" s="37">
        <f t="shared" ca="1" si="50"/>
        <v>293.63858290403459</v>
      </c>
      <c r="FE77" s="37">
        <f t="shared" ca="1" si="51"/>
        <v>466.79215038306882</v>
      </c>
      <c r="FF77" s="37">
        <f t="shared" ca="1" si="52"/>
        <v>504.49610753051587</v>
      </c>
      <c r="FG77" s="37">
        <f t="shared" ca="1" si="53"/>
        <v>282.56277950934748</v>
      </c>
      <c r="FH77" s="37">
        <f t="shared" ca="1" si="54"/>
        <v>479.44985157162876</v>
      </c>
      <c r="FI77" s="37">
        <f t="shared" ca="1" si="55"/>
        <v>579.1005828004927</v>
      </c>
      <c r="FJ77" s="37">
        <f t="shared" ca="1" si="56"/>
        <v>1044.3625495862398</v>
      </c>
      <c r="FK77" s="37">
        <f t="shared" ca="1" si="57"/>
        <v>989.22728809609498</v>
      </c>
      <c r="FL77" s="37">
        <f t="shared" ca="1" si="58"/>
        <v>1237.1257295609257</v>
      </c>
      <c r="FM77" s="37">
        <f t="shared" ca="1" si="59"/>
        <v>1373.697505389451</v>
      </c>
      <c r="FN77" s="37">
        <f t="shared" ca="1" si="60"/>
        <v>1396.0443721949066</v>
      </c>
      <c r="FO77" s="37">
        <f t="shared" ca="1" si="61"/>
        <v>1597.0858298846997</v>
      </c>
      <c r="FP77" s="37">
        <f t="shared" ca="1" si="62"/>
        <v>1656.5400179397836</v>
      </c>
      <c r="FQ77" s="37">
        <f t="shared" ca="1" si="63"/>
        <v>1813.8407280546967</v>
      </c>
      <c r="FR77" s="37">
        <f t="shared" ca="1" si="64"/>
        <v>1653.5113699058322</v>
      </c>
      <c r="FS77" s="37">
        <f t="shared" ca="1" si="65"/>
        <v>1497.8517988875174</v>
      </c>
      <c r="FT77" s="37">
        <f t="shared" ca="1" si="66"/>
        <v>1643.1521499139258</v>
      </c>
      <c r="FU77" s="37">
        <f t="shared" ca="1" si="67"/>
        <v>1773.944457699984</v>
      </c>
      <c r="FV77" s="37">
        <f t="shared" ca="1" si="68"/>
        <v>1631.4938995840823</v>
      </c>
      <c r="FW77" s="37">
        <f t="shared" ca="1" si="69"/>
        <v>1725.0317064764586</v>
      </c>
      <c r="FX77" s="37">
        <f t="shared" ca="1" si="70"/>
        <v>1590.7583931425895</v>
      </c>
      <c r="FY77" s="37">
        <f t="shared" ca="1" si="71"/>
        <v>1460.3959530126194</v>
      </c>
      <c r="FZ77" s="37">
        <f t="shared" ca="1" si="72"/>
        <v>1684.3337152469976</v>
      </c>
      <c r="GA77" s="37"/>
      <c r="GB77" s="37">
        <f t="shared" ca="1" si="73"/>
        <v>-257.28155339805824</v>
      </c>
      <c r="GC77" s="37">
        <f t="shared" ca="1" si="74"/>
        <v>54.048948099700681</v>
      </c>
      <c r="GD77" s="37">
        <f t="shared" ca="1" si="23"/>
        <v>293.63858290403459</v>
      </c>
      <c r="GE77" s="37">
        <f t="shared" ca="1" si="24"/>
        <v>466.79215038306882</v>
      </c>
      <c r="GF77" s="37">
        <f t="shared" ca="1" si="25"/>
        <v>504.49610753051587</v>
      </c>
      <c r="GG77" s="37">
        <f t="shared" ca="1" si="26"/>
        <v>282.56277950934748</v>
      </c>
      <c r="GH77" s="37">
        <f t="shared" ca="1" si="27"/>
        <v>479.44985157162876</v>
      </c>
      <c r="GI77" s="37">
        <f t="shared" ca="1" si="28"/>
        <v>579.1005828004927</v>
      </c>
      <c r="GJ77" s="37">
        <f t="shared" ca="1" si="29"/>
        <v>1044.3625495862398</v>
      </c>
      <c r="GK77" s="37">
        <f t="shared" ca="1" si="30"/>
        <v>989.22728809609498</v>
      </c>
      <c r="GL77" s="37">
        <f t="shared" ca="1" si="31"/>
        <v>1237.1257295609257</v>
      </c>
      <c r="GM77" s="37">
        <f t="shared" ca="1" si="32"/>
        <v>1373.697505389451</v>
      </c>
      <c r="GN77" s="37">
        <f t="shared" ca="1" si="33"/>
        <v>1396.0443721949066</v>
      </c>
      <c r="GO77" s="37">
        <f t="shared" ca="1" si="34"/>
        <v>1597.0858298846997</v>
      </c>
      <c r="GP77" s="37">
        <f t="shared" ca="1" si="35"/>
        <v>1656.5400179397836</v>
      </c>
      <c r="GQ77" s="37">
        <f t="shared" ca="1" si="36"/>
        <v>1813.8407280546967</v>
      </c>
      <c r="GR77" s="37">
        <f t="shared" ca="1" si="37"/>
        <v>1653.5113699058322</v>
      </c>
      <c r="GS77" s="37">
        <f t="shared" ca="1" si="38"/>
        <v>1497.8517988875174</v>
      </c>
      <c r="GT77" s="37">
        <f t="shared" ca="1" si="39"/>
        <v>1643.1521499139258</v>
      </c>
      <c r="GU77" s="37">
        <f t="shared" ca="1" si="40"/>
        <v>1773.944457699984</v>
      </c>
      <c r="GV77" s="37">
        <f t="shared" ca="1" si="41"/>
        <v>1631.4938995840823</v>
      </c>
      <c r="GW77" s="37">
        <f t="shared" ca="1" si="42"/>
        <v>1725.0317064764586</v>
      </c>
      <c r="GX77" s="37">
        <f t="shared" ca="1" si="43"/>
        <v>1590.7583931425895</v>
      </c>
      <c r="GY77" s="37">
        <f t="shared" ca="1" si="44"/>
        <v>1460.3959530126194</v>
      </c>
      <c r="GZ77" s="37">
        <f t="shared" ca="1" si="45"/>
        <v>1684.3337152469976</v>
      </c>
      <c r="HA77" s="37"/>
      <c r="HB77" s="37">
        <f t="shared" ca="1" si="77"/>
        <v>504.49610753051587</v>
      </c>
      <c r="HC77" s="37">
        <f t="shared" ca="1" si="75"/>
        <v>504.49610753051587</v>
      </c>
      <c r="HD77" s="37">
        <f t="shared" ca="1" si="76"/>
        <v>0</v>
      </c>
    </row>
    <row r="78" spans="2:240" x14ac:dyDescent="0.35">
      <c r="B78" s="15">
        <f t="shared" ca="1" si="47"/>
        <v>0.20190762732792389</v>
      </c>
      <c r="C78" s="15">
        <f t="shared" ca="1" si="47"/>
        <v>0.26380308210458403</v>
      </c>
      <c r="D78" s="15">
        <f t="shared" ca="1" si="47"/>
        <v>0.85460004689981905</v>
      </c>
      <c r="E78" s="15">
        <f t="shared" ca="1" si="47"/>
        <v>0.81557797404395838</v>
      </c>
      <c r="F78" s="15">
        <f t="shared" ca="1" si="47"/>
        <v>0.33306049320316644</v>
      </c>
      <c r="G78" s="15">
        <f t="shared" ca="1" si="47"/>
        <v>0.51030853987089775</v>
      </c>
      <c r="H78" s="15">
        <f t="shared" ca="1" si="47"/>
        <v>0.95164253929541553</v>
      </c>
      <c r="I78" s="15">
        <f t="shared" ca="1" si="47"/>
        <v>0.56269055103875609</v>
      </c>
      <c r="J78" s="15">
        <f t="shared" ca="1" si="47"/>
        <v>0.97370008940171993</v>
      </c>
      <c r="K78" s="15">
        <f t="shared" ca="1" si="47"/>
        <v>0.38347864766529571</v>
      </c>
      <c r="L78" s="15">
        <f t="shared" ca="1" si="47"/>
        <v>0.10518960709827441</v>
      </c>
      <c r="M78" s="15">
        <f t="shared" ca="1" si="47"/>
        <v>0.75777647164667028</v>
      </c>
      <c r="N78" s="15">
        <f t="shared" ca="1" si="47"/>
        <v>0.19957606102059977</v>
      </c>
      <c r="O78" s="15">
        <f t="shared" ca="1" si="47"/>
        <v>0.70383691626853551</v>
      </c>
      <c r="P78" s="15">
        <f t="shared" ca="1" si="47"/>
        <v>0.3477010311789559</v>
      </c>
      <c r="Q78" s="15">
        <f t="shared" ca="1" si="47"/>
        <v>0.49053577807839222</v>
      </c>
      <c r="R78" s="15">
        <f t="shared" ref="R78:Z109" ca="1" si="81">RAND()</f>
        <v>0.44907853161564248</v>
      </c>
      <c r="S78" s="15">
        <f t="shared" ca="1" si="81"/>
        <v>0.81281121144684865</v>
      </c>
      <c r="T78" s="15">
        <f t="shared" ca="1" si="81"/>
        <v>0.61835605220740475</v>
      </c>
      <c r="U78" s="15">
        <f t="shared" ca="1" si="81"/>
        <v>8.9118474678466786E-3</v>
      </c>
      <c r="V78" s="15">
        <f t="shared" ca="1" si="81"/>
        <v>0.15190091062437794</v>
      </c>
      <c r="W78" s="15">
        <f t="shared" ca="1" si="81"/>
        <v>0.64749171449443821</v>
      </c>
      <c r="X78" s="15">
        <f t="shared" ca="1" si="81"/>
        <v>0.99692973567793763</v>
      </c>
      <c r="Y78" s="15">
        <f t="shared" ca="1" si="81"/>
        <v>0.88114281087648483</v>
      </c>
      <c r="Z78" s="15">
        <f t="shared" ca="1" si="81"/>
        <v>0.9947060247703845</v>
      </c>
      <c r="AB78" s="5">
        <f ca="1">_xlfn.NORM.INV(B78,Satokasvi!$H$8,Satokasvi!$I$8)*_xlfn.BINOM.INV(1,(1-Satokasvi!$H$15),B78)</f>
        <v>0</v>
      </c>
      <c r="AC78" s="5">
        <f ca="1">_xlfn.NORM.INV(C78,Satokasvi!$H$8,Satokasvi!$I$8)*_xlfn.BINOM.INV(1,(1-Satokasvi!$H$15),C78)</f>
        <v>2342.0838881430645</v>
      </c>
      <c r="AD78" s="5">
        <f ca="1">_xlfn.NORM.INV(D78,Satokasvi!$H$8,Satokasvi!$I$8)*_xlfn.BINOM.INV(1,(1-Satokasvi!$H$15),D78)</f>
        <v>2764.0921169649428</v>
      </c>
      <c r="AE78" s="5">
        <f ca="1">_xlfn.NORM.INV(E78,Satokasvi!$H$8,Satokasvi!$I$8)*_xlfn.BINOM.INV(1,(1-Satokasvi!$H$15),E78)</f>
        <v>2724.6601846559738</v>
      </c>
      <c r="AF78" s="5">
        <f ca="1">_xlfn.NORM.INV(F78,Satokasvi!$H$8,Satokasvi!$I$8)*_xlfn.BINOM.INV(1,(1-Satokasvi!$H$15),F78)</f>
        <v>2392.1305483699234</v>
      </c>
      <c r="AG78" s="5">
        <f ca="1">_xlfn.NORM.INV(G78,Satokasvi!$H$8,Satokasvi!$I$8)*_xlfn.BINOM.INV(1,(1-Satokasvi!$H$15),G78)</f>
        <v>2506.4606384151271</v>
      </c>
      <c r="AH78" s="5">
        <f ca="1">_xlfn.NORM.INV(H78,Satokasvi!$H$8,Satokasvi!$I$8)*_xlfn.BINOM.INV(1,(1-Satokasvi!$H$15),H78)</f>
        <v>2915.2481643389415</v>
      </c>
      <c r="AI78" s="5">
        <f ca="1">_xlfn.NORM.INV(I78,Satokasvi!$H$8,Satokasvi!$I$8)*_xlfn.BINOM.INV(1,(1-Satokasvi!$H$15),I78)</f>
        <v>2539.4485725907516</v>
      </c>
      <c r="AJ78" s="5">
        <f ca="1">_xlfn.NORM.INV(J78,Satokasvi!$H$8,Satokasvi!$I$8)*_xlfn.BINOM.INV(1,(1-Satokasvi!$H$15),J78)</f>
        <v>2984.5479614913111</v>
      </c>
      <c r="AK78" s="5">
        <f ca="1">_xlfn.NORM.INV(K78,Satokasvi!$H$8,Satokasvi!$I$8)*_xlfn.BINOM.INV(1,(1-Satokasvi!$H$15),K78)</f>
        <v>2425.9106960494692</v>
      </c>
      <c r="AL78" s="5">
        <f ca="1">_xlfn.NORM.INV(L78,Satokasvi!$H$8,Satokasvi!$I$8)*_xlfn.BINOM.INV(1,(1-Satokasvi!$H$15),L78)</f>
        <v>0</v>
      </c>
      <c r="AM78" s="5">
        <f ca="1">_xlfn.NORM.INV(M78,Satokasvi!$H$8,Satokasvi!$I$8)*_xlfn.BINOM.INV(1,(1-Satokasvi!$H$15),M78)</f>
        <v>2674.7919958226535</v>
      </c>
      <c r="AN78" s="5">
        <f ca="1">_xlfn.NORM.INV(N78,Satokasvi!$H$8,Satokasvi!$I$8)*_xlfn.BINOM.INV(1,(1-Satokasvi!$H$15),N78)</f>
        <v>0</v>
      </c>
      <c r="AO78" s="5">
        <f ca="1">_xlfn.NORM.INV(O78,Satokasvi!$H$8,Satokasvi!$I$8)*_xlfn.BINOM.INV(1,(1-Satokasvi!$H$15),O78)</f>
        <v>2633.8670405523271</v>
      </c>
      <c r="AP78" s="5">
        <f ca="1">_xlfn.NORM.INV(P78,Satokasvi!$H$8,Satokasvi!$I$8)*_xlfn.BINOM.INV(1,(1-Satokasvi!$H$15),P78)</f>
        <v>2402.1163309490621</v>
      </c>
      <c r="AQ78" s="5">
        <f ca="1">_xlfn.NORM.INV(Q78,Satokasvi!$H$8,Satokasvi!$I$8)*_xlfn.BINOM.INV(1,(1-Satokasvi!$H$15),Q78)</f>
        <v>2494.0686220184325</v>
      </c>
      <c r="AR78" s="5">
        <f ca="1">_xlfn.NORM.INV(R78,Satokasvi!$H$8,Satokasvi!$I$8)*_xlfn.BINOM.INV(1,(1-Satokasvi!$H$15),R78)</f>
        <v>2468.0025557367608</v>
      </c>
      <c r="AS78" s="5">
        <f ca="1">_xlfn.NORM.INV(S78,Satokasvi!$H$8,Satokasvi!$I$8)*_xlfn.BINOM.INV(1,(1-Satokasvi!$H$15),S78)</f>
        <v>2722.0758472980219</v>
      </c>
      <c r="AT78" s="5">
        <f ca="1">_xlfn.NORM.INV(T78,Satokasvi!$H$8,Satokasvi!$I$8)*_xlfn.BINOM.INV(1,(1-Satokasvi!$H$15),T78)</f>
        <v>2575.2915063573141</v>
      </c>
      <c r="AU78" s="5">
        <f ca="1">_xlfn.NORM.INV(U78,Satokasvi!$H$8,Satokasvi!$I$8)*_xlfn.BINOM.INV(1,(1-Satokasvi!$H$15),U78)</f>
        <v>0</v>
      </c>
      <c r="AV78" s="5">
        <f ca="1">_xlfn.NORM.INV(V78,Satokasvi!$H$8,Satokasvi!$I$8)*_xlfn.BINOM.INV(1,(1-Satokasvi!$H$15),V78)</f>
        <v>0</v>
      </c>
      <c r="AW78" s="5">
        <f ca="1">_xlfn.NORM.INV(W78,Satokasvi!$H$8,Satokasvi!$I$8)*_xlfn.BINOM.INV(1,(1-Satokasvi!$H$15),W78)</f>
        <v>2594.639346805558</v>
      </c>
      <c r="AX78" s="5">
        <f ca="1">_xlfn.NORM.INV(X78,Satokasvi!$H$8,Satokasvi!$I$8)*_xlfn.BINOM.INV(1,(1-Satokasvi!$H$15),X78)</f>
        <v>3185.0453456563096</v>
      </c>
      <c r="AY78" s="5">
        <f ca="1">_xlfn.NORM.INV(Y78,Satokasvi!$H$8,Satokasvi!$I$8)*_xlfn.BINOM.INV(1,(1-Satokasvi!$H$15),Y78)</f>
        <v>2795.1797454687317</v>
      </c>
      <c r="AZ78" s="5">
        <f ca="1">_xlfn.NORM.INV(Z78,Satokasvi!$H$8,Satokasvi!$I$8)*_xlfn.BINOM.INV(1,(1-Satokasvi!$H$15),Z78)</f>
        <v>3139.0029694787336</v>
      </c>
      <c r="BB78" s="5">
        <f ca="1">IF(C$11="x",0,_xlfn.NORM.INV(B78,Satokasvi!$H$8,Satokasvi!$I$8)*IF(C$8="x",(1+Toimenpiteet!$C$7),1)*IF(C$9="x",(1+Toimenpiteet!$C$34),1)*(1+C$30)*_xlfn.BINOM.INV(1,(1-(Satokasvi!$H$15*(1+C$41))),B78))</f>
        <v>0</v>
      </c>
      <c r="BC78" s="5">
        <f ca="1">IF(D$11="x",0,_xlfn.NORM.INV(C78,Satokasvi!$H$8,Satokasvi!$I$8)*IF(D$8="x",(1+Toimenpiteet!$C$7),1)*IF(D$9="x",(1+Toimenpiteet!$C$34),1)*(1+D$30)*_xlfn.BINOM.INV(1,(1-(Satokasvi!$H$15*(1+D$41))),C78))</f>
        <v>2342.0838881430645</v>
      </c>
      <c r="BD78" s="5">
        <f ca="1">IF(E$11="x",0,_xlfn.NORM.INV(D78,Satokasvi!$H$8,Satokasvi!$I$8)*IF(E$8="x",(1+Toimenpiteet!$C$7),1)*IF(E$9="x",(1+Toimenpiteet!$C$34),1)*(1+E$30)*_xlfn.BINOM.INV(1,(1-(Satokasvi!$H$15*(1+E$41))),D78))</f>
        <v>2764.0921169649428</v>
      </c>
      <c r="BE78" s="5">
        <f ca="1">IF(F$11="x",0,_xlfn.NORM.INV(E78,Satokasvi!$H$8,Satokasvi!$I$8)*IF(F$8="x",(1+Toimenpiteet!$C$7),1)*IF(F$9="x",(1+Toimenpiteet!$C$34),1)*(1+F$30)*_xlfn.BINOM.INV(1,(1-(Satokasvi!$H$15*(1+F$41))),E78))</f>
        <v>2724.6601846559738</v>
      </c>
      <c r="BF78" s="5">
        <f ca="1">IF(G$11="x",0,_xlfn.NORM.INV(F78,Satokasvi!$H$8,Satokasvi!$I$8)*IF(G$8="x",(1+Toimenpiteet!$C$7),1)*IF(G$9="x",(1+Toimenpiteet!$C$34),1)*(1+G$30)*_xlfn.BINOM.INV(1,(1-(Satokasvi!$H$15*(1+G$41))),F78))</f>
        <v>2392.1305483699234</v>
      </c>
      <c r="BG78" s="5">
        <f ca="1">IF(H$11="x",0,_xlfn.NORM.INV(G78,Satokasvi!$H$8,Satokasvi!$I$8)*IF(H$8="x",(1+Toimenpiteet!$C$7),1)*IF(H$9="x",(1+Toimenpiteet!$C$34),1)*(1+H$30)*_xlfn.BINOM.INV(1,(1-(Satokasvi!$H$15*(1+H$41))),G78))</f>
        <v>2506.4606384151271</v>
      </c>
      <c r="BH78" s="5">
        <f ca="1">IF(I$11="x",0,_xlfn.NORM.INV(H78,Satokasvi!$H$8,Satokasvi!$I$8)*IF(I$8="x",(1+Toimenpiteet!$C$7),1)*IF(I$9="x",(1+Toimenpiteet!$C$34),1)*(1+I$30)*_xlfn.BINOM.INV(1,(1-(Satokasvi!$H$15*(1+I$41))),H78))</f>
        <v>2915.2481643389415</v>
      </c>
      <c r="BI78" s="5">
        <f ca="1">IF(J$11="x",0,_xlfn.NORM.INV(I78,Satokasvi!$H$8,Satokasvi!$I$8)*IF(J$8="x",(1+Toimenpiteet!$C$7),1)*IF(J$9="x",(1+Toimenpiteet!$C$34),1)*(1+J$30)*_xlfn.BINOM.INV(1,(1-(Satokasvi!$H$15*(1+J$41))),I78))</f>
        <v>2539.4485725907516</v>
      </c>
      <c r="BJ78" s="5">
        <f ca="1">IF(K$11="x",0,_xlfn.NORM.INV(J78,Satokasvi!$H$8,Satokasvi!$I$8)*IF(K$8="x",(1+Toimenpiteet!$C$7),1)*IF(K$9="x",(1+Toimenpiteet!$C$34),1)*(1+K$30)*_xlfn.BINOM.INV(1,(1-(Satokasvi!$H$15*(1+K$41))),J78))</f>
        <v>2984.5479614913111</v>
      </c>
      <c r="BK78" s="5">
        <f ca="1">IF(L$11="x",0,_xlfn.NORM.INV(K78,Satokasvi!$H$8,Satokasvi!$I$8)*IF(L$8="x",(1+Toimenpiteet!$C$7),1)*IF(L$9="x",(1+Toimenpiteet!$C$34),1)*(1+L$30)*_xlfn.BINOM.INV(1,(1-(Satokasvi!$H$15*(1+L$41))),K78))</f>
        <v>2425.9106960494692</v>
      </c>
      <c r="BL78" s="5">
        <f ca="1">IF(M$11="x",0,_xlfn.NORM.INV(L78,Satokasvi!$H$8,Satokasvi!$I$8)*IF(M$8="x",(1+Toimenpiteet!$C$7),1)*IF(M$9="x",(1+Toimenpiteet!$C$34),1)*(1+M$30)*_xlfn.BINOM.INV(1,(1-(Satokasvi!$H$15*(1+M$41))),L78))</f>
        <v>0</v>
      </c>
      <c r="BM78" s="5">
        <f ca="1">IF(N$11="x",0,_xlfn.NORM.INV(M78,Satokasvi!$H$8,Satokasvi!$I$8)*IF(N$8="x",(1+Toimenpiteet!$C$7),1)*IF(N$9="x",(1+Toimenpiteet!$C$34),1)*(1+N$30)*_xlfn.BINOM.INV(1,(1-(Satokasvi!$H$15*(1+N$41))),M78))</f>
        <v>2674.7919958226535</v>
      </c>
      <c r="BN78" s="5">
        <f ca="1">IF(O$11="x",0,_xlfn.NORM.INV(N78,Satokasvi!$H$8,Satokasvi!$I$8)*IF(O$8="x",(1+Toimenpiteet!$C$7),1)*IF(O$9="x",(1+Toimenpiteet!$C$34),1)*(1+O$30)*_xlfn.BINOM.INV(1,(1-(Satokasvi!$H$15*(1+O$41))),N78))</f>
        <v>0</v>
      </c>
      <c r="BO78" s="5">
        <f ca="1">IF(P$11="x",0,_xlfn.NORM.INV(O78,Satokasvi!$H$8,Satokasvi!$I$8)*IF(P$8="x",(1+Toimenpiteet!$C$7),1)*IF(P$9="x",(1+Toimenpiteet!$C$34),1)*(1+P$30)*_xlfn.BINOM.INV(1,(1-(Satokasvi!$H$15*(1+P$41))),O78))</f>
        <v>2633.8670405523271</v>
      </c>
      <c r="BP78" s="5">
        <f ca="1">IF(Q$11="x",0,_xlfn.NORM.INV(P78,Satokasvi!$H$8,Satokasvi!$I$8)*IF(Q$8="x",(1+Toimenpiteet!$C$7),1)*IF(Q$9="x",(1+Toimenpiteet!$C$34),1)*(1+Q$30)*_xlfn.BINOM.INV(1,(1-(Satokasvi!$H$15*(1+Q$41))),P78))</f>
        <v>2402.1163309490621</v>
      </c>
      <c r="BQ78" s="5">
        <f ca="1">IF(R$11="x",0,_xlfn.NORM.INV(Q78,Satokasvi!$H$8,Satokasvi!$I$8)*IF(R$8="x",(1+Toimenpiteet!$C$7),1)*IF(R$9="x",(1+Toimenpiteet!$C$34),1)*(1+R$30)*_xlfn.BINOM.INV(1,(1-(Satokasvi!$H$15*(1+R$41))),Q78))</f>
        <v>2494.0686220184325</v>
      </c>
      <c r="BR78" s="5">
        <f ca="1">IF(S$11="x",0,_xlfn.NORM.INV(R78,Satokasvi!$H$8,Satokasvi!$I$8)*IF(S$8="x",(1+Toimenpiteet!$C$7),1)*IF(S$9="x",(1+Toimenpiteet!$C$34),1)*(1+S$30)*_xlfn.BINOM.INV(1,(1-(Satokasvi!$H$15*(1+S$41))),R78))</f>
        <v>2468.0025557367608</v>
      </c>
      <c r="BS78" s="5">
        <f ca="1">IF(T$11="x",0,_xlfn.NORM.INV(S78,Satokasvi!$H$8,Satokasvi!$I$8)*IF(T$8="x",(1+Toimenpiteet!$C$7),1)*IF(T$9="x",(1+Toimenpiteet!$C$34),1)*(1+T$30)*_xlfn.BINOM.INV(1,(1-(Satokasvi!$H$15*(1+T$41))),S78))</f>
        <v>2722.0758472980219</v>
      </c>
      <c r="BT78" s="5">
        <f ca="1">IF(U$11="x",0,_xlfn.NORM.INV(T78,Satokasvi!$H$8,Satokasvi!$I$8)*IF(U$8="x",(1+Toimenpiteet!$C$7),1)*IF(U$9="x",(1+Toimenpiteet!$C$34),1)*(1+U$30)*_xlfn.BINOM.INV(1,(1-(Satokasvi!$H$15*(1+U$41))),T78))</f>
        <v>2575.2915063573141</v>
      </c>
      <c r="BU78" s="5">
        <f ca="1">IF(V$11="x",0,_xlfn.NORM.INV(U78,Satokasvi!$H$8,Satokasvi!$I$8)*IF(V$8="x",(1+Toimenpiteet!$C$7),1)*IF(V$9="x",(1+Toimenpiteet!$C$34),1)*(1+V$30)*_xlfn.BINOM.INV(1,(1-(Satokasvi!$H$15*(1+V$41))),U78))</f>
        <v>0</v>
      </c>
      <c r="BV78" s="5">
        <f ca="1">IF(W$11="x",0,_xlfn.NORM.INV(V78,Satokasvi!$H$8,Satokasvi!$I$8)*IF(W$8="x",(1+Toimenpiteet!$C$7),1)*IF(W$9="x",(1+Toimenpiteet!$C$34),1)*(1+W$30)*_xlfn.BINOM.INV(1,(1-(Satokasvi!$H$15*(1+W$41))),V78))</f>
        <v>0</v>
      </c>
      <c r="BW78" s="5">
        <f ca="1">IF(X$11="x",0,_xlfn.NORM.INV(W78,Satokasvi!$H$8,Satokasvi!$I$8)*IF(X$8="x",(1+Toimenpiteet!$C$7),1)*IF(X$9="x",(1+Toimenpiteet!$C$34),1)*(1+X$30)*_xlfn.BINOM.INV(1,(1-(Satokasvi!$H$15*(1+X$41))),W78))</f>
        <v>2594.639346805558</v>
      </c>
      <c r="BX78" s="5">
        <f ca="1">IF(Y$11="x",0,_xlfn.NORM.INV(X78,Satokasvi!$H$8,Satokasvi!$I$8)*IF(Y$8="x",(1+Toimenpiteet!$C$7),1)*IF(Y$9="x",(1+Toimenpiteet!$C$34),1)*(1+Y$30)*_xlfn.BINOM.INV(1,(1-(Satokasvi!$H$15*(1+Y$41))),X78))</f>
        <v>3185.0453456563096</v>
      </c>
      <c r="BY78" s="5">
        <f ca="1">IF(Z$11="x",0,_xlfn.NORM.INV(Y78,Satokasvi!$H$8,Satokasvi!$I$8)*IF(Z$8="x",(1+Toimenpiteet!$C$7),1)*IF(Z$9="x",(1+Toimenpiteet!$C$34),1)*(1+Z$30)*_xlfn.BINOM.INV(1,(1-(Satokasvi!$H$15*(1+Z$41))),Y78))</f>
        <v>2795.1797454687317</v>
      </c>
      <c r="BZ78" s="5">
        <f ca="1">IF(AA$11="x",0,_xlfn.NORM.INV(Z78,Satokasvi!$H$8,Satokasvi!$I$8)*IF(AA$8="x",(1+Toimenpiteet!$C$7),1)*IF(AA$9="x",(1+Toimenpiteet!$C$34),1)*(1+AA$30)*_xlfn.BINOM.INV(1,(1-(Satokasvi!$H$15*(1+AA$41))),Z78))</f>
        <v>3139.0029694787336</v>
      </c>
      <c r="CB78" s="35">
        <f ca="1">_xlfn.NORM.INV(RAND(),Satokasvi!$H$13,Satokasvi!$I$13)</f>
        <v>155.96113326213984</v>
      </c>
      <c r="CC78" s="35">
        <f ca="1">_xlfn.NORM.INV(RAND(),Satokasvi!$H$13,Satokasvi!$I$13)</f>
        <v>346.52533085301832</v>
      </c>
      <c r="CD78" s="35">
        <f ca="1">_xlfn.NORM.INV(RAND(),Satokasvi!$H$13,Satokasvi!$I$13)</f>
        <v>279.92128171746356</v>
      </c>
      <c r="CE78" s="35">
        <f ca="1">_xlfn.NORM.INV(RAND(),Satokasvi!$H$13,Satokasvi!$I$13)</f>
        <v>145.13433108022986</v>
      </c>
      <c r="CF78" s="35">
        <f ca="1">_xlfn.NORM.INV(RAND(),Satokasvi!$H$13,Satokasvi!$I$13)</f>
        <v>177.18688075432505</v>
      </c>
      <c r="CG78" s="35">
        <f ca="1">_xlfn.NORM.INV(RAND(),Satokasvi!$H$13,Satokasvi!$I$13)</f>
        <v>179.55760145269738</v>
      </c>
      <c r="CH78" s="35">
        <f ca="1">_xlfn.NORM.INV(RAND(),Satokasvi!$H$13,Satokasvi!$I$13)</f>
        <v>148.99781771165016</v>
      </c>
      <c r="CI78" s="35">
        <f ca="1">_xlfn.NORM.INV(RAND(),Satokasvi!$H$13,Satokasvi!$I$13)</f>
        <v>180.8471444743891</v>
      </c>
      <c r="CJ78" s="35">
        <f ca="1">_xlfn.NORM.INV(RAND(),Satokasvi!$H$13,Satokasvi!$I$13)</f>
        <v>251.49116745104371</v>
      </c>
      <c r="CK78" s="35">
        <f ca="1">_xlfn.NORM.INV(RAND(),Satokasvi!$H$13,Satokasvi!$I$13)</f>
        <v>227.7843447621828</v>
      </c>
      <c r="CL78" s="35">
        <f ca="1">_xlfn.NORM.INV(RAND(),Satokasvi!$H$13,Satokasvi!$I$13)</f>
        <v>157.00944292132664</v>
      </c>
      <c r="CM78" s="35">
        <f ca="1">_xlfn.NORM.INV(RAND(),Satokasvi!$H$13,Satokasvi!$I$13)</f>
        <v>147.86325905973479</v>
      </c>
      <c r="CN78" s="35">
        <f ca="1">_xlfn.NORM.INV(RAND(),Satokasvi!$H$13,Satokasvi!$I$13)</f>
        <v>158.47884897805042</v>
      </c>
      <c r="CO78" s="35">
        <f ca="1">_xlfn.NORM.INV(RAND(),Satokasvi!$H$13,Satokasvi!$I$13)</f>
        <v>199.32269129501569</v>
      </c>
      <c r="CP78" s="35">
        <f ca="1">_xlfn.NORM.INV(RAND(),Satokasvi!$H$13,Satokasvi!$I$13)</f>
        <v>317.29191511191704</v>
      </c>
      <c r="CQ78" s="35">
        <f ca="1">_xlfn.NORM.INV(RAND(),Satokasvi!$H$13,Satokasvi!$I$13)</f>
        <v>284.37462249346589</v>
      </c>
      <c r="CR78" s="35">
        <f ca="1">_xlfn.NORM.INV(RAND(),Satokasvi!$H$13,Satokasvi!$I$13)</f>
        <v>110.65076156151545</v>
      </c>
      <c r="CS78" s="35">
        <f ca="1">_xlfn.NORM.INV(RAND(),Satokasvi!$H$13,Satokasvi!$I$13)</f>
        <v>204.38812529052421</v>
      </c>
      <c r="CT78" s="35">
        <f ca="1">_xlfn.NORM.INV(RAND(),Satokasvi!$H$13,Satokasvi!$I$13)</f>
        <v>187.24286748572155</v>
      </c>
      <c r="CU78" s="35">
        <f ca="1">_xlfn.NORM.INV(RAND(),Satokasvi!$H$13,Satokasvi!$I$13)</f>
        <v>297.76911037754883</v>
      </c>
      <c r="CV78" s="35">
        <f ca="1">_xlfn.NORM.INV(RAND(),Satokasvi!$H$13,Satokasvi!$I$13)</f>
        <v>239.60909465571794</v>
      </c>
      <c r="CW78" s="35">
        <f ca="1">_xlfn.NORM.INV(RAND(),Satokasvi!$H$13,Satokasvi!$I$13)</f>
        <v>274.79517486515709</v>
      </c>
      <c r="CX78" s="35">
        <f ca="1">_xlfn.NORM.INV(RAND(),Satokasvi!$H$13,Satokasvi!$I$13)</f>
        <v>147.43554977949276</v>
      </c>
      <c r="CY78" s="35">
        <f ca="1">_xlfn.NORM.INV(RAND(),Satokasvi!$H$13,Satokasvi!$I$13)</f>
        <v>257.81599399232908</v>
      </c>
      <c r="CZ78" s="35">
        <f ca="1">_xlfn.NORM.INV(RAND(),Satokasvi!$H$13,Satokasvi!$I$13)</f>
        <v>208.00313725950156</v>
      </c>
      <c r="DB78" s="37">
        <f ca="1">(AB78*(CB78/1000)+(Satokasvi!$E$28-Satokasvi!$E$7))/(1+$C$13)^DB$61</f>
        <v>-257.28155339805824</v>
      </c>
      <c r="DC78" s="37">
        <f ca="1">(AC78*(CC78/1000)+(Satokasvi!$E$28-Satokasvi!$E$7))/(1+$C$13)^DC$61</f>
        <v>515.21481216353948</v>
      </c>
      <c r="DD78" s="37">
        <f ca="1">(AD78*(CD78/1000)+(Satokasvi!$E$28-Satokasvi!$E$7))/(1+$C$13)^DD$61</f>
        <v>465.5583765807599</v>
      </c>
      <c r="DE78" s="37">
        <f ca="1">(AE78*(CE78/1000)+(Satokasvi!$E$28-Satokasvi!$E$7))/(1+$C$13)^DE$61</f>
        <v>115.89579056336333</v>
      </c>
      <c r="DF78" s="37">
        <f ca="1">(AF78*(CF78/1000)+(Satokasvi!$E$28-Satokasvi!$E$7))/(1+$C$13)^DF$61</f>
        <v>137.02898541806871</v>
      </c>
      <c r="DG78" s="37">
        <f ca="1">(AG78*(CG78/1000)+(Satokasvi!$E$28-Satokasvi!$E$7))/(1+$C$13)^DG$61</f>
        <v>154.97986219477318</v>
      </c>
      <c r="DH78" s="37">
        <f ca="1">(AH78*(CH78/1000)+(Satokasvi!$E$28-Satokasvi!$E$7))/(1+$C$13)^DH$61</f>
        <v>137.70974352389189</v>
      </c>
      <c r="DI78" s="37">
        <f ca="1">(AI78*(CI78/1000)+(Satokasvi!$E$28-Satokasvi!$E$7))/(1+$C$13)^DI$61</f>
        <v>153.34434065558116</v>
      </c>
      <c r="DJ78" s="37">
        <f ca="1">(AJ78*(CJ78/1000)+(Satokasvi!$E$28-Satokasvi!$E$7))/(1+$C$13)^DJ$61</f>
        <v>372.16234757675039</v>
      </c>
      <c r="DK78" s="37">
        <f ca="1">(AK78*(CK78/1000)+(Satokasvi!$E$28-Satokasvi!$E$7))/(1+$C$13)^DK$61</f>
        <v>213.98986035987625</v>
      </c>
      <c r="DL78" s="37">
        <f ca="1">(AL78*(CL78/1000)+(Satokasvi!$E$28-Satokasvi!$E$7))/(1+$C$13)^DL$61</f>
        <v>-191.44163829867202</v>
      </c>
      <c r="DM78" s="37">
        <f ca="1">(AM78*(CM78/1000)+(Satokasvi!$E$28-Satokasvi!$E$7))/(1+$C$13)^DM$61</f>
        <v>91.532502408526057</v>
      </c>
      <c r="DN78" s="37">
        <f ca="1">(AN78*(CN78/1000)+(Satokasvi!$E$28-Satokasvi!$E$7))/(1+$C$13)^DN$61</f>
        <v>-180.45210509819213</v>
      </c>
      <c r="DO78" s="37">
        <f ca="1">(AO78*(CO78/1000)+(Satokasvi!$E$28-Satokasvi!$E$7))/(1+$C$13)^DO$61</f>
        <v>171.88366598287723</v>
      </c>
      <c r="DP78" s="37">
        <f ca="1">(AP78*(CP78/1000)+(Satokasvi!$E$28-Satokasvi!$E$7))/(1+$C$13)^DP$61</f>
        <v>319.11584650030051</v>
      </c>
      <c r="DQ78" s="37">
        <f ca="1">(AQ78*(CQ78/1000)+(Satokasvi!$E$28-Satokasvi!$E$7))/(1+$C$13)^DQ$61</f>
        <v>276.84180236030204</v>
      </c>
      <c r="DR78" s="37">
        <f ca="1">(AR78*(CR78/1000)+(Satokasvi!$E$28-Satokasvi!$E$7))/(1+$C$13)^DR$61</f>
        <v>4.8923821955232416</v>
      </c>
      <c r="DS78" s="37">
        <f ca="1">(AS78*(CS78/1000)+(Satokasvi!$E$28-Satokasvi!$E$7))/(1+$C$13)^DS$61</f>
        <v>171.14328073237542</v>
      </c>
      <c r="DT78" s="37">
        <f ca="1">(AT78*(CT78/1000)+(Satokasvi!$E$28-Satokasvi!$E$7))/(1+$C$13)^DT$61</f>
        <v>123.86895721335529</v>
      </c>
      <c r="DU78" s="37">
        <f ca="1">(AU78*(CU78/1000)+(Satokasvi!$E$28-Satokasvi!$E$7))/(1+$C$13)^DU$61</f>
        <v>-146.72407485937876</v>
      </c>
      <c r="DV78" s="37">
        <f ca="1">(AV78*(CV78/1000)+(Satokasvi!$E$28-Satokasvi!$E$7))/(1+$C$13)^DV$61</f>
        <v>-142.45055811590174</v>
      </c>
      <c r="DW78" s="37">
        <f ca="1">(AW78*(CW78/1000)+(Satokasvi!$E$28-Satokasvi!$E$7))/(1+$C$13)^DW$61</f>
        <v>233.80490371540301</v>
      </c>
      <c r="DX78" s="37">
        <f ca="1">(AX78*(CX78/1000)+(Satokasvi!$E$28-Satokasvi!$E$7))/(1+$C$13)^DX$61</f>
        <v>103.66351333272175</v>
      </c>
      <c r="DY78" s="37">
        <f ca="1">(AY78*(CY78/1000)+(Satokasvi!$E$28-Satokasvi!$E$7))/(1+$C$13)^DY$61</f>
        <v>224.14569336716156</v>
      </c>
      <c r="DZ78" s="37">
        <f ca="1">(AZ78*(CZ78/1000)+(Satokasvi!$E$28-Satokasvi!$E$7))/(1+$C$13)^DZ$61</f>
        <v>185.27392997333445</v>
      </c>
      <c r="EB78" s="37">
        <f ca="1">IF(C$11="x",Toimenpiteet!$E$115,BB78*(CB78/1000)+(Satokasvi!$E$28-Satokasvi!$E$7)+IF(C$8="x",Toimenpiteet!$E$29,0)+IF(C$9="x",Toimenpiteet!$E$60,0)+IF(C$10="x",Toimenpiteet!$E$88,0))/(1+$C$13)^EB$61</f>
        <v>-257.28155339805824</v>
      </c>
      <c r="EC78" s="37">
        <f ca="1">IF(D$11="x",Toimenpiteet!$E$115,BC78*(CC78/1000)+(Satokasvi!$E$28-Satokasvi!$E$7)+IF(D$8="x",Toimenpiteet!$E$29,0)+IF(D$9="x",Toimenpiteet!$E$60,0)+IF(D$10="x",Toimenpiteet!$E$88,0))/(1+$C$13)^EC$61</f>
        <v>515.21481216353948</v>
      </c>
      <c r="ED78" s="37">
        <f ca="1">IF(E$11="x",Toimenpiteet!$E$115,BD78*(CD78/1000)+(Satokasvi!$E$28-Satokasvi!$E$7)+IF(E$8="x",Toimenpiteet!$E$29,0)+IF(E$9="x",Toimenpiteet!$E$60,0)+IF(E$10="x",Toimenpiteet!$E$88,0))/(1+$C$13)^ED$61</f>
        <v>465.5583765807599</v>
      </c>
      <c r="EE78" s="37">
        <f ca="1">IF(F$11="x",Toimenpiteet!$E$115,BE78*(CE78/1000)+(Satokasvi!$E$28-Satokasvi!$E$7)+IF(F$8="x",Toimenpiteet!$E$29,0)+IF(F$9="x",Toimenpiteet!$E$60,0)+IF(F$10="x",Toimenpiteet!$E$88,0))/(1+$C$13)^EE$61</f>
        <v>115.89579056336333</v>
      </c>
      <c r="EF78" s="37">
        <f ca="1">IF(G$11="x",Toimenpiteet!$E$115,BF78*(CF78/1000)+(Satokasvi!$E$28-Satokasvi!$E$7)+IF(G$8="x",Toimenpiteet!$E$29,0)+IF(G$9="x",Toimenpiteet!$E$60,0)+IF(G$10="x",Toimenpiteet!$E$88,0))/(1+$C$13)^EF$61</f>
        <v>137.02898541806871</v>
      </c>
      <c r="EG78" s="37">
        <f ca="1">IF(H$11="x",Toimenpiteet!$E$115,BG78*(CG78/1000)+(Satokasvi!$E$28-Satokasvi!$E$7)+IF(H$8="x",Toimenpiteet!$E$29,0)+IF(H$9="x",Toimenpiteet!$E$60,0)+IF(H$10="x",Toimenpiteet!$E$88,0))/(1+$C$13)^EG$61</f>
        <v>154.97986219477318</v>
      </c>
      <c r="EH78" s="37">
        <f ca="1">IF(I$11="x",Toimenpiteet!$E$115,BH78*(CH78/1000)+(Satokasvi!$E$28-Satokasvi!$E$7)+IF(I$8="x",Toimenpiteet!$E$29,0)+IF(I$9="x",Toimenpiteet!$E$60,0)+IF(I$10="x",Toimenpiteet!$E$88,0))/(1+$C$13)^EH$61</f>
        <v>137.70974352389189</v>
      </c>
      <c r="EI78" s="37">
        <f ca="1">IF(J$11="x",Toimenpiteet!$E$115,BI78*(CI78/1000)+(Satokasvi!$E$28-Satokasvi!$E$7)+IF(J$8="x",Toimenpiteet!$E$29,0)+IF(J$9="x",Toimenpiteet!$E$60,0)+IF(J$10="x",Toimenpiteet!$E$88,0))/(1+$C$13)^EI$61</f>
        <v>153.34434065558116</v>
      </c>
      <c r="EJ78" s="37">
        <f ca="1">IF(K$11="x",Toimenpiteet!$E$115,BJ78*(CJ78/1000)+(Satokasvi!$E$28-Satokasvi!$E$7)+IF(K$8="x",Toimenpiteet!$E$29,0)+IF(K$9="x",Toimenpiteet!$E$60,0)+IF(K$10="x",Toimenpiteet!$E$88,0))/(1+$C$13)^EJ$61</f>
        <v>372.16234757675039</v>
      </c>
      <c r="EK78" s="37">
        <f ca="1">IF(L$11="x",Toimenpiteet!$E$115,BK78*(CK78/1000)+(Satokasvi!$E$28-Satokasvi!$E$7)+IF(L$8="x",Toimenpiteet!$E$29,0)+IF(L$9="x",Toimenpiteet!$E$60,0)+IF(L$10="x",Toimenpiteet!$E$88,0))/(1+$C$13)^EK$61</f>
        <v>213.98986035987625</v>
      </c>
      <c r="EL78" s="37">
        <f ca="1">IF(M$11="x",Toimenpiteet!$E$115,BL78*(CL78/1000)+(Satokasvi!$E$28-Satokasvi!$E$7)+IF(M$8="x",Toimenpiteet!$E$29,0)+IF(M$9="x",Toimenpiteet!$E$60,0)+IF(M$10="x",Toimenpiteet!$E$88,0))/(1+$C$13)^EL$61</f>
        <v>-191.44163829867202</v>
      </c>
      <c r="EM78" s="37">
        <f ca="1">IF(N$11="x",Toimenpiteet!$E$115,BM78*(CM78/1000)+(Satokasvi!$E$28-Satokasvi!$E$7)+IF(N$8="x",Toimenpiteet!$E$29,0)+IF(N$9="x",Toimenpiteet!$E$60,0)+IF(N$10="x",Toimenpiteet!$E$88,0))/(1+$C$13)^EM$61</f>
        <v>91.532502408526057</v>
      </c>
      <c r="EN78" s="37">
        <f ca="1">IF(O$11="x",Toimenpiteet!$E$115,BN78*(CN78/1000)+(Satokasvi!$E$28-Satokasvi!$E$7)+IF(O$8="x",Toimenpiteet!$E$29,0)+IF(O$9="x",Toimenpiteet!$E$60,0)+IF(O$10="x",Toimenpiteet!$E$88,0))/(1+$C$13)^EN$61</f>
        <v>-180.45210509819213</v>
      </c>
      <c r="EO78" s="37">
        <f ca="1">IF(P$11="x",Toimenpiteet!$E$115,BO78*(CO78/1000)+(Satokasvi!$E$28-Satokasvi!$E$7)+IF(P$8="x",Toimenpiteet!$E$29,0)+IF(P$9="x",Toimenpiteet!$E$60,0)+IF(P$10="x",Toimenpiteet!$E$88,0))/(1+$C$13)^EO$61</f>
        <v>171.88366598287723</v>
      </c>
      <c r="EP78" s="37">
        <f ca="1">IF(Q$11="x",Toimenpiteet!$E$115,BP78*(CP78/1000)+(Satokasvi!$E$28-Satokasvi!$E$7)+IF(Q$8="x",Toimenpiteet!$E$29,0)+IF(Q$9="x",Toimenpiteet!$E$60,0)+IF(Q$10="x",Toimenpiteet!$E$88,0))/(1+$C$13)^EP$61</f>
        <v>319.11584650030051</v>
      </c>
      <c r="EQ78" s="37">
        <f ca="1">IF(R$11="x",Toimenpiteet!$E$115,BQ78*(CQ78/1000)+(Satokasvi!$E$28-Satokasvi!$E$7)+IF(R$8="x",Toimenpiteet!$E$29,0)+IF(R$9="x",Toimenpiteet!$E$60,0)+IF(R$10="x",Toimenpiteet!$E$88,0))/(1+$C$13)^EQ$61</f>
        <v>276.84180236030204</v>
      </c>
      <c r="ER78" s="37">
        <f ca="1">IF(S$11="x",Toimenpiteet!$E$115,BR78*(CR78/1000)+(Satokasvi!$E$28-Satokasvi!$E$7)+IF(S$8="x",Toimenpiteet!$E$29,0)+IF(S$9="x",Toimenpiteet!$E$60,0)+IF(S$10="x",Toimenpiteet!$E$88,0))/(1+$C$13)^ER$61</f>
        <v>4.8923821955232416</v>
      </c>
      <c r="ES78" s="37">
        <f ca="1">IF(T$11="x",Toimenpiteet!$E$115,BS78*(CS78/1000)+(Satokasvi!$E$28-Satokasvi!$E$7)+IF(T$8="x",Toimenpiteet!$E$29,0)+IF(T$9="x",Toimenpiteet!$E$60,0)+IF(T$10="x",Toimenpiteet!$E$88,0))/(1+$C$13)^ES$61</f>
        <v>171.14328073237542</v>
      </c>
      <c r="ET78" s="37">
        <f ca="1">IF(U$11="x",Toimenpiteet!$E$115,BT78*(CT78/1000)+(Satokasvi!$E$28-Satokasvi!$E$7)+IF(U$8="x",Toimenpiteet!$E$29,0)+IF(U$9="x",Toimenpiteet!$E$60,0)+IF(U$10="x",Toimenpiteet!$E$88,0))/(1+$C$13)^ET$61</f>
        <v>123.86895721335529</v>
      </c>
      <c r="EU78" s="37">
        <f ca="1">IF(V$11="x",Toimenpiteet!$E$115,BU78*(CU78/1000)+(Satokasvi!$E$28-Satokasvi!$E$7)+IF(V$8="x",Toimenpiteet!$E$29,0)+IF(V$9="x",Toimenpiteet!$E$60,0)+IF(V$10="x",Toimenpiteet!$E$88,0))/(1+$C$13)^EU$61</f>
        <v>-146.72407485937876</v>
      </c>
      <c r="EV78" s="37">
        <f ca="1">IF(W$11="x",Toimenpiteet!$E$115,BV78*(CV78/1000)+(Satokasvi!$E$28-Satokasvi!$E$7)+IF(W$8="x",Toimenpiteet!$E$29,0)+IF(W$9="x",Toimenpiteet!$E$60,0)+IF(W$10="x",Toimenpiteet!$E$88,0))/(1+$C$13)^EV$61</f>
        <v>-142.45055811590174</v>
      </c>
      <c r="EW78" s="37">
        <f ca="1">IF(X$11="x",Toimenpiteet!$E$115,BW78*(CW78/1000)+(Satokasvi!$E$28-Satokasvi!$E$7)+IF(X$8="x",Toimenpiteet!$E$29,0)+IF(X$9="x",Toimenpiteet!$E$60,0)+IF(X$10="x",Toimenpiteet!$E$88,0))/(1+$C$13)^EW$61</f>
        <v>233.80490371540301</v>
      </c>
      <c r="EX78" s="37">
        <f ca="1">IF(Y$11="x",Toimenpiteet!$E$115,BX78*(CX78/1000)+(Satokasvi!$E$28-Satokasvi!$E$7)+IF(Y$8="x",Toimenpiteet!$E$29,0)+IF(Y$9="x",Toimenpiteet!$E$60,0)+IF(Y$10="x",Toimenpiteet!$E$88,0))/(1+$C$13)^EX$61</f>
        <v>103.66351333272175</v>
      </c>
      <c r="EY78" s="37">
        <f ca="1">IF(Z$11="x",Toimenpiteet!$E$115,BY78*(CY78/1000)+(Satokasvi!$E$28-Satokasvi!$E$7)+IF(Z$8="x",Toimenpiteet!$E$29,0)+IF(Z$9="x",Toimenpiteet!$E$60,0)+IF(Z$10="x",Toimenpiteet!$E$88,0))/(1+$C$13)^EY$61</f>
        <v>224.14569336716156</v>
      </c>
      <c r="EZ78" s="37">
        <f ca="1">IF(AA$11="x",Toimenpiteet!$E$115,BZ78*(CZ78/1000)+(Satokasvi!$E$28-Satokasvi!$E$7)+IF(AA$8="x",Toimenpiteet!$E$29,0)+IF(AA$9="x",Toimenpiteet!$E$60,0)+IF(AA$10="x",Toimenpiteet!$E$88,0))/(1+$C$13)^EZ$61</f>
        <v>185.27392997333445</v>
      </c>
      <c r="FA78" s="37"/>
      <c r="FB78" s="37">
        <f t="shared" ca="1" si="48"/>
        <v>-257.28155339805824</v>
      </c>
      <c r="FC78" s="37">
        <f t="shared" ca="1" si="49"/>
        <v>257.93325876548124</v>
      </c>
      <c r="FD78" s="37">
        <f t="shared" ca="1" si="50"/>
        <v>723.49163534624108</v>
      </c>
      <c r="FE78" s="37">
        <f t="shared" ca="1" si="51"/>
        <v>839.38742590960442</v>
      </c>
      <c r="FF78" s="37">
        <f t="shared" ca="1" si="52"/>
        <v>976.41641132767313</v>
      </c>
      <c r="FG78" s="37">
        <f t="shared" ca="1" si="53"/>
        <v>1131.3962735224463</v>
      </c>
      <c r="FH78" s="37">
        <f t="shared" ca="1" si="54"/>
        <v>1269.1060170463381</v>
      </c>
      <c r="FI78" s="37">
        <f t="shared" ca="1" si="55"/>
        <v>1422.4503577019193</v>
      </c>
      <c r="FJ78" s="37">
        <f t="shared" ca="1" si="56"/>
        <v>1794.6127052786696</v>
      </c>
      <c r="FK78" s="37">
        <f t="shared" ca="1" si="57"/>
        <v>2008.6025656385459</v>
      </c>
      <c r="FL78" s="37">
        <f t="shared" ca="1" si="58"/>
        <v>1817.160927339874</v>
      </c>
      <c r="FM78" s="37">
        <f t="shared" ca="1" si="59"/>
        <v>1908.6934297483999</v>
      </c>
      <c r="FN78" s="37">
        <f t="shared" ca="1" si="60"/>
        <v>1728.2413246502078</v>
      </c>
      <c r="FO78" s="37">
        <f t="shared" ca="1" si="61"/>
        <v>1900.124990633085</v>
      </c>
      <c r="FP78" s="37">
        <f t="shared" ca="1" si="62"/>
        <v>2219.2408371333854</v>
      </c>
      <c r="FQ78" s="37">
        <f t="shared" ca="1" si="63"/>
        <v>2496.0826394936876</v>
      </c>
      <c r="FR78" s="37">
        <f t="shared" ca="1" si="64"/>
        <v>2500.9750216892107</v>
      </c>
      <c r="FS78" s="37">
        <f t="shared" ca="1" si="65"/>
        <v>2672.1183024215861</v>
      </c>
      <c r="FT78" s="37">
        <f t="shared" ca="1" si="66"/>
        <v>2795.9872596349414</v>
      </c>
      <c r="FU78" s="37">
        <f t="shared" ca="1" si="67"/>
        <v>2649.2631847755629</v>
      </c>
      <c r="FV78" s="37">
        <f t="shared" ca="1" si="68"/>
        <v>2506.812626659661</v>
      </c>
      <c r="FW78" s="37">
        <f t="shared" ca="1" si="69"/>
        <v>2740.6175303750638</v>
      </c>
      <c r="FX78" s="37">
        <f t="shared" ca="1" si="70"/>
        <v>2844.2810437077856</v>
      </c>
      <c r="FY78" s="37">
        <f t="shared" ca="1" si="71"/>
        <v>3068.4267370749471</v>
      </c>
      <c r="FZ78" s="37">
        <f t="shared" ca="1" si="72"/>
        <v>3253.7006670482815</v>
      </c>
      <c r="GA78" s="37"/>
      <c r="GB78" s="37">
        <f t="shared" ca="1" si="73"/>
        <v>-257.28155339805824</v>
      </c>
      <c r="GC78" s="37">
        <f t="shared" ca="1" si="74"/>
        <v>257.93325876548124</v>
      </c>
      <c r="GD78" s="37">
        <f t="shared" ca="1" si="23"/>
        <v>723.49163534624108</v>
      </c>
      <c r="GE78" s="37">
        <f t="shared" ca="1" si="24"/>
        <v>839.38742590960442</v>
      </c>
      <c r="GF78" s="37">
        <f t="shared" ca="1" si="25"/>
        <v>976.41641132767313</v>
      </c>
      <c r="GG78" s="37">
        <f t="shared" ca="1" si="26"/>
        <v>1131.3962735224463</v>
      </c>
      <c r="GH78" s="37">
        <f t="shared" ca="1" si="27"/>
        <v>1269.1060170463381</v>
      </c>
      <c r="GI78" s="37">
        <f t="shared" ca="1" si="28"/>
        <v>1422.4503577019193</v>
      </c>
      <c r="GJ78" s="37">
        <f t="shared" ca="1" si="29"/>
        <v>1794.6127052786696</v>
      </c>
      <c r="GK78" s="37">
        <f t="shared" ca="1" si="30"/>
        <v>2008.6025656385459</v>
      </c>
      <c r="GL78" s="37">
        <f t="shared" ca="1" si="31"/>
        <v>1817.160927339874</v>
      </c>
      <c r="GM78" s="37">
        <f t="shared" ca="1" si="32"/>
        <v>1908.6934297483999</v>
      </c>
      <c r="GN78" s="37">
        <f t="shared" ca="1" si="33"/>
        <v>1728.2413246502078</v>
      </c>
      <c r="GO78" s="37">
        <f t="shared" ca="1" si="34"/>
        <v>1900.124990633085</v>
      </c>
      <c r="GP78" s="37">
        <f t="shared" ca="1" si="35"/>
        <v>2219.2408371333854</v>
      </c>
      <c r="GQ78" s="37">
        <f t="shared" ca="1" si="36"/>
        <v>2496.0826394936876</v>
      </c>
      <c r="GR78" s="37">
        <f t="shared" ca="1" si="37"/>
        <v>2500.9750216892107</v>
      </c>
      <c r="GS78" s="37">
        <f t="shared" ca="1" si="38"/>
        <v>2672.1183024215861</v>
      </c>
      <c r="GT78" s="37">
        <f t="shared" ca="1" si="39"/>
        <v>2795.9872596349414</v>
      </c>
      <c r="GU78" s="37">
        <f t="shared" ca="1" si="40"/>
        <v>2649.2631847755629</v>
      </c>
      <c r="GV78" s="37">
        <f t="shared" ca="1" si="41"/>
        <v>2506.812626659661</v>
      </c>
      <c r="GW78" s="37">
        <f t="shared" ca="1" si="42"/>
        <v>2740.6175303750638</v>
      </c>
      <c r="GX78" s="37">
        <f t="shared" ca="1" si="43"/>
        <v>2844.2810437077856</v>
      </c>
      <c r="GY78" s="37">
        <f t="shared" ca="1" si="44"/>
        <v>3068.4267370749471</v>
      </c>
      <c r="GZ78" s="37">
        <f t="shared" ca="1" si="45"/>
        <v>3253.7006670482815</v>
      </c>
      <c r="HA78" s="37"/>
      <c r="HB78" s="37">
        <f t="shared" ca="1" si="77"/>
        <v>976.41641132767313</v>
      </c>
      <c r="HC78" s="37">
        <f t="shared" ca="1" si="75"/>
        <v>976.41641132767313</v>
      </c>
      <c r="HD78" s="37">
        <f t="shared" ca="1" si="76"/>
        <v>0</v>
      </c>
      <c r="HF78" s="40" t="s">
        <v>89</v>
      </c>
      <c r="HG78" s="14"/>
      <c r="HH78" s="14"/>
      <c r="HI78" s="14"/>
      <c r="HJ78" s="14"/>
      <c r="HK78" s="14"/>
      <c r="HL78" s="14"/>
      <c r="HM78" s="14"/>
      <c r="HN78" s="14"/>
      <c r="HO78" s="14"/>
      <c r="HP78" s="14"/>
      <c r="HQ78" s="14"/>
      <c r="HR78" s="14"/>
      <c r="HS78" s="14"/>
      <c r="HT78" s="14"/>
      <c r="HU78" s="14"/>
      <c r="HV78" s="14"/>
      <c r="HW78" s="14"/>
      <c r="HX78" s="14"/>
      <c r="HY78" s="14"/>
      <c r="HZ78" s="14"/>
      <c r="IA78" s="14"/>
      <c r="IB78" s="14"/>
      <c r="IC78" s="14"/>
      <c r="ID78" s="14"/>
      <c r="IE78" s="14"/>
      <c r="IF78" s="14"/>
    </row>
    <row r="79" spans="2:240" x14ac:dyDescent="0.35">
      <c r="B79" s="15">
        <f t="shared" ref="B79:Q94" ca="1" si="82">RAND()</f>
        <v>0.68651608360590777</v>
      </c>
      <c r="C79" s="15">
        <f t="shared" ca="1" si="82"/>
        <v>0.62933726582187266</v>
      </c>
      <c r="D79" s="15">
        <f t="shared" ca="1" si="82"/>
        <v>0.55330051729710616</v>
      </c>
      <c r="E79" s="15">
        <f t="shared" ca="1" si="82"/>
        <v>0.55020853382809598</v>
      </c>
      <c r="F79" s="15">
        <f t="shared" ca="1" si="82"/>
        <v>4.0333578346309906E-2</v>
      </c>
      <c r="G79" s="15">
        <f t="shared" ca="1" si="82"/>
        <v>0.31829370794976031</v>
      </c>
      <c r="H79" s="15">
        <f t="shared" ca="1" si="82"/>
        <v>0.48606305208026945</v>
      </c>
      <c r="I79" s="15">
        <f t="shared" ca="1" si="82"/>
        <v>0.12252784739698963</v>
      </c>
      <c r="J79" s="15">
        <f t="shared" ca="1" si="82"/>
        <v>0.92797744623814959</v>
      </c>
      <c r="K79" s="15">
        <f t="shared" ca="1" si="82"/>
        <v>0.44775892570149889</v>
      </c>
      <c r="L79" s="15">
        <f t="shared" ca="1" si="82"/>
        <v>0.27922547712590484</v>
      </c>
      <c r="M79" s="15">
        <f t="shared" ca="1" si="82"/>
        <v>0.58920521584019048</v>
      </c>
      <c r="N79" s="15">
        <f t="shared" ca="1" si="82"/>
        <v>0.63163166996464093</v>
      </c>
      <c r="O79" s="15">
        <f t="shared" ca="1" si="82"/>
        <v>0.38389609415304438</v>
      </c>
      <c r="P79" s="15">
        <f t="shared" ca="1" si="82"/>
        <v>0.72755650827349938</v>
      </c>
      <c r="Q79" s="15">
        <f t="shared" ca="1" si="82"/>
        <v>0.82543693321494205</v>
      </c>
      <c r="R79" s="15">
        <f t="shared" ca="1" si="81"/>
        <v>0.41356121227588449</v>
      </c>
      <c r="S79" s="15">
        <f t="shared" ca="1" si="81"/>
        <v>0.34394022758473242</v>
      </c>
      <c r="T79" s="15">
        <f t="shared" ca="1" si="81"/>
        <v>0.36018327769167136</v>
      </c>
      <c r="U79" s="15">
        <f t="shared" ca="1" si="81"/>
        <v>6.2854807450902328E-2</v>
      </c>
      <c r="V79" s="15">
        <f t="shared" ca="1" si="81"/>
        <v>0.86804020787526559</v>
      </c>
      <c r="W79" s="15">
        <f t="shared" ca="1" si="81"/>
        <v>0.24387851912034131</v>
      </c>
      <c r="X79" s="15">
        <f t="shared" ca="1" si="81"/>
        <v>0.44642242386910769</v>
      </c>
      <c r="Y79" s="15">
        <f t="shared" ca="1" si="81"/>
        <v>0.25593439716125266</v>
      </c>
      <c r="Z79" s="15">
        <f t="shared" ca="1" si="81"/>
        <v>0.43347428687935385</v>
      </c>
      <c r="AB79" s="5">
        <f ca="1">_xlfn.NORM.INV(B79,Satokasvi!$H$8,Satokasvi!$I$8)*_xlfn.BINOM.INV(1,(1-Satokasvi!$H$15),B79)</f>
        <v>2621.4997648662661</v>
      </c>
      <c r="AC79" s="5">
        <f ca="1">_xlfn.NORM.INV(C79,Satokasvi!$H$8,Satokasvi!$I$8)*_xlfn.BINOM.INV(1,(1-Satokasvi!$H$15),C79)</f>
        <v>2582.5246475784102</v>
      </c>
      <c r="AD79" s="5">
        <f ca="1">_xlfn.NORM.INV(D79,Satokasvi!$H$8,Satokasvi!$I$8)*_xlfn.BINOM.INV(1,(1-Satokasvi!$H$15),D79)</f>
        <v>2533.5011410103516</v>
      </c>
      <c r="AE79" s="5">
        <f ca="1">_xlfn.NORM.INV(E79,Satokasvi!$H$8,Satokasvi!$I$8)*_xlfn.BINOM.INV(1,(1-Satokasvi!$H$15),E79)</f>
        <v>2531.5470561243133</v>
      </c>
      <c r="AF79" s="5">
        <f ca="1">_xlfn.NORM.INV(F79,Satokasvi!$H$8,Satokasvi!$I$8)*_xlfn.BINOM.INV(1,(1-Satokasvi!$H$15),F79)</f>
        <v>0</v>
      </c>
      <c r="AG79" s="5">
        <f ca="1">_xlfn.NORM.INV(G79,Satokasvi!$H$8,Satokasvi!$I$8)*_xlfn.BINOM.INV(1,(1-Satokasvi!$H$15),G79)</f>
        <v>2381.8811217177054</v>
      </c>
      <c r="AH79" s="5">
        <f ca="1">_xlfn.NORM.INV(H79,Satokasvi!$H$8,Satokasvi!$I$8)*_xlfn.BINOM.INV(1,(1-Satokasvi!$H$15),H79)</f>
        <v>2491.2645358261607</v>
      </c>
      <c r="AI79" s="5">
        <f ca="1">_xlfn.NORM.INV(I79,Satokasvi!$H$8,Satokasvi!$I$8)*_xlfn.BINOM.INV(1,(1-Satokasvi!$H$15),I79)</f>
        <v>0</v>
      </c>
      <c r="AJ79" s="5">
        <f ca="1">_xlfn.NORM.INV(J79,Satokasvi!$H$8,Satokasvi!$I$8)*_xlfn.BINOM.INV(1,(1-Satokasvi!$H$15),J79)</f>
        <v>2865.2229771361981</v>
      </c>
      <c r="AK79" s="5">
        <f ca="1">_xlfn.NORM.INV(K79,Satokasvi!$H$8,Satokasvi!$I$8)*_xlfn.BINOM.INV(1,(1-Satokasvi!$H$15),K79)</f>
        <v>2467.1686347997697</v>
      </c>
      <c r="AL79" s="5">
        <f ca="1">_xlfn.NORM.INV(L79,Satokasvi!$H$8,Satokasvi!$I$8)*_xlfn.BINOM.INV(1,(1-Satokasvi!$H$15),L79)</f>
        <v>2353.7140218705972</v>
      </c>
      <c r="AM79" s="5">
        <f ca="1">_xlfn.NORM.INV(M79,Satokasvi!$H$8,Satokasvi!$I$8)*_xlfn.BINOM.INV(1,(1-Satokasvi!$H$15),M79)</f>
        <v>2556.3752433136533</v>
      </c>
      <c r="AN79" s="5">
        <f ca="1">_xlfn.NORM.INV(N79,Satokasvi!$H$8,Satokasvi!$I$8)*_xlfn.BINOM.INV(1,(1-Satokasvi!$H$15),N79)</f>
        <v>2584.0444939766944</v>
      </c>
      <c r="AO79" s="5">
        <f ca="1">_xlfn.NORM.INV(O79,Satokasvi!$H$8,Satokasvi!$I$8)*_xlfn.BINOM.INV(1,(1-Satokasvi!$H$15),O79)</f>
        <v>2426.1839912532751</v>
      </c>
      <c r="AP79" s="5">
        <f ca="1">_xlfn.NORM.INV(P79,Satokasvi!$H$8,Satokasvi!$I$8)*_xlfn.BINOM.INV(1,(1-Satokasvi!$H$15),P79)</f>
        <v>2651.3598858001442</v>
      </c>
      <c r="AQ79" s="5">
        <f ca="1">_xlfn.NORM.INV(Q79,Satokasvi!$H$8,Satokasvi!$I$8)*_xlfn.BINOM.INV(1,(1-Satokasvi!$H$15),Q79)</f>
        <v>2734.0714129714797</v>
      </c>
      <c r="AR79" s="5">
        <f ca="1">_xlfn.NORM.INV(R79,Satokasvi!$H$8,Satokasvi!$I$8)*_xlfn.BINOM.INV(1,(1-Satokasvi!$H$15),R79)</f>
        <v>2445.4015913018702</v>
      </c>
      <c r="AS79" s="5">
        <f ca="1">_xlfn.NORM.INV(S79,Satokasvi!$H$8,Satokasvi!$I$8)*_xlfn.BINOM.INV(1,(1-Satokasvi!$H$15),S79)</f>
        <v>2399.5667227426989</v>
      </c>
      <c r="AT79" s="5">
        <f ca="1">_xlfn.NORM.INV(T79,Satokasvi!$H$8,Satokasvi!$I$8)*_xlfn.BINOM.INV(1,(1-Satokasvi!$H$15),T79)</f>
        <v>2410.5077642302253</v>
      </c>
      <c r="AU79" s="5">
        <f ca="1">_xlfn.NORM.INV(U79,Satokasvi!$H$8,Satokasvi!$I$8)*_xlfn.BINOM.INV(1,(1-Satokasvi!$H$15),U79)</f>
        <v>0</v>
      </c>
      <c r="AV79" s="5">
        <f ca="1">_xlfn.NORM.INV(V79,Satokasvi!$H$8,Satokasvi!$I$8)*_xlfn.BINOM.INV(1,(1-Satokasvi!$H$15),V79)</f>
        <v>2779.2937052012012</v>
      </c>
      <c r="AW79" s="5">
        <f ca="1">_xlfn.NORM.INV(W79,Satokasvi!$H$8,Satokasvi!$I$8)*_xlfn.BINOM.INV(1,(1-Satokasvi!$H$15),W79)</f>
        <v>0</v>
      </c>
      <c r="AX79" s="5">
        <f ca="1">_xlfn.NORM.INV(X79,Satokasvi!$H$8,Satokasvi!$I$8)*_xlfn.BINOM.INV(1,(1-Satokasvi!$H$15),X79)</f>
        <v>2466.3236639791876</v>
      </c>
      <c r="AY79" s="5">
        <f ca="1">_xlfn.NORM.INV(Y79,Satokasvi!$H$8,Satokasvi!$I$8)*_xlfn.BINOM.INV(1,(1-Satokasvi!$H$15),Y79)</f>
        <v>2336.0173561456318</v>
      </c>
      <c r="AZ79" s="5">
        <f ca="1">_xlfn.NORM.INV(Z79,Satokasvi!$H$8,Satokasvi!$I$8)*_xlfn.BINOM.INV(1,(1-Satokasvi!$H$15),Z79)</f>
        <v>2458.1160793947529</v>
      </c>
      <c r="BB79" s="5">
        <f ca="1">IF(C$11="x",0,_xlfn.NORM.INV(B79,Satokasvi!$H$8,Satokasvi!$I$8)*IF(C$8="x",(1+Toimenpiteet!$C$7),1)*IF(C$9="x",(1+Toimenpiteet!$C$34),1)*(1+C$30)*_xlfn.BINOM.INV(1,(1-(Satokasvi!$H$15*(1+C$41))),B79))</f>
        <v>2621.4997648662661</v>
      </c>
      <c r="BC79" s="5">
        <f ca="1">IF(D$11="x",0,_xlfn.NORM.INV(C79,Satokasvi!$H$8,Satokasvi!$I$8)*IF(D$8="x",(1+Toimenpiteet!$C$7),1)*IF(D$9="x",(1+Toimenpiteet!$C$34),1)*(1+D$30)*_xlfn.BINOM.INV(1,(1-(Satokasvi!$H$15*(1+D$41))),C79))</f>
        <v>2582.5246475784102</v>
      </c>
      <c r="BD79" s="5">
        <f ca="1">IF(E$11="x",0,_xlfn.NORM.INV(D79,Satokasvi!$H$8,Satokasvi!$I$8)*IF(E$8="x",(1+Toimenpiteet!$C$7),1)*IF(E$9="x",(1+Toimenpiteet!$C$34),1)*(1+E$30)*_xlfn.BINOM.INV(1,(1-(Satokasvi!$H$15*(1+E$41))),D79))</f>
        <v>2533.5011410103516</v>
      </c>
      <c r="BE79" s="5">
        <f ca="1">IF(F$11="x",0,_xlfn.NORM.INV(E79,Satokasvi!$H$8,Satokasvi!$I$8)*IF(F$8="x",(1+Toimenpiteet!$C$7),1)*IF(F$9="x",(1+Toimenpiteet!$C$34),1)*(1+F$30)*_xlfn.BINOM.INV(1,(1-(Satokasvi!$H$15*(1+F$41))),E79))</f>
        <v>2531.5470561243133</v>
      </c>
      <c r="BF79" s="5">
        <f ca="1">IF(G$11="x",0,_xlfn.NORM.INV(F79,Satokasvi!$H$8,Satokasvi!$I$8)*IF(G$8="x",(1+Toimenpiteet!$C$7),1)*IF(G$9="x",(1+Toimenpiteet!$C$34),1)*(1+G$30)*_xlfn.BINOM.INV(1,(1-(Satokasvi!$H$15*(1+G$41))),F79))</f>
        <v>0</v>
      </c>
      <c r="BG79" s="5">
        <f ca="1">IF(H$11="x",0,_xlfn.NORM.INV(G79,Satokasvi!$H$8,Satokasvi!$I$8)*IF(H$8="x",(1+Toimenpiteet!$C$7),1)*IF(H$9="x",(1+Toimenpiteet!$C$34),1)*(1+H$30)*_xlfn.BINOM.INV(1,(1-(Satokasvi!$H$15*(1+H$41))),G79))</f>
        <v>2381.8811217177054</v>
      </c>
      <c r="BH79" s="5">
        <f ca="1">IF(I$11="x",0,_xlfn.NORM.INV(H79,Satokasvi!$H$8,Satokasvi!$I$8)*IF(I$8="x",(1+Toimenpiteet!$C$7),1)*IF(I$9="x",(1+Toimenpiteet!$C$34),1)*(1+I$30)*_xlfn.BINOM.INV(1,(1-(Satokasvi!$H$15*(1+I$41))),H79))</f>
        <v>2491.2645358261607</v>
      </c>
      <c r="BI79" s="5">
        <f ca="1">IF(J$11="x",0,_xlfn.NORM.INV(I79,Satokasvi!$H$8,Satokasvi!$I$8)*IF(J$8="x",(1+Toimenpiteet!$C$7),1)*IF(J$9="x",(1+Toimenpiteet!$C$34),1)*(1+J$30)*_xlfn.BINOM.INV(1,(1-(Satokasvi!$H$15*(1+J$41))),I79))</f>
        <v>0</v>
      </c>
      <c r="BJ79" s="5">
        <f ca="1">IF(K$11="x",0,_xlfn.NORM.INV(J79,Satokasvi!$H$8,Satokasvi!$I$8)*IF(K$8="x",(1+Toimenpiteet!$C$7),1)*IF(K$9="x",(1+Toimenpiteet!$C$34),1)*(1+K$30)*_xlfn.BINOM.INV(1,(1-(Satokasvi!$H$15*(1+K$41))),J79))</f>
        <v>2865.2229771361981</v>
      </c>
      <c r="BK79" s="5">
        <f ca="1">IF(L$11="x",0,_xlfn.NORM.INV(K79,Satokasvi!$H$8,Satokasvi!$I$8)*IF(L$8="x",(1+Toimenpiteet!$C$7),1)*IF(L$9="x",(1+Toimenpiteet!$C$34),1)*(1+L$30)*_xlfn.BINOM.INV(1,(1-(Satokasvi!$H$15*(1+L$41))),K79))</f>
        <v>2467.1686347997697</v>
      </c>
      <c r="BL79" s="5">
        <f ca="1">IF(M$11="x",0,_xlfn.NORM.INV(L79,Satokasvi!$H$8,Satokasvi!$I$8)*IF(M$8="x",(1+Toimenpiteet!$C$7),1)*IF(M$9="x",(1+Toimenpiteet!$C$34),1)*(1+M$30)*_xlfn.BINOM.INV(1,(1-(Satokasvi!$H$15*(1+M$41))),L79))</f>
        <v>2353.7140218705972</v>
      </c>
      <c r="BM79" s="5">
        <f ca="1">IF(N$11="x",0,_xlfn.NORM.INV(M79,Satokasvi!$H$8,Satokasvi!$I$8)*IF(N$8="x",(1+Toimenpiteet!$C$7),1)*IF(N$9="x",(1+Toimenpiteet!$C$34),1)*(1+N$30)*_xlfn.BINOM.INV(1,(1-(Satokasvi!$H$15*(1+N$41))),M79))</f>
        <v>2556.3752433136533</v>
      </c>
      <c r="BN79" s="5">
        <f ca="1">IF(O$11="x",0,_xlfn.NORM.INV(N79,Satokasvi!$H$8,Satokasvi!$I$8)*IF(O$8="x",(1+Toimenpiteet!$C$7),1)*IF(O$9="x",(1+Toimenpiteet!$C$34),1)*(1+O$30)*_xlfn.BINOM.INV(1,(1-(Satokasvi!$H$15*(1+O$41))),N79))</f>
        <v>2584.0444939766944</v>
      </c>
      <c r="BO79" s="5">
        <f ca="1">IF(P$11="x",0,_xlfn.NORM.INV(O79,Satokasvi!$H$8,Satokasvi!$I$8)*IF(P$8="x",(1+Toimenpiteet!$C$7),1)*IF(P$9="x",(1+Toimenpiteet!$C$34),1)*(1+P$30)*_xlfn.BINOM.INV(1,(1-(Satokasvi!$H$15*(1+P$41))),O79))</f>
        <v>2426.1839912532751</v>
      </c>
      <c r="BP79" s="5">
        <f ca="1">IF(Q$11="x",0,_xlfn.NORM.INV(P79,Satokasvi!$H$8,Satokasvi!$I$8)*IF(Q$8="x",(1+Toimenpiteet!$C$7),1)*IF(Q$9="x",(1+Toimenpiteet!$C$34),1)*(1+Q$30)*_xlfn.BINOM.INV(1,(1-(Satokasvi!$H$15*(1+Q$41))),P79))</f>
        <v>2651.3598858001442</v>
      </c>
      <c r="BQ79" s="5">
        <f ca="1">IF(R$11="x",0,_xlfn.NORM.INV(Q79,Satokasvi!$H$8,Satokasvi!$I$8)*IF(R$8="x",(1+Toimenpiteet!$C$7),1)*IF(R$9="x",(1+Toimenpiteet!$C$34),1)*(1+R$30)*_xlfn.BINOM.INV(1,(1-(Satokasvi!$H$15*(1+R$41))),Q79))</f>
        <v>2734.0714129714797</v>
      </c>
      <c r="BR79" s="5">
        <f ca="1">IF(S$11="x",0,_xlfn.NORM.INV(R79,Satokasvi!$H$8,Satokasvi!$I$8)*IF(S$8="x",(1+Toimenpiteet!$C$7),1)*IF(S$9="x",(1+Toimenpiteet!$C$34),1)*(1+S$30)*_xlfn.BINOM.INV(1,(1-(Satokasvi!$H$15*(1+S$41))),R79))</f>
        <v>2445.4015913018702</v>
      </c>
      <c r="BS79" s="5">
        <f ca="1">IF(T$11="x",0,_xlfn.NORM.INV(S79,Satokasvi!$H$8,Satokasvi!$I$8)*IF(T$8="x",(1+Toimenpiteet!$C$7),1)*IF(T$9="x",(1+Toimenpiteet!$C$34),1)*(1+T$30)*_xlfn.BINOM.INV(1,(1-(Satokasvi!$H$15*(1+T$41))),S79))</f>
        <v>2399.5667227426989</v>
      </c>
      <c r="BT79" s="5">
        <f ca="1">IF(U$11="x",0,_xlfn.NORM.INV(T79,Satokasvi!$H$8,Satokasvi!$I$8)*IF(U$8="x",(1+Toimenpiteet!$C$7),1)*IF(U$9="x",(1+Toimenpiteet!$C$34),1)*(1+U$30)*_xlfn.BINOM.INV(1,(1-(Satokasvi!$H$15*(1+U$41))),T79))</f>
        <v>2410.5077642302253</v>
      </c>
      <c r="BU79" s="5">
        <f ca="1">IF(V$11="x",0,_xlfn.NORM.INV(U79,Satokasvi!$H$8,Satokasvi!$I$8)*IF(V$8="x",(1+Toimenpiteet!$C$7),1)*IF(V$9="x",(1+Toimenpiteet!$C$34),1)*(1+V$30)*_xlfn.BINOM.INV(1,(1-(Satokasvi!$H$15*(1+V$41))),U79))</f>
        <v>0</v>
      </c>
      <c r="BV79" s="5">
        <f ca="1">IF(W$11="x",0,_xlfn.NORM.INV(V79,Satokasvi!$H$8,Satokasvi!$I$8)*IF(W$8="x",(1+Toimenpiteet!$C$7),1)*IF(W$9="x",(1+Toimenpiteet!$C$34),1)*(1+W$30)*_xlfn.BINOM.INV(1,(1-(Satokasvi!$H$15*(1+W$41))),V79))</f>
        <v>2779.2937052012012</v>
      </c>
      <c r="BW79" s="5">
        <f ca="1">IF(X$11="x",0,_xlfn.NORM.INV(W79,Satokasvi!$H$8,Satokasvi!$I$8)*IF(X$8="x",(1+Toimenpiteet!$C$7),1)*IF(X$9="x",(1+Toimenpiteet!$C$34),1)*(1+X$30)*_xlfn.BINOM.INV(1,(1-(Satokasvi!$H$15*(1+X$41))),W79))</f>
        <v>0</v>
      </c>
      <c r="BX79" s="5">
        <f ca="1">IF(Y$11="x",0,_xlfn.NORM.INV(X79,Satokasvi!$H$8,Satokasvi!$I$8)*IF(Y$8="x",(1+Toimenpiteet!$C$7),1)*IF(Y$9="x",(1+Toimenpiteet!$C$34),1)*(1+Y$30)*_xlfn.BINOM.INV(1,(1-(Satokasvi!$H$15*(1+Y$41))),X79))</f>
        <v>2466.3236639791876</v>
      </c>
      <c r="BY79" s="5">
        <f ca="1">IF(Z$11="x",0,_xlfn.NORM.INV(Y79,Satokasvi!$H$8,Satokasvi!$I$8)*IF(Z$8="x",(1+Toimenpiteet!$C$7),1)*IF(Z$9="x",(1+Toimenpiteet!$C$34),1)*(1+Z$30)*_xlfn.BINOM.INV(1,(1-(Satokasvi!$H$15*(1+Z$41))),Y79))</f>
        <v>2336.0173561456318</v>
      </c>
      <c r="BZ79" s="5">
        <f ca="1">IF(AA$11="x",0,_xlfn.NORM.INV(Z79,Satokasvi!$H$8,Satokasvi!$I$8)*IF(AA$8="x",(1+Toimenpiteet!$C$7),1)*IF(AA$9="x",(1+Toimenpiteet!$C$34),1)*(1+AA$30)*_xlfn.BINOM.INV(1,(1-(Satokasvi!$H$15*(1+AA$41))),Z79))</f>
        <v>2458.1160793947529</v>
      </c>
      <c r="CB79" s="35">
        <f ca="1">_xlfn.NORM.INV(RAND(),Satokasvi!$H$13,Satokasvi!$I$13)</f>
        <v>219.70055901161609</v>
      </c>
      <c r="CC79" s="35">
        <f ca="1">_xlfn.NORM.INV(RAND(),Satokasvi!$H$13,Satokasvi!$I$13)</f>
        <v>219.36205923819227</v>
      </c>
      <c r="CD79" s="35">
        <f ca="1">_xlfn.NORM.INV(RAND(),Satokasvi!$H$13,Satokasvi!$I$13)</f>
        <v>192.94195102655644</v>
      </c>
      <c r="CE79" s="35">
        <f ca="1">_xlfn.NORM.INV(RAND(),Satokasvi!$H$13,Satokasvi!$I$13)</f>
        <v>178.83578485639993</v>
      </c>
      <c r="CF79" s="35">
        <f ca="1">_xlfn.NORM.INV(RAND(),Satokasvi!$H$13,Satokasvi!$I$13)</f>
        <v>157.16214635484363</v>
      </c>
      <c r="CG79" s="35">
        <f ca="1">_xlfn.NORM.INV(RAND(),Satokasvi!$H$13,Satokasvi!$I$13)</f>
        <v>155.19724737273211</v>
      </c>
      <c r="CH79" s="35">
        <f ca="1">_xlfn.NORM.INV(RAND(),Satokasvi!$H$13,Satokasvi!$I$13)</f>
        <v>294.31269348308706</v>
      </c>
      <c r="CI79" s="35">
        <f ca="1">_xlfn.NORM.INV(RAND(),Satokasvi!$H$13,Satokasvi!$I$13)</f>
        <v>165.57739029989634</v>
      </c>
      <c r="CJ79" s="35">
        <f ca="1">_xlfn.NORM.INV(RAND(),Satokasvi!$H$13,Satokasvi!$I$13)</f>
        <v>37.729049065171495</v>
      </c>
      <c r="CK79" s="35">
        <f ca="1">_xlfn.NORM.INV(RAND(),Satokasvi!$H$13,Satokasvi!$I$13)</f>
        <v>214.51680965331397</v>
      </c>
      <c r="CL79" s="35">
        <f ca="1">_xlfn.NORM.INV(RAND(),Satokasvi!$H$13,Satokasvi!$I$13)</f>
        <v>94.084876606668715</v>
      </c>
      <c r="CM79" s="35">
        <f ca="1">_xlfn.NORM.INV(RAND(),Satokasvi!$H$13,Satokasvi!$I$13)</f>
        <v>257.58250240221764</v>
      </c>
      <c r="CN79" s="35">
        <f ca="1">_xlfn.NORM.INV(RAND(),Satokasvi!$H$13,Satokasvi!$I$13)</f>
        <v>216.75976244434543</v>
      </c>
      <c r="CO79" s="35">
        <f ca="1">_xlfn.NORM.INV(RAND(),Satokasvi!$H$13,Satokasvi!$I$13)</f>
        <v>123.36057320310925</v>
      </c>
      <c r="CP79" s="35">
        <f ca="1">_xlfn.NORM.INV(RAND(),Satokasvi!$H$13,Satokasvi!$I$13)</f>
        <v>241.23955800501213</v>
      </c>
      <c r="CQ79" s="35">
        <f ca="1">_xlfn.NORM.INV(RAND(),Satokasvi!$H$13,Satokasvi!$I$13)</f>
        <v>213.21906831325484</v>
      </c>
      <c r="CR79" s="35">
        <f ca="1">_xlfn.NORM.INV(RAND(),Satokasvi!$H$13,Satokasvi!$I$13)</f>
        <v>175.84167482188133</v>
      </c>
      <c r="CS79" s="35">
        <f ca="1">_xlfn.NORM.INV(RAND(),Satokasvi!$H$13,Satokasvi!$I$13)</f>
        <v>197.83842396223358</v>
      </c>
      <c r="CT79" s="35">
        <f ca="1">_xlfn.NORM.INV(RAND(),Satokasvi!$H$13,Satokasvi!$I$13)</f>
        <v>176.46010584286196</v>
      </c>
      <c r="CU79" s="35">
        <f ca="1">_xlfn.NORM.INV(RAND(),Satokasvi!$H$13,Satokasvi!$I$13)</f>
        <v>176.7053133603014</v>
      </c>
      <c r="CV79" s="35">
        <f ca="1">_xlfn.NORM.INV(RAND(),Satokasvi!$H$13,Satokasvi!$I$13)</f>
        <v>185.53095301185365</v>
      </c>
      <c r="CW79" s="35">
        <f ca="1">_xlfn.NORM.INV(RAND(),Satokasvi!$H$13,Satokasvi!$I$13)</f>
        <v>199.46508483563619</v>
      </c>
      <c r="CX79" s="35">
        <f ca="1">_xlfn.NORM.INV(RAND(),Satokasvi!$H$13,Satokasvi!$I$13)</f>
        <v>206.09892296135777</v>
      </c>
      <c r="CY79" s="35">
        <f ca="1">_xlfn.NORM.INV(RAND(),Satokasvi!$H$13,Satokasvi!$I$13)</f>
        <v>221.52382988115471</v>
      </c>
      <c r="CZ79" s="35">
        <f ca="1">_xlfn.NORM.INV(RAND(),Satokasvi!$H$13,Satokasvi!$I$13)</f>
        <v>270.41254782181841</v>
      </c>
      <c r="DB79" s="37">
        <f ca="1">(AB79*(CB79/1000)+(Satokasvi!$E$28-Satokasvi!$E$7))/(1+$C$13)^DB$61</f>
        <v>301.88831435916387</v>
      </c>
      <c r="DC79" s="37">
        <f ca="1">(AC79*(CC79/1000)+(Satokasvi!$E$28-Satokasvi!$E$7))/(1+$C$13)^DC$61</f>
        <v>284.20013641831167</v>
      </c>
      <c r="DD79" s="37">
        <f ca="1">(AD79*(CD79/1000)+(Satokasvi!$E$28-Satokasvi!$E$7))/(1+$C$13)^DD$61</f>
        <v>204.82577356882749</v>
      </c>
      <c r="DE79" s="37">
        <f ca="1">(AE79*(CE79/1000)+(Satokasvi!$E$28-Satokasvi!$E$7))/(1+$C$13)^DE$61</f>
        <v>166.79674385036603</v>
      </c>
      <c r="DF79" s="37">
        <f ca="1">(AF79*(CF79/1000)+(Satokasvi!$E$28-Satokasvi!$E$7))/(1+$C$13)^DF$61</f>
        <v>-228.59132786180348</v>
      </c>
      <c r="DG79" s="37">
        <f ca="1">(AG79*(CG79/1000)+(Satokasvi!$E$28-Satokasvi!$E$7))/(1+$C$13)^DG$61</f>
        <v>87.652269472538507</v>
      </c>
      <c r="DH79" s="37">
        <f ca="1">(AH79*(CH79/1000)+(Satokasvi!$E$28-Satokasvi!$E$7))/(1+$C$13)^DH$61</f>
        <v>380.69820725570332</v>
      </c>
      <c r="DI79" s="37">
        <f ca="1">(AI79*(CI79/1000)+(Satokasvi!$E$28-Satokasvi!$E$7))/(1+$C$13)^DI$61</f>
        <v>-209.19344709319299</v>
      </c>
      <c r="DJ79" s="37">
        <f ca="1">(AJ79*(CJ79/1000)+(Satokasvi!$E$28-Satokasvi!$E$7))/(1+$C$13)^DJ$61</f>
        <v>-120.24914648575798</v>
      </c>
      <c r="DK79" s="37">
        <f ca="1">(AK79*(CK79/1000)+(Satokasvi!$E$28-Satokasvi!$E$7))/(1+$C$13)^DK$61</f>
        <v>196.62618037510006</v>
      </c>
      <c r="DL79" s="37">
        <f ca="1">(AL79*(CL79/1000)+(Satokasvi!$E$28-Satokasvi!$E$7))/(1+$C$13)^DL$61</f>
        <v>-31.462246088608016</v>
      </c>
      <c r="DM79" s="37">
        <f ca="1">(AM79*(CM79/1000)+(Satokasvi!$E$28-Satokasvi!$E$7))/(1+$C$13)^DM$61</f>
        <v>275.97722442940045</v>
      </c>
      <c r="DN79" s="37">
        <f ca="1">(AN79*(CN79/1000)+(Satokasvi!$E$28-Satokasvi!$E$7))/(1+$C$13)^DN$61</f>
        <v>200.96022853052517</v>
      </c>
      <c r="DO79" s="37">
        <f ca="1">(AO79*(CO79/1000)+(Satokasvi!$E$28-Satokasvi!$E$7))/(1+$C$13)^DO$61</f>
        <v>22.673331236926469</v>
      </c>
      <c r="DP79" s="37">
        <f ca="1">(AP79*(CP79/1000)+(Satokasvi!$E$28-Satokasvi!$E$7))/(1+$C$13)^DP$61</f>
        <v>240.44975714575054</v>
      </c>
      <c r="DQ79" s="37">
        <f ca="1">(AQ79*(CQ79/1000)+(Satokasvi!$E$28-Satokasvi!$E$7))/(1+$C$13)^DQ$61</f>
        <v>198.13976664432732</v>
      </c>
      <c r="DR79" s="37">
        <f ca="1">(AR79*(CR79/1000)+(Satokasvi!$E$28-Satokasvi!$E$7))/(1+$C$13)^DR$61</f>
        <v>99.829838035237444</v>
      </c>
      <c r="DS79" s="37">
        <f ca="1">(AS79*(CS79/1000)+(Satokasvi!$E$28-Satokasvi!$E$7))/(1+$C$13)^DS$61</f>
        <v>123.19221436341883</v>
      </c>
      <c r="DT79" s="37">
        <f ca="1">(AT79*(CT79/1000)+(Satokasvi!$E$28-Satokasvi!$E$7))/(1+$C$13)^DT$61</f>
        <v>91.450186288039731</v>
      </c>
      <c r="DU79" s="37">
        <f ca="1">(AU79*(CU79/1000)+(Satokasvi!$E$28-Satokasvi!$E$7))/(1+$C$13)^DU$61</f>
        <v>-146.72407485937876</v>
      </c>
      <c r="DV79" s="37">
        <f ca="1">(AV79*(CV79/1000)+(Satokasvi!$E$28-Satokasvi!$E$7))/(1+$C$13)^DV$61</f>
        <v>134.73404354209208</v>
      </c>
      <c r="DW79" s="37">
        <f ca="1">(AW79*(CW79/1000)+(Satokasvi!$E$28-Satokasvi!$E$7))/(1+$C$13)^DW$61</f>
        <v>-138.30151273388518</v>
      </c>
      <c r="DX79" s="37">
        <f ca="1">(AX79*(CX79/1000)+(Satokasvi!$E$28-Satokasvi!$E$7))/(1+$C$13)^DX$61</f>
        <v>123.28147230867056</v>
      </c>
      <c r="DY79" s="37">
        <f ca="1">(AY79*(CY79/1000)+(Satokasvi!$E$28-Satokasvi!$E$7))/(1+$C$13)^DY$61</f>
        <v>124.205157128218</v>
      </c>
      <c r="DZ79" s="37">
        <f ca="1">(AZ79*(CZ79/1000)+(Satokasvi!$E$28-Satokasvi!$E$7))/(1+$C$13)^DZ$61</f>
        <v>190.90154032568557</v>
      </c>
      <c r="EB79" s="37">
        <f ca="1">IF(C$11="x",Toimenpiteet!$E$115,BB79*(CB79/1000)+(Satokasvi!$E$28-Satokasvi!$E$7)+IF(C$8="x",Toimenpiteet!$E$29,0)+IF(C$9="x",Toimenpiteet!$E$60,0)+IF(C$10="x",Toimenpiteet!$E$88,0))/(1+$C$13)^EB$61</f>
        <v>301.88831435916387</v>
      </c>
      <c r="EC79" s="37">
        <f ca="1">IF(D$11="x",Toimenpiteet!$E$115,BC79*(CC79/1000)+(Satokasvi!$E$28-Satokasvi!$E$7)+IF(D$8="x",Toimenpiteet!$E$29,0)+IF(D$9="x",Toimenpiteet!$E$60,0)+IF(D$10="x",Toimenpiteet!$E$88,0))/(1+$C$13)^EC$61</f>
        <v>284.20013641831167</v>
      </c>
      <c r="ED79" s="37">
        <f ca="1">IF(E$11="x",Toimenpiteet!$E$115,BD79*(CD79/1000)+(Satokasvi!$E$28-Satokasvi!$E$7)+IF(E$8="x",Toimenpiteet!$E$29,0)+IF(E$9="x",Toimenpiteet!$E$60,0)+IF(E$10="x",Toimenpiteet!$E$88,0))/(1+$C$13)^ED$61</f>
        <v>204.82577356882749</v>
      </c>
      <c r="EE79" s="37">
        <f ca="1">IF(F$11="x",Toimenpiteet!$E$115,BE79*(CE79/1000)+(Satokasvi!$E$28-Satokasvi!$E$7)+IF(F$8="x",Toimenpiteet!$E$29,0)+IF(F$9="x",Toimenpiteet!$E$60,0)+IF(F$10="x",Toimenpiteet!$E$88,0))/(1+$C$13)^EE$61</f>
        <v>166.79674385036603</v>
      </c>
      <c r="EF79" s="37">
        <f ca="1">IF(G$11="x",Toimenpiteet!$E$115,BF79*(CF79/1000)+(Satokasvi!$E$28-Satokasvi!$E$7)+IF(G$8="x",Toimenpiteet!$E$29,0)+IF(G$9="x",Toimenpiteet!$E$60,0)+IF(G$10="x",Toimenpiteet!$E$88,0))/(1+$C$13)^EF$61</f>
        <v>-228.59132786180348</v>
      </c>
      <c r="EG79" s="37">
        <f ca="1">IF(H$11="x",Toimenpiteet!$E$115,BG79*(CG79/1000)+(Satokasvi!$E$28-Satokasvi!$E$7)+IF(H$8="x",Toimenpiteet!$E$29,0)+IF(H$9="x",Toimenpiteet!$E$60,0)+IF(H$10="x",Toimenpiteet!$E$88,0))/(1+$C$13)^EG$61</f>
        <v>87.652269472538507</v>
      </c>
      <c r="EH79" s="37">
        <f ca="1">IF(I$11="x",Toimenpiteet!$E$115,BH79*(CH79/1000)+(Satokasvi!$E$28-Satokasvi!$E$7)+IF(I$8="x",Toimenpiteet!$E$29,0)+IF(I$9="x",Toimenpiteet!$E$60,0)+IF(I$10="x",Toimenpiteet!$E$88,0))/(1+$C$13)^EH$61</f>
        <v>380.69820725570332</v>
      </c>
      <c r="EI79" s="37">
        <f ca="1">IF(J$11="x",Toimenpiteet!$E$115,BI79*(CI79/1000)+(Satokasvi!$E$28-Satokasvi!$E$7)+IF(J$8="x",Toimenpiteet!$E$29,0)+IF(J$9="x",Toimenpiteet!$E$60,0)+IF(J$10="x",Toimenpiteet!$E$88,0))/(1+$C$13)^EI$61</f>
        <v>-209.19344709319299</v>
      </c>
      <c r="EJ79" s="37">
        <f ca="1">IF(K$11="x",Toimenpiteet!$E$115,BJ79*(CJ79/1000)+(Satokasvi!$E$28-Satokasvi!$E$7)+IF(K$8="x",Toimenpiteet!$E$29,0)+IF(K$9="x",Toimenpiteet!$E$60,0)+IF(K$10="x",Toimenpiteet!$E$88,0))/(1+$C$13)^EJ$61</f>
        <v>-120.24914648575798</v>
      </c>
      <c r="EK79" s="37">
        <f ca="1">IF(L$11="x",Toimenpiteet!$E$115,BK79*(CK79/1000)+(Satokasvi!$E$28-Satokasvi!$E$7)+IF(L$8="x",Toimenpiteet!$E$29,0)+IF(L$9="x",Toimenpiteet!$E$60,0)+IF(L$10="x",Toimenpiteet!$E$88,0))/(1+$C$13)^EK$61</f>
        <v>196.62618037510006</v>
      </c>
      <c r="EL79" s="37">
        <f ca="1">IF(M$11="x",Toimenpiteet!$E$115,BL79*(CL79/1000)+(Satokasvi!$E$28-Satokasvi!$E$7)+IF(M$8="x",Toimenpiteet!$E$29,0)+IF(M$9="x",Toimenpiteet!$E$60,0)+IF(M$10="x",Toimenpiteet!$E$88,0))/(1+$C$13)^EL$61</f>
        <v>-31.462246088608016</v>
      </c>
      <c r="EM79" s="37">
        <f ca="1">IF(N$11="x",Toimenpiteet!$E$115,BM79*(CM79/1000)+(Satokasvi!$E$28-Satokasvi!$E$7)+IF(N$8="x",Toimenpiteet!$E$29,0)+IF(N$9="x",Toimenpiteet!$E$60,0)+IF(N$10="x",Toimenpiteet!$E$88,0))/(1+$C$13)^EM$61</f>
        <v>275.97722442940045</v>
      </c>
      <c r="EN79" s="37">
        <f ca="1">IF(O$11="x",Toimenpiteet!$E$115,BN79*(CN79/1000)+(Satokasvi!$E$28-Satokasvi!$E$7)+IF(O$8="x",Toimenpiteet!$E$29,0)+IF(O$9="x",Toimenpiteet!$E$60,0)+IF(O$10="x",Toimenpiteet!$E$88,0))/(1+$C$13)^EN$61</f>
        <v>200.96022853052517</v>
      </c>
      <c r="EO79" s="37">
        <f ca="1">IF(P$11="x",Toimenpiteet!$E$115,BO79*(CO79/1000)+(Satokasvi!$E$28-Satokasvi!$E$7)+IF(P$8="x",Toimenpiteet!$E$29,0)+IF(P$9="x",Toimenpiteet!$E$60,0)+IF(P$10="x",Toimenpiteet!$E$88,0))/(1+$C$13)^EO$61</f>
        <v>22.673331236926469</v>
      </c>
      <c r="EP79" s="37">
        <f ca="1">IF(Q$11="x",Toimenpiteet!$E$115,BP79*(CP79/1000)+(Satokasvi!$E$28-Satokasvi!$E$7)+IF(Q$8="x",Toimenpiteet!$E$29,0)+IF(Q$9="x",Toimenpiteet!$E$60,0)+IF(Q$10="x",Toimenpiteet!$E$88,0))/(1+$C$13)^EP$61</f>
        <v>240.44975714575054</v>
      </c>
      <c r="EQ79" s="37">
        <f ca="1">IF(R$11="x",Toimenpiteet!$E$115,BQ79*(CQ79/1000)+(Satokasvi!$E$28-Satokasvi!$E$7)+IF(R$8="x",Toimenpiteet!$E$29,0)+IF(R$9="x",Toimenpiteet!$E$60,0)+IF(R$10="x",Toimenpiteet!$E$88,0))/(1+$C$13)^EQ$61</f>
        <v>198.13976664432732</v>
      </c>
      <c r="ER79" s="37">
        <f ca="1">IF(S$11="x",Toimenpiteet!$E$115,BR79*(CR79/1000)+(Satokasvi!$E$28-Satokasvi!$E$7)+IF(S$8="x",Toimenpiteet!$E$29,0)+IF(S$9="x",Toimenpiteet!$E$60,0)+IF(S$10="x",Toimenpiteet!$E$88,0))/(1+$C$13)^ER$61</f>
        <v>99.829838035237444</v>
      </c>
      <c r="ES79" s="37">
        <f ca="1">IF(T$11="x",Toimenpiteet!$E$115,BS79*(CS79/1000)+(Satokasvi!$E$28-Satokasvi!$E$7)+IF(T$8="x",Toimenpiteet!$E$29,0)+IF(T$9="x",Toimenpiteet!$E$60,0)+IF(T$10="x",Toimenpiteet!$E$88,0))/(1+$C$13)^ES$61</f>
        <v>123.19221436341883</v>
      </c>
      <c r="ET79" s="37">
        <f ca="1">IF(U$11="x",Toimenpiteet!$E$115,BT79*(CT79/1000)+(Satokasvi!$E$28-Satokasvi!$E$7)+IF(U$8="x",Toimenpiteet!$E$29,0)+IF(U$9="x",Toimenpiteet!$E$60,0)+IF(U$10="x",Toimenpiteet!$E$88,0))/(1+$C$13)^ET$61</f>
        <v>91.450186288039731</v>
      </c>
      <c r="EU79" s="37">
        <f ca="1">IF(V$11="x",Toimenpiteet!$E$115,BU79*(CU79/1000)+(Satokasvi!$E$28-Satokasvi!$E$7)+IF(V$8="x",Toimenpiteet!$E$29,0)+IF(V$9="x",Toimenpiteet!$E$60,0)+IF(V$10="x",Toimenpiteet!$E$88,0))/(1+$C$13)^EU$61</f>
        <v>-146.72407485937876</v>
      </c>
      <c r="EV79" s="37">
        <f ca="1">IF(W$11="x",Toimenpiteet!$E$115,BV79*(CV79/1000)+(Satokasvi!$E$28-Satokasvi!$E$7)+IF(W$8="x",Toimenpiteet!$E$29,0)+IF(W$9="x",Toimenpiteet!$E$60,0)+IF(W$10="x",Toimenpiteet!$E$88,0))/(1+$C$13)^EV$61</f>
        <v>134.73404354209208</v>
      </c>
      <c r="EW79" s="37">
        <f ca="1">IF(X$11="x",Toimenpiteet!$E$115,BW79*(CW79/1000)+(Satokasvi!$E$28-Satokasvi!$E$7)+IF(X$8="x",Toimenpiteet!$E$29,0)+IF(X$9="x",Toimenpiteet!$E$60,0)+IF(X$10="x",Toimenpiteet!$E$88,0))/(1+$C$13)^EW$61</f>
        <v>-138.30151273388518</v>
      </c>
      <c r="EX79" s="37">
        <f ca="1">IF(Y$11="x",Toimenpiteet!$E$115,BX79*(CX79/1000)+(Satokasvi!$E$28-Satokasvi!$E$7)+IF(Y$8="x",Toimenpiteet!$E$29,0)+IF(Y$9="x",Toimenpiteet!$E$60,0)+IF(Y$10="x",Toimenpiteet!$E$88,0))/(1+$C$13)^EX$61</f>
        <v>123.28147230867056</v>
      </c>
      <c r="EY79" s="37">
        <f ca="1">IF(Z$11="x",Toimenpiteet!$E$115,BY79*(CY79/1000)+(Satokasvi!$E$28-Satokasvi!$E$7)+IF(Z$8="x",Toimenpiteet!$E$29,0)+IF(Z$9="x",Toimenpiteet!$E$60,0)+IF(Z$10="x",Toimenpiteet!$E$88,0))/(1+$C$13)^EY$61</f>
        <v>124.205157128218</v>
      </c>
      <c r="EZ79" s="37">
        <f ca="1">IF(AA$11="x",Toimenpiteet!$E$115,BZ79*(CZ79/1000)+(Satokasvi!$E$28-Satokasvi!$E$7)+IF(AA$8="x",Toimenpiteet!$E$29,0)+IF(AA$9="x",Toimenpiteet!$E$60,0)+IF(AA$10="x",Toimenpiteet!$E$88,0))/(1+$C$13)^EZ$61</f>
        <v>190.90154032568557</v>
      </c>
      <c r="FA79" s="37"/>
      <c r="FB79" s="37">
        <f t="shared" ca="1" si="48"/>
        <v>301.88831435916387</v>
      </c>
      <c r="FC79" s="37">
        <f t="shared" ca="1" si="49"/>
        <v>586.0884507774756</v>
      </c>
      <c r="FD79" s="37">
        <f t="shared" ca="1" si="50"/>
        <v>790.91422434630306</v>
      </c>
      <c r="FE79" s="37">
        <f t="shared" ca="1" si="51"/>
        <v>957.71096819666911</v>
      </c>
      <c r="FF79" s="37">
        <f t="shared" ca="1" si="52"/>
        <v>729.11964033486561</v>
      </c>
      <c r="FG79" s="37">
        <f t="shared" ca="1" si="53"/>
        <v>816.77190980740409</v>
      </c>
      <c r="FH79" s="37">
        <f t="shared" ca="1" si="54"/>
        <v>1197.4701170631074</v>
      </c>
      <c r="FI79" s="37">
        <f t="shared" ca="1" si="55"/>
        <v>988.27666996991445</v>
      </c>
      <c r="FJ79" s="37">
        <f t="shared" ca="1" si="56"/>
        <v>868.02752348415652</v>
      </c>
      <c r="FK79" s="37">
        <f t="shared" ca="1" si="57"/>
        <v>1064.6537038592567</v>
      </c>
      <c r="FL79" s="37">
        <f t="shared" ca="1" si="58"/>
        <v>1033.1914577706486</v>
      </c>
      <c r="FM79" s="37">
        <f t="shared" ca="1" si="59"/>
        <v>1309.168682200049</v>
      </c>
      <c r="FN79" s="37">
        <f t="shared" ca="1" si="60"/>
        <v>1510.1289107305743</v>
      </c>
      <c r="FO79" s="37">
        <f t="shared" ca="1" si="61"/>
        <v>1532.8022419675008</v>
      </c>
      <c r="FP79" s="37">
        <f t="shared" ca="1" si="62"/>
        <v>1773.2519991132513</v>
      </c>
      <c r="FQ79" s="37">
        <f t="shared" ca="1" si="63"/>
        <v>1971.3917657575785</v>
      </c>
      <c r="FR79" s="37">
        <f t="shared" ca="1" si="64"/>
        <v>2071.221603792816</v>
      </c>
      <c r="FS79" s="37">
        <f t="shared" ca="1" si="65"/>
        <v>2194.4138181562348</v>
      </c>
      <c r="FT79" s="37">
        <f t="shared" ca="1" si="66"/>
        <v>2285.8640044442745</v>
      </c>
      <c r="FU79" s="37">
        <f t="shared" ca="1" si="67"/>
        <v>2139.139929584896</v>
      </c>
      <c r="FV79" s="37">
        <f t="shared" ca="1" si="68"/>
        <v>2273.8739731269879</v>
      </c>
      <c r="FW79" s="37">
        <f t="shared" ca="1" si="69"/>
        <v>2135.5724603931026</v>
      </c>
      <c r="FX79" s="37">
        <f t="shared" ca="1" si="70"/>
        <v>2258.8539327017729</v>
      </c>
      <c r="FY79" s="37">
        <f t="shared" ca="1" si="71"/>
        <v>2383.0590898299911</v>
      </c>
      <c r="FZ79" s="37">
        <f t="shared" ca="1" si="72"/>
        <v>2573.9606301556769</v>
      </c>
      <c r="GA79" s="37"/>
      <c r="GB79" s="37">
        <f t="shared" ca="1" si="73"/>
        <v>301.88831435916387</v>
      </c>
      <c r="GC79" s="37">
        <f t="shared" ca="1" si="74"/>
        <v>586.0884507774756</v>
      </c>
      <c r="GD79" s="37">
        <f t="shared" ca="1" si="23"/>
        <v>790.91422434630306</v>
      </c>
      <c r="GE79" s="37">
        <f t="shared" ca="1" si="24"/>
        <v>957.71096819666911</v>
      </c>
      <c r="GF79" s="37">
        <f t="shared" ca="1" si="25"/>
        <v>729.11964033486561</v>
      </c>
      <c r="GG79" s="37">
        <f t="shared" ca="1" si="26"/>
        <v>816.77190980740409</v>
      </c>
      <c r="GH79" s="37">
        <f t="shared" ca="1" si="27"/>
        <v>1197.4701170631074</v>
      </c>
      <c r="GI79" s="37">
        <f t="shared" ca="1" si="28"/>
        <v>988.27666996991445</v>
      </c>
      <c r="GJ79" s="37">
        <f t="shared" ca="1" si="29"/>
        <v>868.02752348415652</v>
      </c>
      <c r="GK79" s="37">
        <f t="shared" ca="1" si="30"/>
        <v>1064.6537038592567</v>
      </c>
      <c r="GL79" s="37">
        <f t="shared" ca="1" si="31"/>
        <v>1033.1914577706486</v>
      </c>
      <c r="GM79" s="37">
        <f t="shared" ca="1" si="32"/>
        <v>1309.168682200049</v>
      </c>
      <c r="GN79" s="37">
        <f t="shared" ca="1" si="33"/>
        <v>1510.1289107305743</v>
      </c>
      <c r="GO79" s="37">
        <f t="shared" ca="1" si="34"/>
        <v>1532.8022419675008</v>
      </c>
      <c r="GP79" s="37">
        <f t="shared" ca="1" si="35"/>
        <v>1773.2519991132513</v>
      </c>
      <c r="GQ79" s="37">
        <f t="shared" ca="1" si="36"/>
        <v>1971.3917657575785</v>
      </c>
      <c r="GR79" s="37">
        <f t="shared" ca="1" si="37"/>
        <v>2071.221603792816</v>
      </c>
      <c r="GS79" s="37">
        <f t="shared" ca="1" si="38"/>
        <v>2194.4138181562348</v>
      </c>
      <c r="GT79" s="37">
        <f t="shared" ca="1" si="39"/>
        <v>2285.8640044442745</v>
      </c>
      <c r="GU79" s="37">
        <f t="shared" ca="1" si="40"/>
        <v>2139.139929584896</v>
      </c>
      <c r="GV79" s="37">
        <f t="shared" ca="1" si="41"/>
        <v>2273.8739731269879</v>
      </c>
      <c r="GW79" s="37">
        <f t="shared" ca="1" si="42"/>
        <v>2135.5724603931026</v>
      </c>
      <c r="GX79" s="37">
        <f t="shared" ca="1" si="43"/>
        <v>2258.8539327017729</v>
      </c>
      <c r="GY79" s="37">
        <f t="shared" ca="1" si="44"/>
        <v>2383.0590898299911</v>
      </c>
      <c r="GZ79" s="37">
        <f t="shared" ca="1" si="45"/>
        <v>2573.9606301556769</v>
      </c>
      <c r="HA79" s="37"/>
      <c r="HB79" s="37">
        <f t="shared" ca="1" si="77"/>
        <v>729.11964033486561</v>
      </c>
      <c r="HC79" s="37">
        <f t="shared" ca="1" si="75"/>
        <v>729.11964033486561</v>
      </c>
      <c r="HD79" s="37">
        <f t="shared" ca="1" si="76"/>
        <v>0</v>
      </c>
    </row>
    <row r="80" spans="2:240" x14ac:dyDescent="0.35">
      <c r="B80" s="15">
        <f t="shared" ca="1" si="82"/>
        <v>0.76025858660738654</v>
      </c>
      <c r="C80" s="15">
        <f t="shared" ca="1" si="82"/>
        <v>0.90463802486981537</v>
      </c>
      <c r="D80" s="15">
        <f t="shared" ca="1" si="82"/>
        <v>0.39466747383713185</v>
      </c>
      <c r="E80" s="15">
        <f t="shared" ca="1" si="82"/>
        <v>0.82146570254303619</v>
      </c>
      <c r="F80" s="15">
        <f t="shared" ca="1" si="82"/>
        <v>0.31419053689858678</v>
      </c>
      <c r="G80" s="15">
        <f t="shared" ca="1" si="82"/>
        <v>0.43453797687026352</v>
      </c>
      <c r="H80" s="15">
        <f t="shared" ca="1" si="82"/>
        <v>0.16478442567703766</v>
      </c>
      <c r="I80" s="15">
        <f t="shared" ca="1" si="82"/>
        <v>0.40345785529072964</v>
      </c>
      <c r="J80" s="15">
        <f t="shared" ca="1" si="82"/>
        <v>0.12891512064319743</v>
      </c>
      <c r="K80" s="15">
        <f t="shared" ca="1" si="82"/>
        <v>0.15800783050808564</v>
      </c>
      <c r="L80" s="15">
        <f t="shared" ca="1" si="82"/>
        <v>0.18859599763700363</v>
      </c>
      <c r="M80" s="15">
        <f t="shared" ca="1" si="82"/>
        <v>0.85156381343148502</v>
      </c>
      <c r="N80" s="15">
        <f t="shared" ca="1" si="82"/>
        <v>0.77647665687457312</v>
      </c>
      <c r="O80" s="15">
        <f t="shared" ca="1" si="82"/>
        <v>0.42126670643838815</v>
      </c>
      <c r="P80" s="15">
        <f t="shared" ca="1" si="82"/>
        <v>0.37851323510841572</v>
      </c>
      <c r="Q80" s="15">
        <f t="shared" ca="1" si="82"/>
        <v>0.78970261530066777</v>
      </c>
      <c r="R80" s="15">
        <f t="shared" ca="1" si="81"/>
        <v>0.39448058996807756</v>
      </c>
      <c r="S80" s="15">
        <f t="shared" ca="1" si="81"/>
        <v>0.94634031162023258</v>
      </c>
      <c r="T80" s="15">
        <f t="shared" ca="1" si="81"/>
        <v>0.28783414085749792</v>
      </c>
      <c r="U80" s="15">
        <f t="shared" ca="1" si="81"/>
        <v>0.32162775115973574</v>
      </c>
      <c r="V80" s="15">
        <f t="shared" ca="1" si="81"/>
        <v>0.71065501179111468</v>
      </c>
      <c r="W80" s="15">
        <f t="shared" ca="1" si="81"/>
        <v>0.16832373313517668</v>
      </c>
      <c r="X80" s="15">
        <f t="shared" ca="1" si="81"/>
        <v>2.9793375517409237E-2</v>
      </c>
      <c r="Y80" s="15">
        <f t="shared" ca="1" si="81"/>
        <v>0.55103244352484992</v>
      </c>
      <c r="Z80" s="15">
        <f t="shared" ca="1" si="81"/>
        <v>0.9534924484614915</v>
      </c>
      <c r="AB80" s="5">
        <f ca="1">_xlfn.NORM.INV(B80,Satokasvi!$H$8,Satokasvi!$I$8)*_xlfn.BINOM.INV(1,(1-Satokasvi!$H$15),B80)</f>
        <v>2676.7836536822988</v>
      </c>
      <c r="AC80" s="5">
        <f ca="1">_xlfn.NORM.INV(C80,Satokasvi!$H$8,Satokasvi!$I$8)*_xlfn.BINOM.INV(1,(1-Satokasvi!$H$15),C80)</f>
        <v>2827.1101199314285</v>
      </c>
      <c r="AD80" s="5">
        <f ca="1">_xlfn.NORM.INV(D80,Satokasvi!$H$8,Satokasvi!$I$8)*_xlfn.BINOM.INV(1,(1-Satokasvi!$H$15),D80)</f>
        <v>2433.2064201033286</v>
      </c>
      <c r="AE80" s="5">
        <f ca="1">_xlfn.NORM.INV(E80,Satokasvi!$H$8,Satokasvi!$I$8)*_xlfn.BINOM.INV(1,(1-Satokasvi!$H$15),E80)</f>
        <v>2730.2413005720564</v>
      </c>
      <c r="AF80" s="5">
        <f ca="1">_xlfn.NORM.INV(F80,Satokasvi!$H$8,Satokasvi!$I$8)*_xlfn.BINOM.INV(1,(1-Satokasvi!$H$15),F80)</f>
        <v>2378.9983107782327</v>
      </c>
      <c r="AG80" s="5">
        <f ca="1">_xlfn.NORM.INV(G80,Satokasvi!$H$8,Satokasvi!$I$8)*_xlfn.BINOM.INV(1,(1-Satokasvi!$H$15),G80)</f>
        <v>2458.7919166469997</v>
      </c>
      <c r="AH80" s="5">
        <f ca="1">_xlfn.NORM.INV(H80,Satokasvi!$H$8,Satokasvi!$I$8)*_xlfn.BINOM.INV(1,(1-Satokasvi!$H$15),H80)</f>
        <v>0</v>
      </c>
      <c r="AI80" s="5">
        <f ca="1">_xlfn.NORM.INV(I80,Satokasvi!$H$8,Satokasvi!$I$8)*_xlfn.BINOM.INV(1,(1-Satokasvi!$H$15),I80)</f>
        <v>2438.8982789423703</v>
      </c>
      <c r="AJ80" s="5">
        <f ca="1">_xlfn.NORM.INV(J80,Satokasvi!$H$8,Satokasvi!$I$8)*_xlfn.BINOM.INV(1,(1-Satokasvi!$H$15),J80)</f>
        <v>0</v>
      </c>
      <c r="AK80" s="5">
        <f ca="1">_xlfn.NORM.INV(K80,Satokasvi!$H$8,Satokasvi!$I$8)*_xlfn.BINOM.INV(1,(1-Satokasvi!$H$15),K80)</f>
        <v>0</v>
      </c>
      <c r="AL80" s="5">
        <f ca="1">_xlfn.NORM.INV(L80,Satokasvi!$H$8,Satokasvi!$I$8)*_xlfn.BINOM.INV(1,(1-Satokasvi!$H$15),L80)</f>
        <v>0</v>
      </c>
      <c r="AM80" s="5">
        <f ca="1">_xlfn.NORM.INV(M80,Satokasvi!$H$8,Satokasvi!$I$8)*_xlfn.BINOM.INV(1,(1-Satokasvi!$H$15),M80)</f>
        <v>2760.7909840174411</v>
      </c>
      <c r="AN80" s="5">
        <f ca="1">_xlfn.NORM.INV(N80,Satokasvi!$H$8,Satokasvi!$I$8)*_xlfn.BINOM.INV(1,(1-Satokasvi!$H$15),N80)</f>
        <v>2690.0869627416546</v>
      </c>
      <c r="AO80" s="5">
        <f ca="1">_xlfn.NORM.INV(O80,Satokasvi!$H$8,Satokasvi!$I$8)*_xlfn.BINOM.INV(1,(1-Satokasvi!$H$15),O80)</f>
        <v>2450.3365010981624</v>
      </c>
      <c r="AP80" s="5">
        <f ca="1">_xlfn.NORM.INV(P80,Satokasvi!$H$8,Satokasvi!$I$8)*_xlfn.BINOM.INV(1,(1-Satokasvi!$H$15),P80)</f>
        <v>2422.6530238895784</v>
      </c>
      <c r="AQ80" s="5">
        <f ca="1">_xlfn.NORM.INV(Q80,Satokasvi!$H$8,Satokasvi!$I$8)*_xlfn.BINOM.INV(1,(1-Satokasvi!$H$15),Q80)</f>
        <v>2701.3474528295233</v>
      </c>
      <c r="AR80" s="5">
        <f ca="1">_xlfn.NORM.INV(R80,Satokasvi!$H$8,Satokasvi!$I$8)*_xlfn.BINOM.INV(1,(1-Satokasvi!$H$15),R80)</f>
        <v>2433.0850447874914</v>
      </c>
      <c r="AS80" s="5">
        <f ca="1">_xlfn.NORM.INV(S80,Satokasvi!$H$8,Satokasvi!$I$8)*_xlfn.BINOM.INV(1,(1-Satokasvi!$H$15),S80)</f>
        <v>2902.5898978820433</v>
      </c>
      <c r="AT80" s="5">
        <f ca="1">_xlfn.NORM.INV(T80,Satokasvi!$H$8,Satokasvi!$I$8)*_xlfn.BINOM.INV(1,(1-Satokasvi!$H$15),T80)</f>
        <v>2360.0692096881899</v>
      </c>
      <c r="AU80" s="5">
        <f ca="1">_xlfn.NORM.INV(U80,Satokasvi!$H$8,Satokasvi!$I$8)*_xlfn.BINOM.INV(1,(1-Satokasvi!$H$15),U80)</f>
        <v>2384.2120289792438</v>
      </c>
      <c r="AV80" s="5">
        <f ca="1">_xlfn.NORM.INV(V80,Satokasvi!$H$8,Satokasvi!$I$8)*_xlfn.BINOM.INV(1,(1-Satokasvi!$H$15),V80)</f>
        <v>2638.8248181132831</v>
      </c>
      <c r="AW80" s="5">
        <f ca="1">_xlfn.NORM.INV(W80,Satokasvi!$H$8,Satokasvi!$I$8)*_xlfn.BINOM.INV(1,(1-Satokasvi!$H$15),W80)</f>
        <v>0</v>
      </c>
      <c r="AX80" s="5">
        <f ca="1">_xlfn.NORM.INV(X80,Satokasvi!$H$8,Satokasvi!$I$8)*_xlfn.BINOM.INV(1,(1-Satokasvi!$H$15),X80)</f>
        <v>0</v>
      </c>
      <c r="AY80" s="5">
        <f ca="1">_xlfn.NORM.INV(Y80,Satokasvi!$H$8,Satokasvi!$I$8)*_xlfn.BINOM.INV(1,(1-Satokasvi!$H$15),Y80)</f>
        <v>2532.0675608261608</v>
      </c>
      <c r="AZ80" s="5">
        <f ca="1">_xlfn.NORM.INV(Z80,Satokasvi!$H$8,Satokasvi!$I$8)*_xlfn.BINOM.INV(1,(1-Satokasvi!$H$15),Z80)</f>
        <v>2919.9257663570024</v>
      </c>
      <c r="BB80" s="5">
        <f ca="1">IF(C$11="x",0,_xlfn.NORM.INV(B80,Satokasvi!$H$8,Satokasvi!$I$8)*IF(C$8="x",(1+Toimenpiteet!$C$7),1)*IF(C$9="x",(1+Toimenpiteet!$C$34),1)*(1+C$30)*_xlfn.BINOM.INV(1,(1-(Satokasvi!$H$15*(1+C$41))),B80))</f>
        <v>2676.7836536822988</v>
      </c>
      <c r="BC80" s="5">
        <f ca="1">IF(D$11="x",0,_xlfn.NORM.INV(C80,Satokasvi!$H$8,Satokasvi!$I$8)*IF(D$8="x",(1+Toimenpiteet!$C$7),1)*IF(D$9="x",(1+Toimenpiteet!$C$34),1)*(1+D$30)*_xlfn.BINOM.INV(1,(1-(Satokasvi!$H$15*(1+D$41))),C80))</f>
        <v>2827.1101199314285</v>
      </c>
      <c r="BD80" s="5">
        <f ca="1">IF(E$11="x",0,_xlfn.NORM.INV(D80,Satokasvi!$H$8,Satokasvi!$I$8)*IF(E$8="x",(1+Toimenpiteet!$C$7),1)*IF(E$9="x",(1+Toimenpiteet!$C$34),1)*(1+E$30)*_xlfn.BINOM.INV(1,(1-(Satokasvi!$H$15*(1+E$41))),D80))</f>
        <v>2433.2064201033286</v>
      </c>
      <c r="BE80" s="5">
        <f ca="1">IF(F$11="x",0,_xlfn.NORM.INV(E80,Satokasvi!$H$8,Satokasvi!$I$8)*IF(F$8="x",(1+Toimenpiteet!$C$7),1)*IF(F$9="x",(1+Toimenpiteet!$C$34),1)*(1+F$30)*_xlfn.BINOM.INV(1,(1-(Satokasvi!$H$15*(1+F$41))),E80))</f>
        <v>2730.2413005720564</v>
      </c>
      <c r="BF80" s="5">
        <f ca="1">IF(G$11="x",0,_xlfn.NORM.INV(F80,Satokasvi!$H$8,Satokasvi!$I$8)*IF(G$8="x",(1+Toimenpiteet!$C$7),1)*IF(G$9="x",(1+Toimenpiteet!$C$34),1)*(1+G$30)*_xlfn.BINOM.INV(1,(1-(Satokasvi!$H$15*(1+G$41))),F80))</f>
        <v>2378.9983107782327</v>
      </c>
      <c r="BG80" s="5">
        <f ca="1">IF(H$11="x",0,_xlfn.NORM.INV(G80,Satokasvi!$H$8,Satokasvi!$I$8)*IF(H$8="x",(1+Toimenpiteet!$C$7),1)*IF(H$9="x",(1+Toimenpiteet!$C$34),1)*(1+H$30)*_xlfn.BINOM.INV(1,(1-(Satokasvi!$H$15*(1+H$41))),G80))</f>
        <v>2458.7919166469997</v>
      </c>
      <c r="BH80" s="5">
        <f ca="1">IF(I$11="x",0,_xlfn.NORM.INV(H80,Satokasvi!$H$8,Satokasvi!$I$8)*IF(I$8="x",(1+Toimenpiteet!$C$7),1)*IF(I$9="x",(1+Toimenpiteet!$C$34),1)*(1+I$30)*_xlfn.BINOM.INV(1,(1-(Satokasvi!$H$15*(1+I$41))),H80))</f>
        <v>0</v>
      </c>
      <c r="BI80" s="5">
        <f ca="1">IF(J$11="x",0,_xlfn.NORM.INV(I80,Satokasvi!$H$8,Satokasvi!$I$8)*IF(J$8="x",(1+Toimenpiteet!$C$7),1)*IF(J$9="x",(1+Toimenpiteet!$C$34),1)*(1+J$30)*_xlfn.BINOM.INV(1,(1-(Satokasvi!$H$15*(1+J$41))),I80))</f>
        <v>2438.8982789423703</v>
      </c>
      <c r="BJ80" s="5">
        <f ca="1">IF(K$11="x",0,_xlfn.NORM.INV(J80,Satokasvi!$H$8,Satokasvi!$I$8)*IF(K$8="x",(1+Toimenpiteet!$C$7),1)*IF(K$9="x",(1+Toimenpiteet!$C$34),1)*(1+K$30)*_xlfn.BINOM.INV(1,(1-(Satokasvi!$H$15*(1+K$41))),J80))</f>
        <v>0</v>
      </c>
      <c r="BK80" s="5">
        <f ca="1">IF(L$11="x",0,_xlfn.NORM.INV(K80,Satokasvi!$H$8,Satokasvi!$I$8)*IF(L$8="x",(1+Toimenpiteet!$C$7),1)*IF(L$9="x",(1+Toimenpiteet!$C$34),1)*(1+L$30)*_xlfn.BINOM.INV(1,(1-(Satokasvi!$H$15*(1+L$41))),K80))</f>
        <v>0</v>
      </c>
      <c r="BL80" s="5">
        <f ca="1">IF(M$11="x",0,_xlfn.NORM.INV(L80,Satokasvi!$H$8,Satokasvi!$I$8)*IF(M$8="x",(1+Toimenpiteet!$C$7),1)*IF(M$9="x",(1+Toimenpiteet!$C$34),1)*(1+M$30)*_xlfn.BINOM.INV(1,(1-(Satokasvi!$H$15*(1+M$41))),L80))</f>
        <v>0</v>
      </c>
      <c r="BM80" s="5">
        <f ca="1">IF(N$11="x",0,_xlfn.NORM.INV(M80,Satokasvi!$H$8,Satokasvi!$I$8)*IF(N$8="x",(1+Toimenpiteet!$C$7),1)*IF(N$9="x",(1+Toimenpiteet!$C$34),1)*(1+N$30)*_xlfn.BINOM.INV(1,(1-(Satokasvi!$H$15*(1+N$41))),M80))</f>
        <v>2760.7909840174411</v>
      </c>
      <c r="BN80" s="5">
        <f ca="1">IF(O$11="x",0,_xlfn.NORM.INV(N80,Satokasvi!$H$8,Satokasvi!$I$8)*IF(O$8="x",(1+Toimenpiteet!$C$7),1)*IF(O$9="x",(1+Toimenpiteet!$C$34),1)*(1+O$30)*_xlfn.BINOM.INV(1,(1-(Satokasvi!$H$15*(1+O$41))),N80))</f>
        <v>2690.0869627416546</v>
      </c>
      <c r="BO80" s="5">
        <f ca="1">IF(P$11="x",0,_xlfn.NORM.INV(O80,Satokasvi!$H$8,Satokasvi!$I$8)*IF(P$8="x",(1+Toimenpiteet!$C$7),1)*IF(P$9="x",(1+Toimenpiteet!$C$34),1)*(1+P$30)*_xlfn.BINOM.INV(1,(1-(Satokasvi!$H$15*(1+P$41))),O80))</f>
        <v>2450.3365010981624</v>
      </c>
      <c r="BP80" s="5">
        <f ca="1">IF(Q$11="x",0,_xlfn.NORM.INV(P80,Satokasvi!$H$8,Satokasvi!$I$8)*IF(Q$8="x",(1+Toimenpiteet!$C$7),1)*IF(Q$9="x",(1+Toimenpiteet!$C$34),1)*(1+Q$30)*_xlfn.BINOM.INV(1,(1-(Satokasvi!$H$15*(1+Q$41))),P80))</f>
        <v>2422.6530238895784</v>
      </c>
      <c r="BQ80" s="5">
        <f ca="1">IF(R$11="x",0,_xlfn.NORM.INV(Q80,Satokasvi!$H$8,Satokasvi!$I$8)*IF(R$8="x",(1+Toimenpiteet!$C$7),1)*IF(R$9="x",(1+Toimenpiteet!$C$34),1)*(1+R$30)*_xlfn.BINOM.INV(1,(1-(Satokasvi!$H$15*(1+R$41))),Q80))</f>
        <v>2701.3474528295233</v>
      </c>
      <c r="BR80" s="5">
        <f ca="1">IF(S$11="x",0,_xlfn.NORM.INV(R80,Satokasvi!$H$8,Satokasvi!$I$8)*IF(S$8="x",(1+Toimenpiteet!$C$7),1)*IF(S$9="x",(1+Toimenpiteet!$C$34),1)*(1+S$30)*_xlfn.BINOM.INV(1,(1-(Satokasvi!$H$15*(1+S$41))),R80))</f>
        <v>2433.0850447874914</v>
      </c>
      <c r="BS80" s="5">
        <f ca="1">IF(T$11="x",0,_xlfn.NORM.INV(S80,Satokasvi!$H$8,Satokasvi!$I$8)*IF(T$8="x",(1+Toimenpiteet!$C$7),1)*IF(T$9="x",(1+Toimenpiteet!$C$34),1)*(1+T$30)*_xlfn.BINOM.INV(1,(1-(Satokasvi!$H$15*(1+T$41))),S80))</f>
        <v>2902.5898978820433</v>
      </c>
      <c r="BT80" s="5">
        <f ca="1">IF(U$11="x",0,_xlfn.NORM.INV(T80,Satokasvi!$H$8,Satokasvi!$I$8)*IF(U$8="x",(1+Toimenpiteet!$C$7),1)*IF(U$9="x",(1+Toimenpiteet!$C$34),1)*(1+U$30)*_xlfn.BINOM.INV(1,(1-(Satokasvi!$H$15*(1+U$41))),T80))</f>
        <v>2360.0692096881899</v>
      </c>
      <c r="BU80" s="5">
        <f ca="1">IF(V$11="x",0,_xlfn.NORM.INV(U80,Satokasvi!$H$8,Satokasvi!$I$8)*IF(V$8="x",(1+Toimenpiteet!$C$7),1)*IF(V$9="x",(1+Toimenpiteet!$C$34),1)*(1+V$30)*_xlfn.BINOM.INV(1,(1-(Satokasvi!$H$15*(1+V$41))),U80))</f>
        <v>2384.2120289792438</v>
      </c>
      <c r="BV80" s="5">
        <f ca="1">IF(W$11="x",0,_xlfn.NORM.INV(V80,Satokasvi!$H$8,Satokasvi!$I$8)*IF(W$8="x",(1+Toimenpiteet!$C$7),1)*IF(W$9="x",(1+Toimenpiteet!$C$34),1)*(1+W$30)*_xlfn.BINOM.INV(1,(1-(Satokasvi!$H$15*(1+W$41))),V80))</f>
        <v>2638.8248181132831</v>
      </c>
      <c r="BW80" s="5">
        <f ca="1">IF(X$11="x",0,_xlfn.NORM.INV(W80,Satokasvi!$H$8,Satokasvi!$I$8)*IF(X$8="x",(1+Toimenpiteet!$C$7),1)*IF(X$9="x",(1+Toimenpiteet!$C$34),1)*(1+X$30)*_xlfn.BINOM.INV(1,(1-(Satokasvi!$H$15*(1+X$41))),W80))</f>
        <v>0</v>
      </c>
      <c r="BX80" s="5">
        <f ca="1">IF(Y$11="x",0,_xlfn.NORM.INV(X80,Satokasvi!$H$8,Satokasvi!$I$8)*IF(Y$8="x",(1+Toimenpiteet!$C$7),1)*IF(Y$9="x",(1+Toimenpiteet!$C$34),1)*(1+Y$30)*_xlfn.BINOM.INV(1,(1-(Satokasvi!$H$15*(1+Y$41))),X80))</f>
        <v>0</v>
      </c>
      <c r="BY80" s="5">
        <f ca="1">IF(Z$11="x",0,_xlfn.NORM.INV(Y80,Satokasvi!$H$8,Satokasvi!$I$8)*IF(Z$8="x",(1+Toimenpiteet!$C$7),1)*IF(Z$9="x",(1+Toimenpiteet!$C$34),1)*(1+Z$30)*_xlfn.BINOM.INV(1,(1-(Satokasvi!$H$15*(1+Z$41))),Y80))</f>
        <v>2532.0675608261608</v>
      </c>
      <c r="BZ80" s="5">
        <f ca="1">IF(AA$11="x",0,_xlfn.NORM.INV(Z80,Satokasvi!$H$8,Satokasvi!$I$8)*IF(AA$8="x",(1+Toimenpiteet!$C$7),1)*IF(AA$9="x",(1+Toimenpiteet!$C$34),1)*(1+AA$30)*_xlfn.BINOM.INV(1,(1-(Satokasvi!$H$15*(1+AA$41))),Z80))</f>
        <v>2919.9257663570024</v>
      </c>
      <c r="CB80" s="35">
        <f ca="1">_xlfn.NORM.INV(RAND(),Satokasvi!$H$13,Satokasvi!$I$13)</f>
        <v>191.83993403137521</v>
      </c>
      <c r="CC80" s="35">
        <f ca="1">_xlfn.NORM.INV(RAND(),Satokasvi!$H$13,Satokasvi!$I$13)</f>
        <v>233.72216116906014</v>
      </c>
      <c r="CD80" s="35">
        <f ca="1">_xlfn.NORM.INV(RAND(),Satokasvi!$H$13,Satokasvi!$I$13)</f>
        <v>196.05520791150769</v>
      </c>
      <c r="CE80" s="35">
        <f ca="1">_xlfn.NORM.INV(RAND(),Satokasvi!$H$13,Satokasvi!$I$13)</f>
        <v>197.72265980217813</v>
      </c>
      <c r="CF80" s="35">
        <f ca="1">_xlfn.NORM.INV(RAND(),Satokasvi!$H$13,Satokasvi!$I$13)</f>
        <v>218.06827968527153</v>
      </c>
      <c r="CG80" s="35">
        <f ca="1">_xlfn.NORM.INV(RAND(),Satokasvi!$H$13,Satokasvi!$I$13)</f>
        <v>182.96753428061044</v>
      </c>
      <c r="CH80" s="35">
        <f ca="1">_xlfn.NORM.INV(RAND(),Satokasvi!$H$13,Satokasvi!$I$13)</f>
        <v>135.1800534784</v>
      </c>
      <c r="CI80" s="35">
        <f ca="1">_xlfn.NORM.INV(RAND(),Satokasvi!$H$13,Satokasvi!$I$13)</f>
        <v>149.60892230002173</v>
      </c>
      <c r="CJ80" s="35">
        <f ca="1">_xlfn.NORM.INV(RAND(),Satokasvi!$H$13,Satokasvi!$I$13)</f>
        <v>151.93110771817581</v>
      </c>
      <c r="CK80" s="35">
        <f ca="1">_xlfn.NORM.INV(RAND(),Satokasvi!$H$13,Satokasvi!$I$13)</f>
        <v>251.56095436973999</v>
      </c>
      <c r="CL80" s="35">
        <f ca="1">_xlfn.NORM.INV(RAND(),Satokasvi!$H$13,Satokasvi!$I$13)</f>
        <v>231.15075921198894</v>
      </c>
      <c r="CM80" s="35">
        <f ca="1">_xlfn.NORM.INV(RAND(),Satokasvi!$H$13,Satokasvi!$I$13)</f>
        <v>270.17072353380911</v>
      </c>
      <c r="CN80" s="35">
        <f ca="1">_xlfn.NORM.INV(RAND(),Satokasvi!$H$13,Satokasvi!$I$13)</f>
        <v>141.98517965532685</v>
      </c>
      <c r="CO80" s="35">
        <f ca="1">_xlfn.NORM.INV(RAND(),Satokasvi!$H$13,Satokasvi!$I$13)</f>
        <v>227.51543878203131</v>
      </c>
      <c r="CP80" s="35">
        <f ca="1">_xlfn.NORM.INV(RAND(),Satokasvi!$H$13,Satokasvi!$I$13)</f>
        <v>231.49694231109098</v>
      </c>
      <c r="CQ80" s="35">
        <f ca="1">_xlfn.NORM.INV(RAND(),Satokasvi!$H$13,Satokasvi!$I$13)</f>
        <v>247.42352330745354</v>
      </c>
      <c r="CR80" s="35">
        <f ca="1">_xlfn.NORM.INV(RAND(),Satokasvi!$H$13,Satokasvi!$I$13)</f>
        <v>168.46293449580384</v>
      </c>
      <c r="CS80" s="35">
        <f ca="1">_xlfn.NORM.INV(RAND(),Satokasvi!$H$13,Satokasvi!$I$13)</f>
        <v>144.93347083563543</v>
      </c>
      <c r="CT80" s="35">
        <f ca="1">_xlfn.NORM.INV(RAND(),Satokasvi!$H$13,Satokasvi!$I$13)</f>
        <v>221.85791556061977</v>
      </c>
      <c r="CU80" s="35">
        <f ca="1">_xlfn.NORM.INV(RAND(),Satokasvi!$H$13,Satokasvi!$I$13)</f>
        <v>219.53577074260807</v>
      </c>
      <c r="CV80" s="35">
        <f ca="1">_xlfn.NORM.INV(RAND(),Satokasvi!$H$13,Satokasvi!$I$13)</f>
        <v>263.683012520023</v>
      </c>
      <c r="CW80" s="35">
        <f ca="1">_xlfn.NORM.INV(RAND(),Satokasvi!$H$13,Satokasvi!$I$13)</f>
        <v>190.62503656171191</v>
      </c>
      <c r="CX80" s="35">
        <f ca="1">_xlfn.NORM.INV(RAND(),Satokasvi!$H$13,Satokasvi!$I$13)</f>
        <v>255.94936488302102</v>
      </c>
      <c r="CY80" s="35">
        <f ca="1">_xlfn.NORM.INV(RAND(),Satokasvi!$H$13,Satokasvi!$I$13)</f>
        <v>207.83929544704961</v>
      </c>
      <c r="CZ80" s="35">
        <f ca="1">_xlfn.NORM.INV(RAND(),Satokasvi!$H$13,Satokasvi!$I$13)</f>
        <v>238.67553899233911</v>
      </c>
      <c r="DB80" s="37">
        <f ca="1">(AB80*(CB80/1000)+(Satokasvi!$E$28-Satokasvi!$E$7))/(1+$C$13)^DB$61</f>
        <v>241.27572770745209</v>
      </c>
      <c r="DC80" s="37">
        <f ca="1">(AC80*(CC80/1000)+(Satokasvi!$E$28-Satokasvi!$E$7))/(1+$C$13)^DC$61</f>
        <v>373.0401424199211</v>
      </c>
      <c r="DD80" s="37">
        <f ca="1">(AD80*(CD80/1000)+(Satokasvi!$E$28-Satokasvi!$E$7))/(1+$C$13)^DD$61</f>
        <v>194.04919122980706</v>
      </c>
      <c r="DE80" s="37">
        <f ca="1">(AE80*(CE80/1000)+(Satokasvi!$E$28-Satokasvi!$E$7))/(1+$C$13)^DE$61</f>
        <v>244.18340346075578</v>
      </c>
      <c r="DF80" s="37">
        <f ca="1">(AF80*(CF80/1000)+(Satokasvi!$E$28-Satokasvi!$E$7))/(1+$C$13)^DF$61</f>
        <v>218.91636726096687</v>
      </c>
      <c r="DG80" s="37">
        <f ca="1">(AG80*(CG80/1000)+(Satokasvi!$E$28-Satokasvi!$E$7))/(1+$C$13)^DG$61</f>
        <v>154.83333086450591</v>
      </c>
      <c r="DH80" s="37">
        <f ca="1">(AH80*(CH80/1000)+(Satokasvi!$E$28-Satokasvi!$E$7))/(1+$C$13)^DH$61</f>
        <v>-215.46925050598875</v>
      </c>
      <c r="DI80" s="37">
        <f ca="1">(AI80*(CI80/1000)+(Satokasvi!$E$28-Satokasvi!$E$7))/(1+$C$13)^DI$61</f>
        <v>78.84693882455494</v>
      </c>
      <c r="DJ80" s="37">
        <f ca="1">(AJ80*(CJ80/1000)+(Satokasvi!$E$28-Satokasvi!$E$7))/(1+$C$13)^DJ$61</f>
        <v>-203.10043407106113</v>
      </c>
      <c r="DK80" s="37">
        <f ca="1">(AK80*(CK80/1000)+(Satokasvi!$E$28-Satokasvi!$E$7))/(1+$C$13)^DK$61</f>
        <v>-197.18488744763218</v>
      </c>
      <c r="DL80" s="37">
        <f ca="1">(AL80*(CL80/1000)+(Satokasvi!$E$28-Satokasvi!$E$7))/(1+$C$13)^DL$61</f>
        <v>-191.44163829867202</v>
      </c>
      <c r="DM80" s="37">
        <f ca="1">(AM80*(CM80/1000)+(Satokasvi!$E$28-Satokasvi!$E$7))/(1+$C$13)^DM$61</f>
        <v>337.28299191973156</v>
      </c>
      <c r="DN80" s="37">
        <f ca="1">(AN80*(CN80/1000)+(Satokasvi!$E$28-Satokasvi!$E$7))/(1+$C$13)^DN$61</f>
        <v>79.638948443646825</v>
      </c>
      <c r="DO80" s="37">
        <f ca="1">(AO80*(CO80/1000)+(Satokasvi!$E$28-Satokasvi!$E$7))/(1+$C$13)^DO$61</f>
        <v>193.36993991479943</v>
      </c>
      <c r="DP80" s="37">
        <f ca="1">(AP80*(CP80/1000)+(Satokasvi!$E$28-Satokasvi!$E$7))/(1+$C$13)^DP$61</f>
        <v>189.88636357788815</v>
      </c>
      <c r="DQ80" s="37">
        <f ca="1">(AQ80*(CQ80/1000)+(Satokasvi!$E$28-Satokasvi!$E$7))/(1+$C$13)^DQ$61</f>
        <v>251.37115090236364</v>
      </c>
      <c r="DR80" s="37">
        <f ca="1">(AR80*(CR80/1000)+(Satokasvi!$E$28-Satokasvi!$E$7))/(1+$C$13)^DR$61</f>
        <v>87.657593896673262</v>
      </c>
      <c r="DS80" s="37">
        <f ca="1">(AS80*(CS80/1000)+(Satokasvi!$E$28-Satokasvi!$E$7))/(1+$C$13)^DS$61</f>
        <v>91.447018891369339</v>
      </c>
      <c r="DT80" s="37">
        <f ca="1">(AT80*(CT80/1000)+(Satokasvi!$E$28-Satokasvi!$E$7))/(1+$C$13)^DT$61</f>
        <v>147.47598674462665</v>
      </c>
      <c r="DU80" s="37">
        <f ca="1">(AU80*(CU80/1000)+(Satokasvi!$E$28-Satokasvi!$E$7))/(1+$C$13)^DU$61</f>
        <v>143.08079172269601</v>
      </c>
      <c r="DV80" s="37">
        <f ca="1">(AV80*(CV80/1000)+(Satokasvi!$E$28-Satokasvi!$E$7))/(1+$C$13)^DV$61</f>
        <v>231.58336540047074</v>
      </c>
      <c r="DW80" s="37">
        <f ca="1">(AW80*(CW80/1000)+(Satokasvi!$E$28-Satokasvi!$E$7))/(1+$C$13)^DW$61</f>
        <v>-138.30151273388518</v>
      </c>
      <c r="DX80" s="37">
        <f ca="1">(AX80*(CX80/1000)+(Satokasvi!$E$28-Satokasvi!$E$7))/(1+$C$13)^DX$61</f>
        <v>-134.27331333386908</v>
      </c>
      <c r="DY80" s="37">
        <f ca="1">(AY80*(CY80/1000)+(Satokasvi!$E$28-Satokasvi!$E$7))/(1+$C$13)^DY$61</f>
        <v>128.52415157842157</v>
      </c>
      <c r="DZ80" s="37">
        <f ca="1">(AZ80*(CZ80/1000)+(Satokasvi!$E$28-Satokasvi!$E$7))/(1+$C$13)^DZ$61</f>
        <v>206.28494072158213</v>
      </c>
      <c r="EB80" s="37">
        <f ca="1">IF(C$11="x",Toimenpiteet!$E$115,BB80*(CB80/1000)+(Satokasvi!$E$28-Satokasvi!$E$7)+IF(C$8="x",Toimenpiteet!$E$29,0)+IF(C$9="x",Toimenpiteet!$E$60,0)+IF(C$10="x",Toimenpiteet!$E$88,0))/(1+$C$13)^EB$61</f>
        <v>241.27572770745209</v>
      </c>
      <c r="EC80" s="37">
        <f ca="1">IF(D$11="x",Toimenpiteet!$E$115,BC80*(CC80/1000)+(Satokasvi!$E$28-Satokasvi!$E$7)+IF(D$8="x",Toimenpiteet!$E$29,0)+IF(D$9="x",Toimenpiteet!$E$60,0)+IF(D$10="x",Toimenpiteet!$E$88,0))/(1+$C$13)^EC$61</f>
        <v>373.0401424199211</v>
      </c>
      <c r="ED80" s="37">
        <f ca="1">IF(E$11="x",Toimenpiteet!$E$115,BD80*(CD80/1000)+(Satokasvi!$E$28-Satokasvi!$E$7)+IF(E$8="x",Toimenpiteet!$E$29,0)+IF(E$9="x",Toimenpiteet!$E$60,0)+IF(E$10="x",Toimenpiteet!$E$88,0))/(1+$C$13)^ED$61</f>
        <v>194.04919122980706</v>
      </c>
      <c r="EE80" s="37">
        <f ca="1">IF(F$11="x",Toimenpiteet!$E$115,BE80*(CE80/1000)+(Satokasvi!$E$28-Satokasvi!$E$7)+IF(F$8="x",Toimenpiteet!$E$29,0)+IF(F$9="x",Toimenpiteet!$E$60,0)+IF(F$10="x",Toimenpiteet!$E$88,0))/(1+$C$13)^EE$61</f>
        <v>244.18340346075578</v>
      </c>
      <c r="EF80" s="37">
        <f ca="1">IF(G$11="x",Toimenpiteet!$E$115,BF80*(CF80/1000)+(Satokasvi!$E$28-Satokasvi!$E$7)+IF(G$8="x",Toimenpiteet!$E$29,0)+IF(G$9="x",Toimenpiteet!$E$60,0)+IF(G$10="x",Toimenpiteet!$E$88,0))/(1+$C$13)^EF$61</f>
        <v>218.91636726096687</v>
      </c>
      <c r="EG80" s="37">
        <f ca="1">IF(H$11="x",Toimenpiteet!$E$115,BG80*(CG80/1000)+(Satokasvi!$E$28-Satokasvi!$E$7)+IF(H$8="x",Toimenpiteet!$E$29,0)+IF(H$9="x",Toimenpiteet!$E$60,0)+IF(H$10="x",Toimenpiteet!$E$88,0))/(1+$C$13)^EG$61</f>
        <v>154.83333086450591</v>
      </c>
      <c r="EH80" s="37">
        <f ca="1">IF(I$11="x",Toimenpiteet!$E$115,BH80*(CH80/1000)+(Satokasvi!$E$28-Satokasvi!$E$7)+IF(I$8="x",Toimenpiteet!$E$29,0)+IF(I$9="x",Toimenpiteet!$E$60,0)+IF(I$10="x",Toimenpiteet!$E$88,0))/(1+$C$13)^EH$61</f>
        <v>-215.46925050598875</v>
      </c>
      <c r="EI80" s="37">
        <f ca="1">IF(J$11="x",Toimenpiteet!$E$115,BI80*(CI80/1000)+(Satokasvi!$E$28-Satokasvi!$E$7)+IF(J$8="x",Toimenpiteet!$E$29,0)+IF(J$9="x",Toimenpiteet!$E$60,0)+IF(J$10="x",Toimenpiteet!$E$88,0))/(1+$C$13)^EI$61</f>
        <v>78.84693882455494</v>
      </c>
      <c r="EJ80" s="37">
        <f ca="1">IF(K$11="x",Toimenpiteet!$E$115,BJ80*(CJ80/1000)+(Satokasvi!$E$28-Satokasvi!$E$7)+IF(K$8="x",Toimenpiteet!$E$29,0)+IF(K$9="x",Toimenpiteet!$E$60,0)+IF(K$10="x",Toimenpiteet!$E$88,0))/(1+$C$13)^EJ$61</f>
        <v>-203.10043407106113</v>
      </c>
      <c r="EK80" s="37">
        <f ca="1">IF(L$11="x",Toimenpiteet!$E$115,BK80*(CK80/1000)+(Satokasvi!$E$28-Satokasvi!$E$7)+IF(L$8="x",Toimenpiteet!$E$29,0)+IF(L$9="x",Toimenpiteet!$E$60,0)+IF(L$10="x",Toimenpiteet!$E$88,0))/(1+$C$13)^EK$61</f>
        <v>-197.18488744763218</v>
      </c>
      <c r="EL80" s="37">
        <f ca="1">IF(M$11="x",Toimenpiteet!$E$115,BL80*(CL80/1000)+(Satokasvi!$E$28-Satokasvi!$E$7)+IF(M$8="x",Toimenpiteet!$E$29,0)+IF(M$9="x",Toimenpiteet!$E$60,0)+IF(M$10="x",Toimenpiteet!$E$88,0))/(1+$C$13)^EL$61</f>
        <v>-191.44163829867202</v>
      </c>
      <c r="EM80" s="37">
        <f ca="1">IF(N$11="x",Toimenpiteet!$E$115,BM80*(CM80/1000)+(Satokasvi!$E$28-Satokasvi!$E$7)+IF(N$8="x",Toimenpiteet!$E$29,0)+IF(N$9="x",Toimenpiteet!$E$60,0)+IF(N$10="x",Toimenpiteet!$E$88,0))/(1+$C$13)^EM$61</f>
        <v>337.28299191973156</v>
      </c>
      <c r="EN80" s="37">
        <f ca="1">IF(O$11="x",Toimenpiteet!$E$115,BN80*(CN80/1000)+(Satokasvi!$E$28-Satokasvi!$E$7)+IF(O$8="x",Toimenpiteet!$E$29,0)+IF(O$9="x",Toimenpiteet!$E$60,0)+IF(O$10="x",Toimenpiteet!$E$88,0))/(1+$C$13)^EN$61</f>
        <v>79.638948443646825</v>
      </c>
      <c r="EO80" s="37">
        <f ca="1">IF(P$11="x",Toimenpiteet!$E$115,BO80*(CO80/1000)+(Satokasvi!$E$28-Satokasvi!$E$7)+IF(P$8="x",Toimenpiteet!$E$29,0)+IF(P$9="x",Toimenpiteet!$E$60,0)+IF(P$10="x",Toimenpiteet!$E$88,0))/(1+$C$13)^EO$61</f>
        <v>193.36993991479943</v>
      </c>
      <c r="EP80" s="37">
        <f ca="1">IF(Q$11="x",Toimenpiteet!$E$115,BP80*(CP80/1000)+(Satokasvi!$E$28-Satokasvi!$E$7)+IF(Q$8="x",Toimenpiteet!$E$29,0)+IF(Q$9="x",Toimenpiteet!$E$60,0)+IF(Q$10="x",Toimenpiteet!$E$88,0))/(1+$C$13)^EP$61</f>
        <v>189.88636357788815</v>
      </c>
      <c r="EQ80" s="37">
        <f ca="1">IF(R$11="x",Toimenpiteet!$E$115,BQ80*(CQ80/1000)+(Satokasvi!$E$28-Satokasvi!$E$7)+IF(R$8="x",Toimenpiteet!$E$29,0)+IF(R$9="x",Toimenpiteet!$E$60,0)+IF(R$10="x",Toimenpiteet!$E$88,0))/(1+$C$13)^EQ$61</f>
        <v>251.37115090236364</v>
      </c>
      <c r="ER80" s="37">
        <f ca="1">IF(S$11="x",Toimenpiteet!$E$115,BR80*(CR80/1000)+(Satokasvi!$E$28-Satokasvi!$E$7)+IF(S$8="x",Toimenpiteet!$E$29,0)+IF(S$9="x",Toimenpiteet!$E$60,0)+IF(S$10="x",Toimenpiteet!$E$88,0))/(1+$C$13)^ER$61</f>
        <v>87.657593896673262</v>
      </c>
      <c r="ES80" s="37">
        <f ca="1">IF(T$11="x",Toimenpiteet!$E$115,BS80*(CS80/1000)+(Satokasvi!$E$28-Satokasvi!$E$7)+IF(T$8="x",Toimenpiteet!$E$29,0)+IF(T$9="x",Toimenpiteet!$E$60,0)+IF(T$10="x",Toimenpiteet!$E$88,0))/(1+$C$13)^ES$61</f>
        <v>91.447018891369339</v>
      </c>
      <c r="ET80" s="37">
        <f ca="1">IF(U$11="x",Toimenpiteet!$E$115,BT80*(CT80/1000)+(Satokasvi!$E$28-Satokasvi!$E$7)+IF(U$8="x",Toimenpiteet!$E$29,0)+IF(U$9="x",Toimenpiteet!$E$60,0)+IF(U$10="x",Toimenpiteet!$E$88,0))/(1+$C$13)^ET$61</f>
        <v>147.47598674462665</v>
      </c>
      <c r="EU80" s="37">
        <f ca="1">IF(V$11="x",Toimenpiteet!$E$115,BU80*(CU80/1000)+(Satokasvi!$E$28-Satokasvi!$E$7)+IF(V$8="x",Toimenpiteet!$E$29,0)+IF(V$9="x",Toimenpiteet!$E$60,0)+IF(V$10="x",Toimenpiteet!$E$88,0))/(1+$C$13)^EU$61</f>
        <v>143.08079172269601</v>
      </c>
      <c r="EV80" s="37">
        <f ca="1">IF(W$11="x",Toimenpiteet!$E$115,BV80*(CV80/1000)+(Satokasvi!$E$28-Satokasvi!$E$7)+IF(W$8="x",Toimenpiteet!$E$29,0)+IF(W$9="x",Toimenpiteet!$E$60,0)+IF(W$10="x",Toimenpiteet!$E$88,0))/(1+$C$13)^EV$61</f>
        <v>231.58336540047074</v>
      </c>
      <c r="EW80" s="37">
        <f ca="1">IF(X$11="x",Toimenpiteet!$E$115,BW80*(CW80/1000)+(Satokasvi!$E$28-Satokasvi!$E$7)+IF(X$8="x",Toimenpiteet!$E$29,0)+IF(X$9="x",Toimenpiteet!$E$60,0)+IF(X$10="x",Toimenpiteet!$E$88,0))/(1+$C$13)^EW$61</f>
        <v>-138.30151273388518</v>
      </c>
      <c r="EX80" s="37">
        <f ca="1">IF(Y$11="x",Toimenpiteet!$E$115,BX80*(CX80/1000)+(Satokasvi!$E$28-Satokasvi!$E$7)+IF(Y$8="x",Toimenpiteet!$E$29,0)+IF(Y$9="x",Toimenpiteet!$E$60,0)+IF(Y$10="x",Toimenpiteet!$E$88,0))/(1+$C$13)^EX$61</f>
        <v>-134.27331333386908</v>
      </c>
      <c r="EY80" s="37">
        <f ca="1">IF(Z$11="x",Toimenpiteet!$E$115,BY80*(CY80/1000)+(Satokasvi!$E$28-Satokasvi!$E$7)+IF(Z$8="x",Toimenpiteet!$E$29,0)+IF(Z$9="x",Toimenpiteet!$E$60,0)+IF(Z$10="x",Toimenpiteet!$E$88,0))/(1+$C$13)^EY$61</f>
        <v>128.52415157842157</v>
      </c>
      <c r="EZ80" s="37">
        <f ca="1">IF(AA$11="x",Toimenpiteet!$E$115,BZ80*(CZ80/1000)+(Satokasvi!$E$28-Satokasvi!$E$7)+IF(AA$8="x",Toimenpiteet!$E$29,0)+IF(AA$9="x",Toimenpiteet!$E$60,0)+IF(AA$10="x",Toimenpiteet!$E$88,0))/(1+$C$13)^EZ$61</f>
        <v>206.28494072158213</v>
      </c>
      <c r="FA80" s="37"/>
      <c r="FB80" s="37">
        <f t="shared" ca="1" si="48"/>
        <v>241.27572770745209</v>
      </c>
      <c r="FC80" s="37">
        <f t="shared" ca="1" si="49"/>
        <v>614.31587012737316</v>
      </c>
      <c r="FD80" s="37">
        <f t="shared" ca="1" si="50"/>
        <v>808.36506135718025</v>
      </c>
      <c r="FE80" s="37">
        <f t="shared" ca="1" si="51"/>
        <v>1052.5484648179361</v>
      </c>
      <c r="FF80" s="37">
        <f t="shared" ca="1" si="52"/>
        <v>1271.4648320789029</v>
      </c>
      <c r="FG80" s="37">
        <f t="shared" ca="1" si="53"/>
        <v>1426.2981629434089</v>
      </c>
      <c r="FH80" s="37">
        <f t="shared" ca="1" si="54"/>
        <v>1210.8289124374201</v>
      </c>
      <c r="FI80" s="37">
        <f t="shared" ca="1" si="55"/>
        <v>1289.6758512619749</v>
      </c>
      <c r="FJ80" s="37">
        <f t="shared" ca="1" si="56"/>
        <v>1086.5754171909139</v>
      </c>
      <c r="FK80" s="37">
        <f t="shared" ca="1" si="57"/>
        <v>889.39052974328172</v>
      </c>
      <c r="FL80" s="37">
        <f t="shared" ca="1" si="58"/>
        <v>697.94889144460967</v>
      </c>
      <c r="FM80" s="37">
        <f t="shared" ca="1" si="59"/>
        <v>1035.2318833643412</v>
      </c>
      <c r="FN80" s="37">
        <f t="shared" ca="1" si="60"/>
        <v>1114.870831807988</v>
      </c>
      <c r="FO80" s="37">
        <f t="shared" ca="1" si="61"/>
        <v>1308.2407717227875</v>
      </c>
      <c r="FP80" s="37">
        <f t="shared" ca="1" si="62"/>
        <v>1498.1271353006757</v>
      </c>
      <c r="FQ80" s="37">
        <f t="shared" ca="1" si="63"/>
        <v>1749.4982862030392</v>
      </c>
      <c r="FR80" s="37">
        <f t="shared" ca="1" si="64"/>
        <v>1837.1558800997125</v>
      </c>
      <c r="FS80" s="37">
        <f t="shared" ca="1" si="65"/>
        <v>1928.6028989910819</v>
      </c>
      <c r="FT80" s="37">
        <f t="shared" ca="1" si="66"/>
        <v>2076.0788857357084</v>
      </c>
      <c r="FU80" s="37">
        <f t="shared" ca="1" si="67"/>
        <v>2219.1596774584045</v>
      </c>
      <c r="FV80" s="37">
        <f t="shared" ca="1" si="68"/>
        <v>2450.7430428588755</v>
      </c>
      <c r="FW80" s="37">
        <f t="shared" ca="1" si="69"/>
        <v>2312.4415301249901</v>
      </c>
      <c r="FX80" s="37">
        <f t="shared" ca="1" si="70"/>
        <v>2178.1682167911208</v>
      </c>
      <c r="FY80" s="37">
        <f t="shared" ca="1" si="71"/>
        <v>2306.6923683695422</v>
      </c>
      <c r="FZ80" s="37">
        <f t="shared" ca="1" si="72"/>
        <v>2512.9773090911244</v>
      </c>
      <c r="GA80" s="37"/>
      <c r="GB80" s="37">
        <f t="shared" ca="1" si="73"/>
        <v>241.27572770745209</v>
      </c>
      <c r="GC80" s="37">
        <f t="shared" ca="1" si="74"/>
        <v>614.31587012737316</v>
      </c>
      <c r="GD80" s="37">
        <f t="shared" ca="1" si="23"/>
        <v>808.36506135718025</v>
      </c>
      <c r="GE80" s="37">
        <f t="shared" ca="1" si="24"/>
        <v>1052.5484648179361</v>
      </c>
      <c r="GF80" s="37">
        <f t="shared" ca="1" si="25"/>
        <v>1271.4648320789029</v>
      </c>
      <c r="GG80" s="37">
        <f t="shared" ca="1" si="26"/>
        <v>1426.2981629434089</v>
      </c>
      <c r="GH80" s="37">
        <f t="shared" ca="1" si="27"/>
        <v>1210.8289124374201</v>
      </c>
      <c r="GI80" s="37">
        <f t="shared" ca="1" si="28"/>
        <v>1289.6758512619749</v>
      </c>
      <c r="GJ80" s="37">
        <f t="shared" ca="1" si="29"/>
        <v>1086.5754171909139</v>
      </c>
      <c r="GK80" s="37">
        <f t="shared" ca="1" si="30"/>
        <v>889.39052974328172</v>
      </c>
      <c r="GL80" s="37">
        <f t="shared" ca="1" si="31"/>
        <v>697.94889144460967</v>
      </c>
      <c r="GM80" s="37">
        <f t="shared" ca="1" si="32"/>
        <v>1035.2318833643412</v>
      </c>
      <c r="GN80" s="37">
        <f t="shared" ca="1" si="33"/>
        <v>1114.870831807988</v>
      </c>
      <c r="GO80" s="37">
        <f t="shared" ca="1" si="34"/>
        <v>1308.2407717227875</v>
      </c>
      <c r="GP80" s="37">
        <f t="shared" ca="1" si="35"/>
        <v>1498.1271353006757</v>
      </c>
      <c r="GQ80" s="37">
        <f t="shared" ca="1" si="36"/>
        <v>1749.4982862030392</v>
      </c>
      <c r="GR80" s="37">
        <f t="shared" ca="1" si="37"/>
        <v>1837.1558800997125</v>
      </c>
      <c r="GS80" s="37">
        <f t="shared" ca="1" si="38"/>
        <v>1928.6028989910819</v>
      </c>
      <c r="GT80" s="37">
        <f t="shared" ca="1" si="39"/>
        <v>2076.0788857357084</v>
      </c>
      <c r="GU80" s="37">
        <f t="shared" ca="1" si="40"/>
        <v>2219.1596774584045</v>
      </c>
      <c r="GV80" s="37">
        <f t="shared" ca="1" si="41"/>
        <v>2450.7430428588755</v>
      </c>
      <c r="GW80" s="37">
        <f t="shared" ca="1" si="42"/>
        <v>2312.4415301249901</v>
      </c>
      <c r="GX80" s="37">
        <f t="shared" ca="1" si="43"/>
        <v>2178.1682167911208</v>
      </c>
      <c r="GY80" s="37">
        <f t="shared" ca="1" si="44"/>
        <v>2306.6923683695422</v>
      </c>
      <c r="GZ80" s="37">
        <f t="shared" ca="1" si="45"/>
        <v>2512.9773090911244</v>
      </c>
      <c r="HA80" s="37"/>
      <c r="HB80" s="37">
        <f t="shared" ca="1" si="77"/>
        <v>1271.4648320789029</v>
      </c>
      <c r="HC80" s="37">
        <f t="shared" ca="1" si="75"/>
        <v>1271.4648320789029</v>
      </c>
      <c r="HD80" s="37">
        <f t="shared" ca="1" si="76"/>
        <v>0</v>
      </c>
      <c r="HF80" s="37">
        <f>$BI$5</f>
        <v>-0.5</v>
      </c>
      <c r="HG80" s="37">
        <f>$HG$67</f>
        <v>-0.1</v>
      </c>
      <c r="HH80" s="19">
        <f>IF(C$11="x",0,Satokasvi!$H$6*(1+$HF80)*(1+_xlfn.XLOOKUP($HG80,$HG$67:$HG$76,HH$67:HH$76)))</f>
        <v>1237.5</v>
      </c>
      <c r="HI80" s="35">
        <f>IF(D$11="x",0,Satokasvi!$H$6*(1+$HF80)*(1+_xlfn.XLOOKUP($HG80,$HG$67:$HG$76,HI$67:HI$76)))</f>
        <v>1225</v>
      </c>
      <c r="HJ80" s="35">
        <f>IF(E$11="x",0,Satokasvi!$H$6*(1+$HF80)*(1+_xlfn.XLOOKUP($HG80,$HG$67:$HG$76,HJ$67:HJ$76)))</f>
        <v>1212.5</v>
      </c>
      <c r="HK80" s="35">
        <f>IF(F$11="x",0,Satokasvi!$H$6*(1+$HF80)*(1+_xlfn.XLOOKUP($HG80,$HG$67:$HG$76,HK$67:HK$76)))</f>
        <v>1200</v>
      </c>
      <c r="HL80" s="35">
        <f>IF(G$11="x",0,Satokasvi!$H$6*(1+$HF80)*(1+_xlfn.XLOOKUP($HG80,$HG$67:$HG$76,HL$67:HL$76)))</f>
        <v>1187.5</v>
      </c>
      <c r="HM80" s="35">
        <f>IF(H$11="x",0,Satokasvi!$H$6*(1+$HF80)*(1+_xlfn.XLOOKUP($HG80,$HG$67:$HG$76,HM$67:HM$76)))</f>
        <v>1175</v>
      </c>
      <c r="HN80" s="35">
        <f>IF(I$11="x",0,Satokasvi!$H$6*(1+$HF80)*(1+_xlfn.XLOOKUP($HG80,$HG$67:$HG$76,HN$67:HN$76)))</f>
        <v>1162.5</v>
      </c>
      <c r="HO80" s="35">
        <f>IF(J$11="x",0,Satokasvi!$H$6*(1+$HF80)*(1+_xlfn.XLOOKUP($HG80,$HG$67:$HG$76,HO$67:HO$76)))</f>
        <v>1150</v>
      </c>
      <c r="HP80" s="35">
        <f>IF(K$11="x",0,Satokasvi!$H$6*(1+$HF80)*(1+_xlfn.XLOOKUP($HG80,$HG$67:$HG$76,HP$67:HP$76)))</f>
        <v>1137.5</v>
      </c>
      <c r="HQ80" s="35">
        <f>IF(L$11="x",0,Satokasvi!$H$6*(1+$HF80)*(1+_xlfn.XLOOKUP($HG80,$HG$67:$HG$76,HQ$67:HQ$76)))</f>
        <v>1125</v>
      </c>
      <c r="HR80" s="35">
        <f>IF(M$11="x",0,Satokasvi!$H$6*(1+$HF80)*(1+_xlfn.XLOOKUP($HG80,$HG$67:$HG$76,HR$67:HR$76)))</f>
        <v>1125</v>
      </c>
      <c r="HS80" s="35">
        <f>IF(N$11="x",0,Satokasvi!$H$6*(1+$HF80)*(1+_xlfn.XLOOKUP($HG80,$HG$67:$HG$76,HS$67:HS$76)))</f>
        <v>1125</v>
      </c>
      <c r="HT80" s="35">
        <f>IF(O$11="x",0,Satokasvi!$H$6*(1+$HF80)*(1+_xlfn.XLOOKUP($HG80,$HG$67:$HG$76,HT$67:HT$76)))</f>
        <v>1125</v>
      </c>
      <c r="HU80" s="35">
        <f>IF(P$11="x",0,Satokasvi!$H$6*(1+$HF80)*(1+_xlfn.XLOOKUP($HG80,$HG$67:$HG$76,HU$67:HU$76)))</f>
        <v>1125</v>
      </c>
      <c r="HV80" s="35">
        <f>IF(Q$11="x",0,Satokasvi!$H$6*(1+$HF80)*(1+_xlfn.XLOOKUP($HG80,$HG$67:$HG$76,HV$67:HV$76)))</f>
        <v>1125</v>
      </c>
      <c r="HW80" s="35">
        <f>IF(R$11="x",0,Satokasvi!$H$6*(1+$HF80)*(1+_xlfn.XLOOKUP($HG80,$HG$67:$HG$76,HW$67:HW$76)))</f>
        <v>1125</v>
      </c>
      <c r="HX80" s="35">
        <f>IF(S$11="x",0,Satokasvi!$H$6*(1+$HF80)*(1+_xlfn.XLOOKUP($HG80,$HG$67:$HG$76,HX$67:HX$76)))</f>
        <v>1125</v>
      </c>
      <c r="HY80" s="35">
        <f>IF(T$11="x",0,Satokasvi!$H$6*(1+$HF80)*(1+_xlfn.XLOOKUP($HG80,$HG$67:$HG$76,HY$67:HY$76)))</f>
        <v>1125</v>
      </c>
      <c r="HZ80" s="35">
        <f>IF(U$11="x",0,Satokasvi!$H$6*(1+$HF80)*(1+_xlfn.XLOOKUP($HG80,$HG$67:$HG$76,HZ$67:HZ$76)))</f>
        <v>1125</v>
      </c>
      <c r="IA80" s="35">
        <f>IF(V$11="x",0,Satokasvi!$H$6*(1+$HF80)*(1+_xlfn.XLOOKUP($HG80,$HG$67:$HG$76,IA$67:IA$76)))</f>
        <v>1125</v>
      </c>
      <c r="IB80" s="35">
        <f>IF(W$11="x",0,Satokasvi!$H$6*(1+$HF80)*(1+_xlfn.XLOOKUP($HG80,$HG$67:$HG$76,IB$67:IB$76)))</f>
        <v>1125</v>
      </c>
      <c r="IC80" s="35">
        <f>IF(X$11="x",0,Satokasvi!$H$6*(1+$HF80)*(1+_xlfn.XLOOKUP($HG80,$HG$67:$HG$76,IC$67:IC$76)))</f>
        <v>1125</v>
      </c>
      <c r="ID80" s="35">
        <f>IF(Y$11="x",0,Satokasvi!$H$6*(1+$HF80)*(1+_xlfn.XLOOKUP($HG80,$HG$67:$HG$76,ID$67:ID$76)))</f>
        <v>1125</v>
      </c>
      <c r="IE80" s="35">
        <f>IF(Z$11="x",0,Satokasvi!$H$6*(1+$HF80)*(1+_xlfn.XLOOKUP($HG80,$HG$67:$HG$76,IE$67:IE$76)))</f>
        <v>1125</v>
      </c>
      <c r="IF80" s="35">
        <f>IF(AA$11="x",0,Satokasvi!$H$6*(1+$HF80)*(1+_xlfn.XLOOKUP($HG80,$HG$67:$HG$76,IF$67:IF$76)))</f>
        <v>1125</v>
      </c>
    </row>
    <row r="81" spans="2:240" x14ac:dyDescent="0.35">
      <c r="B81" s="15">
        <f t="shared" ca="1" si="82"/>
        <v>0.99732368140324223</v>
      </c>
      <c r="C81" s="15">
        <f t="shared" ca="1" si="82"/>
        <v>0.13237371928421571</v>
      </c>
      <c r="D81" s="15">
        <f t="shared" ca="1" si="82"/>
        <v>0.59686128386282233</v>
      </c>
      <c r="E81" s="15">
        <f t="shared" ca="1" si="82"/>
        <v>0.91138672876603044</v>
      </c>
      <c r="F81" s="15">
        <f t="shared" ca="1" si="82"/>
        <v>0.35901067087261818</v>
      </c>
      <c r="G81" s="15">
        <f t="shared" ca="1" si="82"/>
        <v>0.69215278652685541</v>
      </c>
      <c r="H81" s="15">
        <f t="shared" ca="1" si="82"/>
        <v>0.94115822849639086</v>
      </c>
      <c r="I81" s="15">
        <f t="shared" ca="1" si="82"/>
        <v>0.77625358702059399</v>
      </c>
      <c r="J81" s="15">
        <f t="shared" ca="1" si="82"/>
        <v>0.66432947472041792</v>
      </c>
      <c r="K81" s="15">
        <f t="shared" ca="1" si="82"/>
        <v>0.11547543992195231</v>
      </c>
      <c r="L81" s="15">
        <f t="shared" ca="1" si="82"/>
        <v>0.78526502664159914</v>
      </c>
      <c r="M81" s="15">
        <f t="shared" ca="1" si="82"/>
        <v>0.86390715710916022</v>
      </c>
      <c r="N81" s="15">
        <f t="shared" ca="1" si="82"/>
        <v>0.59377602285557018</v>
      </c>
      <c r="O81" s="15">
        <f t="shared" ca="1" si="82"/>
        <v>0.46518903849490456</v>
      </c>
      <c r="P81" s="15">
        <f t="shared" ca="1" si="82"/>
        <v>0.18838368956401508</v>
      </c>
      <c r="Q81" s="15">
        <f t="shared" ca="1" si="82"/>
        <v>0.18192439776158431</v>
      </c>
      <c r="R81" s="15">
        <f t="shared" ca="1" si="81"/>
        <v>0.43430267993175131</v>
      </c>
      <c r="S81" s="15">
        <f t="shared" ca="1" si="81"/>
        <v>0.1149334148721799</v>
      </c>
      <c r="T81" s="15">
        <f t="shared" ca="1" si="81"/>
        <v>0.90885185218912368</v>
      </c>
      <c r="U81" s="15">
        <f t="shared" ca="1" si="81"/>
        <v>0.8172032442195607</v>
      </c>
      <c r="V81" s="15">
        <f t="shared" ca="1" si="81"/>
        <v>0.97085518268743187</v>
      </c>
      <c r="W81" s="15">
        <f t="shared" ca="1" si="81"/>
        <v>8.366167494767085E-2</v>
      </c>
      <c r="X81" s="15">
        <f t="shared" ca="1" si="81"/>
        <v>0.35906548436376384</v>
      </c>
      <c r="Y81" s="15">
        <f t="shared" ca="1" si="81"/>
        <v>0.75004621109010805</v>
      </c>
      <c r="Z81" s="15">
        <f t="shared" ca="1" si="81"/>
        <v>0.2211310011749229</v>
      </c>
      <c r="AB81" s="5">
        <f ca="1">_xlfn.NORM.INV(B81,Satokasvi!$H$8,Satokasvi!$I$8)*_xlfn.BINOM.INV(1,(1-Satokasvi!$H$15),B81)</f>
        <v>3196.2520461852455</v>
      </c>
      <c r="AC81" s="5">
        <f ca="1">_xlfn.NORM.INV(C81,Satokasvi!$H$8,Satokasvi!$I$8)*_xlfn.BINOM.INV(1,(1-Satokasvi!$H$15),C81)</f>
        <v>0</v>
      </c>
      <c r="AD81" s="5">
        <f ca="1">_xlfn.NORM.INV(D81,Satokasvi!$H$8,Satokasvi!$I$8)*_xlfn.BINOM.INV(1,(1-Satokasvi!$H$15),D81)</f>
        <v>2561.3077959389107</v>
      </c>
      <c r="AE81" s="5">
        <f ca="1">_xlfn.NORM.INV(E81,Satokasvi!$H$8,Satokasvi!$I$8)*_xlfn.BINOM.INV(1,(1-Satokasvi!$H$15),E81)</f>
        <v>2837.3359661424456</v>
      </c>
      <c r="AF81" s="5">
        <f ca="1">_xlfn.NORM.INV(F81,Satokasvi!$H$8,Satokasvi!$I$8)*_xlfn.BINOM.INV(1,(1-Satokasvi!$H$15),F81)</f>
        <v>2409.7238791308273</v>
      </c>
      <c r="AG81" s="5">
        <f ca="1">_xlfn.NORM.INV(G81,Satokasvi!$H$8,Satokasvi!$I$8)*_xlfn.BINOM.INV(1,(1-Satokasvi!$H$15),G81)</f>
        <v>2625.4904376120312</v>
      </c>
      <c r="AH81" s="5">
        <f ca="1">_xlfn.NORM.INV(H81,Satokasvi!$H$8,Satokasvi!$I$8)*_xlfn.BINOM.INV(1,(1-Satokasvi!$H$15),H81)</f>
        <v>2891.1427394479656</v>
      </c>
      <c r="AI81" s="5">
        <f ca="1">_xlfn.NORM.INV(I81,Satokasvi!$H$8,Satokasvi!$I$8)*_xlfn.BINOM.INV(1,(1-Satokasvi!$H$15),I81)</f>
        <v>2689.9003734496196</v>
      </c>
      <c r="AJ81" s="5">
        <f ca="1">_xlfn.NORM.INV(J81,Satokasvi!$H$8,Satokasvi!$I$8)*_xlfn.BINOM.INV(1,(1-Satokasvi!$H$15),J81)</f>
        <v>2606.0770531666913</v>
      </c>
      <c r="AK81" s="5">
        <f ca="1">_xlfn.NORM.INV(K81,Satokasvi!$H$8,Satokasvi!$I$8)*_xlfn.BINOM.INV(1,(1-Satokasvi!$H$15),K81)</f>
        <v>0</v>
      </c>
      <c r="AL81" s="5">
        <f ca="1">_xlfn.NORM.INV(L81,Satokasvi!$H$8,Satokasvi!$I$8)*_xlfn.BINOM.INV(1,(1-Satokasvi!$H$15),L81)</f>
        <v>2697.5247530494648</v>
      </c>
      <c r="AM81" s="5">
        <f ca="1">_xlfn.NORM.INV(M81,Satokasvi!$H$8,Satokasvi!$I$8)*_xlfn.BINOM.INV(1,(1-Satokasvi!$H$15),M81)</f>
        <v>2774.5107656998016</v>
      </c>
      <c r="AN81" s="5">
        <f ca="1">_xlfn.NORM.INV(N81,Satokasvi!$H$8,Satokasvi!$I$8)*_xlfn.BINOM.INV(1,(1-Satokasvi!$H$15),N81)</f>
        <v>2559.3173001529249</v>
      </c>
      <c r="AO81" s="5">
        <f ca="1">_xlfn.NORM.INV(O81,Satokasvi!$H$8,Satokasvi!$I$8)*_xlfn.BINOM.INV(1,(1-Satokasvi!$H$15),O81)</f>
        <v>2478.1577083079333</v>
      </c>
      <c r="AP81" s="5">
        <f ca="1">_xlfn.NORM.INV(P81,Satokasvi!$H$8,Satokasvi!$I$8)*_xlfn.BINOM.INV(1,(1-Satokasvi!$H$15),P81)</f>
        <v>0</v>
      </c>
      <c r="AQ81" s="5">
        <f ca="1">_xlfn.NORM.INV(Q81,Satokasvi!$H$8,Satokasvi!$I$8)*_xlfn.BINOM.INV(1,(1-Satokasvi!$H$15),Q81)</f>
        <v>0</v>
      </c>
      <c r="AR81" s="5">
        <f ca="1">_xlfn.NORM.INV(R81,Satokasvi!$H$8,Satokasvi!$I$8)*_xlfn.BINOM.INV(1,(1-Satokasvi!$H$15),R81)</f>
        <v>2458.6424420226726</v>
      </c>
      <c r="AS81" s="5">
        <f ca="1">_xlfn.NORM.INV(S81,Satokasvi!$H$8,Satokasvi!$I$8)*_xlfn.BINOM.INV(1,(1-Satokasvi!$H$15),S81)</f>
        <v>0</v>
      </c>
      <c r="AT81" s="5">
        <f ca="1">_xlfn.NORM.INV(T81,Satokasvi!$H$8,Satokasvi!$I$8)*_xlfn.BINOM.INV(1,(1-Satokasvi!$H$15),T81)</f>
        <v>2833.42949829791</v>
      </c>
      <c r="AU81" s="5">
        <f ca="1">_xlfn.NORM.INV(U81,Satokasvi!$H$8,Satokasvi!$I$8)*_xlfn.BINOM.INV(1,(1-Satokasvi!$H$15),U81)</f>
        <v>2726.1895448661539</v>
      </c>
      <c r="AV81" s="5">
        <f ca="1">_xlfn.NORM.INV(V81,Satokasvi!$H$8,Satokasvi!$I$8)*_xlfn.BINOM.INV(1,(1-Satokasvi!$H$15),V81)</f>
        <v>2973.3783373943879</v>
      </c>
      <c r="AW81" s="5">
        <f ca="1">_xlfn.NORM.INV(W81,Satokasvi!$H$8,Satokasvi!$I$8)*_xlfn.BINOM.INV(1,(1-Satokasvi!$H$15),W81)</f>
        <v>0</v>
      </c>
      <c r="AX81" s="5">
        <f ca="1">_xlfn.NORM.INV(X81,Satokasvi!$H$8,Satokasvi!$I$8)*_xlfn.BINOM.INV(1,(1-Satokasvi!$H$15),X81)</f>
        <v>2409.7605415516277</v>
      </c>
      <c r="AY81" s="5">
        <f ca="1">_xlfn.NORM.INV(Y81,Satokasvi!$H$8,Satokasvi!$I$8)*_xlfn.BINOM.INV(1,(1-Satokasvi!$H$15),Y81)</f>
        <v>2668.6587943486429</v>
      </c>
      <c r="AZ81" s="5">
        <f ca="1">_xlfn.NORM.INV(Z81,Satokasvi!$H$8,Satokasvi!$I$8)*_xlfn.BINOM.INV(1,(1-Satokasvi!$H$15),Z81)</f>
        <v>0</v>
      </c>
      <c r="BB81" s="5">
        <f ca="1">IF(C$11="x",0,_xlfn.NORM.INV(B81,Satokasvi!$H$8,Satokasvi!$I$8)*IF(C$8="x",(1+Toimenpiteet!$C$7),1)*IF(C$9="x",(1+Toimenpiteet!$C$34),1)*(1+C$30)*_xlfn.BINOM.INV(1,(1-(Satokasvi!$H$15*(1+C$41))),B81))</f>
        <v>3196.2520461852455</v>
      </c>
      <c r="BC81" s="5">
        <f ca="1">IF(D$11="x",0,_xlfn.NORM.INV(C81,Satokasvi!$H$8,Satokasvi!$I$8)*IF(D$8="x",(1+Toimenpiteet!$C$7),1)*IF(D$9="x",(1+Toimenpiteet!$C$34),1)*(1+D$30)*_xlfn.BINOM.INV(1,(1-(Satokasvi!$H$15*(1+D$41))),C81))</f>
        <v>0</v>
      </c>
      <c r="BD81" s="5">
        <f ca="1">IF(E$11="x",0,_xlfn.NORM.INV(D81,Satokasvi!$H$8,Satokasvi!$I$8)*IF(E$8="x",(1+Toimenpiteet!$C$7),1)*IF(E$9="x",(1+Toimenpiteet!$C$34),1)*(1+E$30)*_xlfn.BINOM.INV(1,(1-(Satokasvi!$H$15*(1+E$41))),D81))</f>
        <v>2561.3077959389107</v>
      </c>
      <c r="BE81" s="5">
        <f ca="1">IF(F$11="x",0,_xlfn.NORM.INV(E81,Satokasvi!$H$8,Satokasvi!$I$8)*IF(F$8="x",(1+Toimenpiteet!$C$7),1)*IF(F$9="x",(1+Toimenpiteet!$C$34),1)*(1+F$30)*_xlfn.BINOM.INV(1,(1-(Satokasvi!$H$15*(1+F$41))),E81))</f>
        <v>2837.3359661424456</v>
      </c>
      <c r="BF81" s="5">
        <f ca="1">IF(G$11="x",0,_xlfn.NORM.INV(F81,Satokasvi!$H$8,Satokasvi!$I$8)*IF(G$8="x",(1+Toimenpiteet!$C$7),1)*IF(G$9="x",(1+Toimenpiteet!$C$34),1)*(1+G$30)*_xlfn.BINOM.INV(1,(1-(Satokasvi!$H$15*(1+G$41))),F81))</f>
        <v>2409.7238791308273</v>
      </c>
      <c r="BG81" s="5">
        <f ca="1">IF(H$11="x",0,_xlfn.NORM.INV(G81,Satokasvi!$H$8,Satokasvi!$I$8)*IF(H$8="x",(1+Toimenpiteet!$C$7),1)*IF(H$9="x",(1+Toimenpiteet!$C$34),1)*(1+H$30)*_xlfn.BINOM.INV(1,(1-(Satokasvi!$H$15*(1+H$41))),G81))</f>
        <v>2625.4904376120312</v>
      </c>
      <c r="BH81" s="5">
        <f ca="1">IF(I$11="x",0,_xlfn.NORM.INV(H81,Satokasvi!$H$8,Satokasvi!$I$8)*IF(I$8="x",(1+Toimenpiteet!$C$7),1)*IF(I$9="x",(1+Toimenpiteet!$C$34),1)*(1+I$30)*_xlfn.BINOM.INV(1,(1-(Satokasvi!$H$15*(1+I$41))),H81))</f>
        <v>2891.1427394479656</v>
      </c>
      <c r="BI81" s="5">
        <f ca="1">IF(J$11="x",0,_xlfn.NORM.INV(I81,Satokasvi!$H$8,Satokasvi!$I$8)*IF(J$8="x",(1+Toimenpiteet!$C$7),1)*IF(J$9="x",(1+Toimenpiteet!$C$34),1)*(1+J$30)*_xlfn.BINOM.INV(1,(1-(Satokasvi!$H$15*(1+J$41))),I81))</f>
        <v>2689.9003734496196</v>
      </c>
      <c r="BJ81" s="5">
        <f ca="1">IF(K$11="x",0,_xlfn.NORM.INV(J81,Satokasvi!$H$8,Satokasvi!$I$8)*IF(K$8="x",(1+Toimenpiteet!$C$7),1)*IF(K$9="x",(1+Toimenpiteet!$C$34),1)*(1+K$30)*_xlfn.BINOM.INV(1,(1-(Satokasvi!$H$15*(1+K$41))),J81))</f>
        <v>2606.0770531666913</v>
      </c>
      <c r="BK81" s="5">
        <f ca="1">IF(L$11="x",0,_xlfn.NORM.INV(K81,Satokasvi!$H$8,Satokasvi!$I$8)*IF(L$8="x",(1+Toimenpiteet!$C$7),1)*IF(L$9="x",(1+Toimenpiteet!$C$34),1)*(1+L$30)*_xlfn.BINOM.INV(1,(1-(Satokasvi!$H$15*(1+L$41))),K81))</f>
        <v>0</v>
      </c>
      <c r="BL81" s="5">
        <f ca="1">IF(M$11="x",0,_xlfn.NORM.INV(L81,Satokasvi!$H$8,Satokasvi!$I$8)*IF(M$8="x",(1+Toimenpiteet!$C$7),1)*IF(M$9="x",(1+Toimenpiteet!$C$34),1)*(1+M$30)*_xlfn.BINOM.INV(1,(1-(Satokasvi!$H$15*(1+M$41))),L81))</f>
        <v>2697.5247530494648</v>
      </c>
      <c r="BM81" s="5">
        <f ca="1">IF(N$11="x",0,_xlfn.NORM.INV(M81,Satokasvi!$H$8,Satokasvi!$I$8)*IF(N$8="x",(1+Toimenpiteet!$C$7),1)*IF(N$9="x",(1+Toimenpiteet!$C$34),1)*(1+N$30)*_xlfn.BINOM.INV(1,(1-(Satokasvi!$H$15*(1+N$41))),M81))</f>
        <v>2774.5107656998016</v>
      </c>
      <c r="BN81" s="5">
        <f ca="1">IF(O$11="x",0,_xlfn.NORM.INV(N81,Satokasvi!$H$8,Satokasvi!$I$8)*IF(O$8="x",(1+Toimenpiteet!$C$7),1)*IF(O$9="x",(1+Toimenpiteet!$C$34),1)*(1+O$30)*_xlfn.BINOM.INV(1,(1-(Satokasvi!$H$15*(1+O$41))),N81))</f>
        <v>2559.3173001529249</v>
      </c>
      <c r="BO81" s="5">
        <f ca="1">IF(P$11="x",0,_xlfn.NORM.INV(O81,Satokasvi!$H$8,Satokasvi!$I$8)*IF(P$8="x",(1+Toimenpiteet!$C$7),1)*IF(P$9="x",(1+Toimenpiteet!$C$34),1)*(1+P$30)*_xlfn.BINOM.INV(1,(1-(Satokasvi!$H$15*(1+P$41))),O81))</f>
        <v>2478.1577083079333</v>
      </c>
      <c r="BP81" s="5">
        <f ca="1">IF(Q$11="x",0,_xlfn.NORM.INV(P81,Satokasvi!$H$8,Satokasvi!$I$8)*IF(Q$8="x",(1+Toimenpiteet!$C$7),1)*IF(Q$9="x",(1+Toimenpiteet!$C$34),1)*(1+Q$30)*_xlfn.BINOM.INV(1,(1-(Satokasvi!$H$15*(1+Q$41))),P81))</f>
        <v>0</v>
      </c>
      <c r="BQ81" s="5">
        <f ca="1">IF(R$11="x",0,_xlfn.NORM.INV(Q81,Satokasvi!$H$8,Satokasvi!$I$8)*IF(R$8="x",(1+Toimenpiteet!$C$7),1)*IF(R$9="x",(1+Toimenpiteet!$C$34),1)*(1+R$30)*_xlfn.BINOM.INV(1,(1-(Satokasvi!$H$15*(1+R$41))),Q81))</f>
        <v>0</v>
      </c>
      <c r="BR81" s="5">
        <f ca="1">IF(S$11="x",0,_xlfn.NORM.INV(R81,Satokasvi!$H$8,Satokasvi!$I$8)*IF(S$8="x",(1+Toimenpiteet!$C$7),1)*IF(S$9="x",(1+Toimenpiteet!$C$34),1)*(1+S$30)*_xlfn.BINOM.INV(1,(1-(Satokasvi!$H$15*(1+S$41))),R81))</f>
        <v>2458.6424420226726</v>
      </c>
      <c r="BS81" s="5">
        <f ca="1">IF(T$11="x",0,_xlfn.NORM.INV(S81,Satokasvi!$H$8,Satokasvi!$I$8)*IF(T$8="x",(1+Toimenpiteet!$C$7),1)*IF(T$9="x",(1+Toimenpiteet!$C$34),1)*(1+T$30)*_xlfn.BINOM.INV(1,(1-(Satokasvi!$H$15*(1+T$41))),S81))</f>
        <v>0</v>
      </c>
      <c r="BT81" s="5">
        <f ca="1">IF(U$11="x",0,_xlfn.NORM.INV(T81,Satokasvi!$H$8,Satokasvi!$I$8)*IF(U$8="x",(1+Toimenpiteet!$C$7),1)*IF(U$9="x",(1+Toimenpiteet!$C$34),1)*(1+U$30)*_xlfn.BINOM.INV(1,(1-(Satokasvi!$H$15*(1+U$41))),T81))</f>
        <v>2833.42949829791</v>
      </c>
      <c r="BU81" s="5">
        <f ca="1">IF(V$11="x",0,_xlfn.NORM.INV(U81,Satokasvi!$H$8,Satokasvi!$I$8)*IF(V$8="x",(1+Toimenpiteet!$C$7),1)*IF(V$9="x",(1+Toimenpiteet!$C$34),1)*(1+V$30)*_xlfn.BINOM.INV(1,(1-(Satokasvi!$H$15*(1+V$41))),U81))</f>
        <v>2726.1895448661539</v>
      </c>
      <c r="BV81" s="5">
        <f ca="1">IF(W$11="x",0,_xlfn.NORM.INV(V81,Satokasvi!$H$8,Satokasvi!$I$8)*IF(W$8="x",(1+Toimenpiteet!$C$7),1)*IF(W$9="x",(1+Toimenpiteet!$C$34),1)*(1+W$30)*_xlfn.BINOM.INV(1,(1-(Satokasvi!$H$15*(1+W$41))),V81))</f>
        <v>2973.3783373943879</v>
      </c>
      <c r="BW81" s="5">
        <f ca="1">IF(X$11="x",0,_xlfn.NORM.INV(W81,Satokasvi!$H$8,Satokasvi!$I$8)*IF(X$8="x",(1+Toimenpiteet!$C$7),1)*IF(X$9="x",(1+Toimenpiteet!$C$34),1)*(1+X$30)*_xlfn.BINOM.INV(1,(1-(Satokasvi!$H$15*(1+X$41))),W81))</f>
        <v>0</v>
      </c>
      <c r="BX81" s="5">
        <f ca="1">IF(Y$11="x",0,_xlfn.NORM.INV(X81,Satokasvi!$H$8,Satokasvi!$I$8)*IF(Y$8="x",(1+Toimenpiteet!$C$7),1)*IF(Y$9="x",(1+Toimenpiteet!$C$34),1)*(1+Y$30)*_xlfn.BINOM.INV(1,(1-(Satokasvi!$H$15*(1+Y$41))),X81))</f>
        <v>2409.7605415516277</v>
      </c>
      <c r="BY81" s="5">
        <f ca="1">IF(Z$11="x",0,_xlfn.NORM.INV(Y81,Satokasvi!$H$8,Satokasvi!$I$8)*IF(Z$8="x",(1+Toimenpiteet!$C$7),1)*IF(Z$9="x",(1+Toimenpiteet!$C$34),1)*(1+Z$30)*_xlfn.BINOM.INV(1,(1-(Satokasvi!$H$15*(1+Z$41))),Y81))</f>
        <v>2668.6587943486429</v>
      </c>
      <c r="BZ81" s="5">
        <f ca="1">IF(AA$11="x",0,_xlfn.NORM.INV(Z81,Satokasvi!$H$8,Satokasvi!$I$8)*IF(AA$8="x",(1+Toimenpiteet!$C$7),1)*IF(AA$9="x",(1+Toimenpiteet!$C$34),1)*(1+AA$30)*_xlfn.BINOM.INV(1,(1-(Satokasvi!$H$15*(1+AA$41))),Z81))</f>
        <v>0</v>
      </c>
      <c r="CB81" s="35">
        <f ca="1">_xlfn.NORM.INV(RAND(),Satokasvi!$H$13,Satokasvi!$I$13)</f>
        <v>176.7894552906678</v>
      </c>
      <c r="CC81" s="35">
        <f ca="1">_xlfn.NORM.INV(RAND(),Satokasvi!$H$13,Satokasvi!$I$13)</f>
        <v>152.49739583864414</v>
      </c>
      <c r="CD81" s="35">
        <f ca="1">_xlfn.NORM.INV(RAND(),Satokasvi!$H$13,Satokasvi!$I$13)</f>
        <v>166.9501417960353</v>
      </c>
      <c r="CE81" s="35">
        <f ca="1">_xlfn.NORM.INV(RAND(),Satokasvi!$H$13,Satokasvi!$I$13)</f>
        <v>125.20250776593956</v>
      </c>
      <c r="CF81" s="35">
        <f ca="1">_xlfn.NORM.INV(RAND(),Satokasvi!$H$13,Satokasvi!$I$13)</f>
        <v>48.033173713525997</v>
      </c>
      <c r="CG81" s="35">
        <f ca="1">_xlfn.NORM.INV(RAND(),Satokasvi!$H$13,Satokasvi!$I$13)</f>
        <v>216.63451635567048</v>
      </c>
      <c r="CH81" s="35">
        <f ca="1">_xlfn.NORM.INV(RAND(),Satokasvi!$H$13,Satokasvi!$I$13)</f>
        <v>172.13149239760244</v>
      </c>
      <c r="CI81" s="35">
        <f ca="1">_xlfn.NORM.INV(RAND(),Satokasvi!$H$13,Satokasvi!$I$13)</f>
        <v>183.57533868806286</v>
      </c>
      <c r="CJ81" s="35">
        <f ca="1">_xlfn.NORM.INV(RAND(),Satokasvi!$H$13,Satokasvi!$I$13)</f>
        <v>201.85971626620361</v>
      </c>
      <c r="CK81" s="35">
        <f ca="1">_xlfn.NORM.INV(RAND(),Satokasvi!$H$13,Satokasvi!$I$13)</f>
        <v>91.924178500534907</v>
      </c>
      <c r="CL81" s="35">
        <f ca="1">_xlfn.NORM.INV(RAND(),Satokasvi!$H$13,Satokasvi!$I$13)</f>
        <v>225.71016013674395</v>
      </c>
      <c r="CM81" s="35">
        <f ca="1">_xlfn.NORM.INV(RAND(),Satokasvi!$H$13,Satokasvi!$I$13)</f>
        <v>144.05499727703523</v>
      </c>
      <c r="CN81" s="35">
        <f ca="1">_xlfn.NORM.INV(RAND(),Satokasvi!$H$13,Satokasvi!$I$13)</f>
        <v>234.10739177518076</v>
      </c>
      <c r="CO81" s="35">
        <f ca="1">_xlfn.NORM.INV(RAND(),Satokasvi!$H$13,Satokasvi!$I$13)</f>
        <v>201.03722048212776</v>
      </c>
      <c r="CP81" s="35">
        <f ca="1">_xlfn.NORM.INV(RAND(),Satokasvi!$H$13,Satokasvi!$I$13)</f>
        <v>222.22445173243361</v>
      </c>
      <c r="CQ81" s="35">
        <f ca="1">_xlfn.NORM.INV(RAND(),Satokasvi!$H$13,Satokasvi!$I$13)</f>
        <v>142.55517666939636</v>
      </c>
      <c r="CR81" s="35">
        <f ca="1">_xlfn.NORM.INV(RAND(),Satokasvi!$H$13,Satokasvi!$I$13)</f>
        <v>241.2306598171217</v>
      </c>
      <c r="CS81" s="35">
        <f ca="1">_xlfn.NORM.INV(RAND(),Satokasvi!$H$13,Satokasvi!$I$13)</f>
        <v>219.72782177004669</v>
      </c>
      <c r="CT81" s="35">
        <f ca="1">_xlfn.NORM.INV(RAND(),Satokasvi!$H$13,Satokasvi!$I$13)</f>
        <v>205.0751457359674</v>
      </c>
      <c r="CU81" s="35">
        <f ca="1">_xlfn.NORM.INV(RAND(),Satokasvi!$H$13,Satokasvi!$I$13)</f>
        <v>166.33734648659541</v>
      </c>
      <c r="CV81" s="35">
        <f ca="1">_xlfn.NORM.INV(RAND(),Satokasvi!$H$13,Satokasvi!$I$13)</f>
        <v>158.16885591454329</v>
      </c>
      <c r="CW81" s="35">
        <f ca="1">_xlfn.NORM.INV(RAND(),Satokasvi!$H$13,Satokasvi!$I$13)</f>
        <v>189.30472318737225</v>
      </c>
      <c r="CX81" s="35">
        <f ca="1">_xlfn.NORM.INV(RAND(),Satokasvi!$H$13,Satokasvi!$I$13)</f>
        <v>201.94167038536281</v>
      </c>
      <c r="CY81" s="35">
        <f ca="1">_xlfn.NORM.INV(RAND(),Satokasvi!$H$13,Satokasvi!$I$13)</f>
        <v>147.00914962222936</v>
      </c>
      <c r="CZ81" s="35">
        <f ca="1">_xlfn.NORM.INV(RAND(),Satokasvi!$H$13,Satokasvi!$I$13)</f>
        <v>133.23848426604886</v>
      </c>
      <c r="DB81" s="37">
        <f ca="1">(AB81*(CB81/1000)+(Satokasvi!$E$28-Satokasvi!$E$7))/(1+$C$13)^DB$61</f>
        <v>291.32394001628342</v>
      </c>
      <c r="DC81" s="37">
        <f ca="1">(AC81*(CC81/1000)+(Satokasvi!$E$28-Satokasvi!$E$7))/(1+$C$13)^DC$61</f>
        <v>-249.7879159204449</v>
      </c>
      <c r="DD81" s="37">
        <f ca="1">(AD81*(CD81/1000)+(Satokasvi!$E$28-Satokasvi!$E$7))/(1+$C$13)^DD$61</f>
        <v>148.81182556603042</v>
      </c>
      <c r="DE81" s="37">
        <f ca="1">(AE81*(CE81/1000)+(Satokasvi!$E$28-Satokasvi!$E$7))/(1+$C$13)^DE$61</f>
        <v>80.178473534586686</v>
      </c>
      <c r="DF81" s="37">
        <f ca="1">(AF81*(CF81/1000)+(Satokasvi!$E$28-Satokasvi!$E$7))/(1+$C$13)^DF$61</f>
        <v>-128.74722002404852</v>
      </c>
      <c r="DG81" s="37">
        <f ca="1">(AG81*(CG81/1000)+(Satokasvi!$E$28-Satokasvi!$E$7))/(1+$C$13)^DG$61</f>
        <v>254.40414296053598</v>
      </c>
      <c r="DH81" s="37">
        <f ca="1">(AH81*(CH81/1000)+(Satokasvi!$E$28-Satokasvi!$E$7))/(1+$C$13)^DH$61</f>
        <v>189.17119959720245</v>
      </c>
      <c r="DI81" s="37">
        <f ca="1">(AI81*(CI81/1000)+(Satokasvi!$E$28-Satokasvi!$E$7))/(1+$C$13)^DI$61</f>
        <v>180.61633713557126</v>
      </c>
      <c r="DJ81" s="37">
        <f ca="1">(AJ81*(CJ81/1000)+(Satokasvi!$E$28-Satokasvi!$E$7))/(1+$C$13)^DJ$61</f>
        <v>200.08226545086438</v>
      </c>
      <c r="DK81" s="37">
        <f ca="1">(AK81*(CK81/1000)+(Satokasvi!$E$28-Satokasvi!$E$7))/(1+$C$13)^DK$61</f>
        <v>-197.18488744763218</v>
      </c>
      <c r="DL81" s="37">
        <f ca="1">(AL81*(CL81/1000)+(Satokasvi!$E$28-Satokasvi!$E$7))/(1+$C$13)^DL$61</f>
        <v>248.41087279829759</v>
      </c>
      <c r="DM81" s="37">
        <f ca="1">(AM81*(CM81/1000)+(Satokasvi!$E$28-Satokasvi!$E$7))/(1+$C$13)^DM$61</f>
        <v>94.463343777027234</v>
      </c>
      <c r="DN81" s="37">
        <f ca="1">(AN81*(CN81/1000)+(Satokasvi!$E$28-Satokasvi!$E$7))/(1+$C$13)^DN$61</f>
        <v>227.54336165597326</v>
      </c>
      <c r="DO81" s="37">
        <f ca="1">(AO81*(CO81/1000)+(Satokasvi!$E$28-Satokasvi!$E$7))/(1+$C$13)^DO$61</f>
        <v>154.17395329518359</v>
      </c>
      <c r="DP81" s="37">
        <f ca="1">(AP81*(CP81/1000)+(Satokasvi!$E$28-Satokasvi!$E$7))/(1+$C$13)^DP$61</f>
        <v>-170.09341606013018</v>
      </c>
      <c r="DQ81" s="37">
        <f ca="1">(AQ81*(CQ81/1000)+(Satokasvi!$E$28-Satokasvi!$E$7))/(1+$C$13)^DQ$61</f>
        <v>-165.13923889333032</v>
      </c>
      <c r="DR81" s="37">
        <f ca="1">(AR81*(CR81/1000)+(Satokasvi!$E$28-Satokasvi!$E$7))/(1+$C$13)^DR$61</f>
        <v>198.50585869948154</v>
      </c>
      <c r="DS81" s="37">
        <f ca="1">(AS81*(CS81/1000)+(Satokasvi!$E$28-Satokasvi!$E$7))/(1+$C$13)^DS$61</f>
        <v>-155.65957101831492</v>
      </c>
      <c r="DT81" s="37">
        <f ca="1">(AT81*(CT81/1000)+(Satokasvi!$E$28-Satokasvi!$E$7))/(1+$C$13)^DT$61</f>
        <v>180.24800469972237</v>
      </c>
      <c r="DU81" s="37">
        <f ca="1">(AU81*(CU81/1000)+(Satokasvi!$E$28-Satokasvi!$E$7))/(1+$C$13)^DU$61</f>
        <v>104.34968306203569</v>
      </c>
      <c r="DV81" s="37">
        <f ca="1">(AV81*(CV81/1000)+(Satokasvi!$E$28-Satokasvi!$E$7))/(1+$C$13)^DV$61</f>
        <v>110.35663542150913</v>
      </c>
      <c r="DW81" s="37">
        <f ca="1">(AW81*(CW81/1000)+(Satokasvi!$E$28-Satokasvi!$E$7))/(1+$C$13)^DW$61</f>
        <v>-138.30151273388518</v>
      </c>
      <c r="DX81" s="37">
        <f ca="1">(AX81*(CX81/1000)+(Satokasvi!$E$28-Satokasvi!$E$7))/(1+$C$13)^DX$61</f>
        <v>112.29863385271929</v>
      </c>
      <c r="DY81" s="37">
        <f ca="1">(AY81*(CY81/1000)+(Satokasvi!$E$28-Satokasvi!$E$7))/(1+$C$13)^DY$61</f>
        <v>62.631655406935799</v>
      </c>
      <c r="DZ81" s="37">
        <f ca="1">(AZ81*(CZ81/1000)+(Satokasvi!$E$28-Satokasvi!$E$7))/(1+$C$13)^DZ$61</f>
        <v>-126.56547585433981</v>
      </c>
      <c r="EB81" s="37">
        <f ca="1">IF(C$11="x",Toimenpiteet!$E$115,BB81*(CB81/1000)+(Satokasvi!$E$28-Satokasvi!$E$7)+IF(C$8="x",Toimenpiteet!$E$29,0)+IF(C$9="x",Toimenpiteet!$E$60,0)+IF(C$10="x",Toimenpiteet!$E$88,0))/(1+$C$13)^EB$61</f>
        <v>291.32394001628342</v>
      </c>
      <c r="EC81" s="37">
        <f ca="1">IF(D$11="x",Toimenpiteet!$E$115,BC81*(CC81/1000)+(Satokasvi!$E$28-Satokasvi!$E$7)+IF(D$8="x",Toimenpiteet!$E$29,0)+IF(D$9="x",Toimenpiteet!$E$60,0)+IF(D$10="x",Toimenpiteet!$E$88,0))/(1+$C$13)^EC$61</f>
        <v>-249.7879159204449</v>
      </c>
      <c r="ED81" s="37">
        <f ca="1">IF(E$11="x",Toimenpiteet!$E$115,BD81*(CD81/1000)+(Satokasvi!$E$28-Satokasvi!$E$7)+IF(E$8="x",Toimenpiteet!$E$29,0)+IF(E$9="x",Toimenpiteet!$E$60,0)+IF(E$10="x",Toimenpiteet!$E$88,0))/(1+$C$13)^ED$61</f>
        <v>148.81182556603042</v>
      </c>
      <c r="EE81" s="37">
        <f ca="1">IF(F$11="x",Toimenpiteet!$E$115,BE81*(CE81/1000)+(Satokasvi!$E$28-Satokasvi!$E$7)+IF(F$8="x",Toimenpiteet!$E$29,0)+IF(F$9="x",Toimenpiteet!$E$60,0)+IF(F$10="x",Toimenpiteet!$E$88,0))/(1+$C$13)^EE$61</f>
        <v>80.178473534586686</v>
      </c>
      <c r="EF81" s="37">
        <f ca="1">IF(G$11="x",Toimenpiteet!$E$115,BF81*(CF81/1000)+(Satokasvi!$E$28-Satokasvi!$E$7)+IF(G$8="x",Toimenpiteet!$E$29,0)+IF(G$9="x",Toimenpiteet!$E$60,0)+IF(G$10="x",Toimenpiteet!$E$88,0))/(1+$C$13)^EF$61</f>
        <v>-128.74722002404852</v>
      </c>
      <c r="EG81" s="37">
        <f ca="1">IF(H$11="x",Toimenpiteet!$E$115,BG81*(CG81/1000)+(Satokasvi!$E$28-Satokasvi!$E$7)+IF(H$8="x",Toimenpiteet!$E$29,0)+IF(H$9="x",Toimenpiteet!$E$60,0)+IF(H$10="x",Toimenpiteet!$E$88,0))/(1+$C$13)^EG$61</f>
        <v>254.40414296053598</v>
      </c>
      <c r="EH81" s="37">
        <f ca="1">IF(I$11="x",Toimenpiteet!$E$115,BH81*(CH81/1000)+(Satokasvi!$E$28-Satokasvi!$E$7)+IF(I$8="x",Toimenpiteet!$E$29,0)+IF(I$9="x",Toimenpiteet!$E$60,0)+IF(I$10="x",Toimenpiteet!$E$88,0))/(1+$C$13)^EH$61</f>
        <v>189.17119959720245</v>
      </c>
      <c r="EI81" s="37">
        <f ca="1">IF(J$11="x",Toimenpiteet!$E$115,BI81*(CI81/1000)+(Satokasvi!$E$28-Satokasvi!$E$7)+IF(J$8="x",Toimenpiteet!$E$29,0)+IF(J$9="x",Toimenpiteet!$E$60,0)+IF(J$10="x",Toimenpiteet!$E$88,0))/(1+$C$13)^EI$61</f>
        <v>180.61633713557126</v>
      </c>
      <c r="EJ81" s="37">
        <f ca="1">IF(K$11="x",Toimenpiteet!$E$115,BJ81*(CJ81/1000)+(Satokasvi!$E$28-Satokasvi!$E$7)+IF(K$8="x",Toimenpiteet!$E$29,0)+IF(K$9="x",Toimenpiteet!$E$60,0)+IF(K$10="x",Toimenpiteet!$E$88,0))/(1+$C$13)^EJ$61</f>
        <v>200.08226545086438</v>
      </c>
      <c r="EK81" s="37">
        <f ca="1">IF(L$11="x",Toimenpiteet!$E$115,BK81*(CK81/1000)+(Satokasvi!$E$28-Satokasvi!$E$7)+IF(L$8="x",Toimenpiteet!$E$29,0)+IF(L$9="x",Toimenpiteet!$E$60,0)+IF(L$10="x",Toimenpiteet!$E$88,0))/(1+$C$13)^EK$61</f>
        <v>-197.18488744763218</v>
      </c>
      <c r="EL81" s="37">
        <f ca="1">IF(M$11="x",Toimenpiteet!$E$115,BL81*(CL81/1000)+(Satokasvi!$E$28-Satokasvi!$E$7)+IF(M$8="x",Toimenpiteet!$E$29,0)+IF(M$9="x",Toimenpiteet!$E$60,0)+IF(M$10="x",Toimenpiteet!$E$88,0))/(1+$C$13)^EL$61</f>
        <v>248.41087279829759</v>
      </c>
      <c r="EM81" s="37">
        <f ca="1">IF(N$11="x",Toimenpiteet!$E$115,BM81*(CM81/1000)+(Satokasvi!$E$28-Satokasvi!$E$7)+IF(N$8="x",Toimenpiteet!$E$29,0)+IF(N$9="x",Toimenpiteet!$E$60,0)+IF(N$10="x",Toimenpiteet!$E$88,0))/(1+$C$13)^EM$61</f>
        <v>94.463343777027234</v>
      </c>
      <c r="EN81" s="37">
        <f ca="1">IF(O$11="x",Toimenpiteet!$E$115,BN81*(CN81/1000)+(Satokasvi!$E$28-Satokasvi!$E$7)+IF(O$8="x",Toimenpiteet!$E$29,0)+IF(O$9="x",Toimenpiteet!$E$60,0)+IF(O$10="x",Toimenpiteet!$E$88,0))/(1+$C$13)^EN$61</f>
        <v>227.54336165597326</v>
      </c>
      <c r="EO81" s="37">
        <f ca="1">IF(P$11="x",Toimenpiteet!$E$115,BO81*(CO81/1000)+(Satokasvi!$E$28-Satokasvi!$E$7)+IF(P$8="x",Toimenpiteet!$E$29,0)+IF(P$9="x",Toimenpiteet!$E$60,0)+IF(P$10="x",Toimenpiteet!$E$88,0))/(1+$C$13)^EO$61</f>
        <v>154.17395329518359</v>
      </c>
      <c r="EP81" s="37">
        <f ca="1">IF(Q$11="x",Toimenpiteet!$E$115,BP81*(CP81/1000)+(Satokasvi!$E$28-Satokasvi!$E$7)+IF(Q$8="x",Toimenpiteet!$E$29,0)+IF(Q$9="x",Toimenpiteet!$E$60,0)+IF(Q$10="x",Toimenpiteet!$E$88,0))/(1+$C$13)^EP$61</f>
        <v>-170.09341606013018</v>
      </c>
      <c r="EQ81" s="37">
        <f ca="1">IF(R$11="x",Toimenpiteet!$E$115,BQ81*(CQ81/1000)+(Satokasvi!$E$28-Satokasvi!$E$7)+IF(R$8="x",Toimenpiteet!$E$29,0)+IF(R$9="x",Toimenpiteet!$E$60,0)+IF(R$10="x",Toimenpiteet!$E$88,0))/(1+$C$13)^EQ$61</f>
        <v>-165.13923889333032</v>
      </c>
      <c r="ER81" s="37">
        <f ca="1">IF(S$11="x",Toimenpiteet!$E$115,BR81*(CR81/1000)+(Satokasvi!$E$28-Satokasvi!$E$7)+IF(S$8="x",Toimenpiteet!$E$29,0)+IF(S$9="x",Toimenpiteet!$E$60,0)+IF(S$10="x",Toimenpiteet!$E$88,0))/(1+$C$13)^ER$61</f>
        <v>198.50585869948154</v>
      </c>
      <c r="ES81" s="37">
        <f ca="1">IF(T$11="x",Toimenpiteet!$E$115,BS81*(CS81/1000)+(Satokasvi!$E$28-Satokasvi!$E$7)+IF(T$8="x",Toimenpiteet!$E$29,0)+IF(T$9="x",Toimenpiteet!$E$60,0)+IF(T$10="x",Toimenpiteet!$E$88,0))/(1+$C$13)^ES$61</f>
        <v>-155.65957101831492</v>
      </c>
      <c r="ET81" s="37">
        <f ca="1">IF(U$11="x",Toimenpiteet!$E$115,BT81*(CT81/1000)+(Satokasvi!$E$28-Satokasvi!$E$7)+IF(U$8="x",Toimenpiteet!$E$29,0)+IF(U$9="x",Toimenpiteet!$E$60,0)+IF(U$10="x",Toimenpiteet!$E$88,0))/(1+$C$13)^ET$61</f>
        <v>180.24800469972237</v>
      </c>
      <c r="EU81" s="37">
        <f ca="1">IF(V$11="x",Toimenpiteet!$E$115,BU81*(CU81/1000)+(Satokasvi!$E$28-Satokasvi!$E$7)+IF(V$8="x",Toimenpiteet!$E$29,0)+IF(V$9="x",Toimenpiteet!$E$60,0)+IF(V$10="x",Toimenpiteet!$E$88,0))/(1+$C$13)^EU$61</f>
        <v>104.34968306203569</v>
      </c>
      <c r="EV81" s="37">
        <f ca="1">IF(W$11="x",Toimenpiteet!$E$115,BV81*(CV81/1000)+(Satokasvi!$E$28-Satokasvi!$E$7)+IF(W$8="x",Toimenpiteet!$E$29,0)+IF(W$9="x",Toimenpiteet!$E$60,0)+IF(W$10="x",Toimenpiteet!$E$88,0))/(1+$C$13)^EV$61</f>
        <v>110.35663542150913</v>
      </c>
      <c r="EW81" s="37">
        <f ca="1">IF(X$11="x",Toimenpiteet!$E$115,BW81*(CW81/1000)+(Satokasvi!$E$28-Satokasvi!$E$7)+IF(X$8="x",Toimenpiteet!$E$29,0)+IF(X$9="x",Toimenpiteet!$E$60,0)+IF(X$10="x",Toimenpiteet!$E$88,0))/(1+$C$13)^EW$61</f>
        <v>-138.30151273388518</v>
      </c>
      <c r="EX81" s="37">
        <f ca="1">IF(Y$11="x",Toimenpiteet!$E$115,BX81*(CX81/1000)+(Satokasvi!$E$28-Satokasvi!$E$7)+IF(Y$8="x",Toimenpiteet!$E$29,0)+IF(Y$9="x",Toimenpiteet!$E$60,0)+IF(Y$10="x",Toimenpiteet!$E$88,0))/(1+$C$13)^EX$61</f>
        <v>112.29863385271929</v>
      </c>
      <c r="EY81" s="37">
        <f ca="1">IF(Z$11="x",Toimenpiteet!$E$115,BY81*(CY81/1000)+(Satokasvi!$E$28-Satokasvi!$E$7)+IF(Z$8="x",Toimenpiteet!$E$29,0)+IF(Z$9="x",Toimenpiteet!$E$60,0)+IF(Z$10="x",Toimenpiteet!$E$88,0))/(1+$C$13)^EY$61</f>
        <v>62.631655406935799</v>
      </c>
      <c r="EZ81" s="37">
        <f ca="1">IF(AA$11="x",Toimenpiteet!$E$115,BZ81*(CZ81/1000)+(Satokasvi!$E$28-Satokasvi!$E$7)+IF(AA$8="x",Toimenpiteet!$E$29,0)+IF(AA$9="x",Toimenpiteet!$E$60,0)+IF(AA$10="x",Toimenpiteet!$E$88,0))/(1+$C$13)^EZ$61</f>
        <v>-126.56547585433981</v>
      </c>
      <c r="FA81" s="37"/>
      <c r="FB81" s="37">
        <f t="shared" ca="1" si="48"/>
        <v>291.32394001628342</v>
      </c>
      <c r="FC81" s="37">
        <f t="shared" ca="1" si="49"/>
        <v>41.536024095838513</v>
      </c>
      <c r="FD81" s="37">
        <f t="shared" ca="1" si="50"/>
        <v>190.34784966186893</v>
      </c>
      <c r="FE81" s="37">
        <f t="shared" ca="1" si="51"/>
        <v>270.52632319645562</v>
      </c>
      <c r="FF81" s="37">
        <f t="shared" ca="1" si="52"/>
        <v>141.7791031724071</v>
      </c>
      <c r="FG81" s="37">
        <f t="shared" ca="1" si="53"/>
        <v>396.18324613294305</v>
      </c>
      <c r="FH81" s="37">
        <f t="shared" ca="1" si="54"/>
        <v>585.35444573014547</v>
      </c>
      <c r="FI81" s="37">
        <f t="shared" ca="1" si="55"/>
        <v>765.97078286571673</v>
      </c>
      <c r="FJ81" s="37">
        <f t="shared" ca="1" si="56"/>
        <v>966.05304831658111</v>
      </c>
      <c r="FK81" s="37">
        <f t="shared" ca="1" si="57"/>
        <v>768.86816086894896</v>
      </c>
      <c r="FL81" s="37">
        <f t="shared" ca="1" si="58"/>
        <v>1017.2790336672465</v>
      </c>
      <c r="FM81" s="37">
        <f t="shared" ca="1" si="59"/>
        <v>1111.7423774442736</v>
      </c>
      <c r="FN81" s="37">
        <f t="shared" ca="1" si="60"/>
        <v>1339.2857391002469</v>
      </c>
      <c r="FO81" s="37">
        <f t="shared" ca="1" si="61"/>
        <v>1493.4596923954305</v>
      </c>
      <c r="FP81" s="37">
        <f t="shared" ca="1" si="62"/>
        <v>1323.3662763353002</v>
      </c>
      <c r="FQ81" s="37">
        <f t="shared" ca="1" si="63"/>
        <v>1158.22703744197</v>
      </c>
      <c r="FR81" s="37">
        <f t="shared" ca="1" si="64"/>
        <v>1356.7328961414514</v>
      </c>
      <c r="FS81" s="37">
        <f t="shared" ca="1" si="65"/>
        <v>1201.0733251231366</v>
      </c>
      <c r="FT81" s="37">
        <f t="shared" ca="1" si="66"/>
        <v>1381.3213298228588</v>
      </c>
      <c r="FU81" s="37">
        <f t="shared" ca="1" si="67"/>
        <v>1485.6710128848945</v>
      </c>
      <c r="FV81" s="37">
        <f t="shared" ca="1" si="68"/>
        <v>1596.0276483064035</v>
      </c>
      <c r="FW81" s="37">
        <f t="shared" ca="1" si="69"/>
        <v>1457.7261355725184</v>
      </c>
      <c r="FX81" s="37">
        <f t="shared" ca="1" si="70"/>
        <v>1570.0247694252378</v>
      </c>
      <c r="FY81" s="37">
        <f t="shared" ca="1" si="71"/>
        <v>1632.6564248321736</v>
      </c>
      <c r="FZ81" s="37">
        <f t="shared" ca="1" si="72"/>
        <v>1506.0909489778337</v>
      </c>
      <c r="GA81" s="37"/>
      <c r="GB81" s="37">
        <f t="shared" ca="1" si="73"/>
        <v>291.32394001628342</v>
      </c>
      <c r="GC81" s="37">
        <f t="shared" ca="1" si="74"/>
        <v>41.536024095838513</v>
      </c>
      <c r="GD81" s="37">
        <f t="shared" ca="1" si="23"/>
        <v>190.34784966186893</v>
      </c>
      <c r="GE81" s="37">
        <f t="shared" ca="1" si="24"/>
        <v>270.52632319645562</v>
      </c>
      <c r="GF81" s="37">
        <f t="shared" ca="1" si="25"/>
        <v>141.7791031724071</v>
      </c>
      <c r="GG81" s="37">
        <f t="shared" ca="1" si="26"/>
        <v>396.18324613294305</v>
      </c>
      <c r="GH81" s="37">
        <f t="shared" ca="1" si="27"/>
        <v>585.35444573014547</v>
      </c>
      <c r="GI81" s="37">
        <f t="shared" ca="1" si="28"/>
        <v>765.97078286571673</v>
      </c>
      <c r="GJ81" s="37">
        <f t="shared" ca="1" si="29"/>
        <v>966.05304831658111</v>
      </c>
      <c r="GK81" s="37">
        <f t="shared" ca="1" si="30"/>
        <v>768.86816086894896</v>
      </c>
      <c r="GL81" s="37">
        <f t="shared" ca="1" si="31"/>
        <v>1017.2790336672465</v>
      </c>
      <c r="GM81" s="37">
        <f t="shared" ca="1" si="32"/>
        <v>1111.7423774442736</v>
      </c>
      <c r="GN81" s="37">
        <f t="shared" ca="1" si="33"/>
        <v>1339.2857391002469</v>
      </c>
      <c r="GO81" s="37">
        <f t="shared" ca="1" si="34"/>
        <v>1493.4596923954305</v>
      </c>
      <c r="GP81" s="37">
        <f t="shared" ca="1" si="35"/>
        <v>1323.3662763353002</v>
      </c>
      <c r="GQ81" s="37">
        <f t="shared" ca="1" si="36"/>
        <v>1158.22703744197</v>
      </c>
      <c r="GR81" s="37">
        <f t="shared" ca="1" si="37"/>
        <v>1356.7328961414514</v>
      </c>
      <c r="GS81" s="37">
        <f t="shared" ca="1" si="38"/>
        <v>1201.0733251231366</v>
      </c>
      <c r="GT81" s="37">
        <f t="shared" ca="1" si="39"/>
        <v>1381.3213298228588</v>
      </c>
      <c r="GU81" s="37">
        <f t="shared" ca="1" si="40"/>
        <v>1485.6710128848945</v>
      </c>
      <c r="GV81" s="37">
        <f t="shared" ca="1" si="41"/>
        <v>1596.0276483064035</v>
      </c>
      <c r="GW81" s="37">
        <f t="shared" ca="1" si="42"/>
        <v>1457.7261355725184</v>
      </c>
      <c r="GX81" s="37">
        <f t="shared" ca="1" si="43"/>
        <v>1570.0247694252378</v>
      </c>
      <c r="GY81" s="37">
        <f t="shared" ca="1" si="44"/>
        <v>1632.6564248321736</v>
      </c>
      <c r="GZ81" s="37">
        <f t="shared" ca="1" si="45"/>
        <v>1506.0909489778337</v>
      </c>
      <c r="HA81" s="37"/>
      <c r="HB81" s="37">
        <f t="shared" ca="1" si="77"/>
        <v>141.7791031724071</v>
      </c>
      <c r="HC81" s="37">
        <f t="shared" ca="1" si="75"/>
        <v>141.7791031724071</v>
      </c>
      <c r="HD81" s="37">
        <f t="shared" ca="1" si="76"/>
        <v>0</v>
      </c>
      <c r="HF81" s="37">
        <f>HF80</f>
        <v>-0.5</v>
      </c>
      <c r="HG81" s="37">
        <f>$HG$68</f>
        <v>-7.7777777777777779E-2</v>
      </c>
      <c r="HH81" s="19">
        <f>IF(C$11="x",0,Satokasvi!$H$6*(1+$HF81)*(1+_xlfn.XLOOKUP($HG81,$HG$67:$HG$76,HH$67:HH$76)))</f>
        <v>1240.2777777777778</v>
      </c>
      <c r="HI81" s="35">
        <f>IF(D$11="x",0,Satokasvi!$H$6*(1+$HF81)*(1+_xlfn.XLOOKUP($HG81,$HG$67:$HG$76,HI$67:HI$76)))</f>
        <v>1230.5555555555557</v>
      </c>
      <c r="HJ81" s="35">
        <f>IF(E$11="x",0,Satokasvi!$H$6*(1+$HF81)*(1+_xlfn.XLOOKUP($HG81,$HG$67:$HG$76,HJ$67:HJ$76)))</f>
        <v>1220.8333333333333</v>
      </c>
      <c r="HK81" s="35">
        <f>IF(F$11="x",0,Satokasvi!$H$6*(1+$HF81)*(1+_xlfn.XLOOKUP($HG81,$HG$67:$HG$76,HK$67:HK$76)))</f>
        <v>1211.1111111111111</v>
      </c>
      <c r="HL81" s="35">
        <f>IF(G$11="x",0,Satokasvi!$H$6*(1+$HF81)*(1+_xlfn.XLOOKUP($HG81,$HG$67:$HG$76,HL$67:HL$76)))</f>
        <v>1201.3888888888889</v>
      </c>
      <c r="HM81" s="35">
        <f>IF(H$11="x",0,Satokasvi!$H$6*(1+$HF81)*(1+_xlfn.XLOOKUP($HG81,$HG$67:$HG$76,HM$67:HM$76)))</f>
        <v>1191.6666666666667</v>
      </c>
      <c r="HN81" s="35">
        <f>IF(I$11="x",0,Satokasvi!$H$6*(1+$HF81)*(1+_xlfn.XLOOKUP($HG81,$HG$67:$HG$76,HN$67:HN$76)))</f>
        <v>1181.9444444444446</v>
      </c>
      <c r="HO81" s="35">
        <f>IF(J$11="x",0,Satokasvi!$H$6*(1+$HF81)*(1+_xlfn.XLOOKUP($HG81,$HG$67:$HG$76,HO$67:HO$76)))</f>
        <v>1172.2222222222222</v>
      </c>
      <c r="HP81" s="35">
        <f>IF(K$11="x",0,Satokasvi!$H$6*(1+$HF81)*(1+_xlfn.XLOOKUP($HG81,$HG$67:$HG$76,HP$67:HP$76)))</f>
        <v>1162.5</v>
      </c>
      <c r="HQ81" s="35">
        <f>IF(L$11="x",0,Satokasvi!$H$6*(1+$HF81)*(1+_xlfn.XLOOKUP($HG81,$HG$67:$HG$76,HQ$67:HQ$76)))</f>
        <v>1152.7777777777778</v>
      </c>
      <c r="HR81" s="35">
        <f>IF(M$11="x",0,Satokasvi!$H$6*(1+$HF81)*(1+_xlfn.XLOOKUP($HG81,$HG$67:$HG$76,HR$67:HR$76)))</f>
        <v>1152.7777777777778</v>
      </c>
      <c r="HS81" s="35">
        <f>IF(N$11="x",0,Satokasvi!$H$6*(1+$HF81)*(1+_xlfn.XLOOKUP($HG81,$HG$67:$HG$76,HS$67:HS$76)))</f>
        <v>1152.7777777777778</v>
      </c>
      <c r="HT81" s="35">
        <f>IF(O$11="x",0,Satokasvi!$H$6*(1+$HF81)*(1+_xlfn.XLOOKUP($HG81,$HG$67:$HG$76,HT$67:HT$76)))</f>
        <v>1152.7777777777778</v>
      </c>
      <c r="HU81" s="35">
        <f>IF(P$11="x",0,Satokasvi!$H$6*(1+$HF81)*(1+_xlfn.XLOOKUP($HG81,$HG$67:$HG$76,HU$67:HU$76)))</f>
        <v>1152.7777777777778</v>
      </c>
      <c r="HV81" s="35">
        <f>IF(Q$11="x",0,Satokasvi!$H$6*(1+$HF81)*(1+_xlfn.XLOOKUP($HG81,$HG$67:$HG$76,HV$67:HV$76)))</f>
        <v>1152.7777777777778</v>
      </c>
      <c r="HW81" s="35">
        <f>IF(R$11="x",0,Satokasvi!$H$6*(1+$HF81)*(1+_xlfn.XLOOKUP($HG81,$HG$67:$HG$76,HW$67:HW$76)))</f>
        <v>1152.7777777777778</v>
      </c>
      <c r="HX81" s="35">
        <f>IF(S$11="x",0,Satokasvi!$H$6*(1+$HF81)*(1+_xlfn.XLOOKUP($HG81,$HG$67:$HG$76,HX$67:HX$76)))</f>
        <v>1152.7777777777778</v>
      </c>
      <c r="HY81" s="35">
        <f>IF(T$11="x",0,Satokasvi!$H$6*(1+$HF81)*(1+_xlfn.XLOOKUP($HG81,$HG$67:$HG$76,HY$67:HY$76)))</f>
        <v>1152.7777777777778</v>
      </c>
      <c r="HZ81" s="35">
        <f>IF(U$11="x",0,Satokasvi!$H$6*(1+$HF81)*(1+_xlfn.XLOOKUP($HG81,$HG$67:$HG$76,HZ$67:HZ$76)))</f>
        <v>1152.7777777777778</v>
      </c>
      <c r="IA81" s="35">
        <f>IF(V$11="x",0,Satokasvi!$H$6*(1+$HF81)*(1+_xlfn.XLOOKUP($HG81,$HG$67:$HG$76,IA$67:IA$76)))</f>
        <v>1152.7777777777778</v>
      </c>
      <c r="IB81" s="35">
        <f>IF(W$11="x",0,Satokasvi!$H$6*(1+$HF81)*(1+_xlfn.XLOOKUP($HG81,$HG$67:$HG$76,IB$67:IB$76)))</f>
        <v>1152.7777777777778</v>
      </c>
      <c r="IC81" s="35">
        <f>IF(X$11="x",0,Satokasvi!$H$6*(1+$HF81)*(1+_xlfn.XLOOKUP($HG81,$HG$67:$HG$76,IC$67:IC$76)))</f>
        <v>1152.7777777777778</v>
      </c>
      <c r="ID81" s="35">
        <f>IF(Y$11="x",0,Satokasvi!$H$6*(1+$HF81)*(1+_xlfn.XLOOKUP($HG81,$HG$67:$HG$76,ID$67:ID$76)))</f>
        <v>1152.7777777777778</v>
      </c>
      <c r="IE81" s="35">
        <f>IF(Z$11="x",0,Satokasvi!$H$6*(1+$HF81)*(1+_xlfn.XLOOKUP($HG81,$HG$67:$HG$76,IE$67:IE$76)))</f>
        <v>1152.7777777777778</v>
      </c>
      <c r="IF81" s="35">
        <f>IF(AA$11="x",0,Satokasvi!$H$6*(1+$HF81)*(1+_xlfn.XLOOKUP($HG81,$HG$67:$HG$76,IF$67:IF$76)))</f>
        <v>1152.7777777777778</v>
      </c>
    </row>
    <row r="82" spans="2:240" x14ac:dyDescent="0.35">
      <c r="B82" s="15">
        <f t="shared" ca="1" si="82"/>
        <v>0.31545104792184064</v>
      </c>
      <c r="C82" s="15">
        <f t="shared" ca="1" si="82"/>
        <v>0.17820245421236236</v>
      </c>
      <c r="D82" s="15">
        <f t="shared" ca="1" si="82"/>
        <v>6.4689139646078919E-2</v>
      </c>
      <c r="E82" s="15">
        <f t="shared" ca="1" si="82"/>
        <v>0.84169276322468278</v>
      </c>
      <c r="F82" s="15">
        <f t="shared" ca="1" si="82"/>
        <v>0.84218590985109165</v>
      </c>
      <c r="G82" s="15">
        <f t="shared" ca="1" si="82"/>
        <v>0.24408814008225499</v>
      </c>
      <c r="H82" s="15">
        <f t="shared" ca="1" si="82"/>
        <v>9.9831206543508078E-3</v>
      </c>
      <c r="I82" s="15">
        <f t="shared" ca="1" si="82"/>
        <v>0.16651809425568553</v>
      </c>
      <c r="J82" s="15">
        <f t="shared" ca="1" si="82"/>
        <v>0.48607947590326128</v>
      </c>
      <c r="K82" s="15">
        <f t="shared" ca="1" si="82"/>
        <v>0.20470119731625303</v>
      </c>
      <c r="L82" s="15">
        <f t="shared" ca="1" si="82"/>
        <v>0.22629663898073582</v>
      </c>
      <c r="M82" s="15">
        <f t="shared" ca="1" si="82"/>
        <v>0.98113475078700041</v>
      </c>
      <c r="N82" s="15">
        <f t="shared" ca="1" si="82"/>
        <v>0.2609775908635501</v>
      </c>
      <c r="O82" s="15">
        <f t="shared" ca="1" si="82"/>
        <v>0.67298925538449739</v>
      </c>
      <c r="P82" s="15">
        <f t="shared" ca="1" si="82"/>
        <v>0.93932091422041508</v>
      </c>
      <c r="Q82" s="15">
        <f t="shared" ca="1" si="82"/>
        <v>0.8303408785684373</v>
      </c>
      <c r="R82" s="15">
        <f t="shared" ca="1" si="81"/>
        <v>0.18673998343139941</v>
      </c>
      <c r="S82" s="15">
        <f t="shared" ca="1" si="81"/>
        <v>0.66913859470237069</v>
      </c>
      <c r="T82" s="15">
        <f t="shared" ca="1" si="81"/>
        <v>0.34862585951335745</v>
      </c>
      <c r="U82" s="15">
        <f t="shared" ca="1" si="81"/>
        <v>0.54126459282566841</v>
      </c>
      <c r="V82" s="15">
        <f t="shared" ca="1" si="81"/>
        <v>0.82274914920362563</v>
      </c>
      <c r="W82" s="15">
        <f t="shared" ca="1" si="81"/>
        <v>0.74455197066670198</v>
      </c>
      <c r="X82" s="15">
        <f t="shared" ca="1" si="81"/>
        <v>0.2905070259734589</v>
      </c>
      <c r="Y82" s="15">
        <f t="shared" ca="1" si="81"/>
        <v>0.77233581291586051</v>
      </c>
      <c r="Z82" s="15">
        <f t="shared" ca="1" si="81"/>
        <v>0.39394909175577097</v>
      </c>
      <c r="AB82" s="5">
        <f ca="1">_xlfn.NORM.INV(B82,Satokasvi!$H$8,Satokasvi!$I$8)*_xlfn.BINOM.INV(1,(1-Satokasvi!$H$15),B82)</f>
        <v>2379.885617737044</v>
      </c>
      <c r="AC82" s="5">
        <f ca="1">_xlfn.NORM.INV(C82,Satokasvi!$H$8,Satokasvi!$I$8)*_xlfn.BINOM.INV(1,(1-Satokasvi!$H$15),C82)</f>
        <v>0</v>
      </c>
      <c r="AD82" s="5">
        <f ca="1">_xlfn.NORM.INV(D82,Satokasvi!$H$8,Satokasvi!$I$8)*_xlfn.BINOM.INV(1,(1-Satokasvi!$H$15),D82)</f>
        <v>0</v>
      </c>
      <c r="AE82" s="5">
        <f ca="1">_xlfn.NORM.INV(E82,Satokasvi!$H$8,Satokasvi!$I$8)*_xlfn.BINOM.INV(1,(1-Satokasvi!$H$15),E82)</f>
        <v>2750.3598243002025</v>
      </c>
      <c r="AF82" s="5">
        <f ca="1">_xlfn.NORM.INV(F82,Satokasvi!$H$8,Satokasvi!$I$8)*_xlfn.BINOM.INV(1,(1-Satokasvi!$H$15),F82)</f>
        <v>2750.8705918417704</v>
      </c>
      <c r="AG82" s="5">
        <f ca="1">_xlfn.NORM.INV(G82,Satokasvi!$H$8,Satokasvi!$I$8)*_xlfn.BINOM.INV(1,(1-Satokasvi!$H$15),G82)</f>
        <v>0</v>
      </c>
      <c r="AH82" s="5">
        <f ca="1">_xlfn.NORM.INV(H82,Satokasvi!$H$8,Satokasvi!$I$8)*_xlfn.BINOM.INV(1,(1-Satokasvi!$H$15),H82)</f>
        <v>0</v>
      </c>
      <c r="AI82" s="5">
        <f ca="1">_xlfn.NORM.INV(I82,Satokasvi!$H$8,Satokasvi!$I$8)*_xlfn.BINOM.INV(1,(1-Satokasvi!$H$15),I82)</f>
        <v>0</v>
      </c>
      <c r="AJ82" s="5">
        <f ca="1">_xlfn.NORM.INV(J82,Satokasvi!$H$8,Satokasvi!$I$8)*_xlfn.BINOM.INV(1,(1-Satokasvi!$H$15),J82)</f>
        <v>2491.2748342084296</v>
      </c>
      <c r="AK82" s="5">
        <f ca="1">_xlfn.NORM.INV(K82,Satokasvi!$H$8,Satokasvi!$I$8)*_xlfn.BINOM.INV(1,(1-Satokasvi!$H$15),K82)</f>
        <v>0</v>
      </c>
      <c r="AL82" s="5">
        <f ca="1">_xlfn.NORM.INV(L82,Satokasvi!$H$8,Satokasvi!$I$8)*_xlfn.BINOM.INV(1,(1-Satokasvi!$H$15),L82)</f>
        <v>0</v>
      </c>
      <c r="AM82" s="5">
        <f ca="1">_xlfn.NORM.INV(M82,Satokasvi!$H$8,Satokasvi!$I$8)*_xlfn.BINOM.INV(1,(1-Satokasvi!$H$15),M82)</f>
        <v>3019.44263504946</v>
      </c>
      <c r="AN82" s="5">
        <f ca="1">_xlfn.NORM.INV(N82,Satokasvi!$H$8,Satokasvi!$I$8)*_xlfn.BINOM.INV(1,(1-Satokasvi!$H$15),N82)</f>
        <v>2339.9163848910021</v>
      </c>
      <c r="AO82" s="5">
        <f ca="1">_xlfn.NORM.INV(O82,Satokasvi!$H$8,Satokasvi!$I$8)*_xlfn.BINOM.INV(1,(1-Satokasvi!$H$15),O82)</f>
        <v>2612.0456257609394</v>
      </c>
      <c r="AP82" s="5">
        <f ca="1">_xlfn.NORM.INV(P82,Satokasvi!$H$8,Satokasvi!$I$8)*_xlfn.BINOM.INV(1,(1-Satokasvi!$H$15),P82)</f>
        <v>2887.2744917466089</v>
      </c>
      <c r="AQ82" s="5">
        <f ca="1">_xlfn.NORM.INV(Q82,Satokasvi!$H$8,Satokasvi!$I$8)*_xlfn.BINOM.INV(1,(1-Satokasvi!$H$15),Q82)</f>
        <v>2738.8782952653655</v>
      </c>
      <c r="AR82" s="5">
        <f ca="1">_xlfn.NORM.INV(R82,Satokasvi!$H$8,Satokasvi!$I$8)*_xlfn.BINOM.INV(1,(1-Satokasvi!$H$15),R82)</f>
        <v>0</v>
      </c>
      <c r="AS82" s="5">
        <f ca="1">_xlfn.NORM.INV(S82,Satokasvi!$H$8,Satokasvi!$I$8)*_xlfn.BINOM.INV(1,(1-Satokasvi!$H$15),S82)</f>
        <v>2609.383952888023</v>
      </c>
      <c r="AT82" s="5">
        <f ca="1">_xlfn.NORM.INV(T82,Satokasvi!$H$8,Satokasvi!$I$8)*_xlfn.BINOM.INV(1,(1-Satokasvi!$H$15),T82)</f>
        <v>2402.7417445987658</v>
      </c>
      <c r="AU82" s="5">
        <f ca="1">_xlfn.NORM.INV(U82,Satokasvi!$H$8,Satokasvi!$I$8)*_xlfn.BINOM.INV(1,(1-Satokasvi!$H$15),U82)</f>
        <v>2525.90503183179</v>
      </c>
      <c r="AV82" s="5">
        <f ca="1">_xlfn.NORM.INV(V82,Satokasvi!$H$8,Satokasvi!$I$8)*_xlfn.BINOM.INV(1,(1-Satokasvi!$H$15),V82)</f>
        <v>2731.4731960677495</v>
      </c>
      <c r="AW82" s="5">
        <f ca="1">_xlfn.NORM.INV(W82,Satokasvi!$H$8,Satokasvi!$I$8)*_xlfn.BINOM.INV(1,(1-Satokasvi!$H$15),W82)</f>
        <v>2664.3607701316041</v>
      </c>
      <c r="AX82" s="5">
        <f ca="1">_xlfn.NORM.INV(X82,Satokasvi!$H$8,Satokasvi!$I$8)*_xlfn.BINOM.INV(1,(1-Satokasvi!$H$15),X82)</f>
        <v>2362.0239723554464</v>
      </c>
      <c r="AY82" s="5">
        <f ca="1">_xlfn.NORM.INV(Y82,Satokasvi!$H$8,Satokasvi!$I$8)*_xlfn.BINOM.INV(1,(1-Satokasvi!$H$15),Y82)</f>
        <v>2686.6403423909833</v>
      </c>
      <c r="AZ82" s="5">
        <f ca="1">_xlfn.NORM.INV(Z82,Satokasvi!$H$8,Satokasvi!$I$8)*_xlfn.BINOM.INV(1,(1-Satokasvi!$H$15),Z82)</f>
        <v>2432.7397667347045</v>
      </c>
      <c r="BB82" s="5">
        <f ca="1">IF(C$11="x",0,_xlfn.NORM.INV(B82,Satokasvi!$H$8,Satokasvi!$I$8)*IF(C$8="x",(1+Toimenpiteet!$C$7),1)*IF(C$9="x",(1+Toimenpiteet!$C$34),1)*(1+C$30)*_xlfn.BINOM.INV(1,(1-(Satokasvi!$H$15*(1+C$41))),B82))</f>
        <v>2379.885617737044</v>
      </c>
      <c r="BC82" s="5">
        <f ca="1">IF(D$11="x",0,_xlfn.NORM.INV(C82,Satokasvi!$H$8,Satokasvi!$I$8)*IF(D$8="x",(1+Toimenpiteet!$C$7),1)*IF(D$9="x",(1+Toimenpiteet!$C$34),1)*(1+D$30)*_xlfn.BINOM.INV(1,(1-(Satokasvi!$H$15*(1+D$41))),C82))</f>
        <v>0</v>
      </c>
      <c r="BD82" s="5">
        <f ca="1">IF(E$11="x",0,_xlfn.NORM.INV(D82,Satokasvi!$H$8,Satokasvi!$I$8)*IF(E$8="x",(1+Toimenpiteet!$C$7),1)*IF(E$9="x",(1+Toimenpiteet!$C$34),1)*(1+E$30)*_xlfn.BINOM.INV(1,(1-(Satokasvi!$H$15*(1+E$41))),D82))</f>
        <v>0</v>
      </c>
      <c r="BE82" s="5">
        <f ca="1">IF(F$11="x",0,_xlfn.NORM.INV(E82,Satokasvi!$H$8,Satokasvi!$I$8)*IF(F$8="x",(1+Toimenpiteet!$C$7),1)*IF(F$9="x",(1+Toimenpiteet!$C$34),1)*(1+F$30)*_xlfn.BINOM.INV(1,(1-(Satokasvi!$H$15*(1+F$41))),E82))</f>
        <v>2750.3598243002025</v>
      </c>
      <c r="BF82" s="5">
        <f ca="1">IF(G$11="x",0,_xlfn.NORM.INV(F82,Satokasvi!$H$8,Satokasvi!$I$8)*IF(G$8="x",(1+Toimenpiteet!$C$7),1)*IF(G$9="x",(1+Toimenpiteet!$C$34),1)*(1+G$30)*_xlfn.BINOM.INV(1,(1-(Satokasvi!$H$15*(1+G$41))),F82))</f>
        <v>2750.8705918417704</v>
      </c>
      <c r="BG82" s="5">
        <f ca="1">IF(H$11="x",0,_xlfn.NORM.INV(G82,Satokasvi!$H$8,Satokasvi!$I$8)*IF(H$8="x",(1+Toimenpiteet!$C$7),1)*IF(H$9="x",(1+Toimenpiteet!$C$34),1)*(1+H$30)*_xlfn.BINOM.INV(1,(1-(Satokasvi!$H$15*(1+H$41))),G82))</f>
        <v>0</v>
      </c>
      <c r="BH82" s="5">
        <f ca="1">IF(I$11="x",0,_xlfn.NORM.INV(H82,Satokasvi!$H$8,Satokasvi!$I$8)*IF(I$8="x",(1+Toimenpiteet!$C$7),1)*IF(I$9="x",(1+Toimenpiteet!$C$34),1)*(1+I$30)*_xlfn.BINOM.INV(1,(1-(Satokasvi!$H$15*(1+I$41))),H82))</f>
        <v>0</v>
      </c>
      <c r="BI82" s="5">
        <f ca="1">IF(J$11="x",0,_xlfn.NORM.INV(I82,Satokasvi!$H$8,Satokasvi!$I$8)*IF(J$8="x",(1+Toimenpiteet!$C$7),1)*IF(J$9="x",(1+Toimenpiteet!$C$34),1)*(1+J$30)*_xlfn.BINOM.INV(1,(1-(Satokasvi!$H$15*(1+J$41))),I82))</f>
        <v>0</v>
      </c>
      <c r="BJ82" s="5">
        <f ca="1">IF(K$11="x",0,_xlfn.NORM.INV(J82,Satokasvi!$H$8,Satokasvi!$I$8)*IF(K$8="x",(1+Toimenpiteet!$C$7),1)*IF(K$9="x",(1+Toimenpiteet!$C$34),1)*(1+K$30)*_xlfn.BINOM.INV(1,(1-(Satokasvi!$H$15*(1+K$41))),J82))</f>
        <v>2491.2748342084296</v>
      </c>
      <c r="BK82" s="5">
        <f ca="1">IF(L$11="x",0,_xlfn.NORM.INV(K82,Satokasvi!$H$8,Satokasvi!$I$8)*IF(L$8="x",(1+Toimenpiteet!$C$7),1)*IF(L$9="x",(1+Toimenpiteet!$C$34),1)*(1+L$30)*_xlfn.BINOM.INV(1,(1-(Satokasvi!$H$15*(1+L$41))),K82))</f>
        <v>0</v>
      </c>
      <c r="BL82" s="5">
        <f ca="1">IF(M$11="x",0,_xlfn.NORM.INV(L82,Satokasvi!$H$8,Satokasvi!$I$8)*IF(M$8="x",(1+Toimenpiteet!$C$7),1)*IF(M$9="x",(1+Toimenpiteet!$C$34),1)*(1+M$30)*_xlfn.BINOM.INV(1,(1-(Satokasvi!$H$15*(1+M$41))),L82))</f>
        <v>0</v>
      </c>
      <c r="BM82" s="5">
        <f ca="1">IF(N$11="x",0,_xlfn.NORM.INV(M82,Satokasvi!$H$8,Satokasvi!$I$8)*IF(N$8="x",(1+Toimenpiteet!$C$7),1)*IF(N$9="x",(1+Toimenpiteet!$C$34),1)*(1+N$30)*_xlfn.BINOM.INV(1,(1-(Satokasvi!$H$15*(1+N$41))),M82))</f>
        <v>3019.44263504946</v>
      </c>
      <c r="BN82" s="5">
        <f ca="1">IF(O$11="x",0,_xlfn.NORM.INV(N82,Satokasvi!$H$8,Satokasvi!$I$8)*IF(O$8="x",(1+Toimenpiteet!$C$7),1)*IF(O$9="x",(1+Toimenpiteet!$C$34),1)*(1+O$30)*_xlfn.BINOM.INV(1,(1-(Satokasvi!$H$15*(1+O$41))),N82))</f>
        <v>2339.9163848910021</v>
      </c>
      <c r="BO82" s="5">
        <f ca="1">IF(P$11="x",0,_xlfn.NORM.INV(O82,Satokasvi!$H$8,Satokasvi!$I$8)*IF(P$8="x",(1+Toimenpiteet!$C$7),1)*IF(P$9="x",(1+Toimenpiteet!$C$34),1)*(1+P$30)*_xlfn.BINOM.INV(1,(1-(Satokasvi!$H$15*(1+P$41))),O82))</f>
        <v>2612.0456257609394</v>
      </c>
      <c r="BP82" s="5">
        <f ca="1">IF(Q$11="x",0,_xlfn.NORM.INV(P82,Satokasvi!$H$8,Satokasvi!$I$8)*IF(Q$8="x",(1+Toimenpiteet!$C$7),1)*IF(Q$9="x",(1+Toimenpiteet!$C$34),1)*(1+Q$30)*_xlfn.BINOM.INV(1,(1-(Satokasvi!$H$15*(1+Q$41))),P82))</f>
        <v>2887.2744917466089</v>
      </c>
      <c r="BQ82" s="5">
        <f ca="1">IF(R$11="x",0,_xlfn.NORM.INV(Q82,Satokasvi!$H$8,Satokasvi!$I$8)*IF(R$8="x",(1+Toimenpiteet!$C$7),1)*IF(R$9="x",(1+Toimenpiteet!$C$34),1)*(1+R$30)*_xlfn.BINOM.INV(1,(1-(Satokasvi!$H$15*(1+R$41))),Q82))</f>
        <v>2738.8782952653655</v>
      </c>
      <c r="BR82" s="5">
        <f ca="1">IF(S$11="x",0,_xlfn.NORM.INV(R82,Satokasvi!$H$8,Satokasvi!$I$8)*IF(S$8="x",(1+Toimenpiteet!$C$7),1)*IF(S$9="x",(1+Toimenpiteet!$C$34),1)*(1+S$30)*_xlfn.BINOM.INV(1,(1-(Satokasvi!$H$15*(1+S$41))),R82))</f>
        <v>0</v>
      </c>
      <c r="BS82" s="5">
        <f ca="1">IF(T$11="x",0,_xlfn.NORM.INV(S82,Satokasvi!$H$8,Satokasvi!$I$8)*IF(T$8="x",(1+Toimenpiteet!$C$7),1)*IF(T$9="x",(1+Toimenpiteet!$C$34),1)*(1+T$30)*_xlfn.BINOM.INV(1,(1-(Satokasvi!$H$15*(1+T$41))),S82))</f>
        <v>2609.383952888023</v>
      </c>
      <c r="BT82" s="5">
        <f ca="1">IF(U$11="x",0,_xlfn.NORM.INV(T82,Satokasvi!$H$8,Satokasvi!$I$8)*IF(U$8="x",(1+Toimenpiteet!$C$7),1)*IF(U$9="x",(1+Toimenpiteet!$C$34),1)*(1+U$30)*_xlfn.BINOM.INV(1,(1-(Satokasvi!$H$15*(1+U$41))),T82))</f>
        <v>2402.7417445987658</v>
      </c>
      <c r="BU82" s="5">
        <f ca="1">IF(V$11="x",0,_xlfn.NORM.INV(U82,Satokasvi!$H$8,Satokasvi!$I$8)*IF(V$8="x",(1+Toimenpiteet!$C$7),1)*IF(V$9="x",(1+Toimenpiteet!$C$34),1)*(1+V$30)*_xlfn.BINOM.INV(1,(1-(Satokasvi!$H$15*(1+V$41))),U82))</f>
        <v>2525.90503183179</v>
      </c>
      <c r="BV82" s="5">
        <f ca="1">IF(W$11="x",0,_xlfn.NORM.INV(V82,Satokasvi!$H$8,Satokasvi!$I$8)*IF(W$8="x",(1+Toimenpiteet!$C$7),1)*IF(W$9="x",(1+Toimenpiteet!$C$34),1)*(1+W$30)*_xlfn.BINOM.INV(1,(1-(Satokasvi!$H$15*(1+W$41))),V82))</f>
        <v>2731.4731960677495</v>
      </c>
      <c r="BW82" s="5">
        <f ca="1">IF(X$11="x",0,_xlfn.NORM.INV(W82,Satokasvi!$H$8,Satokasvi!$I$8)*IF(X$8="x",(1+Toimenpiteet!$C$7),1)*IF(X$9="x",(1+Toimenpiteet!$C$34),1)*(1+X$30)*_xlfn.BINOM.INV(1,(1-(Satokasvi!$H$15*(1+X$41))),W82))</f>
        <v>2664.3607701316041</v>
      </c>
      <c r="BX82" s="5">
        <f ca="1">IF(Y$11="x",0,_xlfn.NORM.INV(X82,Satokasvi!$H$8,Satokasvi!$I$8)*IF(Y$8="x",(1+Toimenpiteet!$C$7),1)*IF(Y$9="x",(1+Toimenpiteet!$C$34),1)*(1+Y$30)*_xlfn.BINOM.INV(1,(1-(Satokasvi!$H$15*(1+Y$41))),X82))</f>
        <v>2362.0239723554464</v>
      </c>
      <c r="BY82" s="5">
        <f ca="1">IF(Z$11="x",0,_xlfn.NORM.INV(Y82,Satokasvi!$H$8,Satokasvi!$I$8)*IF(Z$8="x",(1+Toimenpiteet!$C$7),1)*IF(Z$9="x",(1+Toimenpiteet!$C$34),1)*(1+Z$30)*_xlfn.BINOM.INV(1,(1-(Satokasvi!$H$15*(1+Z$41))),Y82))</f>
        <v>2686.6403423909833</v>
      </c>
      <c r="BZ82" s="5">
        <f ca="1">IF(AA$11="x",0,_xlfn.NORM.INV(Z82,Satokasvi!$H$8,Satokasvi!$I$8)*IF(AA$8="x",(1+Toimenpiteet!$C$7),1)*IF(AA$9="x",(1+Toimenpiteet!$C$34),1)*(1+AA$30)*_xlfn.BINOM.INV(1,(1-(Satokasvi!$H$15*(1+AA$41))),Z82))</f>
        <v>2432.7397667347045</v>
      </c>
      <c r="CB82" s="35">
        <f ca="1">_xlfn.NORM.INV(RAND(),Satokasvi!$H$13,Satokasvi!$I$13)</f>
        <v>277.55615582082328</v>
      </c>
      <c r="CC82" s="35">
        <f ca="1">_xlfn.NORM.INV(RAND(),Satokasvi!$H$13,Satokasvi!$I$13)</f>
        <v>241.91490318537089</v>
      </c>
      <c r="CD82" s="35">
        <f ca="1">_xlfn.NORM.INV(RAND(),Satokasvi!$H$13,Satokasvi!$I$13)</f>
        <v>64.429905791870965</v>
      </c>
      <c r="CE82" s="35">
        <f ca="1">_xlfn.NORM.INV(RAND(),Satokasvi!$H$13,Satokasvi!$I$13)</f>
        <v>197.20560654729709</v>
      </c>
      <c r="CF82" s="35">
        <f ca="1">_xlfn.NORM.INV(RAND(),Satokasvi!$H$13,Satokasvi!$I$13)</f>
        <v>181.88980706075509</v>
      </c>
      <c r="CG82" s="35">
        <f ca="1">_xlfn.NORM.INV(RAND(),Satokasvi!$H$13,Satokasvi!$I$13)</f>
        <v>120.96323968436313</v>
      </c>
      <c r="CH82" s="35">
        <f ca="1">_xlfn.NORM.INV(RAND(),Satokasvi!$H$13,Satokasvi!$I$13)</f>
        <v>175.09658448913723</v>
      </c>
      <c r="CI82" s="35">
        <f ca="1">_xlfn.NORM.INV(RAND(),Satokasvi!$H$13,Satokasvi!$I$13)</f>
        <v>256.98491213960489</v>
      </c>
      <c r="CJ82" s="35">
        <f ca="1">_xlfn.NORM.INV(RAND(),Satokasvi!$H$13,Satokasvi!$I$13)</f>
        <v>173.6320461086155</v>
      </c>
      <c r="CK82" s="35">
        <f ca="1">_xlfn.NORM.INV(RAND(),Satokasvi!$H$13,Satokasvi!$I$13)</f>
        <v>168.97350202405372</v>
      </c>
      <c r="CL82" s="35">
        <f ca="1">_xlfn.NORM.INV(RAND(),Satokasvi!$H$13,Satokasvi!$I$13)</f>
        <v>247.6151112256245</v>
      </c>
      <c r="CM82" s="35">
        <f ca="1">_xlfn.NORM.INV(RAND(),Satokasvi!$H$13,Satokasvi!$I$13)</f>
        <v>174.44994450114919</v>
      </c>
      <c r="CN82" s="35">
        <f ca="1">_xlfn.NORM.INV(RAND(),Satokasvi!$H$13,Satokasvi!$I$13)</f>
        <v>194.87876770506313</v>
      </c>
      <c r="CO82" s="35">
        <f ca="1">_xlfn.NORM.INV(RAND(),Satokasvi!$H$13,Satokasvi!$I$13)</f>
        <v>233.28457931699865</v>
      </c>
      <c r="CP82" s="35">
        <f ca="1">_xlfn.NORM.INV(RAND(),Satokasvi!$H$13,Satokasvi!$I$13)</f>
        <v>227.77897101752276</v>
      </c>
      <c r="CQ82" s="35">
        <f ca="1">_xlfn.NORM.INV(RAND(),Satokasvi!$H$13,Satokasvi!$I$13)</f>
        <v>133.02626363415567</v>
      </c>
      <c r="CR82" s="35">
        <f ca="1">_xlfn.NORM.INV(RAND(),Satokasvi!$H$13,Satokasvi!$I$13)</f>
        <v>166.95611785049394</v>
      </c>
      <c r="CS82" s="35">
        <f ca="1">_xlfn.NORM.INV(RAND(),Satokasvi!$H$13,Satokasvi!$I$13)</f>
        <v>297.23719754635766</v>
      </c>
      <c r="CT82" s="35">
        <f ca="1">_xlfn.NORM.INV(RAND(),Satokasvi!$H$13,Satokasvi!$I$13)</f>
        <v>108.86644454838499</v>
      </c>
      <c r="CU82" s="35">
        <f ca="1">_xlfn.NORM.INV(RAND(),Satokasvi!$H$13,Satokasvi!$I$13)</f>
        <v>104.37681174920887</v>
      </c>
      <c r="CV82" s="35">
        <f ca="1">_xlfn.NORM.INV(RAND(),Satokasvi!$H$13,Satokasvi!$I$13)</f>
        <v>226.49630557380132</v>
      </c>
      <c r="CW82" s="35">
        <f ca="1">_xlfn.NORM.INV(RAND(),Satokasvi!$H$13,Satokasvi!$I$13)</f>
        <v>287.90182420492772</v>
      </c>
      <c r="CX82" s="35">
        <f ca="1">_xlfn.NORM.INV(RAND(),Satokasvi!$H$13,Satokasvi!$I$13)</f>
        <v>223.93045567018024</v>
      </c>
      <c r="CY82" s="35">
        <f ca="1">_xlfn.NORM.INV(RAND(),Satokasvi!$H$13,Satokasvi!$I$13)</f>
        <v>158.08421455654278</v>
      </c>
      <c r="CZ82" s="35">
        <f ca="1">_xlfn.NORM.INV(RAND(),Satokasvi!$H$13,Satokasvi!$I$13)</f>
        <v>215.86492163277268</v>
      </c>
      <c r="DB82" s="37">
        <f ca="1">(AB82*(CB82/1000)+(Satokasvi!$E$28-Satokasvi!$E$7))/(1+$C$13)^DB$61</f>
        <v>384.03097412850406</v>
      </c>
      <c r="DC82" s="37">
        <f ca="1">(AC82*(CC82/1000)+(Satokasvi!$E$28-Satokasvi!$E$7))/(1+$C$13)^DC$61</f>
        <v>-249.7879159204449</v>
      </c>
      <c r="DD82" s="37">
        <f ca="1">(AD82*(CD82/1000)+(Satokasvi!$E$28-Satokasvi!$E$7))/(1+$C$13)^DD$61</f>
        <v>-242.51253972858729</v>
      </c>
      <c r="DE82" s="37">
        <f ca="1">(AE82*(CE82/1000)+(Satokasvi!$E$28-Satokasvi!$E$7))/(1+$C$13)^DE$61</f>
        <v>246.45420356544247</v>
      </c>
      <c r="DF82" s="37">
        <f ca="1">(AF82*(CF82/1000)+(Satokasvi!$E$28-Satokasvi!$E$7))/(1+$C$13)^DF$61</f>
        <v>203.01956751799051</v>
      </c>
      <c r="DG82" s="37">
        <f ca="1">(AG82*(CG82/1000)+(Satokasvi!$E$28-Satokasvi!$E$7))/(1+$C$13)^DG$61</f>
        <v>-221.93332802116842</v>
      </c>
      <c r="DH82" s="37">
        <f ca="1">(AH82*(CH82/1000)+(Satokasvi!$E$28-Satokasvi!$E$7))/(1+$C$13)^DH$61</f>
        <v>-215.46925050598875</v>
      </c>
      <c r="DI82" s="37">
        <f ca="1">(AI82*(CI82/1000)+(Satokasvi!$E$28-Satokasvi!$E$7))/(1+$C$13)^DI$61</f>
        <v>-209.19344709319299</v>
      </c>
      <c r="DJ82" s="37">
        <f ca="1">(AJ82*(CJ82/1000)+(Satokasvi!$E$28-Satokasvi!$E$7))/(1+$C$13)^DJ$61</f>
        <v>128.42473232837432</v>
      </c>
      <c r="DK82" s="37">
        <f ca="1">(AK82*(CK82/1000)+(Satokasvi!$E$28-Satokasvi!$E$7))/(1+$C$13)^DK$61</f>
        <v>-197.18488744763218</v>
      </c>
      <c r="DL82" s="37">
        <f ca="1">(AL82*(CL82/1000)+(Satokasvi!$E$28-Satokasvi!$E$7))/(1+$C$13)^DL$61</f>
        <v>-191.44163829867202</v>
      </c>
      <c r="DM82" s="37">
        <f ca="1">(AM82*(CM82/1000)+(Satokasvi!$E$28-Satokasvi!$E$7))/(1+$C$13)^DM$61</f>
        <v>183.58029212581462</v>
      </c>
      <c r="DN82" s="37">
        <f ca="1">(AN82*(CN82/1000)+(Satokasvi!$E$28-Satokasvi!$E$7))/(1+$C$13)^DN$61</f>
        <v>130.06172066116775</v>
      </c>
      <c r="DO82" s="37">
        <f ca="1">(AO82*(CO82/1000)+(Satokasvi!$E$28-Satokasvi!$E$7))/(1+$C$13)^DO$61</f>
        <v>227.65589326969149</v>
      </c>
      <c r="DP82" s="37">
        <f ca="1">(AP82*(CP82/1000)+(Satokasvi!$E$28-Satokasvi!$E$7))/(1+$C$13)^DP$61</f>
        <v>252.0337772094783</v>
      </c>
      <c r="DQ82" s="37">
        <f ca="1">(AQ82*(CQ82/1000)+(Satokasvi!$E$28-Satokasvi!$E$7))/(1+$C$13)^DQ$61</f>
        <v>61.907115063131975</v>
      </c>
      <c r="DR82" s="37">
        <f ca="1">(AR82*(CR82/1000)+(Satokasvi!$E$28-Satokasvi!$E$7))/(1+$C$13)^DR$61</f>
        <v>-160.32935814886437</v>
      </c>
      <c r="DS82" s="37">
        <f ca="1">(AS82*(CS82/1000)+(Satokasvi!$E$28-Satokasvi!$E$7))/(1+$C$13)^DS$61</f>
        <v>299.92719543815269</v>
      </c>
      <c r="DT82" s="37">
        <f ca="1">(AT82*(CT82/1000)+(Satokasvi!$E$28-Satokasvi!$E$7))/(1+$C$13)^DT$61</f>
        <v>-1.951546783396362</v>
      </c>
      <c r="DU82" s="37">
        <f ca="1">(AU82*(CU82/1000)+(Satokasvi!$E$28-Satokasvi!$E$7))/(1+$C$13)^DU$61</f>
        <v>-0.74972458513145246</v>
      </c>
      <c r="DV82" s="37">
        <f ca="1">(AV82*(CV82/1000)+(Satokasvi!$E$28-Satokasvi!$E$7))/(1+$C$13)^DV$61</f>
        <v>190.11429322088989</v>
      </c>
      <c r="DW82" s="37">
        <f ca="1">(AW82*(CW82/1000)+(Satokasvi!$E$28-Satokasvi!$E$7))/(1+$C$13)^DW$61</f>
        <v>262.02882565688003</v>
      </c>
      <c r="DX82" s="37">
        <f ca="1">(AX82*(CX82/1000)+(Satokasvi!$E$28-Satokasvi!$E$7))/(1+$C$13)^DX$61</f>
        <v>133.73069938686538</v>
      </c>
      <c r="DY82" s="37">
        <f ca="1">(AY82*(CY82/1000)+(Satokasvi!$E$28-Satokasvi!$E$7))/(1+$C$13)^DY$61</f>
        <v>78.569407405899995</v>
      </c>
      <c r="DZ82" s="37">
        <f ca="1">(AZ82*(CZ82/1000)+(Satokasvi!$E$28-Satokasvi!$E$7))/(1+$C$13)^DZ$61</f>
        <v>124.24583114317149</v>
      </c>
      <c r="EB82" s="37">
        <f ca="1">IF(C$11="x",Toimenpiteet!$E$115,BB82*(CB82/1000)+(Satokasvi!$E$28-Satokasvi!$E$7)+IF(C$8="x",Toimenpiteet!$E$29,0)+IF(C$9="x",Toimenpiteet!$E$60,0)+IF(C$10="x",Toimenpiteet!$E$88,0))/(1+$C$13)^EB$61</f>
        <v>384.03097412850406</v>
      </c>
      <c r="EC82" s="37">
        <f ca="1">IF(D$11="x",Toimenpiteet!$E$115,BC82*(CC82/1000)+(Satokasvi!$E$28-Satokasvi!$E$7)+IF(D$8="x",Toimenpiteet!$E$29,0)+IF(D$9="x",Toimenpiteet!$E$60,0)+IF(D$10="x",Toimenpiteet!$E$88,0))/(1+$C$13)^EC$61</f>
        <v>-249.7879159204449</v>
      </c>
      <c r="ED82" s="37">
        <f ca="1">IF(E$11="x",Toimenpiteet!$E$115,BD82*(CD82/1000)+(Satokasvi!$E$28-Satokasvi!$E$7)+IF(E$8="x",Toimenpiteet!$E$29,0)+IF(E$9="x",Toimenpiteet!$E$60,0)+IF(E$10="x",Toimenpiteet!$E$88,0))/(1+$C$13)^ED$61</f>
        <v>-242.51253972858729</v>
      </c>
      <c r="EE82" s="37">
        <f ca="1">IF(F$11="x",Toimenpiteet!$E$115,BE82*(CE82/1000)+(Satokasvi!$E$28-Satokasvi!$E$7)+IF(F$8="x",Toimenpiteet!$E$29,0)+IF(F$9="x",Toimenpiteet!$E$60,0)+IF(F$10="x",Toimenpiteet!$E$88,0))/(1+$C$13)^EE$61</f>
        <v>246.45420356544247</v>
      </c>
      <c r="EF82" s="37">
        <f ca="1">IF(G$11="x",Toimenpiteet!$E$115,BF82*(CF82/1000)+(Satokasvi!$E$28-Satokasvi!$E$7)+IF(G$8="x",Toimenpiteet!$E$29,0)+IF(G$9="x",Toimenpiteet!$E$60,0)+IF(G$10="x",Toimenpiteet!$E$88,0))/(1+$C$13)^EF$61</f>
        <v>203.01956751799051</v>
      </c>
      <c r="EG82" s="37">
        <f ca="1">IF(H$11="x",Toimenpiteet!$E$115,BG82*(CG82/1000)+(Satokasvi!$E$28-Satokasvi!$E$7)+IF(H$8="x",Toimenpiteet!$E$29,0)+IF(H$9="x",Toimenpiteet!$E$60,0)+IF(H$10="x",Toimenpiteet!$E$88,0))/(1+$C$13)^EG$61</f>
        <v>-221.93332802116842</v>
      </c>
      <c r="EH82" s="37">
        <f ca="1">IF(I$11="x",Toimenpiteet!$E$115,BH82*(CH82/1000)+(Satokasvi!$E$28-Satokasvi!$E$7)+IF(I$8="x",Toimenpiteet!$E$29,0)+IF(I$9="x",Toimenpiteet!$E$60,0)+IF(I$10="x",Toimenpiteet!$E$88,0))/(1+$C$13)^EH$61</f>
        <v>-215.46925050598875</v>
      </c>
      <c r="EI82" s="37">
        <f ca="1">IF(J$11="x",Toimenpiteet!$E$115,BI82*(CI82/1000)+(Satokasvi!$E$28-Satokasvi!$E$7)+IF(J$8="x",Toimenpiteet!$E$29,0)+IF(J$9="x",Toimenpiteet!$E$60,0)+IF(J$10="x",Toimenpiteet!$E$88,0))/(1+$C$13)^EI$61</f>
        <v>-209.19344709319299</v>
      </c>
      <c r="EJ82" s="37">
        <f ca="1">IF(K$11="x",Toimenpiteet!$E$115,BJ82*(CJ82/1000)+(Satokasvi!$E$28-Satokasvi!$E$7)+IF(K$8="x",Toimenpiteet!$E$29,0)+IF(K$9="x",Toimenpiteet!$E$60,0)+IF(K$10="x",Toimenpiteet!$E$88,0))/(1+$C$13)^EJ$61</f>
        <v>128.42473232837432</v>
      </c>
      <c r="EK82" s="37">
        <f ca="1">IF(L$11="x",Toimenpiteet!$E$115,BK82*(CK82/1000)+(Satokasvi!$E$28-Satokasvi!$E$7)+IF(L$8="x",Toimenpiteet!$E$29,0)+IF(L$9="x",Toimenpiteet!$E$60,0)+IF(L$10="x",Toimenpiteet!$E$88,0))/(1+$C$13)^EK$61</f>
        <v>-197.18488744763218</v>
      </c>
      <c r="EL82" s="37">
        <f ca="1">IF(M$11="x",Toimenpiteet!$E$115,BL82*(CL82/1000)+(Satokasvi!$E$28-Satokasvi!$E$7)+IF(M$8="x",Toimenpiteet!$E$29,0)+IF(M$9="x",Toimenpiteet!$E$60,0)+IF(M$10="x",Toimenpiteet!$E$88,0))/(1+$C$13)^EL$61</f>
        <v>-191.44163829867202</v>
      </c>
      <c r="EM82" s="37">
        <f ca="1">IF(N$11="x",Toimenpiteet!$E$115,BM82*(CM82/1000)+(Satokasvi!$E$28-Satokasvi!$E$7)+IF(N$8="x",Toimenpiteet!$E$29,0)+IF(N$9="x",Toimenpiteet!$E$60,0)+IF(N$10="x",Toimenpiteet!$E$88,0))/(1+$C$13)^EM$61</f>
        <v>183.58029212581462</v>
      </c>
      <c r="EN82" s="37">
        <f ca="1">IF(O$11="x",Toimenpiteet!$E$115,BN82*(CN82/1000)+(Satokasvi!$E$28-Satokasvi!$E$7)+IF(O$8="x",Toimenpiteet!$E$29,0)+IF(O$9="x",Toimenpiteet!$E$60,0)+IF(O$10="x",Toimenpiteet!$E$88,0))/(1+$C$13)^EN$61</f>
        <v>130.06172066116775</v>
      </c>
      <c r="EO82" s="37">
        <f ca="1">IF(P$11="x",Toimenpiteet!$E$115,BO82*(CO82/1000)+(Satokasvi!$E$28-Satokasvi!$E$7)+IF(P$8="x",Toimenpiteet!$E$29,0)+IF(P$9="x",Toimenpiteet!$E$60,0)+IF(P$10="x",Toimenpiteet!$E$88,0))/(1+$C$13)^EO$61</f>
        <v>227.65589326969149</v>
      </c>
      <c r="EP82" s="37">
        <f ca="1">IF(Q$11="x",Toimenpiteet!$E$115,BP82*(CP82/1000)+(Satokasvi!$E$28-Satokasvi!$E$7)+IF(Q$8="x",Toimenpiteet!$E$29,0)+IF(Q$9="x",Toimenpiteet!$E$60,0)+IF(Q$10="x",Toimenpiteet!$E$88,0))/(1+$C$13)^EP$61</f>
        <v>252.0337772094783</v>
      </c>
      <c r="EQ82" s="37">
        <f ca="1">IF(R$11="x",Toimenpiteet!$E$115,BQ82*(CQ82/1000)+(Satokasvi!$E$28-Satokasvi!$E$7)+IF(R$8="x",Toimenpiteet!$E$29,0)+IF(R$9="x",Toimenpiteet!$E$60,0)+IF(R$10="x",Toimenpiteet!$E$88,0))/(1+$C$13)^EQ$61</f>
        <v>61.907115063131975</v>
      </c>
      <c r="ER82" s="37">
        <f ca="1">IF(S$11="x",Toimenpiteet!$E$115,BR82*(CR82/1000)+(Satokasvi!$E$28-Satokasvi!$E$7)+IF(S$8="x",Toimenpiteet!$E$29,0)+IF(S$9="x",Toimenpiteet!$E$60,0)+IF(S$10="x",Toimenpiteet!$E$88,0))/(1+$C$13)^ER$61</f>
        <v>-160.32935814886437</v>
      </c>
      <c r="ES82" s="37">
        <f ca="1">IF(T$11="x",Toimenpiteet!$E$115,BS82*(CS82/1000)+(Satokasvi!$E$28-Satokasvi!$E$7)+IF(T$8="x",Toimenpiteet!$E$29,0)+IF(T$9="x",Toimenpiteet!$E$60,0)+IF(T$10="x",Toimenpiteet!$E$88,0))/(1+$C$13)^ES$61</f>
        <v>299.92719543815269</v>
      </c>
      <c r="ET82" s="37">
        <f ca="1">IF(U$11="x",Toimenpiteet!$E$115,BT82*(CT82/1000)+(Satokasvi!$E$28-Satokasvi!$E$7)+IF(U$8="x",Toimenpiteet!$E$29,0)+IF(U$9="x",Toimenpiteet!$E$60,0)+IF(U$10="x",Toimenpiteet!$E$88,0))/(1+$C$13)^ET$61</f>
        <v>-1.951546783396362</v>
      </c>
      <c r="EU82" s="37">
        <f ca="1">IF(V$11="x",Toimenpiteet!$E$115,BU82*(CU82/1000)+(Satokasvi!$E$28-Satokasvi!$E$7)+IF(V$8="x",Toimenpiteet!$E$29,0)+IF(V$9="x",Toimenpiteet!$E$60,0)+IF(V$10="x",Toimenpiteet!$E$88,0))/(1+$C$13)^EU$61</f>
        <v>-0.74972458513145246</v>
      </c>
      <c r="EV82" s="37">
        <f ca="1">IF(W$11="x",Toimenpiteet!$E$115,BV82*(CV82/1000)+(Satokasvi!$E$28-Satokasvi!$E$7)+IF(W$8="x",Toimenpiteet!$E$29,0)+IF(W$9="x",Toimenpiteet!$E$60,0)+IF(W$10="x",Toimenpiteet!$E$88,0))/(1+$C$13)^EV$61</f>
        <v>190.11429322088989</v>
      </c>
      <c r="EW82" s="37">
        <f ca="1">IF(X$11="x",Toimenpiteet!$E$115,BW82*(CW82/1000)+(Satokasvi!$E$28-Satokasvi!$E$7)+IF(X$8="x",Toimenpiteet!$E$29,0)+IF(X$9="x",Toimenpiteet!$E$60,0)+IF(X$10="x",Toimenpiteet!$E$88,0))/(1+$C$13)^EW$61</f>
        <v>262.02882565688003</v>
      </c>
      <c r="EX82" s="37">
        <f ca="1">IF(Y$11="x",Toimenpiteet!$E$115,BX82*(CX82/1000)+(Satokasvi!$E$28-Satokasvi!$E$7)+IF(Y$8="x",Toimenpiteet!$E$29,0)+IF(Y$9="x",Toimenpiteet!$E$60,0)+IF(Y$10="x",Toimenpiteet!$E$88,0))/(1+$C$13)^EX$61</f>
        <v>133.73069938686538</v>
      </c>
      <c r="EY82" s="37">
        <f ca="1">IF(Z$11="x",Toimenpiteet!$E$115,BY82*(CY82/1000)+(Satokasvi!$E$28-Satokasvi!$E$7)+IF(Z$8="x",Toimenpiteet!$E$29,0)+IF(Z$9="x",Toimenpiteet!$E$60,0)+IF(Z$10="x",Toimenpiteet!$E$88,0))/(1+$C$13)^EY$61</f>
        <v>78.569407405899995</v>
      </c>
      <c r="EZ82" s="37">
        <f ca="1">IF(AA$11="x",Toimenpiteet!$E$115,BZ82*(CZ82/1000)+(Satokasvi!$E$28-Satokasvi!$E$7)+IF(AA$8="x",Toimenpiteet!$E$29,0)+IF(AA$9="x",Toimenpiteet!$E$60,0)+IF(AA$10="x",Toimenpiteet!$E$88,0))/(1+$C$13)^EZ$61</f>
        <v>124.24583114317149</v>
      </c>
      <c r="FA82" s="37"/>
      <c r="FB82" s="37">
        <f t="shared" ca="1" si="48"/>
        <v>384.03097412850406</v>
      </c>
      <c r="FC82" s="37">
        <f t="shared" ca="1" si="49"/>
        <v>134.24305820805915</v>
      </c>
      <c r="FD82" s="37">
        <f t="shared" ca="1" si="50"/>
        <v>-108.26948152052813</v>
      </c>
      <c r="FE82" s="37">
        <f t="shared" ca="1" si="51"/>
        <v>138.18472204491434</v>
      </c>
      <c r="FF82" s="37">
        <f t="shared" ca="1" si="52"/>
        <v>341.20428956290482</v>
      </c>
      <c r="FG82" s="37">
        <f t="shared" ca="1" si="53"/>
        <v>119.2709615417364</v>
      </c>
      <c r="FH82" s="37">
        <f t="shared" ca="1" si="54"/>
        <v>-96.198288964252356</v>
      </c>
      <c r="FI82" s="37">
        <f t="shared" ca="1" si="55"/>
        <v>-305.39173605744531</v>
      </c>
      <c r="FJ82" s="37">
        <f t="shared" ca="1" si="56"/>
        <v>-176.967003729071</v>
      </c>
      <c r="FK82" s="37">
        <f t="shared" ca="1" si="57"/>
        <v>-374.1518911767032</v>
      </c>
      <c r="FL82" s="37">
        <f t="shared" ca="1" si="58"/>
        <v>-565.59352947537525</v>
      </c>
      <c r="FM82" s="37">
        <f t="shared" ca="1" si="59"/>
        <v>-382.01323734956065</v>
      </c>
      <c r="FN82" s="37">
        <f t="shared" ca="1" si="60"/>
        <v>-251.9515166883929</v>
      </c>
      <c r="FO82" s="37">
        <f t="shared" ca="1" si="61"/>
        <v>-24.29562341870141</v>
      </c>
      <c r="FP82" s="37">
        <f t="shared" ca="1" si="62"/>
        <v>227.73815379077689</v>
      </c>
      <c r="FQ82" s="37">
        <f t="shared" ca="1" si="63"/>
        <v>289.64526885390887</v>
      </c>
      <c r="FR82" s="37">
        <f t="shared" ca="1" si="64"/>
        <v>129.3159107050445</v>
      </c>
      <c r="FS82" s="37">
        <f t="shared" ca="1" si="65"/>
        <v>429.24310614319722</v>
      </c>
      <c r="FT82" s="37">
        <f t="shared" ca="1" si="66"/>
        <v>427.29155935980089</v>
      </c>
      <c r="FU82" s="37">
        <f t="shared" ca="1" si="67"/>
        <v>426.54183477466944</v>
      </c>
      <c r="FV82" s="37">
        <f t="shared" ca="1" si="68"/>
        <v>616.65612799555936</v>
      </c>
      <c r="FW82" s="37">
        <f t="shared" ca="1" si="69"/>
        <v>878.68495365243939</v>
      </c>
      <c r="FX82" s="37">
        <f t="shared" ca="1" si="70"/>
        <v>1012.4156530393047</v>
      </c>
      <c r="FY82" s="37">
        <f t="shared" ca="1" si="71"/>
        <v>1090.9850604452047</v>
      </c>
      <c r="FZ82" s="37">
        <f t="shared" ca="1" si="72"/>
        <v>1215.2308915883762</v>
      </c>
      <c r="GA82" s="37"/>
      <c r="GB82" s="37">
        <f t="shared" ca="1" si="73"/>
        <v>384.03097412850406</v>
      </c>
      <c r="GC82" s="37">
        <f t="shared" ca="1" si="74"/>
        <v>134.24305820805915</v>
      </c>
      <c r="GD82" s="37">
        <f t="shared" ca="1" si="23"/>
        <v>-108.26948152052813</v>
      </c>
      <c r="GE82" s="37">
        <f t="shared" ca="1" si="24"/>
        <v>138.18472204491434</v>
      </c>
      <c r="GF82" s="37">
        <f t="shared" ca="1" si="25"/>
        <v>341.20428956290482</v>
      </c>
      <c r="GG82" s="37">
        <f t="shared" ca="1" si="26"/>
        <v>119.2709615417364</v>
      </c>
      <c r="GH82" s="37">
        <f t="shared" ca="1" si="27"/>
        <v>-96.198288964252356</v>
      </c>
      <c r="GI82" s="37">
        <f t="shared" ca="1" si="28"/>
        <v>-305.39173605744531</v>
      </c>
      <c r="GJ82" s="37">
        <f t="shared" ca="1" si="29"/>
        <v>-176.967003729071</v>
      </c>
      <c r="GK82" s="37">
        <f t="shared" ca="1" si="30"/>
        <v>-374.1518911767032</v>
      </c>
      <c r="GL82" s="37">
        <f t="shared" ca="1" si="31"/>
        <v>-565.59352947537525</v>
      </c>
      <c r="GM82" s="37">
        <f t="shared" ca="1" si="32"/>
        <v>-382.01323734956065</v>
      </c>
      <c r="GN82" s="37">
        <f t="shared" ca="1" si="33"/>
        <v>-251.9515166883929</v>
      </c>
      <c r="GO82" s="37">
        <f t="shared" ca="1" si="34"/>
        <v>-24.29562341870141</v>
      </c>
      <c r="GP82" s="37">
        <f t="shared" ca="1" si="35"/>
        <v>227.73815379077689</v>
      </c>
      <c r="GQ82" s="37">
        <f t="shared" ca="1" si="36"/>
        <v>289.64526885390887</v>
      </c>
      <c r="GR82" s="37">
        <f t="shared" ca="1" si="37"/>
        <v>129.3159107050445</v>
      </c>
      <c r="GS82" s="37">
        <f t="shared" ca="1" si="38"/>
        <v>429.24310614319722</v>
      </c>
      <c r="GT82" s="37">
        <f t="shared" ca="1" si="39"/>
        <v>427.29155935980089</v>
      </c>
      <c r="GU82" s="37">
        <f t="shared" ca="1" si="40"/>
        <v>426.54183477466944</v>
      </c>
      <c r="GV82" s="37">
        <f t="shared" ca="1" si="41"/>
        <v>616.65612799555936</v>
      </c>
      <c r="GW82" s="37">
        <f t="shared" ca="1" si="42"/>
        <v>878.68495365243939</v>
      </c>
      <c r="GX82" s="37">
        <f t="shared" ca="1" si="43"/>
        <v>1012.4156530393047</v>
      </c>
      <c r="GY82" s="37">
        <f t="shared" ca="1" si="44"/>
        <v>1090.9850604452047</v>
      </c>
      <c r="GZ82" s="37">
        <f t="shared" ca="1" si="45"/>
        <v>1215.2308915883762</v>
      </c>
      <c r="HA82" s="37"/>
      <c r="HB82" s="37">
        <f t="shared" ca="1" si="77"/>
        <v>341.20428956290482</v>
      </c>
      <c r="HC82" s="37">
        <f t="shared" ca="1" si="75"/>
        <v>341.20428956290482</v>
      </c>
      <c r="HD82" s="37">
        <f t="shared" ca="1" si="76"/>
        <v>0</v>
      </c>
      <c r="HF82" s="37">
        <f t="shared" ref="HF82:HF89" si="83">HF81</f>
        <v>-0.5</v>
      </c>
      <c r="HG82" s="37">
        <f>$HG$69</f>
        <v>-5.5555555555555552E-2</v>
      </c>
      <c r="HH82" s="19">
        <f>IF(C$11="x",0,Satokasvi!$H$6*(1+$HF82)*(1+_xlfn.XLOOKUP($HG82,$HG$67:$HG$76,HH$67:HH$76)))</f>
        <v>1243.0555555555557</v>
      </c>
      <c r="HI82" s="35">
        <f>IF(D$11="x",0,Satokasvi!$H$6*(1+$HF82)*(1+_xlfn.XLOOKUP($HG82,$HG$67:$HG$76,HI$67:HI$76)))</f>
        <v>1236.1111111111111</v>
      </c>
      <c r="HJ82" s="35">
        <f>IF(E$11="x",0,Satokasvi!$H$6*(1+$HF82)*(1+_xlfn.XLOOKUP($HG82,$HG$67:$HG$76,HJ$67:HJ$76)))</f>
        <v>1229.1666666666667</v>
      </c>
      <c r="HK82" s="35">
        <f>IF(F$11="x",0,Satokasvi!$H$6*(1+$HF82)*(1+_xlfn.XLOOKUP($HG82,$HG$67:$HG$76,HK$67:HK$76)))</f>
        <v>1222.2222222222222</v>
      </c>
      <c r="HL82" s="35">
        <f>IF(G$11="x",0,Satokasvi!$H$6*(1+$HF82)*(1+_xlfn.XLOOKUP($HG82,$HG$67:$HG$76,HL$67:HL$76)))</f>
        <v>1215.2777777777778</v>
      </c>
      <c r="HM82" s="35">
        <f>IF(H$11="x",0,Satokasvi!$H$6*(1+$HF82)*(1+_xlfn.XLOOKUP($HG82,$HG$67:$HG$76,HM$67:HM$76)))</f>
        <v>1208.3333333333333</v>
      </c>
      <c r="HN82" s="35">
        <f>IF(I$11="x",0,Satokasvi!$H$6*(1+$HF82)*(1+_xlfn.XLOOKUP($HG82,$HG$67:$HG$76,HN$67:HN$76)))</f>
        <v>1201.3888888888889</v>
      </c>
      <c r="HO82" s="35">
        <f>IF(J$11="x",0,Satokasvi!$H$6*(1+$HF82)*(1+_xlfn.XLOOKUP($HG82,$HG$67:$HG$76,HO$67:HO$76)))</f>
        <v>1194.4444444444446</v>
      </c>
      <c r="HP82" s="35">
        <f>IF(K$11="x",0,Satokasvi!$H$6*(1+$HF82)*(1+_xlfn.XLOOKUP($HG82,$HG$67:$HG$76,HP$67:HP$76)))</f>
        <v>1187.5</v>
      </c>
      <c r="HQ82" s="35">
        <f>IF(L$11="x",0,Satokasvi!$H$6*(1+$HF82)*(1+_xlfn.XLOOKUP($HG82,$HG$67:$HG$76,HQ$67:HQ$76)))</f>
        <v>1180.5555555555554</v>
      </c>
      <c r="HR82" s="35">
        <f>IF(M$11="x",0,Satokasvi!$H$6*(1+$HF82)*(1+_xlfn.XLOOKUP($HG82,$HG$67:$HG$76,HR$67:HR$76)))</f>
        <v>1180.5555555555554</v>
      </c>
      <c r="HS82" s="35">
        <f>IF(N$11="x",0,Satokasvi!$H$6*(1+$HF82)*(1+_xlfn.XLOOKUP($HG82,$HG$67:$HG$76,HS$67:HS$76)))</f>
        <v>1180.5555555555554</v>
      </c>
      <c r="HT82" s="35">
        <f>IF(O$11="x",0,Satokasvi!$H$6*(1+$HF82)*(1+_xlfn.XLOOKUP($HG82,$HG$67:$HG$76,HT$67:HT$76)))</f>
        <v>1180.5555555555554</v>
      </c>
      <c r="HU82" s="35">
        <f>IF(P$11="x",0,Satokasvi!$H$6*(1+$HF82)*(1+_xlfn.XLOOKUP($HG82,$HG$67:$HG$76,HU$67:HU$76)))</f>
        <v>1180.5555555555554</v>
      </c>
      <c r="HV82" s="35">
        <f>IF(Q$11="x",0,Satokasvi!$H$6*(1+$HF82)*(1+_xlfn.XLOOKUP($HG82,$HG$67:$HG$76,HV$67:HV$76)))</f>
        <v>1180.5555555555554</v>
      </c>
      <c r="HW82" s="35">
        <f>IF(R$11="x",0,Satokasvi!$H$6*(1+$HF82)*(1+_xlfn.XLOOKUP($HG82,$HG$67:$HG$76,HW$67:HW$76)))</f>
        <v>1180.5555555555554</v>
      </c>
      <c r="HX82" s="35">
        <f>IF(S$11="x",0,Satokasvi!$H$6*(1+$HF82)*(1+_xlfn.XLOOKUP($HG82,$HG$67:$HG$76,HX$67:HX$76)))</f>
        <v>1180.5555555555554</v>
      </c>
      <c r="HY82" s="35">
        <f>IF(T$11="x",0,Satokasvi!$H$6*(1+$HF82)*(1+_xlfn.XLOOKUP($HG82,$HG$67:$HG$76,HY$67:HY$76)))</f>
        <v>1180.5555555555554</v>
      </c>
      <c r="HZ82" s="35">
        <f>IF(U$11="x",0,Satokasvi!$H$6*(1+$HF82)*(1+_xlfn.XLOOKUP($HG82,$HG$67:$HG$76,HZ$67:HZ$76)))</f>
        <v>1180.5555555555554</v>
      </c>
      <c r="IA82" s="35">
        <f>IF(V$11="x",0,Satokasvi!$H$6*(1+$HF82)*(1+_xlfn.XLOOKUP($HG82,$HG$67:$HG$76,IA$67:IA$76)))</f>
        <v>1180.5555555555554</v>
      </c>
      <c r="IB82" s="35">
        <f>IF(W$11="x",0,Satokasvi!$H$6*(1+$HF82)*(1+_xlfn.XLOOKUP($HG82,$HG$67:$HG$76,IB$67:IB$76)))</f>
        <v>1180.5555555555554</v>
      </c>
      <c r="IC82" s="35">
        <f>IF(X$11="x",0,Satokasvi!$H$6*(1+$HF82)*(1+_xlfn.XLOOKUP($HG82,$HG$67:$HG$76,IC$67:IC$76)))</f>
        <v>1180.5555555555554</v>
      </c>
      <c r="ID82" s="35">
        <f>IF(Y$11="x",0,Satokasvi!$H$6*(1+$HF82)*(1+_xlfn.XLOOKUP($HG82,$HG$67:$HG$76,ID$67:ID$76)))</f>
        <v>1180.5555555555554</v>
      </c>
      <c r="IE82" s="35">
        <f>IF(Z$11="x",0,Satokasvi!$H$6*(1+$HF82)*(1+_xlfn.XLOOKUP($HG82,$HG$67:$HG$76,IE$67:IE$76)))</f>
        <v>1180.5555555555554</v>
      </c>
      <c r="IF82" s="35">
        <f>IF(AA$11="x",0,Satokasvi!$H$6*(1+$HF82)*(1+_xlfn.XLOOKUP($HG82,$HG$67:$HG$76,IF$67:IF$76)))</f>
        <v>1180.5555555555554</v>
      </c>
    </row>
    <row r="83" spans="2:240" x14ac:dyDescent="0.35">
      <c r="B83" s="15">
        <f t="shared" ca="1" si="82"/>
        <v>0.15780415609640164</v>
      </c>
      <c r="C83" s="15">
        <f t="shared" ca="1" si="82"/>
        <v>0.88098940331629616</v>
      </c>
      <c r="D83" s="15">
        <f t="shared" ca="1" si="82"/>
        <v>0.25838864619775259</v>
      </c>
      <c r="E83" s="15">
        <f t="shared" ca="1" si="82"/>
        <v>0.24695319349467415</v>
      </c>
      <c r="F83" s="15">
        <f t="shared" ca="1" si="82"/>
        <v>0.11761769595508031</v>
      </c>
      <c r="G83" s="15">
        <f t="shared" ca="1" si="82"/>
        <v>0.98375068240302088</v>
      </c>
      <c r="H83" s="15">
        <f t="shared" ca="1" si="82"/>
        <v>4.7784310495497473E-2</v>
      </c>
      <c r="I83" s="15">
        <f t="shared" ca="1" si="82"/>
        <v>0.3052369585770337</v>
      </c>
      <c r="J83" s="15">
        <f t="shared" ca="1" si="82"/>
        <v>0.33116803290341534</v>
      </c>
      <c r="K83" s="15">
        <f t="shared" ca="1" si="82"/>
        <v>0.42648217968911173</v>
      </c>
      <c r="L83" s="15">
        <f t="shared" ca="1" si="82"/>
        <v>0.72497039512272232</v>
      </c>
      <c r="M83" s="15">
        <f t="shared" ca="1" si="82"/>
        <v>0.18217533036448696</v>
      </c>
      <c r="N83" s="15">
        <f t="shared" ca="1" si="82"/>
        <v>0.62250183811190374</v>
      </c>
      <c r="O83" s="15">
        <f t="shared" ca="1" si="82"/>
        <v>0.83532123533794422</v>
      </c>
      <c r="P83" s="15">
        <f t="shared" ca="1" si="82"/>
        <v>0.22048773662531262</v>
      </c>
      <c r="Q83" s="15">
        <f t="shared" ca="1" si="82"/>
        <v>0.49393852884178058</v>
      </c>
      <c r="R83" s="15">
        <f t="shared" ca="1" si="81"/>
        <v>0.41336796675322096</v>
      </c>
      <c r="S83" s="15">
        <f t="shared" ca="1" si="81"/>
        <v>0.89110673762941239</v>
      </c>
      <c r="T83" s="15">
        <f t="shared" ca="1" si="81"/>
        <v>0.17171405328909473</v>
      </c>
      <c r="U83" s="15">
        <f t="shared" ca="1" si="81"/>
        <v>0.27254532370949758</v>
      </c>
      <c r="V83" s="15">
        <f t="shared" ca="1" si="81"/>
        <v>0.31795228259924369</v>
      </c>
      <c r="W83" s="15">
        <f t="shared" ca="1" si="81"/>
        <v>0.75844870017885302</v>
      </c>
      <c r="X83" s="15">
        <f t="shared" ca="1" si="81"/>
        <v>8.1087045633933652E-2</v>
      </c>
      <c r="Y83" s="15">
        <f t="shared" ca="1" si="81"/>
        <v>0.88795059264505771</v>
      </c>
      <c r="Z83" s="15">
        <f t="shared" ca="1" si="81"/>
        <v>0.40302920692237432</v>
      </c>
      <c r="AB83" s="5">
        <f ca="1">_xlfn.NORM.INV(B83,Satokasvi!$H$8,Satokasvi!$I$8)*_xlfn.BINOM.INV(1,(1-Satokasvi!$H$15),B83)</f>
        <v>0</v>
      </c>
      <c r="AC83" s="5">
        <f ca="1">_xlfn.NORM.INV(C83,Satokasvi!$H$8,Satokasvi!$I$8)*_xlfn.BINOM.INV(1,(1-Satokasvi!$H$15),C83)</f>
        <v>2794.9868139173723</v>
      </c>
      <c r="AD83" s="5">
        <f ca="1">_xlfn.NORM.INV(D83,Satokasvi!$H$8,Satokasvi!$I$8)*_xlfn.BINOM.INV(1,(1-Satokasvi!$H$15),D83)</f>
        <v>2337.9197260641563</v>
      </c>
      <c r="AE83" s="5">
        <f ca="1">_xlfn.NORM.INV(E83,Satokasvi!$H$8,Satokasvi!$I$8)*_xlfn.BINOM.INV(1,(1-Satokasvi!$H$15),E83)</f>
        <v>0</v>
      </c>
      <c r="AF83" s="5">
        <f ca="1">_xlfn.NORM.INV(F83,Satokasvi!$H$8,Satokasvi!$I$8)*_xlfn.BINOM.INV(1,(1-Satokasvi!$H$15),F83)</f>
        <v>0</v>
      </c>
      <c r="AG83" s="5">
        <f ca="1">_xlfn.NORM.INV(G83,Satokasvi!$H$8,Satokasvi!$I$8)*_xlfn.BINOM.INV(1,(1-Satokasvi!$H$15),G83)</f>
        <v>3034.5557910591283</v>
      </c>
      <c r="AH83" s="5">
        <f ca="1">_xlfn.NORM.INV(H83,Satokasvi!$H$8,Satokasvi!$I$8)*_xlfn.BINOM.INV(1,(1-Satokasvi!$H$15),H83)</f>
        <v>0</v>
      </c>
      <c r="AI83" s="5">
        <f ca="1">_xlfn.NORM.INV(I83,Satokasvi!$H$8,Satokasvi!$I$8)*_xlfn.BINOM.INV(1,(1-Satokasvi!$H$15),I83)</f>
        <v>2372.650728030103</v>
      </c>
      <c r="AJ83" s="5">
        <f ca="1">_xlfn.NORM.INV(J83,Satokasvi!$H$8,Satokasvi!$I$8)*_xlfn.BINOM.INV(1,(1-Satokasvi!$H$15),J83)</f>
        <v>2390.8274597973982</v>
      </c>
      <c r="AK83" s="5">
        <f ca="1">_xlfn.NORM.INV(K83,Satokasvi!$H$8,Satokasvi!$I$8)*_xlfn.BINOM.INV(1,(1-Satokasvi!$H$15),K83)</f>
        <v>2453.6656353986332</v>
      </c>
      <c r="AL83" s="5">
        <f ca="1">_xlfn.NORM.INV(L83,Satokasvi!$H$8,Satokasvi!$I$8)*_xlfn.BINOM.INV(1,(1-Satokasvi!$H$15),L83)</f>
        <v>2649.41785096989</v>
      </c>
      <c r="AM83" s="5">
        <f ca="1">_xlfn.NORM.INV(M83,Satokasvi!$H$8,Satokasvi!$I$8)*_xlfn.BINOM.INV(1,(1-Satokasvi!$H$15),M83)</f>
        <v>0</v>
      </c>
      <c r="AN83" s="5">
        <f ca="1">_xlfn.NORM.INV(N83,Satokasvi!$H$8,Satokasvi!$I$8)*_xlfn.BINOM.INV(1,(1-Satokasvi!$H$15),N83)</f>
        <v>2578.0145398454433</v>
      </c>
      <c r="AO83" s="5">
        <f ca="1">_xlfn.NORM.INV(O83,Satokasvi!$H$8,Satokasvi!$I$8)*_xlfn.BINOM.INV(1,(1-Satokasvi!$H$15),O83)</f>
        <v>2743.8521954317866</v>
      </c>
      <c r="AP83" s="5">
        <f ca="1">_xlfn.NORM.INV(P83,Satokasvi!$H$8,Satokasvi!$I$8)*_xlfn.BINOM.INV(1,(1-Satokasvi!$H$15),P83)</f>
        <v>0</v>
      </c>
      <c r="AQ83" s="5">
        <f ca="1">_xlfn.NORM.INV(Q83,Satokasvi!$H$8,Satokasvi!$I$8)*_xlfn.BINOM.INV(1,(1-Satokasvi!$H$15),Q83)</f>
        <v>2496.2013900924899</v>
      </c>
      <c r="AR83" s="5">
        <f ca="1">_xlfn.NORM.INV(R83,Satokasvi!$H$8,Satokasvi!$I$8)*_xlfn.BINOM.INV(1,(1-Satokasvi!$H$15),R83)</f>
        <v>2445.2775632462613</v>
      </c>
      <c r="AS83" s="5">
        <f ca="1">_xlfn.NORM.INV(S83,Satokasvi!$H$8,Satokasvi!$I$8)*_xlfn.BINOM.INV(1,(1-Satokasvi!$H$15),S83)</f>
        <v>2808.1088227591727</v>
      </c>
      <c r="AT83" s="5">
        <f ca="1">_xlfn.NORM.INV(T83,Satokasvi!$H$8,Satokasvi!$I$8)*_xlfn.BINOM.INV(1,(1-Satokasvi!$H$15),T83)</f>
        <v>0</v>
      </c>
      <c r="AU83" s="5">
        <f ca="1">_xlfn.NORM.INV(U83,Satokasvi!$H$8,Satokasvi!$I$8)*_xlfn.BINOM.INV(1,(1-Satokasvi!$H$15),U83)</f>
        <v>2348.7167568821083</v>
      </c>
      <c r="AV83" s="5">
        <f ca="1">_xlfn.NORM.INV(V83,Satokasvi!$H$8,Satokasvi!$I$8)*_xlfn.BINOM.INV(1,(1-Satokasvi!$H$15),V83)</f>
        <v>2381.6418461148965</v>
      </c>
      <c r="AW83" s="5">
        <f ca="1">_xlfn.NORM.INV(W83,Satokasvi!$H$8,Satokasvi!$I$8)*_xlfn.BINOM.INV(1,(1-Satokasvi!$H$15),W83)</f>
        <v>2675.3302946609615</v>
      </c>
      <c r="AX83" s="5">
        <f ca="1">_xlfn.NORM.INV(X83,Satokasvi!$H$8,Satokasvi!$I$8)*_xlfn.BINOM.INV(1,(1-Satokasvi!$H$15),X83)</f>
        <v>0</v>
      </c>
      <c r="AY83" s="5">
        <f ca="1">_xlfn.NORM.INV(Y83,Satokasvi!$H$8,Satokasvi!$I$8)*_xlfn.BINOM.INV(1,(1-Satokasvi!$H$15),Y83)</f>
        <v>2803.9252686242085</v>
      </c>
      <c r="AZ83" s="5">
        <f ca="1">_xlfn.NORM.INV(Z83,Satokasvi!$H$8,Satokasvi!$I$8)*_xlfn.BINOM.INV(1,(1-Satokasvi!$H$15),Z83)</f>
        <v>2438.6214820583209</v>
      </c>
      <c r="BB83" s="5">
        <f ca="1">IF(C$11="x",0,_xlfn.NORM.INV(B83,Satokasvi!$H$8,Satokasvi!$I$8)*IF(C$8="x",(1+Toimenpiteet!$C$7),1)*IF(C$9="x",(1+Toimenpiteet!$C$34),1)*(1+C$30)*_xlfn.BINOM.INV(1,(1-(Satokasvi!$H$15*(1+C$41))),B83))</f>
        <v>0</v>
      </c>
      <c r="BC83" s="5">
        <f ca="1">IF(D$11="x",0,_xlfn.NORM.INV(C83,Satokasvi!$H$8,Satokasvi!$I$8)*IF(D$8="x",(1+Toimenpiteet!$C$7),1)*IF(D$9="x",(1+Toimenpiteet!$C$34),1)*(1+D$30)*_xlfn.BINOM.INV(1,(1-(Satokasvi!$H$15*(1+D$41))),C83))</f>
        <v>2794.9868139173723</v>
      </c>
      <c r="BD83" s="5">
        <f ca="1">IF(E$11="x",0,_xlfn.NORM.INV(D83,Satokasvi!$H$8,Satokasvi!$I$8)*IF(E$8="x",(1+Toimenpiteet!$C$7),1)*IF(E$9="x",(1+Toimenpiteet!$C$34),1)*(1+E$30)*_xlfn.BINOM.INV(1,(1-(Satokasvi!$H$15*(1+E$41))),D83))</f>
        <v>2337.9197260641563</v>
      </c>
      <c r="BE83" s="5">
        <f ca="1">IF(F$11="x",0,_xlfn.NORM.INV(E83,Satokasvi!$H$8,Satokasvi!$I$8)*IF(F$8="x",(1+Toimenpiteet!$C$7),1)*IF(F$9="x",(1+Toimenpiteet!$C$34),1)*(1+F$30)*_xlfn.BINOM.INV(1,(1-(Satokasvi!$H$15*(1+F$41))),E83))</f>
        <v>0</v>
      </c>
      <c r="BF83" s="5">
        <f ca="1">IF(G$11="x",0,_xlfn.NORM.INV(F83,Satokasvi!$H$8,Satokasvi!$I$8)*IF(G$8="x",(1+Toimenpiteet!$C$7),1)*IF(G$9="x",(1+Toimenpiteet!$C$34),1)*(1+G$30)*_xlfn.BINOM.INV(1,(1-(Satokasvi!$H$15*(1+G$41))),F83))</f>
        <v>0</v>
      </c>
      <c r="BG83" s="5">
        <f ca="1">IF(H$11="x",0,_xlfn.NORM.INV(G83,Satokasvi!$H$8,Satokasvi!$I$8)*IF(H$8="x",(1+Toimenpiteet!$C$7),1)*IF(H$9="x",(1+Toimenpiteet!$C$34),1)*(1+H$30)*_xlfn.BINOM.INV(1,(1-(Satokasvi!$H$15*(1+H$41))),G83))</f>
        <v>3034.5557910591283</v>
      </c>
      <c r="BH83" s="5">
        <f ca="1">IF(I$11="x",0,_xlfn.NORM.INV(H83,Satokasvi!$H$8,Satokasvi!$I$8)*IF(I$8="x",(1+Toimenpiteet!$C$7),1)*IF(I$9="x",(1+Toimenpiteet!$C$34),1)*(1+I$30)*_xlfn.BINOM.INV(1,(1-(Satokasvi!$H$15*(1+I$41))),H83))</f>
        <v>0</v>
      </c>
      <c r="BI83" s="5">
        <f ca="1">IF(J$11="x",0,_xlfn.NORM.INV(I83,Satokasvi!$H$8,Satokasvi!$I$8)*IF(J$8="x",(1+Toimenpiteet!$C$7),1)*IF(J$9="x",(1+Toimenpiteet!$C$34),1)*(1+J$30)*_xlfn.BINOM.INV(1,(1-(Satokasvi!$H$15*(1+J$41))),I83))</f>
        <v>2372.650728030103</v>
      </c>
      <c r="BJ83" s="5">
        <f ca="1">IF(K$11="x",0,_xlfn.NORM.INV(J83,Satokasvi!$H$8,Satokasvi!$I$8)*IF(K$8="x",(1+Toimenpiteet!$C$7),1)*IF(K$9="x",(1+Toimenpiteet!$C$34),1)*(1+K$30)*_xlfn.BINOM.INV(1,(1-(Satokasvi!$H$15*(1+K$41))),J83))</f>
        <v>2390.8274597973982</v>
      </c>
      <c r="BK83" s="5">
        <f ca="1">IF(L$11="x",0,_xlfn.NORM.INV(K83,Satokasvi!$H$8,Satokasvi!$I$8)*IF(L$8="x",(1+Toimenpiteet!$C$7),1)*IF(L$9="x",(1+Toimenpiteet!$C$34),1)*(1+L$30)*_xlfn.BINOM.INV(1,(1-(Satokasvi!$H$15*(1+L$41))),K83))</f>
        <v>2453.6656353986332</v>
      </c>
      <c r="BL83" s="5">
        <f ca="1">IF(M$11="x",0,_xlfn.NORM.INV(L83,Satokasvi!$H$8,Satokasvi!$I$8)*IF(M$8="x",(1+Toimenpiteet!$C$7),1)*IF(M$9="x",(1+Toimenpiteet!$C$34),1)*(1+M$30)*_xlfn.BINOM.INV(1,(1-(Satokasvi!$H$15*(1+M$41))),L83))</f>
        <v>2649.41785096989</v>
      </c>
      <c r="BM83" s="5">
        <f ca="1">IF(N$11="x",0,_xlfn.NORM.INV(M83,Satokasvi!$H$8,Satokasvi!$I$8)*IF(N$8="x",(1+Toimenpiteet!$C$7),1)*IF(N$9="x",(1+Toimenpiteet!$C$34),1)*(1+N$30)*_xlfn.BINOM.INV(1,(1-(Satokasvi!$H$15*(1+N$41))),M83))</f>
        <v>0</v>
      </c>
      <c r="BN83" s="5">
        <f ca="1">IF(O$11="x",0,_xlfn.NORM.INV(N83,Satokasvi!$H$8,Satokasvi!$I$8)*IF(O$8="x",(1+Toimenpiteet!$C$7),1)*IF(O$9="x",(1+Toimenpiteet!$C$34),1)*(1+O$30)*_xlfn.BINOM.INV(1,(1-(Satokasvi!$H$15*(1+O$41))),N83))</f>
        <v>2578.0145398454433</v>
      </c>
      <c r="BO83" s="5">
        <f ca="1">IF(P$11="x",0,_xlfn.NORM.INV(O83,Satokasvi!$H$8,Satokasvi!$I$8)*IF(P$8="x",(1+Toimenpiteet!$C$7),1)*IF(P$9="x",(1+Toimenpiteet!$C$34),1)*(1+P$30)*_xlfn.BINOM.INV(1,(1-(Satokasvi!$H$15*(1+P$41))),O83))</f>
        <v>2743.8521954317866</v>
      </c>
      <c r="BP83" s="5">
        <f ca="1">IF(Q$11="x",0,_xlfn.NORM.INV(P83,Satokasvi!$H$8,Satokasvi!$I$8)*IF(Q$8="x",(1+Toimenpiteet!$C$7),1)*IF(Q$9="x",(1+Toimenpiteet!$C$34),1)*(1+Q$30)*_xlfn.BINOM.INV(1,(1-(Satokasvi!$H$15*(1+Q$41))),P83))</f>
        <v>0</v>
      </c>
      <c r="BQ83" s="5">
        <f ca="1">IF(R$11="x",0,_xlfn.NORM.INV(Q83,Satokasvi!$H$8,Satokasvi!$I$8)*IF(R$8="x",(1+Toimenpiteet!$C$7),1)*IF(R$9="x",(1+Toimenpiteet!$C$34),1)*(1+R$30)*_xlfn.BINOM.INV(1,(1-(Satokasvi!$H$15*(1+R$41))),Q83))</f>
        <v>2496.2013900924899</v>
      </c>
      <c r="BR83" s="5">
        <f ca="1">IF(S$11="x",0,_xlfn.NORM.INV(R83,Satokasvi!$H$8,Satokasvi!$I$8)*IF(S$8="x",(1+Toimenpiteet!$C$7),1)*IF(S$9="x",(1+Toimenpiteet!$C$34),1)*(1+S$30)*_xlfn.BINOM.INV(1,(1-(Satokasvi!$H$15*(1+S$41))),R83))</f>
        <v>2445.2775632462613</v>
      </c>
      <c r="BS83" s="5">
        <f ca="1">IF(T$11="x",0,_xlfn.NORM.INV(S83,Satokasvi!$H$8,Satokasvi!$I$8)*IF(T$8="x",(1+Toimenpiteet!$C$7),1)*IF(T$9="x",(1+Toimenpiteet!$C$34),1)*(1+T$30)*_xlfn.BINOM.INV(1,(1-(Satokasvi!$H$15*(1+T$41))),S83))</f>
        <v>2808.1088227591727</v>
      </c>
      <c r="BT83" s="5">
        <f ca="1">IF(U$11="x",0,_xlfn.NORM.INV(T83,Satokasvi!$H$8,Satokasvi!$I$8)*IF(U$8="x",(1+Toimenpiteet!$C$7),1)*IF(U$9="x",(1+Toimenpiteet!$C$34),1)*(1+U$30)*_xlfn.BINOM.INV(1,(1-(Satokasvi!$H$15*(1+U$41))),T83))</f>
        <v>0</v>
      </c>
      <c r="BU83" s="5">
        <f ca="1">IF(V$11="x",0,_xlfn.NORM.INV(U83,Satokasvi!$H$8,Satokasvi!$I$8)*IF(V$8="x",(1+Toimenpiteet!$C$7),1)*IF(V$9="x",(1+Toimenpiteet!$C$34),1)*(1+V$30)*_xlfn.BINOM.INV(1,(1-(Satokasvi!$H$15*(1+V$41))),U83))</f>
        <v>2348.7167568821083</v>
      </c>
      <c r="BV83" s="5">
        <f ca="1">IF(W$11="x",0,_xlfn.NORM.INV(V83,Satokasvi!$H$8,Satokasvi!$I$8)*IF(W$8="x",(1+Toimenpiteet!$C$7),1)*IF(W$9="x",(1+Toimenpiteet!$C$34),1)*(1+W$30)*_xlfn.BINOM.INV(1,(1-(Satokasvi!$H$15*(1+W$41))),V83))</f>
        <v>2381.6418461148965</v>
      </c>
      <c r="BW83" s="5">
        <f ca="1">IF(X$11="x",0,_xlfn.NORM.INV(W83,Satokasvi!$H$8,Satokasvi!$I$8)*IF(X$8="x",(1+Toimenpiteet!$C$7),1)*IF(X$9="x",(1+Toimenpiteet!$C$34),1)*(1+X$30)*_xlfn.BINOM.INV(1,(1-(Satokasvi!$H$15*(1+X$41))),W83))</f>
        <v>2675.3302946609615</v>
      </c>
      <c r="BX83" s="5">
        <f ca="1">IF(Y$11="x",0,_xlfn.NORM.INV(X83,Satokasvi!$H$8,Satokasvi!$I$8)*IF(Y$8="x",(1+Toimenpiteet!$C$7),1)*IF(Y$9="x",(1+Toimenpiteet!$C$34),1)*(1+Y$30)*_xlfn.BINOM.INV(1,(1-(Satokasvi!$H$15*(1+Y$41))),X83))</f>
        <v>0</v>
      </c>
      <c r="BY83" s="5">
        <f ca="1">IF(Z$11="x",0,_xlfn.NORM.INV(Y83,Satokasvi!$H$8,Satokasvi!$I$8)*IF(Z$8="x",(1+Toimenpiteet!$C$7),1)*IF(Z$9="x",(1+Toimenpiteet!$C$34),1)*(1+Z$30)*_xlfn.BINOM.INV(1,(1-(Satokasvi!$H$15*(1+Z$41))),Y83))</f>
        <v>2803.9252686242085</v>
      </c>
      <c r="BZ83" s="5">
        <f ca="1">IF(AA$11="x",0,_xlfn.NORM.INV(Z83,Satokasvi!$H$8,Satokasvi!$I$8)*IF(AA$8="x",(1+Toimenpiteet!$C$7),1)*IF(AA$9="x",(1+Toimenpiteet!$C$34),1)*(1+AA$30)*_xlfn.BINOM.INV(1,(1-(Satokasvi!$H$15*(1+AA$41))),Z83))</f>
        <v>2438.6214820583209</v>
      </c>
      <c r="CB83" s="35">
        <f ca="1">_xlfn.NORM.INV(RAND(),Satokasvi!$H$13,Satokasvi!$I$13)</f>
        <v>242.08686727437902</v>
      </c>
      <c r="CC83" s="35">
        <f ca="1">_xlfn.NORM.INV(RAND(),Satokasvi!$H$13,Satokasvi!$I$13)</f>
        <v>143.22126236915781</v>
      </c>
      <c r="CD83" s="35">
        <f ca="1">_xlfn.NORM.INV(RAND(),Satokasvi!$H$13,Satokasvi!$I$13)</f>
        <v>283.17712305512703</v>
      </c>
      <c r="CE83" s="35">
        <f ca="1">_xlfn.NORM.INV(RAND(),Satokasvi!$H$13,Satokasvi!$I$13)</f>
        <v>142.23313596763788</v>
      </c>
      <c r="CF83" s="35">
        <f ca="1">_xlfn.NORM.INV(RAND(),Satokasvi!$H$13,Satokasvi!$I$13)</f>
        <v>186.03451262352397</v>
      </c>
      <c r="CG83" s="35">
        <f ca="1">_xlfn.NORM.INV(RAND(),Satokasvi!$H$13,Satokasvi!$I$13)</f>
        <v>115.68906168298196</v>
      </c>
      <c r="CH83" s="35">
        <f ca="1">_xlfn.NORM.INV(RAND(),Satokasvi!$H$13,Satokasvi!$I$13)</f>
        <v>153.03619423464772</v>
      </c>
      <c r="CI83" s="35">
        <f ca="1">_xlfn.NORM.INV(RAND(),Satokasvi!$H$13,Satokasvi!$I$13)</f>
        <v>220.79183543619305</v>
      </c>
      <c r="CJ83" s="35">
        <f ca="1">_xlfn.NORM.INV(RAND(),Satokasvi!$H$13,Satokasvi!$I$13)</f>
        <v>150.34278170065903</v>
      </c>
      <c r="CK83" s="35">
        <f ca="1">_xlfn.NORM.INV(RAND(),Satokasvi!$H$13,Satokasvi!$I$13)</f>
        <v>169.94072550429888</v>
      </c>
      <c r="CL83" s="35">
        <f ca="1">_xlfn.NORM.INV(RAND(),Satokasvi!$H$13,Satokasvi!$I$13)</f>
        <v>301.85134665879872</v>
      </c>
      <c r="CM83" s="35">
        <f ca="1">_xlfn.NORM.INV(RAND(),Satokasvi!$H$13,Satokasvi!$I$13)</f>
        <v>141.59241200657652</v>
      </c>
      <c r="CN83" s="35">
        <f ca="1">_xlfn.NORM.INV(RAND(),Satokasvi!$H$13,Satokasvi!$I$13)</f>
        <v>218.01286235537805</v>
      </c>
      <c r="CO83" s="35">
        <f ca="1">_xlfn.NORM.INV(RAND(),Satokasvi!$H$13,Satokasvi!$I$13)</f>
        <v>181.15224487635635</v>
      </c>
      <c r="CP83" s="35">
        <f ca="1">_xlfn.NORM.INV(RAND(),Satokasvi!$H$13,Satokasvi!$I$13)</f>
        <v>182.68227631784893</v>
      </c>
      <c r="CQ83" s="35">
        <f ca="1">_xlfn.NORM.INV(RAND(),Satokasvi!$H$13,Satokasvi!$I$13)</f>
        <v>279.38890966389147</v>
      </c>
      <c r="CR83" s="35">
        <f ca="1">_xlfn.NORM.INV(RAND(),Satokasvi!$H$13,Satokasvi!$I$13)</f>
        <v>177.40960829131367</v>
      </c>
      <c r="CS83" s="35">
        <f ca="1">_xlfn.NORM.INV(RAND(),Satokasvi!$H$13,Satokasvi!$I$13)</f>
        <v>76.575843589954388</v>
      </c>
      <c r="CT83" s="35">
        <f ca="1">_xlfn.NORM.INV(RAND(),Satokasvi!$H$13,Satokasvi!$I$13)</f>
        <v>149.45731957686885</v>
      </c>
      <c r="CU83" s="35">
        <f ca="1">_xlfn.NORM.INV(RAND(),Satokasvi!$H$13,Satokasvi!$I$13)</f>
        <v>181.09326209357064</v>
      </c>
      <c r="CV83" s="35">
        <f ca="1">_xlfn.NORM.INV(RAND(),Satokasvi!$H$13,Satokasvi!$I$13)</f>
        <v>113.50373502616095</v>
      </c>
      <c r="CW83" s="35">
        <f ca="1">_xlfn.NORM.INV(RAND(),Satokasvi!$H$13,Satokasvi!$I$13)</f>
        <v>135.20923947436194</v>
      </c>
      <c r="CX83" s="35">
        <f ca="1">_xlfn.NORM.INV(RAND(),Satokasvi!$H$13,Satokasvi!$I$13)</f>
        <v>118.0080541635202</v>
      </c>
      <c r="CY83" s="35">
        <f ca="1">_xlfn.NORM.INV(RAND(),Satokasvi!$H$13,Satokasvi!$I$13)</f>
        <v>212.58802140729438</v>
      </c>
      <c r="CZ83" s="35">
        <f ca="1">_xlfn.NORM.INV(RAND(),Satokasvi!$H$13,Satokasvi!$I$13)</f>
        <v>194.81735344159054</v>
      </c>
      <c r="DB83" s="37">
        <f ca="1">(AB83*(CB83/1000)+(Satokasvi!$E$28-Satokasvi!$E$7))/(1+$C$13)^DB$61</f>
        <v>-257.28155339805824</v>
      </c>
      <c r="DC83" s="37">
        <f ca="1">(AC83*(CC83/1000)+(Satokasvi!$E$28-Satokasvi!$E$7))/(1+$C$13)^DC$61</f>
        <v>127.53467790969596</v>
      </c>
      <c r="DD83" s="37">
        <f ca="1">(AD83*(CD83/1000)+(Satokasvi!$E$28-Satokasvi!$E$7))/(1+$C$13)^DD$61</f>
        <v>363.35276968600436</v>
      </c>
      <c r="DE83" s="37">
        <f ca="1">(AE83*(CE83/1000)+(Satokasvi!$E$28-Satokasvi!$E$7))/(1+$C$13)^DE$61</f>
        <v>-235.44906769765757</v>
      </c>
      <c r="DF83" s="37">
        <f ca="1">(AF83*(CF83/1000)+(Satokasvi!$E$28-Satokasvi!$E$7))/(1+$C$13)^DF$61</f>
        <v>-228.59132786180348</v>
      </c>
      <c r="DG83" s="37">
        <f ca="1">(AG83*(CG83/1000)+(Satokasvi!$E$28-Satokasvi!$E$7))/(1+$C$13)^DG$61</f>
        <v>72.078008930155221</v>
      </c>
      <c r="DH83" s="37">
        <f ca="1">(AH83*(CH83/1000)+(Satokasvi!$E$28-Satokasvi!$E$7))/(1+$C$13)^DH$61</f>
        <v>-215.46925050598875</v>
      </c>
      <c r="DI83" s="37">
        <f ca="1">(AI83*(CI83/1000)+(Satokasvi!$E$28-Satokasvi!$E$7))/(1+$C$13)^DI$61</f>
        <v>204.34798144840107</v>
      </c>
      <c r="DJ83" s="37">
        <f ca="1">(AJ83*(CJ83/1000)+(Satokasvi!$E$28-Satokasvi!$E$7))/(1+$C$13)^DJ$61</f>
        <v>72.383194292120919</v>
      </c>
      <c r="DK83" s="37">
        <f ca="1">(AK83*(CK83/1000)+(Satokasvi!$E$28-Satokasvi!$E$7))/(1+$C$13)^DK$61</f>
        <v>113.08569533082164</v>
      </c>
      <c r="DL83" s="37">
        <f ca="1">(AL83*(CL83/1000)+(Satokasvi!$E$28-Satokasvi!$E$7))/(1+$C$13)^DL$61</f>
        <v>386.30057932137441</v>
      </c>
      <c r="DM83" s="37">
        <f ca="1">(AM83*(CM83/1000)+(Satokasvi!$E$28-Satokasvi!$E$7))/(1+$C$13)^DM$61</f>
        <v>-185.86566825113789</v>
      </c>
      <c r="DN83" s="37">
        <f ca="1">(AN83*(CN83/1000)+(Satokasvi!$E$28-Satokasvi!$E$7))/(1+$C$13)^DN$61</f>
        <v>202.27001008192039</v>
      </c>
      <c r="DO83" s="37">
        <f ca="1">(AO83*(CO83/1000)+(Satokasvi!$E$28-Satokasvi!$E$7))/(1+$C$13)^DO$61</f>
        <v>153.4156823877772</v>
      </c>
      <c r="DP83" s="37">
        <f ca="1">(AP83*(CP83/1000)+(Satokasvi!$E$28-Satokasvi!$E$7))/(1+$C$13)^DP$61</f>
        <v>-170.09341606013018</v>
      </c>
      <c r="DQ83" s="37">
        <f ca="1">(AQ83*(CQ83/1000)+(Satokasvi!$E$28-Satokasvi!$E$7))/(1+$C$13)^DQ$61</f>
        <v>269.46422980783677</v>
      </c>
      <c r="DR83" s="37">
        <f ca="1">(AR83*(CR83/1000)+(Satokasvi!$E$28-Satokasvi!$E$7))/(1+$C$13)^DR$61</f>
        <v>102.13629578609674</v>
      </c>
      <c r="DS83" s="37">
        <f ca="1">(AS83*(CS83/1000)+(Satokasvi!$E$28-Satokasvi!$E$7))/(1+$C$13)^DS$61</f>
        <v>-29.350168968424104</v>
      </c>
      <c r="DT83" s="37">
        <f ca="1">(AT83*(CT83/1000)+(Satokasvi!$E$28-Satokasvi!$E$7))/(1+$C$13)^DT$61</f>
        <v>-151.12579710516013</v>
      </c>
      <c r="DU83" s="37">
        <f ca="1">(AU83*(CU83/1000)+(Satokasvi!$E$28-Satokasvi!$E$7))/(1+$C$13)^DU$61</f>
        <v>88.774587168193221</v>
      </c>
      <c r="DV83" s="37">
        <f ca="1">(AV83*(CV83/1000)+(Satokasvi!$E$28-Satokasvi!$E$7))/(1+$C$13)^DV$61</f>
        <v>2.8625816091848613</v>
      </c>
      <c r="DW83" s="37">
        <f ca="1">(AW83*(CW83/1000)+(Satokasvi!$E$28-Satokasvi!$E$7))/(1+$C$13)^DW$61</f>
        <v>50.482335158173804</v>
      </c>
      <c r="DX83" s="37">
        <f ca="1">(AX83*(CX83/1000)+(Satokasvi!$E$28-Satokasvi!$E$7))/(1+$C$13)^DX$61</f>
        <v>-134.27331333386908</v>
      </c>
      <c r="DY83" s="37">
        <f ca="1">(AY83*(CY83/1000)+(Satokasvi!$E$28-Satokasvi!$E$7))/(1+$C$13)^DY$61</f>
        <v>162.86987648111142</v>
      </c>
      <c r="DZ83" s="37">
        <f ca="1">(AZ83*(CZ83/1000)+(Satokasvi!$E$28-Satokasvi!$E$7))/(1+$C$13)^DZ$61</f>
        <v>100.3381400696619</v>
      </c>
      <c r="EB83" s="37">
        <f ca="1">IF(C$11="x",Toimenpiteet!$E$115,BB83*(CB83/1000)+(Satokasvi!$E$28-Satokasvi!$E$7)+IF(C$8="x",Toimenpiteet!$E$29,0)+IF(C$9="x",Toimenpiteet!$E$60,0)+IF(C$10="x",Toimenpiteet!$E$88,0))/(1+$C$13)^EB$61</f>
        <v>-257.28155339805824</v>
      </c>
      <c r="EC83" s="37">
        <f ca="1">IF(D$11="x",Toimenpiteet!$E$115,BC83*(CC83/1000)+(Satokasvi!$E$28-Satokasvi!$E$7)+IF(D$8="x",Toimenpiteet!$E$29,0)+IF(D$9="x",Toimenpiteet!$E$60,0)+IF(D$10="x",Toimenpiteet!$E$88,0))/(1+$C$13)^EC$61</f>
        <v>127.53467790969596</v>
      </c>
      <c r="ED83" s="37">
        <f ca="1">IF(E$11="x",Toimenpiteet!$E$115,BD83*(CD83/1000)+(Satokasvi!$E$28-Satokasvi!$E$7)+IF(E$8="x",Toimenpiteet!$E$29,0)+IF(E$9="x",Toimenpiteet!$E$60,0)+IF(E$10="x",Toimenpiteet!$E$88,0))/(1+$C$13)^ED$61</f>
        <v>363.35276968600436</v>
      </c>
      <c r="EE83" s="37">
        <f ca="1">IF(F$11="x",Toimenpiteet!$E$115,BE83*(CE83/1000)+(Satokasvi!$E$28-Satokasvi!$E$7)+IF(F$8="x",Toimenpiteet!$E$29,0)+IF(F$9="x",Toimenpiteet!$E$60,0)+IF(F$10="x",Toimenpiteet!$E$88,0))/(1+$C$13)^EE$61</f>
        <v>-235.44906769765757</v>
      </c>
      <c r="EF83" s="37">
        <f ca="1">IF(G$11="x",Toimenpiteet!$E$115,BF83*(CF83/1000)+(Satokasvi!$E$28-Satokasvi!$E$7)+IF(G$8="x",Toimenpiteet!$E$29,0)+IF(G$9="x",Toimenpiteet!$E$60,0)+IF(G$10="x",Toimenpiteet!$E$88,0))/(1+$C$13)^EF$61</f>
        <v>-228.59132786180348</v>
      </c>
      <c r="EG83" s="37">
        <f ca="1">IF(H$11="x",Toimenpiteet!$E$115,BG83*(CG83/1000)+(Satokasvi!$E$28-Satokasvi!$E$7)+IF(H$8="x",Toimenpiteet!$E$29,0)+IF(H$9="x",Toimenpiteet!$E$60,0)+IF(H$10="x",Toimenpiteet!$E$88,0))/(1+$C$13)^EG$61</f>
        <v>72.078008930155221</v>
      </c>
      <c r="EH83" s="37">
        <f ca="1">IF(I$11="x",Toimenpiteet!$E$115,BH83*(CH83/1000)+(Satokasvi!$E$28-Satokasvi!$E$7)+IF(I$8="x",Toimenpiteet!$E$29,0)+IF(I$9="x",Toimenpiteet!$E$60,0)+IF(I$10="x",Toimenpiteet!$E$88,0))/(1+$C$13)^EH$61</f>
        <v>-215.46925050598875</v>
      </c>
      <c r="EI83" s="37">
        <f ca="1">IF(J$11="x",Toimenpiteet!$E$115,BI83*(CI83/1000)+(Satokasvi!$E$28-Satokasvi!$E$7)+IF(J$8="x",Toimenpiteet!$E$29,0)+IF(J$9="x",Toimenpiteet!$E$60,0)+IF(J$10="x",Toimenpiteet!$E$88,0))/(1+$C$13)^EI$61</f>
        <v>204.34798144840107</v>
      </c>
      <c r="EJ83" s="37">
        <f ca="1">IF(K$11="x",Toimenpiteet!$E$115,BJ83*(CJ83/1000)+(Satokasvi!$E$28-Satokasvi!$E$7)+IF(K$8="x",Toimenpiteet!$E$29,0)+IF(K$9="x",Toimenpiteet!$E$60,0)+IF(K$10="x",Toimenpiteet!$E$88,0))/(1+$C$13)^EJ$61</f>
        <v>72.383194292120919</v>
      </c>
      <c r="EK83" s="37">
        <f ca="1">IF(L$11="x",Toimenpiteet!$E$115,BK83*(CK83/1000)+(Satokasvi!$E$28-Satokasvi!$E$7)+IF(L$8="x",Toimenpiteet!$E$29,0)+IF(L$9="x",Toimenpiteet!$E$60,0)+IF(L$10="x",Toimenpiteet!$E$88,0))/(1+$C$13)^EK$61</f>
        <v>113.08569533082164</v>
      </c>
      <c r="EL83" s="37">
        <f ca="1">IF(M$11="x",Toimenpiteet!$E$115,BL83*(CL83/1000)+(Satokasvi!$E$28-Satokasvi!$E$7)+IF(M$8="x",Toimenpiteet!$E$29,0)+IF(M$9="x",Toimenpiteet!$E$60,0)+IF(M$10="x",Toimenpiteet!$E$88,0))/(1+$C$13)^EL$61</f>
        <v>386.30057932137441</v>
      </c>
      <c r="EM83" s="37">
        <f ca="1">IF(N$11="x",Toimenpiteet!$E$115,BM83*(CM83/1000)+(Satokasvi!$E$28-Satokasvi!$E$7)+IF(N$8="x",Toimenpiteet!$E$29,0)+IF(N$9="x",Toimenpiteet!$E$60,0)+IF(N$10="x",Toimenpiteet!$E$88,0))/(1+$C$13)^EM$61</f>
        <v>-185.86566825113789</v>
      </c>
      <c r="EN83" s="37">
        <f ca="1">IF(O$11="x",Toimenpiteet!$E$115,BN83*(CN83/1000)+(Satokasvi!$E$28-Satokasvi!$E$7)+IF(O$8="x",Toimenpiteet!$E$29,0)+IF(O$9="x",Toimenpiteet!$E$60,0)+IF(O$10="x",Toimenpiteet!$E$88,0))/(1+$C$13)^EN$61</f>
        <v>202.27001008192039</v>
      </c>
      <c r="EO83" s="37">
        <f ca="1">IF(P$11="x",Toimenpiteet!$E$115,BO83*(CO83/1000)+(Satokasvi!$E$28-Satokasvi!$E$7)+IF(P$8="x",Toimenpiteet!$E$29,0)+IF(P$9="x",Toimenpiteet!$E$60,0)+IF(P$10="x",Toimenpiteet!$E$88,0))/(1+$C$13)^EO$61</f>
        <v>153.4156823877772</v>
      </c>
      <c r="EP83" s="37">
        <f ca="1">IF(Q$11="x",Toimenpiteet!$E$115,BP83*(CP83/1000)+(Satokasvi!$E$28-Satokasvi!$E$7)+IF(Q$8="x",Toimenpiteet!$E$29,0)+IF(Q$9="x",Toimenpiteet!$E$60,0)+IF(Q$10="x",Toimenpiteet!$E$88,0))/(1+$C$13)^EP$61</f>
        <v>-170.09341606013018</v>
      </c>
      <c r="EQ83" s="37">
        <f ca="1">IF(R$11="x",Toimenpiteet!$E$115,BQ83*(CQ83/1000)+(Satokasvi!$E$28-Satokasvi!$E$7)+IF(R$8="x",Toimenpiteet!$E$29,0)+IF(R$9="x",Toimenpiteet!$E$60,0)+IF(R$10="x",Toimenpiteet!$E$88,0))/(1+$C$13)^EQ$61</f>
        <v>269.46422980783677</v>
      </c>
      <c r="ER83" s="37">
        <f ca="1">IF(S$11="x",Toimenpiteet!$E$115,BR83*(CR83/1000)+(Satokasvi!$E$28-Satokasvi!$E$7)+IF(S$8="x",Toimenpiteet!$E$29,0)+IF(S$9="x",Toimenpiteet!$E$60,0)+IF(S$10="x",Toimenpiteet!$E$88,0))/(1+$C$13)^ER$61</f>
        <v>102.13629578609674</v>
      </c>
      <c r="ES83" s="37">
        <f ca="1">IF(T$11="x",Toimenpiteet!$E$115,BS83*(CS83/1000)+(Satokasvi!$E$28-Satokasvi!$E$7)+IF(T$8="x",Toimenpiteet!$E$29,0)+IF(T$9="x",Toimenpiteet!$E$60,0)+IF(T$10="x",Toimenpiteet!$E$88,0))/(1+$C$13)^ES$61</f>
        <v>-29.350168968424104</v>
      </c>
      <c r="ET83" s="37">
        <f ca="1">IF(U$11="x",Toimenpiteet!$E$115,BT83*(CT83/1000)+(Satokasvi!$E$28-Satokasvi!$E$7)+IF(U$8="x",Toimenpiteet!$E$29,0)+IF(U$9="x",Toimenpiteet!$E$60,0)+IF(U$10="x",Toimenpiteet!$E$88,0))/(1+$C$13)^ET$61</f>
        <v>-151.12579710516013</v>
      </c>
      <c r="EU83" s="37">
        <f ca="1">IF(V$11="x",Toimenpiteet!$E$115,BU83*(CU83/1000)+(Satokasvi!$E$28-Satokasvi!$E$7)+IF(V$8="x",Toimenpiteet!$E$29,0)+IF(V$9="x",Toimenpiteet!$E$60,0)+IF(V$10="x",Toimenpiteet!$E$88,0))/(1+$C$13)^EU$61</f>
        <v>88.774587168193221</v>
      </c>
      <c r="EV83" s="37">
        <f ca="1">IF(W$11="x",Toimenpiteet!$E$115,BV83*(CV83/1000)+(Satokasvi!$E$28-Satokasvi!$E$7)+IF(W$8="x",Toimenpiteet!$E$29,0)+IF(W$9="x",Toimenpiteet!$E$60,0)+IF(W$10="x",Toimenpiteet!$E$88,0))/(1+$C$13)^EV$61</f>
        <v>2.8625816091848613</v>
      </c>
      <c r="EW83" s="37">
        <f ca="1">IF(X$11="x",Toimenpiteet!$E$115,BW83*(CW83/1000)+(Satokasvi!$E$28-Satokasvi!$E$7)+IF(X$8="x",Toimenpiteet!$E$29,0)+IF(X$9="x",Toimenpiteet!$E$60,0)+IF(X$10="x",Toimenpiteet!$E$88,0))/(1+$C$13)^EW$61</f>
        <v>50.482335158173804</v>
      </c>
      <c r="EX83" s="37">
        <f ca="1">IF(Y$11="x",Toimenpiteet!$E$115,BX83*(CX83/1000)+(Satokasvi!$E$28-Satokasvi!$E$7)+IF(Y$8="x",Toimenpiteet!$E$29,0)+IF(Y$9="x",Toimenpiteet!$E$60,0)+IF(Y$10="x",Toimenpiteet!$E$88,0))/(1+$C$13)^EX$61</f>
        <v>-134.27331333386908</v>
      </c>
      <c r="EY83" s="37">
        <f ca="1">IF(Z$11="x",Toimenpiteet!$E$115,BY83*(CY83/1000)+(Satokasvi!$E$28-Satokasvi!$E$7)+IF(Z$8="x",Toimenpiteet!$E$29,0)+IF(Z$9="x",Toimenpiteet!$E$60,0)+IF(Z$10="x",Toimenpiteet!$E$88,0))/(1+$C$13)^EY$61</f>
        <v>162.86987648111142</v>
      </c>
      <c r="EZ83" s="37">
        <f ca="1">IF(AA$11="x",Toimenpiteet!$E$115,BZ83*(CZ83/1000)+(Satokasvi!$E$28-Satokasvi!$E$7)+IF(AA$8="x",Toimenpiteet!$E$29,0)+IF(AA$9="x",Toimenpiteet!$E$60,0)+IF(AA$10="x",Toimenpiteet!$E$88,0))/(1+$C$13)^EZ$61</f>
        <v>100.3381400696619</v>
      </c>
      <c r="FA83" s="37"/>
      <c r="FB83" s="37">
        <f t="shared" ca="1" si="48"/>
        <v>-257.28155339805824</v>
      </c>
      <c r="FC83" s="37">
        <f t="shared" ca="1" si="49"/>
        <v>-129.74687548836226</v>
      </c>
      <c r="FD83" s="37">
        <f t="shared" ca="1" si="50"/>
        <v>233.6058941976421</v>
      </c>
      <c r="FE83" s="37">
        <f t="shared" ca="1" si="51"/>
        <v>-1.8431735000154674</v>
      </c>
      <c r="FF83" s="37">
        <f t="shared" ca="1" si="52"/>
        <v>-230.43450136181895</v>
      </c>
      <c r="FG83" s="37">
        <f t="shared" ca="1" si="53"/>
        <v>-158.35649243166372</v>
      </c>
      <c r="FH83" s="37">
        <f t="shared" ca="1" si="54"/>
        <v>-373.82574293765248</v>
      </c>
      <c r="FI83" s="37">
        <f t="shared" ca="1" si="55"/>
        <v>-169.47776148925141</v>
      </c>
      <c r="FJ83" s="37">
        <f t="shared" ca="1" si="56"/>
        <v>-97.094567197130488</v>
      </c>
      <c r="FK83" s="37">
        <f t="shared" ca="1" si="57"/>
        <v>15.991128133691149</v>
      </c>
      <c r="FL83" s="37">
        <f t="shared" ca="1" si="58"/>
        <v>402.29170745506553</v>
      </c>
      <c r="FM83" s="37">
        <f t="shared" ca="1" si="59"/>
        <v>216.42603920392764</v>
      </c>
      <c r="FN83" s="37">
        <f t="shared" ca="1" si="60"/>
        <v>418.69604928584806</v>
      </c>
      <c r="FO83" s="37">
        <f t="shared" ca="1" si="61"/>
        <v>572.11173167362529</v>
      </c>
      <c r="FP83" s="37">
        <f t="shared" ca="1" si="62"/>
        <v>402.01831561349513</v>
      </c>
      <c r="FQ83" s="37">
        <f t="shared" ca="1" si="63"/>
        <v>671.48254542133191</v>
      </c>
      <c r="FR83" s="37">
        <f t="shared" ca="1" si="64"/>
        <v>773.61884120742866</v>
      </c>
      <c r="FS83" s="37">
        <f t="shared" ca="1" si="65"/>
        <v>744.26867223900456</v>
      </c>
      <c r="FT83" s="37">
        <f t="shared" ca="1" si="66"/>
        <v>593.14287513384443</v>
      </c>
      <c r="FU83" s="37">
        <f t="shared" ca="1" si="67"/>
        <v>681.91746230203762</v>
      </c>
      <c r="FV83" s="37">
        <f t="shared" ca="1" si="68"/>
        <v>684.78004391122249</v>
      </c>
      <c r="FW83" s="37">
        <f t="shared" ca="1" si="69"/>
        <v>735.26237906939627</v>
      </c>
      <c r="FX83" s="37">
        <f t="shared" ca="1" si="70"/>
        <v>600.98906573552722</v>
      </c>
      <c r="FY83" s="37">
        <f t="shared" ca="1" si="71"/>
        <v>763.85894221663864</v>
      </c>
      <c r="FZ83" s="37">
        <f t="shared" ca="1" si="72"/>
        <v>864.19708228630054</v>
      </c>
      <c r="GA83" s="37"/>
      <c r="GB83" s="37">
        <f t="shared" ca="1" si="73"/>
        <v>-257.28155339805824</v>
      </c>
      <c r="GC83" s="37">
        <f t="shared" ca="1" si="74"/>
        <v>-129.74687548836226</v>
      </c>
      <c r="GD83" s="37">
        <f t="shared" ca="1" si="23"/>
        <v>233.6058941976421</v>
      </c>
      <c r="GE83" s="37">
        <f t="shared" ca="1" si="24"/>
        <v>-1.8431735000154674</v>
      </c>
      <c r="GF83" s="37">
        <f t="shared" ca="1" si="25"/>
        <v>-230.43450136181895</v>
      </c>
      <c r="GG83" s="37">
        <f t="shared" ca="1" si="26"/>
        <v>-158.35649243166372</v>
      </c>
      <c r="GH83" s="37">
        <f t="shared" ca="1" si="27"/>
        <v>-373.82574293765248</v>
      </c>
      <c r="GI83" s="37">
        <f t="shared" ca="1" si="28"/>
        <v>-169.47776148925141</v>
      </c>
      <c r="GJ83" s="37">
        <f t="shared" ca="1" si="29"/>
        <v>-97.094567197130488</v>
      </c>
      <c r="GK83" s="37">
        <f t="shared" ca="1" si="30"/>
        <v>15.991128133691149</v>
      </c>
      <c r="GL83" s="37">
        <f t="shared" ca="1" si="31"/>
        <v>402.29170745506553</v>
      </c>
      <c r="GM83" s="37">
        <f t="shared" ca="1" si="32"/>
        <v>216.42603920392764</v>
      </c>
      <c r="GN83" s="37">
        <f t="shared" ca="1" si="33"/>
        <v>418.69604928584806</v>
      </c>
      <c r="GO83" s="37">
        <f t="shared" ca="1" si="34"/>
        <v>572.11173167362529</v>
      </c>
      <c r="GP83" s="37">
        <f t="shared" ca="1" si="35"/>
        <v>402.01831561349513</v>
      </c>
      <c r="GQ83" s="37">
        <f t="shared" ca="1" si="36"/>
        <v>671.48254542133191</v>
      </c>
      <c r="GR83" s="37">
        <f t="shared" ca="1" si="37"/>
        <v>773.61884120742866</v>
      </c>
      <c r="GS83" s="37">
        <f t="shared" ca="1" si="38"/>
        <v>744.26867223900456</v>
      </c>
      <c r="GT83" s="37">
        <f t="shared" ca="1" si="39"/>
        <v>593.14287513384443</v>
      </c>
      <c r="GU83" s="37">
        <f t="shared" ca="1" si="40"/>
        <v>681.91746230203762</v>
      </c>
      <c r="GV83" s="37">
        <f t="shared" ca="1" si="41"/>
        <v>684.78004391122249</v>
      </c>
      <c r="GW83" s="37">
        <f t="shared" ca="1" si="42"/>
        <v>735.26237906939627</v>
      </c>
      <c r="GX83" s="37">
        <f t="shared" ca="1" si="43"/>
        <v>600.98906573552722</v>
      </c>
      <c r="GY83" s="37">
        <f t="shared" ca="1" si="44"/>
        <v>763.85894221663864</v>
      </c>
      <c r="GZ83" s="37">
        <f t="shared" ca="1" si="45"/>
        <v>864.19708228630054</v>
      </c>
      <c r="HA83" s="37"/>
      <c r="HB83" s="37">
        <f t="shared" ca="1" si="77"/>
        <v>-230.43450136181895</v>
      </c>
      <c r="HC83" s="37">
        <f t="shared" ca="1" si="75"/>
        <v>-230.43450136181895</v>
      </c>
      <c r="HD83" s="37">
        <f t="shared" ca="1" si="76"/>
        <v>0</v>
      </c>
      <c r="HF83" s="37">
        <f t="shared" si="83"/>
        <v>-0.5</v>
      </c>
      <c r="HG83" s="37">
        <f>$HG$70</f>
        <v>-3.3333333333333326E-2</v>
      </c>
      <c r="HH83" s="19">
        <f>IF(C$11="x",0,Satokasvi!$H$6*(1+$HF83)*(1+_xlfn.XLOOKUP($HG83,$HG$67:$HG$76,HH$67:HH$76)))</f>
        <v>1245.8333333333335</v>
      </c>
      <c r="HI83" s="35">
        <f>IF(D$11="x",0,Satokasvi!$H$6*(1+$HF83)*(1+_xlfn.XLOOKUP($HG83,$HG$67:$HG$76,HI$67:HI$76)))</f>
        <v>1241.6666666666665</v>
      </c>
      <c r="HJ83" s="35">
        <f>IF(E$11="x",0,Satokasvi!$H$6*(1+$HF83)*(1+_xlfn.XLOOKUP($HG83,$HG$67:$HG$76,HJ$67:HJ$76)))</f>
        <v>1237.5</v>
      </c>
      <c r="HK83" s="35">
        <f>IF(F$11="x",0,Satokasvi!$H$6*(1+$HF83)*(1+_xlfn.XLOOKUP($HG83,$HG$67:$HG$76,HK$67:HK$76)))</f>
        <v>1233.3333333333333</v>
      </c>
      <c r="HL83" s="35">
        <f>IF(G$11="x",0,Satokasvi!$H$6*(1+$HF83)*(1+_xlfn.XLOOKUP($HG83,$HG$67:$HG$76,HL$67:HL$76)))</f>
        <v>1229.1666666666667</v>
      </c>
      <c r="HM83" s="35">
        <f>IF(H$11="x",0,Satokasvi!$H$6*(1+$HF83)*(1+_xlfn.XLOOKUP($HG83,$HG$67:$HG$76,HM$67:HM$76)))</f>
        <v>1225</v>
      </c>
      <c r="HN83" s="35">
        <f>IF(I$11="x",0,Satokasvi!$H$6*(1+$HF83)*(1+_xlfn.XLOOKUP($HG83,$HG$67:$HG$76,HN$67:HN$76)))</f>
        <v>1220.8333333333333</v>
      </c>
      <c r="HO83" s="35">
        <f>IF(J$11="x",0,Satokasvi!$H$6*(1+$HF83)*(1+_xlfn.XLOOKUP($HG83,$HG$67:$HG$76,HO$67:HO$76)))</f>
        <v>1216.6666666666667</v>
      </c>
      <c r="HP83" s="35">
        <f>IF(K$11="x",0,Satokasvi!$H$6*(1+$HF83)*(1+_xlfn.XLOOKUP($HG83,$HG$67:$HG$76,HP$67:HP$76)))</f>
        <v>1212.5</v>
      </c>
      <c r="HQ83" s="35">
        <f>IF(L$11="x",0,Satokasvi!$H$6*(1+$HF83)*(1+_xlfn.XLOOKUP($HG83,$HG$67:$HG$76,HQ$67:HQ$76)))</f>
        <v>1208.3333333333333</v>
      </c>
      <c r="HR83" s="35">
        <f>IF(M$11="x",0,Satokasvi!$H$6*(1+$HF83)*(1+_xlfn.XLOOKUP($HG83,$HG$67:$HG$76,HR$67:HR$76)))</f>
        <v>1208.3333333333333</v>
      </c>
      <c r="HS83" s="35">
        <f>IF(N$11="x",0,Satokasvi!$H$6*(1+$HF83)*(1+_xlfn.XLOOKUP($HG83,$HG$67:$HG$76,HS$67:HS$76)))</f>
        <v>1208.3333333333333</v>
      </c>
      <c r="HT83" s="35">
        <f>IF(O$11="x",0,Satokasvi!$H$6*(1+$HF83)*(1+_xlfn.XLOOKUP($HG83,$HG$67:$HG$76,HT$67:HT$76)))</f>
        <v>1208.3333333333333</v>
      </c>
      <c r="HU83" s="35">
        <f>IF(P$11="x",0,Satokasvi!$H$6*(1+$HF83)*(1+_xlfn.XLOOKUP($HG83,$HG$67:$HG$76,HU$67:HU$76)))</f>
        <v>1208.3333333333333</v>
      </c>
      <c r="HV83" s="35">
        <f>IF(Q$11="x",0,Satokasvi!$H$6*(1+$HF83)*(1+_xlfn.XLOOKUP($HG83,$HG$67:$HG$76,HV$67:HV$76)))</f>
        <v>1208.3333333333333</v>
      </c>
      <c r="HW83" s="35">
        <f>IF(R$11="x",0,Satokasvi!$H$6*(1+$HF83)*(1+_xlfn.XLOOKUP($HG83,$HG$67:$HG$76,HW$67:HW$76)))</f>
        <v>1208.3333333333333</v>
      </c>
      <c r="HX83" s="35">
        <f>IF(S$11="x",0,Satokasvi!$H$6*(1+$HF83)*(1+_xlfn.XLOOKUP($HG83,$HG$67:$HG$76,HX$67:HX$76)))</f>
        <v>1208.3333333333333</v>
      </c>
      <c r="HY83" s="35">
        <f>IF(T$11="x",0,Satokasvi!$H$6*(1+$HF83)*(1+_xlfn.XLOOKUP($HG83,$HG$67:$HG$76,HY$67:HY$76)))</f>
        <v>1208.3333333333333</v>
      </c>
      <c r="HZ83" s="35">
        <f>IF(U$11="x",0,Satokasvi!$H$6*(1+$HF83)*(1+_xlfn.XLOOKUP($HG83,$HG$67:$HG$76,HZ$67:HZ$76)))</f>
        <v>1208.3333333333333</v>
      </c>
      <c r="IA83" s="35">
        <f>IF(V$11="x",0,Satokasvi!$H$6*(1+$HF83)*(1+_xlfn.XLOOKUP($HG83,$HG$67:$HG$76,IA$67:IA$76)))</f>
        <v>1208.3333333333333</v>
      </c>
      <c r="IB83" s="35">
        <f>IF(W$11="x",0,Satokasvi!$H$6*(1+$HF83)*(1+_xlfn.XLOOKUP($HG83,$HG$67:$HG$76,IB$67:IB$76)))</f>
        <v>1208.3333333333333</v>
      </c>
      <c r="IC83" s="35">
        <f>IF(X$11="x",0,Satokasvi!$H$6*(1+$HF83)*(1+_xlfn.XLOOKUP($HG83,$HG$67:$HG$76,IC$67:IC$76)))</f>
        <v>1208.3333333333333</v>
      </c>
      <c r="ID83" s="35">
        <f>IF(Y$11="x",0,Satokasvi!$H$6*(1+$HF83)*(1+_xlfn.XLOOKUP($HG83,$HG$67:$HG$76,ID$67:ID$76)))</f>
        <v>1208.3333333333333</v>
      </c>
      <c r="IE83" s="35">
        <f>IF(Z$11="x",0,Satokasvi!$H$6*(1+$HF83)*(1+_xlfn.XLOOKUP($HG83,$HG$67:$HG$76,IE$67:IE$76)))</f>
        <v>1208.3333333333333</v>
      </c>
      <c r="IF83" s="35">
        <f>IF(AA$11="x",0,Satokasvi!$H$6*(1+$HF83)*(1+_xlfn.XLOOKUP($HG83,$HG$67:$HG$76,IF$67:IF$76)))</f>
        <v>1208.3333333333333</v>
      </c>
    </row>
    <row r="84" spans="2:240" x14ac:dyDescent="0.35">
      <c r="B84" s="15">
        <f t="shared" ca="1" si="82"/>
        <v>0.52081206900853305</v>
      </c>
      <c r="C84" s="15">
        <f t="shared" ca="1" si="82"/>
        <v>0.69684600931326968</v>
      </c>
      <c r="D84" s="15">
        <f t="shared" ca="1" si="82"/>
        <v>0.58599885196403911</v>
      </c>
      <c r="E84" s="15">
        <f t="shared" ca="1" si="82"/>
        <v>0.51632653114133986</v>
      </c>
      <c r="F84" s="15">
        <f t="shared" ca="1" si="82"/>
        <v>0.12102810289629773</v>
      </c>
      <c r="G84" s="15">
        <f t="shared" ca="1" si="82"/>
        <v>0.24645810634276555</v>
      </c>
      <c r="H84" s="15">
        <f t="shared" ca="1" si="82"/>
        <v>0.23837652453945823</v>
      </c>
      <c r="I84" s="15">
        <f t="shared" ca="1" si="82"/>
        <v>0.6260100284944865</v>
      </c>
      <c r="J84" s="15">
        <f t="shared" ca="1" si="82"/>
        <v>0.38667324219689114</v>
      </c>
      <c r="K84" s="15">
        <f t="shared" ca="1" si="82"/>
        <v>0.41092185516406643</v>
      </c>
      <c r="L84" s="15">
        <f t="shared" ca="1" si="82"/>
        <v>0.88605842118266698</v>
      </c>
      <c r="M84" s="15">
        <f t="shared" ca="1" si="82"/>
        <v>1.8443977160906067E-2</v>
      </c>
      <c r="N84" s="15">
        <f t="shared" ca="1" si="82"/>
        <v>0.40645366533377325</v>
      </c>
      <c r="O84" s="15">
        <f t="shared" ca="1" si="82"/>
        <v>0.63593990412530088</v>
      </c>
      <c r="P84" s="15">
        <f t="shared" ca="1" si="82"/>
        <v>0.67755196938371787</v>
      </c>
      <c r="Q84" s="15">
        <f t="shared" ca="1" si="82"/>
        <v>0.43946757377097534</v>
      </c>
      <c r="R84" s="15">
        <f t="shared" ca="1" si="81"/>
        <v>0.52016728137795742</v>
      </c>
      <c r="S84" s="15">
        <f t="shared" ca="1" si="81"/>
        <v>0.69037972662607383</v>
      </c>
      <c r="T84" s="15">
        <f t="shared" ca="1" si="81"/>
        <v>0.44254532109214184</v>
      </c>
      <c r="U84" s="15">
        <f t="shared" ca="1" si="81"/>
        <v>0.27781739150275941</v>
      </c>
      <c r="V84" s="15">
        <f t="shared" ca="1" si="81"/>
        <v>5.1507418940607286E-2</v>
      </c>
      <c r="W84" s="15">
        <f t="shared" ca="1" si="81"/>
        <v>0.2331386455719765</v>
      </c>
      <c r="X84" s="15">
        <f t="shared" ca="1" si="81"/>
        <v>0.92309912945933603</v>
      </c>
      <c r="Y84" s="15">
        <f t="shared" ca="1" si="81"/>
        <v>4.7907593852264951E-2</v>
      </c>
      <c r="Z84" s="15">
        <f t="shared" ca="1" si="81"/>
        <v>0.50122372349378186</v>
      </c>
      <c r="AB84" s="5">
        <f ca="1">_xlfn.NORM.INV(B84,Satokasvi!$H$8,Satokasvi!$I$8)*_xlfn.BINOM.INV(1,(1-Satokasvi!$H$15),B84)</f>
        <v>2513.0479514744356</v>
      </c>
      <c r="AC84" s="5">
        <f ca="1">_xlfn.NORM.INV(C84,Satokasvi!$H$8,Satokasvi!$I$8)*_xlfn.BINOM.INV(1,(1-Satokasvi!$H$15),C84)</f>
        <v>2628.837673149455</v>
      </c>
      <c r="AD84" s="5">
        <f ca="1">_xlfn.NORM.INV(D84,Satokasvi!$H$8,Satokasvi!$I$8)*_xlfn.BINOM.INV(1,(1-Satokasvi!$H$15),D84)</f>
        <v>2554.3161009786154</v>
      </c>
      <c r="AE84" s="5">
        <f ca="1">_xlfn.NORM.INV(E84,Satokasvi!$H$8,Satokasvi!$I$8)*_xlfn.BINOM.INV(1,(1-Satokasvi!$H$15),E84)</f>
        <v>2510.2339937040988</v>
      </c>
      <c r="AF84" s="5">
        <f ca="1">_xlfn.NORM.INV(F84,Satokasvi!$H$8,Satokasvi!$I$8)*_xlfn.BINOM.INV(1,(1-Satokasvi!$H$15),F84)</f>
        <v>0</v>
      </c>
      <c r="AG84" s="5">
        <f ca="1">_xlfn.NORM.INV(G84,Satokasvi!$H$8,Satokasvi!$I$8)*_xlfn.BINOM.INV(1,(1-Satokasvi!$H$15),G84)</f>
        <v>0</v>
      </c>
      <c r="AH84" s="5">
        <f ca="1">_xlfn.NORM.INV(H84,Satokasvi!$H$8,Satokasvi!$I$8)*_xlfn.BINOM.INV(1,(1-Satokasvi!$H$15),H84)</f>
        <v>0</v>
      </c>
      <c r="AI84" s="5">
        <f ca="1">_xlfn.NORM.INV(I84,Satokasvi!$H$8,Satokasvi!$I$8)*_xlfn.BINOM.INV(1,(1-Satokasvi!$H$15),I84)</f>
        <v>2580.3260271940621</v>
      </c>
      <c r="AJ84" s="5">
        <f ca="1">_xlfn.NORM.INV(J84,Satokasvi!$H$8,Satokasvi!$I$8)*_xlfn.BINOM.INV(1,(1-Satokasvi!$H$15),J84)</f>
        <v>2427.9999169553148</v>
      </c>
      <c r="AK84" s="5">
        <f ca="1">_xlfn.NORM.INV(K84,Satokasvi!$H$8,Satokasvi!$I$8)*_xlfn.BINOM.INV(1,(1-Satokasvi!$H$15),K84)</f>
        <v>2443.7064341986083</v>
      </c>
      <c r="AL84" s="5">
        <f ca="1">_xlfn.NORM.INV(L84,Satokasvi!$H$8,Satokasvi!$I$8)*_xlfn.BINOM.INV(1,(1-Satokasvi!$H$15),L84)</f>
        <v>2801.4574273537974</v>
      </c>
      <c r="AM84" s="5">
        <f ca="1">_xlfn.NORM.INV(M84,Satokasvi!$H$8,Satokasvi!$I$8)*_xlfn.BINOM.INV(1,(1-Satokasvi!$H$15),M84)</f>
        <v>0</v>
      </c>
      <c r="AN84" s="5">
        <f ca="1">_xlfn.NORM.INV(N84,Satokasvi!$H$8,Satokasvi!$I$8)*_xlfn.BINOM.INV(1,(1-Satokasvi!$H$15),N84)</f>
        <v>2440.8307342959101</v>
      </c>
      <c r="AO84" s="5">
        <f ca="1">_xlfn.NORM.INV(O84,Satokasvi!$H$8,Satokasvi!$I$8)*_xlfn.BINOM.INV(1,(1-Satokasvi!$H$15),O84)</f>
        <v>2586.9067948266461</v>
      </c>
      <c r="AP84" s="5">
        <f ca="1">_xlfn.NORM.INV(P84,Satokasvi!$H$8,Satokasvi!$I$8)*_xlfn.BINOM.INV(1,(1-Satokasvi!$H$15),P84)</f>
        <v>2615.2160418625567</v>
      </c>
      <c r="AQ84" s="5">
        <f ca="1">_xlfn.NORM.INV(Q84,Satokasvi!$H$8,Satokasvi!$I$8)*_xlfn.BINOM.INV(1,(1-Satokasvi!$H$15),Q84)</f>
        <v>2461.9201890135546</v>
      </c>
      <c r="AR84" s="5">
        <f ca="1">_xlfn.NORM.INV(R84,Satokasvi!$H$8,Satokasvi!$I$8)*_xlfn.BINOM.INV(1,(1-Satokasvi!$H$15),R84)</f>
        <v>2512.6433569565224</v>
      </c>
      <c r="AS84" s="5">
        <f ca="1">_xlfn.NORM.INV(S84,Satokasvi!$H$8,Satokasvi!$I$8)*_xlfn.BINOM.INV(1,(1-Satokasvi!$H$15),S84)</f>
        <v>2624.2317443204861</v>
      </c>
      <c r="AT84" s="5">
        <f ca="1">_xlfn.NORM.INV(T84,Satokasvi!$H$8,Satokasvi!$I$8)*_xlfn.BINOM.INV(1,(1-Satokasvi!$H$15),T84)</f>
        <v>2463.8702462234423</v>
      </c>
      <c r="AU84" s="5">
        <f ca="1">_xlfn.NORM.INV(U84,Satokasvi!$H$8,Satokasvi!$I$8)*_xlfn.BINOM.INV(1,(1-Satokasvi!$H$15),U84)</f>
        <v>2352.665583708625</v>
      </c>
      <c r="AV84" s="5">
        <f ca="1">_xlfn.NORM.INV(V84,Satokasvi!$H$8,Satokasvi!$I$8)*_xlfn.BINOM.INV(1,(1-Satokasvi!$H$15),V84)</f>
        <v>0</v>
      </c>
      <c r="AW84" s="5">
        <f ca="1">_xlfn.NORM.INV(W84,Satokasvi!$H$8,Satokasvi!$I$8)*_xlfn.BINOM.INV(1,(1-Satokasvi!$H$15),W84)</f>
        <v>0</v>
      </c>
      <c r="AX84" s="5">
        <f ca="1">_xlfn.NORM.INV(X84,Satokasvi!$H$8,Satokasvi!$I$8)*_xlfn.BINOM.INV(1,(1-Satokasvi!$H$15),X84)</f>
        <v>2856.5576920137942</v>
      </c>
      <c r="AY84" s="5">
        <f ca="1">_xlfn.NORM.INV(Y84,Satokasvi!$H$8,Satokasvi!$I$8)*_xlfn.BINOM.INV(1,(1-Satokasvi!$H$15),Y84)</f>
        <v>0</v>
      </c>
      <c r="AZ84" s="5">
        <f ca="1">_xlfn.NORM.INV(Z84,Satokasvi!$H$8,Satokasvi!$I$8)*_xlfn.BINOM.INV(1,(1-Satokasvi!$H$15),Z84)</f>
        <v>2500.7668561800297</v>
      </c>
      <c r="BB84" s="5">
        <f ca="1">IF(C$11="x",0,_xlfn.NORM.INV(B84,Satokasvi!$H$8,Satokasvi!$I$8)*IF(C$8="x",(1+Toimenpiteet!$C$7),1)*IF(C$9="x",(1+Toimenpiteet!$C$34),1)*(1+C$30)*_xlfn.BINOM.INV(1,(1-(Satokasvi!$H$15*(1+C$41))),B84))</f>
        <v>2513.0479514744356</v>
      </c>
      <c r="BC84" s="5">
        <f ca="1">IF(D$11="x",0,_xlfn.NORM.INV(C84,Satokasvi!$H$8,Satokasvi!$I$8)*IF(D$8="x",(1+Toimenpiteet!$C$7),1)*IF(D$9="x",(1+Toimenpiteet!$C$34),1)*(1+D$30)*_xlfn.BINOM.INV(1,(1-(Satokasvi!$H$15*(1+D$41))),C84))</f>
        <v>2628.837673149455</v>
      </c>
      <c r="BD84" s="5">
        <f ca="1">IF(E$11="x",0,_xlfn.NORM.INV(D84,Satokasvi!$H$8,Satokasvi!$I$8)*IF(E$8="x",(1+Toimenpiteet!$C$7),1)*IF(E$9="x",(1+Toimenpiteet!$C$34),1)*(1+E$30)*_xlfn.BINOM.INV(1,(1-(Satokasvi!$H$15*(1+E$41))),D84))</f>
        <v>2554.3161009786154</v>
      </c>
      <c r="BE84" s="5">
        <f ca="1">IF(F$11="x",0,_xlfn.NORM.INV(E84,Satokasvi!$H$8,Satokasvi!$I$8)*IF(F$8="x",(1+Toimenpiteet!$C$7),1)*IF(F$9="x",(1+Toimenpiteet!$C$34),1)*(1+F$30)*_xlfn.BINOM.INV(1,(1-(Satokasvi!$H$15*(1+F$41))),E84))</f>
        <v>2510.2339937040988</v>
      </c>
      <c r="BF84" s="5">
        <f ca="1">IF(G$11="x",0,_xlfn.NORM.INV(F84,Satokasvi!$H$8,Satokasvi!$I$8)*IF(G$8="x",(1+Toimenpiteet!$C$7),1)*IF(G$9="x",(1+Toimenpiteet!$C$34),1)*(1+G$30)*_xlfn.BINOM.INV(1,(1-(Satokasvi!$H$15*(1+G$41))),F84))</f>
        <v>0</v>
      </c>
      <c r="BG84" s="5">
        <f ca="1">IF(H$11="x",0,_xlfn.NORM.INV(G84,Satokasvi!$H$8,Satokasvi!$I$8)*IF(H$8="x",(1+Toimenpiteet!$C$7),1)*IF(H$9="x",(1+Toimenpiteet!$C$34),1)*(1+H$30)*_xlfn.BINOM.INV(1,(1-(Satokasvi!$H$15*(1+H$41))),G84))</f>
        <v>0</v>
      </c>
      <c r="BH84" s="5">
        <f ca="1">IF(I$11="x",0,_xlfn.NORM.INV(H84,Satokasvi!$H$8,Satokasvi!$I$8)*IF(I$8="x",(1+Toimenpiteet!$C$7),1)*IF(I$9="x",(1+Toimenpiteet!$C$34),1)*(1+I$30)*_xlfn.BINOM.INV(1,(1-(Satokasvi!$H$15*(1+I$41))),H84))</f>
        <v>0</v>
      </c>
      <c r="BI84" s="5">
        <f ca="1">IF(J$11="x",0,_xlfn.NORM.INV(I84,Satokasvi!$H$8,Satokasvi!$I$8)*IF(J$8="x",(1+Toimenpiteet!$C$7),1)*IF(J$9="x",(1+Toimenpiteet!$C$34),1)*(1+J$30)*_xlfn.BINOM.INV(1,(1-(Satokasvi!$H$15*(1+J$41))),I84))</f>
        <v>2580.3260271940621</v>
      </c>
      <c r="BJ84" s="5">
        <f ca="1">IF(K$11="x",0,_xlfn.NORM.INV(J84,Satokasvi!$H$8,Satokasvi!$I$8)*IF(K$8="x",(1+Toimenpiteet!$C$7),1)*IF(K$9="x",(1+Toimenpiteet!$C$34),1)*(1+K$30)*_xlfn.BINOM.INV(1,(1-(Satokasvi!$H$15*(1+K$41))),J84))</f>
        <v>2427.9999169553148</v>
      </c>
      <c r="BK84" s="5">
        <f ca="1">IF(L$11="x",0,_xlfn.NORM.INV(K84,Satokasvi!$H$8,Satokasvi!$I$8)*IF(L$8="x",(1+Toimenpiteet!$C$7),1)*IF(L$9="x",(1+Toimenpiteet!$C$34),1)*(1+L$30)*_xlfn.BINOM.INV(1,(1-(Satokasvi!$H$15*(1+L$41))),K84))</f>
        <v>2443.7064341986083</v>
      </c>
      <c r="BL84" s="5">
        <f ca="1">IF(M$11="x",0,_xlfn.NORM.INV(L84,Satokasvi!$H$8,Satokasvi!$I$8)*IF(M$8="x",(1+Toimenpiteet!$C$7),1)*IF(M$9="x",(1+Toimenpiteet!$C$34),1)*(1+M$30)*_xlfn.BINOM.INV(1,(1-(Satokasvi!$H$15*(1+M$41))),L84))</f>
        <v>2801.4574273537974</v>
      </c>
      <c r="BM84" s="5">
        <f ca="1">IF(N$11="x",0,_xlfn.NORM.INV(M84,Satokasvi!$H$8,Satokasvi!$I$8)*IF(N$8="x",(1+Toimenpiteet!$C$7),1)*IF(N$9="x",(1+Toimenpiteet!$C$34),1)*(1+N$30)*_xlfn.BINOM.INV(1,(1-(Satokasvi!$H$15*(1+N$41))),M84))</f>
        <v>0</v>
      </c>
      <c r="BN84" s="5">
        <f ca="1">IF(O$11="x",0,_xlfn.NORM.INV(N84,Satokasvi!$H$8,Satokasvi!$I$8)*IF(O$8="x",(1+Toimenpiteet!$C$7),1)*IF(O$9="x",(1+Toimenpiteet!$C$34),1)*(1+O$30)*_xlfn.BINOM.INV(1,(1-(Satokasvi!$H$15*(1+O$41))),N84))</f>
        <v>2440.8307342959101</v>
      </c>
      <c r="BO84" s="5">
        <f ca="1">IF(P$11="x",0,_xlfn.NORM.INV(O84,Satokasvi!$H$8,Satokasvi!$I$8)*IF(P$8="x",(1+Toimenpiteet!$C$7),1)*IF(P$9="x",(1+Toimenpiteet!$C$34),1)*(1+P$30)*_xlfn.BINOM.INV(1,(1-(Satokasvi!$H$15*(1+P$41))),O84))</f>
        <v>2586.9067948266461</v>
      </c>
      <c r="BP84" s="5">
        <f ca="1">IF(Q$11="x",0,_xlfn.NORM.INV(P84,Satokasvi!$H$8,Satokasvi!$I$8)*IF(Q$8="x",(1+Toimenpiteet!$C$7),1)*IF(Q$9="x",(1+Toimenpiteet!$C$34),1)*(1+Q$30)*_xlfn.BINOM.INV(1,(1-(Satokasvi!$H$15*(1+Q$41))),P84))</f>
        <v>2615.2160418625567</v>
      </c>
      <c r="BQ84" s="5">
        <f ca="1">IF(R$11="x",0,_xlfn.NORM.INV(Q84,Satokasvi!$H$8,Satokasvi!$I$8)*IF(R$8="x",(1+Toimenpiteet!$C$7),1)*IF(R$9="x",(1+Toimenpiteet!$C$34),1)*(1+R$30)*_xlfn.BINOM.INV(1,(1-(Satokasvi!$H$15*(1+R$41))),Q84))</f>
        <v>2461.9201890135546</v>
      </c>
      <c r="BR84" s="5">
        <f ca="1">IF(S$11="x",0,_xlfn.NORM.INV(R84,Satokasvi!$H$8,Satokasvi!$I$8)*IF(S$8="x",(1+Toimenpiteet!$C$7),1)*IF(S$9="x",(1+Toimenpiteet!$C$34),1)*(1+S$30)*_xlfn.BINOM.INV(1,(1-(Satokasvi!$H$15*(1+S$41))),R84))</f>
        <v>2512.6433569565224</v>
      </c>
      <c r="BS84" s="5">
        <f ca="1">IF(T$11="x",0,_xlfn.NORM.INV(S84,Satokasvi!$H$8,Satokasvi!$I$8)*IF(T$8="x",(1+Toimenpiteet!$C$7),1)*IF(T$9="x",(1+Toimenpiteet!$C$34),1)*(1+T$30)*_xlfn.BINOM.INV(1,(1-(Satokasvi!$H$15*(1+T$41))),S84))</f>
        <v>2624.2317443204861</v>
      </c>
      <c r="BT84" s="5">
        <f ca="1">IF(U$11="x",0,_xlfn.NORM.INV(T84,Satokasvi!$H$8,Satokasvi!$I$8)*IF(U$8="x",(1+Toimenpiteet!$C$7),1)*IF(U$9="x",(1+Toimenpiteet!$C$34),1)*(1+U$30)*_xlfn.BINOM.INV(1,(1-(Satokasvi!$H$15*(1+U$41))),T84))</f>
        <v>2463.8702462234423</v>
      </c>
      <c r="BU84" s="5">
        <f ca="1">IF(V$11="x",0,_xlfn.NORM.INV(U84,Satokasvi!$H$8,Satokasvi!$I$8)*IF(V$8="x",(1+Toimenpiteet!$C$7),1)*IF(V$9="x",(1+Toimenpiteet!$C$34),1)*(1+V$30)*_xlfn.BINOM.INV(1,(1-(Satokasvi!$H$15*(1+V$41))),U84))</f>
        <v>2352.665583708625</v>
      </c>
      <c r="BV84" s="5">
        <f ca="1">IF(W$11="x",0,_xlfn.NORM.INV(V84,Satokasvi!$H$8,Satokasvi!$I$8)*IF(W$8="x",(1+Toimenpiteet!$C$7),1)*IF(W$9="x",(1+Toimenpiteet!$C$34),1)*(1+W$30)*_xlfn.BINOM.INV(1,(1-(Satokasvi!$H$15*(1+W$41))),V84))</f>
        <v>0</v>
      </c>
      <c r="BW84" s="5">
        <f ca="1">IF(X$11="x",0,_xlfn.NORM.INV(W84,Satokasvi!$H$8,Satokasvi!$I$8)*IF(X$8="x",(1+Toimenpiteet!$C$7),1)*IF(X$9="x",(1+Toimenpiteet!$C$34),1)*(1+X$30)*_xlfn.BINOM.INV(1,(1-(Satokasvi!$H$15*(1+X$41))),W84))</f>
        <v>0</v>
      </c>
      <c r="BX84" s="5">
        <f ca="1">IF(Y$11="x",0,_xlfn.NORM.INV(X84,Satokasvi!$H$8,Satokasvi!$I$8)*IF(Y$8="x",(1+Toimenpiteet!$C$7),1)*IF(Y$9="x",(1+Toimenpiteet!$C$34),1)*(1+Y$30)*_xlfn.BINOM.INV(1,(1-(Satokasvi!$H$15*(1+Y$41))),X84))</f>
        <v>2856.5576920137942</v>
      </c>
      <c r="BY84" s="5">
        <f ca="1">IF(Z$11="x",0,_xlfn.NORM.INV(Y84,Satokasvi!$H$8,Satokasvi!$I$8)*IF(Z$8="x",(1+Toimenpiteet!$C$7),1)*IF(Z$9="x",(1+Toimenpiteet!$C$34),1)*(1+Z$30)*_xlfn.BINOM.INV(1,(1-(Satokasvi!$H$15*(1+Z$41))),Y84))</f>
        <v>0</v>
      </c>
      <c r="BZ84" s="5">
        <f ca="1">IF(AA$11="x",0,_xlfn.NORM.INV(Z84,Satokasvi!$H$8,Satokasvi!$I$8)*IF(AA$8="x",(1+Toimenpiteet!$C$7),1)*IF(AA$9="x",(1+Toimenpiteet!$C$34),1)*(1+AA$30)*_xlfn.BINOM.INV(1,(1-(Satokasvi!$H$15*(1+AA$41))),Z84))</f>
        <v>2500.7668561800297</v>
      </c>
      <c r="CB84" s="35">
        <f ca="1">_xlfn.NORM.INV(RAND(),Satokasvi!$H$13,Satokasvi!$I$13)</f>
        <v>199.2953552139916</v>
      </c>
      <c r="CC84" s="35">
        <f ca="1">_xlfn.NORM.INV(RAND(),Satokasvi!$H$13,Satokasvi!$I$13)</f>
        <v>147.03303131747802</v>
      </c>
      <c r="CD84" s="35">
        <f ca="1">_xlfn.NORM.INV(RAND(),Satokasvi!$H$13,Satokasvi!$I$13)</f>
        <v>155.82028748112975</v>
      </c>
      <c r="CE84" s="35">
        <f ca="1">_xlfn.NORM.INV(RAND(),Satokasvi!$H$13,Satokasvi!$I$13)</f>
        <v>161.02130279222553</v>
      </c>
      <c r="CF84" s="35">
        <f ca="1">_xlfn.NORM.INV(RAND(),Satokasvi!$H$13,Satokasvi!$I$13)</f>
        <v>146.25840569692997</v>
      </c>
      <c r="CG84" s="35">
        <f ca="1">_xlfn.NORM.INV(RAND(),Satokasvi!$H$13,Satokasvi!$I$13)</f>
        <v>287.18376632608221</v>
      </c>
      <c r="CH84" s="35">
        <f ca="1">_xlfn.NORM.INV(RAND(),Satokasvi!$H$13,Satokasvi!$I$13)</f>
        <v>129.19878082867822</v>
      </c>
      <c r="CI84" s="35">
        <f ca="1">_xlfn.NORM.INV(RAND(),Satokasvi!$H$13,Satokasvi!$I$13)</f>
        <v>128.44756944831678</v>
      </c>
      <c r="CJ84" s="35">
        <f ca="1">_xlfn.NORM.INV(RAND(),Satokasvi!$H$13,Satokasvi!$I$13)</f>
        <v>160.05321043059811</v>
      </c>
      <c r="CK84" s="35">
        <f ca="1">_xlfn.NORM.INV(RAND(),Satokasvi!$H$13,Satokasvi!$I$13)</f>
        <v>207.45411299862138</v>
      </c>
      <c r="CL84" s="35">
        <f ca="1">_xlfn.NORM.INV(RAND(),Satokasvi!$H$13,Satokasvi!$I$13)</f>
        <v>253.36272636161678</v>
      </c>
      <c r="CM84" s="35">
        <f ca="1">_xlfn.NORM.INV(RAND(),Satokasvi!$H$13,Satokasvi!$I$13)</f>
        <v>177.65828006393835</v>
      </c>
      <c r="CN84" s="35">
        <f ca="1">_xlfn.NORM.INV(RAND(),Satokasvi!$H$13,Satokasvi!$I$13)</f>
        <v>278.35320839864653</v>
      </c>
      <c r="CO84" s="35">
        <f ca="1">_xlfn.NORM.INV(RAND(),Satokasvi!$H$13,Satokasvi!$I$13)</f>
        <v>181.0379397895513</v>
      </c>
      <c r="CP84" s="35">
        <f ca="1">_xlfn.NORM.INV(RAND(),Satokasvi!$H$13,Satokasvi!$I$13)</f>
        <v>238.82360719900467</v>
      </c>
      <c r="CQ84" s="35">
        <f ca="1">_xlfn.NORM.INV(RAND(),Satokasvi!$H$13,Satokasvi!$I$13)</f>
        <v>176.17731450303199</v>
      </c>
      <c r="CR84" s="35">
        <f ca="1">_xlfn.NORM.INV(RAND(),Satokasvi!$H$13,Satokasvi!$I$13)</f>
        <v>245.43483584729668</v>
      </c>
      <c r="CS84" s="35">
        <f ca="1">_xlfn.NORM.INV(RAND(),Satokasvi!$H$13,Satokasvi!$I$13)</f>
        <v>158.89992394282092</v>
      </c>
      <c r="CT84" s="35">
        <f ca="1">_xlfn.NORM.INV(RAND(),Satokasvi!$H$13,Satokasvi!$I$13)</f>
        <v>177.59683221841485</v>
      </c>
      <c r="CU84" s="35">
        <f ca="1">_xlfn.NORM.INV(RAND(),Satokasvi!$H$13,Satokasvi!$I$13)</f>
        <v>297.4897149001772</v>
      </c>
      <c r="CV84" s="35">
        <f ca="1">_xlfn.NORM.INV(RAND(),Satokasvi!$H$13,Satokasvi!$I$13)</f>
        <v>96.829768243173845</v>
      </c>
      <c r="CW84" s="35">
        <f ca="1">_xlfn.NORM.INV(RAND(),Satokasvi!$H$13,Satokasvi!$I$13)</f>
        <v>91.081723860859441</v>
      </c>
      <c r="CX84" s="35">
        <f ca="1">_xlfn.NORM.INV(RAND(),Satokasvi!$H$13,Satokasvi!$I$13)</f>
        <v>204.17250218494553</v>
      </c>
      <c r="CY84" s="35">
        <f ca="1">_xlfn.NORM.INV(RAND(),Satokasvi!$H$13,Satokasvi!$I$13)</f>
        <v>306.16454771043863</v>
      </c>
      <c r="CZ84" s="35">
        <f ca="1">_xlfn.NORM.INV(RAND(),Satokasvi!$H$13,Satokasvi!$I$13)</f>
        <v>165.06275644707935</v>
      </c>
      <c r="DB84" s="37">
        <f ca="1">(AB84*(CB84/1000)+(Satokasvi!$E$28-Satokasvi!$E$7))/(1+$C$13)^DB$61</f>
        <v>228.96969335814717</v>
      </c>
      <c r="DC84" s="37">
        <f ca="1">(AC84*(CC84/1000)+(Satokasvi!$E$28-Satokasvi!$E$7))/(1+$C$13)^DC$61</f>
        <v>114.5498839897727</v>
      </c>
      <c r="DD84" s="37">
        <f ca="1">(AD84*(CD84/1000)+(Satokasvi!$E$28-Satokasvi!$E$7))/(1+$C$13)^DD$61</f>
        <v>121.72689900786406</v>
      </c>
      <c r="DE84" s="37">
        <f ca="1">(AE84*(CE84/1000)+(Satokasvi!$E$28-Satokasvi!$E$7))/(1+$C$13)^DE$61</f>
        <v>123.67841703483894</v>
      </c>
      <c r="DF84" s="37">
        <f ca="1">(AF84*(CF84/1000)+(Satokasvi!$E$28-Satokasvi!$E$7))/(1+$C$13)^DF$61</f>
        <v>-228.59132786180348</v>
      </c>
      <c r="DG84" s="37">
        <f ca="1">(AG84*(CG84/1000)+(Satokasvi!$E$28-Satokasvi!$E$7))/(1+$C$13)^DG$61</f>
        <v>-221.93332802116842</v>
      </c>
      <c r="DH84" s="37">
        <f ca="1">(AH84*(CH84/1000)+(Satokasvi!$E$28-Satokasvi!$E$7))/(1+$C$13)^DH$61</f>
        <v>-215.46925050598875</v>
      </c>
      <c r="DI84" s="37">
        <f ca="1">(AI84*(CI84/1000)+(Satokasvi!$E$28-Satokasvi!$E$7))/(1+$C$13)^DI$61</f>
        <v>52.445670728609393</v>
      </c>
      <c r="DJ84" s="37">
        <f ca="1">(AJ84*(CJ84/1000)+(Satokasvi!$E$28-Satokasvi!$E$7))/(1+$C$13)^DJ$61</f>
        <v>94.736145075541714</v>
      </c>
      <c r="DK84" s="37">
        <f ca="1">(AK84*(CK84/1000)+(Satokasvi!$E$28-Satokasvi!$E$7))/(1+$C$13)^DK$61</f>
        <v>180.03869470939824</v>
      </c>
      <c r="DL84" s="37">
        <f ca="1">(AL84*(CL84/1000)+(Satokasvi!$E$28-Satokasvi!$E$7))/(1+$C$13)^DL$61</f>
        <v>321.32206918732504</v>
      </c>
      <c r="DM84" s="37">
        <f ca="1">(AM84*(CM84/1000)+(Satokasvi!$E$28-Satokasvi!$E$7))/(1+$C$13)^DM$61</f>
        <v>-185.86566825113789</v>
      </c>
      <c r="DN84" s="37">
        <f ca="1">(AN84*(CN84/1000)+(Satokasvi!$E$28-Satokasvi!$E$7))/(1+$C$13)^DN$61</f>
        <v>282.19513263694603</v>
      </c>
      <c r="DO84" s="37">
        <f ca="1">(AO84*(CO84/1000)+(Satokasvi!$E$28-Satokasvi!$E$7))/(1+$C$13)^DO$61</f>
        <v>134.42394406221689</v>
      </c>
      <c r="DP84" s="37">
        <f ca="1">(AP84*(CP84/1000)+(Satokasvi!$E$28-Satokasvi!$E$7))/(1+$C$13)^DP$61</f>
        <v>230.79772072952258</v>
      </c>
      <c r="DQ84" s="37">
        <f ca="1">(AQ84*(CQ84/1000)+(Satokasvi!$E$28-Satokasvi!$E$7))/(1+$C$13)^DQ$61</f>
        <v>105.14975406714721</v>
      </c>
      <c r="DR84" s="37">
        <f ca="1">(AR84*(CR84/1000)+(Satokasvi!$E$28-Satokasvi!$E$7))/(1+$C$13)^DR$61</f>
        <v>212.77836080634077</v>
      </c>
      <c r="DS84" s="37">
        <f ca="1">(AS84*(CS84/1000)+(Satokasvi!$E$28-Satokasvi!$E$7))/(1+$C$13)^DS$61</f>
        <v>89.278238329185854</v>
      </c>
      <c r="DT84" s="37">
        <f ca="1">(AT84*(CT84/1000)+(Satokasvi!$E$28-Satokasvi!$E$7))/(1+$C$13)^DT$61</f>
        <v>98.417425148689318</v>
      </c>
      <c r="DU84" s="37">
        <f ca="1">(AU84*(CU84/1000)+(Satokasvi!$E$28-Satokasvi!$E$7))/(1+$C$13)^DU$61</f>
        <v>240.79016032062941</v>
      </c>
      <c r="DV84" s="37">
        <f ca="1">(AV84*(CV84/1000)+(Satokasvi!$E$28-Satokasvi!$E$7))/(1+$C$13)^DV$61</f>
        <v>-142.45055811590174</v>
      </c>
      <c r="DW84" s="37">
        <f ca="1">(AW84*(CW84/1000)+(Satokasvi!$E$28-Satokasvi!$E$7))/(1+$C$13)^DW$61</f>
        <v>-138.30151273388518</v>
      </c>
      <c r="DX84" s="37">
        <f ca="1">(AX84*(CX84/1000)+(Satokasvi!$E$28-Satokasvi!$E$7))/(1+$C$13)^DX$61</f>
        <v>161.24478446726431</v>
      </c>
      <c r="DY84" s="37">
        <f ca="1">(AY84*(CY84/1000)+(Satokasvi!$E$28-Satokasvi!$E$7))/(1+$C$13)^DY$61</f>
        <v>-130.36244012997</v>
      </c>
      <c r="DZ84" s="37">
        <f ca="1">(AZ84*(CZ84/1000)+(Satokasvi!$E$28-Satokasvi!$E$7))/(1+$C$13)^DZ$61</f>
        <v>70.582208561620902</v>
      </c>
      <c r="EB84" s="37">
        <f ca="1">IF(C$11="x",Toimenpiteet!$E$115,BB84*(CB84/1000)+(Satokasvi!$E$28-Satokasvi!$E$7)+IF(C$8="x",Toimenpiteet!$E$29,0)+IF(C$9="x",Toimenpiteet!$E$60,0)+IF(C$10="x",Toimenpiteet!$E$88,0))/(1+$C$13)^EB$61</f>
        <v>228.96969335814717</v>
      </c>
      <c r="EC84" s="37">
        <f ca="1">IF(D$11="x",Toimenpiteet!$E$115,BC84*(CC84/1000)+(Satokasvi!$E$28-Satokasvi!$E$7)+IF(D$8="x",Toimenpiteet!$E$29,0)+IF(D$9="x",Toimenpiteet!$E$60,0)+IF(D$10="x",Toimenpiteet!$E$88,0))/(1+$C$13)^EC$61</f>
        <v>114.5498839897727</v>
      </c>
      <c r="ED84" s="37">
        <f ca="1">IF(E$11="x",Toimenpiteet!$E$115,BD84*(CD84/1000)+(Satokasvi!$E$28-Satokasvi!$E$7)+IF(E$8="x",Toimenpiteet!$E$29,0)+IF(E$9="x",Toimenpiteet!$E$60,0)+IF(E$10="x",Toimenpiteet!$E$88,0))/(1+$C$13)^ED$61</f>
        <v>121.72689900786406</v>
      </c>
      <c r="EE84" s="37">
        <f ca="1">IF(F$11="x",Toimenpiteet!$E$115,BE84*(CE84/1000)+(Satokasvi!$E$28-Satokasvi!$E$7)+IF(F$8="x",Toimenpiteet!$E$29,0)+IF(F$9="x",Toimenpiteet!$E$60,0)+IF(F$10="x",Toimenpiteet!$E$88,0))/(1+$C$13)^EE$61</f>
        <v>123.67841703483894</v>
      </c>
      <c r="EF84" s="37">
        <f ca="1">IF(G$11="x",Toimenpiteet!$E$115,BF84*(CF84/1000)+(Satokasvi!$E$28-Satokasvi!$E$7)+IF(G$8="x",Toimenpiteet!$E$29,0)+IF(G$9="x",Toimenpiteet!$E$60,0)+IF(G$10="x",Toimenpiteet!$E$88,0))/(1+$C$13)^EF$61</f>
        <v>-228.59132786180348</v>
      </c>
      <c r="EG84" s="37">
        <f ca="1">IF(H$11="x",Toimenpiteet!$E$115,BG84*(CG84/1000)+(Satokasvi!$E$28-Satokasvi!$E$7)+IF(H$8="x",Toimenpiteet!$E$29,0)+IF(H$9="x",Toimenpiteet!$E$60,0)+IF(H$10="x",Toimenpiteet!$E$88,0))/(1+$C$13)^EG$61</f>
        <v>-221.93332802116842</v>
      </c>
      <c r="EH84" s="37">
        <f ca="1">IF(I$11="x",Toimenpiteet!$E$115,BH84*(CH84/1000)+(Satokasvi!$E$28-Satokasvi!$E$7)+IF(I$8="x",Toimenpiteet!$E$29,0)+IF(I$9="x",Toimenpiteet!$E$60,0)+IF(I$10="x",Toimenpiteet!$E$88,0))/(1+$C$13)^EH$61</f>
        <v>-215.46925050598875</v>
      </c>
      <c r="EI84" s="37">
        <f ca="1">IF(J$11="x",Toimenpiteet!$E$115,BI84*(CI84/1000)+(Satokasvi!$E$28-Satokasvi!$E$7)+IF(J$8="x",Toimenpiteet!$E$29,0)+IF(J$9="x",Toimenpiteet!$E$60,0)+IF(J$10="x",Toimenpiteet!$E$88,0))/(1+$C$13)^EI$61</f>
        <v>52.445670728609393</v>
      </c>
      <c r="EJ84" s="37">
        <f ca="1">IF(K$11="x",Toimenpiteet!$E$115,BJ84*(CJ84/1000)+(Satokasvi!$E$28-Satokasvi!$E$7)+IF(K$8="x",Toimenpiteet!$E$29,0)+IF(K$9="x",Toimenpiteet!$E$60,0)+IF(K$10="x",Toimenpiteet!$E$88,0))/(1+$C$13)^EJ$61</f>
        <v>94.736145075541714</v>
      </c>
      <c r="EK84" s="37">
        <f ca="1">IF(L$11="x",Toimenpiteet!$E$115,BK84*(CK84/1000)+(Satokasvi!$E$28-Satokasvi!$E$7)+IF(L$8="x",Toimenpiteet!$E$29,0)+IF(L$9="x",Toimenpiteet!$E$60,0)+IF(L$10="x",Toimenpiteet!$E$88,0))/(1+$C$13)^EK$61</f>
        <v>180.03869470939824</v>
      </c>
      <c r="EL84" s="37">
        <f ca="1">IF(M$11="x",Toimenpiteet!$E$115,BL84*(CL84/1000)+(Satokasvi!$E$28-Satokasvi!$E$7)+IF(M$8="x",Toimenpiteet!$E$29,0)+IF(M$9="x",Toimenpiteet!$E$60,0)+IF(M$10="x",Toimenpiteet!$E$88,0))/(1+$C$13)^EL$61</f>
        <v>321.32206918732504</v>
      </c>
      <c r="EM84" s="37">
        <f ca="1">IF(N$11="x",Toimenpiteet!$E$115,BM84*(CM84/1000)+(Satokasvi!$E$28-Satokasvi!$E$7)+IF(N$8="x",Toimenpiteet!$E$29,0)+IF(N$9="x",Toimenpiteet!$E$60,0)+IF(N$10="x",Toimenpiteet!$E$88,0))/(1+$C$13)^EM$61</f>
        <v>-185.86566825113789</v>
      </c>
      <c r="EN84" s="37">
        <f ca="1">IF(O$11="x",Toimenpiteet!$E$115,BN84*(CN84/1000)+(Satokasvi!$E$28-Satokasvi!$E$7)+IF(O$8="x",Toimenpiteet!$E$29,0)+IF(O$9="x",Toimenpiteet!$E$60,0)+IF(O$10="x",Toimenpiteet!$E$88,0))/(1+$C$13)^EN$61</f>
        <v>282.19513263694603</v>
      </c>
      <c r="EO84" s="37">
        <f ca="1">IF(P$11="x",Toimenpiteet!$E$115,BO84*(CO84/1000)+(Satokasvi!$E$28-Satokasvi!$E$7)+IF(P$8="x",Toimenpiteet!$E$29,0)+IF(P$9="x",Toimenpiteet!$E$60,0)+IF(P$10="x",Toimenpiteet!$E$88,0))/(1+$C$13)^EO$61</f>
        <v>134.42394406221689</v>
      </c>
      <c r="EP84" s="37">
        <f ca="1">IF(Q$11="x",Toimenpiteet!$E$115,BP84*(CP84/1000)+(Satokasvi!$E$28-Satokasvi!$E$7)+IF(Q$8="x",Toimenpiteet!$E$29,0)+IF(Q$9="x",Toimenpiteet!$E$60,0)+IF(Q$10="x",Toimenpiteet!$E$88,0))/(1+$C$13)^EP$61</f>
        <v>230.79772072952258</v>
      </c>
      <c r="EQ84" s="37">
        <f ca="1">IF(R$11="x",Toimenpiteet!$E$115,BQ84*(CQ84/1000)+(Satokasvi!$E$28-Satokasvi!$E$7)+IF(R$8="x",Toimenpiteet!$E$29,0)+IF(R$9="x",Toimenpiteet!$E$60,0)+IF(R$10="x",Toimenpiteet!$E$88,0))/(1+$C$13)^EQ$61</f>
        <v>105.14975406714721</v>
      </c>
      <c r="ER84" s="37">
        <f ca="1">IF(S$11="x",Toimenpiteet!$E$115,BR84*(CR84/1000)+(Satokasvi!$E$28-Satokasvi!$E$7)+IF(S$8="x",Toimenpiteet!$E$29,0)+IF(S$9="x",Toimenpiteet!$E$60,0)+IF(S$10="x",Toimenpiteet!$E$88,0))/(1+$C$13)^ER$61</f>
        <v>212.77836080634077</v>
      </c>
      <c r="ES84" s="37">
        <f ca="1">IF(T$11="x",Toimenpiteet!$E$115,BS84*(CS84/1000)+(Satokasvi!$E$28-Satokasvi!$E$7)+IF(T$8="x",Toimenpiteet!$E$29,0)+IF(T$9="x",Toimenpiteet!$E$60,0)+IF(T$10="x",Toimenpiteet!$E$88,0))/(1+$C$13)^ES$61</f>
        <v>89.278238329185854</v>
      </c>
      <c r="ET84" s="37">
        <f ca="1">IF(U$11="x",Toimenpiteet!$E$115,BT84*(CT84/1000)+(Satokasvi!$E$28-Satokasvi!$E$7)+IF(U$8="x",Toimenpiteet!$E$29,0)+IF(U$9="x",Toimenpiteet!$E$60,0)+IF(U$10="x",Toimenpiteet!$E$88,0))/(1+$C$13)^ET$61</f>
        <v>98.417425148689318</v>
      </c>
      <c r="EU84" s="37">
        <f ca="1">IF(V$11="x",Toimenpiteet!$E$115,BU84*(CU84/1000)+(Satokasvi!$E$28-Satokasvi!$E$7)+IF(V$8="x",Toimenpiteet!$E$29,0)+IF(V$9="x",Toimenpiteet!$E$60,0)+IF(V$10="x",Toimenpiteet!$E$88,0))/(1+$C$13)^EU$61</f>
        <v>240.79016032062941</v>
      </c>
      <c r="EV84" s="37">
        <f ca="1">IF(W$11="x",Toimenpiteet!$E$115,BV84*(CV84/1000)+(Satokasvi!$E$28-Satokasvi!$E$7)+IF(W$8="x",Toimenpiteet!$E$29,0)+IF(W$9="x",Toimenpiteet!$E$60,0)+IF(W$10="x",Toimenpiteet!$E$88,0))/(1+$C$13)^EV$61</f>
        <v>-142.45055811590174</v>
      </c>
      <c r="EW84" s="37">
        <f ca="1">IF(X$11="x",Toimenpiteet!$E$115,BW84*(CW84/1000)+(Satokasvi!$E$28-Satokasvi!$E$7)+IF(X$8="x",Toimenpiteet!$E$29,0)+IF(X$9="x",Toimenpiteet!$E$60,0)+IF(X$10="x",Toimenpiteet!$E$88,0))/(1+$C$13)^EW$61</f>
        <v>-138.30151273388518</v>
      </c>
      <c r="EX84" s="37">
        <f ca="1">IF(Y$11="x",Toimenpiteet!$E$115,BX84*(CX84/1000)+(Satokasvi!$E$28-Satokasvi!$E$7)+IF(Y$8="x",Toimenpiteet!$E$29,0)+IF(Y$9="x",Toimenpiteet!$E$60,0)+IF(Y$10="x",Toimenpiteet!$E$88,0))/(1+$C$13)^EX$61</f>
        <v>161.24478446726431</v>
      </c>
      <c r="EY84" s="37">
        <f ca="1">IF(Z$11="x",Toimenpiteet!$E$115,BY84*(CY84/1000)+(Satokasvi!$E$28-Satokasvi!$E$7)+IF(Z$8="x",Toimenpiteet!$E$29,0)+IF(Z$9="x",Toimenpiteet!$E$60,0)+IF(Z$10="x",Toimenpiteet!$E$88,0))/(1+$C$13)^EY$61</f>
        <v>-130.36244012997</v>
      </c>
      <c r="EZ84" s="37">
        <f ca="1">IF(AA$11="x",Toimenpiteet!$E$115,BZ84*(CZ84/1000)+(Satokasvi!$E$28-Satokasvi!$E$7)+IF(AA$8="x",Toimenpiteet!$E$29,0)+IF(AA$9="x",Toimenpiteet!$E$60,0)+IF(AA$10="x",Toimenpiteet!$E$88,0))/(1+$C$13)^EZ$61</f>
        <v>70.582208561620902</v>
      </c>
      <c r="FA84" s="37"/>
      <c r="FB84" s="37">
        <f t="shared" ca="1" si="48"/>
        <v>228.96969335814717</v>
      </c>
      <c r="FC84" s="37">
        <f t="shared" ca="1" si="49"/>
        <v>343.51957734791984</v>
      </c>
      <c r="FD84" s="37">
        <f t="shared" ca="1" si="50"/>
        <v>465.2464763557839</v>
      </c>
      <c r="FE84" s="37">
        <f t="shared" ca="1" si="51"/>
        <v>588.92489339062286</v>
      </c>
      <c r="FF84" s="37">
        <f t="shared" ca="1" si="52"/>
        <v>360.33356552881935</v>
      </c>
      <c r="FG84" s="37">
        <f t="shared" ca="1" si="53"/>
        <v>138.40023750765093</v>
      </c>
      <c r="FH84" s="37">
        <f t="shared" ca="1" si="54"/>
        <v>-77.069012998337826</v>
      </c>
      <c r="FI84" s="37">
        <f t="shared" ca="1" si="55"/>
        <v>-24.623342269728433</v>
      </c>
      <c r="FJ84" s="37">
        <f t="shared" ca="1" si="56"/>
        <v>70.112802805813288</v>
      </c>
      <c r="FK84" s="37">
        <f t="shared" ca="1" si="57"/>
        <v>250.15149751521153</v>
      </c>
      <c r="FL84" s="37">
        <f t="shared" ca="1" si="58"/>
        <v>571.47356670253657</v>
      </c>
      <c r="FM84" s="37">
        <f t="shared" ca="1" si="59"/>
        <v>385.60789845139868</v>
      </c>
      <c r="FN84" s="37">
        <f t="shared" ca="1" si="60"/>
        <v>667.80303108834471</v>
      </c>
      <c r="FO84" s="37">
        <f t="shared" ca="1" si="61"/>
        <v>802.22697515056166</v>
      </c>
      <c r="FP84" s="37">
        <f t="shared" ca="1" si="62"/>
        <v>1033.0246958800842</v>
      </c>
      <c r="FQ84" s="37">
        <f t="shared" ca="1" si="63"/>
        <v>1138.1744499472313</v>
      </c>
      <c r="FR84" s="37">
        <f t="shared" ca="1" si="64"/>
        <v>1350.9528107535721</v>
      </c>
      <c r="FS84" s="37">
        <f t="shared" ca="1" si="65"/>
        <v>1440.2310490827579</v>
      </c>
      <c r="FT84" s="37">
        <f t="shared" ca="1" si="66"/>
        <v>1538.6484742314472</v>
      </c>
      <c r="FU84" s="37">
        <f t="shared" ca="1" si="67"/>
        <v>1779.4386345520766</v>
      </c>
      <c r="FV84" s="37">
        <f t="shared" ca="1" si="68"/>
        <v>1636.9880764361749</v>
      </c>
      <c r="FW84" s="37">
        <f t="shared" ca="1" si="69"/>
        <v>1498.6865637022897</v>
      </c>
      <c r="FX84" s="37">
        <f t="shared" ca="1" si="70"/>
        <v>1659.931348169554</v>
      </c>
      <c r="FY84" s="37">
        <f t="shared" ca="1" si="71"/>
        <v>1529.5689080395839</v>
      </c>
      <c r="FZ84" s="37">
        <f t="shared" ca="1" si="72"/>
        <v>1600.1511166012049</v>
      </c>
      <c r="GA84" s="37"/>
      <c r="GB84" s="37">
        <f t="shared" ca="1" si="73"/>
        <v>228.96969335814717</v>
      </c>
      <c r="GC84" s="37">
        <f t="shared" ca="1" si="74"/>
        <v>343.51957734791984</v>
      </c>
      <c r="GD84" s="37">
        <f t="shared" ca="1" si="23"/>
        <v>465.2464763557839</v>
      </c>
      <c r="GE84" s="37">
        <f t="shared" ca="1" si="24"/>
        <v>588.92489339062286</v>
      </c>
      <c r="GF84" s="37">
        <f t="shared" ca="1" si="25"/>
        <v>360.33356552881935</v>
      </c>
      <c r="GG84" s="37">
        <f t="shared" ca="1" si="26"/>
        <v>138.40023750765093</v>
      </c>
      <c r="GH84" s="37">
        <f t="shared" ca="1" si="27"/>
        <v>-77.069012998337826</v>
      </c>
      <c r="GI84" s="37">
        <f t="shared" ca="1" si="28"/>
        <v>-24.623342269728433</v>
      </c>
      <c r="GJ84" s="37">
        <f t="shared" ca="1" si="29"/>
        <v>70.112802805813288</v>
      </c>
      <c r="GK84" s="37">
        <f t="shared" ca="1" si="30"/>
        <v>250.15149751521153</v>
      </c>
      <c r="GL84" s="37">
        <f t="shared" ca="1" si="31"/>
        <v>571.47356670253657</v>
      </c>
      <c r="GM84" s="37">
        <f t="shared" ca="1" si="32"/>
        <v>385.60789845139868</v>
      </c>
      <c r="GN84" s="37">
        <f t="shared" ca="1" si="33"/>
        <v>667.80303108834471</v>
      </c>
      <c r="GO84" s="37">
        <f t="shared" ca="1" si="34"/>
        <v>802.22697515056166</v>
      </c>
      <c r="GP84" s="37">
        <f t="shared" ca="1" si="35"/>
        <v>1033.0246958800842</v>
      </c>
      <c r="GQ84" s="37">
        <f t="shared" ca="1" si="36"/>
        <v>1138.1744499472313</v>
      </c>
      <c r="GR84" s="37">
        <f t="shared" ca="1" si="37"/>
        <v>1350.9528107535721</v>
      </c>
      <c r="GS84" s="37">
        <f t="shared" ca="1" si="38"/>
        <v>1440.2310490827579</v>
      </c>
      <c r="GT84" s="37">
        <f t="shared" ca="1" si="39"/>
        <v>1538.6484742314472</v>
      </c>
      <c r="GU84" s="37">
        <f t="shared" ca="1" si="40"/>
        <v>1779.4386345520766</v>
      </c>
      <c r="GV84" s="37">
        <f t="shared" ca="1" si="41"/>
        <v>1636.9880764361749</v>
      </c>
      <c r="GW84" s="37">
        <f t="shared" ca="1" si="42"/>
        <v>1498.6865637022897</v>
      </c>
      <c r="GX84" s="37">
        <f t="shared" ca="1" si="43"/>
        <v>1659.931348169554</v>
      </c>
      <c r="GY84" s="37">
        <f t="shared" ca="1" si="44"/>
        <v>1529.5689080395839</v>
      </c>
      <c r="GZ84" s="37">
        <f t="shared" ca="1" si="45"/>
        <v>1600.1511166012049</v>
      </c>
      <c r="HA84" s="37"/>
      <c r="HB84" s="37">
        <f t="shared" ca="1" si="77"/>
        <v>360.33356552881935</v>
      </c>
      <c r="HC84" s="37">
        <f t="shared" ca="1" si="75"/>
        <v>360.33356552881935</v>
      </c>
      <c r="HD84" s="37">
        <f t="shared" ca="1" si="76"/>
        <v>0</v>
      </c>
      <c r="HF84" s="37">
        <f t="shared" si="83"/>
        <v>-0.5</v>
      </c>
      <c r="HG84" s="37">
        <f>$HG$71</f>
        <v>-1.1111111111111103E-2</v>
      </c>
      <c r="HH84" s="19">
        <f>IF(C$11="x",0,Satokasvi!$H$6*(1+$HF84)*(1+_xlfn.XLOOKUP($HG84,$HG$67:$HG$76,HH$67:HH$76)))</f>
        <v>1248.6111111111111</v>
      </c>
      <c r="HI84" s="35">
        <f>IF(D$11="x",0,Satokasvi!$H$6*(1+$HF84)*(1+_xlfn.XLOOKUP($HG84,$HG$67:$HG$76,HI$67:HI$76)))</f>
        <v>1247.2222222222222</v>
      </c>
      <c r="HJ84" s="35">
        <f>IF(E$11="x",0,Satokasvi!$H$6*(1+$HF84)*(1+_xlfn.XLOOKUP($HG84,$HG$67:$HG$76,HJ$67:HJ$76)))</f>
        <v>1245.8333333333335</v>
      </c>
      <c r="HK84" s="35">
        <f>IF(F$11="x",0,Satokasvi!$H$6*(1+$HF84)*(1+_xlfn.XLOOKUP($HG84,$HG$67:$HG$76,HK$67:HK$76)))</f>
        <v>1244.4444444444443</v>
      </c>
      <c r="HL84" s="35">
        <f>IF(G$11="x",0,Satokasvi!$H$6*(1+$HF84)*(1+_xlfn.XLOOKUP($HG84,$HG$67:$HG$76,HL$67:HL$76)))</f>
        <v>1243.0555555555557</v>
      </c>
      <c r="HM84" s="35">
        <f>IF(H$11="x",0,Satokasvi!$H$6*(1+$HF84)*(1+_xlfn.XLOOKUP($HG84,$HG$67:$HG$76,HM$67:HM$76)))</f>
        <v>1241.6666666666665</v>
      </c>
      <c r="HN84" s="35">
        <f>IF(I$11="x",0,Satokasvi!$H$6*(1+$HF84)*(1+_xlfn.XLOOKUP($HG84,$HG$67:$HG$76,HN$67:HN$76)))</f>
        <v>1240.2777777777778</v>
      </c>
      <c r="HO84" s="35">
        <f>IF(J$11="x",0,Satokasvi!$H$6*(1+$HF84)*(1+_xlfn.XLOOKUP($HG84,$HG$67:$HG$76,HO$67:HO$76)))</f>
        <v>1238.8888888888889</v>
      </c>
      <c r="HP84" s="35">
        <f>IF(K$11="x",0,Satokasvi!$H$6*(1+$HF84)*(1+_xlfn.XLOOKUP($HG84,$HG$67:$HG$76,HP$67:HP$76)))</f>
        <v>1237.5</v>
      </c>
      <c r="HQ84" s="35">
        <f>IF(L$11="x",0,Satokasvi!$H$6*(1+$HF84)*(1+_xlfn.XLOOKUP($HG84,$HG$67:$HG$76,HQ$67:HQ$76)))</f>
        <v>1236.1111111111111</v>
      </c>
      <c r="HR84" s="35">
        <f>IF(M$11="x",0,Satokasvi!$H$6*(1+$HF84)*(1+_xlfn.XLOOKUP($HG84,$HG$67:$HG$76,HR$67:HR$76)))</f>
        <v>1236.1111111111111</v>
      </c>
      <c r="HS84" s="35">
        <f>IF(N$11="x",0,Satokasvi!$H$6*(1+$HF84)*(1+_xlfn.XLOOKUP($HG84,$HG$67:$HG$76,HS$67:HS$76)))</f>
        <v>1236.1111111111111</v>
      </c>
      <c r="HT84" s="35">
        <f>IF(O$11="x",0,Satokasvi!$H$6*(1+$HF84)*(1+_xlfn.XLOOKUP($HG84,$HG$67:$HG$76,HT$67:HT$76)))</f>
        <v>1236.1111111111111</v>
      </c>
      <c r="HU84" s="35">
        <f>IF(P$11="x",0,Satokasvi!$H$6*(1+$HF84)*(1+_xlfn.XLOOKUP($HG84,$HG$67:$HG$76,HU$67:HU$76)))</f>
        <v>1236.1111111111111</v>
      </c>
      <c r="HV84" s="35">
        <f>IF(Q$11="x",0,Satokasvi!$H$6*(1+$HF84)*(1+_xlfn.XLOOKUP($HG84,$HG$67:$HG$76,HV$67:HV$76)))</f>
        <v>1236.1111111111111</v>
      </c>
      <c r="HW84" s="35">
        <f>IF(R$11="x",0,Satokasvi!$H$6*(1+$HF84)*(1+_xlfn.XLOOKUP($HG84,$HG$67:$HG$76,HW$67:HW$76)))</f>
        <v>1236.1111111111111</v>
      </c>
      <c r="HX84" s="35">
        <f>IF(S$11="x",0,Satokasvi!$H$6*(1+$HF84)*(1+_xlfn.XLOOKUP($HG84,$HG$67:$HG$76,HX$67:HX$76)))</f>
        <v>1236.1111111111111</v>
      </c>
      <c r="HY84" s="35">
        <f>IF(T$11="x",0,Satokasvi!$H$6*(1+$HF84)*(1+_xlfn.XLOOKUP($HG84,$HG$67:$HG$76,HY$67:HY$76)))</f>
        <v>1236.1111111111111</v>
      </c>
      <c r="HZ84" s="35">
        <f>IF(U$11="x",0,Satokasvi!$H$6*(1+$HF84)*(1+_xlfn.XLOOKUP($HG84,$HG$67:$HG$76,HZ$67:HZ$76)))</f>
        <v>1236.1111111111111</v>
      </c>
      <c r="IA84" s="35">
        <f>IF(V$11="x",0,Satokasvi!$H$6*(1+$HF84)*(1+_xlfn.XLOOKUP($HG84,$HG$67:$HG$76,IA$67:IA$76)))</f>
        <v>1236.1111111111111</v>
      </c>
      <c r="IB84" s="35">
        <f>IF(W$11="x",0,Satokasvi!$H$6*(1+$HF84)*(1+_xlfn.XLOOKUP($HG84,$HG$67:$HG$76,IB$67:IB$76)))</f>
        <v>1236.1111111111111</v>
      </c>
      <c r="IC84" s="35">
        <f>IF(X$11="x",0,Satokasvi!$H$6*(1+$HF84)*(1+_xlfn.XLOOKUP($HG84,$HG$67:$HG$76,IC$67:IC$76)))</f>
        <v>1236.1111111111111</v>
      </c>
      <c r="ID84" s="35">
        <f>IF(Y$11="x",0,Satokasvi!$H$6*(1+$HF84)*(1+_xlfn.XLOOKUP($HG84,$HG$67:$HG$76,ID$67:ID$76)))</f>
        <v>1236.1111111111111</v>
      </c>
      <c r="IE84" s="35">
        <f>IF(Z$11="x",0,Satokasvi!$H$6*(1+$HF84)*(1+_xlfn.XLOOKUP($HG84,$HG$67:$HG$76,IE$67:IE$76)))</f>
        <v>1236.1111111111111</v>
      </c>
      <c r="IF84" s="35">
        <f>IF(AA$11="x",0,Satokasvi!$H$6*(1+$HF84)*(1+_xlfn.XLOOKUP($HG84,$HG$67:$HG$76,IF$67:IF$76)))</f>
        <v>1236.1111111111111</v>
      </c>
    </row>
    <row r="85" spans="2:240" x14ac:dyDescent="0.35">
      <c r="B85" s="15">
        <f t="shared" ca="1" si="82"/>
        <v>0.18994160327118437</v>
      </c>
      <c r="C85" s="15">
        <f t="shared" ca="1" si="82"/>
        <v>0.84255686437508814</v>
      </c>
      <c r="D85" s="15">
        <f t="shared" ca="1" si="82"/>
        <v>0.10319836236997726</v>
      </c>
      <c r="E85" s="15">
        <f t="shared" ca="1" si="82"/>
        <v>0.58754250408935027</v>
      </c>
      <c r="F85" s="15">
        <f t="shared" ca="1" si="82"/>
        <v>0.84273810181053888</v>
      </c>
      <c r="G85" s="15">
        <f t="shared" ca="1" si="82"/>
        <v>0.32005559634514003</v>
      </c>
      <c r="H85" s="15">
        <f t="shared" ca="1" si="82"/>
        <v>0.63995870957289647</v>
      </c>
      <c r="I85" s="15">
        <f t="shared" ca="1" si="82"/>
        <v>0.74966972486685179</v>
      </c>
      <c r="J85" s="15">
        <f t="shared" ca="1" si="82"/>
        <v>0.86626864431766015</v>
      </c>
      <c r="K85" s="15">
        <f t="shared" ca="1" si="82"/>
        <v>0.87131983285348502</v>
      </c>
      <c r="L85" s="15">
        <f t="shared" ca="1" si="82"/>
        <v>0.34508880056320523</v>
      </c>
      <c r="M85" s="15">
        <f t="shared" ca="1" si="82"/>
        <v>0.90196179089554684</v>
      </c>
      <c r="N85" s="15">
        <f t="shared" ca="1" si="82"/>
        <v>0.12755966801611807</v>
      </c>
      <c r="O85" s="15">
        <f t="shared" ca="1" si="82"/>
        <v>0.36304545119520759</v>
      </c>
      <c r="P85" s="15">
        <f t="shared" ca="1" si="82"/>
        <v>7.9291522572174977E-2</v>
      </c>
      <c r="Q85" s="15">
        <f t="shared" ca="1" si="82"/>
        <v>0.56401380278253266</v>
      </c>
      <c r="R85" s="15">
        <f t="shared" ca="1" si="81"/>
        <v>0.81350201400212518</v>
      </c>
      <c r="S85" s="15">
        <f t="shared" ca="1" si="81"/>
        <v>0.68297352522444843</v>
      </c>
      <c r="T85" s="15">
        <f t="shared" ca="1" si="81"/>
        <v>0.86766110219582604</v>
      </c>
      <c r="U85" s="15">
        <f t="shared" ca="1" si="81"/>
        <v>0.72166225817336715</v>
      </c>
      <c r="V85" s="15">
        <f t="shared" ca="1" si="81"/>
        <v>0.89430457590968826</v>
      </c>
      <c r="W85" s="15">
        <f t="shared" ca="1" si="81"/>
        <v>0.3354416487294507</v>
      </c>
      <c r="X85" s="15">
        <f t="shared" ca="1" si="81"/>
        <v>0.51373891999256494</v>
      </c>
      <c r="Y85" s="15">
        <f t="shared" ca="1" si="81"/>
        <v>0.76760134468331676</v>
      </c>
      <c r="Z85" s="15">
        <f t="shared" ca="1" si="81"/>
        <v>0.68225635095135106</v>
      </c>
      <c r="AB85" s="5">
        <f ca="1">_xlfn.NORM.INV(B85,Satokasvi!$H$8,Satokasvi!$I$8)*_xlfn.BINOM.INV(1,(1-Satokasvi!$H$15),B85)</f>
        <v>0</v>
      </c>
      <c r="AC85" s="5">
        <f ca="1">_xlfn.NORM.INV(C85,Satokasvi!$H$8,Satokasvi!$I$8)*_xlfn.BINOM.INV(1,(1-Satokasvi!$H$15),C85)</f>
        <v>2751.2554923413918</v>
      </c>
      <c r="AD85" s="5">
        <f ca="1">_xlfn.NORM.INV(D85,Satokasvi!$H$8,Satokasvi!$I$8)*_xlfn.BINOM.INV(1,(1-Satokasvi!$H$15),D85)</f>
        <v>0</v>
      </c>
      <c r="AE85" s="5">
        <f ca="1">_xlfn.NORM.INV(E85,Satokasvi!$H$8,Satokasvi!$I$8)*_xlfn.BINOM.INV(1,(1-Satokasvi!$H$15),E85)</f>
        <v>2555.3069732423942</v>
      </c>
      <c r="AF85" s="5">
        <f ca="1">_xlfn.NORM.INV(F85,Satokasvi!$H$8,Satokasvi!$I$8)*_xlfn.BINOM.INV(1,(1-Satokasvi!$H$15),F85)</f>
        <v>2751.4437601039272</v>
      </c>
      <c r="AG85" s="5">
        <f ca="1">_xlfn.NORM.INV(G85,Satokasvi!$H$8,Satokasvi!$I$8)*_xlfn.BINOM.INV(1,(1-Satokasvi!$H$15),G85)</f>
        <v>2383.1141653094587</v>
      </c>
      <c r="AH85" s="5">
        <f ca="1">_xlfn.NORM.INV(H85,Satokasvi!$H$8,Satokasvi!$I$8)*_xlfn.BINOM.INV(1,(1-Satokasvi!$H$15),H85)</f>
        <v>2589.5871069872828</v>
      </c>
      <c r="AI85" s="5">
        <f ca="1">_xlfn.NORM.INV(I85,Satokasvi!$H$8,Satokasvi!$I$8)*_xlfn.BINOM.INV(1,(1-Satokasvi!$H$15),I85)</f>
        <v>2668.3626957126685</v>
      </c>
      <c r="AJ85" s="5">
        <f ca="1">_xlfn.NORM.INV(J85,Satokasvi!$H$8,Satokasvi!$I$8)*_xlfn.BINOM.INV(1,(1-Satokasvi!$H$15),J85)</f>
        <v>2777.2311495011709</v>
      </c>
      <c r="AK85" s="5">
        <f ca="1">_xlfn.NORM.INV(K85,Satokasvi!$H$8,Satokasvi!$I$8)*_xlfn.BINOM.INV(1,(1-Satokasvi!$H$15),K85)</f>
        <v>2783.1630524031843</v>
      </c>
      <c r="AL85" s="5">
        <f ca="1">_xlfn.NORM.INV(L85,Satokasvi!$H$8,Satokasvi!$I$8)*_xlfn.BINOM.INV(1,(1-Satokasvi!$H$15),L85)</f>
        <v>2400.3464853499249</v>
      </c>
      <c r="AM85" s="5">
        <f ca="1">_xlfn.NORM.INV(M85,Satokasvi!$H$8,Satokasvi!$I$8)*_xlfn.BINOM.INV(1,(1-Satokasvi!$H$15),M85)</f>
        <v>2823.2027621179454</v>
      </c>
      <c r="AN85" s="5">
        <f ca="1">_xlfn.NORM.INV(N85,Satokasvi!$H$8,Satokasvi!$I$8)*_xlfn.BINOM.INV(1,(1-Satokasvi!$H$15),N85)</f>
        <v>0</v>
      </c>
      <c r="AO85" s="5">
        <f ca="1">_xlfn.NORM.INV(O85,Satokasvi!$H$8,Satokasvi!$I$8)*_xlfn.BINOM.INV(1,(1-Satokasvi!$H$15),O85)</f>
        <v>2412.4174497145427</v>
      </c>
      <c r="AP85" s="5">
        <f ca="1">_xlfn.NORM.INV(P85,Satokasvi!$H$8,Satokasvi!$I$8)*_xlfn.BINOM.INV(1,(1-Satokasvi!$H$15),P85)</f>
        <v>0</v>
      </c>
      <c r="AQ85" s="5">
        <f ca="1">_xlfn.NORM.INV(Q85,Satokasvi!$H$8,Satokasvi!$I$8)*_xlfn.BINOM.INV(1,(1-Satokasvi!$H$15),Q85)</f>
        <v>2540.2884097639267</v>
      </c>
      <c r="AR85" s="5">
        <f ca="1">_xlfn.NORM.INV(R85,Satokasvi!$H$8,Satokasvi!$I$8)*_xlfn.BINOM.INV(1,(1-Satokasvi!$H$15),R85)</f>
        <v>2722.7188718836337</v>
      </c>
      <c r="AS85" s="5">
        <f ca="1">_xlfn.NORM.INV(S85,Satokasvi!$H$8,Satokasvi!$I$8)*_xlfn.BINOM.INV(1,(1-Satokasvi!$H$15),S85)</f>
        <v>2619.0075195556956</v>
      </c>
      <c r="AT85" s="5">
        <f ca="1">_xlfn.NORM.INV(T85,Satokasvi!$H$8,Satokasvi!$I$8)*_xlfn.BINOM.INV(1,(1-Satokasvi!$H$15),T85)</f>
        <v>2778.8507318694865</v>
      </c>
      <c r="AU85" s="5">
        <f ca="1">_xlfn.NORM.INV(U85,Satokasvi!$H$8,Satokasvi!$I$8)*_xlfn.BINOM.INV(1,(1-Satokasvi!$H$15),U85)</f>
        <v>2646.9466707751167</v>
      </c>
      <c r="AV85" s="5">
        <f ca="1">_xlfn.NORM.INV(V85,Satokasvi!$H$8,Satokasvi!$I$8)*_xlfn.BINOM.INV(1,(1-Satokasvi!$H$15),V85)</f>
        <v>2812.4375259746148</v>
      </c>
      <c r="AW85" s="5">
        <f ca="1">_xlfn.NORM.INV(W85,Satokasvi!$H$8,Satokasvi!$I$8)*_xlfn.BINOM.INV(1,(1-Satokasvi!$H$15),W85)</f>
        <v>2393.7659887259683</v>
      </c>
      <c r="AX85" s="5">
        <f ca="1">_xlfn.NORM.INV(X85,Satokasvi!$H$8,Satokasvi!$I$8)*_xlfn.BINOM.INV(1,(1-Satokasvi!$H$15),X85)</f>
        <v>2508.6112938665192</v>
      </c>
      <c r="AY85" s="5">
        <f ca="1">_xlfn.NORM.INV(Y85,Satokasvi!$H$8,Satokasvi!$I$8)*_xlfn.BINOM.INV(1,(1-Satokasvi!$H$15),Y85)</f>
        <v>2682.7425682517746</v>
      </c>
      <c r="AZ85" s="5">
        <f ca="1">_xlfn.NORM.INV(Z85,Satokasvi!$H$8,Satokasvi!$I$8)*_xlfn.BINOM.INV(1,(1-Satokasvi!$H$15),Z85)</f>
        <v>2618.5044205325144</v>
      </c>
      <c r="BB85" s="5">
        <f ca="1">IF(C$11="x",0,_xlfn.NORM.INV(B85,Satokasvi!$H$8,Satokasvi!$I$8)*IF(C$8="x",(1+Toimenpiteet!$C$7),1)*IF(C$9="x",(1+Toimenpiteet!$C$34),1)*(1+C$30)*_xlfn.BINOM.INV(1,(1-(Satokasvi!$H$15*(1+C$41))),B85))</f>
        <v>0</v>
      </c>
      <c r="BC85" s="5">
        <f ca="1">IF(D$11="x",0,_xlfn.NORM.INV(C85,Satokasvi!$H$8,Satokasvi!$I$8)*IF(D$8="x",(1+Toimenpiteet!$C$7),1)*IF(D$9="x",(1+Toimenpiteet!$C$34),1)*(1+D$30)*_xlfn.BINOM.INV(1,(1-(Satokasvi!$H$15*(1+D$41))),C85))</f>
        <v>2751.2554923413918</v>
      </c>
      <c r="BD85" s="5">
        <f ca="1">IF(E$11="x",0,_xlfn.NORM.INV(D85,Satokasvi!$H$8,Satokasvi!$I$8)*IF(E$8="x",(1+Toimenpiteet!$C$7),1)*IF(E$9="x",(1+Toimenpiteet!$C$34),1)*(1+E$30)*_xlfn.BINOM.INV(1,(1-(Satokasvi!$H$15*(1+E$41))),D85))</f>
        <v>0</v>
      </c>
      <c r="BE85" s="5">
        <f ca="1">IF(F$11="x",0,_xlfn.NORM.INV(E85,Satokasvi!$H$8,Satokasvi!$I$8)*IF(F$8="x",(1+Toimenpiteet!$C$7),1)*IF(F$9="x",(1+Toimenpiteet!$C$34),1)*(1+F$30)*_xlfn.BINOM.INV(1,(1-(Satokasvi!$H$15*(1+F$41))),E85))</f>
        <v>2555.3069732423942</v>
      </c>
      <c r="BF85" s="5">
        <f ca="1">IF(G$11="x",0,_xlfn.NORM.INV(F85,Satokasvi!$H$8,Satokasvi!$I$8)*IF(G$8="x",(1+Toimenpiteet!$C$7),1)*IF(G$9="x",(1+Toimenpiteet!$C$34),1)*(1+G$30)*_xlfn.BINOM.INV(1,(1-(Satokasvi!$H$15*(1+G$41))),F85))</f>
        <v>2751.4437601039272</v>
      </c>
      <c r="BG85" s="5">
        <f ca="1">IF(H$11="x",0,_xlfn.NORM.INV(G85,Satokasvi!$H$8,Satokasvi!$I$8)*IF(H$8="x",(1+Toimenpiteet!$C$7),1)*IF(H$9="x",(1+Toimenpiteet!$C$34),1)*(1+H$30)*_xlfn.BINOM.INV(1,(1-(Satokasvi!$H$15*(1+H$41))),G85))</f>
        <v>2383.1141653094587</v>
      </c>
      <c r="BH85" s="5">
        <f ca="1">IF(I$11="x",0,_xlfn.NORM.INV(H85,Satokasvi!$H$8,Satokasvi!$I$8)*IF(I$8="x",(1+Toimenpiteet!$C$7),1)*IF(I$9="x",(1+Toimenpiteet!$C$34),1)*(1+I$30)*_xlfn.BINOM.INV(1,(1-(Satokasvi!$H$15*(1+I$41))),H85))</f>
        <v>2589.5871069872828</v>
      </c>
      <c r="BI85" s="5">
        <f ca="1">IF(J$11="x",0,_xlfn.NORM.INV(I85,Satokasvi!$H$8,Satokasvi!$I$8)*IF(J$8="x",(1+Toimenpiteet!$C$7),1)*IF(J$9="x",(1+Toimenpiteet!$C$34),1)*(1+J$30)*_xlfn.BINOM.INV(1,(1-(Satokasvi!$H$15*(1+J$41))),I85))</f>
        <v>2668.3626957126685</v>
      </c>
      <c r="BJ85" s="5">
        <f ca="1">IF(K$11="x",0,_xlfn.NORM.INV(J85,Satokasvi!$H$8,Satokasvi!$I$8)*IF(K$8="x",(1+Toimenpiteet!$C$7),1)*IF(K$9="x",(1+Toimenpiteet!$C$34),1)*(1+K$30)*_xlfn.BINOM.INV(1,(1-(Satokasvi!$H$15*(1+K$41))),J85))</f>
        <v>2777.2311495011709</v>
      </c>
      <c r="BK85" s="5">
        <f ca="1">IF(L$11="x",0,_xlfn.NORM.INV(K85,Satokasvi!$H$8,Satokasvi!$I$8)*IF(L$8="x",(1+Toimenpiteet!$C$7),1)*IF(L$9="x",(1+Toimenpiteet!$C$34),1)*(1+L$30)*_xlfn.BINOM.INV(1,(1-(Satokasvi!$H$15*(1+L$41))),K85))</f>
        <v>2783.1630524031843</v>
      </c>
      <c r="BL85" s="5">
        <f ca="1">IF(M$11="x",0,_xlfn.NORM.INV(L85,Satokasvi!$H$8,Satokasvi!$I$8)*IF(M$8="x",(1+Toimenpiteet!$C$7),1)*IF(M$9="x",(1+Toimenpiteet!$C$34),1)*(1+M$30)*_xlfn.BINOM.INV(1,(1-(Satokasvi!$H$15*(1+M$41))),L85))</f>
        <v>2400.3464853499249</v>
      </c>
      <c r="BM85" s="5">
        <f ca="1">IF(N$11="x",0,_xlfn.NORM.INV(M85,Satokasvi!$H$8,Satokasvi!$I$8)*IF(N$8="x",(1+Toimenpiteet!$C$7),1)*IF(N$9="x",(1+Toimenpiteet!$C$34),1)*(1+N$30)*_xlfn.BINOM.INV(1,(1-(Satokasvi!$H$15*(1+N$41))),M85))</f>
        <v>2823.2027621179454</v>
      </c>
      <c r="BN85" s="5">
        <f ca="1">IF(O$11="x",0,_xlfn.NORM.INV(N85,Satokasvi!$H$8,Satokasvi!$I$8)*IF(O$8="x",(1+Toimenpiteet!$C$7),1)*IF(O$9="x",(1+Toimenpiteet!$C$34),1)*(1+O$30)*_xlfn.BINOM.INV(1,(1-(Satokasvi!$H$15*(1+O$41))),N85))</f>
        <v>0</v>
      </c>
      <c r="BO85" s="5">
        <f ca="1">IF(P$11="x",0,_xlfn.NORM.INV(O85,Satokasvi!$H$8,Satokasvi!$I$8)*IF(P$8="x",(1+Toimenpiteet!$C$7),1)*IF(P$9="x",(1+Toimenpiteet!$C$34),1)*(1+P$30)*_xlfn.BINOM.INV(1,(1-(Satokasvi!$H$15*(1+P$41))),O85))</f>
        <v>2412.4174497145427</v>
      </c>
      <c r="BP85" s="5">
        <f ca="1">IF(Q$11="x",0,_xlfn.NORM.INV(P85,Satokasvi!$H$8,Satokasvi!$I$8)*IF(Q$8="x",(1+Toimenpiteet!$C$7),1)*IF(Q$9="x",(1+Toimenpiteet!$C$34),1)*(1+Q$30)*_xlfn.BINOM.INV(1,(1-(Satokasvi!$H$15*(1+Q$41))),P85))</f>
        <v>0</v>
      </c>
      <c r="BQ85" s="5">
        <f ca="1">IF(R$11="x",0,_xlfn.NORM.INV(Q85,Satokasvi!$H$8,Satokasvi!$I$8)*IF(R$8="x",(1+Toimenpiteet!$C$7),1)*IF(R$9="x",(1+Toimenpiteet!$C$34),1)*(1+R$30)*_xlfn.BINOM.INV(1,(1-(Satokasvi!$H$15*(1+R$41))),Q85))</f>
        <v>2540.2884097639267</v>
      </c>
      <c r="BR85" s="5">
        <f ca="1">IF(S$11="x",0,_xlfn.NORM.INV(R85,Satokasvi!$H$8,Satokasvi!$I$8)*IF(S$8="x",(1+Toimenpiteet!$C$7),1)*IF(S$9="x",(1+Toimenpiteet!$C$34),1)*(1+S$30)*_xlfn.BINOM.INV(1,(1-(Satokasvi!$H$15*(1+S$41))),R85))</f>
        <v>2722.7188718836337</v>
      </c>
      <c r="BS85" s="5">
        <f ca="1">IF(T$11="x",0,_xlfn.NORM.INV(S85,Satokasvi!$H$8,Satokasvi!$I$8)*IF(T$8="x",(1+Toimenpiteet!$C$7),1)*IF(T$9="x",(1+Toimenpiteet!$C$34),1)*(1+T$30)*_xlfn.BINOM.INV(1,(1-(Satokasvi!$H$15*(1+T$41))),S85))</f>
        <v>2619.0075195556956</v>
      </c>
      <c r="BT85" s="5">
        <f ca="1">IF(U$11="x",0,_xlfn.NORM.INV(T85,Satokasvi!$H$8,Satokasvi!$I$8)*IF(U$8="x",(1+Toimenpiteet!$C$7),1)*IF(U$9="x",(1+Toimenpiteet!$C$34),1)*(1+U$30)*_xlfn.BINOM.INV(1,(1-(Satokasvi!$H$15*(1+U$41))),T85))</f>
        <v>2778.8507318694865</v>
      </c>
      <c r="BU85" s="5">
        <f ca="1">IF(V$11="x",0,_xlfn.NORM.INV(U85,Satokasvi!$H$8,Satokasvi!$I$8)*IF(V$8="x",(1+Toimenpiteet!$C$7),1)*IF(V$9="x",(1+Toimenpiteet!$C$34),1)*(1+V$30)*_xlfn.BINOM.INV(1,(1-(Satokasvi!$H$15*(1+V$41))),U85))</f>
        <v>2646.9466707751167</v>
      </c>
      <c r="BV85" s="5">
        <f ca="1">IF(W$11="x",0,_xlfn.NORM.INV(V85,Satokasvi!$H$8,Satokasvi!$I$8)*IF(W$8="x",(1+Toimenpiteet!$C$7),1)*IF(W$9="x",(1+Toimenpiteet!$C$34),1)*(1+W$30)*_xlfn.BINOM.INV(1,(1-(Satokasvi!$H$15*(1+W$41))),V85))</f>
        <v>2812.4375259746148</v>
      </c>
      <c r="BW85" s="5">
        <f ca="1">IF(X$11="x",0,_xlfn.NORM.INV(W85,Satokasvi!$H$8,Satokasvi!$I$8)*IF(X$8="x",(1+Toimenpiteet!$C$7),1)*IF(X$9="x",(1+Toimenpiteet!$C$34),1)*(1+X$30)*_xlfn.BINOM.INV(1,(1-(Satokasvi!$H$15*(1+X$41))),W85))</f>
        <v>2393.7659887259683</v>
      </c>
      <c r="BX85" s="5">
        <f ca="1">IF(Y$11="x",0,_xlfn.NORM.INV(X85,Satokasvi!$H$8,Satokasvi!$I$8)*IF(Y$8="x",(1+Toimenpiteet!$C$7),1)*IF(Y$9="x",(1+Toimenpiteet!$C$34),1)*(1+Y$30)*_xlfn.BINOM.INV(1,(1-(Satokasvi!$H$15*(1+Y$41))),X85))</f>
        <v>2508.6112938665192</v>
      </c>
      <c r="BY85" s="5">
        <f ca="1">IF(Z$11="x",0,_xlfn.NORM.INV(Y85,Satokasvi!$H$8,Satokasvi!$I$8)*IF(Z$8="x",(1+Toimenpiteet!$C$7),1)*IF(Z$9="x",(1+Toimenpiteet!$C$34),1)*(1+Z$30)*_xlfn.BINOM.INV(1,(1-(Satokasvi!$H$15*(1+Z$41))),Y85))</f>
        <v>2682.7425682517746</v>
      </c>
      <c r="BZ85" s="5">
        <f ca="1">IF(AA$11="x",0,_xlfn.NORM.INV(Z85,Satokasvi!$H$8,Satokasvi!$I$8)*IF(AA$8="x",(1+Toimenpiteet!$C$7),1)*IF(AA$9="x",(1+Toimenpiteet!$C$34),1)*(1+AA$30)*_xlfn.BINOM.INV(1,(1-(Satokasvi!$H$15*(1+AA$41))),Z85))</f>
        <v>2618.5044205325144</v>
      </c>
      <c r="CB85" s="35">
        <f ca="1">_xlfn.NORM.INV(RAND(),Satokasvi!$H$13,Satokasvi!$I$13)</f>
        <v>182.18125736423434</v>
      </c>
      <c r="CC85" s="35">
        <f ca="1">_xlfn.NORM.INV(RAND(),Satokasvi!$H$13,Satokasvi!$I$13)</f>
        <v>302.28798211147489</v>
      </c>
      <c r="CD85" s="35">
        <f ca="1">_xlfn.NORM.INV(RAND(),Satokasvi!$H$13,Satokasvi!$I$13)</f>
        <v>261.21562152003315</v>
      </c>
      <c r="CE85" s="35">
        <f ca="1">_xlfn.NORM.INV(RAND(),Satokasvi!$H$13,Satokasvi!$I$13)</f>
        <v>234.74454454609531</v>
      </c>
      <c r="CF85" s="35">
        <f ca="1">_xlfn.NORM.INV(RAND(),Satokasvi!$H$13,Satokasvi!$I$13)</f>
        <v>244.24048492707524</v>
      </c>
      <c r="CG85" s="35">
        <f ca="1">_xlfn.NORM.INV(RAND(),Satokasvi!$H$13,Satokasvi!$I$13)</f>
        <v>239.57060387478674</v>
      </c>
      <c r="CH85" s="35">
        <f ca="1">_xlfn.NORM.INV(RAND(),Satokasvi!$H$13,Satokasvi!$I$13)</f>
        <v>183.90511639921539</v>
      </c>
      <c r="CI85" s="35">
        <f ca="1">_xlfn.NORM.INV(RAND(),Satokasvi!$H$13,Satokasvi!$I$13)</f>
        <v>190.69748999604798</v>
      </c>
      <c r="CJ85" s="35">
        <f ca="1">_xlfn.NORM.INV(RAND(),Satokasvi!$H$13,Satokasvi!$I$13)</f>
        <v>184.47680580372733</v>
      </c>
      <c r="CK85" s="35">
        <f ca="1">_xlfn.NORM.INV(RAND(),Satokasvi!$H$13,Satokasvi!$I$13)</f>
        <v>198.92371035957925</v>
      </c>
      <c r="CL85" s="35">
        <f ca="1">_xlfn.NORM.INV(RAND(),Satokasvi!$H$13,Satokasvi!$I$13)</f>
        <v>170.38908546685113</v>
      </c>
      <c r="CM85" s="35">
        <f ca="1">_xlfn.NORM.INV(RAND(),Satokasvi!$H$13,Satokasvi!$I$13)</f>
        <v>175.02890591521248</v>
      </c>
      <c r="CN85" s="35">
        <f ca="1">_xlfn.NORM.INV(RAND(),Satokasvi!$H$13,Satokasvi!$I$13)</f>
        <v>201.42692710436191</v>
      </c>
      <c r="CO85" s="35">
        <f ca="1">_xlfn.NORM.INV(RAND(),Satokasvi!$H$13,Satokasvi!$I$13)</f>
        <v>134.54411063258004</v>
      </c>
      <c r="CP85" s="35">
        <f ca="1">_xlfn.NORM.INV(RAND(),Satokasvi!$H$13,Satokasvi!$I$13)</f>
        <v>167.18999263505361</v>
      </c>
      <c r="CQ85" s="35">
        <f ca="1">_xlfn.NORM.INV(RAND(),Satokasvi!$H$13,Satokasvi!$I$13)</f>
        <v>99.17137780831959</v>
      </c>
      <c r="CR85" s="35">
        <f ca="1">_xlfn.NORM.INV(RAND(),Satokasvi!$H$13,Satokasvi!$I$13)</f>
        <v>185.37837364605852</v>
      </c>
      <c r="CS85" s="35">
        <f ca="1">_xlfn.NORM.INV(RAND(),Satokasvi!$H$13,Satokasvi!$I$13)</f>
        <v>137.88295788719091</v>
      </c>
      <c r="CT85" s="35">
        <f ca="1">_xlfn.NORM.INV(RAND(),Satokasvi!$H$13,Satokasvi!$I$13)</f>
        <v>216.71362297924037</v>
      </c>
      <c r="CU85" s="35">
        <f ca="1">_xlfn.NORM.INV(RAND(),Satokasvi!$H$13,Satokasvi!$I$13)</f>
        <v>200.87851209416939</v>
      </c>
      <c r="CV85" s="35">
        <f ca="1">_xlfn.NORM.INV(RAND(),Satokasvi!$H$13,Satokasvi!$I$13)</f>
        <v>183.35579411385359</v>
      </c>
      <c r="CW85" s="35">
        <f ca="1">_xlfn.NORM.INV(RAND(),Satokasvi!$H$13,Satokasvi!$I$13)</f>
        <v>190.62005614049201</v>
      </c>
      <c r="CX85" s="35">
        <f ca="1">_xlfn.NORM.INV(RAND(),Satokasvi!$H$13,Satokasvi!$I$13)</f>
        <v>301.0474517298162</v>
      </c>
      <c r="CY85" s="35">
        <f ca="1">_xlfn.NORM.INV(RAND(),Satokasvi!$H$13,Satokasvi!$I$13)</f>
        <v>137.32701043359256</v>
      </c>
      <c r="CZ85" s="35">
        <f ca="1">_xlfn.NORM.INV(RAND(),Satokasvi!$H$13,Satokasvi!$I$13)</f>
        <v>222.27282151479599</v>
      </c>
      <c r="DB85" s="37">
        <f ca="1">(AB85*(CB85/1000)+(Satokasvi!$E$28-Satokasvi!$E$7))/(1+$C$13)^DB$61</f>
        <v>-257.28155339805824</v>
      </c>
      <c r="DC85" s="37">
        <f ca="1">(AC85*(CC85/1000)+(Satokasvi!$E$28-Satokasvi!$E$7))/(1+$C$13)^DC$61</f>
        <v>534.14221043735665</v>
      </c>
      <c r="DD85" s="37">
        <f ca="1">(AD85*(CD85/1000)+(Satokasvi!$E$28-Satokasvi!$E$7))/(1+$C$13)^DD$61</f>
        <v>-242.51253972858729</v>
      </c>
      <c r="DE85" s="37">
        <f ca="1">(AE85*(CE85/1000)+(Satokasvi!$E$28-Satokasvi!$E$7))/(1+$C$13)^DE$61</f>
        <v>297.50488724228398</v>
      </c>
      <c r="DF85" s="37">
        <f ca="1">(AF85*(CF85/1000)+(Satokasvi!$E$28-Satokasvi!$E$7))/(1+$C$13)^DF$61</f>
        <v>351.09381572526252</v>
      </c>
      <c r="DG85" s="37">
        <f ca="1">(AG85*(CG85/1000)+(Satokasvi!$E$28-Satokasvi!$E$7))/(1+$C$13)^DG$61</f>
        <v>256.20661722693262</v>
      </c>
      <c r="DH85" s="37">
        <f ca="1">(AH85*(CH85/1000)+(Satokasvi!$E$28-Satokasvi!$E$7))/(1+$C$13)^DH$61</f>
        <v>171.75608350977492</v>
      </c>
      <c r="DI85" s="37">
        <f ca="1">(AI85*(CI85/1000)+(Satokasvi!$E$28-Satokasvi!$E$7))/(1+$C$13)^DI$61</f>
        <v>192.49749583948304</v>
      </c>
      <c r="DJ85" s="37">
        <f ca="1">(AJ85*(CJ85/1000)+(Satokasvi!$E$28-Satokasvi!$E$7))/(1+$C$13)^DJ$61</f>
        <v>189.56147666425258</v>
      </c>
      <c r="DK85" s="37">
        <f ca="1">(AK85*(CK85/1000)+(Satokasvi!$E$28-Satokasvi!$E$7))/(1+$C$13)^DK$61</f>
        <v>214.773125289684</v>
      </c>
      <c r="DL85" s="37">
        <f ca="1">(AL85*(CL85/1000)+(Satokasvi!$E$28-Satokasvi!$E$7))/(1+$C$13)^DL$61</f>
        <v>104.02349305828268</v>
      </c>
      <c r="DM85" s="37">
        <f ca="1">(AM85*(CM85/1000)+(Satokasvi!$E$28-Satokasvi!$E$7))/(1+$C$13)^DM$61</f>
        <v>160.71565207345412</v>
      </c>
      <c r="DN85" s="37">
        <f ca="1">(AN85*(CN85/1000)+(Satokasvi!$E$28-Satokasvi!$E$7))/(1+$C$13)^DN$61</f>
        <v>-180.45210509819213</v>
      </c>
      <c r="DO85" s="37">
        <f ca="1">(AO85*(CO85/1000)+(Satokasvi!$E$28-Satokasvi!$E$7))/(1+$C$13)^DO$61</f>
        <v>39.387124788294322</v>
      </c>
      <c r="DP85" s="37">
        <f ca="1">(AP85*(CP85/1000)+(Satokasvi!$E$28-Satokasvi!$E$7))/(1+$C$13)^DP$61</f>
        <v>-170.09341606013018</v>
      </c>
      <c r="DQ85" s="37">
        <f ca="1">(AQ85*(CQ85/1000)+(Satokasvi!$E$28-Satokasvi!$E$7))/(1+$C$13)^DQ$61</f>
        <v>-8.1485922001720468</v>
      </c>
      <c r="DR85" s="37">
        <f ca="1">(AR85*(CR85/1000)+(Satokasvi!$E$28-Satokasvi!$E$7))/(1+$C$13)^DR$61</f>
        <v>145.04252641589156</v>
      </c>
      <c r="DS85" s="37">
        <f ca="1">(AS85*(CS85/1000)+(Satokasvi!$E$28-Satokasvi!$E$7))/(1+$C$13)^DS$61</f>
        <v>56.458315873595325</v>
      </c>
      <c r="DT85" s="37">
        <f ca="1">(AT85*(CT85/1000)+(Satokasvi!$E$28-Satokasvi!$E$7))/(1+$C$13)^DT$61</f>
        <v>192.30889407549881</v>
      </c>
      <c r="DU85" s="37">
        <f ca="1">(AU85*(CU85/1000)+(Satokasvi!$E$28-Satokasvi!$E$7))/(1+$C$13)^DU$61</f>
        <v>147.67346755735099</v>
      </c>
      <c r="DV85" s="37">
        <f ca="1">(AV85*(CV85/1000)+(Satokasvi!$E$28-Satokasvi!$E$7))/(1+$C$13)^DV$61</f>
        <v>134.75108715729939</v>
      </c>
      <c r="DW85" s="37">
        <f ca="1">(AW85*(CW85/1000)+(Satokasvi!$E$28-Satokasvi!$E$7))/(1+$C$13)^DW$61</f>
        <v>99.837934776120349</v>
      </c>
      <c r="DX85" s="37">
        <f ca="1">(AX85*(CX85/1000)+(Satokasvi!$E$28-Satokasvi!$E$7))/(1+$C$13)^DX$61</f>
        <v>248.38588763931116</v>
      </c>
      <c r="DY85" s="37">
        <f ca="1">(AY85*(CY85/1000)+(Satokasvi!$E$28-Satokasvi!$E$7))/(1+$C$13)^DY$61</f>
        <v>50.872351672163205</v>
      </c>
      <c r="DZ85" s="37">
        <f ca="1">(AZ85*(CZ85/1000)+(Satokasvi!$E$28-Satokasvi!$E$7))/(1+$C$13)^DZ$61</f>
        <v>151.41164743917417</v>
      </c>
      <c r="EB85" s="37">
        <f ca="1">IF(C$11="x",Toimenpiteet!$E$115,BB85*(CB85/1000)+(Satokasvi!$E$28-Satokasvi!$E$7)+IF(C$8="x",Toimenpiteet!$E$29,0)+IF(C$9="x",Toimenpiteet!$E$60,0)+IF(C$10="x",Toimenpiteet!$E$88,0))/(1+$C$13)^EB$61</f>
        <v>-257.28155339805824</v>
      </c>
      <c r="EC85" s="37">
        <f ca="1">IF(D$11="x",Toimenpiteet!$E$115,BC85*(CC85/1000)+(Satokasvi!$E$28-Satokasvi!$E$7)+IF(D$8="x",Toimenpiteet!$E$29,0)+IF(D$9="x",Toimenpiteet!$E$60,0)+IF(D$10="x",Toimenpiteet!$E$88,0))/(1+$C$13)^EC$61</f>
        <v>534.14221043735665</v>
      </c>
      <c r="ED85" s="37">
        <f ca="1">IF(E$11="x",Toimenpiteet!$E$115,BD85*(CD85/1000)+(Satokasvi!$E$28-Satokasvi!$E$7)+IF(E$8="x",Toimenpiteet!$E$29,0)+IF(E$9="x",Toimenpiteet!$E$60,0)+IF(E$10="x",Toimenpiteet!$E$88,0))/(1+$C$13)^ED$61</f>
        <v>-242.51253972858729</v>
      </c>
      <c r="EE85" s="37">
        <f ca="1">IF(F$11="x",Toimenpiteet!$E$115,BE85*(CE85/1000)+(Satokasvi!$E$28-Satokasvi!$E$7)+IF(F$8="x",Toimenpiteet!$E$29,0)+IF(F$9="x",Toimenpiteet!$E$60,0)+IF(F$10="x",Toimenpiteet!$E$88,0))/(1+$C$13)^EE$61</f>
        <v>297.50488724228398</v>
      </c>
      <c r="EF85" s="37">
        <f ca="1">IF(G$11="x",Toimenpiteet!$E$115,BF85*(CF85/1000)+(Satokasvi!$E$28-Satokasvi!$E$7)+IF(G$8="x",Toimenpiteet!$E$29,0)+IF(G$9="x",Toimenpiteet!$E$60,0)+IF(G$10="x",Toimenpiteet!$E$88,0))/(1+$C$13)^EF$61</f>
        <v>351.09381572526252</v>
      </c>
      <c r="EG85" s="37">
        <f ca="1">IF(H$11="x",Toimenpiteet!$E$115,BG85*(CG85/1000)+(Satokasvi!$E$28-Satokasvi!$E$7)+IF(H$8="x",Toimenpiteet!$E$29,0)+IF(H$9="x",Toimenpiteet!$E$60,0)+IF(H$10="x",Toimenpiteet!$E$88,0))/(1+$C$13)^EG$61</f>
        <v>256.20661722693262</v>
      </c>
      <c r="EH85" s="37">
        <f ca="1">IF(I$11="x",Toimenpiteet!$E$115,BH85*(CH85/1000)+(Satokasvi!$E$28-Satokasvi!$E$7)+IF(I$8="x",Toimenpiteet!$E$29,0)+IF(I$9="x",Toimenpiteet!$E$60,0)+IF(I$10="x",Toimenpiteet!$E$88,0))/(1+$C$13)^EH$61</f>
        <v>171.75608350977492</v>
      </c>
      <c r="EI85" s="37">
        <f ca="1">IF(J$11="x",Toimenpiteet!$E$115,BI85*(CI85/1000)+(Satokasvi!$E$28-Satokasvi!$E$7)+IF(J$8="x",Toimenpiteet!$E$29,0)+IF(J$9="x",Toimenpiteet!$E$60,0)+IF(J$10="x",Toimenpiteet!$E$88,0))/(1+$C$13)^EI$61</f>
        <v>192.49749583948304</v>
      </c>
      <c r="EJ85" s="37">
        <f ca="1">IF(K$11="x",Toimenpiteet!$E$115,BJ85*(CJ85/1000)+(Satokasvi!$E$28-Satokasvi!$E$7)+IF(K$8="x",Toimenpiteet!$E$29,0)+IF(K$9="x",Toimenpiteet!$E$60,0)+IF(K$10="x",Toimenpiteet!$E$88,0))/(1+$C$13)^EJ$61</f>
        <v>189.56147666425258</v>
      </c>
      <c r="EK85" s="37">
        <f ca="1">IF(L$11="x",Toimenpiteet!$E$115,BK85*(CK85/1000)+(Satokasvi!$E$28-Satokasvi!$E$7)+IF(L$8="x",Toimenpiteet!$E$29,0)+IF(L$9="x",Toimenpiteet!$E$60,0)+IF(L$10="x",Toimenpiteet!$E$88,0))/(1+$C$13)^EK$61</f>
        <v>214.773125289684</v>
      </c>
      <c r="EL85" s="37">
        <f ca="1">IF(M$11="x",Toimenpiteet!$E$115,BL85*(CL85/1000)+(Satokasvi!$E$28-Satokasvi!$E$7)+IF(M$8="x",Toimenpiteet!$E$29,0)+IF(M$9="x",Toimenpiteet!$E$60,0)+IF(M$10="x",Toimenpiteet!$E$88,0))/(1+$C$13)^EL$61</f>
        <v>104.02349305828268</v>
      </c>
      <c r="EM85" s="37">
        <f ca="1">IF(N$11="x",Toimenpiteet!$E$115,BM85*(CM85/1000)+(Satokasvi!$E$28-Satokasvi!$E$7)+IF(N$8="x",Toimenpiteet!$E$29,0)+IF(N$9="x",Toimenpiteet!$E$60,0)+IF(N$10="x",Toimenpiteet!$E$88,0))/(1+$C$13)^EM$61</f>
        <v>160.71565207345412</v>
      </c>
      <c r="EN85" s="37">
        <f ca="1">IF(O$11="x",Toimenpiteet!$E$115,BN85*(CN85/1000)+(Satokasvi!$E$28-Satokasvi!$E$7)+IF(O$8="x",Toimenpiteet!$E$29,0)+IF(O$9="x",Toimenpiteet!$E$60,0)+IF(O$10="x",Toimenpiteet!$E$88,0))/(1+$C$13)^EN$61</f>
        <v>-180.45210509819213</v>
      </c>
      <c r="EO85" s="37">
        <f ca="1">IF(P$11="x",Toimenpiteet!$E$115,BO85*(CO85/1000)+(Satokasvi!$E$28-Satokasvi!$E$7)+IF(P$8="x",Toimenpiteet!$E$29,0)+IF(P$9="x",Toimenpiteet!$E$60,0)+IF(P$10="x",Toimenpiteet!$E$88,0))/(1+$C$13)^EO$61</f>
        <v>39.387124788294322</v>
      </c>
      <c r="EP85" s="37">
        <f ca="1">IF(Q$11="x",Toimenpiteet!$E$115,BP85*(CP85/1000)+(Satokasvi!$E$28-Satokasvi!$E$7)+IF(Q$8="x",Toimenpiteet!$E$29,0)+IF(Q$9="x",Toimenpiteet!$E$60,0)+IF(Q$10="x",Toimenpiteet!$E$88,0))/(1+$C$13)^EP$61</f>
        <v>-170.09341606013018</v>
      </c>
      <c r="EQ85" s="37">
        <f ca="1">IF(R$11="x",Toimenpiteet!$E$115,BQ85*(CQ85/1000)+(Satokasvi!$E$28-Satokasvi!$E$7)+IF(R$8="x",Toimenpiteet!$E$29,0)+IF(R$9="x",Toimenpiteet!$E$60,0)+IF(R$10="x",Toimenpiteet!$E$88,0))/(1+$C$13)^EQ$61</f>
        <v>-8.1485922001720468</v>
      </c>
      <c r="ER85" s="37">
        <f ca="1">IF(S$11="x",Toimenpiteet!$E$115,BR85*(CR85/1000)+(Satokasvi!$E$28-Satokasvi!$E$7)+IF(S$8="x",Toimenpiteet!$E$29,0)+IF(S$9="x",Toimenpiteet!$E$60,0)+IF(S$10="x",Toimenpiteet!$E$88,0))/(1+$C$13)^ER$61</f>
        <v>145.04252641589156</v>
      </c>
      <c r="ES85" s="37">
        <f ca="1">IF(T$11="x",Toimenpiteet!$E$115,BS85*(CS85/1000)+(Satokasvi!$E$28-Satokasvi!$E$7)+IF(T$8="x",Toimenpiteet!$E$29,0)+IF(T$9="x",Toimenpiteet!$E$60,0)+IF(T$10="x",Toimenpiteet!$E$88,0))/(1+$C$13)^ES$61</f>
        <v>56.458315873595325</v>
      </c>
      <c r="ET85" s="37">
        <f ca="1">IF(U$11="x",Toimenpiteet!$E$115,BT85*(CT85/1000)+(Satokasvi!$E$28-Satokasvi!$E$7)+IF(U$8="x",Toimenpiteet!$E$29,0)+IF(U$9="x",Toimenpiteet!$E$60,0)+IF(U$10="x",Toimenpiteet!$E$88,0))/(1+$C$13)^ET$61</f>
        <v>192.30889407549881</v>
      </c>
      <c r="EU85" s="37">
        <f ca="1">IF(V$11="x",Toimenpiteet!$E$115,BU85*(CU85/1000)+(Satokasvi!$E$28-Satokasvi!$E$7)+IF(V$8="x",Toimenpiteet!$E$29,0)+IF(V$9="x",Toimenpiteet!$E$60,0)+IF(V$10="x",Toimenpiteet!$E$88,0))/(1+$C$13)^EU$61</f>
        <v>147.67346755735099</v>
      </c>
      <c r="EV85" s="37">
        <f ca="1">IF(W$11="x",Toimenpiteet!$E$115,BV85*(CV85/1000)+(Satokasvi!$E$28-Satokasvi!$E$7)+IF(W$8="x",Toimenpiteet!$E$29,0)+IF(W$9="x",Toimenpiteet!$E$60,0)+IF(W$10="x",Toimenpiteet!$E$88,0))/(1+$C$13)^EV$61</f>
        <v>134.75108715729939</v>
      </c>
      <c r="EW85" s="37">
        <f ca="1">IF(X$11="x",Toimenpiteet!$E$115,BW85*(CW85/1000)+(Satokasvi!$E$28-Satokasvi!$E$7)+IF(X$8="x",Toimenpiteet!$E$29,0)+IF(X$9="x",Toimenpiteet!$E$60,0)+IF(X$10="x",Toimenpiteet!$E$88,0))/(1+$C$13)^EW$61</f>
        <v>99.837934776120349</v>
      </c>
      <c r="EX85" s="37">
        <f ca="1">IF(Y$11="x",Toimenpiteet!$E$115,BX85*(CX85/1000)+(Satokasvi!$E$28-Satokasvi!$E$7)+IF(Y$8="x",Toimenpiteet!$E$29,0)+IF(Y$9="x",Toimenpiteet!$E$60,0)+IF(Y$10="x",Toimenpiteet!$E$88,0))/(1+$C$13)^EX$61</f>
        <v>248.38588763931116</v>
      </c>
      <c r="EY85" s="37">
        <f ca="1">IF(Z$11="x",Toimenpiteet!$E$115,BY85*(CY85/1000)+(Satokasvi!$E$28-Satokasvi!$E$7)+IF(Z$8="x",Toimenpiteet!$E$29,0)+IF(Z$9="x",Toimenpiteet!$E$60,0)+IF(Z$10="x",Toimenpiteet!$E$88,0))/(1+$C$13)^EY$61</f>
        <v>50.872351672163205</v>
      </c>
      <c r="EZ85" s="37">
        <f ca="1">IF(AA$11="x",Toimenpiteet!$E$115,BZ85*(CZ85/1000)+(Satokasvi!$E$28-Satokasvi!$E$7)+IF(AA$8="x",Toimenpiteet!$E$29,0)+IF(AA$9="x",Toimenpiteet!$E$60,0)+IF(AA$10="x",Toimenpiteet!$E$88,0))/(1+$C$13)^EZ$61</f>
        <v>151.41164743917417</v>
      </c>
      <c r="FA85" s="37"/>
      <c r="FB85" s="37">
        <f t="shared" ca="1" si="48"/>
        <v>-257.28155339805824</v>
      </c>
      <c r="FC85" s="37">
        <f t="shared" ca="1" si="49"/>
        <v>276.86065703929842</v>
      </c>
      <c r="FD85" s="37">
        <f t="shared" ca="1" si="50"/>
        <v>34.348117310711132</v>
      </c>
      <c r="FE85" s="37">
        <f t="shared" ca="1" si="51"/>
        <v>331.85300455299512</v>
      </c>
      <c r="FF85" s="37">
        <f t="shared" ca="1" si="52"/>
        <v>682.94682027825763</v>
      </c>
      <c r="FG85" s="37">
        <f t="shared" ca="1" si="53"/>
        <v>939.15343750519025</v>
      </c>
      <c r="FH85" s="37">
        <f t="shared" ca="1" si="54"/>
        <v>1110.9095210149651</v>
      </c>
      <c r="FI85" s="37">
        <f t="shared" ca="1" si="55"/>
        <v>1303.4070168544481</v>
      </c>
      <c r="FJ85" s="37">
        <f t="shared" ca="1" si="56"/>
        <v>1492.9684935187006</v>
      </c>
      <c r="FK85" s="37">
        <f t="shared" ca="1" si="57"/>
        <v>1707.7416188083846</v>
      </c>
      <c r="FL85" s="37">
        <f t="shared" ca="1" si="58"/>
        <v>1811.7651118666672</v>
      </c>
      <c r="FM85" s="37">
        <f t="shared" ca="1" si="59"/>
        <v>1972.4807639401213</v>
      </c>
      <c r="FN85" s="37">
        <f t="shared" ca="1" si="60"/>
        <v>1792.0286588419292</v>
      </c>
      <c r="FO85" s="37">
        <f t="shared" ca="1" si="61"/>
        <v>1831.4157836302236</v>
      </c>
      <c r="FP85" s="37">
        <f t="shared" ca="1" si="62"/>
        <v>1661.3223675700933</v>
      </c>
      <c r="FQ85" s="37">
        <f t="shared" ca="1" si="63"/>
        <v>1653.1737753699213</v>
      </c>
      <c r="FR85" s="37">
        <f t="shared" ca="1" si="64"/>
        <v>1798.2163017858129</v>
      </c>
      <c r="FS85" s="37">
        <f t="shared" ca="1" si="65"/>
        <v>1854.6746176594083</v>
      </c>
      <c r="FT85" s="37">
        <f t="shared" ca="1" si="66"/>
        <v>2046.9835117349071</v>
      </c>
      <c r="FU85" s="37">
        <f t="shared" ca="1" si="67"/>
        <v>2194.6569792922583</v>
      </c>
      <c r="FV85" s="37">
        <f t="shared" ca="1" si="68"/>
        <v>2329.4080664495577</v>
      </c>
      <c r="FW85" s="37">
        <f t="shared" ca="1" si="69"/>
        <v>2429.2460012256779</v>
      </c>
      <c r="FX85" s="37">
        <f t="shared" ca="1" si="70"/>
        <v>2677.6318888649889</v>
      </c>
      <c r="FY85" s="37">
        <f t="shared" ca="1" si="71"/>
        <v>2728.5042405371523</v>
      </c>
      <c r="FZ85" s="37">
        <f t="shared" ca="1" si="72"/>
        <v>2879.9158879763263</v>
      </c>
      <c r="GA85" s="37"/>
      <c r="GB85" s="37">
        <f t="shared" ca="1" si="73"/>
        <v>-257.28155339805824</v>
      </c>
      <c r="GC85" s="37">
        <f t="shared" ca="1" si="74"/>
        <v>276.86065703929842</v>
      </c>
      <c r="GD85" s="37">
        <f t="shared" ca="1" si="23"/>
        <v>34.348117310711132</v>
      </c>
      <c r="GE85" s="37">
        <f t="shared" ca="1" si="24"/>
        <v>331.85300455299512</v>
      </c>
      <c r="GF85" s="37">
        <f t="shared" ca="1" si="25"/>
        <v>682.94682027825763</v>
      </c>
      <c r="GG85" s="37">
        <f t="shared" ca="1" si="26"/>
        <v>939.15343750519025</v>
      </c>
      <c r="GH85" s="37">
        <f t="shared" ca="1" si="27"/>
        <v>1110.9095210149651</v>
      </c>
      <c r="GI85" s="37">
        <f t="shared" ca="1" si="28"/>
        <v>1303.4070168544481</v>
      </c>
      <c r="GJ85" s="37">
        <f t="shared" ca="1" si="29"/>
        <v>1492.9684935187006</v>
      </c>
      <c r="GK85" s="37">
        <f t="shared" ca="1" si="30"/>
        <v>1707.7416188083846</v>
      </c>
      <c r="GL85" s="37">
        <f t="shared" ca="1" si="31"/>
        <v>1811.7651118666672</v>
      </c>
      <c r="GM85" s="37">
        <f t="shared" ca="1" si="32"/>
        <v>1972.4807639401213</v>
      </c>
      <c r="GN85" s="37">
        <f t="shared" ca="1" si="33"/>
        <v>1792.0286588419292</v>
      </c>
      <c r="GO85" s="37">
        <f t="shared" ca="1" si="34"/>
        <v>1831.4157836302236</v>
      </c>
      <c r="GP85" s="37">
        <f t="shared" ca="1" si="35"/>
        <v>1661.3223675700933</v>
      </c>
      <c r="GQ85" s="37">
        <f t="shared" ca="1" si="36"/>
        <v>1653.1737753699213</v>
      </c>
      <c r="GR85" s="37">
        <f t="shared" ca="1" si="37"/>
        <v>1798.2163017858129</v>
      </c>
      <c r="GS85" s="37">
        <f t="shared" ca="1" si="38"/>
        <v>1854.6746176594083</v>
      </c>
      <c r="GT85" s="37">
        <f t="shared" ca="1" si="39"/>
        <v>2046.9835117349071</v>
      </c>
      <c r="GU85" s="37">
        <f t="shared" ca="1" si="40"/>
        <v>2194.6569792922583</v>
      </c>
      <c r="GV85" s="37">
        <f t="shared" ca="1" si="41"/>
        <v>2329.4080664495577</v>
      </c>
      <c r="GW85" s="37">
        <f t="shared" ca="1" si="42"/>
        <v>2429.2460012256779</v>
      </c>
      <c r="GX85" s="37">
        <f t="shared" ca="1" si="43"/>
        <v>2677.6318888649889</v>
      </c>
      <c r="GY85" s="37">
        <f t="shared" ca="1" si="44"/>
        <v>2728.5042405371523</v>
      </c>
      <c r="GZ85" s="37">
        <f t="shared" ca="1" si="45"/>
        <v>2879.9158879763263</v>
      </c>
      <c r="HA85" s="37"/>
      <c r="HB85" s="37">
        <f t="shared" ca="1" si="77"/>
        <v>682.94682027825763</v>
      </c>
      <c r="HC85" s="37">
        <f t="shared" ca="1" si="75"/>
        <v>682.94682027825763</v>
      </c>
      <c r="HD85" s="37">
        <f t="shared" ca="1" si="76"/>
        <v>0</v>
      </c>
      <c r="HF85" s="37">
        <f t="shared" si="83"/>
        <v>-0.5</v>
      </c>
      <c r="HG85" s="37">
        <f>$HG$72</f>
        <v>1.111111111111112E-2</v>
      </c>
      <c r="HH85" s="19">
        <f>IF(C$11="x",0,Satokasvi!$H$6*(1+$HF85)*(1+_xlfn.XLOOKUP($HG85,$HG$67:$HG$76,HH$67:HH$76)))</f>
        <v>1251.3888888888889</v>
      </c>
      <c r="HI85" s="35">
        <f>IF(D$11="x",0,Satokasvi!$H$6*(1+$HF85)*(1+_xlfn.XLOOKUP($HG85,$HG$67:$HG$76,HI$67:HI$76)))</f>
        <v>1252.7777777777776</v>
      </c>
      <c r="HJ85" s="35">
        <f>IF(E$11="x",0,Satokasvi!$H$6*(1+$HF85)*(1+_xlfn.XLOOKUP($HG85,$HG$67:$HG$76,HJ$67:HJ$76)))</f>
        <v>1254.1666666666667</v>
      </c>
      <c r="HK85" s="35">
        <f>IF(F$11="x",0,Satokasvi!$H$6*(1+$HF85)*(1+_xlfn.XLOOKUP($HG85,$HG$67:$HG$76,HK$67:HK$76)))</f>
        <v>1255.5555555555557</v>
      </c>
      <c r="HL85" s="35">
        <f>IF(G$11="x",0,Satokasvi!$H$6*(1+$HF85)*(1+_xlfn.XLOOKUP($HG85,$HG$67:$HG$76,HL$67:HL$76)))</f>
        <v>1256.9444444444443</v>
      </c>
      <c r="HM85" s="35">
        <f>IF(H$11="x",0,Satokasvi!$H$6*(1+$HF85)*(1+_xlfn.XLOOKUP($HG85,$HG$67:$HG$76,HM$67:HM$76)))</f>
        <v>1258.3333333333333</v>
      </c>
      <c r="HN85" s="35">
        <f>IF(I$11="x",0,Satokasvi!$H$6*(1+$HF85)*(1+_xlfn.XLOOKUP($HG85,$HG$67:$HG$76,HN$67:HN$76)))</f>
        <v>1259.7222222222224</v>
      </c>
      <c r="HO85" s="35">
        <f>IF(J$11="x",0,Satokasvi!$H$6*(1+$HF85)*(1+_xlfn.XLOOKUP($HG85,$HG$67:$HG$76,HO$67:HO$76)))</f>
        <v>1261.1111111111111</v>
      </c>
      <c r="HP85" s="35">
        <f>IF(K$11="x",0,Satokasvi!$H$6*(1+$HF85)*(1+_xlfn.XLOOKUP($HG85,$HG$67:$HG$76,HP$67:HP$76)))</f>
        <v>1262.5</v>
      </c>
      <c r="HQ85" s="35">
        <f>IF(L$11="x",0,Satokasvi!$H$6*(1+$HF85)*(1+_xlfn.XLOOKUP($HG85,$HG$67:$HG$76,HQ$67:HQ$76)))</f>
        <v>1263.8888888888889</v>
      </c>
      <c r="HR85" s="35">
        <f>IF(M$11="x",0,Satokasvi!$H$6*(1+$HF85)*(1+_xlfn.XLOOKUP($HG85,$HG$67:$HG$76,HR$67:HR$76)))</f>
        <v>1263.8888888888889</v>
      </c>
      <c r="HS85" s="35">
        <f>IF(N$11="x",0,Satokasvi!$H$6*(1+$HF85)*(1+_xlfn.XLOOKUP($HG85,$HG$67:$HG$76,HS$67:HS$76)))</f>
        <v>1263.8888888888889</v>
      </c>
      <c r="HT85" s="35">
        <f>IF(O$11="x",0,Satokasvi!$H$6*(1+$HF85)*(1+_xlfn.XLOOKUP($HG85,$HG$67:$HG$76,HT$67:HT$76)))</f>
        <v>1263.8888888888889</v>
      </c>
      <c r="HU85" s="35">
        <f>IF(P$11="x",0,Satokasvi!$H$6*(1+$HF85)*(1+_xlfn.XLOOKUP($HG85,$HG$67:$HG$76,HU$67:HU$76)))</f>
        <v>1263.8888888888889</v>
      </c>
      <c r="HV85" s="35">
        <f>IF(Q$11="x",0,Satokasvi!$H$6*(1+$HF85)*(1+_xlfn.XLOOKUP($HG85,$HG$67:$HG$76,HV$67:HV$76)))</f>
        <v>1263.8888888888889</v>
      </c>
      <c r="HW85" s="35">
        <f>IF(R$11="x",0,Satokasvi!$H$6*(1+$HF85)*(1+_xlfn.XLOOKUP($HG85,$HG$67:$HG$76,HW$67:HW$76)))</f>
        <v>1263.8888888888889</v>
      </c>
      <c r="HX85" s="35">
        <f>IF(S$11="x",0,Satokasvi!$H$6*(1+$HF85)*(1+_xlfn.XLOOKUP($HG85,$HG$67:$HG$76,HX$67:HX$76)))</f>
        <v>1263.8888888888889</v>
      </c>
      <c r="HY85" s="35">
        <f>IF(T$11="x",0,Satokasvi!$H$6*(1+$HF85)*(1+_xlfn.XLOOKUP($HG85,$HG$67:$HG$76,HY$67:HY$76)))</f>
        <v>1263.8888888888889</v>
      </c>
      <c r="HZ85" s="35">
        <f>IF(U$11="x",0,Satokasvi!$H$6*(1+$HF85)*(1+_xlfn.XLOOKUP($HG85,$HG$67:$HG$76,HZ$67:HZ$76)))</f>
        <v>1263.8888888888889</v>
      </c>
      <c r="IA85" s="35">
        <f>IF(V$11="x",0,Satokasvi!$H$6*(1+$HF85)*(1+_xlfn.XLOOKUP($HG85,$HG$67:$HG$76,IA$67:IA$76)))</f>
        <v>1263.8888888888889</v>
      </c>
      <c r="IB85" s="35">
        <f>IF(W$11="x",0,Satokasvi!$H$6*(1+$HF85)*(1+_xlfn.XLOOKUP($HG85,$HG$67:$HG$76,IB$67:IB$76)))</f>
        <v>1263.8888888888889</v>
      </c>
      <c r="IC85" s="35">
        <f>IF(X$11="x",0,Satokasvi!$H$6*(1+$HF85)*(1+_xlfn.XLOOKUP($HG85,$HG$67:$HG$76,IC$67:IC$76)))</f>
        <v>1263.8888888888889</v>
      </c>
      <c r="ID85" s="35">
        <f>IF(Y$11="x",0,Satokasvi!$H$6*(1+$HF85)*(1+_xlfn.XLOOKUP($HG85,$HG$67:$HG$76,ID$67:ID$76)))</f>
        <v>1263.8888888888889</v>
      </c>
      <c r="IE85" s="35">
        <f>IF(Z$11="x",0,Satokasvi!$H$6*(1+$HF85)*(1+_xlfn.XLOOKUP($HG85,$HG$67:$HG$76,IE$67:IE$76)))</f>
        <v>1263.8888888888889</v>
      </c>
      <c r="IF85" s="35">
        <f>IF(AA$11="x",0,Satokasvi!$H$6*(1+$HF85)*(1+_xlfn.XLOOKUP($HG85,$HG$67:$HG$76,IF$67:IF$76)))</f>
        <v>1263.8888888888889</v>
      </c>
    </row>
    <row r="86" spans="2:240" x14ac:dyDescent="0.35">
      <c r="B86" s="15">
        <f t="shared" ca="1" si="82"/>
        <v>0.25268780218119768</v>
      </c>
      <c r="C86" s="15">
        <f t="shared" ca="1" si="82"/>
        <v>0.85439955141765211</v>
      </c>
      <c r="D86" s="15">
        <f t="shared" ca="1" si="82"/>
        <v>3.5851574204985304E-2</v>
      </c>
      <c r="E86" s="15">
        <f t="shared" ca="1" si="82"/>
        <v>0.88911614933734429</v>
      </c>
      <c r="F86" s="15">
        <f t="shared" ca="1" si="82"/>
        <v>4.9005273229565494E-2</v>
      </c>
      <c r="G86" s="15">
        <f t="shared" ca="1" si="82"/>
        <v>0.92424400358971692</v>
      </c>
      <c r="H86" s="15">
        <f t="shared" ca="1" si="82"/>
        <v>0.73310992100942929</v>
      </c>
      <c r="I86" s="15">
        <f t="shared" ca="1" si="82"/>
        <v>4.4635331520516464E-2</v>
      </c>
      <c r="J86" s="15">
        <f t="shared" ca="1" si="82"/>
        <v>0.72575144389668456</v>
      </c>
      <c r="K86" s="15">
        <f t="shared" ca="1" si="82"/>
        <v>0.14896538923242664</v>
      </c>
      <c r="L86" s="15">
        <f t="shared" ca="1" si="82"/>
        <v>0.24854437826117992</v>
      </c>
      <c r="M86" s="15">
        <f t="shared" ca="1" si="82"/>
        <v>0.58799994908964059</v>
      </c>
      <c r="N86" s="15">
        <f t="shared" ca="1" si="82"/>
        <v>0.11556281568936777</v>
      </c>
      <c r="O86" s="15">
        <f t="shared" ca="1" si="82"/>
        <v>0.13274301263510468</v>
      </c>
      <c r="P86" s="15">
        <f t="shared" ca="1" si="82"/>
        <v>0.70236089618984199</v>
      </c>
      <c r="Q86" s="15">
        <f t="shared" ca="1" si="82"/>
        <v>0.65885911811079412</v>
      </c>
      <c r="R86" s="15">
        <f t="shared" ca="1" si="81"/>
        <v>9.3554947613812001E-3</v>
      </c>
      <c r="S86" s="15">
        <f t="shared" ca="1" si="81"/>
        <v>0.91046686922587272</v>
      </c>
      <c r="T86" s="15">
        <f t="shared" ca="1" si="81"/>
        <v>0.45856674693268851</v>
      </c>
      <c r="U86" s="15">
        <f t="shared" ca="1" si="81"/>
        <v>0.61533866325879927</v>
      </c>
      <c r="V86" s="15">
        <f t="shared" ca="1" si="81"/>
        <v>0.92557571700196306</v>
      </c>
      <c r="W86" s="15">
        <f t="shared" ca="1" si="81"/>
        <v>0.84733020511176427</v>
      </c>
      <c r="X86" s="15">
        <f t="shared" ca="1" si="81"/>
        <v>0.17222318279380355</v>
      </c>
      <c r="Y86" s="15">
        <f t="shared" ca="1" si="81"/>
        <v>0.5095435974110879</v>
      </c>
      <c r="Z86" s="15">
        <f t="shared" ca="1" si="81"/>
        <v>0.55164976277252931</v>
      </c>
      <c r="AB86" s="5">
        <f ca="1">_xlfn.NORM.INV(B86,Satokasvi!$H$8,Satokasvi!$I$8)*_xlfn.BINOM.INV(1,(1-Satokasvi!$H$15),B86)</f>
        <v>2333.4861163123087</v>
      </c>
      <c r="AC86" s="5">
        <f ca="1">_xlfn.NORM.INV(C86,Satokasvi!$H$8,Satokasvi!$I$8)*_xlfn.BINOM.INV(1,(1-Satokasvi!$H$15),C86)</f>
        <v>2763.8727097135143</v>
      </c>
      <c r="AD86" s="5">
        <f ca="1">_xlfn.NORM.INV(D86,Satokasvi!$H$8,Satokasvi!$I$8)*_xlfn.BINOM.INV(1,(1-Satokasvi!$H$15),D86)</f>
        <v>0</v>
      </c>
      <c r="AE86" s="5">
        <f ca="1">_xlfn.NORM.INV(E86,Satokasvi!$H$8,Satokasvi!$I$8)*_xlfn.BINOM.INV(1,(1-Satokasvi!$H$15),E86)</f>
        <v>2805.4602891394857</v>
      </c>
      <c r="AF86" s="5">
        <f ca="1">_xlfn.NORM.INV(F86,Satokasvi!$H$8,Satokasvi!$I$8)*_xlfn.BINOM.INV(1,(1-Satokasvi!$H$15),F86)</f>
        <v>0</v>
      </c>
      <c r="AG86" s="5">
        <f ca="1">_xlfn.NORM.INV(G86,Satokasvi!$H$8,Satokasvi!$I$8)*_xlfn.BINOM.INV(1,(1-Satokasvi!$H$15),G86)</f>
        <v>2858.5528079320543</v>
      </c>
      <c r="AH86" s="5">
        <f ca="1">_xlfn.NORM.INV(H86,Satokasvi!$H$8,Satokasvi!$I$8)*_xlfn.BINOM.INV(1,(1-Satokasvi!$H$15),H86)</f>
        <v>2655.5614866624724</v>
      </c>
      <c r="AI86" s="5">
        <f ca="1">_xlfn.NORM.INV(I86,Satokasvi!$H$8,Satokasvi!$I$8)*_xlfn.BINOM.INV(1,(1-Satokasvi!$H$15),I86)</f>
        <v>0</v>
      </c>
      <c r="AJ86" s="5">
        <f ca="1">_xlfn.NORM.INV(J86,Satokasvi!$H$8,Satokasvi!$I$8)*_xlfn.BINOM.INV(1,(1-Satokasvi!$H$15),J86)</f>
        <v>2650.0034223654652</v>
      </c>
      <c r="AK86" s="5">
        <f ca="1">_xlfn.NORM.INV(K86,Satokasvi!$H$8,Satokasvi!$I$8)*_xlfn.BINOM.INV(1,(1-Satokasvi!$H$15),K86)</f>
        <v>0</v>
      </c>
      <c r="AL86" s="5">
        <f ca="1">_xlfn.NORM.INV(L86,Satokasvi!$H$8,Satokasvi!$I$8)*_xlfn.BINOM.INV(1,(1-Satokasvi!$H$15),L86)</f>
        <v>0</v>
      </c>
      <c r="AM86" s="5">
        <f ca="1">_xlfn.NORM.INV(M86,Satokasvi!$H$8,Satokasvi!$I$8)*_xlfn.BINOM.INV(1,(1-Satokasvi!$H$15),M86)</f>
        <v>2555.6007740296072</v>
      </c>
      <c r="AN86" s="5">
        <f ca="1">_xlfn.NORM.INV(N86,Satokasvi!$H$8,Satokasvi!$I$8)*_xlfn.BINOM.INV(1,(1-Satokasvi!$H$15),N86)</f>
        <v>0</v>
      </c>
      <c r="AO86" s="5">
        <f ca="1">_xlfn.NORM.INV(O86,Satokasvi!$H$8,Satokasvi!$I$8)*_xlfn.BINOM.INV(1,(1-Satokasvi!$H$15),O86)</f>
        <v>0</v>
      </c>
      <c r="AP86" s="5">
        <f ca="1">_xlfn.NORM.INV(P86,Satokasvi!$H$8,Satokasvi!$I$8)*_xlfn.BINOM.INV(1,(1-Satokasvi!$H$15),P86)</f>
        <v>2632.8007163287962</v>
      </c>
      <c r="AQ86" s="5">
        <f ca="1">_xlfn.NORM.INV(Q86,Satokasvi!$H$8,Satokasvi!$I$8)*_xlfn.BINOM.INV(1,(1-Satokasvi!$H$15),Q86)</f>
        <v>2602.3378623246808</v>
      </c>
      <c r="AR86" s="5">
        <f ca="1">_xlfn.NORM.INV(R86,Satokasvi!$H$8,Satokasvi!$I$8)*_xlfn.BINOM.INV(1,(1-Satokasvi!$H$15),R86)</f>
        <v>0</v>
      </c>
      <c r="AS86" s="5">
        <f ca="1">_xlfn.NORM.INV(S86,Satokasvi!$H$8,Satokasvi!$I$8)*_xlfn.BINOM.INV(1,(1-Satokasvi!$H$15),S86)</f>
        <v>2835.9088923441418</v>
      </c>
      <c r="AT86" s="5">
        <f ca="1">_xlfn.NORM.INV(T86,Satokasvi!$H$8,Satokasvi!$I$8)*_xlfn.BINOM.INV(1,(1-Satokasvi!$H$15),T86)</f>
        <v>2473.9887047513212</v>
      </c>
      <c r="AU86" s="5">
        <f ca="1">_xlfn.NORM.INV(U86,Satokasvi!$H$8,Satokasvi!$I$8)*_xlfn.BINOM.INV(1,(1-Satokasvi!$H$15),U86)</f>
        <v>2573.3152460000993</v>
      </c>
      <c r="AV86" s="5">
        <f ca="1">_xlfn.NORM.INV(V86,Satokasvi!$H$8,Satokasvi!$I$8)*_xlfn.BINOM.INV(1,(1-Satokasvi!$H$15),V86)</f>
        <v>2860.9026282716236</v>
      </c>
      <c r="AW86" s="5">
        <f ca="1">_xlfn.NORM.INV(W86,Satokasvi!$H$8,Satokasvi!$I$8)*_xlfn.BINOM.INV(1,(1-Satokasvi!$H$15),W86)</f>
        <v>2756.2625032975584</v>
      </c>
      <c r="AX86" s="5">
        <f ca="1">_xlfn.NORM.INV(X86,Satokasvi!$H$8,Satokasvi!$I$8)*_xlfn.BINOM.INV(1,(1-Satokasvi!$H$15),X86)</f>
        <v>0</v>
      </c>
      <c r="AY86" s="5">
        <f ca="1">_xlfn.NORM.INV(Y86,Satokasvi!$H$8,Satokasvi!$I$8)*_xlfn.BINOM.INV(1,(1-Satokasvi!$H$15),Y86)</f>
        <v>2505.9811333125581</v>
      </c>
      <c r="AZ86" s="5">
        <f ca="1">_xlfn.NORM.INV(Z86,Satokasvi!$H$8,Satokasvi!$I$8)*_xlfn.BINOM.INV(1,(1-Satokasvi!$H$15),Z86)</f>
        <v>2532.4576430647439</v>
      </c>
      <c r="BB86" s="5">
        <f ca="1">IF(C$11="x",0,_xlfn.NORM.INV(B86,Satokasvi!$H$8,Satokasvi!$I$8)*IF(C$8="x",(1+Toimenpiteet!$C$7),1)*IF(C$9="x",(1+Toimenpiteet!$C$34),1)*(1+C$30)*_xlfn.BINOM.INV(1,(1-(Satokasvi!$H$15*(1+C$41))),B86))</f>
        <v>2333.4861163123087</v>
      </c>
      <c r="BC86" s="5">
        <f ca="1">IF(D$11="x",0,_xlfn.NORM.INV(C86,Satokasvi!$H$8,Satokasvi!$I$8)*IF(D$8="x",(1+Toimenpiteet!$C$7),1)*IF(D$9="x",(1+Toimenpiteet!$C$34),1)*(1+D$30)*_xlfn.BINOM.INV(1,(1-(Satokasvi!$H$15*(1+D$41))),C86))</f>
        <v>2763.8727097135143</v>
      </c>
      <c r="BD86" s="5">
        <f ca="1">IF(E$11="x",0,_xlfn.NORM.INV(D86,Satokasvi!$H$8,Satokasvi!$I$8)*IF(E$8="x",(1+Toimenpiteet!$C$7),1)*IF(E$9="x",(1+Toimenpiteet!$C$34),1)*(1+E$30)*_xlfn.BINOM.INV(1,(1-(Satokasvi!$H$15*(1+E$41))),D86))</f>
        <v>0</v>
      </c>
      <c r="BE86" s="5">
        <f ca="1">IF(F$11="x",0,_xlfn.NORM.INV(E86,Satokasvi!$H$8,Satokasvi!$I$8)*IF(F$8="x",(1+Toimenpiteet!$C$7),1)*IF(F$9="x",(1+Toimenpiteet!$C$34),1)*(1+F$30)*_xlfn.BINOM.INV(1,(1-(Satokasvi!$H$15*(1+F$41))),E86))</f>
        <v>2805.4602891394857</v>
      </c>
      <c r="BF86" s="5">
        <f ca="1">IF(G$11="x",0,_xlfn.NORM.INV(F86,Satokasvi!$H$8,Satokasvi!$I$8)*IF(G$8="x",(1+Toimenpiteet!$C$7),1)*IF(G$9="x",(1+Toimenpiteet!$C$34),1)*(1+G$30)*_xlfn.BINOM.INV(1,(1-(Satokasvi!$H$15*(1+G$41))),F86))</f>
        <v>0</v>
      </c>
      <c r="BG86" s="5">
        <f ca="1">IF(H$11="x",0,_xlfn.NORM.INV(G86,Satokasvi!$H$8,Satokasvi!$I$8)*IF(H$8="x",(1+Toimenpiteet!$C$7),1)*IF(H$9="x",(1+Toimenpiteet!$C$34),1)*(1+H$30)*_xlfn.BINOM.INV(1,(1-(Satokasvi!$H$15*(1+H$41))),G86))</f>
        <v>2858.5528079320543</v>
      </c>
      <c r="BH86" s="5">
        <f ca="1">IF(I$11="x",0,_xlfn.NORM.INV(H86,Satokasvi!$H$8,Satokasvi!$I$8)*IF(I$8="x",(1+Toimenpiteet!$C$7),1)*IF(I$9="x",(1+Toimenpiteet!$C$34),1)*(1+I$30)*_xlfn.BINOM.INV(1,(1-(Satokasvi!$H$15*(1+I$41))),H86))</f>
        <v>2655.5614866624724</v>
      </c>
      <c r="BI86" s="5">
        <f ca="1">IF(J$11="x",0,_xlfn.NORM.INV(I86,Satokasvi!$H$8,Satokasvi!$I$8)*IF(J$8="x",(1+Toimenpiteet!$C$7),1)*IF(J$9="x",(1+Toimenpiteet!$C$34),1)*(1+J$30)*_xlfn.BINOM.INV(1,(1-(Satokasvi!$H$15*(1+J$41))),I86))</f>
        <v>0</v>
      </c>
      <c r="BJ86" s="5">
        <f ca="1">IF(K$11="x",0,_xlfn.NORM.INV(J86,Satokasvi!$H$8,Satokasvi!$I$8)*IF(K$8="x",(1+Toimenpiteet!$C$7),1)*IF(K$9="x",(1+Toimenpiteet!$C$34),1)*(1+K$30)*_xlfn.BINOM.INV(1,(1-(Satokasvi!$H$15*(1+K$41))),J86))</f>
        <v>2650.0034223654652</v>
      </c>
      <c r="BK86" s="5">
        <f ca="1">IF(L$11="x",0,_xlfn.NORM.INV(K86,Satokasvi!$H$8,Satokasvi!$I$8)*IF(L$8="x",(1+Toimenpiteet!$C$7),1)*IF(L$9="x",(1+Toimenpiteet!$C$34),1)*(1+L$30)*_xlfn.BINOM.INV(1,(1-(Satokasvi!$H$15*(1+L$41))),K86))</f>
        <v>0</v>
      </c>
      <c r="BL86" s="5">
        <f ca="1">IF(M$11="x",0,_xlfn.NORM.INV(L86,Satokasvi!$H$8,Satokasvi!$I$8)*IF(M$8="x",(1+Toimenpiteet!$C$7),1)*IF(M$9="x",(1+Toimenpiteet!$C$34),1)*(1+M$30)*_xlfn.BINOM.INV(1,(1-(Satokasvi!$H$15*(1+M$41))),L86))</f>
        <v>0</v>
      </c>
      <c r="BM86" s="5">
        <f ca="1">IF(N$11="x",0,_xlfn.NORM.INV(M86,Satokasvi!$H$8,Satokasvi!$I$8)*IF(N$8="x",(1+Toimenpiteet!$C$7),1)*IF(N$9="x",(1+Toimenpiteet!$C$34),1)*(1+N$30)*_xlfn.BINOM.INV(1,(1-(Satokasvi!$H$15*(1+N$41))),M86))</f>
        <v>2555.6007740296072</v>
      </c>
      <c r="BN86" s="5">
        <f ca="1">IF(O$11="x",0,_xlfn.NORM.INV(N86,Satokasvi!$H$8,Satokasvi!$I$8)*IF(O$8="x",(1+Toimenpiteet!$C$7),1)*IF(O$9="x",(1+Toimenpiteet!$C$34),1)*(1+O$30)*_xlfn.BINOM.INV(1,(1-(Satokasvi!$H$15*(1+O$41))),N86))</f>
        <v>0</v>
      </c>
      <c r="BO86" s="5">
        <f ca="1">IF(P$11="x",0,_xlfn.NORM.INV(O86,Satokasvi!$H$8,Satokasvi!$I$8)*IF(P$8="x",(1+Toimenpiteet!$C$7),1)*IF(P$9="x",(1+Toimenpiteet!$C$34),1)*(1+P$30)*_xlfn.BINOM.INV(1,(1-(Satokasvi!$H$15*(1+P$41))),O86))</f>
        <v>0</v>
      </c>
      <c r="BP86" s="5">
        <f ca="1">IF(Q$11="x",0,_xlfn.NORM.INV(P86,Satokasvi!$H$8,Satokasvi!$I$8)*IF(Q$8="x",(1+Toimenpiteet!$C$7),1)*IF(Q$9="x",(1+Toimenpiteet!$C$34),1)*(1+Q$30)*_xlfn.BINOM.INV(1,(1-(Satokasvi!$H$15*(1+Q$41))),P86))</f>
        <v>2632.8007163287962</v>
      </c>
      <c r="BQ86" s="5">
        <f ca="1">IF(R$11="x",0,_xlfn.NORM.INV(Q86,Satokasvi!$H$8,Satokasvi!$I$8)*IF(R$8="x",(1+Toimenpiteet!$C$7),1)*IF(R$9="x",(1+Toimenpiteet!$C$34),1)*(1+R$30)*_xlfn.BINOM.INV(1,(1-(Satokasvi!$H$15*(1+R$41))),Q86))</f>
        <v>2602.3378623246808</v>
      </c>
      <c r="BR86" s="5">
        <f ca="1">IF(S$11="x",0,_xlfn.NORM.INV(R86,Satokasvi!$H$8,Satokasvi!$I$8)*IF(S$8="x",(1+Toimenpiteet!$C$7),1)*IF(S$9="x",(1+Toimenpiteet!$C$34),1)*(1+S$30)*_xlfn.BINOM.INV(1,(1-(Satokasvi!$H$15*(1+S$41))),R86))</f>
        <v>0</v>
      </c>
      <c r="BS86" s="5">
        <f ca="1">IF(T$11="x",0,_xlfn.NORM.INV(S86,Satokasvi!$H$8,Satokasvi!$I$8)*IF(T$8="x",(1+Toimenpiteet!$C$7),1)*IF(T$9="x",(1+Toimenpiteet!$C$34),1)*(1+T$30)*_xlfn.BINOM.INV(1,(1-(Satokasvi!$H$15*(1+T$41))),S86))</f>
        <v>2835.9088923441418</v>
      </c>
      <c r="BT86" s="5">
        <f ca="1">IF(U$11="x",0,_xlfn.NORM.INV(T86,Satokasvi!$H$8,Satokasvi!$I$8)*IF(U$8="x",(1+Toimenpiteet!$C$7),1)*IF(U$9="x",(1+Toimenpiteet!$C$34),1)*(1+U$30)*_xlfn.BINOM.INV(1,(1-(Satokasvi!$H$15*(1+U$41))),T86))</f>
        <v>2473.9887047513212</v>
      </c>
      <c r="BU86" s="5">
        <f ca="1">IF(V$11="x",0,_xlfn.NORM.INV(U86,Satokasvi!$H$8,Satokasvi!$I$8)*IF(V$8="x",(1+Toimenpiteet!$C$7),1)*IF(V$9="x",(1+Toimenpiteet!$C$34),1)*(1+V$30)*_xlfn.BINOM.INV(1,(1-(Satokasvi!$H$15*(1+V$41))),U86))</f>
        <v>2573.3152460000993</v>
      </c>
      <c r="BV86" s="5">
        <f ca="1">IF(W$11="x",0,_xlfn.NORM.INV(V86,Satokasvi!$H$8,Satokasvi!$I$8)*IF(W$8="x",(1+Toimenpiteet!$C$7),1)*IF(W$9="x",(1+Toimenpiteet!$C$34),1)*(1+W$30)*_xlfn.BINOM.INV(1,(1-(Satokasvi!$H$15*(1+W$41))),V86))</f>
        <v>2860.9026282716236</v>
      </c>
      <c r="BW86" s="5">
        <f ca="1">IF(X$11="x",0,_xlfn.NORM.INV(W86,Satokasvi!$H$8,Satokasvi!$I$8)*IF(X$8="x",(1+Toimenpiteet!$C$7),1)*IF(X$9="x",(1+Toimenpiteet!$C$34),1)*(1+X$30)*_xlfn.BINOM.INV(1,(1-(Satokasvi!$H$15*(1+X$41))),W86))</f>
        <v>2756.2625032975584</v>
      </c>
      <c r="BX86" s="5">
        <f ca="1">IF(Y$11="x",0,_xlfn.NORM.INV(X86,Satokasvi!$H$8,Satokasvi!$I$8)*IF(Y$8="x",(1+Toimenpiteet!$C$7),1)*IF(Y$9="x",(1+Toimenpiteet!$C$34),1)*(1+Y$30)*_xlfn.BINOM.INV(1,(1-(Satokasvi!$H$15*(1+Y$41))),X86))</f>
        <v>0</v>
      </c>
      <c r="BY86" s="5">
        <f ca="1">IF(Z$11="x",0,_xlfn.NORM.INV(Y86,Satokasvi!$H$8,Satokasvi!$I$8)*IF(Z$8="x",(1+Toimenpiteet!$C$7),1)*IF(Z$9="x",(1+Toimenpiteet!$C$34),1)*(1+Z$30)*_xlfn.BINOM.INV(1,(1-(Satokasvi!$H$15*(1+Z$41))),Y86))</f>
        <v>2505.9811333125581</v>
      </c>
      <c r="BZ86" s="5">
        <f ca="1">IF(AA$11="x",0,_xlfn.NORM.INV(Z86,Satokasvi!$H$8,Satokasvi!$I$8)*IF(AA$8="x",(1+Toimenpiteet!$C$7),1)*IF(AA$9="x",(1+Toimenpiteet!$C$34),1)*(1+AA$30)*_xlfn.BINOM.INV(1,(1-(Satokasvi!$H$15*(1+AA$41))),Z86))</f>
        <v>2532.4576430647439</v>
      </c>
      <c r="CB86" s="35">
        <f ca="1">_xlfn.NORM.INV(RAND(),Satokasvi!$H$13,Satokasvi!$I$13)</f>
        <v>199.62837630213815</v>
      </c>
      <c r="CC86" s="35">
        <f ca="1">_xlfn.NORM.INV(RAND(),Satokasvi!$H$13,Satokasvi!$I$13)</f>
        <v>157.61222859363846</v>
      </c>
      <c r="CD86" s="35">
        <f ca="1">_xlfn.NORM.INV(RAND(),Satokasvi!$H$13,Satokasvi!$I$13)</f>
        <v>199.96774620016873</v>
      </c>
      <c r="CE86" s="35">
        <f ca="1">_xlfn.NORM.INV(RAND(),Satokasvi!$H$13,Satokasvi!$I$13)</f>
        <v>228.64746118058773</v>
      </c>
      <c r="CF86" s="35">
        <f ca="1">_xlfn.NORM.INV(RAND(),Satokasvi!$H$13,Satokasvi!$I$13)</f>
        <v>116.93555677942892</v>
      </c>
      <c r="CG86" s="35">
        <f ca="1">_xlfn.NORM.INV(RAND(),Satokasvi!$H$13,Satokasvi!$I$13)</f>
        <v>231.05500599766611</v>
      </c>
      <c r="CH86" s="35">
        <f ca="1">_xlfn.NORM.INV(RAND(),Satokasvi!$H$13,Satokasvi!$I$13)</f>
        <v>249.52396178386437</v>
      </c>
      <c r="CI86" s="35">
        <f ca="1">_xlfn.NORM.INV(RAND(),Satokasvi!$H$13,Satokasvi!$I$13)</f>
        <v>195.71517840395472</v>
      </c>
      <c r="CJ86" s="35">
        <f ca="1">_xlfn.NORM.INV(RAND(),Satokasvi!$H$13,Satokasvi!$I$13)</f>
        <v>304.22489862772431</v>
      </c>
      <c r="CK86" s="35">
        <f ca="1">_xlfn.NORM.INV(RAND(),Satokasvi!$H$13,Satokasvi!$I$13)</f>
        <v>230.09012847057687</v>
      </c>
      <c r="CL86" s="35">
        <f ca="1">_xlfn.NORM.INV(RAND(),Satokasvi!$H$13,Satokasvi!$I$13)</f>
        <v>171.64186009015364</v>
      </c>
      <c r="CM86" s="35">
        <f ca="1">_xlfn.NORM.INV(RAND(),Satokasvi!$H$13,Satokasvi!$I$13)</f>
        <v>195.2174469279183</v>
      </c>
      <c r="CN86" s="35">
        <f ca="1">_xlfn.NORM.INV(RAND(),Satokasvi!$H$13,Satokasvi!$I$13)</f>
        <v>172.15813092251761</v>
      </c>
      <c r="CO86" s="35">
        <f ca="1">_xlfn.NORM.INV(RAND(),Satokasvi!$H$13,Satokasvi!$I$13)</f>
        <v>220.08205970056298</v>
      </c>
      <c r="CP86" s="35">
        <f ca="1">_xlfn.NORM.INV(RAND(),Satokasvi!$H$13,Satokasvi!$I$13)</f>
        <v>110.20438407174866</v>
      </c>
      <c r="CQ86" s="35">
        <f ca="1">_xlfn.NORM.INV(RAND(),Satokasvi!$H$13,Satokasvi!$I$13)</f>
        <v>190.1891283278963</v>
      </c>
      <c r="CR86" s="35">
        <f ca="1">_xlfn.NORM.INV(RAND(),Satokasvi!$H$13,Satokasvi!$I$13)</f>
        <v>284.86036856212331</v>
      </c>
      <c r="CS86" s="35">
        <f ca="1">_xlfn.NORM.INV(RAND(),Satokasvi!$H$13,Satokasvi!$I$13)</f>
        <v>212.65209385424612</v>
      </c>
      <c r="CT86" s="35">
        <f ca="1">_xlfn.NORM.INV(RAND(),Satokasvi!$H$13,Satokasvi!$I$13)</f>
        <v>156.41756023330447</v>
      </c>
      <c r="CU86" s="35">
        <f ca="1">_xlfn.NORM.INV(RAND(),Satokasvi!$H$13,Satokasvi!$I$13)</f>
        <v>217.52846315420248</v>
      </c>
      <c r="CV86" s="35">
        <f ca="1">_xlfn.NORM.INV(RAND(),Satokasvi!$H$13,Satokasvi!$I$13)</f>
        <v>181.57670802431215</v>
      </c>
      <c r="CW86" s="35">
        <f ca="1">_xlfn.NORM.INV(RAND(),Satokasvi!$H$13,Satokasvi!$I$13)</f>
        <v>153.41568885701309</v>
      </c>
      <c r="CX86" s="35">
        <f ca="1">_xlfn.NORM.INV(RAND(),Satokasvi!$H$13,Satokasvi!$I$13)</f>
        <v>207.66458938762639</v>
      </c>
      <c r="CY86" s="35">
        <f ca="1">_xlfn.NORM.INV(RAND(),Satokasvi!$H$13,Satokasvi!$I$13)</f>
        <v>223.20672789057761</v>
      </c>
      <c r="CZ86" s="35">
        <f ca="1">_xlfn.NORM.INV(RAND(),Satokasvi!$H$13,Satokasvi!$I$13)</f>
        <v>216.83246609784794</v>
      </c>
      <c r="DB86" s="37">
        <f ca="1">(AB86*(CB86/1000)+(Satokasvi!$E$28-Satokasvi!$E$7))/(1+$C$13)^DB$61</f>
        <v>194.98062575049363</v>
      </c>
      <c r="DC86" s="37">
        <f ca="1">(AC86*(CC86/1000)+(Satokasvi!$E$28-Satokasvi!$E$7))/(1+$C$13)^DC$61</f>
        <v>160.82584346035009</v>
      </c>
      <c r="DD86" s="37">
        <f ca="1">(AD86*(CD86/1000)+(Satokasvi!$E$28-Satokasvi!$E$7))/(1+$C$13)^DD$61</f>
        <v>-242.51253972858729</v>
      </c>
      <c r="DE86" s="37">
        <f ca="1">(AE86*(CE86/1000)+(Satokasvi!$E$28-Satokasvi!$E$7))/(1+$C$13)^DE$61</f>
        <v>334.48105355541469</v>
      </c>
      <c r="DF86" s="37">
        <f ca="1">(AF86*(CF86/1000)+(Satokasvi!$E$28-Satokasvi!$E$7))/(1+$C$13)^DF$61</f>
        <v>-228.59132786180348</v>
      </c>
      <c r="DG86" s="37">
        <f ca="1">(AG86*(CG86/1000)+(Satokasvi!$E$28-Satokasvi!$E$7))/(1+$C$13)^DG$61</f>
        <v>331.21073283893725</v>
      </c>
      <c r="DH86" s="37">
        <f ca="1">(AH86*(CH86/1000)+(Satokasvi!$E$28-Satokasvi!$E$7))/(1+$C$13)^DH$61</f>
        <v>323.30650653781117</v>
      </c>
      <c r="DI86" s="37">
        <f ca="1">(AI86*(CI86/1000)+(Satokasvi!$E$28-Satokasvi!$E$7))/(1+$C$13)^DI$61</f>
        <v>-209.19344709319299</v>
      </c>
      <c r="DJ86" s="37">
        <f ca="1">(AJ86*(CJ86/1000)+(Satokasvi!$E$28-Satokasvi!$E$7))/(1+$C$13)^DJ$61</f>
        <v>414.7824535632721</v>
      </c>
      <c r="DK86" s="37">
        <f ca="1">(AK86*(CK86/1000)+(Satokasvi!$E$28-Satokasvi!$E$7))/(1+$C$13)^DK$61</f>
        <v>-197.18488744763218</v>
      </c>
      <c r="DL86" s="37">
        <f ca="1">(AL86*(CL86/1000)+(Satokasvi!$E$28-Satokasvi!$E$7))/(1+$C$13)^DL$61</f>
        <v>-191.44163829867202</v>
      </c>
      <c r="DM86" s="37">
        <f ca="1">(AM86*(CM86/1000)+(Satokasvi!$E$28-Satokasvi!$E$7))/(1+$C$13)^DM$61</f>
        <v>164.05125195323612</v>
      </c>
      <c r="DN86" s="37">
        <f ca="1">(AN86*(CN86/1000)+(Satokasvi!$E$28-Satokasvi!$E$7))/(1+$C$13)^DN$61</f>
        <v>-180.45210509819213</v>
      </c>
      <c r="DO86" s="37">
        <f ca="1">(AO86*(CO86/1000)+(Satokasvi!$E$28-Satokasvi!$E$7))/(1+$C$13)^DO$61</f>
        <v>-175.19621854193412</v>
      </c>
      <c r="DP86" s="37">
        <f ca="1">(AP86*(CP86/1000)+(Satokasvi!$E$28-Satokasvi!$E$7))/(1+$C$13)^DP$61</f>
        <v>16.14037691592975</v>
      </c>
      <c r="DQ86" s="37">
        <f ca="1">(AQ86*(CQ86/1000)+(Satokasvi!$E$28-Satokasvi!$E$7))/(1+$C$13)^DQ$61</f>
        <v>143.28874369030748</v>
      </c>
      <c r="DR86" s="37">
        <f ca="1">(AR86*(CR86/1000)+(Satokasvi!$E$28-Satokasvi!$E$7))/(1+$C$13)^DR$61</f>
        <v>-160.32935814886437</v>
      </c>
      <c r="DS86" s="37">
        <f ca="1">(AS86*(CS86/1000)+(Satokasvi!$E$28-Satokasvi!$E$7))/(1+$C$13)^DS$61</f>
        <v>198.57577465668035</v>
      </c>
      <c r="DT86" s="37">
        <f ca="1">(AT86*(CT86/1000)+(Satokasvi!$E$28-Satokasvi!$E$7))/(1+$C$13)^DT$61</f>
        <v>69.560796227597365</v>
      </c>
      <c r="DU86" s="37">
        <f ca="1">(AU86*(CU86/1000)+(Satokasvi!$E$28-Satokasvi!$E$7))/(1+$C$13)^DU$61</f>
        <v>163.20662039823594</v>
      </c>
      <c r="DV86" s="37">
        <f ca="1">(AV86*(CV86/1000)+(Satokasvi!$E$28-Satokasvi!$E$7))/(1+$C$13)^DV$61</f>
        <v>136.79192805783373</v>
      </c>
      <c r="DW86" s="37">
        <f ca="1">(AW86*(CW86/1000)+(Satokasvi!$E$28-Satokasvi!$E$7))/(1+$C$13)^DW$61</f>
        <v>82.382772184514991</v>
      </c>
      <c r="DX86" s="37">
        <f ca="1">(AX86*(CX86/1000)+(Satokasvi!$E$28-Satokasvi!$E$7))/(1+$C$13)^DX$61</f>
        <v>-134.27331333386908</v>
      </c>
      <c r="DY86" s="37">
        <f ca="1">(AY86*(CY86/1000)+(Satokasvi!$E$28-Satokasvi!$E$7))/(1+$C$13)^DY$61</f>
        <v>144.80160483874923</v>
      </c>
      <c r="DZ86" s="37">
        <f ca="1">(AZ86*(CZ86/1000)+(Satokasvi!$E$28-Satokasvi!$E$7))/(1+$C$13)^DZ$61</f>
        <v>135.69683394312696</v>
      </c>
      <c r="EB86" s="37">
        <f ca="1">IF(C$11="x",Toimenpiteet!$E$115,BB86*(CB86/1000)+(Satokasvi!$E$28-Satokasvi!$E$7)+IF(C$8="x",Toimenpiteet!$E$29,0)+IF(C$9="x",Toimenpiteet!$E$60,0)+IF(C$10="x",Toimenpiteet!$E$88,0))/(1+$C$13)^EB$61</f>
        <v>194.98062575049363</v>
      </c>
      <c r="EC86" s="37">
        <f ca="1">IF(D$11="x",Toimenpiteet!$E$115,BC86*(CC86/1000)+(Satokasvi!$E$28-Satokasvi!$E$7)+IF(D$8="x",Toimenpiteet!$E$29,0)+IF(D$9="x",Toimenpiteet!$E$60,0)+IF(D$10="x",Toimenpiteet!$E$88,0))/(1+$C$13)^EC$61</f>
        <v>160.82584346035009</v>
      </c>
      <c r="ED86" s="37">
        <f ca="1">IF(E$11="x",Toimenpiteet!$E$115,BD86*(CD86/1000)+(Satokasvi!$E$28-Satokasvi!$E$7)+IF(E$8="x",Toimenpiteet!$E$29,0)+IF(E$9="x",Toimenpiteet!$E$60,0)+IF(E$10="x",Toimenpiteet!$E$88,0))/(1+$C$13)^ED$61</f>
        <v>-242.51253972858729</v>
      </c>
      <c r="EE86" s="37">
        <f ca="1">IF(F$11="x",Toimenpiteet!$E$115,BE86*(CE86/1000)+(Satokasvi!$E$28-Satokasvi!$E$7)+IF(F$8="x",Toimenpiteet!$E$29,0)+IF(F$9="x",Toimenpiteet!$E$60,0)+IF(F$10="x",Toimenpiteet!$E$88,0))/(1+$C$13)^EE$61</f>
        <v>334.48105355541469</v>
      </c>
      <c r="EF86" s="37">
        <f ca="1">IF(G$11="x",Toimenpiteet!$E$115,BF86*(CF86/1000)+(Satokasvi!$E$28-Satokasvi!$E$7)+IF(G$8="x",Toimenpiteet!$E$29,0)+IF(G$9="x",Toimenpiteet!$E$60,0)+IF(G$10="x",Toimenpiteet!$E$88,0))/(1+$C$13)^EF$61</f>
        <v>-228.59132786180348</v>
      </c>
      <c r="EG86" s="37">
        <f ca="1">IF(H$11="x",Toimenpiteet!$E$115,BG86*(CG86/1000)+(Satokasvi!$E$28-Satokasvi!$E$7)+IF(H$8="x",Toimenpiteet!$E$29,0)+IF(H$9="x",Toimenpiteet!$E$60,0)+IF(H$10="x",Toimenpiteet!$E$88,0))/(1+$C$13)^EG$61</f>
        <v>331.21073283893725</v>
      </c>
      <c r="EH86" s="37">
        <f ca="1">IF(I$11="x",Toimenpiteet!$E$115,BH86*(CH86/1000)+(Satokasvi!$E$28-Satokasvi!$E$7)+IF(I$8="x",Toimenpiteet!$E$29,0)+IF(I$9="x",Toimenpiteet!$E$60,0)+IF(I$10="x",Toimenpiteet!$E$88,0))/(1+$C$13)^EH$61</f>
        <v>323.30650653781117</v>
      </c>
      <c r="EI86" s="37">
        <f ca="1">IF(J$11="x",Toimenpiteet!$E$115,BI86*(CI86/1000)+(Satokasvi!$E$28-Satokasvi!$E$7)+IF(J$8="x",Toimenpiteet!$E$29,0)+IF(J$9="x",Toimenpiteet!$E$60,0)+IF(J$10="x",Toimenpiteet!$E$88,0))/(1+$C$13)^EI$61</f>
        <v>-209.19344709319299</v>
      </c>
      <c r="EJ86" s="37">
        <f ca="1">IF(K$11="x",Toimenpiteet!$E$115,BJ86*(CJ86/1000)+(Satokasvi!$E$28-Satokasvi!$E$7)+IF(K$8="x",Toimenpiteet!$E$29,0)+IF(K$9="x",Toimenpiteet!$E$60,0)+IF(K$10="x",Toimenpiteet!$E$88,0))/(1+$C$13)^EJ$61</f>
        <v>414.7824535632721</v>
      </c>
      <c r="EK86" s="37">
        <f ca="1">IF(L$11="x",Toimenpiteet!$E$115,BK86*(CK86/1000)+(Satokasvi!$E$28-Satokasvi!$E$7)+IF(L$8="x",Toimenpiteet!$E$29,0)+IF(L$9="x",Toimenpiteet!$E$60,0)+IF(L$10="x",Toimenpiteet!$E$88,0))/(1+$C$13)^EK$61</f>
        <v>-197.18488744763218</v>
      </c>
      <c r="EL86" s="37">
        <f ca="1">IF(M$11="x",Toimenpiteet!$E$115,BL86*(CL86/1000)+(Satokasvi!$E$28-Satokasvi!$E$7)+IF(M$8="x",Toimenpiteet!$E$29,0)+IF(M$9="x",Toimenpiteet!$E$60,0)+IF(M$10="x",Toimenpiteet!$E$88,0))/(1+$C$13)^EL$61</f>
        <v>-191.44163829867202</v>
      </c>
      <c r="EM86" s="37">
        <f ca="1">IF(N$11="x",Toimenpiteet!$E$115,BM86*(CM86/1000)+(Satokasvi!$E$28-Satokasvi!$E$7)+IF(N$8="x",Toimenpiteet!$E$29,0)+IF(N$9="x",Toimenpiteet!$E$60,0)+IF(N$10="x",Toimenpiteet!$E$88,0))/(1+$C$13)^EM$61</f>
        <v>164.05125195323612</v>
      </c>
      <c r="EN86" s="37">
        <f ca="1">IF(O$11="x",Toimenpiteet!$E$115,BN86*(CN86/1000)+(Satokasvi!$E$28-Satokasvi!$E$7)+IF(O$8="x",Toimenpiteet!$E$29,0)+IF(O$9="x",Toimenpiteet!$E$60,0)+IF(O$10="x",Toimenpiteet!$E$88,0))/(1+$C$13)^EN$61</f>
        <v>-180.45210509819213</v>
      </c>
      <c r="EO86" s="37">
        <f ca="1">IF(P$11="x",Toimenpiteet!$E$115,BO86*(CO86/1000)+(Satokasvi!$E$28-Satokasvi!$E$7)+IF(P$8="x",Toimenpiteet!$E$29,0)+IF(P$9="x",Toimenpiteet!$E$60,0)+IF(P$10="x",Toimenpiteet!$E$88,0))/(1+$C$13)^EO$61</f>
        <v>-175.19621854193412</v>
      </c>
      <c r="EP86" s="37">
        <f ca="1">IF(Q$11="x",Toimenpiteet!$E$115,BP86*(CP86/1000)+(Satokasvi!$E$28-Satokasvi!$E$7)+IF(Q$8="x",Toimenpiteet!$E$29,0)+IF(Q$9="x",Toimenpiteet!$E$60,0)+IF(Q$10="x",Toimenpiteet!$E$88,0))/(1+$C$13)^EP$61</f>
        <v>16.14037691592975</v>
      </c>
      <c r="EQ86" s="37">
        <f ca="1">IF(R$11="x",Toimenpiteet!$E$115,BQ86*(CQ86/1000)+(Satokasvi!$E$28-Satokasvi!$E$7)+IF(R$8="x",Toimenpiteet!$E$29,0)+IF(R$9="x",Toimenpiteet!$E$60,0)+IF(R$10="x",Toimenpiteet!$E$88,0))/(1+$C$13)^EQ$61</f>
        <v>143.28874369030748</v>
      </c>
      <c r="ER86" s="37">
        <f ca="1">IF(S$11="x",Toimenpiteet!$E$115,BR86*(CR86/1000)+(Satokasvi!$E$28-Satokasvi!$E$7)+IF(S$8="x",Toimenpiteet!$E$29,0)+IF(S$9="x",Toimenpiteet!$E$60,0)+IF(S$10="x",Toimenpiteet!$E$88,0))/(1+$C$13)^ER$61</f>
        <v>-160.32935814886437</v>
      </c>
      <c r="ES86" s="37">
        <f ca="1">IF(T$11="x",Toimenpiteet!$E$115,BS86*(CS86/1000)+(Satokasvi!$E$28-Satokasvi!$E$7)+IF(T$8="x",Toimenpiteet!$E$29,0)+IF(T$9="x",Toimenpiteet!$E$60,0)+IF(T$10="x",Toimenpiteet!$E$88,0))/(1+$C$13)^ES$61</f>
        <v>198.57577465668035</v>
      </c>
      <c r="ET86" s="37">
        <f ca="1">IF(U$11="x",Toimenpiteet!$E$115,BT86*(CT86/1000)+(Satokasvi!$E$28-Satokasvi!$E$7)+IF(U$8="x",Toimenpiteet!$E$29,0)+IF(U$9="x",Toimenpiteet!$E$60,0)+IF(U$10="x",Toimenpiteet!$E$88,0))/(1+$C$13)^ET$61</f>
        <v>69.560796227597365</v>
      </c>
      <c r="EU86" s="37">
        <f ca="1">IF(V$11="x",Toimenpiteet!$E$115,BU86*(CU86/1000)+(Satokasvi!$E$28-Satokasvi!$E$7)+IF(V$8="x",Toimenpiteet!$E$29,0)+IF(V$9="x",Toimenpiteet!$E$60,0)+IF(V$10="x",Toimenpiteet!$E$88,0))/(1+$C$13)^EU$61</f>
        <v>163.20662039823594</v>
      </c>
      <c r="EV86" s="37">
        <f ca="1">IF(W$11="x",Toimenpiteet!$E$115,BV86*(CV86/1000)+(Satokasvi!$E$28-Satokasvi!$E$7)+IF(W$8="x",Toimenpiteet!$E$29,0)+IF(W$9="x",Toimenpiteet!$E$60,0)+IF(W$10="x",Toimenpiteet!$E$88,0))/(1+$C$13)^EV$61</f>
        <v>136.79192805783373</v>
      </c>
      <c r="EW86" s="37">
        <f ca="1">IF(X$11="x",Toimenpiteet!$E$115,BW86*(CW86/1000)+(Satokasvi!$E$28-Satokasvi!$E$7)+IF(X$8="x",Toimenpiteet!$E$29,0)+IF(X$9="x",Toimenpiteet!$E$60,0)+IF(X$10="x",Toimenpiteet!$E$88,0))/(1+$C$13)^EW$61</f>
        <v>82.382772184514991</v>
      </c>
      <c r="EX86" s="37">
        <f ca="1">IF(Y$11="x",Toimenpiteet!$E$115,BX86*(CX86/1000)+(Satokasvi!$E$28-Satokasvi!$E$7)+IF(Y$8="x",Toimenpiteet!$E$29,0)+IF(Y$9="x",Toimenpiteet!$E$60,0)+IF(Y$10="x",Toimenpiteet!$E$88,0))/(1+$C$13)^EX$61</f>
        <v>-134.27331333386908</v>
      </c>
      <c r="EY86" s="37">
        <f ca="1">IF(Z$11="x",Toimenpiteet!$E$115,BY86*(CY86/1000)+(Satokasvi!$E$28-Satokasvi!$E$7)+IF(Z$8="x",Toimenpiteet!$E$29,0)+IF(Z$9="x",Toimenpiteet!$E$60,0)+IF(Z$10="x",Toimenpiteet!$E$88,0))/(1+$C$13)^EY$61</f>
        <v>144.80160483874923</v>
      </c>
      <c r="EZ86" s="37">
        <f ca="1">IF(AA$11="x",Toimenpiteet!$E$115,BZ86*(CZ86/1000)+(Satokasvi!$E$28-Satokasvi!$E$7)+IF(AA$8="x",Toimenpiteet!$E$29,0)+IF(AA$9="x",Toimenpiteet!$E$60,0)+IF(AA$10="x",Toimenpiteet!$E$88,0))/(1+$C$13)^EZ$61</f>
        <v>135.69683394312696</v>
      </c>
      <c r="FA86" s="37"/>
      <c r="FB86" s="37">
        <f t="shared" ca="1" si="48"/>
        <v>194.98062575049363</v>
      </c>
      <c r="FC86" s="37">
        <f t="shared" ca="1" si="49"/>
        <v>355.80646921084372</v>
      </c>
      <c r="FD86" s="37">
        <f t="shared" ca="1" si="50"/>
        <v>113.29392948225643</v>
      </c>
      <c r="FE86" s="37">
        <f t="shared" ca="1" si="51"/>
        <v>447.77498303767112</v>
      </c>
      <c r="FF86" s="37">
        <f t="shared" ca="1" si="52"/>
        <v>219.18365517586764</v>
      </c>
      <c r="FG86" s="37">
        <f t="shared" ca="1" si="53"/>
        <v>550.39438801480492</v>
      </c>
      <c r="FH86" s="37">
        <f t="shared" ca="1" si="54"/>
        <v>873.70089455261609</v>
      </c>
      <c r="FI86" s="37">
        <f t="shared" ca="1" si="55"/>
        <v>664.50744745942313</v>
      </c>
      <c r="FJ86" s="37">
        <f t="shared" ca="1" si="56"/>
        <v>1079.2899010226952</v>
      </c>
      <c r="FK86" s="37">
        <f t="shared" ca="1" si="57"/>
        <v>882.10501357506303</v>
      </c>
      <c r="FL86" s="37">
        <f t="shared" ca="1" si="58"/>
        <v>690.66337527639098</v>
      </c>
      <c r="FM86" s="37">
        <f t="shared" ca="1" si="59"/>
        <v>854.71462722962713</v>
      </c>
      <c r="FN86" s="37">
        <f t="shared" ca="1" si="60"/>
        <v>674.26252213143493</v>
      </c>
      <c r="FO86" s="37">
        <f t="shared" ca="1" si="61"/>
        <v>499.06630358950082</v>
      </c>
      <c r="FP86" s="37">
        <f t="shared" ca="1" si="62"/>
        <v>515.20668050543054</v>
      </c>
      <c r="FQ86" s="37">
        <f t="shared" ca="1" si="63"/>
        <v>658.495424195738</v>
      </c>
      <c r="FR86" s="37">
        <f t="shared" ca="1" si="64"/>
        <v>498.16606604687365</v>
      </c>
      <c r="FS86" s="37">
        <f t="shared" ca="1" si="65"/>
        <v>696.74184070355398</v>
      </c>
      <c r="FT86" s="37">
        <f t="shared" ca="1" si="66"/>
        <v>766.30263693115137</v>
      </c>
      <c r="FU86" s="37">
        <f t="shared" ca="1" si="67"/>
        <v>929.50925732938731</v>
      </c>
      <c r="FV86" s="37">
        <f t="shared" ca="1" si="68"/>
        <v>1066.301185387221</v>
      </c>
      <c r="FW86" s="37">
        <f t="shared" ca="1" si="69"/>
        <v>1148.6839575717361</v>
      </c>
      <c r="FX86" s="37">
        <f t="shared" ca="1" si="70"/>
        <v>1014.410644237867</v>
      </c>
      <c r="FY86" s="37">
        <f t="shared" ca="1" si="71"/>
        <v>1159.2122490766162</v>
      </c>
      <c r="FZ86" s="37">
        <f t="shared" ca="1" si="72"/>
        <v>1294.9090830197431</v>
      </c>
      <c r="GA86" s="37"/>
      <c r="GB86" s="37">
        <f t="shared" ca="1" si="73"/>
        <v>194.98062575049363</v>
      </c>
      <c r="GC86" s="37">
        <f t="shared" ca="1" si="74"/>
        <v>355.80646921084372</v>
      </c>
      <c r="GD86" s="37">
        <f t="shared" ca="1" si="23"/>
        <v>113.29392948225643</v>
      </c>
      <c r="GE86" s="37">
        <f t="shared" ca="1" si="24"/>
        <v>447.77498303767112</v>
      </c>
      <c r="GF86" s="37">
        <f t="shared" ca="1" si="25"/>
        <v>219.18365517586764</v>
      </c>
      <c r="GG86" s="37">
        <f t="shared" ca="1" si="26"/>
        <v>550.39438801480492</v>
      </c>
      <c r="GH86" s="37">
        <f t="shared" ca="1" si="27"/>
        <v>873.70089455261609</v>
      </c>
      <c r="GI86" s="37">
        <f t="shared" ca="1" si="28"/>
        <v>664.50744745942313</v>
      </c>
      <c r="GJ86" s="37">
        <f t="shared" ca="1" si="29"/>
        <v>1079.2899010226952</v>
      </c>
      <c r="GK86" s="37">
        <f t="shared" ca="1" si="30"/>
        <v>882.10501357506303</v>
      </c>
      <c r="GL86" s="37">
        <f t="shared" ca="1" si="31"/>
        <v>690.66337527639098</v>
      </c>
      <c r="GM86" s="37">
        <f t="shared" ca="1" si="32"/>
        <v>854.71462722962713</v>
      </c>
      <c r="GN86" s="37">
        <f t="shared" ca="1" si="33"/>
        <v>674.26252213143493</v>
      </c>
      <c r="GO86" s="37">
        <f t="shared" ca="1" si="34"/>
        <v>499.06630358950082</v>
      </c>
      <c r="GP86" s="37">
        <f t="shared" ca="1" si="35"/>
        <v>515.20668050543054</v>
      </c>
      <c r="GQ86" s="37">
        <f t="shared" ca="1" si="36"/>
        <v>658.495424195738</v>
      </c>
      <c r="GR86" s="37">
        <f t="shared" ca="1" si="37"/>
        <v>498.16606604687365</v>
      </c>
      <c r="GS86" s="37">
        <f t="shared" ca="1" si="38"/>
        <v>696.74184070355398</v>
      </c>
      <c r="GT86" s="37">
        <f t="shared" ca="1" si="39"/>
        <v>766.30263693115137</v>
      </c>
      <c r="GU86" s="37">
        <f t="shared" ca="1" si="40"/>
        <v>929.50925732938731</v>
      </c>
      <c r="GV86" s="37">
        <f t="shared" ca="1" si="41"/>
        <v>1066.301185387221</v>
      </c>
      <c r="GW86" s="37">
        <f t="shared" ca="1" si="42"/>
        <v>1148.6839575717361</v>
      </c>
      <c r="GX86" s="37">
        <f t="shared" ca="1" si="43"/>
        <v>1014.410644237867</v>
      </c>
      <c r="GY86" s="37">
        <f t="shared" ca="1" si="44"/>
        <v>1159.2122490766162</v>
      </c>
      <c r="GZ86" s="37">
        <f t="shared" ca="1" si="45"/>
        <v>1294.9090830197431</v>
      </c>
      <c r="HA86" s="37"/>
      <c r="HB86" s="37">
        <f t="shared" ca="1" si="77"/>
        <v>219.18365517586764</v>
      </c>
      <c r="HC86" s="37">
        <f t="shared" ca="1" si="75"/>
        <v>219.18365517586764</v>
      </c>
      <c r="HD86" s="37">
        <f t="shared" ca="1" si="76"/>
        <v>0</v>
      </c>
      <c r="HF86" s="37">
        <f t="shared" si="83"/>
        <v>-0.5</v>
      </c>
      <c r="HG86" s="37">
        <f>$HG$73</f>
        <v>3.333333333333334E-2</v>
      </c>
      <c r="HH86" s="19">
        <f>IF(C$11="x",0,Satokasvi!$H$6*(1+$HF86)*(1+_xlfn.XLOOKUP($HG86,$HG$67:$HG$76,HH$67:HH$76)))</f>
        <v>1254.1666666666667</v>
      </c>
      <c r="HI86" s="35">
        <f>IF(D$11="x",0,Satokasvi!$H$6*(1+$HF86)*(1+_xlfn.XLOOKUP($HG86,$HG$67:$HG$76,HI$67:HI$76)))</f>
        <v>1258.3333333333333</v>
      </c>
      <c r="HJ86" s="35">
        <f>IF(E$11="x",0,Satokasvi!$H$6*(1+$HF86)*(1+_xlfn.XLOOKUP($HG86,$HG$67:$HG$76,HJ$67:HJ$76)))</f>
        <v>1262.5</v>
      </c>
      <c r="HK86" s="35">
        <f>IF(F$11="x",0,Satokasvi!$H$6*(1+$HF86)*(1+_xlfn.XLOOKUP($HG86,$HG$67:$HG$76,HK$67:HK$76)))</f>
        <v>1266.6666666666667</v>
      </c>
      <c r="HL86" s="35">
        <f>IF(G$11="x",0,Satokasvi!$H$6*(1+$HF86)*(1+_xlfn.XLOOKUP($HG86,$HG$67:$HG$76,HL$67:HL$76)))</f>
        <v>1270.8333333333333</v>
      </c>
      <c r="HM86" s="35">
        <f>IF(H$11="x",0,Satokasvi!$H$6*(1+$HF86)*(1+_xlfn.XLOOKUP($HG86,$HG$67:$HG$76,HM$67:HM$76)))</f>
        <v>1275</v>
      </c>
      <c r="HN86" s="35">
        <f>IF(I$11="x",0,Satokasvi!$H$6*(1+$HF86)*(1+_xlfn.XLOOKUP($HG86,$HG$67:$HG$76,HN$67:HN$76)))</f>
        <v>1279.1666666666667</v>
      </c>
      <c r="HO86" s="35">
        <f>IF(J$11="x",0,Satokasvi!$H$6*(1+$HF86)*(1+_xlfn.XLOOKUP($HG86,$HG$67:$HG$76,HO$67:HO$76)))</f>
        <v>1283.3333333333333</v>
      </c>
      <c r="HP86" s="35">
        <f>IF(K$11="x",0,Satokasvi!$H$6*(1+$HF86)*(1+_xlfn.XLOOKUP($HG86,$HG$67:$HG$76,HP$67:HP$76)))</f>
        <v>1287.5</v>
      </c>
      <c r="HQ86" s="35">
        <f>IF(L$11="x",0,Satokasvi!$H$6*(1+$HF86)*(1+_xlfn.XLOOKUP($HG86,$HG$67:$HG$76,HQ$67:HQ$76)))</f>
        <v>1291.6666666666667</v>
      </c>
      <c r="HR86" s="35">
        <f>IF(M$11="x",0,Satokasvi!$H$6*(1+$HF86)*(1+_xlfn.XLOOKUP($HG86,$HG$67:$HG$76,HR$67:HR$76)))</f>
        <v>1291.6666666666667</v>
      </c>
      <c r="HS86" s="35">
        <f>IF(N$11="x",0,Satokasvi!$H$6*(1+$HF86)*(1+_xlfn.XLOOKUP($HG86,$HG$67:$HG$76,HS$67:HS$76)))</f>
        <v>1291.6666666666667</v>
      </c>
      <c r="HT86" s="35">
        <f>IF(O$11="x",0,Satokasvi!$H$6*(1+$HF86)*(1+_xlfn.XLOOKUP($HG86,$HG$67:$HG$76,HT$67:HT$76)))</f>
        <v>1291.6666666666667</v>
      </c>
      <c r="HU86" s="35">
        <f>IF(P$11="x",0,Satokasvi!$H$6*(1+$HF86)*(1+_xlfn.XLOOKUP($HG86,$HG$67:$HG$76,HU$67:HU$76)))</f>
        <v>1291.6666666666667</v>
      </c>
      <c r="HV86" s="35">
        <f>IF(Q$11="x",0,Satokasvi!$H$6*(1+$HF86)*(1+_xlfn.XLOOKUP($HG86,$HG$67:$HG$76,HV$67:HV$76)))</f>
        <v>1291.6666666666667</v>
      </c>
      <c r="HW86" s="35">
        <f>IF(R$11="x",0,Satokasvi!$H$6*(1+$HF86)*(1+_xlfn.XLOOKUP($HG86,$HG$67:$HG$76,HW$67:HW$76)))</f>
        <v>1291.6666666666667</v>
      </c>
      <c r="HX86" s="35">
        <f>IF(S$11="x",0,Satokasvi!$H$6*(1+$HF86)*(1+_xlfn.XLOOKUP($HG86,$HG$67:$HG$76,HX$67:HX$76)))</f>
        <v>1291.6666666666667</v>
      </c>
      <c r="HY86" s="35">
        <f>IF(T$11="x",0,Satokasvi!$H$6*(1+$HF86)*(1+_xlfn.XLOOKUP($HG86,$HG$67:$HG$76,HY$67:HY$76)))</f>
        <v>1291.6666666666667</v>
      </c>
      <c r="HZ86" s="35">
        <f>IF(U$11="x",0,Satokasvi!$H$6*(1+$HF86)*(1+_xlfn.XLOOKUP($HG86,$HG$67:$HG$76,HZ$67:HZ$76)))</f>
        <v>1291.6666666666667</v>
      </c>
      <c r="IA86" s="35">
        <f>IF(V$11="x",0,Satokasvi!$H$6*(1+$HF86)*(1+_xlfn.XLOOKUP($HG86,$HG$67:$HG$76,IA$67:IA$76)))</f>
        <v>1291.6666666666667</v>
      </c>
      <c r="IB86" s="35">
        <f>IF(W$11="x",0,Satokasvi!$H$6*(1+$HF86)*(1+_xlfn.XLOOKUP($HG86,$HG$67:$HG$76,IB$67:IB$76)))</f>
        <v>1291.6666666666667</v>
      </c>
      <c r="IC86" s="35">
        <f>IF(X$11="x",0,Satokasvi!$H$6*(1+$HF86)*(1+_xlfn.XLOOKUP($HG86,$HG$67:$HG$76,IC$67:IC$76)))</f>
        <v>1291.6666666666667</v>
      </c>
      <c r="ID86" s="35">
        <f>IF(Y$11="x",0,Satokasvi!$H$6*(1+$HF86)*(1+_xlfn.XLOOKUP($HG86,$HG$67:$HG$76,ID$67:ID$76)))</f>
        <v>1291.6666666666667</v>
      </c>
      <c r="IE86" s="35">
        <f>IF(Z$11="x",0,Satokasvi!$H$6*(1+$HF86)*(1+_xlfn.XLOOKUP($HG86,$HG$67:$HG$76,IE$67:IE$76)))</f>
        <v>1291.6666666666667</v>
      </c>
      <c r="IF86" s="35">
        <f>IF(AA$11="x",0,Satokasvi!$H$6*(1+$HF86)*(1+_xlfn.XLOOKUP($HG86,$HG$67:$HG$76,IF$67:IF$76)))</f>
        <v>1291.6666666666667</v>
      </c>
    </row>
    <row r="87" spans="2:240" x14ac:dyDescent="0.35">
      <c r="B87" s="15">
        <f t="shared" ca="1" si="82"/>
        <v>0.44683248001559328</v>
      </c>
      <c r="C87" s="15">
        <f t="shared" ca="1" si="82"/>
        <v>0.42509462430174316</v>
      </c>
      <c r="D87" s="15">
        <f t="shared" ca="1" si="82"/>
        <v>0.86303654562854693</v>
      </c>
      <c r="E87" s="15">
        <f t="shared" ca="1" si="82"/>
        <v>0.67561048110032218</v>
      </c>
      <c r="F87" s="15">
        <f t="shared" ca="1" si="82"/>
        <v>0.549555949803474</v>
      </c>
      <c r="G87" s="15">
        <f t="shared" ca="1" si="82"/>
        <v>9.4451746984421936E-3</v>
      </c>
      <c r="H87" s="15">
        <f t="shared" ca="1" si="82"/>
        <v>0.74742192868675617</v>
      </c>
      <c r="I87" s="15">
        <f t="shared" ca="1" si="82"/>
        <v>0.79431323354452166</v>
      </c>
      <c r="J87" s="15">
        <f t="shared" ca="1" si="82"/>
        <v>0.27174439085544189</v>
      </c>
      <c r="K87" s="15">
        <f t="shared" ca="1" si="82"/>
        <v>0.71752361357699757</v>
      </c>
      <c r="L87" s="15">
        <f t="shared" ca="1" si="82"/>
        <v>0.50987165671792345</v>
      </c>
      <c r="M87" s="15">
        <f t="shared" ca="1" si="82"/>
        <v>0.81209336551384126</v>
      </c>
      <c r="N87" s="15">
        <f t="shared" ca="1" si="82"/>
        <v>0.94393189983862746</v>
      </c>
      <c r="O87" s="15">
        <f t="shared" ca="1" si="82"/>
        <v>0.72375448811097687</v>
      </c>
      <c r="P87" s="15">
        <f t="shared" ca="1" si="82"/>
        <v>0.10524043252078541</v>
      </c>
      <c r="Q87" s="15">
        <f t="shared" ca="1" si="82"/>
        <v>0.83755372008784157</v>
      </c>
      <c r="R87" s="15">
        <f t="shared" ca="1" si="81"/>
        <v>0.25628491702232059</v>
      </c>
      <c r="S87" s="15">
        <f t="shared" ca="1" si="81"/>
        <v>0.734906347040856</v>
      </c>
      <c r="T87" s="15">
        <f t="shared" ca="1" si="81"/>
        <v>0.49498660373920045</v>
      </c>
      <c r="U87" s="15">
        <f t="shared" ca="1" si="81"/>
        <v>0.72642038385199148</v>
      </c>
      <c r="V87" s="15">
        <f t="shared" ca="1" si="81"/>
        <v>0.88816997139836451</v>
      </c>
      <c r="W87" s="15">
        <f t="shared" ca="1" si="81"/>
        <v>0.76520465113226355</v>
      </c>
      <c r="X87" s="15">
        <f t="shared" ca="1" si="81"/>
        <v>0.23624954929388109</v>
      </c>
      <c r="Y87" s="15">
        <f t="shared" ca="1" si="81"/>
        <v>0.79191316079238916</v>
      </c>
      <c r="Z87" s="15">
        <f t="shared" ca="1" si="81"/>
        <v>0.30324854602279983</v>
      </c>
      <c r="AB87" s="5">
        <f ca="1">_xlfn.NORM.INV(B87,Satokasvi!$H$8,Satokasvi!$I$8)*_xlfn.BINOM.INV(1,(1-Satokasvi!$H$15),B87)</f>
        <v>2466.5829524822757</v>
      </c>
      <c r="AC87" s="5">
        <f ca="1">_xlfn.NORM.INV(C87,Satokasvi!$H$8,Satokasvi!$I$8)*_xlfn.BINOM.INV(1,(1-Satokasvi!$H$15),C87)</f>
        <v>2452.7807589814015</v>
      </c>
      <c r="AD87" s="5">
        <f ca="1">_xlfn.NORM.INV(D87,Satokasvi!$H$8,Satokasvi!$I$8)*_xlfn.BINOM.INV(1,(1-Satokasvi!$H$15),D87)</f>
        <v>2773.5160006994738</v>
      </c>
      <c r="AE87" s="5">
        <f ca="1">_xlfn.NORM.INV(E87,Satokasvi!$H$8,Satokasvi!$I$8)*_xlfn.BINOM.INV(1,(1-Satokasvi!$H$15),E87)</f>
        <v>2613.8647568594106</v>
      </c>
      <c r="AF87" s="5">
        <f ca="1">_xlfn.NORM.INV(F87,Satokasvi!$H$8,Satokasvi!$I$8)*_xlfn.BINOM.INV(1,(1-Satokasvi!$H$15),F87)</f>
        <v>2531.1348835056474</v>
      </c>
      <c r="AG87" s="5">
        <f ca="1">_xlfn.NORM.INV(G87,Satokasvi!$H$8,Satokasvi!$I$8)*_xlfn.BINOM.INV(1,(1-Satokasvi!$H$15),G87)</f>
        <v>0</v>
      </c>
      <c r="AH87" s="5">
        <f ca="1">_xlfn.NORM.INV(H87,Satokasvi!$H$8,Satokasvi!$I$8)*_xlfn.BINOM.INV(1,(1-Satokasvi!$H$15),H87)</f>
        <v>2666.599733916466</v>
      </c>
      <c r="AI87" s="5">
        <f ca="1">_xlfn.NORM.INV(I87,Satokasvi!$H$8,Satokasvi!$I$8)*_xlfn.BINOM.INV(1,(1-Satokasvi!$H$15),I87)</f>
        <v>2705.369727204602</v>
      </c>
      <c r="AJ87" s="5">
        <f ca="1">_xlfn.NORM.INV(J87,Satokasvi!$H$8,Satokasvi!$I$8)*_xlfn.BINOM.INV(1,(1-Satokasvi!$H$15),J87)</f>
        <v>2348.1135590902304</v>
      </c>
      <c r="AK87" s="5">
        <f ca="1">_xlfn.NORM.INV(K87,Satokasvi!$H$8,Satokasvi!$I$8)*_xlfn.BINOM.INV(1,(1-Satokasvi!$H$15),K87)</f>
        <v>2643.8751544890683</v>
      </c>
      <c r="AL87" s="5">
        <f ca="1">_xlfn.NORM.INV(L87,Satokasvi!$H$8,Satokasvi!$I$8)*_xlfn.BINOM.INV(1,(1-Satokasvi!$H$15),L87)</f>
        <v>2506.1867748866594</v>
      </c>
      <c r="AM87" s="5">
        <f ca="1">_xlfn.NORM.INV(M87,Satokasvi!$H$8,Satokasvi!$I$8)*_xlfn.BINOM.INV(1,(1-Satokasvi!$H$15),M87)</f>
        <v>2721.4092026233602</v>
      </c>
      <c r="AN87" s="5">
        <f ca="1">_xlfn.NORM.INV(N87,Satokasvi!$H$8,Satokasvi!$I$8)*_xlfn.BINOM.INV(1,(1-Satokasvi!$H$15),N87)</f>
        <v>2897.1660778549599</v>
      </c>
      <c r="AO87" s="5">
        <f ca="1">_xlfn.NORM.INV(O87,Satokasvi!$H$8,Satokasvi!$I$8)*_xlfn.BINOM.INV(1,(1-Satokasvi!$H$15),O87)</f>
        <v>2648.5078828163182</v>
      </c>
      <c r="AP87" s="5">
        <f ca="1">_xlfn.NORM.INV(P87,Satokasvi!$H$8,Satokasvi!$I$8)*_xlfn.BINOM.INV(1,(1-Satokasvi!$H$15),P87)</f>
        <v>0</v>
      </c>
      <c r="AQ87" s="5">
        <f ca="1">_xlfn.NORM.INV(Q87,Satokasvi!$H$8,Satokasvi!$I$8)*_xlfn.BINOM.INV(1,(1-Satokasvi!$H$15),Q87)</f>
        <v>2746.1133873119543</v>
      </c>
      <c r="AR87" s="5">
        <f ca="1">_xlfn.NORM.INV(R87,Satokasvi!$H$8,Satokasvi!$I$8)*_xlfn.BINOM.INV(1,(1-Satokasvi!$H$15),R87)</f>
        <v>2336.2896350667365</v>
      </c>
      <c r="AS87" s="5">
        <f ca="1">_xlfn.NORM.INV(S87,Satokasvi!$H$8,Satokasvi!$I$8)*_xlfn.BINOM.INV(1,(1-Satokasvi!$H$15),S87)</f>
        <v>2656.9300287183046</v>
      </c>
      <c r="AT87" s="5">
        <f ca="1">_xlfn.NORM.INV(T87,Satokasvi!$H$8,Satokasvi!$I$8)*_xlfn.BINOM.INV(1,(1-Satokasvi!$H$15),T87)</f>
        <v>2496.8582371002994</v>
      </c>
      <c r="AU87" s="5">
        <f ca="1">_xlfn.NORM.INV(U87,Satokasvi!$H$8,Satokasvi!$I$8)*_xlfn.BINOM.INV(1,(1-Satokasvi!$H$15),U87)</f>
        <v>2650.5055979986037</v>
      </c>
      <c r="AV87" s="5">
        <f ca="1">_xlfn.NORM.INV(V87,Satokasvi!$H$8,Satokasvi!$I$8)*_xlfn.BINOM.INV(1,(1-Satokasvi!$H$15),V87)</f>
        <v>2804.2133113762493</v>
      </c>
      <c r="AW87" s="5">
        <f ca="1">_xlfn.NORM.INV(W87,Satokasvi!$H$8,Satokasvi!$I$8)*_xlfn.BINOM.INV(1,(1-Satokasvi!$H$15),W87)</f>
        <v>2680.7862936679066</v>
      </c>
      <c r="AX87" s="5">
        <f ca="1">_xlfn.NORM.INV(X87,Satokasvi!$H$8,Satokasvi!$I$8)*_xlfn.BINOM.INV(1,(1-Satokasvi!$H$15),X87)</f>
        <v>0</v>
      </c>
      <c r="AY87" s="5">
        <f ca="1">_xlfn.NORM.INV(Y87,Satokasvi!$H$8,Satokasvi!$I$8)*_xlfn.BINOM.INV(1,(1-Satokasvi!$H$15),Y87)</f>
        <v>2703.2693520095395</v>
      </c>
      <c r="AZ87" s="5">
        <f ca="1">_xlfn.NORM.INV(Z87,Satokasvi!$H$8,Satokasvi!$I$8)*_xlfn.BINOM.INV(1,(1-Satokasvi!$H$15),Z87)</f>
        <v>2371.2299907530851</v>
      </c>
      <c r="BB87" s="5">
        <f ca="1">IF(C$11="x",0,_xlfn.NORM.INV(B87,Satokasvi!$H$8,Satokasvi!$I$8)*IF(C$8="x",(1+Toimenpiteet!$C$7),1)*IF(C$9="x",(1+Toimenpiteet!$C$34),1)*(1+C$30)*_xlfn.BINOM.INV(1,(1-(Satokasvi!$H$15*(1+C$41))),B87))</f>
        <v>2466.5829524822757</v>
      </c>
      <c r="BC87" s="5">
        <f ca="1">IF(D$11="x",0,_xlfn.NORM.INV(C87,Satokasvi!$H$8,Satokasvi!$I$8)*IF(D$8="x",(1+Toimenpiteet!$C$7),1)*IF(D$9="x",(1+Toimenpiteet!$C$34),1)*(1+D$30)*_xlfn.BINOM.INV(1,(1-(Satokasvi!$H$15*(1+D$41))),C87))</f>
        <v>2452.7807589814015</v>
      </c>
      <c r="BD87" s="5">
        <f ca="1">IF(E$11="x",0,_xlfn.NORM.INV(D87,Satokasvi!$H$8,Satokasvi!$I$8)*IF(E$8="x",(1+Toimenpiteet!$C$7),1)*IF(E$9="x",(1+Toimenpiteet!$C$34),1)*(1+E$30)*_xlfn.BINOM.INV(1,(1-(Satokasvi!$H$15*(1+E$41))),D87))</f>
        <v>2773.5160006994738</v>
      </c>
      <c r="BE87" s="5">
        <f ca="1">IF(F$11="x",0,_xlfn.NORM.INV(E87,Satokasvi!$H$8,Satokasvi!$I$8)*IF(F$8="x",(1+Toimenpiteet!$C$7),1)*IF(F$9="x",(1+Toimenpiteet!$C$34),1)*(1+F$30)*_xlfn.BINOM.INV(1,(1-(Satokasvi!$H$15*(1+F$41))),E87))</f>
        <v>2613.8647568594106</v>
      </c>
      <c r="BF87" s="5">
        <f ca="1">IF(G$11="x",0,_xlfn.NORM.INV(F87,Satokasvi!$H$8,Satokasvi!$I$8)*IF(G$8="x",(1+Toimenpiteet!$C$7),1)*IF(G$9="x",(1+Toimenpiteet!$C$34),1)*(1+G$30)*_xlfn.BINOM.INV(1,(1-(Satokasvi!$H$15*(1+G$41))),F87))</f>
        <v>2531.1348835056474</v>
      </c>
      <c r="BG87" s="5">
        <f ca="1">IF(H$11="x",0,_xlfn.NORM.INV(G87,Satokasvi!$H$8,Satokasvi!$I$8)*IF(H$8="x",(1+Toimenpiteet!$C$7),1)*IF(H$9="x",(1+Toimenpiteet!$C$34),1)*(1+H$30)*_xlfn.BINOM.INV(1,(1-(Satokasvi!$H$15*(1+H$41))),G87))</f>
        <v>0</v>
      </c>
      <c r="BH87" s="5">
        <f ca="1">IF(I$11="x",0,_xlfn.NORM.INV(H87,Satokasvi!$H$8,Satokasvi!$I$8)*IF(I$8="x",(1+Toimenpiteet!$C$7),1)*IF(I$9="x",(1+Toimenpiteet!$C$34),1)*(1+I$30)*_xlfn.BINOM.INV(1,(1-(Satokasvi!$H$15*(1+I$41))),H87))</f>
        <v>2666.599733916466</v>
      </c>
      <c r="BI87" s="5">
        <f ca="1">IF(J$11="x",0,_xlfn.NORM.INV(I87,Satokasvi!$H$8,Satokasvi!$I$8)*IF(J$8="x",(1+Toimenpiteet!$C$7),1)*IF(J$9="x",(1+Toimenpiteet!$C$34),1)*(1+J$30)*_xlfn.BINOM.INV(1,(1-(Satokasvi!$H$15*(1+J$41))),I87))</f>
        <v>2705.369727204602</v>
      </c>
      <c r="BJ87" s="5">
        <f ca="1">IF(K$11="x",0,_xlfn.NORM.INV(J87,Satokasvi!$H$8,Satokasvi!$I$8)*IF(K$8="x",(1+Toimenpiteet!$C$7),1)*IF(K$9="x",(1+Toimenpiteet!$C$34),1)*(1+K$30)*_xlfn.BINOM.INV(1,(1-(Satokasvi!$H$15*(1+K$41))),J87))</f>
        <v>2348.1135590902304</v>
      </c>
      <c r="BK87" s="5">
        <f ca="1">IF(L$11="x",0,_xlfn.NORM.INV(K87,Satokasvi!$H$8,Satokasvi!$I$8)*IF(L$8="x",(1+Toimenpiteet!$C$7),1)*IF(L$9="x",(1+Toimenpiteet!$C$34),1)*(1+L$30)*_xlfn.BINOM.INV(1,(1-(Satokasvi!$H$15*(1+L$41))),K87))</f>
        <v>2643.8751544890683</v>
      </c>
      <c r="BL87" s="5">
        <f ca="1">IF(M$11="x",0,_xlfn.NORM.INV(L87,Satokasvi!$H$8,Satokasvi!$I$8)*IF(M$8="x",(1+Toimenpiteet!$C$7),1)*IF(M$9="x",(1+Toimenpiteet!$C$34),1)*(1+M$30)*_xlfn.BINOM.INV(1,(1-(Satokasvi!$H$15*(1+M$41))),L87))</f>
        <v>2506.1867748866594</v>
      </c>
      <c r="BM87" s="5">
        <f ca="1">IF(N$11="x",0,_xlfn.NORM.INV(M87,Satokasvi!$H$8,Satokasvi!$I$8)*IF(N$8="x",(1+Toimenpiteet!$C$7),1)*IF(N$9="x",(1+Toimenpiteet!$C$34),1)*(1+N$30)*_xlfn.BINOM.INV(1,(1-(Satokasvi!$H$15*(1+N$41))),M87))</f>
        <v>2721.4092026233602</v>
      </c>
      <c r="BN87" s="5">
        <f ca="1">IF(O$11="x",0,_xlfn.NORM.INV(N87,Satokasvi!$H$8,Satokasvi!$I$8)*IF(O$8="x",(1+Toimenpiteet!$C$7),1)*IF(O$9="x",(1+Toimenpiteet!$C$34),1)*(1+O$30)*_xlfn.BINOM.INV(1,(1-(Satokasvi!$H$15*(1+O$41))),N87))</f>
        <v>2897.1660778549599</v>
      </c>
      <c r="BO87" s="5">
        <f ca="1">IF(P$11="x",0,_xlfn.NORM.INV(O87,Satokasvi!$H$8,Satokasvi!$I$8)*IF(P$8="x",(1+Toimenpiteet!$C$7),1)*IF(P$9="x",(1+Toimenpiteet!$C$34),1)*(1+P$30)*_xlfn.BINOM.INV(1,(1-(Satokasvi!$H$15*(1+P$41))),O87))</f>
        <v>2648.5078828163182</v>
      </c>
      <c r="BP87" s="5">
        <f ca="1">IF(Q$11="x",0,_xlfn.NORM.INV(P87,Satokasvi!$H$8,Satokasvi!$I$8)*IF(Q$8="x",(1+Toimenpiteet!$C$7),1)*IF(Q$9="x",(1+Toimenpiteet!$C$34),1)*(1+Q$30)*_xlfn.BINOM.INV(1,(1-(Satokasvi!$H$15*(1+Q$41))),P87))</f>
        <v>0</v>
      </c>
      <c r="BQ87" s="5">
        <f ca="1">IF(R$11="x",0,_xlfn.NORM.INV(Q87,Satokasvi!$H$8,Satokasvi!$I$8)*IF(R$8="x",(1+Toimenpiteet!$C$7),1)*IF(R$9="x",(1+Toimenpiteet!$C$34),1)*(1+R$30)*_xlfn.BINOM.INV(1,(1-(Satokasvi!$H$15*(1+R$41))),Q87))</f>
        <v>2746.1133873119543</v>
      </c>
      <c r="BR87" s="5">
        <f ca="1">IF(S$11="x",0,_xlfn.NORM.INV(R87,Satokasvi!$H$8,Satokasvi!$I$8)*IF(S$8="x",(1+Toimenpiteet!$C$7),1)*IF(S$9="x",(1+Toimenpiteet!$C$34),1)*(1+S$30)*_xlfn.BINOM.INV(1,(1-(Satokasvi!$H$15*(1+S$41))),R87))</f>
        <v>2336.2896350667365</v>
      </c>
      <c r="BS87" s="5">
        <f ca="1">IF(T$11="x",0,_xlfn.NORM.INV(S87,Satokasvi!$H$8,Satokasvi!$I$8)*IF(T$8="x",(1+Toimenpiteet!$C$7),1)*IF(T$9="x",(1+Toimenpiteet!$C$34),1)*(1+T$30)*_xlfn.BINOM.INV(1,(1-(Satokasvi!$H$15*(1+T$41))),S87))</f>
        <v>2656.9300287183046</v>
      </c>
      <c r="BT87" s="5">
        <f ca="1">IF(U$11="x",0,_xlfn.NORM.INV(T87,Satokasvi!$H$8,Satokasvi!$I$8)*IF(U$8="x",(1+Toimenpiteet!$C$7),1)*IF(U$9="x",(1+Toimenpiteet!$C$34),1)*(1+U$30)*_xlfn.BINOM.INV(1,(1-(Satokasvi!$H$15*(1+U$41))),T87))</f>
        <v>2496.8582371002994</v>
      </c>
      <c r="BU87" s="5">
        <f ca="1">IF(V$11="x",0,_xlfn.NORM.INV(U87,Satokasvi!$H$8,Satokasvi!$I$8)*IF(V$8="x",(1+Toimenpiteet!$C$7),1)*IF(V$9="x",(1+Toimenpiteet!$C$34),1)*(1+V$30)*_xlfn.BINOM.INV(1,(1-(Satokasvi!$H$15*(1+V$41))),U87))</f>
        <v>2650.5055979986037</v>
      </c>
      <c r="BV87" s="5">
        <f ca="1">IF(W$11="x",0,_xlfn.NORM.INV(V87,Satokasvi!$H$8,Satokasvi!$I$8)*IF(W$8="x",(1+Toimenpiteet!$C$7),1)*IF(W$9="x",(1+Toimenpiteet!$C$34),1)*(1+W$30)*_xlfn.BINOM.INV(1,(1-(Satokasvi!$H$15*(1+W$41))),V87))</f>
        <v>2804.2133113762493</v>
      </c>
      <c r="BW87" s="5">
        <f ca="1">IF(X$11="x",0,_xlfn.NORM.INV(W87,Satokasvi!$H$8,Satokasvi!$I$8)*IF(X$8="x",(1+Toimenpiteet!$C$7),1)*IF(X$9="x",(1+Toimenpiteet!$C$34),1)*(1+X$30)*_xlfn.BINOM.INV(1,(1-(Satokasvi!$H$15*(1+X$41))),W87))</f>
        <v>2680.7862936679066</v>
      </c>
      <c r="BX87" s="5">
        <f ca="1">IF(Y$11="x",0,_xlfn.NORM.INV(X87,Satokasvi!$H$8,Satokasvi!$I$8)*IF(Y$8="x",(1+Toimenpiteet!$C$7),1)*IF(Y$9="x",(1+Toimenpiteet!$C$34),1)*(1+Y$30)*_xlfn.BINOM.INV(1,(1-(Satokasvi!$H$15*(1+Y$41))),X87))</f>
        <v>0</v>
      </c>
      <c r="BY87" s="5">
        <f ca="1">IF(Z$11="x",0,_xlfn.NORM.INV(Y87,Satokasvi!$H$8,Satokasvi!$I$8)*IF(Z$8="x",(1+Toimenpiteet!$C$7),1)*IF(Z$9="x",(1+Toimenpiteet!$C$34),1)*(1+Z$30)*_xlfn.BINOM.INV(1,(1-(Satokasvi!$H$15*(1+Z$41))),Y87))</f>
        <v>2703.2693520095395</v>
      </c>
      <c r="BZ87" s="5">
        <f ca="1">IF(AA$11="x",0,_xlfn.NORM.INV(Z87,Satokasvi!$H$8,Satokasvi!$I$8)*IF(AA$8="x",(1+Toimenpiteet!$C$7),1)*IF(AA$9="x",(1+Toimenpiteet!$C$34),1)*(1+AA$30)*_xlfn.BINOM.INV(1,(1-(Satokasvi!$H$15*(1+AA$41))),Z87))</f>
        <v>2371.2299907530851</v>
      </c>
      <c r="CB87" s="35">
        <f ca="1">_xlfn.NORM.INV(RAND(),Satokasvi!$H$13,Satokasvi!$I$13)</f>
        <v>232.11032436086728</v>
      </c>
      <c r="CC87" s="35">
        <f ca="1">_xlfn.NORM.INV(RAND(),Satokasvi!$H$13,Satokasvi!$I$13)</f>
        <v>159.8767526780245</v>
      </c>
      <c r="CD87" s="35">
        <f ca="1">_xlfn.NORM.INV(RAND(),Satokasvi!$H$13,Satokasvi!$I$13)</f>
        <v>120.94150055244042</v>
      </c>
      <c r="CE87" s="35">
        <f ca="1">_xlfn.NORM.INV(RAND(),Satokasvi!$H$13,Satokasvi!$I$13)</f>
        <v>181.82345203614247</v>
      </c>
      <c r="CF87" s="35">
        <f ca="1">_xlfn.NORM.INV(RAND(),Satokasvi!$H$13,Satokasvi!$I$13)</f>
        <v>236.67307135472174</v>
      </c>
      <c r="CG87" s="35">
        <f ca="1">_xlfn.NORM.INV(RAND(),Satokasvi!$H$13,Satokasvi!$I$13)</f>
        <v>230.52411561787136</v>
      </c>
      <c r="CH87" s="35">
        <f ca="1">_xlfn.NORM.INV(RAND(),Satokasvi!$H$13,Satokasvi!$I$13)</f>
        <v>188.81824068409611</v>
      </c>
      <c r="CI87" s="35">
        <f ca="1">_xlfn.NORM.INV(RAND(),Satokasvi!$H$13,Satokasvi!$I$13)</f>
        <v>261.22515261196804</v>
      </c>
      <c r="CJ87" s="35">
        <f ca="1">_xlfn.NORM.INV(RAND(),Satokasvi!$H$13,Satokasvi!$I$13)</f>
        <v>260.75634141736151</v>
      </c>
      <c r="CK87" s="35">
        <f ca="1">_xlfn.NORM.INV(RAND(),Satokasvi!$H$13,Satokasvi!$I$13)</f>
        <v>218.5252919836945</v>
      </c>
      <c r="CL87" s="35">
        <f ca="1">_xlfn.NORM.INV(RAND(),Satokasvi!$H$13,Satokasvi!$I$13)</f>
        <v>183.6595859488815</v>
      </c>
      <c r="CM87" s="35">
        <f ca="1">_xlfn.NORM.INV(RAND(),Satokasvi!$H$13,Satokasvi!$I$13)</f>
        <v>170.69669174140168</v>
      </c>
      <c r="CN87" s="35">
        <f ca="1">_xlfn.NORM.INV(RAND(),Satokasvi!$H$13,Satokasvi!$I$13)</f>
        <v>268.74988887463292</v>
      </c>
      <c r="CO87" s="35">
        <f ca="1">_xlfn.NORM.INV(RAND(),Satokasvi!$H$13,Satokasvi!$I$13)</f>
        <v>157.8716850445303</v>
      </c>
      <c r="CP87" s="35">
        <f ca="1">_xlfn.NORM.INV(RAND(),Satokasvi!$H$13,Satokasvi!$I$13)</f>
        <v>169.09031680142866</v>
      </c>
      <c r="CQ87" s="35">
        <f ca="1">_xlfn.NORM.INV(RAND(),Satokasvi!$H$13,Satokasvi!$I$13)</f>
        <v>149.71978061690464</v>
      </c>
      <c r="CR87" s="35">
        <f ca="1">_xlfn.NORM.INV(RAND(),Satokasvi!$H$13,Satokasvi!$I$13)</f>
        <v>73.884559975112808</v>
      </c>
      <c r="CS87" s="35">
        <f ca="1">_xlfn.NORM.INV(RAND(),Satokasvi!$H$13,Satokasvi!$I$13)</f>
        <v>238.11817519256115</v>
      </c>
      <c r="CT87" s="35">
        <f ca="1">_xlfn.NORM.INV(RAND(),Satokasvi!$H$13,Satokasvi!$I$13)</f>
        <v>136.89526012292475</v>
      </c>
      <c r="CU87" s="35">
        <f ca="1">_xlfn.NORM.INV(RAND(),Satokasvi!$H$13,Satokasvi!$I$13)</f>
        <v>235.51052121580068</v>
      </c>
      <c r="CV87" s="35">
        <f ca="1">_xlfn.NORM.INV(RAND(),Satokasvi!$H$13,Satokasvi!$I$13)</f>
        <v>201.99762859668098</v>
      </c>
      <c r="CW87" s="35">
        <f ca="1">_xlfn.NORM.INV(RAND(),Satokasvi!$H$13,Satokasvi!$I$13)</f>
        <v>294.40711676664421</v>
      </c>
      <c r="CX87" s="35">
        <f ca="1">_xlfn.NORM.INV(RAND(),Satokasvi!$H$13,Satokasvi!$I$13)</f>
        <v>262.92902333026478</v>
      </c>
      <c r="CY87" s="35">
        <f ca="1">_xlfn.NORM.INV(RAND(),Satokasvi!$H$13,Satokasvi!$I$13)</f>
        <v>268.09205045191675</v>
      </c>
      <c r="CZ87" s="35">
        <f ca="1">_xlfn.NORM.INV(RAND(),Satokasvi!$H$13,Satokasvi!$I$13)</f>
        <v>273.68363262336584</v>
      </c>
      <c r="DB87" s="37">
        <f ca="1">(AB87*(CB87/1000)+(Satokasvi!$E$28-Satokasvi!$E$7))/(1+$C$13)^DB$61</f>
        <v>298.56249433363757</v>
      </c>
      <c r="DC87" s="37">
        <f ca="1">(AC87*(CC87/1000)+(Satokasvi!$E$28-Satokasvi!$E$7))/(1+$C$13)^DC$61</f>
        <v>119.84411610621811</v>
      </c>
      <c r="DD87" s="37">
        <f ca="1">(AD87*(CD87/1000)+(Satokasvi!$E$28-Satokasvi!$E$7))/(1+$C$13)^DD$61</f>
        <v>64.456343561381544</v>
      </c>
      <c r="DE87" s="37">
        <f ca="1">(AE87*(CE87/1000)+(Satokasvi!$E$28-Satokasvi!$E$7))/(1+$C$13)^DE$61</f>
        <v>186.81498659063385</v>
      </c>
      <c r="DF87" s="37">
        <f ca="1">(AF87*(CF87/1000)+(Satokasvi!$E$28-Satokasvi!$E$7))/(1+$C$13)^DF$61</f>
        <v>288.15572977776321</v>
      </c>
      <c r="DG87" s="37">
        <f ca="1">(AG87*(CG87/1000)+(Satokasvi!$E$28-Satokasvi!$E$7))/(1+$C$13)^DG$61</f>
        <v>-221.93332802116842</v>
      </c>
      <c r="DH87" s="37">
        <f ca="1">(AH87*(CH87/1000)+(Satokasvi!$E$28-Satokasvi!$E$7))/(1+$C$13)^DH$61</f>
        <v>193.92449670795568</v>
      </c>
      <c r="DI87" s="37">
        <f ca="1">(AI87*(CI87/1000)+(Satokasvi!$E$28-Satokasvi!$E$7))/(1+$C$13)^DI$61</f>
        <v>348.69044221266432</v>
      </c>
      <c r="DJ87" s="37">
        <f ca="1">(AJ87*(CJ87/1000)+(Satokasvi!$E$28-Satokasvi!$E$7))/(1+$C$13)^DJ$61</f>
        <v>266.16541879076306</v>
      </c>
      <c r="DK87" s="37">
        <f ca="1">(AK87*(CK87/1000)+(Satokasvi!$E$28-Satokasvi!$E$7))/(1+$C$13)^DK$61</f>
        <v>232.71804325786528</v>
      </c>
      <c r="DL87" s="37">
        <f ca="1">(AL87*(CL87/1000)+(Satokasvi!$E$28-Satokasvi!$E$7))/(1+$C$13)^DL$61</f>
        <v>141.07820182440923</v>
      </c>
      <c r="DM87" s="37">
        <f ca="1">(AM87*(CM87/1000)+(Satokasvi!$E$28-Satokasvi!$E$7))/(1+$C$13)^DM$61</f>
        <v>139.95021858384084</v>
      </c>
      <c r="DN87" s="37">
        <f ca="1">(AN87*(CN87/1000)+(Satokasvi!$E$28-Satokasvi!$E$7))/(1+$C$13)^DN$61</f>
        <v>349.74550244931561</v>
      </c>
      <c r="DO87" s="37">
        <f ca="1">(AO87*(CO87/1000)+(Satokasvi!$E$28-Satokasvi!$E$7))/(1+$C$13)^DO$61</f>
        <v>101.23326887507525</v>
      </c>
      <c r="DP87" s="37">
        <f ca="1">(AP87*(CP87/1000)+(Satokasvi!$E$28-Satokasvi!$E$7))/(1+$C$13)^DP$61</f>
        <v>-170.09341606013018</v>
      </c>
      <c r="DQ87" s="37">
        <f ca="1">(AQ87*(CQ87/1000)+(Satokasvi!$E$28-Satokasvi!$E$7))/(1+$C$13)^DQ$61</f>
        <v>91.074286446789614</v>
      </c>
      <c r="DR87" s="37">
        <f ca="1">(AR87*(CR87/1000)+(Satokasvi!$E$28-Satokasvi!$E$7))/(1+$C$13)^DR$61</f>
        <v>-55.894001682236159</v>
      </c>
      <c r="DS87" s="37">
        <f ca="1">(AS87*(CS87/1000)+(Satokasvi!$E$28-Satokasvi!$E$7))/(1+$C$13)^DS$61</f>
        <v>215.96345749121437</v>
      </c>
      <c r="DT87" s="37">
        <f ca="1">(AT87*(CT87/1000)+(Satokasvi!$E$28-Satokasvi!$E$7))/(1+$C$13)^DT$61</f>
        <v>43.802562142929538</v>
      </c>
      <c r="DU87" s="37">
        <f ca="1">(AU87*(CU87/1000)+(Satokasvi!$E$28-Satokasvi!$E$7))/(1+$C$13)^DU$61</f>
        <v>198.89248678296377</v>
      </c>
      <c r="DV87" s="37">
        <f ca="1">(AV87*(CV87/1000)+(Satokasvi!$E$28-Satokasvi!$E$7))/(1+$C$13)^DV$61</f>
        <v>162.04123989903371</v>
      </c>
      <c r="DW87" s="37">
        <f ca="1">(AW87*(CW87/1000)+(Satokasvi!$E$28-Satokasvi!$E$7))/(1+$C$13)^DW$61</f>
        <v>273.59826247477702</v>
      </c>
      <c r="DX87" s="37">
        <f ca="1">(AX87*(CX87/1000)+(Satokasvi!$E$28-Satokasvi!$E$7))/(1+$C$13)^DX$61</f>
        <v>-134.27331333386908</v>
      </c>
      <c r="DY87" s="37">
        <f ca="1">(AY87*(CY87/1000)+(Satokasvi!$E$28-Satokasvi!$E$7))/(1+$C$13)^DY$61</f>
        <v>226.15424850112194</v>
      </c>
      <c r="DZ87" s="37">
        <f ca="1">(AZ87*(CZ87/1000)+(Satokasvi!$E$28-Satokasvi!$E$7))/(1+$C$13)^DZ$61</f>
        <v>183.3847000757078</v>
      </c>
      <c r="EB87" s="37">
        <f ca="1">IF(C$11="x",Toimenpiteet!$E$115,BB87*(CB87/1000)+(Satokasvi!$E$28-Satokasvi!$E$7)+IF(C$8="x",Toimenpiteet!$E$29,0)+IF(C$9="x",Toimenpiteet!$E$60,0)+IF(C$10="x",Toimenpiteet!$E$88,0))/(1+$C$13)^EB$61</f>
        <v>298.56249433363757</v>
      </c>
      <c r="EC87" s="37">
        <f ca="1">IF(D$11="x",Toimenpiteet!$E$115,BC87*(CC87/1000)+(Satokasvi!$E$28-Satokasvi!$E$7)+IF(D$8="x",Toimenpiteet!$E$29,0)+IF(D$9="x",Toimenpiteet!$E$60,0)+IF(D$10="x",Toimenpiteet!$E$88,0))/(1+$C$13)^EC$61</f>
        <v>119.84411610621811</v>
      </c>
      <c r="ED87" s="37">
        <f ca="1">IF(E$11="x",Toimenpiteet!$E$115,BD87*(CD87/1000)+(Satokasvi!$E$28-Satokasvi!$E$7)+IF(E$8="x",Toimenpiteet!$E$29,0)+IF(E$9="x",Toimenpiteet!$E$60,0)+IF(E$10="x",Toimenpiteet!$E$88,0))/(1+$C$13)^ED$61</f>
        <v>64.456343561381544</v>
      </c>
      <c r="EE87" s="37">
        <f ca="1">IF(F$11="x",Toimenpiteet!$E$115,BE87*(CE87/1000)+(Satokasvi!$E$28-Satokasvi!$E$7)+IF(F$8="x",Toimenpiteet!$E$29,0)+IF(F$9="x",Toimenpiteet!$E$60,0)+IF(F$10="x",Toimenpiteet!$E$88,0))/(1+$C$13)^EE$61</f>
        <v>186.81498659063385</v>
      </c>
      <c r="EF87" s="37">
        <f ca="1">IF(G$11="x",Toimenpiteet!$E$115,BF87*(CF87/1000)+(Satokasvi!$E$28-Satokasvi!$E$7)+IF(G$8="x",Toimenpiteet!$E$29,0)+IF(G$9="x",Toimenpiteet!$E$60,0)+IF(G$10="x",Toimenpiteet!$E$88,0))/(1+$C$13)^EF$61</f>
        <v>288.15572977776321</v>
      </c>
      <c r="EG87" s="37">
        <f ca="1">IF(H$11="x",Toimenpiteet!$E$115,BG87*(CG87/1000)+(Satokasvi!$E$28-Satokasvi!$E$7)+IF(H$8="x",Toimenpiteet!$E$29,0)+IF(H$9="x",Toimenpiteet!$E$60,0)+IF(H$10="x",Toimenpiteet!$E$88,0))/(1+$C$13)^EG$61</f>
        <v>-221.93332802116842</v>
      </c>
      <c r="EH87" s="37">
        <f ca="1">IF(I$11="x",Toimenpiteet!$E$115,BH87*(CH87/1000)+(Satokasvi!$E$28-Satokasvi!$E$7)+IF(I$8="x",Toimenpiteet!$E$29,0)+IF(I$9="x",Toimenpiteet!$E$60,0)+IF(I$10="x",Toimenpiteet!$E$88,0))/(1+$C$13)^EH$61</f>
        <v>193.92449670795568</v>
      </c>
      <c r="EI87" s="37">
        <f ca="1">IF(J$11="x",Toimenpiteet!$E$115,BI87*(CI87/1000)+(Satokasvi!$E$28-Satokasvi!$E$7)+IF(J$8="x",Toimenpiteet!$E$29,0)+IF(J$9="x",Toimenpiteet!$E$60,0)+IF(J$10="x",Toimenpiteet!$E$88,0))/(1+$C$13)^EI$61</f>
        <v>348.69044221266432</v>
      </c>
      <c r="EJ87" s="37">
        <f ca="1">IF(K$11="x",Toimenpiteet!$E$115,BJ87*(CJ87/1000)+(Satokasvi!$E$28-Satokasvi!$E$7)+IF(K$8="x",Toimenpiteet!$E$29,0)+IF(K$9="x",Toimenpiteet!$E$60,0)+IF(K$10="x",Toimenpiteet!$E$88,0))/(1+$C$13)^EJ$61</f>
        <v>266.16541879076306</v>
      </c>
      <c r="EK87" s="37">
        <f ca="1">IF(L$11="x",Toimenpiteet!$E$115,BK87*(CK87/1000)+(Satokasvi!$E$28-Satokasvi!$E$7)+IF(L$8="x",Toimenpiteet!$E$29,0)+IF(L$9="x",Toimenpiteet!$E$60,0)+IF(L$10="x",Toimenpiteet!$E$88,0))/(1+$C$13)^EK$61</f>
        <v>232.71804325786528</v>
      </c>
      <c r="EL87" s="37">
        <f ca="1">IF(M$11="x",Toimenpiteet!$E$115,BL87*(CL87/1000)+(Satokasvi!$E$28-Satokasvi!$E$7)+IF(M$8="x",Toimenpiteet!$E$29,0)+IF(M$9="x",Toimenpiteet!$E$60,0)+IF(M$10="x",Toimenpiteet!$E$88,0))/(1+$C$13)^EL$61</f>
        <v>141.07820182440923</v>
      </c>
      <c r="EM87" s="37">
        <f ca="1">IF(N$11="x",Toimenpiteet!$E$115,BM87*(CM87/1000)+(Satokasvi!$E$28-Satokasvi!$E$7)+IF(N$8="x",Toimenpiteet!$E$29,0)+IF(N$9="x",Toimenpiteet!$E$60,0)+IF(N$10="x",Toimenpiteet!$E$88,0))/(1+$C$13)^EM$61</f>
        <v>139.95021858384084</v>
      </c>
      <c r="EN87" s="37">
        <f ca="1">IF(O$11="x",Toimenpiteet!$E$115,BN87*(CN87/1000)+(Satokasvi!$E$28-Satokasvi!$E$7)+IF(O$8="x",Toimenpiteet!$E$29,0)+IF(O$9="x",Toimenpiteet!$E$60,0)+IF(O$10="x",Toimenpiteet!$E$88,0))/(1+$C$13)^EN$61</f>
        <v>349.74550244931561</v>
      </c>
      <c r="EO87" s="37">
        <f ca="1">IF(P$11="x",Toimenpiteet!$E$115,BO87*(CO87/1000)+(Satokasvi!$E$28-Satokasvi!$E$7)+IF(P$8="x",Toimenpiteet!$E$29,0)+IF(P$9="x",Toimenpiteet!$E$60,0)+IF(P$10="x",Toimenpiteet!$E$88,0))/(1+$C$13)^EO$61</f>
        <v>101.23326887507525</v>
      </c>
      <c r="EP87" s="37">
        <f ca="1">IF(Q$11="x",Toimenpiteet!$E$115,BP87*(CP87/1000)+(Satokasvi!$E$28-Satokasvi!$E$7)+IF(Q$8="x",Toimenpiteet!$E$29,0)+IF(Q$9="x",Toimenpiteet!$E$60,0)+IF(Q$10="x",Toimenpiteet!$E$88,0))/(1+$C$13)^EP$61</f>
        <v>-170.09341606013018</v>
      </c>
      <c r="EQ87" s="37">
        <f ca="1">IF(R$11="x",Toimenpiteet!$E$115,BQ87*(CQ87/1000)+(Satokasvi!$E$28-Satokasvi!$E$7)+IF(R$8="x",Toimenpiteet!$E$29,0)+IF(R$9="x",Toimenpiteet!$E$60,0)+IF(R$10="x",Toimenpiteet!$E$88,0))/(1+$C$13)^EQ$61</f>
        <v>91.074286446789614</v>
      </c>
      <c r="ER87" s="37">
        <f ca="1">IF(S$11="x",Toimenpiteet!$E$115,BR87*(CR87/1000)+(Satokasvi!$E$28-Satokasvi!$E$7)+IF(S$8="x",Toimenpiteet!$E$29,0)+IF(S$9="x",Toimenpiteet!$E$60,0)+IF(S$10="x",Toimenpiteet!$E$88,0))/(1+$C$13)^ER$61</f>
        <v>-55.894001682236159</v>
      </c>
      <c r="ES87" s="37">
        <f ca="1">IF(T$11="x",Toimenpiteet!$E$115,BS87*(CS87/1000)+(Satokasvi!$E$28-Satokasvi!$E$7)+IF(T$8="x",Toimenpiteet!$E$29,0)+IF(T$9="x",Toimenpiteet!$E$60,0)+IF(T$10="x",Toimenpiteet!$E$88,0))/(1+$C$13)^ES$61</f>
        <v>215.96345749121437</v>
      </c>
      <c r="ET87" s="37">
        <f ca="1">IF(U$11="x",Toimenpiteet!$E$115,BT87*(CT87/1000)+(Satokasvi!$E$28-Satokasvi!$E$7)+IF(U$8="x",Toimenpiteet!$E$29,0)+IF(U$9="x",Toimenpiteet!$E$60,0)+IF(U$10="x",Toimenpiteet!$E$88,0))/(1+$C$13)^ET$61</f>
        <v>43.802562142929538</v>
      </c>
      <c r="EU87" s="37">
        <f ca="1">IF(V$11="x",Toimenpiteet!$E$115,BU87*(CU87/1000)+(Satokasvi!$E$28-Satokasvi!$E$7)+IF(V$8="x",Toimenpiteet!$E$29,0)+IF(V$9="x",Toimenpiteet!$E$60,0)+IF(V$10="x",Toimenpiteet!$E$88,0))/(1+$C$13)^EU$61</f>
        <v>198.89248678296377</v>
      </c>
      <c r="EV87" s="37">
        <f ca="1">IF(W$11="x",Toimenpiteet!$E$115,BV87*(CV87/1000)+(Satokasvi!$E$28-Satokasvi!$E$7)+IF(W$8="x",Toimenpiteet!$E$29,0)+IF(W$9="x",Toimenpiteet!$E$60,0)+IF(W$10="x",Toimenpiteet!$E$88,0))/(1+$C$13)^EV$61</f>
        <v>162.04123989903371</v>
      </c>
      <c r="EW87" s="37">
        <f ca="1">IF(X$11="x",Toimenpiteet!$E$115,BW87*(CW87/1000)+(Satokasvi!$E$28-Satokasvi!$E$7)+IF(X$8="x",Toimenpiteet!$E$29,0)+IF(X$9="x",Toimenpiteet!$E$60,0)+IF(X$10="x",Toimenpiteet!$E$88,0))/(1+$C$13)^EW$61</f>
        <v>273.59826247477702</v>
      </c>
      <c r="EX87" s="37">
        <f ca="1">IF(Y$11="x",Toimenpiteet!$E$115,BX87*(CX87/1000)+(Satokasvi!$E$28-Satokasvi!$E$7)+IF(Y$8="x",Toimenpiteet!$E$29,0)+IF(Y$9="x",Toimenpiteet!$E$60,0)+IF(Y$10="x",Toimenpiteet!$E$88,0))/(1+$C$13)^EX$61</f>
        <v>-134.27331333386908</v>
      </c>
      <c r="EY87" s="37">
        <f ca="1">IF(Z$11="x",Toimenpiteet!$E$115,BY87*(CY87/1000)+(Satokasvi!$E$28-Satokasvi!$E$7)+IF(Z$8="x",Toimenpiteet!$E$29,0)+IF(Z$9="x",Toimenpiteet!$E$60,0)+IF(Z$10="x",Toimenpiteet!$E$88,0))/(1+$C$13)^EY$61</f>
        <v>226.15424850112194</v>
      </c>
      <c r="EZ87" s="37">
        <f ca="1">IF(AA$11="x",Toimenpiteet!$E$115,BZ87*(CZ87/1000)+(Satokasvi!$E$28-Satokasvi!$E$7)+IF(AA$8="x",Toimenpiteet!$E$29,0)+IF(AA$9="x",Toimenpiteet!$E$60,0)+IF(AA$10="x",Toimenpiteet!$E$88,0))/(1+$C$13)^EZ$61</f>
        <v>183.3847000757078</v>
      </c>
      <c r="FA87" s="37"/>
      <c r="FB87" s="37">
        <f t="shared" ca="1" si="48"/>
        <v>298.56249433363757</v>
      </c>
      <c r="FC87" s="37">
        <f t="shared" ca="1" si="49"/>
        <v>418.40661043985568</v>
      </c>
      <c r="FD87" s="37">
        <f t="shared" ca="1" si="50"/>
        <v>482.8629540012372</v>
      </c>
      <c r="FE87" s="37">
        <f t="shared" ca="1" si="51"/>
        <v>669.67794059187099</v>
      </c>
      <c r="FF87" s="37">
        <f t="shared" ca="1" si="52"/>
        <v>957.83367036963421</v>
      </c>
      <c r="FG87" s="37">
        <f t="shared" ca="1" si="53"/>
        <v>735.90034234846576</v>
      </c>
      <c r="FH87" s="37">
        <f t="shared" ca="1" si="54"/>
        <v>929.82483905642141</v>
      </c>
      <c r="FI87" s="37">
        <f t="shared" ca="1" si="55"/>
        <v>1278.5152812690858</v>
      </c>
      <c r="FJ87" s="37">
        <f t="shared" ca="1" si="56"/>
        <v>1544.6807000598487</v>
      </c>
      <c r="FK87" s="37">
        <f t="shared" ca="1" si="57"/>
        <v>1777.398743317714</v>
      </c>
      <c r="FL87" s="37">
        <f t="shared" ca="1" si="58"/>
        <v>1918.4769451421232</v>
      </c>
      <c r="FM87" s="37">
        <f t="shared" ca="1" si="59"/>
        <v>2058.427163725964</v>
      </c>
      <c r="FN87" s="37">
        <f t="shared" ca="1" si="60"/>
        <v>2408.1726661752796</v>
      </c>
      <c r="FO87" s="37">
        <f t="shared" ca="1" si="61"/>
        <v>2509.4059350503549</v>
      </c>
      <c r="FP87" s="37">
        <f t="shared" ca="1" si="62"/>
        <v>2339.3125189902248</v>
      </c>
      <c r="FQ87" s="37">
        <f t="shared" ca="1" si="63"/>
        <v>2430.3868054370146</v>
      </c>
      <c r="FR87" s="37">
        <f t="shared" ca="1" si="64"/>
        <v>2374.4928037547784</v>
      </c>
      <c r="FS87" s="37">
        <f t="shared" ca="1" si="65"/>
        <v>2590.4562612459927</v>
      </c>
      <c r="FT87" s="37">
        <f t="shared" ca="1" si="66"/>
        <v>2634.2588233889223</v>
      </c>
      <c r="FU87" s="37">
        <f t="shared" ca="1" si="67"/>
        <v>2833.1513101718861</v>
      </c>
      <c r="FV87" s="37">
        <f t="shared" ca="1" si="68"/>
        <v>2995.1925500709199</v>
      </c>
      <c r="FW87" s="37">
        <f t="shared" ca="1" si="69"/>
        <v>3268.790812545697</v>
      </c>
      <c r="FX87" s="37">
        <f t="shared" ca="1" si="70"/>
        <v>3134.5174992118277</v>
      </c>
      <c r="FY87" s="37">
        <f t="shared" ca="1" si="71"/>
        <v>3360.6717477129496</v>
      </c>
      <c r="FZ87" s="37">
        <f t="shared" ca="1" si="72"/>
        <v>3544.0564477886574</v>
      </c>
      <c r="GA87" s="37"/>
      <c r="GB87" s="37">
        <f t="shared" ca="1" si="73"/>
        <v>298.56249433363757</v>
      </c>
      <c r="GC87" s="37">
        <f t="shared" ca="1" si="74"/>
        <v>418.40661043985568</v>
      </c>
      <c r="GD87" s="37">
        <f t="shared" ca="1" si="23"/>
        <v>482.8629540012372</v>
      </c>
      <c r="GE87" s="37">
        <f t="shared" ca="1" si="24"/>
        <v>669.67794059187099</v>
      </c>
      <c r="GF87" s="37">
        <f t="shared" ca="1" si="25"/>
        <v>957.83367036963421</v>
      </c>
      <c r="GG87" s="37">
        <f t="shared" ca="1" si="26"/>
        <v>735.90034234846576</v>
      </c>
      <c r="GH87" s="37">
        <f t="shared" ca="1" si="27"/>
        <v>929.82483905642141</v>
      </c>
      <c r="GI87" s="37">
        <f t="shared" ca="1" si="28"/>
        <v>1278.5152812690858</v>
      </c>
      <c r="GJ87" s="37">
        <f t="shared" ca="1" si="29"/>
        <v>1544.6807000598487</v>
      </c>
      <c r="GK87" s="37">
        <f t="shared" ca="1" si="30"/>
        <v>1777.398743317714</v>
      </c>
      <c r="GL87" s="37">
        <f t="shared" ca="1" si="31"/>
        <v>1918.4769451421232</v>
      </c>
      <c r="GM87" s="37">
        <f t="shared" ca="1" si="32"/>
        <v>2058.427163725964</v>
      </c>
      <c r="GN87" s="37">
        <f t="shared" ca="1" si="33"/>
        <v>2408.1726661752796</v>
      </c>
      <c r="GO87" s="37">
        <f t="shared" ca="1" si="34"/>
        <v>2509.4059350503549</v>
      </c>
      <c r="GP87" s="37">
        <f t="shared" ca="1" si="35"/>
        <v>2339.3125189902248</v>
      </c>
      <c r="GQ87" s="37">
        <f t="shared" ca="1" si="36"/>
        <v>2430.3868054370146</v>
      </c>
      <c r="GR87" s="37">
        <f t="shared" ca="1" si="37"/>
        <v>2374.4928037547784</v>
      </c>
      <c r="GS87" s="37">
        <f t="shared" ca="1" si="38"/>
        <v>2590.4562612459927</v>
      </c>
      <c r="GT87" s="37">
        <f t="shared" ca="1" si="39"/>
        <v>2634.2588233889223</v>
      </c>
      <c r="GU87" s="37">
        <f t="shared" ca="1" si="40"/>
        <v>2833.1513101718861</v>
      </c>
      <c r="GV87" s="37">
        <f t="shared" ca="1" si="41"/>
        <v>2995.1925500709199</v>
      </c>
      <c r="GW87" s="37">
        <f t="shared" ca="1" si="42"/>
        <v>3268.790812545697</v>
      </c>
      <c r="GX87" s="37">
        <f t="shared" ca="1" si="43"/>
        <v>3134.5174992118277</v>
      </c>
      <c r="GY87" s="37">
        <f t="shared" ca="1" si="44"/>
        <v>3360.6717477129496</v>
      </c>
      <c r="GZ87" s="37">
        <f t="shared" ca="1" si="45"/>
        <v>3544.0564477886574</v>
      </c>
      <c r="HA87" s="37"/>
      <c r="HB87" s="37">
        <f t="shared" ca="1" si="77"/>
        <v>957.83367036963421</v>
      </c>
      <c r="HC87" s="37">
        <f t="shared" ca="1" si="75"/>
        <v>957.83367036963421</v>
      </c>
      <c r="HD87" s="37">
        <f t="shared" ca="1" si="76"/>
        <v>0</v>
      </c>
      <c r="HF87" s="37">
        <f t="shared" si="83"/>
        <v>-0.5</v>
      </c>
      <c r="HG87" s="37">
        <f>$HG$74</f>
        <v>5.5555555555555566E-2</v>
      </c>
      <c r="HH87" s="19">
        <f>IF(C$11="x",0,Satokasvi!$H$6*(1+$HF87)*(1+_xlfn.XLOOKUP($HG87,$HG$67:$HG$76,HH$67:HH$76)))</f>
        <v>1256.9444444444443</v>
      </c>
      <c r="HI87" s="35">
        <f>IF(D$11="x",0,Satokasvi!$H$6*(1+$HF87)*(1+_xlfn.XLOOKUP($HG87,$HG$67:$HG$76,HI$67:HI$76)))</f>
        <v>1263.8888888888889</v>
      </c>
      <c r="HJ87" s="35">
        <f>IF(E$11="x",0,Satokasvi!$H$6*(1+$HF87)*(1+_xlfn.XLOOKUP($HG87,$HG$67:$HG$76,HJ$67:HJ$76)))</f>
        <v>1270.8333333333333</v>
      </c>
      <c r="HK87" s="35">
        <f>IF(F$11="x",0,Satokasvi!$H$6*(1+$HF87)*(1+_xlfn.XLOOKUP($HG87,$HG$67:$HG$76,HK$67:HK$76)))</f>
        <v>1277.7777777777776</v>
      </c>
      <c r="HL87" s="35">
        <f>IF(G$11="x",0,Satokasvi!$H$6*(1+$HF87)*(1+_xlfn.XLOOKUP($HG87,$HG$67:$HG$76,HL$67:HL$76)))</f>
        <v>1284.7222222222222</v>
      </c>
      <c r="HM87" s="35">
        <f>IF(H$11="x",0,Satokasvi!$H$6*(1+$HF87)*(1+_xlfn.XLOOKUP($HG87,$HG$67:$HG$76,HM$67:HM$76)))</f>
        <v>1291.6666666666667</v>
      </c>
      <c r="HN87" s="35">
        <f>IF(I$11="x",0,Satokasvi!$H$6*(1+$HF87)*(1+_xlfn.XLOOKUP($HG87,$HG$67:$HG$76,HN$67:HN$76)))</f>
        <v>1298.6111111111113</v>
      </c>
      <c r="HO87" s="35">
        <f>IF(J$11="x",0,Satokasvi!$H$6*(1+$HF87)*(1+_xlfn.XLOOKUP($HG87,$HG$67:$HG$76,HO$67:HO$76)))</f>
        <v>1305.5555555555557</v>
      </c>
      <c r="HP87" s="35">
        <f>IF(K$11="x",0,Satokasvi!$H$6*(1+$HF87)*(1+_xlfn.XLOOKUP($HG87,$HG$67:$HG$76,HP$67:HP$76)))</f>
        <v>1312.5</v>
      </c>
      <c r="HQ87" s="35">
        <f>IF(L$11="x",0,Satokasvi!$H$6*(1+$HF87)*(1+_xlfn.XLOOKUP($HG87,$HG$67:$HG$76,HQ$67:HQ$76)))</f>
        <v>1319.4444444444446</v>
      </c>
      <c r="HR87" s="35">
        <f>IF(M$11="x",0,Satokasvi!$H$6*(1+$HF87)*(1+_xlfn.XLOOKUP($HG87,$HG$67:$HG$76,HR$67:HR$76)))</f>
        <v>1319.4444444444446</v>
      </c>
      <c r="HS87" s="35">
        <f>IF(N$11="x",0,Satokasvi!$H$6*(1+$HF87)*(1+_xlfn.XLOOKUP($HG87,$HG$67:$HG$76,HS$67:HS$76)))</f>
        <v>1319.4444444444446</v>
      </c>
      <c r="HT87" s="35">
        <f>IF(O$11="x",0,Satokasvi!$H$6*(1+$HF87)*(1+_xlfn.XLOOKUP($HG87,$HG$67:$HG$76,HT$67:HT$76)))</f>
        <v>1319.4444444444446</v>
      </c>
      <c r="HU87" s="35">
        <f>IF(P$11="x",0,Satokasvi!$H$6*(1+$HF87)*(1+_xlfn.XLOOKUP($HG87,$HG$67:$HG$76,HU$67:HU$76)))</f>
        <v>1319.4444444444446</v>
      </c>
      <c r="HV87" s="35">
        <f>IF(Q$11="x",0,Satokasvi!$H$6*(1+$HF87)*(1+_xlfn.XLOOKUP($HG87,$HG$67:$HG$76,HV$67:HV$76)))</f>
        <v>1319.4444444444446</v>
      </c>
      <c r="HW87" s="35">
        <f>IF(R$11="x",0,Satokasvi!$H$6*(1+$HF87)*(1+_xlfn.XLOOKUP($HG87,$HG$67:$HG$76,HW$67:HW$76)))</f>
        <v>1319.4444444444446</v>
      </c>
      <c r="HX87" s="35">
        <f>IF(S$11="x",0,Satokasvi!$H$6*(1+$HF87)*(1+_xlfn.XLOOKUP($HG87,$HG$67:$HG$76,HX$67:HX$76)))</f>
        <v>1319.4444444444446</v>
      </c>
      <c r="HY87" s="35">
        <f>IF(T$11="x",0,Satokasvi!$H$6*(1+$HF87)*(1+_xlfn.XLOOKUP($HG87,$HG$67:$HG$76,HY$67:HY$76)))</f>
        <v>1319.4444444444446</v>
      </c>
      <c r="HZ87" s="35">
        <f>IF(U$11="x",0,Satokasvi!$H$6*(1+$HF87)*(1+_xlfn.XLOOKUP($HG87,$HG$67:$HG$76,HZ$67:HZ$76)))</f>
        <v>1319.4444444444446</v>
      </c>
      <c r="IA87" s="35">
        <f>IF(V$11="x",0,Satokasvi!$H$6*(1+$HF87)*(1+_xlfn.XLOOKUP($HG87,$HG$67:$HG$76,IA$67:IA$76)))</f>
        <v>1319.4444444444446</v>
      </c>
      <c r="IB87" s="35">
        <f>IF(W$11="x",0,Satokasvi!$H$6*(1+$HF87)*(1+_xlfn.XLOOKUP($HG87,$HG$67:$HG$76,IB$67:IB$76)))</f>
        <v>1319.4444444444446</v>
      </c>
      <c r="IC87" s="35">
        <f>IF(X$11="x",0,Satokasvi!$H$6*(1+$HF87)*(1+_xlfn.XLOOKUP($HG87,$HG$67:$HG$76,IC$67:IC$76)))</f>
        <v>1319.4444444444446</v>
      </c>
      <c r="ID87" s="35">
        <f>IF(Y$11="x",0,Satokasvi!$H$6*(1+$HF87)*(1+_xlfn.XLOOKUP($HG87,$HG$67:$HG$76,ID$67:ID$76)))</f>
        <v>1319.4444444444446</v>
      </c>
      <c r="IE87" s="35">
        <f>IF(Z$11="x",0,Satokasvi!$H$6*(1+$HF87)*(1+_xlfn.XLOOKUP($HG87,$HG$67:$HG$76,IE$67:IE$76)))</f>
        <v>1319.4444444444446</v>
      </c>
      <c r="IF87" s="35">
        <f>IF(AA$11="x",0,Satokasvi!$H$6*(1+$HF87)*(1+_xlfn.XLOOKUP($HG87,$HG$67:$HG$76,IF$67:IF$76)))</f>
        <v>1319.4444444444446</v>
      </c>
    </row>
    <row r="88" spans="2:240" x14ac:dyDescent="0.35">
      <c r="B88" s="15">
        <f t="shared" ca="1" si="82"/>
        <v>0.2407973267243122</v>
      </c>
      <c r="C88" s="15">
        <f t="shared" ca="1" si="82"/>
        <v>0.96671471428910571</v>
      </c>
      <c r="D88" s="15">
        <f t="shared" ca="1" si="82"/>
        <v>0.22568118174708973</v>
      </c>
      <c r="E88" s="15">
        <f t="shared" ca="1" si="82"/>
        <v>4.3980723644636455E-2</v>
      </c>
      <c r="F88" s="15">
        <f t="shared" ca="1" si="82"/>
        <v>0.7181944270155729</v>
      </c>
      <c r="G88" s="15">
        <f t="shared" ca="1" si="82"/>
        <v>0.54249421313078028</v>
      </c>
      <c r="H88" s="15">
        <f t="shared" ca="1" si="82"/>
        <v>0.46599855680025704</v>
      </c>
      <c r="I88" s="15">
        <f t="shared" ca="1" si="82"/>
        <v>0.60776355119442038</v>
      </c>
      <c r="J88" s="15">
        <f t="shared" ca="1" si="82"/>
        <v>0.78127026454881676</v>
      </c>
      <c r="K88" s="15">
        <f t="shared" ca="1" si="82"/>
        <v>0.91694493529121124</v>
      </c>
      <c r="L88" s="15">
        <f t="shared" ca="1" si="82"/>
        <v>0.94888682039679817</v>
      </c>
      <c r="M88" s="15">
        <f t="shared" ca="1" si="82"/>
        <v>0.80680132355485457</v>
      </c>
      <c r="N88" s="15">
        <f t="shared" ca="1" si="82"/>
        <v>0.43048184961444558</v>
      </c>
      <c r="O88" s="15">
        <f t="shared" ca="1" si="82"/>
        <v>0.43476143087806163</v>
      </c>
      <c r="P88" s="15">
        <f t="shared" ca="1" si="82"/>
        <v>3.1186948138435255E-2</v>
      </c>
      <c r="Q88" s="15">
        <f t="shared" ca="1" si="82"/>
        <v>0.25512943216407269</v>
      </c>
      <c r="R88" s="15">
        <f t="shared" ca="1" si="81"/>
        <v>0.49493020972731283</v>
      </c>
      <c r="S88" s="15">
        <f t="shared" ca="1" si="81"/>
        <v>0.34759968237242478</v>
      </c>
      <c r="T88" s="15">
        <f t="shared" ca="1" si="81"/>
        <v>0.75437104465952376</v>
      </c>
      <c r="U88" s="15">
        <f t="shared" ca="1" si="81"/>
        <v>0.1724195047962308</v>
      </c>
      <c r="V88" s="15">
        <f t="shared" ca="1" si="81"/>
        <v>0.19448150936722841</v>
      </c>
      <c r="W88" s="15">
        <f t="shared" ca="1" si="81"/>
        <v>0.42736059379030833</v>
      </c>
      <c r="X88" s="15">
        <f t="shared" ca="1" si="81"/>
        <v>0.17911567883470536</v>
      </c>
      <c r="Y88" s="15">
        <f t="shared" ca="1" si="81"/>
        <v>0.70939811385047336</v>
      </c>
      <c r="Z88" s="15">
        <f t="shared" ca="1" si="81"/>
        <v>0.24196797939891546</v>
      </c>
      <c r="AB88" s="5">
        <f ca="1">_xlfn.NORM.INV(B88,Satokasvi!$H$8,Satokasvi!$I$8)*_xlfn.BINOM.INV(1,(1-Satokasvi!$H$15),B88)</f>
        <v>0</v>
      </c>
      <c r="AC88" s="5">
        <f ca="1">_xlfn.NORM.INV(C88,Satokasvi!$H$8,Satokasvi!$I$8)*_xlfn.BINOM.INV(1,(1-Satokasvi!$H$15),C88)</f>
        <v>2958.640570819503</v>
      </c>
      <c r="AD88" s="5">
        <f ca="1">_xlfn.NORM.INV(D88,Satokasvi!$H$8,Satokasvi!$I$8)*_xlfn.BINOM.INV(1,(1-Satokasvi!$H$15),D88)</f>
        <v>0</v>
      </c>
      <c r="AE88" s="5">
        <f ca="1">_xlfn.NORM.INV(E88,Satokasvi!$H$8,Satokasvi!$I$8)*_xlfn.BINOM.INV(1,(1-Satokasvi!$H$15),E88)</f>
        <v>0</v>
      </c>
      <c r="AF88" s="5">
        <f ca="1">_xlfn.NORM.INV(F88,Satokasvi!$H$8,Satokasvi!$I$8)*_xlfn.BINOM.INV(1,(1-Satokasvi!$H$15),F88)</f>
        <v>2644.3715175482066</v>
      </c>
      <c r="AG88" s="5">
        <f ca="1">_xlfn.NORM.INV(G88,Satokasvi!$H$8,Satokasvi!$I$8)*_xlfn.BINOM.INV(1,(1-Satokasvi!$H$15),G88)</f>
        <v>2526.6798556051976</v>
      </c>
      <c r="AH88" s="5">
        <f ca="1">_xlfn.NORM.INV(H88,Satokasvi!$H$8,Satokasvi!$I$8)*_xlfn.BINOM.INV(1,(1-Satokasvi!$H$15),H88)</f>
        <v>2478.6668935886933</v>
      </c>
      <c r="AI88" s="5">
        <f ca="1">_xlfn.NORM.INV(I88,Satokasvi!$H$8,Satokasvi!$I$8)*_xlfn.BINOM.INV(1,(1-Satokasvi!$H$15),I88)</f>
        <v>2568.3736972090887</v>
      </c>
      <c r="AJ88" s="5">
        <f ca="1">_xlfn.NORM.INV(J88,Satokasvi!$H$8,Satokasvi!$I$8)*_xlfn.BINOM.INV(1,(1-Satokasvi!$H$15),J88)</f>
        <v>2694.1226067765219</v>
      </c>
      <c r="AK88" s="5">
        <f ca="1">_xlfn.NORM.INV(K88,Satokasvi!$H$8,Satokasvi!$I$8)*_xlfn.BINOM.INV(1,(1-Satokasvi!$H$15),K88)</f>
        <v>2846.2028620592282</v>
      </c>
      <c r="AL88" s="5">
        <f ca="1">_xlfn.NORM.INV(L88,Satokasvi!$H$8,Satokasvi!$I$8)*_xlfn.BINOM.INV(1,(1-Satokasvi!$H$15),L88)</f>
        <v>2908.5386898217967</v>
      </c>
      <c r="AM88" s="5">
        <f ca="1">_xlfn.NORM.INV(M88,Satokasvi!$H$8,Satokasvi!$I$8)*_xlfn.BINOM.INV(1,(1-Satokasvi!$H$15),M88)</f>
        <v>2716.5423128490975</v>
      </c>
      <c r="AN88" s="5">
        <f ca="1">_xlfn.NORM.INV(N88,Satokasvi!$H$8,Satokasvi!$I$8)*_xlfn.BINOM.INV(1,(1-Satokasvi!$H$15),N88)</f>
        <v>2456.2131134665333</v>
      </c>
      <c r="AO88" s="5">
        <f ca="1">_xlfn.NORM.INV(O88,Satokasvi!$H$8,Satokasvi!$I$8)*_xlfn.BINOM.INV(1,(1-Satokasvi!$H$15),O88)</f>
        <v>2458.9338542994451</v>
      </c>
      <c r="AP88" s="5">
        <f ca="1">_xlfn.NORM.INV(P88,Satokasvi!$H$8,Satokasvi!$I$8)*_xlfn.BINOM.INV(1,(1-Satokasvi!$H$15),P88)</f>
        <v>0</v>
      </c>
      <c r="AQ88" s="5">
        <f ca="1">_xlfn.NORM.INV(Q88,Satokasvi!$H$8,Satokasvi!$I$8)*_xlfn.BINOM.INV(1,(1-Satokasvi!$H$15),Q88)</f>
        <v>2335.3913328307763</v>
      </c>
      <c r="AR88" s="5">
        <f ca="1">_xlfn.NORM.INV(R88,Satokasvi!$H$8,Satokasvi!$I$8)*_xlfn.BINOM.INV(1,(1-Satokasvi!$H$15),R88)</f>
        <v>2496.8228945718834</v>
      </c>
      <c r="AS88" s="5">
        <f ca="1">_xlfn.NORM.INV(S88,Satokasvi!$H$8,Satokasvi!$I$8)*_xlfn.BINOM.INV(1,(1-Satokasvi!$H$15),S88)</f>
        <v>2402.0477567963635</v>
      </c>
      <c r="AT88" s="5">
        <f ca="1">_xlfn.NORM.INV(T88,Satokasvi!$H$8,Satokasvi!$I$8)*_xlfn.BINOM.INV(1,(1-Satokasvi!$H$15),T88)</f>
        <v>2672.0773709714022</v>
      </c>
      <c r="AU88" s="5">
        <f ca="1">_xlfn.NORM.INV(U88,Satokasvi!$H$8,Satokasvi!$I$8)*_xlfn.BINOM.INV(1,(1-Satokasvi!$H$15),U88)</f>
        <v>0</v>
      </c>
      <c r="AV88" s="5">
        <f ca="1">_xlfn.NORM.INV(V88,Satokasvi!$H$8,Satokasvi!$I$8)*_xlfn.BINOM.INV(1,(1-Satokasvi!$H$15),V88)</f>
        <v>0</v>
      </c>
      <c r="AW88" s="5">
        <f ca="1">_xlfn.NORM.INV(W88,Satokasvi!$H$8,Satokasvi!$I$8)*_xlfn.BINOM.INV(1,(1-Satokasvi!$H$15),W88)</f>
        <v>2454.2255199344372</v>
      </c>
      <c r="AX88" s="5">
        <f ca="1">_xlfn.NORM.INV(X88,Satokasvi!$H$8,Satokasvi!$I$8)*_xlfn.BINOM.INV(1,(1-Satokasvi!$H$15),X88)</f>
        <v>0</v>
      </c>
      <c r="AY88" s="5">
        <f ca="1">_xlfn.NORM.INV(Y88,Satokasvi!$H$8,Satokasvi!$I$8)*_xlfn.BINOM.INV(1,(1-Satokasvi!$H$15),Y88)</f>
        <v>2637.9068089602961</v>
      </c>
      <c r="AZ88" s="5">
        <f ca="1">_xlfn.NORM.INV(Z88,Satokasvi!$H$8,Satokasvi!$I$8)*_xlfn.BINOM.INV(1,(1-Satokasvi!$H$15),Z88)</f>
        <v>0</v>
      </c>
      <c r="BB88" s="5">
        <f ca="1">IF(C$11="x",0,_xlfn.NORM.INV(B88,Satokasvi!$H$8,Satokasvi!$I$8)*IF(C$8="x",(1+Toimenpiteet!$C$7),1)*IF(C$9="x",(1+Toimenpiteet!$C$34),1)*(1+C$30)*_xlfn.BINOM.INV(1,(1-(Satokasvi!$H$15*(1+C$41))),B88))</f>
        <v>0</v>
      </c>
      <c r="BC88" s="5">
        <f ca="1">IF(D$11="x",0,_xlfn.NORM.INV(C88,Satokasvi!$H$8,Satokasvi!$I$8)*IF(D$8="x",(1+Toimenpiteet!$C$7),1)*IF(D$9="x",(1+Toimenpiteet!$C$34),1)*(1+D$30)*_xlfn.BINOM.INV(1,(1-(Satokasvi!$H$15*(1+D$41))),C88))</f>
        <v>2958.640570819503</v>
      </c>
      <c r="BD88" s="5">
        <f ca="1">IF(E$11="x",0,_xlfn.NORM.INV(D88,Satokasvi!$H$8,Satokasvi!$I$8)*IF(E$8="x",(1+Toimenpiteet!$C$7),1)*IF(E$9="x",(1+Toimenpiteet!$C$34),1)*(1+E$30)*_xlfn.BINOM.INV(1,(1-(Satokasvi!$H$15*(1+E$41))),D88))</f>
        <v>0</v>
      </c>
      <c r="BE88" s="5">
        <f ca="1">IF(F$11="x",0,_xlfn.NORM.INV(E88,Satokasvi!$H$8,Satokasvi!$I$8)*IF(F$8="x",(1+Toimenpiteet!$C$7),1)*IF(F$9="x",(1+Toimenpiteet!$C$34),1)*(1+F$30)*_xlfn.BINOM.INV(1,(1-(Satokasvi!$H$15*(1+F$41))),E88))</f>
        <v>0</v>
      </c>
      <c r="BF88" s="5">
        <f ca="1">IF(G$11="x",0,_xlfn.NORM.INV(F88,Satokasvi!$H$8,Satokasvi!$I$8)*IF(G$8="x",(1+Toimenpiteet!$C$7),1)*IF(G$9="x",(1+Toimenpiteet!$C$34),1)*(1+G$30)*_xlfn.BINOM.INV(1,(1-(Satokasvi!$H$15*(1+G$41))),F88))</f>
        <v>2644.3715175482066</v>
      </c>
      <c r="BG88" s="5">
        <f ca="1">IF(H$11="x",0,_xlfn.NORM.INV(G88,Satokasvi!$H$8,Satokasvi!$I$8)*IF(H$8="x",(1+Toimenpiteet!$C$7),1)*IF(H$9="x",(1+Toimenpiteet!$C$34),1)*(1+H$30)*_xlfn.BINOM.INV(1,(1-(Satokasvi!$H$15*(1+H$41))),G88))</f>
        <v>2526.6798556051976</v>
      </c>
      <c r="BH88" s="5">
        <f ca="1">IF(I$11="x",0,_xlfn.NORM.INV(H88,Satokasvi!$H$8,Satokasvi!$I$8)*IF(I$8="x",(1+Toimenpiteet!$C$7),1)*IF(I$9="x",(1+Toimenpiteet!$C$34),1)*(1+I$30)*_xlfn.BINOM.INV(1,(1-(Satokasvi!$H$15*(1+I$41))),H88))</f>
        <v>2478.6668935886933</v>
      </c>
      <c r="BI88" s="5">
        <f ca="1">IF(J$11="x",0,_xlfn.NORM.INV(I88,Satokasvi!$H$8,Satokasvi!$I$8)*IF(J$8="x",(1+Toimenpiteet!$C$7),1)*IF(J$9="x",(1+Toimenpiteet!$C$34),1)*(1+J$30)*_xlfn.BINOM.INV(1,(1-(Satokasvi!$H$15*(1+J$41))),I88))</f>
        <v>2568.3736972090887</v>
      </c>
      <c r="BJ88" s="5">
        <f ca="1">IF(K$11="x",0,_xlfn.NORM.INV(J88,Satokasvi!$H$8,Satokasvi!$I$8)*IF(K$8="x",(1+Toimenpiteet!$C$7),1)*IF(K$9="x",(1+Toimenpiteet!$C$34),1)*(1+K$30)*_xlfn.BINOM.INV(1,(1-(Satokasvi!$H$15*(1+K$41))),J88))</f>
        <v>2694.1226067765219</v>
      </c>
      <c r="BK88" s="5">
        <f ca="1">IF(L$11="x",0,_xlfn.NORM.INV(K88,Satokasvi!$H$8,Satokasvi!$I$8)*IF(L$8="x",(1+Toimenpiteet!$C$7),1)*IF(L$9="x",(1+Toimenpiteet!$C$34),1)*(1+L$30)*_xlfn.BINOM.INV(1,(1-(Satokasvi!$H$15*(1+L$41))),K88))</f>
        <v>2846.2028620592282</v>
      </c>
      <c r="BL88" s="5">
        <f ca="1">IF(M$11="x",0,_xlfn.NORM.INV(L88,Satokasvi!$H$8,Satokasvi!$I$8)*IF(M$8="x",(1+Toimenpiteet!$C$7),1)*IF(M$9="x",(1+Toimenpiteet!$C$34),1)*(1+M$30)*_xlfn.BINOM.INV(1,(1-(Satokasvi!$H$15*(1+M$41))),L88))</f>
        <v>2908.5386898217967</v>
      </c>
      <c r="BM88" s="5">
        <f ca="1">IF(N$11="x",0,_xlfn.NORM.INV(M88,Satokasvi!$H$8,Satokasvi!$I$8)*IF(N$8="x",(1+Toimenpiteet!$C$7),1)*IF(N$9="x",(1+Toimenpiteet!$C$34),1)*(1+N$30)*_xlfn.BINOM.INV(1,(1-(Satokasvi!$H$15*(1+N$41))),M88))</f>
        <v>2716.5423128490975</v>
      </c>
      <c r="BN88" s="5">
        <f ca="1">IF(O$11="x",0,_xlfn.NORM.INV(N88,Satokasvi!$H$8,Satokasvi!$I$8)*IF(O$8="x",(1+Toimenpiteet!$C$7),1)*IF(O$9="x",(1+Toimenpiteet!$C$34),1)*(1+O$30)*_xlfn.BINOM.INV(1,(1-(Satokasvi!$H$15*(1+O$41))),N88))</f>
        <v>2456.2131134665333</v>
      </c>
      <c r="BO88" s="5">
        <f ca="1">IF(P$11="x",0,_xlfn.NORM.INV(O88,Satokasvi!$H$8,Satokasvi!$I$8)*IF(P$8="x",(1+Toimenpiteet!$C$7),1)*IF(P$9="x",(1+Toimenpiteet!$C$34),1)*(1+P$30)*_xlfn.BINOM.INV(1,(1-(Satokasvi!$H$15*(1+P$41))),O88))</f>
        <v>2458.9338542994451</v>
      </c>
      <c r="BP88" s="5">
        <f ca="1">IF(Q$11="x",0,_xlfn.NORM.INV(P88,Satokasvi!$H$8,Satokasvi!$I$8)*IF(Q$8="x",(1+Toimenpiteet!$C$7),1)*IF(Q$9="x",(1+Toimenpiteet!$C$34),1)*(1+Q$30)*_xlfn.BINOM.INV(1,(1-(Satokasvi!$H$15*(1+Q$41))),P88))</f>
        <v>0</v>
      </c>
      <c r="BQ88" s="5">
        <f ca="1">IF(R$11="x",0,_xlfn.NORM.INV(Q88,Satokasvi!$H$8,Satokasvi!$I$8)*IF(R$8="x",(1+Toimenpiteet!$C$7),1)*IF(R$9="x",(1+Toimenpiteet!$C$34),1)*(1+R$30)*_xlfn.BINOM.INV(1,(1-(Satokasvi!$H$15*(1+R$41))),Q88))</f>
        <v>2335.3913328307763</v>
      </c>
      <c r="BR88" s="5">
        <f ca="1">IF(S$11="x",0,_xlfn.NORM.INV(R88,Satokasvi!$H$8,Satokasvi!$I$8)*IF(S$8="x",(1+Toimenpiteet!$C$7),1)*IF(S$9="x",(1+Toimenpiteet!$C$34),1)*(1+S$30)*_xlfn.BINOM.INV(1,(1-(Satokasvi!$H$15*(1+S$41))),R88))</f>
        <v>2496.8228945718834</v>
      </c>
      <c r="BS88" s="5">
        <f ca="1">IF(T$11="x",0,_xlfn.NORM.INV(S88,Satokasvi!$H$8,Satokasvi!$I$8)*IF(T$8="x",(1+Toimenpiteet!$C$7),1)*IF(T$9="x",(1+Toimenpiteet!$C$34),1)*(1+T$30)*_xlfn.BINOM.INV(1,(1-(Satokasvi!$H$15*(1+T$41))),S88))</f>
        <v>2402.0477567963635</v>
      </c>
      <c r="BT88" s="5">
        <f ca="1">IF(U$11="x",0,_xlfn.NORM.INV(T88,Satokasvi!$H$8,Satokasvi!$I$8)*IF(U$8="x",(1+Toimenpiteet!$C$7),1)*IF(U$9="x",(1+Toimenpiteet!$C$34),1)*(1+U$30)*_xlfn.BINOM.INV(1,(1-(Satokasvi!$H$15*(1+U$41))),T88))</f>
        <v>2672.0773709714022</v>
      </c>
      <c r="BU88" s="5">
        <f ca="1">IF(V$11="x",0,_xlfn.NORM.INV(U88,Satokasvi!$H$8,Satokasvi!$I$8)*IF(V$8="x",(1+Toimenpiteet!$C$7),1)*IF(V$9="x",(1+Toimenpiteet!$C$34),1)*(1+V$30)*_xlfn.BINOM.INV(1,(1-(Satokasvi!$H$15*(1+V$41))),U88))</f>
        <v>0</v>
      </c>
      <c r="BV88" s="5">
        <f ca="1">IF(W$11="x",0,_xlfn.NORM.INV(V88,Satokasvi!$H$8,Satokasvi!$I$8)*IF(W$8="x",(1+Toimenpiteet!$C$7),1)*IF(W$9="x",(1+Toimenpiteet!$C$34),1)*(1+W$30)*_xlfn.BINOM.INV(1,(1-(Satokasvi!$H$15*(1+W$41))),V88))</f>
        <v>0</v>
      </c>
      <c r="BW88" s="5">
        <f ca="1">IF(X$11="x",0,_xlfn.NORM.INV(W88,Satokasvi!$H$8,Satokasvi!$I$8)*IF(X$8="x",(1+Toimenpiteet!$C$7),1)*IF(X$9="x",(1+Toimenpiteet!$C$34),1)*(1+X$30)*_xlfn.BINOM.INV(1,(1-(Satokasvi!$H$15*(1+X$41))),W88))</f>
        <v>2454.2255199344372</v>
      </c>
      <c r="BX88" s="5">
        <f ca="1">IF(Y$11="x",0,_xlfn.NORM.INV(X88,Satokasvi!$H$8,Satokasvi!$I$8)*IF(Y$8="x",(1+Toimenpiteet!$C$7),1)*IF(Y$9="x",(1+Toimenpiteet!$C$34),1)*(1+Y$30)*_xlfn.BINOM.INV(1,(1-(Satokasvi!$H$15*(1+Y$41))),X88))</f>
        <v>0</v>
      </c>
      <c r="BY88" s="5">
        <f ca="1">IF(Z$11="x",0,_xlfn.NORM.INV(Y88,Satokasvi!$H$8,Satokasvi!$I$8)*IF(Z$8="x",(1+Toimenpiteet!$C$7),1)*IF(Z$9="x",(1+Toimenpiteet!$C$34),1)*(1+Z$30)*_xlfn.BINOM.INV(1,(1-(Satokasvi!$H$15*(1+Z$41))),Y88))</f>
        <v>2637.9068089602961</v>
      </c>
      <c r="BZ88" s="5">
        <f ca="1">IF(AA$11="x",0,_xlfn.NORM.INV(Z88,Satokasvi!$H$8,Satokasvi!$I$8)*IF(AA$8="x",(1+Toimenpiteet!$C$7),1)*IF(AA$9="x",(1+Toimenpiteet!$C$34),1)*(1+AA$30)*_xlfn.BINOM.INV(1,(1-(Satokasvi!$H$15*(1+AA$41))),Z88))</f>
        <v>0</v>
      </c>
      <c r="CB88" s="35">
        <f ca="1">_xlfn.NORM.INV(RAND(),Satokasvi!$H$13,Satokasvi!$I$13)</f>
        <v>180.66109495711734</v>
      </c>
      <c r="CC88" s="35">
        <f ca="1">_xlfn.NORM.INV(RAND(),Satokasvi!$H$13,Satokasvi!$I$13)</f>
        <v>166.67968624287386</v>
      </c>
      <c r="CD88" s="35">
        <f ca="1">_xlfn.NORM.INV(RAND(),Satokasvi!$H$13,Satokasvi!$I$13)</f>
        <v>262.07395599715187</v>
      </c>
      <c r="CE88" s="35">
        <f ca="1">_xlfn.NORM.INV(RAND(),Satokasvi!$H$13,Satokasvi!$I$13)</f>
        <v>230.80212122315558</v>
      </c>
      <c r="CF88" s="35">
        <f ca="1">_xlfn.NORM.INV(RAND(),Satokasvi!$H$13,Satokasvi!$I$13)</f>
        <v>207.38082953054732</v>
      </c>
      <c r="CG88" s="35">
        <f ca="1">_xlfn.NORM.INV(RAND(),Satokasvi!$H$13,Satokasvi!$I$13)</f>
        <v>176.59460331289452</v>
      </c>
      <c r="CH88" s="35">
        <f ca="1">_xlfn.NORM.INV(RAND(),Satokasvi!$H$13,Satokasvi!$I$13)</f>
        <v>197.31947941791816</v>
      </c>
      <c r="CI88" s="35">
        <f ca="1">_xlfn.NORM.INV(RAND(),Satokasvi!$H$13,Satokasvi!$I$13)</f>
        <v>91.509357876624023</v>
      </c>
      <c r="CJ88" s="35">
        <f ca="1">_xlfn.NORM.INV(RAND(),Satokasvi!$H$13,Satokasvi!$I$13)</f>
        <v>172.82544869892158</v>
      </c>
      <c r="CK88" s="35">
        <f ca="1">_xlfn.NORM.INV(RAND(),Satokasvi!$H$13,Satokasvi!$I$13)</f>
        <v>159.24015826245568</v>
      </c>
      <c r="CL88" s="35">
        <f ca="1">_xlfn.NORM.INV(RAND(),Satokasvi!$H$13,Satokasvi!$I$13)</f>
        <v>232.87893899128602</v>
      </c>
      <c r="CM88" s="35">
        <f ca="1">_xlfn.NORM.INV(RAND(),Satokasvi!$H$13,Satokasvi!$I$13)</f>
        <v>148.79588040810575</v>
      </c>
      <c r="CN88" s="35">
        <f ca="1">_xlfn.NORM.INV(RAND(),Satokasvi!$H$13,Satokasvi!$I$13)</f>
        <v>217.55195165298431</v>
      </c>
      <c r="CO88" s="35">
        <f ca="1">_xlfn.NORM.INV(RAND(),Satokasvi!$H$13,Satokasvi!$I$13)</f>
        <v>123.10010907263226</v>
      </c>
      <c r="CP88" s="35">
        <f ca="1">_xlfn.NORM.INV(RAND(),Satokasvi!$H$13,Satokasvi!$I$13)</f>
        <v>266.87982246084295</v>
      </c>
      <c r="CQ88" s="35">
        <f ca="1">_xlfn.NORM.INV(RAND(),Satokasvi!$H$13,Satokasvi!$I$13)</f>
        <v>260.82733350008101</v>
      </c>
      <c r="CR88" s="35">
        <f ca="1">_xlfn.NORM.INV(RAND(),Satokasvi!$H$13,Satokasvi!$I$13)</f>
        <v>157.27518630323149</v>
      </c>
      <c r="CS88" s="35">
        <f ca="1">_xlfn.NORM.INV(RAND(),Satokasvi!$H$13,Satokasvi!$I$13)</f>
        <v>208.55000165942994</v>
      </c>
      <c r="CT88" s="35">
        <f ca="1">_xlfn.NORM.INV(RAND(),Satokasvi!$H$13,Satokasvi!$I$13)</f>
        <v>160.08263625141461</v>
      </c>
      <c r="CU88" s="35">
        <f ca="1">_xlfn.NORM.INV(RAND(),Satokasvi!$H$13,Satokasvi!$I$13)</f>
        <v>208.49331521400563</v>
      </c>
      <c r="CV88" s="35">
        <f ca="1">_xlfn.NORM.INV(RAND(),Satokasvi!$H$13,Satokasvi!$I$13)</f>
        <v>156.0310806549403</v>
      </c>
      <c r="CW88" s="35">
        <f ca="1">_xlfn.NORM.INV(RAND(),Satokasvi!$H$13,Satokasvi!$I$13)</f>
        <v>132.79402239074665</v>
      </c>
      <c r="CX88" s="35">
        <f ca="1">_xlfn.NORM.INV(RAND(),Satokasvi!$H$13,Satokasvi!$I$13)</f>
        <v>133.12936694766421</v>
      </c>
      <c r="CY88" s="35">
        <f ca="1">_xlfn.NORM.INV(RAND(),Satokasvi!$H$13,Satokasvi!$I$13)</f>
        <v>143.10634775164394</v>
      </c>
      <c r="CZ88" s="35">
        <f ca="1">_xlfn.NORM.INV(RAND(),Satokasvi!$H$13,Satokasvi!$I$13)</f>
        <v>306.06945535659418</v>
      </c>
      <c r="DB88" s="37">
        <f ca="1">(AB88*(CB88/1000)+(Satokasvi!$E$28-Satokasvi!$E$7))/(1+$C$13)^DB$61</f>
        <v>-257.28155339805824</v>
      </c>
      <c r="DC88" s="37">
        <f ca="1">(AC88*(CC88/1000)+(Satokasvi!$E$28-Satokasvi!$E$7))/(1+$C$13)^DC$61</f>
        <v>215.04880954814962</v>
      </c>
      <c r="DD88" s="37">
        <f ca="1">(AD88*(CD88/1000)+(Satokasvi!$E$28-Satokasvi!$E$7))/(1+$C$13)^DD$61</f>
        <v>-242.51253972858729</v>
      </c>
      <c r="DE88" s="37">
        <f ca="1">(AE88*(CE88/1000)+(Satokasvi!$E$28-Satokasvi!$E$7))/(1+$C$13)^DE$61</f>
        <v>-235.44906769765757</v>
      </c>
      <c r="DF88" s="37">
        <f ca="1">(AF88*(CF88/1000)+(Satokasvi!$E$28-Satokasvi!$E$7))/(1+$C$13)^DF$61</f>
        <v>244.45639316761128</v>
      </c>
      <c r="DG88" s="37">
        <f ca="1">(AG88*(CG88/1000)+(Satokasvi!$E$28-Satokasvi!$E$7))/(1+$C$13)^DG$61</f>
        <v>151.7504947865412</v>
      </c>
      <c r="DH88" s="37">
        <f ca="1">(AH88*(CH88/1000)+(Satokasvi!$E$28-Satokasvi!$E$7))/(1+$C$13)^DH$61</f>
        <v>182.20507597820679</v>
      </c>
      <c r="DI88" s="37">
        <f ca="1">(AI88*(CI88/1000)+(Satokasvi!$E$28-Satokasvi!$E$7))/(1+$C$13)^DI$61</f>
        <v>-23.658414910112743</v>
      </c>
      <c r="DJ88" s="37">
        <f ca="1">(AJ88*(CJ88/1000)+(Satokasvi!$E$28-Satokasvi!$E$7))/(1+$C$13)^DJ$61</f>
        <v>153.75312035253697</v>
      </c>
      <c r="DK88" s="37">
        <f ca="1">(AK88*(CK88/1000)+(Satokasvi!$E$28-Satokasvi!$E$7))/(1+$C$13)^DK$61</f>
        <v>140.06064446749923</v>
      </c>
      <c r="DL88" s="37">
        <f ca="1">(AL88*(CL88/1000)+(Satokasvi!$E$28-Satokasvi!$E$7))/(1+$C$13)^DL$61</f>
        <v>297.88131385992341</v>
      </c>
      <c r="DM88" s="37">
        <f ca="1">(AM88*(CM88/1000)+(Satokasvi!$E$28-Satokasvi!$E$7))/(1+$C$13)^DM$61</f>
        <v>97.63930711705116</v>
      </c>
      <c r="DN88" s="37">
        <f ca="1">(AN88*(CN88/1000)+(Satokasvi!$E$28-Satokasvi!$E$7))/(1+$C$13)^DN$61</f>
        <v>183.41693761815117</v>
      </c>
      <c r="DO88" s="37">
        <f ca="1">(AO88*(CO88/1000)+(Satokasvi!$E$28-Satokasvi!$E$7))/(1+$C$13)^DO$61</f>
        <v>24.920852659011992</v>
      </c>
      <c r="DP88" s="37">
        <f ca="1">(AP88*(CP88/1000)+(Satokasvi!$E$28-Satokasvi!$E$7))/(1+$C$13)^DP$61</f>
        <v>-170.09341606013018</v>
      </c>
      <c r="DQ88" s="37">
        <f ca="1">(AQ88*(CQ88/1000)+(Satokasvi!$E$28-Satokasvi!$E$7))/(1+$C$13)^DQ$61</f>
        <v>214.45286541924722</v>
      </c>
      <c r="DR88" s="37">
        <f ca="1">(AR88*(CR88/1000)+(Satokasvi!$E$28-Satokasvi!$E$7))/(1+$C$13)^DR$61</f>
        <v>77.253512917259059</v>
      </c>
      <c r="DS88" s="37">
        <f ca="1">(AS88*(CS88/1000)+(Satokasvi!$E$28-Satokasvi!$E$7))/(1+$C$13)^DS$61</f>
        <v>138.5940328802522</v>
      </c>
      <c r="DT88" s="37">
        <f ca="1">(AT88*(CT88/1000)+(Satokasvi!$E$28-Satokasvi!$E$7))/(1+$C$13)^DT$61</f>
        <v>92.81586996933801</v>
      </c>
      <c r="DU88" s="37">
        <f ca="1">(AU88*(CU88/1000)+(Satokasvi!$E$28-Satokasvi!$E$7))/(1+$C$13)^DU$61</f>
        <v>-146.72407485937876</v>
      </c>
      <c r="DV88" s="37">
        <f ca="1">(AV88*(CV88/1000)+(Satokasvi!$E$28-Satokasvi!$E$7))/(1+$C$13)^DV$61</f>
        <v>-142.45055811590174</v>
      </c>
      <c r="DW88" s="37">
        <f ca="1">(AW88*(CW88/1000)+(Satokasvi!$E$28-Satokasvi!$E$7))/(1+$C$13)^DW$61</f>
        <v>31.786634460573005</v>
      </c>
      <c r="DX88" s="37">
        <f ca="1">(AX88*(CX88/1000)+(Satokasvi!$E$28-Satokasvi!$E$7))/(1+$C$13)^DX$61</f>
        <v>-134.27331333386908</v>
      </c>
      <c r="DY88" s="37">
        <f ca="1">(AY88*(CY88/1000)+(Satokasvi!$E$28-Satokasvi!$E$7))/(1+$C$13)^DY$61</f>
        <v>55.343140154707541</v>
      </c>
      <c r="DZ88" s="37">
        <f ca="1">(AZ88*(CZ88/1000)+(Satokasvi!$E$28-Satokasvi!$E$7))/(1+$C$13)^DZ$61</f>
        <v>-126.56547585433981</v>
      </c>
      <c r="EB88" s="37">
        <f ca="1">IF(C$11="x",Toimenpiteet!$E$115,BB88*(CB88/1000)+(Satokasvi!$E$28-Satokasvi!$E$7)+IF(C$8="x",Toimenpiteet!$E$29,0)+IF(C$9="x",Toimenpiteet!$E$60,0)+IF(C$10="x",Toimenpiteet!$E$88,0))/(1+$C$13)^EB$61</f>
        <v>-257.28155339805824</v>
      </c>
      <c r="EC88" s="37">
        <f ca="1">IF(D$11="x",Toimenpiteet!$E$115,BC88*(CC88/1000)+(Satokasvi!$E$28-Satokasvi!$E$7)+IF(D$8="x",Toimenpiteet!$E$29,0)+IF(D$9="x",Toimenpiteet!$E$60,0)+IF(D$10="x",Toimenpiteet!$E$88,0))/(1+$C$13)^EC$61</f>
        <v>215.04880954814962</v>
      </c>
      <c r="ED88" s="37">
        <f ca="1">IF(E$11="x",Toimenpiteet!$E$115,BD88*(CD88/1000)+(Satokasvi!$E$28-Satokasvi!$E$7)+IF(E$8="x",Toimenpiteet!$E$29,0)+IF(E$9="x",Toimenpiteet!$E$60,0)+IF(E$10="x",Toimenpiteet!$E$88,0))/(1+$C$13)^ED$61</f>
        <v>-242.51253972858729</v>
      </c>
      <c r="EE88" s="37">
        <f ca="1">IF(F$11="x",Toimenpiteet!$E$115,BE88*(CE88/1000)+(Satokasvi!$E$28-Satokasvi!$E$7)+IF(F$8="x",Toimenpiteet!$E$29,0)+IF(F$9="x",Toimenpiteet!$E$60,0)+IF(F$10="x",Toimenpiteet!$E$88,0))/(1+$C$13)^EE$61</f>
        <v>-235.44906769765757</v>
      </c>
      <c r="EF88" s="37">
        <f ca="1">IF(G$11="x",Toimenpiteet!$E$115,BF88*(CF88/1000)+(Satokasvi!$E$28-Satokasvi!$E$7)+IF(G$8="x",Toimenpiteet!$E$29,0)+IF(G$9="x",Toimenpiteet!$E$60,0)+IF(G$10="x",Toimenpiteet!$E$88,0))/(1+$C$13)^EF$61</f>
        <v>244.45639316761128</v>
      </c>
      <c r="EG88" s="37">
        <f ca="1">IF(H$11="x",Toimenpiteet!$E$115,BG88*(CG88/1000)+(Satokasvi!$E$28-Satokasvi!$E$7)+IF(H$8="x",Toimenpiteet!$E$29,0)+IF(H$9="x",Toimenpiteet!$E$60,0)+IF(H$10="x",Toimenpiteet!$E$88,0))/(1+$C$13)^EG$61</f>
        <v>151.7504947865412</v>
      </c>
      <c r="EH88" s="37">
        <f ca="1">IF(I$11="x",Toimenpiteet!$E$115,BH88*(CH88/1000)+(Satokasvi!$E$28-Satokasvi!$E$7)+IF(I$8="x",Toimenpiteet!$E$29,0)+IF(I$9="x",Toimenpiteet!$E$60,0)+IF(I$10="x",Toimenpiteet!$E$88,0))/(1+$C$13)^EH$61</f>
        <v>182.20507597820679</v>
      </c>
      <c r="EI88" s="37">
        <f ca="1">IF(J$11="x",Toimenpiteet!$E$115,BI88*(CI88/1000)+(Satokasvi!$E$28-Satokasvi!$E$7)+IF(J$8="x",Toimenpiteet!$E$29,0)+IF(J$9="x",Toimenpiteet!$E$60,0)+IF(J$10="x",Toimenpiteet!$E$88,0))/(1+$C$13)^EI$61</f>
        <v>-23.658414910112743</v>
      </c>
      <c r="EJ88" s="37">
        <f ca="1">IF(K$11="x",Toimenpiteet!$E$115,BJ88*(CJ88/1000)+(Satokasvi!$E$28-Satokasvi!$E$7)+IF(K$8="x",Toimenpiteet!$E$29,0)+IF(K$9="x",Toimenpiteet!$E$60,0)+IF(K$10="x",Toimenpiteet!$E$88,0))/(1+$C$13)^EJ$61</f>
        <v>153.75312035253697</v>
      </c>
      <c r="EK88" s="37">
        <f ca="1">IF(L$11="x",Toimenpiteet!$E$115,BK88*(CK88/1000)+(Satokasvi!$E$28-Satokasvi!$E$7)+IF(L$8="x",Toimenpiteet!$E$29,0)+IF(L$9="x",Toimenpiteet!$E$60,0)+IF(L$10="x",Toimenpiteet!$E$88,0))/(1+$C$13)^EK$61</f>
        <v>140.06064446749923</v>
      </c>
      <c r="EL88" s="37">
        <f ca="1">IF(M$11="x",Toimenpiteet!$E$115,BL88*(CL88/1000)+(Satokasvi!$E$28-Satokasvi!$E$7)+IF(M$8="x",Toimenpiteet!$E$29,0)+IF(M$9="x",Toimenpiteet!$E$60,0)+IF(M$10="x",Toimenpiteet!$E$88,0))/(1+$C$13)^EL$61</f>
        <v>297.88131385992341</v>
      </c>
      <c r="EM88" s="37">
        <f ca="1">IF(N$11="x",Toimenpiteet!$E$115,BM88*(CM88/1000)+(Satokasvi!$E$28-Satokasvi!$E$7)+IF(N$8="x",Toimenpiteet!$E$29,0)+IF(N$9="x",Toimenpiteet!$E$60,0)+IF(N$10="x",Toimenpiteet!$E$88,0))/(1+$C$13)^EM$61</f>
        <v>97.63930711705116</v>
      </c>
      <c r="EN88" s="37">
        <f ca="1">IF(O$11="x",Toimenpiteet!$E$115,BN88*(CN88/1000)+(Satokasvi!$E$28-Satokasvi!$E$7)+IF(O$8="x",Toimenpiteet!$E$29,0)+IF(O$9="x",Toimenpiteet!$E$60,0)+IF(O$10="x",Toimenpiteet!$E$88,0))/(1+$C$13)^EN$61</f>
        <v>183.41693761815117</v>
      </c>
      <c r="EO88" s="37">
        <f ca="1">IF(P$11="x",Toimenpiteet!$E$115,BO88*(CO88/1000)+(Satokasvi!$E$28-Satokasvi!$E$7)+IF(P$8="x",Toimenpiteet!$E$29,0)+IF(P$9="x",Toimenpiteet!$E$60,0)+IF(P$10="x",Toimenpiteet!$E$88,0))/(1+$C$13)^EO$61</f>
        <v>24.920852659011992</v>
      </c>
      <c r="EP88" s="37">
        <f ca="1">IF(Q$11="x",Toimenpiteet!$E$115,BP88*(CP88/1000)+(Satokasvi!$E$28-Satokasvi!$E$7)+IF(Q$8="x",Toimenpiteet!$E$29,0)+IF(Q$9="x",Toimenpiteet!$E$60,0)+IF(Q$10="x",Toimenpiteet!$E$88,0))/(1+$C$13)^EP$61</f>
        <v>-170.09341606013018</v>
      </c>
      <c r="EQ88" s="37">
        <f ca="1">IF(R$11="x",Toimenpiteet!$E$115,BQ88*(CQ88/1000)+(Satokasvi!$E$28-Satokasvi!$E$7)+IF(R$8="x",Toimenpiteet!$E$29,0)+IF(R$9="x",Toimenpiteet!$E$60,0)+IF(R$10="x",Toimenpiteet!$E$88,0))/(1+$C$13)^EQ$61</f>
        <v>214.45286541924722</v>
      </c>
      <c r="ER88" s="37">
        <f ca="1">IF(S$11="x",Toimenpiteet!$E$115,BR88*(CR88/1000)+(Satokasvi!$E$28-Satokasvi!$E$7)+IF(S$8="x",Toimenpiteet!$E$29,0)+IF(S$9="x",Toimenpiteet!$E$60,0)+IF(S$10="x",Toimenpiteet!$E$88,0))/(1+$C$13)^ER$61</f>
        <v>77.253512917259059</v>
      </c>
      <c r="ES88" s="37">
        <f ca="1">IF(T$11="x",Toimenpiteet!$E$115,BS88*(CS88/1000)+(Satokasvi!$E$28-Satokasvi!$E$7)+IF(T$8="x",Toimenpiteet!$E$29,0)+IF(T$9="x",Toimenpiteet!$E$60,0)+IF(T$10="x",Toimenpiteet!$E$88,0))/(1+$C$13)^ES$61</f>
        <v>138.5940328802522</v>
      </c>
      <c r="ET88" s="37">
        <f ca="1">IF(U$11="x",Toimenpiteet!$E$115,BT88*(CT88/1000)+(Satokasvi!$E$28-Satokasvi!$E$7)+IF(U$8="x",Toimenpiteet!$E$29,0)+IF(U$9="x",Toimenpiteet!$E$60,0)+IF(U$10="x",Toimenpiteet!$E$88,0))/(1+$C$13)^ET$61</f>
        <v>92.81586996933801</v>
      </c>
      <c r="EU88" s="37">
        <f ca="1">IF(V$11="x",Toimenpiteet!$E$115,BU88*(CU88/1000)+(Satokasvi!$E$28-Satokasvi!$E$7)+IF(V$8="x",Toimenpiteet!$E$29,0)+IF(V$9="x",Toimenpiteet!$E$60,0)+IF(V$10="x",Toimenpiteet!$E$88,0))/(1+$C$13)^EU$61</f>
        <v>-146.72407485937876</v>
      </c>
      <c r="EV88" s="37">
        <f ca="1">IF(W$11="x",Toimenpiteet!$E$115,BV88*(CV88/1000)+(Satokasvi!$E$28-Satokasvi!$E$7)+IF(W$8="x",Toimenpiteet!$E$29,0)+IF(W$9="x",Toimenpiteet!$E$60,0)+IF(W$10="x",Toimenpiteet!$E$88,0))/(1+$C$13)^EV$61</f>
        <v>-142.45055811590174</v>
      </c>
      <c r="EW88" s="37">
        <f ca="1">IF(X$11="x",Toimenpiteet!$E$115,BW88*(CW88/1000)+(Satokasvi!$E$28-Satokasvi!$E$7)+IF(X$8="x",Toimenpiteet!$E$29,0)+IF(X$9="x",Toimenpiteet!$E$60,0)+IF(X$10="x",Toimenpiteet!$E$88,0))/(1+$C$13)^EW$61</f>
        <v>31.786634460573005</v>
      </c>
      <c r="EX88" s="37">
        <f ca="1">IF(Y$11="x",Toimenpiteet!$E$115,BX88*(CX88/1000)+(Satokasvi!$E$28-Satokasvi!$E$7)+IF(Y$8="x",Toimenpiteet!$E$29,0)+IF(Y$9="x",Toimenpiteet!$E$60,0)+IF(Y$10="x",Toimenpiteet!$E$88,0))/(1+$C$13)^EX$61</f>
        <v>-134.27331333386908</v>
      </c>
      <c r="EY88" s="37">
        <f ca="1">IF(Z$11="x",Toimenpiteet!$E$115,BY88*(CY88/1000)+(Satokasvi!$E$28-Satokasvi!$E$7)+IF(Z$8="x",Toimenpiteet!$E$29,0)+IF(Z$9="x",Toimenpiteet!$E$60,0)+IF(Z$10="x",Toimenpiteet!$E$88,0))/(1+$C$13)^EY$61</f>
        <v>55.343140154707541</v>
      </c>
      <c r="EZ88" s="37">
        <f ca="1">IF(AA$11="x",Toimenpiteet!$E$115,BZ88*(CZ88/1000)+(Satokasvi!$E$28-Satokasvi!$E$7)+IF(AA$8="x",Toimenpiteet!$E$29,0)+IF(AA$9="x",Toimenpiteet!$E$60,0)+IF(AA$10="x",Toimenpiteet!$E$88,0))/(1+$C$13)^EZ$61</f>
        <v>-126.56547585433981</v>
      </c>
      <c r="FA88" s="37"/>
      <c r="FB88" s="37">
        <f t="shared" ca="1" si="48"/>
        <v>-257.28155339805824</v>
      </c>
      <c r="FC88" s="37">
        <f t="shared" ca="1" si="49"/>
        <v>-42.232743849908616</v>
      </c>
      <c r="FD88" s="37">
        <f t="shared" ca="1" si="50"/>
        <v>-284.7452835784959</v>
      </c>
      <c r="FE88" s="37">
        <f t="shared" ca="1" si="51"/>
        <v>-520.1943512761535</v>
      </c>
      <c r="FF88" s="37">
        <f t="shared" ca="1" si="52"/>
        <v>-275.73795810854222</v>
      </c>
      <c r="FG88" s="37">
        <f t="shared" ca="1" si="53"/>
        <v>-123.98746332200102</v>
      </c>
      <c r="FH88" s="37">
        <f t="shared" ca="1" si="54"/>
        <v>58.217612656205773</v>
      </c>
      <c r="FI88" s="37">
        <f t="shared" ca="1" si="55"/>
        <v>34.559197746093034</v>
      </c>
      <c r="FJ88" s="37">
        <f t="shared" ca="1" si="56"/>
        <v>188.31231809862999</v>
      </c>
      <c r="FK88" s="37">
        <f t="shared" ca="1" si="57"/>
        <v>328.37296256612922</v>
      </c>
      <c r="FL88" s="37">
        <f t="shared" ca="1" si="58"/>
        <v>626.25427642605268</v>
      </c>
      <c r="FM88" s="37">
        <f t="shared" ca="1" si="59"/>
        <v>723.89358354310389</v>
      </c>
      <c r="FN88" s="37">
        <f t="shared" ca="1" si="60"/>
        <v>907.31052116125511</v>
      </c>
      <c r="FO88" s="37">
        <f t="shared" ca="1" si="61"/>
        <v>932.23137382026709</v>
      </c>
      <c r="FP88" s="37">
        <f t="shared" ca="1" si="62"/>
        <v>762.13795776013694</v>
      </c>
      <c r="FQ88" s="37">
        <f t="shared" ca="1" si="63"/>
        <v>976.59082317938419</v>
      </c>
      <c r="FR88" s="37">
        <f t="shared" ca="1" si="64"/>
        <v>1053.8443360966432</v>
      </c>
      <c r="FS88" s="37">
        <f t="shared" ca="1" si="65"/>
        <v>1192.4383689768954</v>
      </c>
      <c r="FT88" s="37">
        <f t="shared" ca="1" si="66"/>
        <v>1285.2542389462335</v>
      </c>
      <c r="FU88" s="37">
        <f t="shared" ca="1" si="67"/>
        <v>1138.5301640868547</v>
      </c>
      <c r="FV88" s="37">
        <f t="shared" ca="1" si="68"/>
        <v>996.07960597095303</v>
      </c>
      <c r="FW88" s="37">
        <f t="shared" ca="1" si="69"/>
        <v>1027.866240431526</v>
      </c>
      <c r="FX88" s="37">
        <f t="shared" ca="1" si="70"/>
        <v>893.59292709765691</v>
      </c>
      <c r="FY88" s="37">
        <f t="shared" ca="1" si="71"/>
        <v>948.93606725236441</v>
      </c>
      <c r="FZ88" s="37">
        <f t="shared" ca="1" si="72"/>
        <v>822.37059139802454</v>
      </c>
      <c r="GA88" s="37"/>
      <c r="GB88" s="37">
        <f t="shared" ca="1" si="73"/>
        <v>-257.28155339805824</v>
      </c>
      <c r="GC88" s="37">
        <f t="shared" ca="1" si="74"/>
        <v>-42.232743849908616</v>
      </c>
      <c r="GD88" s="37">
        <f t="shared" ca="1" si="23"/>
        <v>-284.7452835784959</v>
      </c>
      <c r="GE88" s="37">
        <f t="shared" ca="1" si="24"/>
        <v>-520.1943512761535</v>
      </c>
      <c r="GF88" s="37">
        <f t="shared" ca="1" si="25"/>
        <v>-275.73795810854222</v>
      </c>
      <c r="GG88" s="37">
        <f t="shared" ca="1" si="26"/>
        <v>-123.98746332200102</v>
      </c>
      <c r="GH88" s="37">
        <f t="shared" ca="1" si="27"/>
        <v>58.217612656205773</v>
      </c>
      <c r="GI88" s="37">
        <f t="shared" ca="1" si="28"/>
        <v>34.559197746093034</v>
      </c>
      <c r="GJ88" s="37">
        <f t="shared" ca="1" si="29"/>
        <v>188.31231809862999</v>
      </c>
      <c r="GK88" s="37">
        <f t="shared" ca="1" si="30"/>
        <v>328.37296256612922</v>
      </c>
      <c r="GL88" s="37">
        <f t="shared" ca="1" si="31"/>
        <v>626.25427642605268</v>
      </c>
      <c r="GM88" s="37">
        <f t="shared" ca="1" si="32"/>
        <v>723.89358354310389</v>
      </c>
      <c r="GN88" s="37">
        <f t="shared" ca="1" si="33"/>
        <v>907.31052116125511</v>
      </c>
      <c r="GO88" s="37">
        <f t="shared" ca="1" si="34"/>
        <v>932.23137382026709</v>
      </c>
      <c r="GP88" s="37">
        <f t="shared" ca="1" si="35"/>
        <v>762.13795776013694</v>
      </c>
      <c r="GQ88" s="37">
        <f t="shared" ca="1" si="36"/>
        <v>976.59082317938419</v>
      </c>
      <c r="GR88" s="37">
        <f t="shared" ca="1" si="37"/>
        <v>1053.8443360966432</v>
      </c>
      <c r="GS88" s="37">
        <f t="shared" ca="1" si="38"/>
        <v>1192.4383689768954</v>
      </c>
      <c r="GT88" s="37">
        <f t="shared" ca="1" si="39"/>
        <v>1285.2542389462335</v>
      </c>
      <c r="GU88" s="37">
        <f t="shared" ca="1" si="40"/>
        <v>1138.5301640868547</v>
      </c>
      <c r="GV88" s="37">
        <f t="shared" ca="1" si="41"/>
        <v>996.07960597095303</v>
      </c>
      <c r="GW88" s="37">
        <f t="shared" ca="1" si="42"/>
        <v>1027.866240431526</v>
      </c>
      <c r="GX88" s="37">
        <f t="shared" ca="1" si="43"/>
        <v>893.59292709765691</v>
      </c>
      <c r="GY88" s="37">
        <f t="shared" ca="1" si="44"/>
        <v>948.93606725236441</v>
      </c>
      <c r="GZ88" s="37">
        <f t="shared" ca="1" si="45"/>
        <v>822.37059139802454</v>
      </c>
      <c r="HA88" s="37"/>
      <c r="HB88" s="37">
        <f t="shared" ca="1" si="77"/>
        <v>-275.73795810854222</v>
      </c>
      <c r="HC88" s="37">
        <f t="shared" ca="1" si="75"/>
        <v>-275.73795810854222</v>
      </c>
      <c r="HD88" s="37">
        <f t="shared" ca="1" si="76"/>
        <v>0</v>
      </c>
      <c r="HE88" s="5"/>
      <c r="HF88" s="37">
        <f t="shared" si="83"/>
        <v>-0.5</v>
      </c>
      <c r="HG88" s="37">
        <f>$HG$75</f>
        <v>7.7777777777777793E-2</v>
      </c>
      <c r="HH88" s="19">
        <f>IF(C$11="x",0,Satokasvi!$H$6*(1+$HF88)*(1+_xlfn.XLOOKUP($HG88,$HG$67:$HG$76,HH$67:HH$76)))</f>
        <v>1259.7222222222224</v>
      </c>
      <c r="HI88" s="35">
        <f>IF(D$11="x",0,Satokasvi!$H$6*(1+$HF88)*(1+_xlfn.XLOOKUP($HG88,$HG$67:$HG$76,HI$67:HI$76)))</f>
        <v>1269.4444444444443</v>
      </c>
      <c r="HJ88" s="35">
        <f>IF(E$11="x",0,Satokasvi!$H$6*(1+$HF88)*(1+_xlfn.XLOOKUP($HG88,$HG$67:$HG$76,HJ$67:HJ$76)))</f>
        <v>1279.1666666666667</v>
      </c>
      <c r="HK88" s="35">
        <f>IF(F$11="x",0,Satokasvi!$H$6*(1+$HF88)*(1+_xlfn.XLOOKUP($HG88,$HG$67:$HG$76,HK$67:HK$76)))</f>
        <v>1288.8888888888889</v>
      </c>
      <c r="HL88" s="35">
        <f>IF(G$11="x",0,Satokasvi!$H$6*(1+$HF88)*(1+_xlfn.XLOOKUP($HG88,$HG$67:$HG$76,HL$67:HL$76)))</f>
        <v>1298.6111111111113</v>
      </c>
      <c r="HM88" s="35">
        <f>IF(H$11="x",0,Satokasvi!$H$6*(1+$HF88)*(1+_xlfn.XLOOKUP($HG88,$HG$67:$HG$76,HM$67:HM$76)))</f>
        <v>1308.3333333333333</v>
      </c>
      <c r="HN88" s="35">
        <f>IF(I$11="x",0,Satokasvi!$H$6*(1+$HF88)*(1+_xlfn.XLOOKUP($HG88,$HG$67:$HG$76,HN$67:HN$76)))</f>
        <v>1318.0555555555557</v>
      </c>
      <c r="HO88" s="35">
        <f>IF(J$11="x",0,Satokasvi!$H$6*(1+$HF88)*(1+_xlfn.XLOOKUP($HG88,$HG$67:$HG$76,HO$67:HO$76)))</f>
        <v>1327.7777777777778</v>
      </c>
      <c r="HP88" s="35">
        <f>IF(K$11="x",0,Satokasvi!$H$6*(1+$HF88)*(1+_xlfn.XLOOKUP($HG88,$HG$67:$HG$76,HP$67:HP$76)))</f>
        <v>1337.5</v>
      </c>
      <c r="HQ88" s="35">
        <f>IF(L$11="x",0,Satokasvi!$H$6*(1+$HF88)*(1+_xlfn.XLOOKUP($HG88,$HG$67:$HG$76,HQ$67:HQ$76)))</f>
        <v>1347.2222222222222</v>
      </c>
      <c r="HR88" s="35">
        <f>IF(M$11="x",0,Satokasvi!$H$6*(1+$HF88)*(1+_xlfn.XLOOKUP($HG88,$HG$67:$HG$76,HR$67:HR$76)))</f>
        <v>1347.2222222222222</v>
      </c>
      <c r="HS88" s="35">
        <f>IF(N$11="x",0,Satokasvi!$H$6*(1+$HF88)*(1+_xlfn.XLOOKUP($HG88,$HG$67:$HG$76,HS$67:HS$76)))</f>
        <v>1347.2222222222222</v>
      </c>
      <c r="HT88" s="35">
        <f>IF(O$11="x",0,Satokasvi!$H$6*(1+$HF88)*(1+_xlfn.XLOOKUP($HG88,$HG$67:$HG$76,HT$67:HT$76)))</f>
        <v>1347.2222222222222</v>
      </c>
      <c r="HU88" s="35">
        <f>IF(P$11="x",0,Satokasvi!$H$6*(1+$HF88)*(1+_xlfn.XLOOKUP($HG88,$HG$67:$HG$76,HU$67:HU$76)))</f>
        <v>1347.2222222222222</v>
      </c>
      <c r="HV88" s="35">
        <f>IF(Q$11="x",0,Satokasvi!$H$6*(1+$HF88)*(1+_xlfn.XLOOKUP($HG88,$HG$67:$HG$76,HV$67:HV$76)))</f>
        <v>1347.2222222222222</v>
      </c>
      <c r="HW88" s="35">
        <f>IF(R$11="x",0,Satokasvi!$H$6*(1+$HF88)*(1+_xlfn.XLOOKUP($HG88,$HG$67:$HG$76,HW$67:HW$76)))</f>
        <v>1347.2222222222222</v>
      </c>
      <c r="HX88" s="35">
        <f>IF(S$11="x",0,Satokasvi!$H$6*(1+$HF88)*(1+_xlfn.XLOOKUP($HG88,$HG$67:$HG$76,HX$67:HX$76)))</f>
        <v>1347.2222222222222</v>
      </c>
      <c r="HY88" s="35">
        <f>IF(T$11="x",0,Satokasvi!$H$6*(1+$HF88)*(1+_xlfn.XLOOKUP($HG88,$HG$67:$HG$76,HY$67:HY$76)))</f>
        <v>1347.2222222222222</v>
      </c>
      <c r="HZ88" s="35">
        <f>IF(U$11="x",0,Satokasvi!$H$6*(1+$HF88)*(1+_xlfn.XLOOKUP($HG88,$HG$67:$HG$76,HZ$67:HZ$76)))</f>
        <v>1347.2222222222222</v>
      </c>
      <c r="IA88" s="35">
        <f>IF(V$11="x",0,Satokasvi!$H$6*(1+$HF88)*(1+_xlfn.XLOOKUP($HG88,$HG$67:$HG$76,IA$67:IA$76)))</f>
        <v>1347.2222222222222</v>
      </c>
      <c r="IB88" s="35">
        <f>IF(W$11="x",0,Satokasvi!$H$6*(1+$HF88)*(1+_xlfn.XLOOKUP($HG88,$HG$67:$HG$76,IB$67:IB$76)))</f>
        <v>1347.2222222222222</v>
      </c>
      <c r="IC88" s="35">
        <f>IF(X$11="x",0,Satokasvi!$H$6*(1+$HF88)*(1+_xlfn.XLOOKUP($HG88,$HG$67:$HG$76,IC$67:IC$76)))</f>
        <v>1347.2222222222222</v>
      </c>
      <c r="ID88" s="35">
        <f>IF(Y$11="x",0,Satokasvi!$H$6*(1+$HF88)*(1+_xlfn.XLOOKUP($HG88,$HG$67:$HG$76,ID$67:ID$76)))</f>
        <v>1347.2222222222222</v>
      </c>
      <c r="IE88" s="35">
        <f>IF(Z$11="x",0,Satokasvi!$H$6*(1+$HF88)*(1+_xlfn.XLOOKUP($HG88,$HG$67:$HG$76,IE$67:IE$76)))</f>
        <v>1347.2222222222222</v>
      </c>
      <c r="IF88" s="35">
        <f>IF(AA$11="x",0,Satokasvi!$H$6*(1+$HF88)*(1+_xlfn.XLOOKUP($HG88,$HG$67:$HG$76,IF$67:IF$76)))</f>
        <v>1347.2222222222222</v>
      </c>
    </row>
    <row r="89" spans="2:240" x14ac:dyDescent="0.35">
      <c r="B89" s="15">
        <f t="shared" ca="1" si="82"/>
        <v>5.2302719891223703E-2</v>
      </c>
      <c r="C89" s="15">
        <f t="shared" ca="1" si="82"/>
        <v>0.8905961155548997</v>
      </c>
      <c r="D89" s="15">
        <f t="shared" ca="1" si="82"/>
        <v>0.45106487840444887</v>
      </c>
      <c r="E89" s="15">
        <f t="shared" ca="1" si="82"/>
        <v>0.79842541894373309</v>
      </c>
      <c r="F89" s="15">
        <f t="shared" ca="1" si="82"/>
        <v>3.6892652093689526E-2</v>
      </c>
      <c r="G89" s="15">
        <f t="shared" ca="1" si="82"/>
        <v>0.64676543657889884</v>
      </c>
      <c r="H89" s="15">
        <f t="shared" ca="1" si="82"/>
        <v>0.68238165851384314</v>
      </c>
      <c r="I89" s="15">
        <f t="shared" ca="1" si="82"/>
        <v>0.36465747895572842</v>
      </c>
      <c r="J89" s="15">
        <f t="shared" ca="1" si="82"/>
        <v>0.7106315674306477</v>
      </c>
      <c r="K89" s="15">
        <f t="shared" ca="1" si="82"/>
        <v>4.6976441578312489E-3</v>
      </c>
      <c r="L89" s="15">
        <f t="shared" ca="1" si="82"/>
        <v>0.59082351149355261</v>
      </c>
      <c r="M89" s="15">
        <f t="shared" ca="1" si="82"/>
        <v>1.8706013357096096E-2</v>
      </c>
      <c r="N89" s="15">
        <f t="shared" ca="1" si="82"/>
        <v>0.53948074615442088</v>
      </c>
      <c r="O89" s="15">
        <f t="shared" ca="1" si="82"/>
        <v>0.28340995392595503</v>
      </c>
      <c r="P89" s="15">
        <f t="shared" ca="1" si="82"/>
        <v>0.53409763731325655</v>
      </c>
      <c r="Q89" s="15">
        <f t="shared" ca="1" si="82"/>
        <v>0.45267537432933447</v>
      </c>
      <c r="R89" s="15">
        <f t="shared" ca="1" si="81"/>
        <v>0.48488403836863225</v>
      </c>
      <c r="S89" s="15">
        <f t="shared" ca="1" si="81"/>
        <v>0.55861837903089306</v>
      </c>
      <c r="T89" s="15">
        <f t="shared" ca="1" si="81"/>
        <v>6.5253230345089452E-2</v>
      </c>
      <c r="U89" s="15">
        <f t="shared" ca="1" si="81"/>
        <v>3.1096714971913464E-2</v>
      </c>
      <c r="V89" s="15">
        <f t="shared" ca="1" si="81"/>
        <v>0.91547401209424129</v>
      </c>
      <c r="W89" s="15">
        <f t="shared" ca="1" si="81"/>
        <v>0.59918584135459407</v>
      </c>
      <c r="X89" s="15">
        <f t="shared" ca="1" si="81"/>
        <v>6.3486476583678786E-2</v>
      </c>
      <c r="Y89" s="15">
        <f t="shared" ca="1" si="81"/>
        <v>0.41896736598089412</v>
      </c>
      <c r="Z89" s="15">
        <f t="shared" ca="1" si="81"/>
        <v>0.4324633107892154</v>
      </c>
      <c r="AB89" s="5">
        <f ca="1">_xlfn.NORM.INV(B89,Satokasvi!$H$8,Satokasvi!$I$8)*_xlfn.BINOM.INV(1,(1-Satokasvi!$H$15),B89)</f>
        <v>0</v>
      </c>
      <c r="AC89" s="5">
        <f ca="1">_xlfn.NORM.INV(C89,Satokasvi!$H$8,Satokasvi!$I$8)*_xlfn.BINOM.INV(1,(1-Satokasvi!$H$15),C89)</f>
        <v>2807.4261331445123</v>
      </c>
      <c r="AD89" s="5">
        <f ca="1">_xlfn.NORM.INV(D89,Satokasvi!$H$8,Satokasvi!$I$8)*_xlfn.BINOM.INV(1,(1-Satokasvi!$H$15),D89)</f>
        <v>2469.2571535581251</v>
      </c>
      <c r="AE89" s="5">
        <f ca="1">_xlfn.NORM.INV(E89,Satokasvi!$H$8,Satokasvi!$I$8)*_xlfn.BINOM.INV(1,(1-Satokasvi!$H$15),E89)</f>
        <v>2709.0025512230072</v>
      </c>
      <c r="AF89" s="5">
        <f ca="1">_xlfn.NORM.INV(F89,Satokasvi!$H$8,Satokasvi!$I$8)*_xlfn.BINOM.INV(1,(1-Satokasvi!$H$15),F89)</f>
        <v>0</v>
      </c>
      <c r="AG89" s="5">
        <f ca="1">_xlfn.NORM.INV(G89,Satokasvi!$H$8,Satokasvi!$I$8)*_xlfn.BINOM.INV(1,(1-Satokasvi!$H$15),G89)</f>
        <v>2594.1505922968699</v>
      </c>
      <c r="AH89" s="5">
        <f ca="1">_xlfn.NORM.INV(H89,Satokasvi!$H$8,Satokasvi!$I$8)*_xlfn.BINOM.INV(1,(1-Satokasvi!$H$15),H89)</f>
        <v>2618.5922893587031</v>
      </c>
      <c r="AI89" s="5">
        <f ca="1">_xlfn.NORM.INV(I89,Satokasvi!$H$8,Satokasvi!$I$8)*_xlfn.BINOM.INV(1,(1-Satokasvi!$H$15),I89)</f>
        <v>2413.490766453835</v>
      </c>
      <c r="AJ89" s="5">
        <f ca="1">_xlfn.NORM.INV(J89,Satokasvi!$H$8,Satokasvi!$I$8)*_xlfn.BINOM.INV(1,(1-Satokasvi!$H$15),J89)</f>
        <v>2638.8076777903834</v>
      </c>
      <c r="AK89" s="5">
        <f ca="1">_xlfn.NORM.INV(K89,Satokasvi!$H$8,Satokasvi!$I$8)*_xlfn.BINOM.INV(1,(1-Satokasvi!$H$15),K89)</f>
        <v>0</v>
      </c>
      <c r="AL89" s="5">
        <f ca="1">_xlfn.NORM.INV(L89,Satokasvi!$H$8,Satokasvi!$I$8)*_xlfn.BINOM.INV(1,(1-Satokasvi!$H$15),L89)</f>
        <v>2557.4159658984308</v>
      </c>
      <c r="AM89" s="5">
        <f ca="1">_xlfn.NORM.INV(M89,Satokasvi!$H$8,Satokasvi!$I$8)*_xlfn.BINOM.INV(1,(1-Satokasvi!$H$15),M89)</f>
        <v>0</v>
      </c>
      <c r="AN89" s="5">
        <f ca="1">_xlfn.NORM.INV(N89,Satokasvi!$H$8,Satokasvi!$I$8)*_xlfn.BINOM.INV(1,(1-Satokasvi!$H$15),N89)</f>
        <v>2524.7814121642</v>
      </c>
      <c r="AO89" s="5">
        <f ca="1">_xlfn.NORM.INV(O89,Satokasvi!$H$8,Satokasvi!$I$8)*_xlfn.BINOM.INV(1,(1-Satokasvi!$H$15),O89)</f>
        <v>2356.8146892302834</v>
      </c>
      <c r="AP89" s="5">
        <f ca="1">_xlfn.NORM.INV(P89,Satokasvi!$H$8,Satokasvi!$I$8)*_xlfn.BINOM.INV(1,(1-Satokasvi!$H$15),P89)</f>
        <v>2521.3936076285408</v>
      </c>
      <c r="AQ89" s="5">
        <f ca="1">_xlfn.NORM.INV(Q89,Satokasvi!$H$8,Satokasvi!$I$8)*_xlfn.BINOM.INV(1,(1-Satokasvi!$H$15),Q89)</f>
        <v>2470.2737904592577</v>
      </c>
      <c r="AR89" s="5">
        <f ca="1">_xlfn.NORM.INV(R89,Satokasvi!$H$8,Satokasvi!$I$8)*_xlfn.BINOM.INV(1,(1-Satokasvi!$H$15),R89)</f>
        <v>2490.5252081014091</v>
      </c>
      <c r="AS89" s="5">
        <f ca="1">_xlfn.NORM.INV(S89,Satokasvi!$H$8,Satokasvi!$I$8)*_xlfn.BINOM.INV(1,(1-Satokasvi!$H$15),S89)</f>
        <v>2536.8668080212028</v>
      </c>
      <c r="AT89" s="5">
        <f ca="1">_xlfn.NORM.INV(T89,Satokasvi!$H$8,Satokasvi!$I$8)*_xlfn.BINOM.INV(1,(1-Satokasvi!$H$15),T89)</f>
        <v>0</v>
      </c>
      <c r="AU89" s="5">
        <f ca="1">_xlfn.NORM.INV(U89,Satokasvi!$H$8,Satokasvi!$I$8)*_xlfn.BINOM.INV(1,(1-Satokasvi!$H$15),U89)</f>
        <v>0</v>
      </c>
      <c r="AV89" s="5">
        <f ca="1">_xlfn.NORM.INV(V89,Satokasvi!$H$8,Satokasvi!$I$8)*_xlfn.BINOM.INV(1,(1-Satokasvi!$H$15),V89)</f>
        <v>2843.814094040953</v>
      </c>
      <c r="AW89" s="5">
        <f ca="1">_xlfn.NORM.INV(W89,Satokasvi!$H$8,Satokasvi!$I$8)*_xlfn.BINOM.INV(1,(1-Satokasvi!$H$15),W89)</f>
        <v>2562.8100786704531</v>
      </c>
      <c r="AX89" s="5">
        <f ca="1">_xlfn.NORM.INV(X89,Satokasvi!$H$8,Satokasvi!$I$8)*_xlfn.BINOM.INV(1,(1-Satokasvi!$H$15),X89)</f>
        <v>0</v>
      </c>
      <c r="AY89" s="5">
        <f ca="1">_xlfn.NORM.INV(Y89,Satokasvi!$H$8,Satokasvi!$I$8)*_xlfn.BINOM.INV(1,(1-Satokasvi!$H$15),Y89)</f>
        <v>2448.866022180785</v>
      </c>
      <c r="AZ89" s="5">
        <f ca="1">_xlfn.NORM.INV(Z89,Satokasvi!$H$8,Satokasvi!$I$8)*_xlfn.BINOM.INV(1,(1-Satokasvi!$H$15),Z89)</f>
        <v>2457.4734512376058</v>
      </c>
      <c r="BB89" s="5">
        <f ca="1">IF(C$11="x",0,_xlfn.NORM.INV(B89,Satokasvi!$H$8,Satokasvi!$I$8)*IF(C$8="x",(1+Toimenpiteet!$C$7),1)*IF(C$9="x",(1+Toimenpiteet!$C$34),1)*(1+C$30)*_xlfn.BINOM.INV(1,(1-(Satokasvi!$H$15*(1+C$41))),B89))</f>
        <v>0</v>
      </c>
      <c r="BC89" s="5">
        <f ca="1">IF(D$11="x",0,_xlfn.NORM.INV(C89,Satokasvi!$H$8,Satokasvi!$I$8)*IF(D$8="x",(1+Toimenpiteet!$C$7),1)*IF(D$9="x",(1+Toimenpiteet!$C$34),1)*(1+D$30)*_xlfn.BINOM.INV(1,(1-(Satokasvi!$H$15*(1+D$41))),C89))</f>
        <v>2807.4261331445123</v>
      </c>
      <c r="BD89" s="5">
        <f ca="1">IF(E$11="x",0,_xlfn.NORM.INV(D89,Satokasvi!$H$8,Satokasvi!$I$8)*IF(E$8="x",(1+Toimenpiteet!$C$7),1)*IF(E$9="x",(1+Toimenpiteet!$C$34),1)*(1+E$30)*_xlfn.BINOM.INV(1,(1-(Satokasvi!$H$15*(1+E$41))),D89))</f>
        <v>2469.2571535581251</v>
      </c>
      <c r="BE89" s="5">
        <f ca="1">IF(F$11="x",0,_xlfn.NORM.INV(E89,Satokasvi!$H$8,Satokasvi!$I$8)*IF(F$8="x",(1+Toimenpiteet!$C$7),1)*IF(F$9="x",(1+Toimenpiteet!$C$34),1)*(1+F$30)*_xlfn.BINOM.INV(1,(1-(Satokasvi!$H$15*(1+F$41))),E89))</f>
        <v>2709.0025512230072</v>
      </c>
      <c r="BF89" s="5">
        <f ca="1">IF(G$11="x",0,_xlfn.NORM.INV(F89,Satokasvi!$H$8,Satokasvi!$I$8)*IF(G$8="x",(1+Toimenpiteet!$C$7),1)*IF(G$9="x",(1+Toimenpiteet!$C$34),1)*(1+G$30)*_xlfn.BINOM.INV(1,(1-(Satokasvi!$H$15*(1+G$41))),F89))</f>
        <v>0</v>
      </c>
      <c r="BG89" s="5">
        <f ca="1">IF(H$11="x",0,_xlfn.NORM.INV(G89,Satokasvi!$H$8,Satokasvi!$I$8)*IF(H$8="x",(1+Toimenpiteet!$C$7),1)*IF(H$9="x",(1+Toimenpiteet!$C$34),1)*(1+H$30)*_xlfn.BINOM.INV(1,(1-(Satokasvi!$H$15*(1+H$41))),G89))</f>
        <v>2594.1505922968699</v>
      </c>
      <c r="BH89" s="5">
        <f ca="1">IF(I$11="x",0,_xlfn.NORM.INV(H89,Satokasvi!$H$8,Satokasvi!$I$8)*IF(I$8="x",(1+Toimenpiteet!$C$7),1)*IF(I$9="x",(1+Toimenpiteet!$C$34),1)*(1+I$30)*_xlfn.BINOM.INV(1,(1-(Satokasvi!$H$15*(1+I$41))),H89))</f>
        <v>2618.5922893587031</v>
      </c>
      <c r="BI89" s="5">
        <f ca="1">IF(J$11="x",0,_xlfn.NORM.INV(I89,Satokasvi!$H$8,Satokasvi!$I$8)*IF(J$8="x",(1+Toimenpiteet!$C$7),1)*IF(J$9="x",(1+Toimenpiteet!$C$34),1)*(1+J$30)*_xlfn.BINOM.INV(1,(1-(Satokasvi!$H$15*(1+J$41))),I89))</f>
        <v>2413.490766453835</v>
      </c>
      <c r="BJ89" s="5">
        <f ca="1">IF(K$11="x",0,_xlfn.NORM.INV(J89,Satokasvi!$H$8,Satokasvi!$I$8)*IF(K$8="x",(1+Toimenpiteet!$C$7),1)*IF(K$9="x",(1+Toimenpiteet!$C$34),1)*(1+K$30)*_xlfn.BINOM.INV(1,(1-(Satokasvi!$H$15*(1+K$41))),J89))</f>
        <v>2638.8076777903834</v>
      </c>
      <c r="BK89" s="5">
        <f ca="1">IF(L$11="x",0,_xlfn.NORM.INV(K89,Satokasvi!$H$8,Satokasvi!$I$8)*IF(L$8="x",(1+Toimenpiteet!$C$7),1)*IF(L$9="x",(1+Toimenpiteet!$C$34),1)*(1+L$30)*_xlfn.BINOM.INV(1,(1-(Satokasvi!$H$15*(1+L$41))),K89))</f>
        <v>0</v>
      </c>
      <c r="BL89" s="5">
        <f ca="1">IF(M$11="x",0,_xlfn.NORM.INV(L89,Satokasvi!$H$8,Satokasvi!$I$8)*IF(M$8="x",(1+Toimenpiteet!$C$7),1)*IF(M$9="x",(1+Toimenpiteet!$C$34),1)*(1+M$30)*_xlfn.BINOM.INV(1,(1-(Satokasvi!$H$15*(1+M$41))),L89))</f>
        <v>2557.4159658984308</v>
      </c>
      <c r="BM89" s="5">
        <f ca="1">IF(N$11="x",0,_xlfn.NORM.INV(M89,Satokasvi!$H$8,Satokasvi!$I$8)*IF(N$8="x",(1+Toimenpiteet!$C$7),1)*IF(N$9="x",(1+Toimenpiteet!$C$34),1)*(1+N$30)*_xlfn.BINOM.INV(1,(1-(Satokasvi!$H$15*(1+N$41))),M89))</f>
        <v>0</v>
      </c>
      <c r="BN89" s="5">
        <f ca="1">IF(O$11="x",0,_xlfn.NORM.INV(N89,Satokasvi!$H$8,Satokasvi!$I$8)*IF(O$8="x",(1+Toimenpiteet!$C$7),1)*IF(O$9="x",(1+Toimenpiteet!$C$34),1)*(1+O$30)*_xlfn.BINOM.INV(1,(1-(Satokasvi!$H$15*(1+O$41))),N89))</f>
        <v>2524.7814121642</v>
      </c>
      <c r="BO89" s="5">
        <f ca="1">IF(P$11="x",0,_xlfn.NORM.INV(O89,Satokasvi!$H$8,Satokasvi!$I$8)*IF(P$8="x",(1+Toimenpiteet!$C$7),1)*IF(P$9="x",(1+Toimenpiteet!$C$34),1)*(1+P$30)*_xlfn.BINOM.INV(1,(1-(Satokasvi!$H$15*(1+P$41))),O89))</f>
        <v>2356.8146892302834</v>
      </c>
      <c r="BP89" s="5">
        <f ca="1">IF(Q$11="x",0,_xlfn.NORM.INV(P89,Satokasvi!$H$8,Satokasvi!$I$8)*IF(Q$8="x",(1+Toimenpiteet!$C$7),1)*IF(Q$9="x",(1+Toimenpiteet!$C$34),1)*(1+Q$30)*_xlfn.BINOM.INV(1,(1-(Satokasvi!$H$15*(1+Q$41))),P89))</f>
        <v>2521.3936076285408</v>
      </c>
      <c r="BQ89" s="5">
        <f ca="1">IF(R$11="x",0,_xlfn.NORM.INV(Q89,Satokasvi!$H$8,Satokasvi!$I$8)*IF(R$8="x",(1+Toimenpiteet!$C$7),1)*IF(R$9="x",(1+Toimenpiteet!$C$34),1)*(1+R$30)*_xlfn.BINOM.INV(1,(1-(Satokasvi!$H$15*(1+R$41))),Q89))</f>
        <v>2470.2737904592577</v>
      </c>
      <c r="BR89" s="5">
        <f ca="1">IF(S$11="x",0,_xlfn.NORM.INV(R89,Satokasvi!$H$8,Satokasvi!$I$8)*IF(S$8="x",(1+Toimenpiteet!$C$7),1)*IF(S$9="x",(1+Toimenpiteet!$C$34),1)*(1+S$30)*_xlfn.BINOM.INV(1,(1-(Satokasvi!$H$15*(1+S$41))),R89))</f>
        <v>2490.5252081014091</v>
      </c>
      <c r="BS89" s="5">
        <f ca="1">IF(T$11="x",0,_xlfn.NORM.INV(S89,Satokasvi!$H$8,Satokasvi!$I$8)*IF(T$8="x",(1+Toimenpiteet!$C$7),1)*IF(T$9="x",(1+Toimenpiteet!$C$34),1)*(1+T$30)*_xlfn.BINOM.INV(1,(1-(Satokasvi!$H$15*(1+T$41))),S89))</f>
        <v>2536.8668080212028</v>
      </c>
      <c r="BT89" s="5">
        <f ca="1">IF(U$11="x",0,_xlfn.NORM.INV(T89,Satokasvi!$H$8,Satokasvi!$I$8)*IF(U$8="x",(1+Toimenpiteet!$C$7),1)*IF(U$9="x",(1+Toimenpiteet!$C$34),1)*(1+U$30)*_xlfn.BINOM.INV(1,(1-(Satokasvi!$H$15*(1+U$41))),T89))</f>
        <v>0</v>
      </c>
      <c r="BU89" s="5">
        <f ca="1">IF(V$11="x",0,_xlfn.NORM.INV(U89,Satokasvi!$H$8,Satokasvi!$I$8)*IF(V$8="x",(1+Toimenpiteet!$C$7),1)*IF(V$9="x",(1+Toimenpiteet!$C$34),1)*(1+V$30)*_xlfn.BINOM.INV(1,(1-(Satokasvi!$H$15*(1+V$41))),U89))</f>
        <v>0</v>
      </c>
      <c r="BV89" s="5">
        <f ca="1">IF(W$11="x",0,_xlfn.NORM.INV(V89,Satokasvi!$H$8,Satokasvi!$I$8)*IF(W$8="x",(1+Toimenpiteet!$C$7),1)*IF(W$9="x",(1+Toimenpiteet!$C$34),1)*(1+W$30)*_xlfn.BINOM.INV(1,(1-(Satokasvi!$H$15*(1+W$41))),V89))</f>
        <v>2843.814094040953</v>
      </c>
      <c r="BW89" s="5">
        <f ca="1">IF(X$11="x",0,_xlfn.NORM.INV(W89,Satokasvi!$H$8,Satokasvi!$I$8)*IF(X$8="x",(1+Toimenpiteet!$C$7),1)*IF(X$9="x",(1+Toimenpiteet!$C$34),1)*(1+X$30)*_xlfn.BINOM.INV(1,(1-(Satokasvi!$H$15*(1+X$41))),W89))</f>
        <v>2562.8100786704531</v>
      </c>
      <c r="BX89" s="5">
        <f ca="1">IF(Y$11="x",0,_xlfn.NORM.INV(X89,Satokasvi!$H$8,Satokasvi!$I$8)*IF(Y$8="x",(1+Toimenpiteet!$C$7),1)*IF(Y$9="x",(1+Toimenpiteet!$C$34),1)*(1+Y$30)*_xlfn.BINOM.INV(1,(1-(Satokasvi!$H$15*(1+Y$41))),X89))</f>
        <v>0</v>
      </c>
      <c r="BY89" s="5">
        <f ca="1">IF(Z$11="x",0,_xlfn.NORM.INV(Y89,Satokasvi!$H$8,Satokasvi!$I$8)*IF(Z$8="x",(1+Toimenpiteet!$C$7),1)*IF(Z$9="x",(1+Toimenpiteet!$C$34),1)*(1+Z$30)*_xlfn.BINOM.INV(1,(1-(Satokasvi!$H$15*(1+Z$41))),Y89))</f>
        <v>2448.866022180785</v>
      </c>
      <c r="BZ89" s="5">
        <f ca="1">IF(AA$11="x",0,_xlfn.NORM.INV(Z89,Satokasvi!$H$8,Satokasvi!$I$8)*IF(AA$8="x",(1+Toimenpiteet!$C$7),1)*IF(AA$9="x",(1+Toimenpiteet!$C$34),1)*(1+AA$30)*_xlfn.BINOM.INV(1,(1-(Satokasvi!$H$15*(1+AA$41))),Z89))</f>
        <v>2457.4734512376058</v>
      </c>
      <c r="CB89" s="35">
        <f ca="1">_xlfn.NORM.INV(RAND(),Satokasvi!$H$13,Satokasvi!$I$13)</f>
        <v>194.13326360004805</v>
      </c>
      <c r="CC89" s="35">
        <f ca="1">_xlfn.NORM.INV(RAND(),Satokasvi!$H$13,Satokasvi!$I$13)</f>
        <v>191.05418130136707</v>
      </c>
      <c r="CD89" s="35">
        <f ca="1">_xlfn.NORM.INV(RAND(),Satokasvi!$H$13,Satokasvi!$I$13)</f>
        <v>233.19720121579076</v>
      </c>
      <c r="CE89" s="35">
        <f ca="1">_xlfn.NORM.INV(RAND(),Satokasvi!$H$13,Satokasvi!$I$13)</f>
        <v>219.98886394745819</v>
      </c>
      <c r="CF89" s="35">
        <f ca="1">_xlfn.NORM.INV(RAND(),Satokasvi!$H$13,Satokasvi!$I$13)</f>
        <v>154.56960652524936</v>
      </c>
      <c r="CG89" s="35">
        <f ca="1">_xlfn.NORM.INV(RAND(),Satokasvi!$H$13,Satokasvi!$I$13)</f>
        <v>195.9494298340766</v>
      </c>
      <c r="CH89" s="35">
        <f ca="1">_xlfn.NORM.INV(RAND(),Satokasvi!$H$13,Satokasvi!$I$13)</f>
        <v>129.55519582437918</v>
      </c>
      <c r="CI89" s="35">
        <f ca="1">_xlfn.NORM.INV(RAND(),Satokasvi!$H$13,Satokasvi!$I$13)</f>
        <v>193.82784427596346</v>
      </c>
      <c r="CJ89" s="35">
        <f ca="1">_xlfn.NORM.INV(RAND(),Satokasvi!$H$13,Satokasvi!$I$13)</f>
        <v>155.18263374541345</v>
      </c>
      <c r="CK89" s="35">
        <f ca="1">_xlfn.NORM.INV(RAND(),Satokasvi!$H$13,Satokasvi!$I$13)</f>
        <v>242.26624793351465</v>
      </c>
      <c r="CL89" s="35">
        <f ca="1">_xlfn.NORM.INV(RAND(),Satokasvi!$H$13,Satokasvi!$I$13)</f>
        <v>154.89357089690481</v>
      </c>
      <c r="CM89" s="35">
        <f ca="1">_xlfn.NORM.INV(RAND(),Satokasvi!$H$13,Satokasvi!$I$13)</f>
        <v>230.73430749028748</v>
      </c>
      <c r="CN89" s="35">
        <f ca="1">_xlfn.NORM.INV(RAND(),Satokasvi!$H$13,Satokasvi!$I$13)</f>
        <v>210.01377810165511</v>
      </c>
      <c r="CO89" s="35">
        <f ca="1">_xlfn.NORM.INV(RAND(),Satokasvi!$H$13,Satokasvi!$I$13)</f>
        <v>275.71236661581878</v>
      </c>
      <c r="CP89" s="35">
        <f ca="1">_xlfn.NORM.INV(RAND(),Satokasvi!$H$13,Satokasvi!$I$13)</f>
        <v>193.62743373850179</v>
      </c>
      <c r="CQ89" s="35">
        <f ca="1">_xlfn.NORM.INV(RAND(),Satokasvi!$H$13,Satokasvi!$I$13)</f>
        <v>230.104108681159</v>
      </c>
      <c r="CR89" s="35">
        <f ca="1">_xlfn.NORM.INV(RAND(),Satokasvi!$H$13,Satokasvi!$I$13)</f>
        <v>201.57540701305368</v>
      </c>
      <c r="CS89" s="35">
        <f ca="1">_xlfn.NORM.INV(RAND(),Satokasvi!$H$13,Satokasvi!$I$13)</f>
        <v>194.51191666825642</v>
      </c>
      <c r="CT89" s="35">
        <f ca="1">_xlfn.NORM.INV(RAND(),Satokasvi!$H$13,Satokasvi!$I$13)</f>
        <v>211.37690180194755</v>
      </c>
      <c r="CU89" s="35">
        <f ca="1">_xlfn.NORM.INV(RAND(),Satokasvi!$H$13,Satokasvi!$I$13)</f>
        <v>148.43881001258353</v>
      </c>
      <c r="CV89" s="35">
        <f ca="1">_xlfn.NORM.INV(RAND(),Satokasvi!$H$13,Satokasvi!$I$13)</f>
        <v>184.14943354912523</v>
      </c>
      <c r="CW89" s="35">
        <f ca="1">_xlfn.NORM.INV(RAND(),Satokasvi!$H$13,Satokasvi!$I$13)</f>
        <v>134.93370749226071</v>
      </c>
      <c r="CX89" s="35">
        <f ca="1">_xlfn.NORM.INV(RAND(),Satokasvi!$H$13,Satokasvi!$I$13)</f>
        <v>193.93604542936041</v>
      </c>
      <c r="CY89" s="35">
        <f ca="1">_xlfn.NORM.INV(RAND(),Satokasvi!$H$13,Satokasvi!$I$13)</f>
        <v>225.59830957876096</v>
      </c>
      <c r="CZ89" s="35">
        <f ca="1">_xlfn.NORM.INV(RAND(),Satokasvi!$H$13,Satokasvi!$I$13)</f>
        <v>165.43400687392307</v>
      </c>
      <c r="DB89" s="37">
        <f ca="1">(AB89*(CB89/1000)+(Satokasvi!$E$28-Satokasvi!$E$7))/(1+$C$13)^DB$61</f>
        <v>-257.28155339805824</v>
      </c>
      <c r="DC89" s="37">
        <f ca="1">(AC89*(CC89/1000)+(Satokasvi!$E$28-Satokasvi!$E$7))/(1+$C$13)^DC$61</f>
        <v>255.79272450936702</v>
      </c>
      <c r="DD89" s="37">
        <f ca="1">(AD89*(CD89/1000)+(Satokasvi!$E$28-Satokasvi!$E$7))/(1+$C$13)^DD$61</f>
        <v>284.4478605285903</v>
      </c>
      <c r="DE89" s="37">
        <f ca="1">(AE89*(CE89/1000)+(Satokasvi!$E$28-Satokasvi!$E$7))/(1+$C$13)^DE$61</f>
        <v>294.04513828222747</v>
      </c>
      <c r="DF89" s="37">
        <f ca="1">(AF89*(CF89/1000)+(Satokasvi!$E$28-Satokasvi!$E$7))/(1+$C$13)^DF$61</f>
        <v>-228.59132786180348</v>
      </c>
      <c r="DG89" s="37">
        <f ca="1">(AG89*(CG89/1000)+(Satokasvi!$E$28-Satokasvi!$E$7))/(1+$C$13)^DG$61</f>
        <v>203.77862022594772</v>
      </c>
      <c r="DH89" s="37">
        <f ca="1">(AH89*(CH89/1000)+(Satokasvi!$E$28-Satokasvi!$E$7))/(1+$C$13)^DH$61</f>
        <v>60.373863466417447</v>
      </c>
      <c r="DI89" s="37">
        <f ca="1">(AI89*(CI89/1000)+(Satokasvi!$E$28-Satokasvi!$E$7))/(1+$C$13)^DI$61</f>
        <v>160.09354453614915</v>
      </c>
      <c r="DJ89" s="37">
        <f ca="1">(AJ89*(CJ89/1000)+(Satokasvi!$E$28-Satokasvi!$E$7))/(1+$C$13)^DJ$61</f>
        <v>110.74501467225159</v>
      </c>
      <c r="DK89" s="37">
        <f ca="1">(AK89*(CK89/1000)+(Satokasvi!$E$28-Satokasvi!$E$7))/(1+$C$13)^DK$61</f>
        <v>-197.18488744763218</v>
      </c>
      <c r="DL89" s="37">
        <f ca="1">(AL89*(CL89/1000)+(Satokasvi!$E$28-Satokasvi!$E$7))/(1+$C$13)^DL$61</f>
        <v>94.72914512497718</v>
      </c>
      <c r="DM89" s="37">
        <f ca="1">(AM89*(CM89/1000)+(Satokasvi!$E$28-Satokasvi!$E$7))/(1+$C$13)^DM$61</f>
        <v>-185.86566825113789</v>
      </c>
      <c r="DN89" s="37">
        <f ca="1">(AN89*(CN89/1000)+(Satokasvi!$E$28-Satokasvi!$E$7))/(1+$C$13)^DN$61</f>
        <v>180.61477296699732</v>
      </c>
      <c r="DO89" s="37">
        <f ca="1">(AO89*(CO89/1000)+(Satokasvi!$E$28-Satokasvi!$E$7))/(1+$C$13)^DO$61</f>
        <v>254.40008570695974</v>
      </c>
      <c r="DP89" s="37">
        <f ca="1">(AP89*(CP89/1000)+(Satokasvi!$E$28-Satokasvi!$E$7))/(1+$C$13)^DP$61</f>
        <v>143.27063025283798</v>
      </c>
      <c r="DQ89" s="37">
        <f ca="1">(AQ89*(CQ89/1000)+(Satokasvi!$E$28-Satokasvi!$E$7))/(1+$C$13)^DQ$61</f>
        <v>189.08140539553031</v>
      </c>
      <c r="DR89" s="37">
        <f ca="1">(AR89*(CR89/1000)+(Satokasvi!$E$28-Satokasvi!$E$7))/(1+$C$13)^DR$61</f>
        <v>143.40622079818004</v>
      </c>
      <c r="DS89" s="37">
        <f ca="1">(AS89*(CS89/1000)+(Satokasvi!$E$28-Satokasvi!$E$7))/(1+$C$13)^DS$61</f>
        <v>134.19078280464214</v>
      </c>
      <c r="DT89" s="37">
        <f ca="1">(AT89*(CT89/1000)+(Satokasvi!$E$28-Satokasvi!$E$7))/(1+$C$13)^DT$61</f>
        <v>-151.12579710516013</v>
      </c>
      <c r="DU89" s="37">
        <f ca="1">(AU89*(CU89/1000)+(Satokasvi!$E$28-Satokasvi!$E$7))/(1+$C$13)^DU$61</f>
        <v>-146.72407485937876</v>
      </c>
      <c r="DV89" s="37">
        <f ca="1">(AV89*(CV89/1000)+(Satokasvi!$E$28-Satokasvi!$E$7))/(1+$C$13)^DV$61</f>
        <v>139.05687758844726</v>
      </c>
      <c r="DW89" s="37">
        <f ca="1">(AW89*(CW89/1000)+(Satokasvi!$E$28-Satokasvi!$E$7))/(1+$C$13)^DW$61</f>
        <v>42.173854051844678</v>
      </c>
      <c r="DX89" s="37">
        <f ca="1">(AX89*(CX89/1000)+(Satokasvi!$E$28-Satokasvi!$E$7))/(1+$C$13)^DX$61</f>
        <v>-134.27331333386908</v>
      </c>
      <c r="DY89" s="37">
        <f ca="1">(AY89*(CY89/1000)+(Satokasvi!$E$28-Satokasvi!$E$7))/(1+$C$13)^DY$61</f>
        <v>141.41128906035092</v>
      </c>
      <c r="DZ89" s="37">
        <f ca="1">(AZ89*(CZ89/1000)+(Satokasvi!$E$28-Satokasvi!$E$7))/(1+$C$13)^DZ$61</f>
        <v>67.604915411398181</v>
      </c>
      <c r="EB89" s="37">
        <f ca="1">IF(C$11="x",Toimenpiteet!$E$115,BB89*(CB89/1000)+(Satokasvi!$E$28-Satokasvi!$E$7)+IF(C$8="x",Toimenpiteet!$E$29,0)+IF(C$9="x",Toimenpiteet!$E$60,0)+IF(C$10="x",Toimenpiteet!$E$88,0))/(1+$C$13)^EB$61</f>
        <v>-257.28155339805824</v>
      </c>
      <c r="EC89" s="37">
        <f ca="1">IF(D$11="x",Toimenpiteet!$E$115,BC89*(CC89/1000)+(Satokasvi!$E$28-Satokasvi!$E$7)+IF(D$8="x",Toimenpiteet!$E$29,0)+IF(D$9="x",Toimenpiteet!$E$60,0)+IF(D$10="x",Toimenpiteet!$E$88,0))/(1+$C$13)^EC$61</f>
        <v>255.79272450936702</v>
      </c>
      <c r="ED89" s="37">
        <f ca="1">IF(E$11="x",Toimenpiteet!$E$115,BD89*(CD89/1000)+(Satokasvi!$E$28-Satokasvi!$E$7)+IF(E$8="x",Toimenpiteet!$E$29,0)+IF(E$9="x",Toimenpiteet!$E$60,0)+IF(E$10="x",Toimenpiteet!$E$88,0))/(1+$C$13)^ED$61</f>
        <v>284.4478605285903</v>
      </c>
      <c r="EE89" s="37">
        <f ca="1">IF(F$11="x",Toimenpiteet!$E$115,BE89*(CE89/1000)+(Satokasvi!$E$28-Satokasvi!$E$7)+IF(F$8="x",Toimenpiteet!$E$29,0)+IF(F$9="x",Toimenpiteet!$E$60,0)+IF(F$10="x",Toimenpiteet!$E$88,0))/(1+$C$13)^EE$61</f>
        <v>294.04513828222747</v>
      </c>
      <c r="EF89" s="37">
        <f ca="1">IF(G$11="x",Toimenpiteet!$E$115,BF89*(CF89/1000)+(Satokasvi!$E$28-Satokasvi!$E$7)+IF(G$8="x",Toimenpiteet!$E$29,0)+IF(G$9="x",Toimenpiteet!$E$60,0)+IF(G$10="x",Toimenpiteet!$E$88,0))/(1+$C$13)^EF$61</f>
        <v>-228.59132786180348</v>
      </c>
      <c r="EG89" s="37">
        <f ca="1">IF(H$11="x",Toimenpiteet!$E$115,BG89*(CG89/1000)+(Satokasvi!$E$28-Satokasvi!$E$7)+IF(H$8="x",Toimenpiteet!$E$29,0)+IF(H$9="x",Toimenpiteet!$E$60,0)+IF(H$10="x",Toimenpiteet!$E$88,0))/(1+$C$13)^EG$61</f>
        <v>203.77862022594772</v>
      </c>
      <c r="EH89" s="37">
        <f ca="1">IF(I$11="x",Toimenpiteet!$E$115,BH89*(CH89/1000)+(Satokasvi!$E$28-Satokasvi!$E$7)+IF(I$8="x",Toimenpiteet!$E$29,0)+IF(I$9="x",Toimenpiteet!$E$60,0)+IF(I$10="x",Toimenpiteet!$E$88,0))/(1+$C$13)^EH$61</f>
        <v>60.373863466417447</v>
      </c>
      <c r="EI89" s="37">
        <f ca="1">IF(J$11="x",Toimenpiteet!$E$115,BI89*(CI89/1000)+(Satokasvi!$E$28-Satokasvi!$E$7)+IF(J$8="x",Toimenpiteet!$E$29,0)+IF(J$9="x",Toimenpiteet!$E$60,0)+IF(J$10="x",Toimenpiteet!$E$88,0))/(1+$C$13)^EI$61</f>
        <v>160.09354453614915</v>
      </c>
      <c r="EJ89" s="37">
        <f ca="1">IF(K$11="x",Toimenpiteet!$E$115,BJ89*(CJ89/1000)+(Satokasvi!$E$28-Satokasvi!$E$7)+IF(K$8="x",Toimenpiteet!$E$29,0)+IF(K$9="x",Toimenpiteet!$E$60,0)+IF(K$10="x",Toimenpiteet!$E$88,0))/(1+$C$13)^EJ$61</f>
        <v>110.74501467225159</v>
      </c>
      <c r="EK89" s="37">
        <f ca="1">IF(L$11="x",Toimenpiteet!$E$115,BK89*(CK89/1000)+(Satokasvi!$E$28-Satokasvi!$E$7)+IF(L$8="x",Toimenpiteet!$E$29,0)+IF(L$9="x",Toimenpiteet!$E$60,0)+IF(L$10="x",Toimenpiteet!$E$88,0))/(1+$C$13)^EK$61</f>
        <v>-197.18488744763218</v>
      </c>
      <c r="EL89" s="37">
        <f ca="1">IF(M$11="x",Toimenpiteet!$E$115,BL89*(CL89/1000)+(Satokasvi!$E$28-Satokasvi!$E$7)+IF(M$8="x",Toimenpiteet!$E$29,0)+IF(M$9="x",Toimenpiteet!$E$60,0)+IF(M$10="x",Toimenpiteet!$E$88,0))/(1+$C$13)^EL$61</f>
        <v>94.72914512497718</v>
      </c>
      <c r="EM89" s="37">
        <f ca="1">IF(N$11="x",Toimenpiteet!$E$115,BM89*(CM89/1000)+(Satokasvi!$E$28-Satokasvi!$E$7)+IF(N$8="x",Toimenpiteet!$E$29,0)+IF(N$9="x",Toimenpiteet!$E$60,0)+IF(N$10="x",Toimenpiteet!$E$88,0))/(1+$C$13)^EM$61</f>
        <v>-185.86566825113789</v>
      </c>
      <c r="EN89" s="37">
        <f ca="1">IF(O$11="x",Toimenpiteet!$E$115,BN89*(CN89/1000)+(Satokasvi!$E$28-Satokasvi!$E$7)+IF(O$8="x",Toimenpiteet!$E$29,0)+IF(O$9="x",Toimenpiteet!$E$60,0)+IF(O$10="x",Toimenpiteet!$E$88,0))/(1+$C$13)^EN$61</f>
        <v>180.61477296699732</v>
      </c>
      <c r="EO89" s="37">
        <f ca="1">IF(P$11="x",Toimenpiteet!$E$115,BO89*(CO89/1000)+(Satokasvi!$E$28-Satokasvi!$E$7)+IF(P$8="x",Toimenpiteet!$E$29,0)+IF(P$9="x",Toimenpiteet!$E$60,0)+IF(P$10="x",Toimenpiteet!$E$88,0))/(1+$C$13)^EO$61</f>
        <v>254.40008570695974</v>
      </c>
      <c r="EP89" s="37">
        <f ca="1">IF(Q$11="x",Toimenpiteet!$E$115,BP89*(CP89/1000)+(Satokasvi!$E$28-Satokasvi!$E$7)+IF(Q$8="x",Toimenpiteet!$E$29,0)+IF(Q$9="x",Toimenpiteet!$E$60,0)+IF(Q$10="x",Toimenpiteet!$E$88,0))/(1+$C$13)^EP$61</f>
        <v>143.27063025283798</v>
      </c>
      <c r="EQ89" s="37">
        <f ca="1">IF(R$11="x",Toimenpiteet!$E$115,BQ89*(CQ89/1000)+(Satokasvi!$E$28-Satokasvi!$E$7)+IF(R$8="x",Toimenpiteet!$E$29,0)+IF(R$9="x",Toimenpiteet!$E$60,0)+IF(R$10="x",Toimenpiteet!$E$88,0))/(1+$C$13)^EQ$61</f>
        <v>189.08140539553031</v>
      </c>
      <c r="ER89" s="37">
        <f ca="1">IF(S$11="x",Toimenpiteet!$E$115,BR89*(CR89/1000)+(Satokasvi!$E$28-Satokasvi!$E$7)+IF(S$8="x",Toimenpiteet!$E$29,0)+IF(S$9="x",Toimenpiteet!$E$60,0)+IF(S$10="x",Toimenpiteet!$E$88,0))/(1+$C$13)^ER$61</f>
        <v>143.40622079818004</v>
      </c>
      <c r="ES89" s="37">
        <f ca="1">IF(T$11="x",Toimenpiteet!$E$115,BS89*(CS89/1000)+(Satokasvi!$E$28-Satokasvi!$E$7)+IF(T$8="x",Toimenpiteet!$E$29,0)+IF(T$9="x",Toimenpiteet!$E$60,0)+IF(T$10="x",Toimenpiteet!$E$88,0))/(1+$C$13)^ES$61</f>
        <v>134.19078280464214</v>
      </c>
      <c r="ET89" s="37">
        <f ca="1">IF(U$11="x",Toimenpiteet!$E$115,BT89*(CT89/1000)+(Satokasvi!$E$28-Satokasvi!$E$7)+IF(U$8="x",Toimenpiteet!$E$29,0)+IF(U$9="x",Toimenpiteet!$E$60,0)+IF(U$10="x",Toimenpiteet!$E$88,0))/(1+$C$13)^ET$61</f>
        <v>-151.12579710516013</v>
      </c>
      <c r="EU89" s="37">
        <f ca="1">IF(V$11="x",Toimenpiteet!$E$115,BU89*(CU89/1000)+(Satokasvi!$E$28-Satokasvi!$E$7)+IF(V$8="x",Toimenpiteet!$E$29,0)+IF(V$9="x",Toimenpiteet!$E$60,0)+IF(V$10="x",Toimenpiteet!$E$88,0))/(1+$C$13)^EU$61</f>
        <v>-146.72407485937876</v>
      </c>
      <c r="EV89" s="37">
        <f ca="1">IF(W$11="x",Toimenpiteet!$E$115,BV89*(CV89/1000)+(Satokasvi!$E$28-Satokasvi!$E$7)+IF(W$8="x",Toimenpiteet!$E$29,0)+IF(W$9="x",Toimenpiteet!$E$60,0)+IF(W$10="x",Toimenpiteet!$E$88,0))/(1+$C$13)^EV$61</f>
        <v>139.05687758844726</v>
      </c>
      <c r="EW89" s="37">
        <f ca="1">IF(X$11="x",Toimenpiteet!$E$115,BW89*(CW89/1000)+(Satokasvi!$E$28-Satokasvi!$E$7)+IF(X$8="x",Toimenpiteet!$E$29,0)+IF(X$9="x",Toimenpiteet!$E$60,0)+IF(X$10="x",Toimenpiteet!$E$88,0))/(1+$C$13)^EW$61</f>
        <v>42.173854051844678</v>
      </c>
      <c r="EX89" s="37">
        <f ca="1">IF(Y$11="x",Toimenpiteet!$E$115,BX89*(CX89/1000)+(Satokasvi!$E$28-Satokasvi!$E$7)+IF(Y$8="x",Toimenpiteet!$E$29,0)+IF(Y$9="x",Toimenpiteet!$E$60,0)+IF(Y$10="x",Toimenpiteet!$E$88,0))/(1+$C$13)^EX$61</f>
        <v>-134.27331333386908</v>
      </c>
      <c r="EY89" s="37">
        <f ca="1">IF(Z$11="x",Toimenpiteet!$E$115,BY89*(CY89/1000)+(Satokasvi!$E$28-Satokasvi!$E$7)+IF(Z$8="x",Toimenpiteet!$E$29,0)+IF(Z$9="x",Toimenpiteet!$E$60,0)+IF(Z$10="x",Toimenpiteet!$E$88,0))/(1+$C$13)^EY$61</f>
        <v>141.41128906035092</v>
      </c>
      <c r="EZ89" s="37">
        <f ca="1">IF(AA$11="x",Toimenpiteet!$E$115,BZ89*(CZ89/1000)+(Satokasvi!$E$28-Satokasvi!$E$7)+IF(AA$8="x",Toimenpiteet!$E$29,0)+IF(AA$9="x",Toimenpiteet!$E$60,0)+IF(AA$10="x",Toimenpiteet!$E$88,0))/(1+$C$13)^EZ$61</f>
        <v>67.604915411398181</v>
      </c>
      <c r="FA89" s="37"/>
      <c r="FB89" s="37">
        <f t="shared" ca="1" si="48"/>
        <v>-257.28155339805824</v>
      </c>
      <c r="FC89" s="37">
        <f t="shared" ca="1" si="49"/>
        <v>-1.4888288886912164</v>
      </c>
      <c r="FD89" s="37">
        <f t="shared" ca="1" si="50"/>
        <v>282.95903163989908</v>
      </c>
      <c r="FE89" s="37">
        <f t="shared" ca="1" si="51"/>
        <v>577.00416992212649</v>
      </c>
      <c r="FF89" s="37">
        <f t="shared" ca="1" si="52"/>
        <v>348.41284206032299</v>
      </c>
      <c r="FG89" s="37">
        <f t="shared" ca="1" si="53"/>
        <v>552.19146228627073</v>
      </c>
      <c r="FH89" s="37">
        <f t="shared" ca="1" si="54"/>
        <v>612.56532575268818</v>
      </c>
      <c r="FI89" s="37">
        <f t="shared" ca="1" si="55"/>
        <v>772.65887028883731</v>
      </c>
      <c r="FJ89" s="37">
        <f t="shared" ca="1" si="56"/>
        <v>883.40388496108892</v>
      </c>
      <c r="FK89" s="37">
        <f t="shared" ca="1" si="57"/>
        <v>686.21899751345677</v>
      </c>
      <c r="FL89" s="37">
        <f t="shared" ca="1" si="58"/>
        <v>780.94814263843398</v>
      </c>
      <c r="FM89" s="37">
        <f t="shared" ca="1" si="59"/>
        <v>595.08247438729609</v>
      </c>
      <c r="FN89" s="37">
        <f t="shared" ca="1" si="60"/>
        <v>775.69724735429338</v>
      </c>
      <c r="FO89" s="37">
        <f t="shared" ca="1" si="61"/>
        <v>1030.097333061253</v>
      </c>
      <c r="FP89" s="37">
        <f t="shared" ca="1" si="62"/>
        <v>1173.367963314091</v>
      </c>
      <c r="FQ89" s="37">
        <f t="shared" ca="1" si="63"/>
        <v>1362.4493687096212</v>
      </c>
      <c r="FR89" s="37">
        <f t="shared" ca="1" si="64"/>
        <v>1505.8555895078014</v>
      </c>
      <c r="FS89" s="37">
        <f t="shared" ca="1" si="65"/>
        <v>1640.0463723124435</v>
      </c>
      <c r="FT89" s="37">
        <f t="shared" ca="1" si="66"/>
        <v>1488.9205752072835</v>
      </c>
      <c r="FU89" s="37">
        <f t="shared" ca="1" si="67"/>
        <v>1342.1965003479047</v>
      </c>
      <c r="FV89" s="37">
        <f t="shared" ca="1" si="68"/>
        <v>1481.2533779363521</v>
      </c>
      <c r="FW89" s="37">
        <f t="shared" ca="1" si="69"/>
        <v>1523.4272319881968</v>
      </c>
      <c r="FX89" s="37">
        <f t="shared" ca="1" si="70"/>
        <v>1389.1539186543278</v>
      </c>
      <c r="FY89" s="37">
        <f t="shared" ca="1" si="71"/>
        <v>1530.5652077146788</v>
      </c>
      <c r="FZ89" s="37">
        <f t="shared" ca="1" si="72"/>
        <v>1598.170123126077</v>
      </c>
      <c r="GA89" s="37"/>
      <c r="GB89" s="37">
        <f t="shared" ca="1" si="73"/>
        <v>-257.28155339805824</v>
      </c>
      <c r="GC89" s="37">
        <f t="shared" ca="1" si="74"/>
        <v>-1.4888288886912164</v>
      </c>
      <c r="GD89" s="37">
        <f t="shared" ca="1" si="23"/>
        <v>282.95903163989908</v>
      </c>
      <c r="GE89" s="37">
        <f t="shared" ca="1" si="24"/>
        <v>577.00416992212649</v>
      </c>
      <c r="GF89" s="37">
        <f t="shared" ca="1" si="25"/>
        <v>348.41284206032299</v>
      </c>
      <c r="GG89" s="37">
        <f t="shared" ca="1" si="26"/>
        <v>552.19146228627073</v>
      </c>
      <c r="GH89" s="37">
        <f t="shared" ca="1" si="27"/>
        <v>612.56532575268818</v>
      </c>
      <c r="GI89" s="37">
        <f t="shared" ca="1" si="28"/>
        <v>772.65887028883731</v>
      </c>
      <c r="GJ89" s="37">
        <f t="shared" ca="1" si="29"/>
        <v>883.40388496108892</v>
      </c>
      <c r="GK89" s="37">
        <f t="shared" ca="1" si="30"/>
        <v>686.21899751345677</v>
      </c>
      <c r="GL89" s="37">
        <f t="shared" ca="1" si="31"/>
        <v>780.94814263843398</v>
      </c>
      <c r="GM89" s="37">
        <f t="shared" ca="1" si="32"/>
        <v>595.08247438729609</v>
      </c>
      <c r="GN89" s="37">
        <f t="shared" ca="1" si="33"/>
        <v>775.69724735429338</v>
      </c>
      <c r="GO89" s="37">
        <f t="shared" ca="1" si="34"/>
        <v>1030.097333061253</v>
      </c>
      <c r="GP89" s="37">
        <f t="shared" ca="1" si="35"/>
        <v>1173.367963314091</v>
      </c>
      <c r="GQ89" s="37">
        <f t="shared" ca="1" si="36"/>
        <v>1362.4493687096212</v>
      </c>
      <c r="GR89" s="37">
        <f t="shared" ca="1" si="37"/>
        <v>1505.8555895078014</v>
      </c>
      <c r="GS89" s="37">
        <f t="shared" ca="1" si="38"/>
        <v>1640.0463723124435</v>
      </c>
      <c r="GT89" s="37">
        <f t="shared" ca="1" si="39"/>
        <v>1488.9205752072835</v>
      </c>
      <c r="GU89" s="37">
        <f t="shared" ca="1" si="40"/>
        <v>1342.1965003479047</v>
      </c>
      <c r="GV89" s="37">
        <f t="shared" ca="1" si="41"/>
        <v>1481.2533779363521</v>
      </c>
      <c r="GW89" s="37">
        <f t="shared" ca="1" si="42"/>
        <v>1523.4272319881968</v>
      </c>
      <c r="GX89" s="37">
        <f t="shared" ca="1" si="43"/>
        <v>1389.1539186543278</v>
      </c>
      <c r="GY89" s="37">
        <f t="shared" ca="1" si="44"/>
        <v>1530.5652077146788</v>
      </c>
      <c r="GZ89" s="37">
        <f t="shared" ca="1" si="45"/>
        <v>1598.170123126077</v>
      </c>
      <c r="HA89" s="37"/>
      <c r="HB89" s="37">
        <f t="shared" ca="1" si="77"/>
        <v>348.41284206032299</v>
      </c>
      <c r="HC89" s="37">
        <f t="shared" ca="1" si="75"/>
        <v>348.41284206032299</v>
      </c>
      <c r="HD89" s="37">
        <f t="shared" ca="1" si="76"/>
        <v>0</v>
      </c>
      <c r="HE89" s="5"/>
      <c r="HF89" s="37">
        <f t="shared" si="83"/>
        <v>-0.5</v>
      </c>
      <c r="HG89" s="37">
        <f>$HG$76</f>
        <v>0.10000000000000002</v>
      </c>
      <c r="HH89" s="19">
        <f>IF(C$11="x",0,Satokasvi!$H$6*(1+$HF89)*(1+_xlfn.XLOOKUP($HG89,$HG$67:$HG$76,HH$67:HH$76)))</f>
        <v>1262.5</v>
      </c>
      <c r="HI89" s="35">
        <f>IF(D$11="x",0,Satokasvi!$H$6*(1+$HF89)*(1+_xlfn.XLOOKUP($HG89,$HG$67:$HG$76,HI$67:HI$76)))</f>
        <v>1275</v>
      </c>
      <c r="HJ89" s="35">
        <f>IF(E$11="x",0,Satokasvi!$H$6*(1+$HF89)*(1+_xlfn.XLOOKUP($HG89,$HG$67:$HG$76,HJ$67:HJ$76)))</f>
        <v>1287.5</v>
      </c>
      <c r="HK89" s="35">
        <f>IF(F$11="x",0,Satokasvi!$H$6*(1+$HF89)*(1+_xlfn.XLOOKUP($HG89,$HG$67:$HG$76,HK$67:HK$76)))</f>
        <v>1300</v>
      </c>
      <c r="HL89" s="35">
        <f>IF(G$11="x",0,Satokasvi!$H$6*(1+$HF89)*(1+_xlfn.XLOOKUP($HG89,$HG$67:$HG$76,HL$67:HL$76)))</f>
        <v>1312.5</v>
      </c>
      <c r="HM89" s="35">
        <f>IF(H$11="x",0,Satokasvi!$H$6*(1+$HF89)*(1+_xlfn.XLOOKUP($HG89,$HG$67:$HG$76,HM$67:HM$76)))</f>
        <v>1325</v>
      </c>
      <c r="HN89" s="35">
        <f>IF(I$11="x",0,Satokasvi!$H$6*(1+$HF89)*(1+_xlfn.XLOOKUP($HG89,$HG$67:$HG$76,HN$67:HN$76)))</f>
        <v>1337.5</v>
      </c>
      <c r="HO89" s="35">
        <f>IF(J$11="x",0,Satokasvi!$H$6*(1+$HF89)*(1+_xlfn.XLOOKUP($HG89,$HG$67:$HG$76,HO$67:HO$76)))</f>
        <v>1350</v>
      </c>
      <c r="HP89" s="35">
        <f>IF(K$11="x",0,Satokasvi!$H$6*(1+$HF89)*(1+_xlfn.XLOOKUP($HG89,$HG$67:$HG$76,HP$67:HP$76)))</f>
        <v>1362.5</v>
      </c>
      <c r="HQ89" s="35">
        <f>IF(L$11="x",0,Satokasvi!$H$6*(1+$HF89)*(1+_xlfn.XLOOKUP($HG89,$HG$67:$HG$76,HQ$67:HQ$76)))</f>
        <v>1375</v>
      </c>
      <c r="HR89" s="35">
        <f>IF(M$11="x",0,Satokasvi!$H$6*(1+$HF89)*(1+_xlfn.XLOOKUP($HG89,$HG$67:$HG$76,HR$67:HR$76)))</f>
        <v>1375</v>
      </c>
      <c r="HS89" s="35">
        <f>IF(N$11="x",0,Satokasvi!$H$6*(1+$HF89)*(1+_xlfn.XLOOKUP($HG89,$HG$67:$HG$76,HS$67:HS$76)))</f>
        <v>1375</v>
      </c>
      <c r="HT89" s="35">
        <f>IF(O$11="x",0,Satokasvi!$H$6*(1+$HF89)*(1+_xlfn.XLOOKUP($HG89,$HG$67:$HG$76,HT$67:HT$76)))</f>
        <v>1375</v>
      </c>
      <c r="HU89" s="35">
        <f>IF(P$11="x",0,Satokasvi!$H$6*(1+$HF89)*(1+_xlfn.XLOOKUP($HG89,$HG$67:$HG$76,HU$67:HU$76)))</f>
        <v>1375</v>
      </c>
      <c r="HV89" s="35">
        <f>IF(Q$11="x",0,Satokasvi!$H$6*(1+$HF89)*(1+_xlfn.XLOOKUP($HG89,$HG$67:$HG$76,HV$67:HV$76)))</f>
        <v>1375</v>
      </c>
      <c r="HW89" s="35">
        <f>IF(R$11="x",0,Satokasvi!$H$6*(1+$HF89)*(1+_xlfn.XLOOKUP($HG89,$HG$67:$HG$76,HW$67:HW$76)))</f>
        <v>1375</v>
      </c>
      <c r="HX89" s="35">
        <f>IF(S$11="x",0,Satokasvi!$H$6*(1+$HF89)*(1+_xlfn.XLOOKUP($HG89,$HG$67:$HG$76,HX$67:HX$76)))</f>
        <v>1375</v>
      </c>
      <c r="HY89" s="35">
        <f>IF(T$11="x",0,Satokasvi!$H$6*(1+$HF89)*(1+_xlfn.XLOOKUP($HG89,$HG$67:$HG$76,HY$67:HY$76)))</f>
        <v>1375</v>
      </c>
      <c r="HZ89" s="35">
        <f>IF(U$11="x",0,Satokasvi!$H$6*(1+$HF89)*(1+_xlfn.XLOOKUP($HG89,$HG$67:$HG$76,HZ$67:HZ$76)))</f>
        <v>1375</v>
      </c>
      <c r="IA89" s="35">
        <f>IF(V$11="x",0,Satokasvi!$H$6*(1+$HF89)*(1+_xlfn.XLOOKUP($HG89,$HG$67:$HG$76,IA$67:IA$76)))</f>
        <v>1375</v>
      </c>
      <c r="IB89" s="35">
        <f>IF(W$11="x",0,Satokasvi!$H$6*(1+$HF89)*(1+_xlfn.XLOOKUP($HG89,$HG$67:$HG$76,IB$67:IB$76)))</f>
        <v>1375</v>
      </c>
      <c r="IC89" s="35">
        <f>IF(X$11="x",0,Satokasvi!$H$6*(1+$HF89)*(1+_xlfn.XLOOKUP($HG89,$HG$67:$HG$76,IC$67:IC$76)))</f>
        <v>1375</v>
      </c>
      <c r="ID89" s="35">
        <f>IF(Y$11="x",0,Satokasvi!$H$6*(1+$HF89)*(1+_xlfn.XLOOKUP($HG89,$HG$67:$HG$76,ID$67:ID$76)))</f>
        <v>1375</v>
      </c>
      <c r="IE89" s="35">
        <f>IF(Z$11="x",0,Satokasvi!$H$6*(1+$HF89)*(1+_xlfn.XLOOKUP($HG89,$HG$67:$HG$76,IE$67:IE$76)))</f>
        <v>1375</v>
      </c>
      <c r="IF89" s="35">
        <f>IF(AA$11="x",0,Satokasvi!$H$6*(1+$HF89)*(1+_xlfn.XLOOKUP($HG89,$HG$67:$HG$76,IF$67:IF$76)))</f>
        <v>1375</v>
      </c>
    </row>
    <row r="90" spans="2:240" x14ac:dyDescent="0.35">
      <c r="B90" s="15">
        <f t="shared" ca="1" si="82"/>
        <v>0.30877568757568552</v>
      </c>
      <c r="C90" s="15">
        <f t="shared" ca="1" si="82"/>
        <v>0.79910231177908897</v>
      </c>
      <c r="D90" s="15">
        <f t="shared" ca="1" si="82"/>
        <v>0.12397017945489242</v>
      </c>
      <c r="E90" s="15">
        <f t="shared" ca="1" si="82"/>
        <v>0.40525300241688811</v>
      </c>
      <c r="F90" s="15">
        <f t="shared" ca="1" si="82"/>
        <v>0.14008148822538635</v>
      </c>
      <c r="G90" s="15">
        <f t="shared" ca="1" si="82"/>
        <v>0.42215295624559568</v>
      </c>
      <c r="H90" s="15">
        <f t="shared" ca="1" si="82"/>
        <v>0.48242787806202758</v>
      </c>
      <c r="I90" s="15">
        <f t="shared" ca="1" si="82"/>
        <v>0.31899751046373481</v>
      </c>
      <c r="J90" s="15">
        <f t="shared" ca="1" si="82"/>
        <v>0.87827183410092902</v>
      </c>
      <c r="K90" s="15">
        <f t="shared" ca="1" si="82"/>
        <v>0.38638333404219294</v>
      </c>
      <c r="L90" s="15">
        <f t="shared" ca="1" si="82"/>
        <v>0.26287477409716897</v>
      </c>
      <c r="M90" s="15">
        <f t="shared" ca="1" si="82"/>
        <v>0.94594850396638397</v>
      </c>
      <c r="N90" s="15">
        <f t="shared" ca="1" si="82"/>
        <v>0.44984622746721137</v>
      </c>
      <c r="O90" s="15">
        <f t="shared" ca="1" si="82"/>
        <v>2.9329886408676065E-2</v>
      </c>
      <c r="P90" s="15">
        <f t="shared" ca="1" si="82"/>
        <v>0.58192954660285467</v>
      </c>
      <c r="Q90" s="15">
        <f t="shared" ca="1" si="82"/>
        <v>0.23981793814370767</v>
      </c>
      <c r="R90" s="15">
        <f t="shared" ca="1" si="81"/>
        <v>0.37211968035063836</v>
      </c>
      <c r="S90" s="15">
        <f t="shared" ca="1" si="81"/>
        <v>0.25443090213785058</v>
      </c>
      <c r="T90" s="15">
        <f t="shared" ca="1" si="81"/>
        <v>0.57091285016386339</v>
      </c>
      <c r="U90" s="15">
        <f t="shared" ca="1" si="81"/>
        <v>0.16315586007107274</v>
      </c>
      <c r="V90" s="15">
        <f t="shared" ca="1" si="81"/>
        <v>0.33934465331187114</v>
      </c>
      <c r="W90" s="15">
        <f t="shared" ca="1" si="81"/>
        <v>8.7359874236630941E-2</v>
      </c>
      <c r="X90" s="15">
        <f t="shared" ca="1" si="81"/>
        <v>0.29468188052779842</v>
      </c>
      <c r="Y90" s="15">
        <f t="shared" ca="1" si="81"/>
        <v>0.54065580326216611</v>
      </c>
      <c r="Z90" s="15">
        <f t="shared" ca="1" si="81"/>
        <v>0.16075137225730418</v>
      </c>
      <c r="AB90" s="5">
        <f ca="1">_xlfn.NORM.INV(B90,Satokasvi!$H$8,Satokasvi!$I$8)*_xlfn.BINOM.INV(1,(1-Satokasvi!$H$15),B90)</f>
        <v>2375.1690798453083</v>
      </c>
      <c r="AC90" s="5">
        <f ca="1">_xlfn.NORM.INV(C90,Satokasvi!$H$8,Satokasvi!$I$8)*_xlfn.BINOM.INV(1,(1-Satokasvi!$H$15),C90)</f>
        <v>2709.6047703580198</v>
      </c>
      <c r="AD90" s="5">
        <f ca="1">_xlfn.NORM.INV(D90,Satokasvi!$H$8,Satokasvi!$I$8)*_xlfn.BINOM.INV(1,(1-Satokasvi!$H$15),D90)</f>
        <v>0</v>
      </c>
      <c r="AE90" s="5">
        <f ca="1">_xlfn.NORM.INV(E90,Satokasvi!$H$8,Satokasvi!$I$8)*_xlfn.BINOM.INV(1,(1-Satokasvi!$H$15),E90)</f>
        <v>2440.0566743797403</v>
      </c>
      <c r="AF90" s="5">
        <f ca="1">_xlfn.NORM.INV(F90,Satokasvi!$H$8,Satokasvi!$I$8)*_xlfn.BINOM.INV(1,(1-Satokasvi!$H$15),F90)</f>
        <v>0</v>
      </c>
      <c r="AG90" s="5">
        <f ca="1">_xlfn.NORM.INV(G90,Satokasvi!$H$8,Satokasvi!$I$8)*_xlfn.BINOM.INV(1,(1-Satokasvi!$H$15),G90)</f>
        <v>2450.9028161674073</v>
      </c>
      <c r="AH90" s="5">
        <f ca="1">_xlfn.NORM.INV(H90,Satokasvi!$H$8,Satokasvi!$I$8)*_xlfn.BINOM.INV(1,(1-Satokasvi!$H$15),H90)</f>
        <v>2488.9847424908112</v>
      </c>
      <c r="AI90" s="5">
        <f ca="1">_xlfn.NORM.INV(I90,Satokasvi!$H$8,Satokasvi!$I$8)*_xlfn.BINOM.INV(1,(1-Satokasvi!$H$15),I90)</f>
        <v>2382.3740153406166</v>
      </c>
      <c r="AJ90" s="5">
        <f ca="1">_xlfn.NORM.INV(J90,Satokasvi!$H$8,Satokasvi!$I$8)*_xlfn.BINOM.INV(1,(1-Satokasvi!$H$15),J90)</f>
        <v>2791.5977895101128</v>
      </c>
      <c r="AK90" s="5">
        <f ca="1">_xlfn.NORM.INV(K90,Satokasvi!$H$8,Satokasvi!$I$8)*_xlfn.BINOM.INV(1,(1-Satokasvi!$H$15),K90)</f>
        <v>2427.8105305097602</v>
      </c>
      <c r="AL90" s="5">
        <f ca="1">_xlfn.NORM.INV(L90,Satokasvi!$H$8,Satokasvi!$I$8)*_xlfn.BINOM.INV(1,(1-Satokasvi!$H$15),L90)</f>
        <v>2341.3730768797227</v>
      </c>
      <c r="AM90" s="5">
        <f ca="1">_xlfn.NORM.INV(M90,Satokasvi!$H$8,Satokasvi!$I$8)*_xlfn.BINOM.INV(1,(1-Satokasvi!$H$15),M90)</f>
        <v>2901.6945955548858</v>
      </c>
      <c r="AN90" s="5">
        <f ca="1">_xlfn.NORM.INV(N90,Satokasvi!$H$8,Satokasvi!$I$8)*_xlfn.BINOM.INV(1,(1-Satokasvi!$H$15),N90)</f>
        <v>2468.4875344364254</v>
      </c>
      <c r="AO90" s="5">
        <f ca="1">_xlfn.NORM.INV(O90,Satokasvi!$H$8,Satokasvi!$I$8)*_xlfn.BINOM.INV(1,(1-Satokasvi!$H$15),O90)</f>
        <v>0</v>
      </c>
      <c r="AP90" s="5">
        <f ca="1">_xlfn.NORM.INV(P90,Satokasvi!$H$8,Satokasvi!$I$8)*_xlfn.BINOM.INV(1,(1-Satokasvi!$H$15),P90)</f>
        <v>2551.7080503515604</v>
      </c>
      <c r="AQ90" s="5">
        <f ca="1">_xlfn.NORM.INV(Q90,Satokasvi!$H$8,Satokasvi!$I$8)*_xlfn.BINOM.INV(1,(1-Satokasvi!$H$15),Q90)</f>
        <v>0</v>
      </c>
      <c r="AR90" s="5">
        <f ca="1">_xlfn.NORM.INV(R90,Satokasvi!$H$8,Satokasvi!$I$8)*_xlfn.BINOM.INV(1,(1-Satokasvi!$H$15),R90)</f>
        <v>2418.4388701334487</v>
      </c>
      <c r="AS90" s="5">
        <f ca="1">_xlfn.NORM.INV(S90,Satokasvi!$H$8,Satokasvi!$I$8)*_xlfn.BINOM.INV(1,(1-Satokasvi!$H$15),S90)</f>
        <v>2334.8472466597145</v>
      </c>
      <c r="AT90" s="5">
        <f ca="1">_xlfn.NORM.INV(T90,Satokasvi!$H$8,Satokasvi!$I$8)*_xlfn.BINOM.INV(1,(1-Satokasvi!$H$15),T90)</f>
        <v>2544.6746719219436</v>
      </c>
      <c r="AU90" s="5">
        <f ca="1">_xlfn.NORM.INV(U90,Satokasvi!$H$8,Satokasvi!$I$8)*_xlfn.BINOM.INV(1,(1-Satokasvi!$H$15),U90)</f>
        <v>0</v>
      </c>
      <c r="AV90" s="5">
        <f ca="1">_xlfn.NORM.INV(V90,Satokasvi!$H$8,Satokasvi!$I$8)*_xlfn.BINOM.INV(1,(1-Satokasvi!$H$15),V90)</f>
        <v>2396.436912507661</v>
      </c>
      <c r="AW90" s="5">
        <f ca="1">_xlfn.NORM.INV(W90,Satokasvi!$H$8,Satokasvi!$I$8)*_xlfn.BINOM.INV(1,(1-Satokasvi!$H$15),W90)</f>
        <v>0</v>
      </c>
      <c r="AX90" s="5">
        <f ca="1">_xlfn.NORM.INV(X90,Satokasvi!$H$8,Satokasvi!$I$8)*_xlfn.BINOM.INV(1,(1-Satokasvi!$H$15),X90)</f>
        <v>2365.0604368618688</v>
      </c>
      <c r="AY90" s="5">
        <f ca="1">_xlfn.NORM.INV(Y90,Satokasvi!$H$8,Satokasvi!$I$8)*_xlfn.BINOM.INV(1,(1-Satokasvi!$H$15),Y90)</f>
        <v>2525.5215062554735</v>
      </c>
      <c r="AZ90" s="5">
        <f ca="1">_xlfn.NORM.INV(Z90,Satokasvi!$H$8,Satokasvi!$I$8)*_xlfn.BINOM.INV(1,(1-Satokasvi!$H$15),Z90)</f>
        <v>0</v>
      </c>
      <c r="BB90" s="5">
        <f ca="1">IF(C$11="x",0,_xlfn.NORM.INV(B90,Satokasvi!$H$8,Satokasvi!$I$8)*IF(C$8="x",(1+Toimenpiteet!$C$7),1)*IF(C$9="x",(1+Toimenpiteet!$C$34),1)*(1+C$30)*_xlfn.BINOM.INV(1,(1-(Satokasvi!$H$15*(1+C$41))),B90))</f>
        <v>2375.1690798453083</v>
      </c>
      <c r="BC90" s="5">
        <f ca="1">IF(D$11="x",0,_xlfn.NORM.INV(C90,Satokasvi!$H$8,Satokasvi!$I$8)*IF(D$8="x",(1+Toimenpiteet!$C$7),1)*IF(D$9="x",(1+Toimenpiteet!$C$34),1)*(1+D$30)*_xlfn.BINOM.INV(1,(1-(Satokasvi!$H$15*(1+D$41))),C90))</f>
        <v>2709.6047703580198</v>
      </c>
      <c r="BD90" s="5">
        <f ca="1">IF(E$11="x",0,_xlfn.NORM.INV(D90,Satokasvi!$H$8,Satokasvi!$I$8)*IF(E$8="x",(1+Toimenpiteet!$C$7),1)*IF(E$9="x",(1+Toimenpiteet!$C$34),1)*(1+E$30)*_xlfn.BINOM.INV(1,(1-(Satokasvi!$H$15*(1+E$41))),D90))</f>
        <v>0</v>
      </c>
      <c r="BE90" s="5">
        <f ca="1">IF(F$11="x",0,_xlfn.NORM.INV(E90,Satokasvi!$H$8,Satokasvi!$I$8)*IF(F$8="x",(1+Toimenpiteet!$C$7),1)*IF(F$9="x",(1+Toimenpiteet!$C$34),1)*(1+F$30)*_xlfn.BINOM.INV(1,(1-(Satokasvi!$H$15*(1+F$41))),E90))</f>
        <v>2440.0566743797403</v>
      </c>
      <c r="BF90" s="5">
        <f ca="1">IF(G$11="x",0,_xlfn.NORM.INV(F90,Satokasvi!$H$8,Satokasvi!$I$8)*IF(G$8="x",(1+Toimenpiteet!$C$7),1)*IF(G$9="x",(1+Toimenpiteet!$C$34),1)*(1+G$30)*_xlfn.BINOM.INV(1,(1-(Satokasvi!$H$15*(1+G$41))),F90))</f>
        <v>0</v>
      </c>
      <c r="BG90" s="5">
        <f ca="1">IF(H$11="x",0,_xlfn.NORM.INV(G90,Satokasvi!$H$8,Satokasvi!$I$8)*IF(H$8="x",(1+Toimenpiteet!$C$7),1)*IF(H$9="x",(1+Toimenpiteet!$C$34),1)*(1+H$30)*_xlfn.BINOM.INV(1,(1-(Satokasvi!$H$15*(1+H$41))),G90))</f>
        <v>2450.9028161674073</v>
      </c>
      <c r="BH90" s="5">
        <f ca="1">IF(I$11="x",0,_xlfn.NORM.INV(H90,Satokasvi!$H$8,Satokasvi!$I$8)*IF(I$8="x",(1+Toimenpiteet!$C$7),1)*IF(I$9="x",(1+Toimenpiteet!$C$34),1)*(1+I$30)*_xlfn.BINOM.INV(1,(1-(Satokasvi!$H$15*(1+I$41))),H90))</f>
        <v>2488.9847424908112</v>
      </c>
      <c r="BI90" s="5">
        <f ca="1">IF(J$11="x",0,_xlfn.NORM.INV(I90,Satokasvi!$H$8,Satokasvi!$I$8)*IF(J$8="x",(1+Toimenpiteet!$C$7),1)*IF(J$9="x",(1+Toimenpiteet!$C$34),1)*(1+J$30)*_xlfn.BINOM.INV(1,(1-(Satokasvi!$H$15*(1+J$41))),I90))</f>
        <v>2382.3740153406166</v>
      </c>
      <c r="BJ90" s="5">
        <f ca="1">IF(K$11="x",0,_xlfn.NORM.INV(J90,Satokasvi!$H$8,Satokasvi!$I$8)*IF(K$8="x",(1+Toimenpiteet!$C$7),1)*IF(K$9="x",(1+Toimenpiteet!$C$34),1)*(1+K$30)*_xlfn.BINOM.INV(1,(1-(Satokasvi!$H$15*(1+K$41))),J90))</f>
        <v>2791.5977895101128</v>
      </c>
      <c r="BK90" s="5">
        <f ca="1">IF(L$11="x",0,_xlfn.NORM.INV(K90,Satokasvi!$H$8,Satokasvi!$I$8)*IF(L$8="x",(1+Toimenpiteet!$C$7),1)*IF(L$9="x",(1+Toimenpiteet!$C$34),1)*(1+L$30)*_xlfn.BINOM.INV(1,(1-(Satokasvi!$H$15*(1+L$41))),K90))</f>
        <v>2427.8105305097602</v>
      </c>
      <c r="BL90" s="5">
        <f ca="1">IF(M$11="x",0,_xlfn.NORM.INV(L90,Satokasvi!$H$8,Satokasvi!$I$8)*IF(M$8="x",(1+Toimenpiteet!$C$7),1)*IF(M$9="x",(1+Toimenpiteet!$C$34),1)*(1+M$30)*_xlfn.BINOM.INV(1,(1-(Satokasvi!$H$15*(1+M$41))),L90))</f>
        <v>2341.3730768797227</v>
      </c>
      <c r="BM90" s="5">
        <f ca="1">IF(N$11="x",0,_xlfn.NORM.INV(M90,Satokasvi!$H$8,Satokasvi!$I$8)*IF(N$8="x",(1+Toimenpiteet!$C$7),1)*IF(N$9="x",(1+Toimenpiteet!$C$34),1)*(1+N$30)*_xlfn.BINOM.INV(1,(1-(Satokasvi!$H$15*(1+N$41))),M90))</f>
        <v>2901.6945955548858</v>
      </c>
      <c r="BN90" s="5">
        <f ca="1">IF(O$11="x",0,_xlfn.NORM.INV(N90,Satokasvi!$H$8,Satokasvi!$I$8)*IF(O$8="x",(1+Toimenpiteet!$C$7),1)*IF(O$9="x",(1+Toimenpiteet!$C$34),1)*(1+O$30)*_xlfn.BINOM.INV(1,(1-(Satokasvi!$H$15*(1+O$41))),N90))</f>
        <v>2468.4875344364254</v>
      </c>
      <c r="BO90" s="5">
        <f ca="1">IF(P$11="x",0,_xlfn.NORM.INV(O90,Satokasvi!$H$8,Satokasvi!$I$8)*IF(P$8="x",(1+Toimenpiteet!$C$7),1)*IF(P$9="x",(1+Toimenpiteet!$C$34),1)*(1+P$30)*_xlfn.BINOM.INV(1,(1-(Satokasvi!$H$15*(1+P$41))),O90))</f>
        <v>0</v>
      </c>
      <c r="BP90" s="5">
        <f ca="1">IF(Q$11="x",0,_xlfn.NORM.INV(P90,Satokasvi!$H$8,Satokasvi!$I$8)*IF(Q$8="x",(1+Toimenpiteet!$C$7),1)*IF(Q$9="x",(1+Toimenpiteet!$C$34),1)*(1+Q$30)*_xlfn.BINOM.INV(1,(1-(Satokasvi!$H$15*(1+Q$41))),P90))</f>
        <v>2551.7080503515604</v>
      </c>
      <c r="BQ90" s="5">
        <f ca="1">IF(R$11="x",0,_xlfn.NORM.INV(Q90,Satokasvi!$H$8,Satokasvi!$I$8)*IF(R$8="x",(1+Toimenpiteet!$C$7),1)*IF(R$9="x",(1+Toimenpiteet!$C$34),1)*(1+R$30)*_xlfn.BINOM.INV(1,(1-(Satokasvi!$H$15*(1+R$41))),Q90))</f>
        <v>0</v>
      </c>
      <c r="BR90" s="5">
        <f ca="1">IF(S$11="x",0,_xlfn.NORM.INV(R90,Satokasvi!$H$8,Satokasvi!$I$8)*IF(S$8="x",(1+Toimenpiteet!$C$7),1)*IF(S$9="x",(1+Toimenpiteet!$C$34),1)*(1+S$30)*_xlfn.BINOM.INV(1,(1-(Satokasvi!$H$15*(1+S$41))),R90))</f>
        <v>2418.4388701334487</v>
      </c>
      <c r="BS90" s="5">
        <f ca="1">IF(T$11="x",0,_xlfn.NORM.INV(S90,Satokasvi!$H$8,Satokasvi!$I$8)*IF(T$8="x",(1+Toimenpiteet!$C$7),1)*IF(T$9="x",(1+Toimenpiteet!$C$34),1)*(1+T$30)*_xlfn.BINOM.INV(1,(1-(Satokasvi!$H$15*(1+T$41))),S90))</f>
        <v>2334.8472466597145</v>
      </c>
      <c r="BT90" s="5">
        <f ca="1">IF(U$11="x",0,_xlfn.NORM.INV(T90,Satokasvi!$H$8,Satokasvi!$I$8)*IF(U$8="x",(1+Toimenpiteet!$C$7),1)*IF(U$9="x",(1+Toimenpiteet!$C$34),1)*(1+U$30)*_xlfn.BINOM.INV(1,(1-(Satokasvi!$H$15*(1+U$41))),T90))</f>
        <v>2544.6746719219436</v>
      </c>
      <c r="BU90" s="5">
        <f ca="1">IF(V$11="x",0,_xlfn.NORM.INV(U90,Satokasvi!$H$8,Satokasvi!$I$8)*IF(V$8="x",(1+Toimenpiteet!$C$7),1)*IF(V$9="x",(1+Toimenpiteet!$C$34),1)*(1+V$30)*_xlfn.BINOM.INV(1,(1-(Satokasvi!$H$15*(1+V$41))),U90))</f>
        <v>0</v>
      </c>
      <c r="BV90" s="5">
        <f ca="1">IF(W$11="x",0,_xlfn.NORM.INV(V90,Satokasvi!$H$8,Satokasvi!$I$8)*IF(W$8="x",(1+Toimenpiteet!$C$7),1)*IF(W$9="x",(1+Toimenpiteet!$C$34),1)*(1+W$30)*_xlfn.BINOM.INV(1,(1-(Satokasvi!$H$15*(1+W$41))),V90))</f>
        <v>2396.436912507661</v>
      </c>
      <c r="BW90" s="5">
        <f ca="1">IF(X$11="x",0,_xlfn.NORM.INV(W90,Satokasvi!$H$8,Satokasvi!$I$8)*IF(X$8="x",(1+Toimenpiteet!$C$7),1)*IF(X$9="x",(1+Toimenpiteet!$C$34),1)*(1+X$30)*_xlfn.BINOM.INV(1,(1-(Satokasvi!$H$15*(1+X$41))),W90))</f>
        <v>0</v>
      </c>
      <c r="BX90" s="5">
        <f ca="1">IF(Y$11="x",0,_xlfn.NORM.INV(X90,Satokasvi!$H$8,Satokasvi!$I$8)*IF(Y$8="x",(1+Toimenpiteet!$C$7),1)*IF(Y$9="x",(1+Toimenpiteet!$C$34),1)*(1+Y$30)*_xlfn.BINOM.INV(1,(1-(Satokasvi!$H$15*(1+Y$41))),X90))</f>
        <v>2365.0604368618688</v>
      </c>
      <c r="BY90" s="5">
        <f ca="1">IF(Z$11="x",0,_xlfn.NORM.INV(Y90,Satokasvi!$H$8,Satokasvi!$I$8)*IF(Z$8="x",(1+Toimenpiteet!$C$7),1)*IF(Z$9="x",(1+Toimenpiteet!$C$34),1)*(1+Z$30)*_xlfn.BINOM.INV(1,(1-(Satokasvi!$H$15*(1+Z$41))),Y90))</f>
        <v>2525.5215062554735</v>
      </c>
      <c r="BZ90" s="5">
        <f ca="1">IF(AA$11="x",0,_xlfn.NORM.INV(Z90,Satokasvi!$H$8,Satokasvi!$I$8)*IF(AA$8="x",(1+Toimenpiteet!$C$7),1)*IF(AA$9="x",(1+Toimenpiteet!$C$34),1)*(1+AA$30)*_xlfn.BINOM.INV(1,(1-(Satokasvi!$H$15*(1+AA$41))),Z90))</f>
        <v>0</v>
      </c>
      <c r="CB90" s="35">
        <f ca="1">_xlfn.NORM.INV(RAND(),Satokasvi!$H$13,Satokasvi!$I$13)</f>
        <v>197.35540131777185</v>
      </c>
      <c r="CC90" s="35">
        <f ca="1">_xlfn.NORM.INV(RAND(),Satokasvi!$H$13,Satokasvi!$I$13)</f>
        <v>210.64251987290683</v>
      </c>
      <c r="CD90" s="35">
        <f ca="1">_xlfn.NORM.INV(RAND(),Satokasvi!$H$13,Satokasvi!$I$13)</f>
        <v>168.81084901032136</v>
      </c>
      <c r="CE90" s="35">
        <f ca="1">_xlfn.NORM.INV(RAND(),Satokasvi!$H$13,Satokasvi!$I$13)</f>
        <v>317.31370608985952</v>
      </c>
      <c r="CF90" s="35">
        <f ca="1">_xlfn.NORM.INV(RAND(),Satokasvi!$H$13,Satokasvi!$I$13)</f>
        <v>264.72431934175904</v>
      </c>
      <c r="CG90" s="35">
        <f ca="1">_xlfn.NORM.INV(RAND(),Satokasvi!$H$13,Satokasvi!$I$13)</f>
        <v>171.12513770123019</v>
      </c>
      <c r="CH90" s="35">
        <f ca="1">_xlfn.NORM.INV(RAND(),Satokasvi!$H$13,Satokasvi!$I$13)</f>
        <v>297.55491047386073</v>
      </c>
      <c r="CI90" s="35">
        <f ca="1">_xlfn.NORM.INV(RAND(),Satokasvi!$H$13,Satokasvi!$I$13)</f>
        <v>174.20679273068248</v>
      </c>
      <c r="CJ90" s="35">
        <f ca="1">_xlfn.NORM.INV(RAND(),Satokasvi!$H$13,Satokasvi!$I$13)</f>
        <v>86.886465150365737</v>
      </c>
      <c r="CK90" s="35">
        <f ca="1">_xlfn.NORM.INV(RAND(),Satokasvi!$H$13,Satokasvi!$I$13)</f>
        <v>235.7981309153698</v>
      </c>
      <c r="CL90" s="35">
        <f ca="1">_xlfn.NORM.INV(RAND(),Satokasvi!$H$13,Satokasvi!$I$13)</f>
        <v>241.1951552658538</v>
      </c>
      <c r="CM90" s="35">
        <f ca="1">_xlfn.NORM.INV(RAND(),Satokasvi!$H$13,Satokasvi!$I$13)</f>
        <v>308.02650657424181</v>
      </c>
      <c r="CN90" s="35">
        <f ca="1">_xlfn.NORM.INV(RAND(),Satokasvi!$H$13,Satokasvi!$I$13)</f>
        <v>187.45116714199233</v>
      </c>
      <c r="CO90" s="35">
        <f ca="1">_xlfn.NORM.INV(RAND(),Satokasvi!$H$13,Satokasvi!$I$13)</f>
        <v>213.01286513372199</v>
      </c>
      <c r="CP90" s="35">
        <f ca="1">_xlfn.NORM.INV(RAND(),Satokasvi!$H$13,Satokasvi!$I$13)</f>
        <v>144.81799655113568</v>
      </c>
      <c r="CQ90" s="35">
        <f ca="1">_xlfn.NORM.INV(RAND(),Satokasvi!$H$13,Satokasvi!$I$13)</f>
        <v>244.7371497325214</v>
      </c>
      <c r="CR90" s="35">
        <f ca="1">_xlfn.NORM.INV(RAND(),Satokasvi!$H$13,Satokasvi!$I$13)</f>
        <v>221.87959625600132</v>
      </c>
      <c r="CS90" s="35">
        <f ca="1">_xlfn.NORM.INV(RAND(),Satokasvi!$H$13,Satokasvi!$I$13)</f>
        <v>185.27124956409358</v>
      </c>
      <c r="CT90" s="35">
        <f ca="1">_xlfn.NORM.INV(RAND(),Satokasvi!$H$13,Satokasvi!$I$13)</f>
        <v>220.61978427189086</v>
      </c>
      <c r="CU90" s="35">
        <f ca="1">_xlfn.NORM.INV(RAND(),Satokasvi!$H$13,Satokasvi!$I$13)</f>
        <v>255.93655989181659</v>
      </c>
      <c r="CV90" s="35">
        <f ca="1">_xlfn.NORM.INV(RAND(),Satokasvi!$H$13,Satokasvi!$I$13)</f>
        <v>179.93936109084549</v>
      </c>
      <c r="CW90" s="35">
        <f ca="1">_xlfn.NORM.INV(RAND(),Satokasvi!$H$13,Satokasvi!$I$13)</f>
        <v>234.62541265068751</v>
      </c>
      <c r="CX90" s="35">
        <f ca="1">_xlfn.NORM.INV(RAND(),Satokasvi!$H$13,Satokasvi!$I$13)</f>
        <v>183.32378099672451</v>
      </c>
      <c r="CY90" s="35">
        <f ca="1">_xlfn.NORM.INV(RAND(),Satokasvi!$H$13,Satokasvi!$I$13)</f>
        <v>195.88724287503021</v>
      </c>
      <c r="CZ90" s="35">
        <f ca="1">_xlfn.NORM.INV(RAND(),Satokasvi!$H$13,Satokasvi!$I$13)</f>
        <v>169.35415304673791</v>
      </c>
      <c r="DB90" s="37">
        <f ca="1">(AB90*(CB90/1000)+(Satokasvi!$E$28-Satokasvi!$E$7))/(1+$C$13)^DB$61</f>
        <v>197.81790966061524</v>
      </c>
      <c r="DC90" s="37">
        <f ca="1">(AC90*(CC90/1000)+(Satokasvi!$E$28-Satokasvi!$E$7))/(1+$C$13)^DC$61</f>
        <v>288.20621801099287</v>
      </c>
      <c r="DD90" s="37">
        <f ca="1">(AD90*(CD90/1000)+(Satokasvi!$E$28-Satokasvi!$E$7))/(1+$C$13)^DD$61</f>
        <v>-242.51253972858729</v>
      </c>
      <c r="DE90" s="37">
        <f ca="1">(AE90*(CE90/1000)+(Satokasvi!$E$28-Satokasvi!$E$7))/(1+$C$13)^DE$61</f>
        <v>452.47395834843184</v>
      </c>
      <c r="DF90" s="37">
        <f ca="1">(AF90*(CF90/1000)+(Satokasvi!$E$28-Satokasvi!$E$7))/(1+$C$13)^DF$61</f>
        <v>-228.59132786180348</v>
      </c>
      <c r="DG90" s="37">
        <f ca="1">(AG90*(CG90/1000)+(Satokasvi!$E$28-Satokasvi!$E$7))/(1+$C$13)^DG$61</f>
        <v>129.31685015626138</v>
      </c>
      <c r="DH90" s="37">
        <f ca="1">(AH90*(CH90/1000)+(Satokasvi!$E$28-Satokasvi!$E$7))/(1+$C$13)^DH$61</f>
        <v>386.71415467337818</v>
      </c>
      <c r="DI90" s="37">
        <f ca="1">(AI90*(CI90/1000)+(Satokasvi!$E$28-Satokasvi!$E$7))/(1+$C$13)^DI$61</f>
        <v>118.43170161792017</v>
      </c>
      <c r="DJ90" s="37">
        <f ca="1">(AJ90*(CJ90/1000)+(Satokasvi!$E$28-Satokasvi!$E$7))/(1+$C$13)^DJ$61</f>
        <v>-17.204473717042081</v>
      </c>
      <c r="DK90" s="37">
        <f ca="1">(AK90*(CK90/1000)+(Satokasvi!$E$28-Satokasvi!$E$7))/(1+$C$13)^DK$61</f>
        <v>228.7889261837195</v>
      </c>
      <c r="DL90" s="37">
        <f ca="1">(AL90*(CL90/1000)+(Satokasvi!$E$28-Satokasvi!$E$7))/(1+$C$13)^DL$61</f>
        <v>216.52977083737346</v>
      </c>
      <c r="DM90" s="37">
        <f ca="1">(AM90*(CM90/1000)+(Satokasvi!$E$28-Satokasvi!$E$7))/(1+$C$13)^DM$61</f>
        <v>441.02686166756121</v>
      </c>
      <c r="DN90" s="37">
        <f ca="1">(AN90*(CN90/1000)+(Satokasvi!$E$28-Satokasvi!$E$7))/(1+$C$13)^DN$61</f>
        <v>134.63829096633694</v>
      </c>
      <c r="DO90" s="37">
        <f ca="1">(AO90*(CO90/1000)+(Satokasvi!$E$28-Satokasvi!$E$7))/(1+$C$13)^DO$61</f>
        <v>-175.19621854193412</v>
      </c>
      <c r="DP90" s="37">
        <f ca="1">(AP90*(CP90/1000)+(Satokasvi!$E$28-Satokasvi!$E$7))/(1+$C$13)^DP$61</f>
        <v>67.095913894908136</v>
      </c>
      <c r="DQ90" s="37">
        <f ca="1">(AQ90*(CQ90/1000)+(Satokasvi!$E$28-Satokasvi!$E$7))/(1+$C$13)^DQ$61</f>
        <v>-165.13923889333032</v>
      </c>
      <c r="DR90" s="37">
        <f ca="1">(AR90*(CR90/1000)+(Satokasvi!$E$28-Satokasvi!$E$7))/(1+$C$13)^DR$61</f>
        <v>164.32382197367272</v>
      </c>
      <c r="DS90" s="37">
        <f ca="1">(AS90*(CS90/1000)+(Satokasvi!$E$28-Satokasvi!$E$7))/(1+$C$13)^DS$61</f>
        <v>98.435627658615871</v>
      </c>
      <c r="DT90" s="37">
        <f ca="1">(AT90*(CT90/1000)+(Satokasvi!$E$28-Satokasvi!$E$7))/(1+$C$13)^DT$61</f>
        <v>169.03595892436374</v>
      </c>
      <c r="DU90" s="37">
        <f ca="1">(AU90*(CU90/1000)+(Satokasvi!$E$28-Satokasvi!$E$7))/(1+$C$13)^DU$61</f>
        <v>-146.72407485937876</v>
      </c>
      <c r="DV90" s="37">
        <f ca="1">(AV90*(CV90/1000)+(Satokasvi!$E$28-Satokasvi!$E$7))/(1+$C$13)^DV$61</f>
        <v>89.347853538274407</v>
      </c>
      <c r="DW90" s="37">
        <f ca="1">(AW90*(CW90/1000)+(Satokasvi!$E$28-Satokasvi!$E$7))/(1+$C$13)^DW$61</f>
        <v>-138.30151273388518</v>
      </c>
      <c r="DX90" s="37">
        <f ca="1">(AX90*(CX90/1000)+(Satokasvi!$E$28-Satokasvi!$E$7))/(1+$C$13)^DX$61</f>
        <v>85.413951007931786</v>
      </c>
      <c r="DY90" s="37">
        <f ca="1">(AY90*(CY90/1000)+(Satokasvi!$E$28-Satokasvi!$E$7))/(1+$C$13)^DY$61</f>
        <v>113.00576086477004</v>
      </c>
      <c r="DZ90" s="37">
        <f ca="1">(AZ90*(CZ90/1000)+(Satokasvi!$E$28-Satokasvi!$E$7))/(1+$C$13)^DZ$61</f>
        <v>-126.56547585433981</v>
      </c>
      <c r="EB90" s="37">
        <f ca="1">IF(C$11="x",Toimenpiteet!$E$115,BB90*(CB90/1000)+(Satokasvi!$E$28-Satokasvi!$E$7)+IF(C$8="x",Toimenpiteet!$E$29,0)+IF(C$9="x",Toimenpiteet!$E$60,0)+IF(C$10="x",Toimenpiteet!$E$88,0))/(1+$C$13)^EB$61</f>
        <v>197.81790966061524</v>
      </c>
      <c r="EC90" s="37">
        <f ca="1">IF(D$11="x",Toimenpiteet!$E$115,BC90*(CC90/1000)+(Satokasvi!$E$28-Satokasvi!$E$7)+IF(D$8="x",Toimenpiteet!$E$29,0)+IF(D$9="x",Toimenpiteet!$E$60,0)+IF(D$10="x",Toimenpiteet!$E$88,0))/(1+$C$13)^EC$61</f>
        <v>288.20621801099287</v>
      </c>
      <c r="ED90" s="37">
        <f ca="1">IF(E$11="x",Toimenpiteet!$E$115,BD90*(CD90/1000)+(Satokasvi!$E$28-Satokasvi!$E$7)+IF(E$8="x",Toimenpiteet!$E$29,0)+IF(E$9="x",Toimenpiteet!$E$60,0)+IF(E$10="x",Toimenpiteet!$E$88,0))/(1+$C$13)^ED$61</f>
        <v>-242.51253972858729</v>
      </c>
      <c r="EE90" s="37">
        <f ca="1">IF(F$11="x",Toimenpiteet!$E$115,BE90*(CE90/1000)+(Satokasvi!$E$28-Satokasvi!$E$7)+IF(F$8="x",Toimenpiteet!$E$29,0)+IF(F$9="x",Toimenpiteet!$E$60,0)+IF(F$10="x",Toimenpiteet!$E$88,0))/(1+$C$13)^EE$61</f>
        <v>452.47395834843184</v>
      </c>
      <c r="EF90" s="37">
        <f ca="1">IF(G$11="x",Toimenpiteet!$E$115,BF90*(CF90/1000)+(Satokasvi!$E$28-Satokasvi!$E$7)+IF(G$8="x",Toimenpiteet!$E$29,0)+IF(G$9="x",Toimenpiteet!$E$60,0)+IF(G$10="x",Toimenpiteet!$E$88,0))/(1+$C$13)^EF$61</f>
        <v>-228.59132786180348</v>
      </c>
      <c r="EG90" s="37">
        <f ca="1">IF(H$11="x",Toimenpiteet!$E$115,BG90*(CG90/1000)+(Satokasvi!$E$28-Satokasvi!$E$7)+IF(H$8="x",Toimenpiteet!$E$29,0)+IF(H$9="x",Toimenpiteet!$E$60,0)+IF(H$10="x",Toimenpiteet!$E$88,0))/(1+$C$13)^EG$61</f>
        <v>129.31685015626138</v>
      </c>
      <c r="EH90" s="37">
        <f ca="1">IF(I$11="x",Toimenpiteet!$E$115,BH90*(CH90/1000)+(Satokasvi!$E$28-Satokasvi!$E$7)+IF(I$8="x",Toimenpiteet!$E$29,0)+IF(I$9="x",Toimenpiteet!$E$60,0)+IF(I$10="x",Toimenpiteet!$E$88,0))/(1+$C$13)^EH$61</f>
        <v>386.71415467337818</v>
      </c>
      <c r="EI90" s="37">
        <f ca="1">IF(J$11="x",Toimenpiteet!$E$115,BI90*(CI90/1000)+(Satokasvi!$E$28-Satokasvi!$E$7)+IF(J$8="x",Toimenpiteet!$E$29,0)+IF(J$9="x",Toimenpiteet!$E$60,0)+IF(J$10="x",Toimenpiteet!$E$88,0))/(1+$C$13)^EI$61</f>
        <v>118.43170161792017</v>
      </c>
      <c r="EJ90" s="37">
        <f ca="1">IF(K$11="x",Toimenpiteet!$E$115,BJ90*(CJ90/1000)+(Satokasvi!$E$28-Satokasvi!$E$7)+IF(K$8="x",Toimenpiteet!$E$29,0)+IF(K$9="x",Toimenpiteet!$E$60,0)+IF(K$10="x",Toimenpiteet!$E$88,0))/(1+$C$13)^EJ$61</f>
        <v>-17.204473717042081</v>
      </c>
      <c r="EK90" s="37">
        <f ca="1">IF(L$11="x",Toimenpiteet!$E$115,BK90*(CK90/1000)+(Satokasvi!$E$28-Satokasvi!$E$7)+IF(L$8="x",Toimenpiteet!$E$29,0)+IF(L$9="x",Toimenpiteet!$E$60,0)+IF(L$10="x",Toimenpiteet!$E$88,0))/(1+$C$13)^EK$61</f>
        <v>228.7889261837195</v>
      </c>
      <c r="EL90" s="37">
        <f ca="1">IF(M$11="x",Toimenpiteet!$E$115,BL90*(CL90/1000)+(Satokasvi!$E$28-Satokasvi!$E$7)+IF(M$8="x",Toimenpiteet!$E$29,0)+IF(M$9="x",Toimenpiteet!$E$60,0)+IF(M$10="x",Toimenpiteet!$E$88,0))/(1+$C$13)^EL$61</f>
        <v>216.52977083737346</v>
      </c>
      <c r="EM90" s="37">
        <f ca="1">IF(N$11="x",Toimenpiteet!$E$115,BM90*(CM90/1000)+(Satokasvi!$E$28-Satokasvi!$E$7)+IF(N$8="x",Toimenpiteet!$E$29,0)+IF(N$9="x",Toimenpiteet!$E$60,0)+IF(N$10="x",Toimenpiteet!$E$88,0))/(1+$C$13)^EM$61</f>
        <v>441.02686166756121</v>
      </c>
      <c r="EN90" s="37">
        <f ca="1">IF(O$11="x",Toimenpiteet!$E$115,BN90*(CN90/1000)+(Satokasvi!$E$28-Satokasvi!$E$7)+IF(O$8="x",Toimenpiteet!$E$29,0)+IF(O$9="x",Toimenpiteet!$E$60,0)+IF(O$10="x",Toimenpiteet!$E$88,0))/(1+$C$13)^EN$61</f>
        <v>134.63829096633694</v>
      </c>
      <c r="EO90" s="37">
        <f ca="1">IF(P$11="x",Toimenpiteet!$E$115,BO90*(CO90/1000)+(Satokasvi!$E$28-Satokasvi!$E$7)+IF(P$8="x",Toimenpiteet!$E$29,0)+IF(P$9="x",Toimenpiteet!$E$60,0)+IF(P$10="x",Toimenpiteet!$E$88,0))/(1+$C$13)^EO$61</f>
        <v>-175.19621854193412</v>
      </c>
      <c r="EP90" s="37">
        <f ca="1">IF(Q$11="x",Toimenpiteet!$E$115,BP90*(CP90/1000)+(Satokasvi!$E$28-Satokasvi!$E$7)+IF(Q$8="x",Toimenpiteet!$E$29,0)+IF(Q$9="x",Toimenpiteet!$E$60,0)+IF(Q$10="x",Toimenpiteet!$E$88,0))/(1+$C$13)^EP$61</f>
        <v>67.095913894908136</v>
      </c>
      <c r="EQ90" s="37">
        <f ca="1">IF(R$11="x",Toimenpiteet!$E$115,BQ90*(CQ90/1000)+(Satokasvi!$E$28-Satokasvi!$E$7)+IF(R$8="x",Toimenpiteet!$E$29,0)+IF(R$9="x",Toimenpiteet!$E$60,0)+IF(R$10="x",Toimenpiteet!$E$88,0))/(1+$C$13)^EQ$61</f>
        <v>-165.13923889333032</v>
      </c>
      <c r="ER90" s="37">
        <f ca="1">IF(S$11="x",Toimenpiteet!$E$115,BR90*(CR90/1000)+(Satokasvi!$E$28-Satokasvi!$E$7)+IF(S$8="x",Toimenpiteet!$E$29,0)+IF(S$9="x",Toimenpiteet!$E$60,0)+IF(S$10="x",Toimenpiteet!$E$88,0))/(1+$C$13)^ER$61</f>
        <v>164.32382197367272</v>
      </c>
      <c r="ES90" s="37">
        <f ca="1">IF(T$11="x",Toimenpiteet!$E$115,BS90*(CS90/1000)+(Satokasvi!$E$28-Satokasvi!$E$7)+IF(T$8="x",Toimenpiteet!$E$29,0)+IF(T$9="x",Toimenpiteet!$E$60,0)+IF(T$10="x",Toimenpiteet!$E$88,0))/(1+$C$13)^ES$61</f>
        <v>98.435627658615871</v>
      </c>
      <c r="ET90" s="37">
        <f ca="1">IF(U$11="x",Toimenpiteet!$E$115,BT90*(CT90/1000)+(Satokasvi!$E$28-Satokasvi!$E$7)+IF(U$8="x",Toimenpiteet!$E$29,0)+IF(U$9="x",Toimenpiteet!$E$60,0)+IF(U$10="x",Toimenpiteet!$E$88,0))/(1+$C$13)^ET$61</f>
        <v>169.03595892436374</v>
      </c>
      <c r="EU90" s="37">
        <f ca="1">IF(V$11="x",Toimenpiteet!$E$115,BU90*(CU90/1000)+(Satokasvi!$E$28-Satokasvi!$E$7)+IF(V$8="x",Toimenpiteet!$E$29,0)+IF(V$9="x",Toimenpiteet!$E$60,0)+IF(V$10="x",Toimenpiteet!$E$88,0))/(1+$C$13)^EU$61</f>
        <v>-146.72407485937876</v>
      </c>
      <c r="EV90" s="37">
        <f ca="1">IF(W$11="x",Toimenpiteet!$E$115,BV90*(CV90/1000)+(Satokasvi!$E$28-Satokasvi!$E$7)+IF(W$8="x",Toimenpiteet!$E$29,0)+IF(W$9="x",Toimenpiteet!$E$60,0)+IF(W$10="x",Toimenpiteet!$E$88,0))/(1+$C$13)^EV$61</f>
        <v>89.347853538274407</v>
      </c>
      <c r="EW90" s="37">
        <f ca="1">IF(X$11="x",Toimenpiteet!$E$115,BW90*(CW90/1000)+(Satokasvi!$E$28-Satokasvi!$E$7)+IF(X$8="x",Toimenpiteet!$E$29,0)+IF(X$9="x",Toimenpiteet!$E$60,0)+IF(X$10="x",Toimenpiteet!$E$88,0))/(1+$C$13)^EW$61</f>
        <v>-138.30151273388518</v>
      </c>
      <c r="EX90" s="37">
        <f ca="1">IF(Y$11="x",Toimenpiteet!$E$115,BX90*(CX90/1000)+(Satokasvi!$E$28-Satokasvi!$E$7)+IF(Y$8="x",Toimenpiteet!$E$29,0)+IF(Y$9="x",Toimenpiteet!$E$60,0)+IF(Y$10="x",Toimenpiteet!$E$88,0))/(1+$C$13)^EX$61</f>
        <v>85.413951007931786</v>
      </c>
      <c r="EY90" s="37">
        <f ca="1">IF(Z$11="x",Toimenpiteet!$E$115,BY90*(CY90/1000)+(Satokasvi!$E$28-Satokasvi!$E$7)+IF(Z$8="x",Toimenpiteet!$E$29,0)+IF(Z$9="x",Toimenpiteet!$E$60,0)+IF(Z$10="x",Toimenpiteet!$E$88,0))/(1+$C$13)^EY$61</f>
        <v>113.00576086477004</v>
      </c>
      <c r="EZ90" s="37">
        <f ca="1">IF(AA$11="x",Toimenpiteet!$E$115,BZ90*(CZ90/1000)+(Satokasvi!$E$28-Satokasvi!$E$7)+IF(AA$8="x",Toimenpiteet!$E$29,0)+IF(AA$9="x",Toimenpiteet!$E$60,0)+IF(AA$10="x",Toimenpiteet!$E$88,0))/(1+$C$13)^EZ$61</f>
        <v>-126.56547585433981</v>
      </c>
      <c r="FA90" s="37"/>
      <c r="FB90" s="37">
        <f t="shared" ca="1" si="48"/>
        <v>197.81790966061524</v>
      </c>
      <c r="FC90" s="37">
        <f t="shared" ca="1" si="49"/>
        <v>486.02412767160808</v>
      </c>
      <c r="FD90" s="37">
        <f t="shared" ca="1" si="50"/>
        <v>243.5115879430208</v>
      </c>
      <c r="FE90" s="37">
        <f t="shared" ca="1" si="51"/>
        <v>695.98554629145269</v>
      </c>
      <c r="FF90" s="37">
        <f t="shared" ca="1" si="52"/>
        <v>467.39421842964919</v>
      </c>
      <c r="FG90" s="37">
        <f t="shared" ca="1" si="53"/>
        <v>596.71106858591054</v>
      </c>
      <c r="FH90" s="37">
        <f t="shared" ca="1" si="54"/>
        <v>983.42522325928871</v>
      </c>
      <c r="FI90" s="37">
        <f t="shared" ca="1" si="55"/>
        <v>1101.8569248772089</v>
      </c>
      <c r="FJ90" s="37">
        <f t="shared" ca="1" si="56"/>
        <v>1084.6524511601669</v>
      </c>
      <c r="FK90" s="37">
        <f t="shared" ca="1" si="57"/>
        <v>1313.4413773438864</v>
      </c>
      <c r="FL90" s="37">
        <f t="shared" ca="1" si="58"/>
        <v>1529.9711481812599</v>
      </c>
      <c r="FM90" s="37">
        <f t="shared" ca="1" si="59"/>
        <v>1970.9980098488211</v>
      </c>
      <c r="FN90" s="37">
        <f t="shared" ca="1" si="60"/>
        <v>2105.6363008151579</v>
      </c>
      <c r="FO90" s="37">
        <f t="shared" ca="1" si="61"/>
        <v>1930.4400822732239</v>
      </c>
      <c r="FP90" s="37">
        <f t="shared" ca="1" si="62"/>
        <v>1997.535996168132</v>
      </c>
      <c r="FQ90" s="37">
        <f t="shared" ca="1" si="63"/>
        <v>1832.3967572748018</v>
      </c>
      <c r="FR90" s="37">
        <f t="shared" ca="1" si="64"/>
        <v>1996.7205792484745</v>
      </c>
      <c r="FS90" s="37">
        <f t="shared" ca="1" si="65"/>
        <v>2095.1562069070901</v>
      </c>
      <c r="FT90" s="37">
        <f t="shared" ca="1" si="66"/>
        <v>2264.1921658314541</v>
      </c>
      <c r="FU90" s="37">
        <f t="shared" ca="1" si="67"/>
        <v>2117.4680909720755</v>
      </c>
      <c r="FV90" s="37">
        <f t="shared" ca="1" si="68"/>
        <v>2206.8159445103497</v>
      </c>
      <c r="FW90" s="37">
        <f t="shared" ca="1" si="69"/>
        <v>2068.5144317764643</v>
      </c>
      <c r="FX90" s="37">
        <f t="shared" ca="1" si="70"/>
        <v>2153.928382784396</v>
      </c>
      <c r="FY90" s="37">
        <f t="shared" ca="1" si="71"/>
        <v>2266.9341436491659</v>
      </c>
      <c r="FZ90" s="37">
        <f t="shared" ca="1" si="72"/>
        <v>2140.3686677948263</v>
      </c>
      <c r="GA90" s="37"/>
      <c r="GB90" s="37">
        <f t="shared" ca="1" si="73"/>
        <v>197.81790966061524</v>
      </c>
      <c r="GC90" s="37">
        <f t="shared" ca="1" si="74"/>
        <v>486.02412767160808</v>
      </c>
      <c r="GD90" s="37">
        <f t="shared" ca="1" si="23"/>
        <v>243.5115879430208</v>
      </c>
      <c r="GE90" s="37">
        <f t="shared" ca="1" si="24"/>
        <v>695.98554629145269</v>
      </c>
      <c r="GF90" s="37">
        <f t="shared" ca="1" si="25"/>
        <v>467.39421842964919</v>
      </c>
      <c r="GG90" s="37">
        <f t="shared" ca="1" si="26"/>
        <v>596.71106858591054</v>
      </c>
      <c r="GH90" s="37">
        <f t="shared" ca="1" si="27"/>
        <v>983.42522325928871</v>
      </c>
      <c r="GI90" s="37">
        <f t="shared" ca="1" si="28"/>
        <v>1101.8569248772089</v>
      </c>
      <c r="GJ90" s="37">
        <f t="shared" ca="1" si="29"/>
        <v>1084.6524511601669</v>
      </c>
      <c r="GK90" s="37">
        <f t="shared" ca="1" si="30"/>
        <v>1313.4413773438864</v>
      </c>
      <c r="GL90" s="37">
        <f t="shared" ca="1" si="31"/>
        <v>1529.9711481812599</v>
      </c>
      <c r="GM90" s="37">
        <f t="shared" ca="1" si="32"/>
        <v>1970.9980098488211</v>
      </c>
      <c r="GN90" s="37">
        <f t="shared" ca="1" si="33"/>
        <v>2105.6363008151579</v>
      </c>
      <c r="GO90" s="37">
        <f t="shared" ca="1" si="34"/>
        <v>1930.4400822732239</v>
      </c>
      <c r="GP90" s="37">
        <f t="shared" ca="1" si="35"/>
        <v>1997.535996168132</v>
      </c>
      <c r="GQ90" s="37">
        <f t="shared" ca="1" si="36"/>
        <v>1832.3967572748018</v>
      </c>
      <c r="GR90" s="37">
        <f t="shared" ca="1" si="37"/>
        <v>1996.7205792484745</v>
      </c>
      <c r="GS90" s="37">
        <f t="shared" ca="1" si="38"/>
        <v>2095.1562069070901</v>
      </c>
      <c r="GT90" s="37">
        <f t="shared" ca="1" si="39"/>
        <v>2264.1921658314541</v>
      </c>
      <c r="GU90" s="37">
        <f t="shared" ca="1" si="40"/>
        <v>2117.4680909720755</v>
      </c>
      <c r="GV90" s="37">
        <f t="shared" ca="1" si="41"/>
        <v>2206.8159445103497</v>
      </c>
      <c r="GW90" s="37">
        <f t="shared" ca="1" si="42"/>
        <v>2068.5144317764643</v>
      </c>
      <c r="GX90" s="37">
        <f t="shared" ca="1" si="43"/>
        <v>2153.928382784396</v>
      </c>
      <c r="GY90" s="37">
        <f t="shared" ca="1" si="44"/>
        <v>2266.9341436491659</v>
      </c>
      <c r="GZ90" s="37">
        <f t="shared" ca="1" si="45"/>
        <v>2140.3686677948263</v>
      </c>
      <c r="HA90" s="37"/>
      <c r="HB90" s="37">
        <f t="shared" ca="1" si="77"/>
        <v>467.39421842964919</v>
      </c>
      <c r="HC90" s="37">
        <f t="shared" ca="1" si="75"/>
        <v>467.39421842964919</v>
      </c>
      <c r="HD90" s="37">
        <f t="shared" ca="1" si="76"/>
        <v>0</v>
      </c>
      <c r="HE90" s="5"/>
      <c r="HF90" s="37">
        <f>HF80+($BI$6-$BI$5)/9</f>
        <v>-0.3888888888888889</v>
      </c>
      <c r="HG90" s="37">
        <f>$HG$67</f>
        <v>-0.1</v>
      </c>
      <c r="HH90" s="19">
        <f>IF(C$11="x",0,Satokasvi!$H$6*(1+$HF90)*(1+_xlfn.XLOOKUP($HG90,$HG$67:$HG$76,HH$67:HH$76)))</f>
        <v>1512.5</v>
      </c>
      <c r="HI90" s="35">
        <f>IF(D$11="x",0,Satokasvi!$H$6*(1+$HF90)*(1+_xlfn.XLOOKUP($HG90,$HG$67:$HG$76,HI$67:HI$76)))</f>
        <v>1497.2222222222222</v>
      </c>
      <c r="HJ90" s="35">
        <f>IF(E$11="x",0,Satokasvi!$H$6*(1+$HF90)*(1+_xlfn.XLOOKUP($HG90,$HG$67:$HG$76,HJ$67:HJ$76)))</f>
        <v>1481.9444444444443</v>
      </c>
      <c r="HK90" s="35">
        <f>IF(F$11="x",0,Satokasvi!$H$6*(1+$HF90)*(1+_xlfn.XLOOKUP($HG90,$HG$67:$HG$76,HK$67:HK$76)))</f>
        <v>1466.6666666666667</v>
      </c>
      <c r="HL90" s="35">
        <f>IF(G$11="x",0,Satokasvi!$H$6*(1+$HF90)*(1+_xlfn.XLOOKUP($HG90,$HG$67:$HG$76,HL$67:HL$76)))</f>
        <v>1451.3888888888889</v>
      </c>
      <c r="HM90" s="35">
        <f>IF(H$11="x",0,Satokasvi!$H$6*(1+$HF90)*(1+_xlfn.XLOOKUP($HG90,$HG$67:$HG$76,HM$67:HM$76)))</f>
        <v>1436.1111111111111</v>
      </c>
      <c r="HN90" s="35">
        <f>IF(I$11="x",0,Satokasvi!$H$6*(1+$HF90)*(1+_xlfn.XLOOKUP($HG90,$HG$67:$HG$76,HN$67:HN$76)))</f>
        <v>1420.8333333333333</v>
      </c>
      <c r="HO90" s="35">
        <f>IF(J$11="x",0,Satokasvi!$H$6*(1+$HF90)*(1+_xlfn.XLOOKUP($HG90,$HG$67:$HG$76,HO$67:HO$76)))</f>
        <v>1405.5555555555557</v>
      </c>
      <c r="HP90" s="35">
        <f>IF(K$11="x",0,Satokasvi!$H$6*(1+$HF90)*(1+_xlfn.XLOOKUP($HG90,$HG$67:$HG$76,HP$67:HP$76)))</f>
        <v>1390.2777777777778</v>
      </c>
      <c r="HQ90" s="35">
        <f>IF(L$11="x",0,Satokasvi!$H$6*(1+$HF90)*(1+_xlfn.XLOOKUP($HG90,$HG$67:$HG$76,HQ$67:HQ$76)))</f>
        <v>1375</v>
      </c>
      <c r="HR90" s="35">
        <f>IF(M$11="x",0,Satokasvi!$H$6*(1+$HF90)*(1+_xlfn.XLOOKUP($HG90,$HG$67:$HG$76,HR$67:HR$76)))</f>
        <v>1375</v>
      </c>
      <c r="HS90" s="35">
        <f>IF(N$11="x",0,Satokasvi!$H$6*(1+$HF90)*(1+_xlfn.XLOOKUP($HG90,$HG$67:$HG$76,HS$67:HS$76)))</f>
        <v>1375</v>
      </c>
      <c r="HT90" s="35">
        <f>IF(O$11="x",0,Satokasvi!$H$6*(1+$HF90)*(1+_xlfn.XLOOKUP($HG90,$HG$67:$HG$76,HT$67:HT$76)))</f>
        <v>1375</v>
      </c>
      <c r="HU90" s="35">
        <f>IF(P$11="x",0,Satokasvi!$H$6*(1+$HF90)*(1+_xlfn.XLOOKUP($HG90,$HG$67:$HG$76,HU$67:HU$76)))</f>
        <v>1375</v>
      </c>
      <c r="HV90" s="35">
        <f>IF(Q$11="x",0,Satokasvi!$H$6*(1+$HF90)*(1+_xlfn.XLOOKUP($HG90,$HG$67:$HG$76,HV$67:HV$76)))</f>
        <v>1375</v>
      </c>
      <c r="HW90" s="35">
        <f>IF(R$11="x",0,Satokasvi!$H$6*(1+$HF90)*(1+_xlfn.XLOOKUP($HG90,$HG$67:$HG$76,HW$67:HW$76)))</f>
        <v>1375</v>
      </c>
      <c r="HX90" s="35">
        <f>IF(S$11="x",0,Satokasvi!$H$6*(1+$HF90)*(1+_xlfn.XLOOKUP($HG90,$HG$67:$HG$76,HX$67:HX$76)))</f>
        <v>1375</v>
      </c>
      <c r="HY90" s="35">
        <f>IF(T$11="x",0,Satokasvi!$H$6*(1+$HF90)*(1+_xlfn.XLOOKUP($HG90,$HG$67:$HG$76,HY$67:HY$76)))</f>
        <v>1375</v>
      </c>
      <c r="HZ90" s="35">
        <f>IF(U$11="x",0,Satokasvi!$H$6*(1+$HF90)*(1+_xlfn.XLOOKUP($HG90,$HG$67:$HG$76,HZ$67:HZ$76)))</f>
        <v>1375</v>
      </c>
      <c r="IA90" s="35">
        <f>IF(V$11="x",0,Satokasvi!$H$6*(1+$HF90)*(1+_xlfn.XLOOKUP($HG90,$HG$67:$HG$76,IA$67:IA$76)))</f>
        <v>1375</v>
      </c>
      <c r="IB90" s="35">
        <f>IF(W$11="x",0,Satokasvi!$H$6*(1+$HF90)*(1+_xlfn.XLOOKUP($HG90,$HG$67:$HG$76,IB$67:IB$76)))</f>
        <v>1375</v>
      </c>
      <c r="IC90" s="35">
        <f>IF(X$11="x",0,Satokasvi!$H$6*(1+$HF90)*(1+_xlfn.XLOOKUP($HG90,$HG$67:$HG$76,IC$67:IC$76)))</f>
        <v>1375</v>
      </c>
      <c r="ID90" s="35">
        <f>IF(Y$11="x",0,Satokasvi!$H$6*(1+$HF90)*(1+_xlfn.XLOOKUP($HG90,$HG$67:$HG$76,ID$67:ID$76)))</f>
        <v>1375</v>
      </c>
      <c r="IE90" s="35">
        <f>IF(Z$11="x",0,Satokasvi!$H$6*(1+$HF90)*(1+_xlfn.XLOOKUP($HG90,$HG$67:$HG$76,IE$67:IE$76)))</f>
        <v>1375</v>
      </c>
      <c r="IF90" s="35">
        <f>IF(AA$11="x",0,Satokasvi!$H$6*(1+$HF90)*(1+_xlfn.XLOOKUP($HG90,$HG$67:$HG$76,IF$67:IF$76)))</f>
        <v>1375</v>
      </c>
    </row>
    <row r="91" spans="2:240" x14ac:dyDescent="0.35">
      <c r="B91" s="15">
        <f t="shared" ca="1" si="82"/>
        <v>0.41827145527299203</v>
      </c>
      <c r="C91" s="15">
        <f t="shared" ca="1" si="82"/>
        <v>0.34365645053124971</v>
      </c>
      <c r="D91" s="15">
        <f t="shared" ca="1" si="82"/>
        <v>0.21112461720788855</v>
      </c>
      <c r="E91" s="15">
        <f t="shared" ca="1" si="82"/>
        <v>0.76237479524668761</v>
      </c>
      <c r="F91" s="15">
        <f t="shared" ca="1" si="82"/>
        <v>0.73839873675318934</v>
      </c>
      <c r="G91" s="15">
        <f t="shared" ca="1" si="82"/>
        <v>0.87837873551898915</v>
      </c>
      <c r="H91" s="15">
        <f t="shared" ca="1" si="82"/>
        <v>0.89110092377283612</v>
      </c>
      <c r="I91" s="15">
        <f t="shared" ca="1" si="82"/>
        <v>0.7204436895097116</v>
      </c>
      <c r="J91" s="15">
        <f t="shared" ca="1" si="82"/>
        <v>4.910223135951175E-2</v>
      </c>
      <c r="K91" s="15">
        <f t="shared" ca="1" si="82"/>
        <v>0.17731308050322725</v>
      </c>
      <c r="L91" s="15">
        <f t="shared" ca="1" si="82"/>
        <v>0.30389848954418852</v>
      </c>
      <c r="M91" s="15">
        <f t="shared" ca="1" si="82"/>
        <v>0.1647882771134197</v>
      </c>
      <c r="N91" s="15">
        <f t="shared" ca="1" si="82"/>
        <v>0.77280323444926546</v>
      </c>
      <c r="O91" s="15">
        <f t="shared" ca="1" si="82"/>
        <v>0.6135246460033511</v>
      </c>
      <c r="P91" s="15">
        <f t="shared" ca="1" si="82"/>
        <v>0.38862447565078018</v>
      </c>
      <c r="Q91" s="15">
        <f t="shared" ca="1" si="82"/>
        <v>0.41085957699412978</v>
      </c>
      <c r="R91" s="15">
        <f t="shared" ca="1" si="81"/>
        <v>0.97926048197826443</v>
      </c>
      <c r="S91" s="15">
        <f t="shared" ca="1" si="81"/>
        <v>6.6722358797240644E-2</v>
      </c>
      <c r="T91" s="15">
        <f t="shared" ca="1" si="81"/>
        <v>0.8843327605276553</v>
      </c>
      <c r="U91" s="15">
        <f t="shared" ca="1" si="81"/>
        <v>3.2104195247463219E-3</v>
      </c>
      <c r="V91" s="15">
        <f t="shared" ca="1" si="81"/>
        <v>0.9797567509946945</v>
      </c>
      <c r="W91" s="15">
        <f t="shared" ca="1" si="81"/>
        <v>0.3352044929162078</v>
      </c>
      <c r="X91" s="15">
        <f t="shared" ca="1" si="81"/>
        <v>1.6297140998540405E-2</v>
      </c>
      <c r="Y91" s="15">
        <f t="shared" ca="1" si="81"/>
        <v>0.65209750576691894</v>
      </c>
      <c r="Z91" s="15">
        <f t="shared" ca="1" si="81"/>
        <v>0.87261250062014373</v>
      </c>
      <c r="AB91" s="5">
        <f ca="1">_xlfn.NORM.INV(B91,Satokasvi!$H$8,Satokasvi!$I$8)*_xlfn.BINOM.INV(1,(1-Satokasvi!$H$15),B91)</f>
        <v>2448.4206253126672</v>
      </c>
      <c r="AC91" s="5">
        <f ca="1">_xlfn.NORM.INV(C91,Satokasvi!$H$8,Satokasvi!$I$8)*_xlfn.BINOM.INV(1,(1-Satokasvi!$H$15),C91)</f>
        <v>2399.3739170646077</v>
      </c>
      <c r="AD91" s="5">
        <f ca="1">_xlfn.NORM.INV(D91,Satokasvi!$H$8,Satokasvi!$I$8)*_xlfn.BINOM.INV(1,(1-Satokasvi!$H$15),D91)</f>
        <v>0</v>
      </c>
      <c r="AE91" s="5">
        <f ca="1">_xlfn.NORM.INV(E91,Satokasvi!$H$8,Satokasvi!$I$8)*_xlfn.BINOM.INV(1,(1-Satokasvi!$H$15),E91)</f>
        <v>2678.4906082807865</v>
      </c>
      <c r="AF91" s="5">
        <f ca="1">_xlfn.NORM.INV(F91,Satokasvi!$H$8,Satokasvi!$I$8)*_xlfn.BINOM.INV(1,(1-Satokasvi!$H$15),F91)</f>
        <v>2659.6041505393605</v>
      </c>
      <c r="AG91" s="5">
        <f ca="1">_xlfn.NORM.INV(G91,Satokasvi!$H$8,Satokasvi!$I$8)*_xlfn.BINOM.INV(1,(1-Satokasvi!$H$15),G91)</f>
        <v>2791.730092422818</v>
      </c>
      <c r="AH91" s="5">
        <f ca="1">_xlfn.NORM.INV(H91,Satokasvi!$H$8,Satokasvi!$I$8)*_xlfn.BINOM.INV(1,(1-Satokasvi!$H$15),H91)</f>
        <v>2808.1010368351781</v>
      </c>
      <c r="AI91" s="5">
        <f ca="1">_xlfn.NORM.INV(I91,Satokasvi!$H$8,Satokasvi!$I$8)*_xlfn.BINOM.INV(1,(1-Satokasvi!$H$15),I91)</f>
        <v>2646.0400183577185</v>
      </c>
      <c r="AJ91" s="5">
        <f ca="1">_xlfn.NORM.INV(J91,Satokasvi!$H$8,Satokasvi!$I$8)*_xlfn.BINOM.INV(1,(1-Satokasvi!$H$15),J91)</f>
        <v>0</v>
      </c>
      <c r="AK91" s="5">
        <f ca="1">_xlfn.NORM.INV(K91,Satokasvi!$H$8,Satokasvi!$I$8)*_xlfn.BINOM.INV(1,(1-Satokasvi!$H$15),K91)</f>
        <v>0</v>
      </c>
      <c r="AL91" s="5">
        <f ca="1">_xlfn.NORM.INV(L91,Satokasvi!$H$8,Satokasvi!$I$8)*_xlfn.BINOM.INV(1,(1-Satokasvi!$H$15),L91)</f>
        <v>2371.6948362269864</v>
      </c>
      <c r="AM91" s="5">
        <f ca="1">_xlfn.NORM.INV(M91,Satokasvi!$H$8,Satokasvi!$I$8)*_xlfn.BINOM.INV(1,(1-Satokasvi!$H$15),M91)</f>
        <v>0</v>
      </c>
      <c r="AN91" s="5">
        <f ca="1">_xlfn.NORM.INV(N91,Satokasvi!$H$8,Satokasvi!$I$8)*_xlfn.BINOM.INV(1,(1-Satokasvi!$H$15),N91)</f>
        <v>2687.0276159034647</v>
      </c>
      <c r="AO91" s="5">
        <f ca="1">_xlfn.NORM.INV(O91,Satokasvi!$H$8,Satokasvi!$I$8)*_xlfn.BINOM.INV(1,(1-Satokasvi!$H$15),O91)</f>
        <v>2572.1293517204394</v>
      </c>
      <c r="AP91" s="5">
        <f ca="1">_xlfn.NORM.INV(P91,Satokasvi!$H$8,Satokasvi!$I$8)*_xlfn.BINOM.INV(1,(1-Satokasvi!$H$15),P91)</f>
        <v>2429.2735183395189</v>
      </c>
      <c r="AQ91" s="5">
        <f ca="1">_xlfn.NORM.INV(Q91,Satokasvi!$H$8,Satokasvi!$I$8)*_xlfn.BINOM.INV(1,(1-Satokasvi!$H$15),Q91)</f>
        <v>2443.6664043700498</v>
      </c>
      <c r="AR91" s="5">
        <f ca="1">_xlfn.NORM.INV(R91,Satokasvi!$H$8,Satokasvi!$I$8)*_xlfn.BINOM.INV(1,(1-Satokasvi!$H$15),R91)</f>
        <v>3009.6773575223947</v>
      </c>
      <c r="AS91" s="5">
        <f ca="1">_xlfn.NORM.INV(S91,Satokasvi!$H$8,Satokasvi!$I$8)*_xlfn.BINOM.INV(1,(1-Satokasvi!$H$15),S91)</f>
        <v>0</v>
      </c>
      <c r="AT91" s="5">
        <f ca="1">_xlfn.NORM.INV(T91,Satokasvi!$H$8,Satokasvi!$I$8)*_xlfn.BINOM.INV(1,(1-Satokasvi!$H$15),T91)</f>
        <v>2799.2320901265598</v>
      </c>
      <c r="AU91" s="5">
        <f ca="1">_xlfn.NORM.INV(U91,Satokasvi!$H$8,Satokasvi!$I$8)*_xlfn.BINOM.INV(1,(1-Satokasvi!$H$15),U91)</f>
        <v>0</v>
      </c>
      <c r="AV91" s="5">
        <f ca="1">_xlfn.NORM.INV(V91,Satokasvi!$H$8,Satokasvi!$I$8)*_xlfn.BINOM.INV(1,(1-Satokasvi!$H$15),V91)</f>
        <v>3012.1876769214778</v>
      </c>
      <c r="AW91" s="5">
        <f ca="1">_xlfn.NORM.INV(W91,Satokasvi!$H$8,Satokasvi!$I$8)*_xlfn.BINOM.INV(1,(1-Satokasvi!$H$15),W91)</f>
        <v>2393.6033087094065</v>
      </c>
      <c r="AX91" s="5">
        <f ca="1">_xlfn.NORM.INV(X91,Satokasvi!$H$8,Satokasvi!$I$8)*_xlfn.BINOM.INV(1,(1-Satokasvi!$H$15),X91)</f>
        <v>0</v>
      </c>
      <c r="AY91" s="5">
        <f ca="1">_xlfn.NORM.INV(Y91,Satokasvi!$H$8,Satokasvi!$I$8)*_xlfn.BINOM.INV(1,(1-Satokasvi!$H$15),Y91)</f>
        <v>2597.7473779282345</v>
      </c>
      <c r="AZ91" s="5">
        <f ca="1">_xlfn.NORM.INV(Z91,Satokasvi!$H$8,Satokasvi!$I$8)*_xlfn.BINOM.INV(1,(1-Satokasvi!$H$15),Z91)</f>
        <v>2784.7069412984724</v>
      </c>
      <c r="BB91" s="5">
        <f ca="1">IF(C$11="x",0,_xlfn.NORM.INV(B91,Satokasvi!$H$8,Satokasvi!$I$8)*IF(C$8="x",(1+Toimenpiteet!$C$7),1)*IF(C$9="x",(1+Toimenpiteet!$C$34),1)*(1+C$30)*_xlfn.BINOM.INV(1,(1-(Satokasvi!$H$15*(1+C$41))),B91))</f>
        <v>2448.4206253126672</v>
      </c>
      <c r="BC91" s="5">
        <f ca="1">IF(D$11="x",0,_xlfn.NORM.INV(C91,Satokasvi!$H$8,Satokasvi!$I$8)*IF(D$8="x",(1+Toimenpiteet!$C$7),1)*IF(D$9="x",(1+Toimenpiteet!$C$34),1)*(1+D$30)*_xlfn.BINOM.INV(1,(1-(Satokasvi!$H$15*(1+D$41))),C91))</f>
        <v>2399.3739170646077</v>
      </c>
      <c r="BD91" s="5">
        <f ca="1">IF(E$11="x",0,_xlfn.NORM.INV(D91,Satokasvi!$H$8,Satokasvi!$I$8)*IF(E$8="x",(1+Toimenpiteet!$C$7),1)*IF(E$9="x",(1+Toimenpiteet!$C$34),1)*(1+E$30)*_xlfn.BINOM.INV(1,(1-(Satokasvi!$H$15*(1+E$41))),D91))</f>
        <v>0</v>
      </c>
      <c r="BE91" s="5">
        <f ca="1">IF(F$11="x",0,_xlfn.NORM.INV(E91,Satokasvi!$H$8,Satokasvi!$I$8)*IF(F$8="x",(1+Toimenpiteet!$C$7),1)*IF(F$9="x",(1+Toimenpiteet!$C$34),1)*(1+F$30)*_xlfn.BINOM.INV(1,(1-(Satokasvi!$H$15*(1+F$41))),E91))</f>
        <v>2678.4906082807865</v>
      </c>
      <c r="BF91" s="5">
        <f ca="1">IF(G$11="x",0,_xlfn.NORM.INV(F91,Satokasvi!$H$8,Satokasvi!$I$8)*IF(G$8="x",(1+Toimenpiteet!$C$7),1)*IF(G$9="x",(1+Toimenpiteet!$C$34),1)*(1+G$30)*_xlfn.BINOM.INV(1,(1-(Satokasvi!$H$15*(1+G$41))),F91))</f>
        <v>2659.6041505393605</v>
      </c>
      <c r="BG91" s="5">
        <f ca="1">IF(H$11="x",0,_xlfn.NORM.INV(G91,Satokasvi!$H$8,Satokasvi!$I$8)*IF(H$8="x",(1+Toimenpiteet!$C$7),1)*IF(H$9="x",(1+Toimenpiteet!$C$34),1)*(1+H$30)*_xlfn.BINOM.INV(1,(1-(Satokasvi!$H$15*(1+H$41))),G91))</f>
        <v>2791.730092422818</v>
      </c>
      <c r="BH91" s="5">
        <f ca="1">IF(I$11="x",0,_xlfn.NORM.INV(H91,Satokasvi!$H$8,Satokasvi!$I$8)*IF(I$8="x",(1+Toimenpiteet!$C$7),1)*IF(I$9="x",(1+Toimenpiteet!$C$34),1)*(1+I$30)*_xlfn.BINOM.INV(1,(1-(Satokasvi!$H$15*(1+I$41))),H91))</f>
        <v>2808.1010368351781</v>
      </c>
      <c r="BI91" s="5">
        <f ca="1">IF(J$11="x",0,_xlfn.NORM.INV(I91,Satokasvi!$H$8,Satokasvi!$I$8)*IF(J$8="x",(1+Toimenpiteet!$C$7),1)*IF(J$9="x",(1+Toimenpiteet!$C$34),1)*(1+J$30)*_xlfn.BINOM.INV(1,(1-(Satokasvi!$H$15*(1+J$41))),I91))</f>
        <v>2646.0400183577185</v>
      </c>
      <c r="BJ91" s="5">
        <f ca="1">IF(K$11="x",0,_xlfn.NORM.INV(J91,Satokasvi!$H$8,Satokasvi!$I$8)*IF(K$8="x",(1+Toimenpiteet!$C$7),1)*IF(K$9="x",(1+Toimenpiteet!$C$34),1)*(1+K$30)*_xlfn.BINOM.INV(1,(1-(Satokasvi!$H$15*(1+K$41))),J91))</f>
        <v>0</v>
      </c>
      <c r="BK91" s="5">
        <f ca="1">IF(L$11="x",0,_xlfn.NORM.INV(K91,Satokasvi!$H$8,Satokasvi!$I$8)*IF(L$8="x",(1+Toimenpiteet!$C$7),1)*IF(L$9="x",(1+Toimenpiteet!$C$34),1)*(1+L$30)*_xlfn.BINOM.INV(1,(1-(Satokasvi!$H$15*(1+L$41))),K91))</f>
        <v>0</v>
      </c>
      <c r="BL91" s="5">
        <f ca="1">IF(M$11="x",0,_xlfn.NORM.INV(L91,Satokasvi!$H$8,Satokasvi!$I$8)*IF(M$8="x",(1+Toimenpiteet!$C$7),1)*IF(M$9="x",(1+Toimenpiteet!$C$34),1)*(1+M$30)*_xlfn.BINOM.INV(1,(1-(Satokasvi!$H$15*(1+M$41))),L91))</f>
        <v>2371.6948362269864</v>
      </c>
      <c r="BM91" s="5">
        <f ca="1">IF(N$11="x",0,_xlfn.NORM.INV(M91,Satokasvi!$H$8,Satokasvi!$I$8)*IF(N$8="x",(1+Toimenpiteet!$C$7),1)*IF(N$9="x",(1+Toimenpiteet!$C$34),1)*(1+N$30)*_xlfn.BINOM.INV(1,(1-(Satokasvi!$H$15*(1+N$41))),M91))</f>
        <v>0</v>
      </c>
      <c r="BN91" s="5">
        <f ca="1">IF(O$11="x",0,_xlfn.NORM.INV(N91,Satokasvi!$H$8,Satokasvi!$I$8)*IF(O$8="x",(1+Toimenpiteet!$C$7),1)*IF(O$9="x",(1+Toimenpiteet!$C$34),1)*(1+O$30)*_xlfn.BINOM.INV(1,(1-(Satokasvi!$H$15*(1+O$41))),N91))</f>
        <v>2687.0276159034647</v>
      </c>
      <c r="BO91" s="5">
        <f ca="1">IF(P$11="x",0,_xlfn.NORM.INV(O91,Satokasvi!$H$8,Satokasvi!$I$8)*IF(P$8="x",(1+Toimenpiteet!$C$7),1)*IF(P$9="x",(1+Toimenpiteet!$C$34),1)*(1+P$30)*_xlfn.BINOM.INV(1,(1-(Satokasvi!$H$15*(1+P$41))),O91))</f>
        <v>2572.1293517204394</v>
      </c>
      <c r="BP91" s="5">
        <f ca="1">IF(Q$11="x",0,_xlfn.NORM.INV(P91,Satokasvi!$H$8,Satokasvi!$I$8)*IF(Q$8="x",(1+Toimenpiteet!$C$7),1)*IF(Q$9="x",(1+Toimenpiteet!$C$34),1)*(1+Q$30)*_xlfn.BINOM.INV(1,(1-(Satokasvi!$H$15*(1+Q$41))),P91))</f>
        <v>2429.2735183395189</v>
      </c>
      <c r="BQ91" s="5">
        <f ca="1">IF(R$11="x",0,_xlfn.NORM.INV(Q91,Satokasvi!$H$8,Satokasvi!$I$8)*IF(R$8="x",(1+Toimenpiteet!$C$7),1)*IF(R$9="x",(1+Toimenpiteet!$C$34),1)*(1+R$30)*_xlfn.BINOM.INV(1,(1-(Satokasvi!$H$15*(1+R$41))),Q91))</f>
        <v>2443.6664043700498</v>
      </c>
      <c r="BR91" s="5">
        <f ca="1">IF(S$11="x",0,_xlfn.NORM.INV(R91,Satokasvi!$H$8,Satokasvi!$I$8)*IF(S$8="x",(1+Toimenpiteet!$C$7),1)*IF(S$9="x",(1+Toimenpiteet!$C$34),1)*(1+S$30)*_xlfn.BINOM.INV(1,(1-(Satokasvi!$H$15*(1+S$41))),R91))</f>
        <v>3009.6773575223947</v>
      </c>
      <c r="BS91" s="5">
        <f ca="1">IF(T$11="x",0,_xlfn.NORM.INV(S91,Satokasvi!$H$8,Satokasvi!$I$8)*IF(T$8="x",(1+Toimenpiteet!$C$7),1)*IF(T$9="x",(1+Toimenpiteet!$C$34),1)*(1+T$30)*_xlfn.BINOM.INV(1,(1-(Satokasvi!$H$15*(1+T$41))),S91))</f>
        <v>0</v>
      </c>
      <c r="BT91" s="5">
        <f ca="1">IF(U$11="x",0,_xlfn.NORM.INV(T91,Satokasvi!$H$8,Satokasvi!$I$8)*IF(U$8="x",(1+Toimenpiteet!$C$7),1)*IF(U$9="x",(1+Toimenpiteet!$C$34),1)*(1+U$30)*_xlfn.BINOM.INV(1,(1-(Satokasvi!$H$15*(1+U$41))),T91))</f>
        <v>2799.2320901265598</v>
      </c>
      <c r="BU91" s="5">
        <f ca="1">IF(V$11="x",0,_xlfn.NORM.INV(U91,Satokasvi!$H$8,Satokasvi!$I$8)*IF(V$8="x",(1+Toimenpiteet!$C$7),1)*IF(V$9="x",(1+Toimenpiteet!$C$34),1)*(1+V$30)*_xlfn.BINOM.INV(1,(1-(Satokasvi!$H$15*(1+V$41))),U91))</f>
        <v>0</v>
      </c>
      <c r="BV91" s="5">
        <f ca="1">IF(W$11="x",0,_xlfn.NORM.INV(V91,Satokasvi!$H$8,Satokasvi!$I$8)*IF(W$8="x",(1+Toimenpiteet!$C$7),1)*IF(W$9="x",(1+Toimenpiteet!$C$34),1)*(1+W$30)*_xlfn.BINOM.INV(1,(1-(Satokasvi!$H$15*(1+W$41))),V91))</f>
        <v>3012.1876769214778</v>
      </c>
      <c r="BW91" s="5">
        <f ca="1">IF(X$11="x",0,_xlfn.NORM.INV(W91,Satokasvi!$H$8,Satokasvi!$I$8)*IF(X$8="x",(1+Toimenpiteet!$C$7),1)*IF(X$9="x",(1+Toimenpiteet!$C$34),1)*(1+X$30)*_xlfn.BINOM.INV(1,(1-(Satokasvi!$H$15*(1+X$41))),W91))</f>
        <v>2393.6033087094065</v>
      </c>
      <c r="BX91" s="5">
        <f ca="1">IF(Y$11="x",0,_xlfn.NORM.INV(X91,Satokasvi!$H$8,Satokasvi!$I$8)*IF(Y$8="x",(1+Toimenpiteet!$C$7),1)*IF(Y$9="x",(1+Toimenpiteet!$C$34),1)*(1+Y$30)*_xlfn.BINOM.INV(1,(1-(Satokasvi!$H$15*(1+Y$41))),X91))</f>
        <v>0</v>
      </c>
      <c r="BY91" s="5">
        <f ca="1">IF(Z$11="x",0,_xlfn.NORM.INV(Y91,Satokasvi!$H$8,Satokasvi!$I$8)*IF(Z$8="x",(1+Toimenpiteet!$C$7),1)*IF(Z$9="x",(1+Toimenpiteet!$C$34),1)*(1+Z$30)*_xlfn.BINOM.INV(1,(1-(Satokasvi!$H$15*(1+Z$41))),Y91))</f>
        <v>2597.7473779282345</v>
      </c>
      <c r="BZ91" s="5">
        <f ca="1">IF(AA$11="x",0,_xlfn.NORM.INV(Z91,Satokasvi!$H$8,Satokasvi!$I$8)*IF(AA$8="x",(1+Toimenpiteet!$C$7),1)*IF(AA$9="x",(1+Toimenpiteet!$C$34),1)*(1+AA$30)*_xlfn.BINOM.INV(1,(1-(Satokasvi!$H$15*(1+AA$41))),Z91))</f>
        <v>2784.7069412984724</v>
      </c>
      <c r="CB91" s="35">
        <f ca="1">_xlfn.NORM.INV(RAND(),Satokasvi!$H$13,Satokasvi!$I$13)</f>
        <v>147.26747912319803</v>
      </c>
      <c r="CC91" s="35">
        <f ca="1">_xlfn.NORM.INV(RAND(),Satokasvi!$H$13,Satokasvi!$I$13)</f>
        <v>240.02477589381306</v>
      </c>
      <c r="CD91" s="35">
        <f ca="1">_xlfn.NORM.INV(RAND(),Satokasvi!$H$13,Satokasvi!$I$13)</f>
        <v>217.90166711034132</v>
      </c>
      <c r="CE91" s="35">
        <f ca="1">_xlfn.NORM.INV(RAND(),Satokasvi!$H$13,Satokasvi!$I$13)</f>
        <v>145.63580312384164</v>
      </c>
      <c r="CF91" s="35">
        <f ca="1">_xlfn.NORM.INV(RAND(),Satokasvi!$H$13,Satokasvi!$I$13)</f>
        <v>165.46454309991736</v>
      </c>
      <c r="CG91" s="35">
        <f ca="1">_xlfn.NORM.INV(RAND(),Satokasvi!$H$13,Satokasvi!$I$13)</f>
        <v>131.39825219127081</v>
      </c>
      <c r="CH91" s="35">
        <f ca="1">_xlfn.NORM.INV(RAND(),Satokasvi!$H$13,Satokasvi!$I$13)</f>
        <v>183.20220065809985</v>
      </c>
      <c r="CI91" s="35">
        <f ca="1">_xlfn.NORM.INV(RAND(),Satokasvi!$H$13,Satokasvi!$I$13)</f>
        <v>172.31996816936751</v>
      </c>
      <c r="CJ91" s="35">
        <f ca="1">_xlfn.NORM.INV(RAND(),Satokasvi!$H$13,Satokasvi!$I$13)</f>
        <v>220.65260569170493</v>
      </c>
      <c r="CK91" s="35">
        <f ca="1">_xlfn.NORM.INV(RAND(),Satokasvi!$H$13,Satokasvi!$I$13)</f>
        <v>271.40457515458235</v>
      </c>
      <c r="CL91" s="35">
        <f ca="1">_xlfn.NORM.INV(RAND(),Satokasvi!$H$13,Satokasvi!$I$13)</f>
        <v>188.9437059372498</v>
      </c>
      <c r="CM91" s="35">
        <f ca="1">_xlfn.NORM.INV(RAND(),Satokasvi!$H$13,Satokasvi!$I$13)</f>
        <v>165.87814560632842</v>
      </c>
      <c r="CN91" s="35">
        <f ca="1">_xlfn.NORM.INV(RAND(),Satokasvi!$H$13,Satokasvi!$I$13)</f>
        <v>239.19247355344129</v>
      </c>
      <c r="CO91" s="35">
        <f ca="1">_xlfn.NORM.INV(RAND(),Satokasvi!$H$13,Satokasvi!$I$13)</f>
        <v>160.86926510308652</v>
      </c>
      <c r="CP91" s="35">
        <f ca="1">_xlfn.NORM.INV(RAND(),Satokasvi!$H$13,Satokasvi!$I$13)</f>
        <v>190.05348769866475</v>
      </c>
      <c r="CQ91" s="35">
        <f ca="1">_xlfn.NORM.INV(RAND(),Satokasvi!$H$13,Satokasvi!$I$13)</f>
        <v>247.23532909955779</v>
      </c>
      <c r="CR91" s="35">
        <f ca="1">_xlfn.NORM.INV(RAND(),Satokasvi!$H$13,Satokasvi!$I$13)</f>
        <v>196.60686294365922</v>
      </c>
      <c r="CS91" s="35">
        <f ca="1">_xlfn.NORM.INV(RAND(),Satokasvi!$H$13,Satokasvi!$I$13)</f>
        <v>288.44475285807147</v>
      </c>
      <c r="CT91" s="35">
        <f ca="1">_xlfn.NORM.INV(RAND(),Satokasvi!$H$13,Satokasvi!$I$13)</f>
        <v>121.18869166590626</v>
      </c>
      <c r="CU91" s="35">
        <f ca="1">_xlfn.NORM.INV(RAND(),Satokasvi!$H$13,Satokasvi!$I$13)</f>
        <v>171.1824283196288</v>
      </c>
      <c r="CV91" s="35">
        <f ca="1">_xlfn.NORM.INV(RAND(),Satokasvi!$H$13,Satokasvi!$I$13)</f>
        <v>193.4182980563306</v>
      </c>
      <c r="CW91" s="35">
        <f ca="1">_xlfn.NORM.INV(RAND(),Satokasvi!$H$13,Satokasvi!$I$13)</f>
        <v>91.781422874615018</v>
      </c>
      <c r="CX91" s="35">
        <f ca="1">_xlfn.NORM.INV(RAND(),Satokasvi!$H$13,Satokasvi!$I$13)</f>
        <v>188.82888857591325</v>
      </c>
      <c r="CY91" s="35">
        <f ca="1">_xlfn.NORM.INV(RAND(),Satokasvi!$H$13,Satokasvi!$I$13)</f>
        <v>251.66487315668655</v>
      </c>
      <c r="CZ91" s="35">
        <f ca="1">_xlfn.NORM.INV(RAND(),Satokasvi!$H$13,Satokasvi!$I$13)</f>
        <v>179.80050903394368</v>
      </c>
      <c r="DB91" s="37">
        <f ca="1">(AB91*(CB91/1000)+(Satokasvi!$E$28-Satokasvi!$E$7))/(1+$C$13)^DB$61</f>
        <v>92.78906147868031</v>
      </c>
      <c r="DC91" s="37">
        <f ca="1">(AC91*(CC91/1000)+(Satokasvi!$E$28-Satokasvi!$E$7))/(1+$C$13)^DC$61</f>
        <v>293.06172752275688</v>
      </c>
      <c r="DD91" s="37">
        <f ca="1">(AD91*(CD91/1000)+(Satokasvi!$E$28-Satokasvi!$E$7))/(1+$C$13)^DD$61</f>
        <v>-242.51253972858729</v>
      </c>
      <c r="DE91" s="37">
        <f ca="1">(AE91*(CE91/1000)+(Satokasvi!$E$28-Satokasvi!$E$7))/(1+$C$13)^DE$61</f>
        <v>111.13563020145482</v>
      </c>
      <c r="DF91" s="37">
        <f ca="1">(AF91*(CF91/1000)+(Satokasvi!$E$28-Satokasvi!$E$7))/(1+$C$13)^DF$61</f>
        <v>151.01707997856428</v>
      </c>
      <c r="DG91" s="37">
        <f ca="1">(AG91*(CG91/1000)+(Satokasvi!$E$28-Satokasvi!$E$7))/(1+$C$13)^DG$61</f>
        <v>85.279727722260716</v>
      </c>
      <c r="DH91" s="37">
        <f ca="1">(AH91*(CH91/1000)+(Satokasvi!$E$28-Satokasvi!$E$7))/(1+$C$13)^DH$61</f>
        <v>202.82591299094065</v>
      </c>
      <c r="DI91" s="37">
        <f ca="1">(AI91*(CI91/1000)+(Satokasvi!$E$28-Satokasvi!$E$7))/(1+$C$13)^DI$61</f>
        <v>150.74995418986498</v>
      </c>
      <c r="DJ91" s="37">
        <f ca="1">(AJ91*(CJ91/1000)+(Satokasvi!$E$28-Satokasvi!$E$7))/(1+$C$13)^DJ$61</f>
        <v>-203.10043407106113</v>
      </c>
      <c r="DK91" s="37">
        <f ca="1">(AK91*(CK91/1000)+(Satokasvi!$E$28-Satokasvi!$E$7))/(1+$C$13)^DK$61</f>
        <v>-197.18488744763218</v>
      </c>
      <c r="DL91" s="37">
        <f ca="1">(AL91*(CL91/1000)+(Satokasvi!$E$28-Satokasvi!$E$7))/(1+$C$13)^DL$61</f>
        <v>132.28748088148606</v>
      </c>
      <c r="DM91" s="37">
        <f ca="1">(AM91*(CM91/1000)+(Satokasvi!$E$28-Satokasvi!$E$7))/(1+$C$13)^DM$61</f>
        <v>-185.86566825113789</v>
      </c>
      <c r="DN91" s="37">
        <f ca="1">(AN91*(CN91/1000)+(Satokasvi!$E$28-Satokasvi!$E$7))/(1+$C$13)^DN$61</f>
        <v>257.20674880972962</v>
      </c>
      <c r="DO91" s="37">
        <f ca="1">(AO91*(CO91/1000)+(Satokasvi!$E$28-Satokasvi!$E$7))/(1+$C$13)^DO$61</f>
        <v>98.35883195332201</v>
      </c>
      <c r="DP91" s="37">
        <f ca="1">(AP91*(CP91/1000)+(Satokasvi!$E$28-Satokasvi!$E$7))/(1+$C$13)^DP$61</f>
        <v>126.24904901001209</v>
      </c>
      <c r="DQ91" s="37">
        <f ca="1">(AQ91*(CQ91/1000)+(Satokasvi!$E$28-Satokasvi!$E$7))/(1+$C$13)^DQ$61</f>
        <v>211.35371519069682</v>
      </c>
      <c r="DR91" s="37">
        <f ca="1">(AR91*(CR91/1000)+(Satokasvi!$E$28-Satokasvi!$E$7))/(1+$C$13)^DR$61</f>
        <v>197.67292359911985</v>
      </c>
      <c r="DS91" s="37">
        <f ca="1">(AS91*(CS91/1000)+(Satokasvi!$E$28-Satokasvi!$E$7))/(1+$C$13)^DS$61</f>
        <v>-155.65957101831492</v>
      </c>
      <c r="DT91" s="37">
        <f ca="1">(AT91*(CT91/1000)+(Satokasvi!$E$28-Satokasvi!$E$7))/(1+$C$13)^DT$61</f>
        <v>42.335339841791757</v>
      </c>
      <c r="DU91" s="37">
        <f ca="1">(AU91*(CU91/1000)+(Satokasvi!$E$28-Satokasvi!$E$7))/(1+$C$13)^DU$61</f>
        <v>-146.72407485937876</v>
      </c>
      <c r="DV91" s="37">
        <f ca="1">(AV91*(CV91/1000)+(Satokasvi!$E$28-Satokasvi!$E$7))/(1+$C$13)^DV$61</f>
        <v>170.7322155998867</v>
      </c>
      <c r="DW91" s="37">
        <f ca="1">(AW91*(CW91/1000)+(Satokasvi!$E$28-Satokasvi!$E$7))/(1+$C$13)^DW$61</f>
        <v>-23.647827314395499</v>
      </c>
      <c r="DX91" s="37">
        <f ca="1">(AX91*(CX91/1000)+(Satokasvi!$E$28-Satokasvi!$E$7))/(1+$C$13)^DX$61</f>
        <v>-134.27331333386908</v>
      </c>
      <c r="DY91" s="37">
        <f ca="1">(AY91*(CY91/1000)+(Satokasvi!$E$28-Satokasvi!$E$7))/(1+$C$13)^DY$61</f>
        <v>191.24502728727148</v>
      </c>
      <c r="DZ91" s="37">
        <f ca="1">(AZ91*(CZ91/1000)+(Satokasvi!$E$28-Satokasvi!$E$7))/(1+$C$13)^DZ$61</f>
        <v>112.56768075435107</v>
      </c>
      <c r="EB91" s="37">
        <f ca="1">IF(C$11="x",Toimenpiteet!$E$115,BB91*(CB91/1000)+(Satokasvi!$E$28-Satokasvi!$E$7)+IF(C$8="x",Toimenpiteet!$E$29,0)+IF(C$9="x",Toimenpiteet!$E$60,0)+IF(C$10="x",Toimenpiteet!$E$88,0))/(1+$C$13)^EB$61</f>
        <v>92.78906147868031</v>
      </c>
      <c r="EC91" s="37">
        <f ca="1">IF(D$11="x",Toimenpiteet!$E$115,BC91*(CC91/1000)+(Satokasvi!$E$28-Satokasvi!$E$7)+IF(D$8="x",Toimenpiteet!$E$29,0)+IF(D$9="x",Toimenpiteet!$E$60,0)+IF(D$10="x",Toimenpiteet!$E$88,0))/(1+$C$13)^EC$61</f>
        <v>293.06172752275688</v>
      </c>
      <c r="ED91" s="37">
        <f ca="1">IF(E$11="x",Toimenpiteet!$E$115,BD91*(CD91/1000)+(Satokasvi!$E$28-Satokasvi!$E$7)+IF(E$8="x",Toimenpiteet!$E$29,0)+IF(E$9="x",Toimenpiteet!$E$60,0)+IF(E$10="x",Toimenpiteet!$E$88,0))/(1+$C$13)^ED$61</f>
        <v>-242.51253972858729</v>
      </c>
      <c r="EE91" s="37">
        <f ca="1">IF(F$11="x",Toimenpiteet!$E$115,BE91*(CE91/1000)+(Satokasvi!$E$28-Satokasvi!$E$7)+IF(F$8="x",Toimenpiteet!$E$29,0)+IF(F$9="x",Toimenpiteet!$E$60,0)+IF(F$10="x",Toimenpiteet!$E$88,0))/(1+$C$13)^EE$61</f>
        <v>111.13563020145482</v>
      </c>
      <c r="EF91" s="37">
        <f ca="1">IF(G$11="x",Toimenpiteet!$E$115,BF91*(CF91/1000)+(Satokasvi!$E$28-Satokasvi!$E$7)+IF(G$8="x",Toimenpiteet!$E$29,0)+IF(G$9="x",Toimenpiteet!$E$60,0)+IF(G$10="x",Toimenpiteet!$E$88,0))/(1+$C$13)^EF$61</f>
        <v>151.01707997856428</v>
      </c>
      <c r="EG91" s="37">
        <f ca="1">IF(H$11="x",Toimenpiteet!$E$115,BG91*(CG91/1000)+(Satokasvi!$E$28-Satokasvi!$E$7)+IF(H$8="x",Toimenpiteet!$E$29,0)+IF(H$9="x",Toimenpiteet!$E$60,0)+IF(H$10="x",Toimenpiteet!$E$88,0))/(1+$C$13)^EG$61</f>
        <v>85.279727722260716</v>
      </c>
      <c r="EH91" s="37">
        <f ca="1">IF(I$11="x",Toimenpiteet!$E$115,BH91*(CH91/1000)+(Satokasvi!$E$28-Satokasvi!$E$7)+IF(I$8="x",Toimenpiteet!$E$29,0)+IF(I$9="x",Toimenpiteet!$E$60,0)+IF(I$10="x",Toimenpiteet!$E$88,0))/(1+$C$13)^EH$61</f>
        <v>202.82591299094065</v>
      </c>
      <c r="EI91" s="37">
        <f ca="1">IF(J$11="x",Toimenpiteet!$E$115,BI91*(CI91/1000)+(Satokasvi!$E$28-Satokasvi!$E$7)+IF(J$8="x",Toimenpiteet!$E$29,0)+IF(J$9="x",Toimenpiteet!$E$60,0)+IF(J$10="x",Toimenpiteet!$E$88,0))/(1+$C$13)^EI$61</f>
        <v>150.74995418986498</v>
      </c>
      <c r="EJ91" s="37">
        <f ca="1">IF(K$11="x",Toimenpiteet!$E$115,BJ91*(CJ91/1000)+(Satokasvi!$E$28-Satokasvi!$E$7)+IF(K$8="x",Toimenpiteet!$E$29,0)+IF(K$9="x",Toimenpiteet!$E$60,0)+IF(K$10="x",Toimenpiteet!$E$88,0))/(1+$C$13)^EJ$61</f>
        <v>-203.10043407106113</v>
      </c>
      <c r="EK91" s="37">
        <f ca="1">IF(L$11="x",Toimenpiteet!$E$115,BK91*(CK91/1000)+(Satokasvi!$E$28-Satokasvi!$E$7)+IF(L$8="x",Toimenpiteet!$E$29,0)+IF(L$9="x",Toimenpiteet!$E$60,0)+IF(L$10="x",Toimenpiteet!$E$88,0))/(1+$C$13)^EK$61</f>
        <v>-197.18488744763218</v>
      </c>
      <c r="EL91" s="37">
        <f ca="1">IF(M$11="x",Toimenpiteet!$E$115,BL91*(CL91/1000)+(Satokasvi!$E$28-Satokasvi!$E$7)+IF(M$8="x",Toimenpiteet!$E$29,0)+IF(M$9="x",Toimenpiteet!$E$60,0)+IF(M$10="x",Toimenpiteet!$E$88,0))/(1+$C$13)^EL$61</f>
        <v>132.28748088148606</v>
      </c>
      <c r="EM91" s="37">
        <f ca="1">IF(N$11="x",Toimenpiteet!$E$115,BM91*(CM91/1000)+(Satokasvi!$E$28-Satokasvi!$E$7)+IF(N$8="x",Toimenpiteet!$E$29,0)+IF(N$9="x",Toimenpiteet!$E$60,0)+IF(N$10="x",Toimenpiteet!$E$88,0))/(1+$C$13)^EM$61</f>
        <v>-185.86566825113789</v>
      </c>
      <c r="EN91" s="37">
        <f ca="1">IF(O$11="x",Toimenpiteet!$E$115,BN91*(CN91/1000)+(Satokasvi!$E$28-Satokasvi!$E$7)+IF(O$8="x",Toimenpiteet!$E$29,0)+IF(O$9="x",Toimenpiteet!$E$60,0)+IF(O$10="x",Toimenpiteet!$E$88,0))/(1+$C$13)^EN$61</f>
        <v>257.20674880972962</v>
      </c>
      <c r="EO91" s="37">
        <f ca="1">IF(P$11="x",Toimenpiteet!$E$115,BO91*(CO91/1000)+(Satokasvi!$E$28-Satokasvi!$E$7)+IF(P$8="x",Toimenpiteet!$E$29,0)+IF(P$9="x",Toimenpiteet!$E$60,0)+IF(P$10="x",Toimenpiteet!$E$88,0))/(1+$C$13)^EO$61</f>
        <v>98.35883195332201</v>
      </c>
      <c r="EP91" s="37">
        <f ca="1">IF(Q$11="x",Toimenpiteet!$E$115,BP91*(CP91/1000)+(Satokasvi!$E$28-Satokasvi!$E$7)+IF(Q$8="x",Toimenpiteet!$E$29,0)+IF(Q$9="x",Toimenpiteet!$E$60,0)+IF(Q$10="x",Toimenpiteet!$E$88,0))/(1+$C$13)^EP$61</f>
        <v>126.24904901001209</v>
      </c>
      <c r="EQ91" s="37">
        <f ca="1">IF(R$11="x",Toimenpiteet!$E$115,BQ91*(CQ91/1000)+(Satokasvi!$E$28-Satokasvi!$E$7)+IF(R$8="x",Toimenpiteet!$E$29,0)+IF(R$9="x",Toimenpiteet!$E$60,0)+IF(R$10="x",Toimenpiteet!$E$88,0))/(1+$C$13)^EQ$61</f>
        <v>211.35371519069682</v>
      </c>
      <c r="ER91" s="37">
        <f ca="1">IF(S$11="x",Toimenpiteet!$E$115,BR91*(CR91/1000)+(Satokasvi!$E$28-Satokasvi!$E$7)+IF(S$8="x",Toimenpiteet!$E$29,0)+IF(S$9="x",Toimenpiteet!$E$60,0)+IF(S$10="x",Toimenpiteet!$E$88,0))/(1+$C$13)^ER$61</f>
        <v>197.67292359911985</v>
      </c>
      <c r="ES91" s="37">
        <f ca="1">IF(T$11="x",Toimenpiteet!$E$115,BS91*(CS91/1000)+(Satokasvi!$E$28-Satokasvi!$E$7)+IF(T$8="x",Toimenpiteet!$E$29,0)+IF(T$9="x",Toimenpiteet!$E$60,0)+IF(T$10="x",Toimenpiteet!$E$88,0))/(1+$C$13)^ES$61</f>
        <v>-155.65957101831492</v>
      </c>
      <c r="ET91" s="37">
        <f ca="1">IF(U$11="x",Toimenpiteet!$E$115,BT91*(CT91/1000)+(Satokasvi!$E$28-Satokasvi!$E$7)+IF(U$8="x",Toimenpiteet!$E$29,0)+IF(U$9="x",Toimenpiteet!$E$60,0)+IF(U$10="x",Toimenpiteet!$E$88,0))/(1+$C$13)^ET$61</f>
        <v>42.335339841791757</v>
      </c>
      <c r="EU91" s="37">
        <f ca="1">IF(V$11="x",Toimenpiteet!$E$115,BU91*(CU91/1000)+(Satokasvi!$E$28-Satokasvi!$E$7)+IF(V$8="x",Toimenpiteet!$E$29,0)+IF(V$9="x",Toimenpiteet!$E$60,0)+IF(V$10="x",Toimenpiteet!$E$88,0))/(1+$C$13)^EU$61</f>
        <v>-146.72407485937876</v>
      </c>
      <c r="EV91" s="37">
        <f ca="1">IF(W$11="x",Toimenpiteet!$E$115,BV91*(CV91/1000)+(Satokasvi!$E$28-Satokasvi!$E$7)+IF(W$8="x",Toimenpiteet!$E$29,0)+IF(W$9="x",Toimenpiteet!$E$60,0)+IF(W$10="x",Toimenpiteet!$E$88,0))/(1+$C$13)^EV$61</f>
        <v>170.7322155998867</v>
      </c>
      <c r="EW91" s="37">
        <f ca="1">IF(X$11="x",Toimenpiteet!$E$115,BW91*(CW91/1000)+(Satokasvi!$E$28-Satokasvi!$E$7)+IF(X$8="x",Toimenpiteet!$E$29,0)+IF(X$9="x",Toimenpiteet!$E$60,0)+IF(X$10="x",Toimenpiteet!$E$88,0))/(1+$C$13)^EW$61</f>
        <v>-23.647827314395499</v>
      </c>
      <c r="EX91" s="37">
        <f ca="1">IF(Y$11="x",Toimenpiteet!$E$115,BX91*(CX91/1000)+(Satokasvi!$E$28-Satokasvi!$E$7)+IF(Y$8="x",Toimenpiteet!$E$29,0)+IF(Y$9="x",Toimenpiteet!$E$60,0)+IF(Y$10="x",Toimenpiteet!$E$88,0))/(1+$C$13)^EX$61</f>
        <v>-134.27331333386908</v>
      </c>
      <c r="EY91" s="37">
        <f ca="1">IF(Z$11="x",Toimenpiteet!$E$115,BY91*(CY91/1000)+(Satokasvi!$E$28-Satokasvi!$E$7)+IF(Z$8="x",Toimenpiteet!$E$29,0)+IF(Z$9="x",Toimenpiteet!$E$60,0)+IF(Z$10="x",Toimenpiteet!$E$88,0))/(1+$C$13)^EY$61</f>
        <v>191.24502728727148</v>
      </c>
      <c r="EZ91" s="37">
        <f ca="1">IF(AA$11="x",Toimenpiteet!$E$115,BZ91*(CZ91/1000)+(Satokasvi!$E$28-Satokasvi!$E$7)+IF(AA$8="x",Toimenpiteet!$E$29,0)+IF(AA$9="x",Toimenpiteet!$E$60,0)+IF(AA$10="x",Toimenpiteet!$E$88,0))/(1+$C$13)^EZ$61</f>
        <v>112.56768075435107</v>
      </c>
      <c r="FA91" s="37"/>
      <c r="FB91" s="37">
        <f t="shared" ca="1" si="48"/>
        <v>92.78906147868031</v>
      </c>
      <c r="FC91" s="37">
        <f t="shared" ca="1" si="49"/>
        <v>385.85078900143719</v>
      </c>
      <c r="FD91" s="37">
        <f t="shared" ca="1" si="50"/>
        <v>143.33824927284991</v>
      </c>
      <c r="FE91" s="37">
        <f t="shared" ca="1" si="51"/>
        <v>254.47387947430474</v>
      </c>
      <c r="FF91" s="37">
        <f t="shared" ca="1" si="52"/>
        <v>405.49095945286899</v>
      </c>
      <c r="FG91" s="37">
        <f t="shared" ca="1" si="53"/>
        <v>490.77068717512969</v>
      </c>
      <c r="FH91" s="37">
        <f t="shared" ca="1" si="54"/>
        <v>693.5966001660704</v>
      </c>
      <c r="FI91" s="37">
        <f t="shared" ca="1" si="55"/>
        <v>844.34655435593538</v>
      </c>
      <c r="FJ91" s="37">
        <f t="shared" ca="1" si="56"/>
        <v>641.24612028487422</v>
      </c>
      <c r="FK91" s="37">
        <f t="shared" ca="1" si="57"/>
        <v>444.06123283724207</v>
      </c>
      <c r="FL91" s="37">
        <f t="shared" ca="1" si="58"/>
        <v>576.34871371872816</v>
      </c>
      <c r="FM91" s="37">
        <f t="shared" ca="1" si="59"/>
        <v>390.48304546759027</v>
      </c>
      <c r="FN91" s="37">
        <f t="shared" ca="1" si="60"/>
        <v>647.68979427731983</v>
      </c>
      <c r="FO91" s="37">
        <f t="shared" ca="1" si="61"/>
        <v>746.04862623064184</v>
      </c>
      <c r="FP91" s="37">
        <f t="shared" ca="1" si="62"/>
        <v>872.29767524065392</v>
      </c>
      <c r="FQ91" s="37">
        <f t="shared" ca="1" si="63"/>
        <v>1083.6513904313508</v>
      </c>
      <c r="FR91" s="37">
        <f t="shared" ca="1" si="64"/>
        <v>1281.3243140304708</v>
      </c>
      <c r="FS91" s="37">
        <f t="shared" ca="1" si="65"/>
        <v>1125.6647430121559</v>
      </c>
      <c r="FT91" s="37">
        <f t="shared" ca="1" si="66"/>
        <v>1168.0000828539476</v>
      </c>
      <c r="FU91" s="37">
        <f t="shared" ca="1" si="67"/>
        <v>1021.2760079945688</v>
      </c>
      <c r="FV91" s="37">
        <f t="shared" ca="1" si="68"/>
        <v>1192.0082235944556</v>
      </c>
      <c r="FW91" s="37">
        <f t="shared" ca="1" si="69"/>
        <v>1168.3603962800601</v>
      </c>
      <c r="FX91" s="37">
        <f t="shared" ca="1" si="70"/>
        <v>1034.087082946191</v>
      </c>
      <c r="FY91" s="37">
        <f t="shared" ca="1" si="71"/>
        <v>1225.3321102334626</v>
      </c>
      <c r="FZ91" s="37">
        <f t="shared" ca="1" si="72"/>
        <v>1337.8997909878137</v>
      </c>
      <c r="GA91" s="37"/>
      <c r="GB91" s="37">
        <f t="shared" ca="1" si="73"/>
        <v>92.78906147868031</v>
      </c>
      <c r="GC91" s="37">
        <f t="shared" ca="1" si="74"/>
        <v>385.85078900143719</v>
      </c>
      <c r="GD91" s="37">
        <f t="shared" ca="1" si="23"/>
        <v>143.33824927284991</v>
      </c>
      <c r="GE91" s="37">
        <f t="shared" ca="1" si="24"/>
        <v>254.47387947430474</v>
      </c>
      <c r="GF91" s="37">
        <f t="shared" ca="1" si="25"/>
        <v>405.49095945286899</v>
      </c>
      <c r="GG91" s="37">
        <f t="shared" ca="1" si="26"/>
        <v>490.77068717512969</v>
      </c>
      <c r="GH91" s="37">
        <f t="shared" ca="1" si="27"/>
        <v>693.5966001660704</v>
      </c>
      <c r="GI91" s="37">
        <f t="shared" ca="1" si="28"/>
        <v>844.34655435593538</v>
      </c>
      <c r="GJ91" s="37">
        <f t="shared" ca="1" si="29"/>
        <v>641.24612028487422</v>
      </c>
      <c r="GK91" s="37">
        <f t="shared" ca="1" si="30"/>
        <v>444.06123283724207</v>
      </c>
      <c r="GL91" s="37">
        <f t="shared" ca="1" si="31"/>
        <v>576.34871371872816</v>
      </c>
      <c r="GM91" s="37">
        <f t="shared" ca="1" si="32"/>
        <v>390.48304546759027</v>
      </c>
      <c r="GN91" s="37">
        <f t="shared" ca="1" si="33"/>
        <v>647.68979427731983</v>
      </c>
      <c r="GO91" s="37">
        <f t="shared" ca="1" si="34"/>
        <v>746.04862623064184</v>
      </c>
      <c r="GP91" s="37">
        <f t="shared" ca="1" si="35"/>
        <v>872.29767524065392</v>
      </c>
      <c r="GQ91" s="37">
        <f t="shared" ca="1" si="36"/>
        <v>1083.6513904313508</v>
      </c>
      <c r="GR91" s="37">
        <f t="shared" ca="1" si="37"/>
        <v>1281.3243140304708</v>
      </c>
      <c r="GS91" s="37">
        <f t="shared" ca="1" si="38"/>
        <v>1125.6647430121559</v>
      </c>
      <c r="GT91" s="37">
        <f t="shared" ca="1" si="39"/>
        <v>1168.0000828539476</v>
      </c>
      <c r="GU91" s="37">
        <f t="shared" ca="1" si="40"/>
        <v>1021.2760079945688</v>
      </c>
      <c r="GV91" s="37">
        <f t="shared" ca="1" si="41"/>
        <v>1192.0082235944556</v>
      </c>
      <c r="GW91" s="37">
        <f t="shared" ca="1" si="42"/>
        <v>1168.3603962800601</v>
      </c>
      <c r="GX91" s="37">
        <f t="shared" ca="1" si="43"/>
        <v>1034.087082946191</v>
      </c>
      <c r="GY91" s="37">
        <f t="shared" ca="1" si="44"/>
        <v>1225.3321102334626</v>
      </c>
      <c r="GZ91" s="37">
        <f t="shared" ca="1" si="45"/>
        <v>1337.8997909878137</v>
      </c>
      <c r="HA91" s="37"/>
      <c r="HB91" s="37">
        <f t="shared" ca="1" si="77"/>
        <v>405.49095945286899</v>
      </c>
      <c r="HC91" s="37">
        <f t="shared" ca="1" si="75"/>
        <v>405.49095945286899</v>
      </c>
      <c r="HD91" s="37">
        <f t="shared" ca="1" si="76"/>
        <v>0</v>
      </c>
      <c r="HE91" s="5"/>
      <c r="HF91" s="37">
        <f t="shared" ref="HF91:HF99" si="84">HF90</f>
        <v>-0.3888888888888889</v>
      </c>
      <c r="HG91" s="37">
        <f>$HG$68</f>
        <v>-7.7777777777777779E-2</v>
      </c>
      <c r="HH91" s="19">
        <f>IF(C$11="x",0,Satokasvi!$H$6*(1+$HF91)*(1+_xlfn.XLOOKUP($HG91,$HG$67:$HG$76,HH$67:HH$76)))</f>
        <v>1515.8950617283951</v>
      </c>
      <c r="HI91" s="35">
        <f>IF(D$11="x",0,Satokasvi!$H$6*(1+$HF91)*(1+_xlfn.XLOOKUP($HG91,$HG$67:$HG$76,HI$67:HI$76)))</f>
        <v>1504.0123456790125</v>
      </c>
      <c r="HJ91" s="35">
        <f>IF(E$11="x",0,Satokasvi!$H$6*(1+$HF91)*(1+_xlfn.XLOOKUP($HG91,$HG$67:$HG$76,HJ$67:HJ$76)))</f>
        <v>1492.1296296296298</v>
      </c>
      <c r="HK91" s="35">
        <f>IF(F$11="x",0,Satokasvi!$H$6*(1+$HF91)*(1+_xlfn.XLOOKUP($HG91,$HG$67:$HG$76,HK$67:HK$76)))</f>
        <v>1480.2469135802469</v>
      </c>
      <c r="HL91" s="35">
        <f>IF(G$11="x",0,Satokasvi!$H$6*(1+$HF91)*(1+_xlfn.XLOOKUP($HG91,$HG$67:$HG$76,HL$67:HL$76)))</f>
        <v>1468.3641975308642</v>
      </c>
      <c r="HM91" s="35">
        <f>IF(H$11="x",0,Satokasvi!$H$6*(1+$HF91)*(1+_xlfn.XLOOKUP($HG91,$HG$67:$HG$76,HM$67:HM$76)))</f>
        <v>1456.4814814814815</v>
      </c>
      <c r="HN91" s="35">
        <f>IF(I$11="x",0,Satokasvi!$H$6*(1+$HF91)*(1+_xlfn.XLOOKUP($HG91,$HG$67:$HG$76,HN$67:HN$76)))</f>
        <v>1444.5987654320988</v>
      </c>
      <c r="HO91" s="35">
        <f>IF(J$11="x",0,Satokasvi!$H$6*(1+$HF91)*(1+_xlfn.XLOOKUP($HG91,$HG$67:$HG$76,HO$67:HO$76)))</f>
        <v>1432.7160493827162</v>
      </c>
      <c r="HP91" s="35">
        <f>IF(K$11="x",0,Satokasvi!$H$6*(1+$HF91)*(1+_xlfn.XLOOKUP($HG91,$HG$67:$HG$76,HP$67:HP$76)))</f>
        <v>1420.8333333333335</v>
      </c>
      <c r="HQ91" s="35">
        <f>IF(L$11="x",0,Satokasvi!$H$6*(1+$HF91)*(1+_xlfn.XLOOKUP($HG91,$HG$67:$HG$76,HQ$67:HQ$76)))</f>
        <v>1408.9506172839508</v>
      </c>
      <c r="HR91" s="35">
        <f>IF(M$11="x",0,Satokasvi!$H$6*(1+$HF91)*(1+_xlfn.XLOOKUP($HG91,$HG$67:$HG$76,HR$67:HR$76)))</f>
        <v>1408.9506172839508</v>
      </c>
      <c r="HS91" s="35">
        <f>IF(N$11="x",0,Satokasvi!$H$6*(1+$HF91)*(1+_xlfn.XLOOKUP($HG91,$HG$67:$HG$76,HS$67:HS$76)))</f>
        <v>1408.9506172839508</v>
      </c>
      <c r="HT91" s="35">
        <f>IF(O$11="x",0,Satokasvi!$H$6*(1+$HF91)*(1+_xlfn.XLOOKUP($HG91,$HG$67:$HG$76,HT$67:HT$76)))</f>
        <v>1408.9506172839508</v>
      </c>
      <c r="HU91" s="35">
        <f>IF(P$11="x",0,Satokasvi!$H$6*(1+$HF91)*(1+_xlfn.XLOOKUP($HG91,$HG$67:$HG$76,HU$67:HU$76)))</f>
        <v>1408.9506172839508</v>
      </c>
      <c r="HV91" s="35">
        <f>IF(Q$11="x",0,Satokasvi!$H$6*(1+$HF91)*(1+_xlfn.XLOOKUP($HG91,$HG$67:$HG$76,HV$67:HV$76)))</f>
        <v>1408.9506172839508</v>
      </c>
      <c r="HW91" s="35">
        <f>IF(R$11="x",0,Satokasvi!$H$6*(1+$HF91)*(1+_xlfn.XLOOKUP($HG91,$HG$67:$HG$76,HW$67:HW$76)))</f>
        <v>1408.9506172839508</v>
      </c>
      <c r="HX91" s="35">
        <f>IF(S$11="x",0,Satokasvi!$H$6*(1+$HF91)*(1+_xlfn.XLOOKUP($HG91,$HG$67:$HG$76,HX$67:HX$76)))</f>
        <v>1408.9506172839508</v>
      </c>
      <c r="HY91" s="35">
        <f>IF(T$11="x",0,Satokasvi!$H$6*(1+$HF91)*(1+_xlfn.XLOOKUP($HG91,$HG$67:$HG$76,HY$67:HY$76)))</f>
        <v>1408.9506172839508</v>
      </c>
      <c r="HZ91" s="35">
        <f>IF(U$11="x",0,Satokasvi!$H$6*(1+$HF91)*(1+_xlfn.XLOOKUP($HG91,$HG$67:$HG$76,HZ$67:HZ$76)))</f>
        <v>1408.9506172839508</v>
      </c>
      <c r="IA91" s="35">
        <f>IF(V$11="x",0,Satokasvi!$H$6*(1+$HF91)*(1+_xlfn.XLOOKUP($HG91,$HG$67:$HG$76,IA$67:IA$76)))</f>
        <v>1408.9506172839508</v>
      </c>
      <c r="IB91" s="35">
        <f>IF(W$11="x",0,Satokasvi!$H$6*(1+$HF91)*(1+_xlfn.XLOOKUP($HG91,$HG$67:$HG$76,IB$67:IB$76)))</f>
        <v>1408.9506172839508</v>
      </c>
      <c r="IC91" s="35">
        <f>IF(X$11="x",0,Satokasvi!$H$6*(1+$HF91)*(1+_xlfn.XLOOKUP($HG91,$HG$67:$HG$76,IC$67:IC$76)))</f>
        <v>1408.9506172839508</v>
      </c>
      <c r="ID91" s="35">
        <f>IF(Y$11="x",0,Satokasvi!$H$6*(1+$HF91)*(1+_xlfn.XLOOKUP($HG91,$HG$67:$HG$76,ID$67:ID$76)))</f>
        <v>1408.9506172839508</v>
      </c>
      <c r="IE91" s="35">
        <f>IF(Z$11="x",0,Satokasvi!$H$6*(1+$HF91)*(1+_xlfn.XLOOKUP($HG91,$HG$67:$HG$76,IE$67:IE$76)))</f>
        <v>1408.9506172839508</v>
      </c>
      <c r="IF91" s="35">
        <f>IF(AA$11="x",0,Satokasvi!$H$6*(1+$HF91)*(1+_xlfn.XLOOKUP($HG91,$HG$67:$HG$76,IF$67:IF$76)))</f>
        <v>1408.9506172839508</v>
      </c>
    </row>
    <row r="92" spans="2:240" x14ac:dyDescent="0.35">
      <c r="B92" s="15">
        <f t="shared" ca="1" si="82"/>
        <v>0.65682275569773874</v>
      </c>
      <c r="C92" s="15">
        <f t="shared" ca="1" si="82"/>
        <v>0.48745431264040495</v>
      </c>
      <c r="D92" s="15">
        <f t="shared" ca="1" si="82"/>
        <v>0.49588611258492987</v>
      </c>
      <c r="E92" s="15">
        <f t="shared" ca="1" si="82"/>
        <v>0.73381265380914817</v>
      </c>
      <c r="F92" s="15">
        <f t="shared" ca="1" si="82"/>
        <v>1.4215722275332743E-2</v>
      </c>
      <c r="G92" s="15">
        <f t="shared" ca="1" si="82"/>
        <v>0.4966848672660481</v>
      </c>
      <c r="H92" s="15">
        <f t="shared" ca="1" si="82"/>
        <v>0.38887082746826462</v>
      </c>
      <c r="I92" s="15">
        <f t="shared" ca="1" si="82"/>
        <v>0.4442043627389598</v>
      </c>
      <c r="J92" s="15">
        <f t="shared" ca="1" si="82"/>
        <v>0.57048683262135957</v>
      </c>
      <c r="K92" s="15">
        <f t="shared" ca="1" si="82"/>
        <v>2.4890950637748599E-2</v>
      </c>
      <c r="L92" s="15">
        <f t="shared" ca="1" si="82"/>
        <v>0.23289801189952697</v>
      </c>
      <c r="M92" s="15">
        <f t="shared" ca="1" si="82"/>
        <v>0.84413751715837049</v>
      </c>
      <c r="N92" s="15">
        <f t="shared" ca="1" si="82"/>
        <v>1.3219120603132017E-2</v>
      </c>
      <c r="O92" s="15">
        <f t="shared" ca="1" si="82"/>
        <v>0.6399789277463952</v>
      </c>
      <c r="P92" s="15">
        <f t="shared" ca="1" si="82"/>
        <v>0.12529040979885742</v>
      </c>
      <c r="Q92" s="15">
        <f t="shared" ca="1" si="82"/>
        <v>5.1831378958160368E-2</v>
      </c>
      <c r="R92" s="15">
        <f t="shared" ca="1" si="81"/>
        <v>0.18724622572205429</v>
      </c>
      <c r="S92" s="15">
        <f t="shared" ca="1" si="81"/>
        <v>0.77927264254032791</v>
      </c>
      <c r="T92" s="15">
        <f t="shared" ca="1" si="81"/>
        <v>0.81589666098045932</v>
      </c>
      <c r="U92" s="15">
        <f t="shared" ca="1" si="81"/>
        <v>0.45318127762884186</v>
      </c>
      <c r="V92" s="15">
        <f t="shared" ca="1" si="81"/>
        <v>3.0855595171202288E-2</v>
      </c>
      <c r="W92" s="15">
        <f t="shared" ca="1" si="81"/>
        <v>0.95152574540838697</v>
      </c>
      <c r="X92" s="15">
        <f t="shared" ca="1" si="81"/>
        <v>0.12592732686061092</v>
      </c>
      <c r="Y92" s="15">
        <f t="shared" ca="1" si="81"/>
        <v>1.0381374257513842E-2</v>
      </c>
      <c r="Z92" s="15">
        <f t="shared" ca="1" si="81"/>
        <v>0.93449627841078409</v>
      </c>
      <c r="AB92" s="5">
        <f ca="1">_xlfn.NORM.INV(B92,Satokasvi!$H$8,Satokasvi!$I$8)*_xlfn.BINOM.INV(1,(1-Satokasvi!$H$15),B92)</f>
        <v>2600.9518043846779</v>
      </c>
      <c r="AC92" s="5">
        <f ca="1">_xlfn.NORM.INV(C92,Satokasvi!$H$8,Satokasvi!$I$8)*_xlfn.BINOM.INV(1,(1-Satokasvi!$H$15),C92)</f>
        <v>2492.136860074394</v>
      </c>
      <c r="AD92" s="5">
        <f ca="1">_xlfn.NORM.INV(D92,Satokasvi!$H$8,Satokasvi!$I$8)*_xlfn.BINOM.INV(1,(1-Satokasvi!$H$15),D92)</f>
        <v>2497.4219576805508</v>
      </c>
      <c r="AE92" s="5">
        <f ca="1">_xlfn.NORM.INV(E92,Satokasvi!$H$8,Satokasvi!$I$8)*_xlfn.BINOM.INV(1,(1-Satokasvi!$H$15),E92)</f>
        <v>2656.0962809430716</v>
      </c>
      <c r="AF92" s="5">
        <f ca="1">_xlfn.NORM.INV(F92,Satokasvi!$H$8,Satokasvi!$I$8)*_xlfn.BINOM.INV(1,(1-Satokasvi!$H$15),F92)</f>
        <v>0</v>
      </c>
      <c r="AG92" s="5">
        <f ca="1">_xlfn.NORM.INV(G92,Satokasvi!$H$8,Satokasvi!$I$8)*_xlfn.BINOM.INV(1,(1-Satokasvi!$H$15),G92)</f>
        <v>2497.9225247291574</v>
      </c>
      <c r="AH92" s="5">
        <f ca="1">_xlfn.NORM.INV(H92,Satokasvi!$H$8,Satokasvi!$I$8)*_xlfn.BINOM.INV(1,(1-Satokasvi!$H$15),H92)</f>
        <v>2429.4341850150759</v>
      </c>
      <c r="AI92" s="5">
        <f ca="1">_xlfn.NORM.INV(I92,Satokasvi!$H$8,Satokasvi!$I$8)*_xlfn.BINOM.INV(1,(1-Satokasvi!$H$15),I92)</f>
        <v>2464.9204944308171</v>
      </c>
      <c r="AJ92" s="5">
        <f ca="1">_xlfn.NORM.INV(J92,Satokasvi!$H$8,Satokasvi!$I$8)*_xlfn.BINOM.INV(1,(1-Satokasvi!$H$15),J92)</f>
        <v>2544.403434491971</v>
      </c>
      <c r="AK92" s="5">
        <f ca="1">_xlfn.NORM.INV(K92,Satokasvi!$H$8,Satokasvi!$I$8)*_xlfn.BINOM.INV(1,(1-Satokasvi!$H$15),K92)</f>
        <v>0</v>
      </c>
      <c r="AL92" s="5">
        <f ca="1">_xlfn.NORM.INV(L92,Satokasvi!$H$8,Satokasvi!$I$8)*_xlfn.BINOM.INV(1,(1-Satokasvi!$H$15),L92)</f>
        <v>0</v>
      </c>
      <c r="AM92" s="5">
        <f ca="1">_xlfn.NORM.INV(M92,Satokasvi!$H$8,Satokasvi!$I$8)*_xlfn.BINOM.INV(1,(1-Satokasvi!$H$15),M92)</f>
        <v>2752.902289351387</v>
      </c>
      <c r="AN92" s="5">
        <f ca="1">_xlfn.NORM.INV(N92,Satokasvi!$H$8,Satokasvi!$I$8)*_xlfn.BINOM.INV(1,(1-Satokasvi!$H$15),N92)</f>
        <v>0</v>
      </c>
      <c r="AO92" s="5">
        <f ca="1">_xlfn.NORM.INV(O92,Satokasvi!$H$8,Satokasvi!$I$8)*_xlfn.BINOM.INV(1,(1-Satokasvi!$H$15),O92)</f>
        <v>2589.6006171545278</v>
      </c>
      <c r="AP92" s="5">
        <f ca="1">_xlfn.NORM.INV(P92,Satokasvi!$H$8,Satokasvi!$I$8)*_xlfn.BINOM.INV(1,(1-Satokasvi!$H$15),P92)</f>
        <v>0</v>
      </c>
      <c r="AQ92" s="5">
        <f ca="1">_xlfn.NORM.INV(Q92,Satokasvi!$H$8,Satokasvi!$I$8)*_xlfn.BINOM.INV(1,(1-Satokasvi!$H$15),Q92)</f>
        <v>0</v>
      </c>
      <c r="AR92" s="5">
        <f ca="1">_xlfn.NORM.INV(R92,Satokasvi!$H$8,Satokasvi!$I$8)*_xlfn.BINOM.INV(1,(1-Satokasvi!$H$15),R92)</f>
        <v>0</v>
      </c>
      <c r="AS92" s="5">
        <f ca="1">_xlfn.NORM.INV(S92,Satokasvi!$H$8,Satokasvi!$I$8)*_xlfn.BINOM.INV(1,(1-Satokasvi!$H$15),S92)</f>
        <v>2692.4347566511246</v>
      </c>
      <c r="AT92" s="5">
        <f ca="1">_xlfn.NORM.INV(T92,Satokasvi!$H$8,Satokasvi!$I$8)*_xlfn.BINOM.INV(1,(1-Satokasvi!$H$15),T92)</f>
        <v>2724.9594016249152</v>
      </c>
      <c r="AU92" s="5">
        <f ca="1">_xlfn.NORM.INV(U92,Satokasvi!$H$8,Satokasvi!$I$8)*_xlfn.BINOM.INV(1,(1-Satokasvi!$H$15),U92)</f>
        <v>2470.5930432527753</v>
      </c>
      <c r="AV92" s="5">
        <f ca="1">_xlfn.NORM.INV(V92,Satokasvi!$H$8,Satokasvi!$I$8)*_xlfn.BINOM.INV(1,(1-Satokasvi!$H$15),V92)</f>
        <v>0</v>
      </c>
      <c r="AW92" s="5">
        <f ca="1">_xlfn.NORM.INV(W92,Satokasvi!$H$8,Satokasvi!$I$8)*_xlfn.BINOM.INV(1,(1-Satokasvi!$H$15),W92)</f>
        <v>2914.9576832998951</v>
      </c>
      <c r="AX92" s="5">
        <f ca="1">_xlfn.NORM.INV(X92,Satokasvi!$H$8,Satokasvi!$I$8)*_xlfn.BINOM.INV(1,(1-Satokasvi!$H$15),X92)</f>
        <v>0</v>
      </c>
      <c r="AY92" s="5">
        <f ca="1">_xlfn.NORM.INV(Y92,Satokasvi!$H$8,Satokasvi!$I$8)*_xlfn.BINOM.INV(1,(1-Satokasvi!$H$15),Y92)</f>
        <v>0</v>
      </c>
      <c r="AZ92" s="5">
        <f ca="1">_xlfn.NORM.INV(Z92,Satokasvi!$H$8,Satokasvi!$I$8)*_xlfn.BINOM.INV(1,(1-Satokasvi!$H$15),Z92)</f>
        <v>2877.5352563082861</v>
      </c>
      <c r="BB92" s="5">
        <f ca="1">IF(C$11="x",0,_xlfn.NORM.INV(B92,Satokasvi!$H$8,Satokasvi!$I$8)*IF(C$8="x",(1+Toimenpiteet!$C$7),1)*IF(C$9="x",(1+Toimenpiteet!$C$34),1)*(1+C$30)*_xlfn.BINOM.INV(1,(1-(Satokasvi!$H$15*(1+C$41))),B92))</f>
        <v>2600.9518043846779</v>
      </c>
      <c r="BC92" s="5">
        <f ca="1">IF(D$11="x",0,_xlfn.NORM.INV(C92,Satokasvi!$H$8,Satokasvi!$I$8)*IF(D$8="x",(1+Toimenpiteet!$C$7),1)*IF(D$9="x",(1+Toimenpiteet!$C$34),1)*(1+D$30)*_xlfn.BINOM.INV(1,(1-(Satokasvi!$H$15*(1+D$41))),C92))</f>
        <v>2492.136860074394</v>
      </c>
      <c r="BD92" s="5">
        <f ca="1">IF(E$11="x",0,_xlfn.NORM.INV(D92,Satokasvi!$H$8,Satokasvi!$I$8)*IF(E$8="x",(1+Toimenpiteet!$C$7),1)*IF(E$9="x",(1+Toimenpiteet!$C$34),1)*(1+E$30)*_xlfn.BINOM.INV(1,(1-(Satokasvi!$H$15*(1+E$41))),D92))</f>
        <v>2497.4219576805508</v>
      </c>
      <c r="BE92" s="5">
        <f ca="1">IF(F$11="x",0,_xlfn.NORM.INV(E92,Satokasvi!$H$8,Satokasvi!$I$8)*IF(F$8="x",(1+Toimenpiteet!$C$7),1)*IF(F$9="x",(1+Toimenpiteet!$C$34),1)*(1+F$30)*_xlfn.BINOM.INV(1,(1-(Satokasvi!$H$15*(1+F$41))),E92))</f>
        <v>2656.0962809430716</v>
      </c>
      <c r="BF92" s="5">
        <f ca="1">IF(G$11="x",0,_xlfn.NORM.INV(F92,Satokasvi!$H$8,Satokasvi!$I$8)*IF(G$8="x",(1+Toimenpiteet!$C$7),1)*IF(G$9="x",(1+Toimenpiteet!$C$34),1)*(1+G$30)*_xlfn.BINOM.INV(1,(1-(Satokasvi!$H$15*(1+G$41))),F92))</f>
        <v>0</v>
      </c>
      <c r="BG92" s="5">
        <f ca="1">IF(H$11="x",0,_xlfn.NORM.INV(G92,Satokasvi!$H$8,Satokasvi!$I$8)*IF(H$8="x",(1+Toimenpiteet!$C$7),1)*IF(H$9="x",(1+Toimenpiteet!$C$34),1)*(1+H$30)*_xlfn.BINOM.INV(1,(1-(Satokasvi!$H$15*(1+H$41))),G92))</f>
        <v>2497.9225247291574</v>
      </c>
      <c r="BH92" s="5">
        <f ca="1">IF(I$11="x",0,_xlfn.NORM.INV(H92,Satokasvi!$H$8,Satokasvi!$I$8)*IF(I$8="x",(1+Toimenpiteet!$C$7),1)*IF(I$9="x",(1+Toimenpiteet!$C$34),1)*(1+I$30)*_xlfn.BINOM.INV(1,(1-(Satokasvi!$H$15*(1+I$41))),H92))</f>
        <v>2429.4341850150759</v>
      </c>
      <c r="BI92" s="5">
        <f ca="1">IF(J$11="x",0,_xlfn.NORM.INV(I92,Satokasvi!$H$8,Satokasvi!$I$8)*IF(J$8="x",(1+Toimenpiteet!$C$7),1)*IF(J$9="x",(1+Toimenpiteet!$C$34),1)*(1+J$30)*_xlfn.BINOM.INV(1,(1-(Satokasvi!$H$15*(1+J$41))),I92))</f>
        <v>2464.9204944308171</v>
      </c>
      <c r="BJ92" s="5">
        <f ca="1">IF(K$11="x",0,_xlfn.NORM.INV(J92,Satokasvi!$H$8,Satokasvi!$I$8)*IF(K$8="x",(1+Toimenpiteet!$C$7),1)*IF(K$9="x",(1+Toimenpiteet!$C$34),1)*(1+K$30)*_xlfn.BINOM.INV(1,(1-(Satokasvi!$H$15*(1+K$41))),J92))</f>
        <v>2544.403434491971</v>
      </c>
      <c r="BK92" s="5">
        <f ca="1">IF(L$11="x",0,_xlfn.NORM.INV(K92,Satokasvi!$H$8,Satokasvi!$I$8)*IF(L$8="x",(1+Toimenpiteet!$C$7),1)*IF(L$9="x",(1+Toimenpiteet!$C$34),1)*(1+L$30)*_xlfn.BINOM.INV(1,(1-(Satokasvi!$H$15*(1+L$41))),K92))</f>
        <v>0</v>
      </c>
      <c r="BL92" s="5">
        <f ca="1">IF(M$11="x",0,_xlfn.NORM.INV(L92,Satokasvi!$H$8,Satokasvi!$I$8)*IF(M$8="x",(1+Toimenpiteet!$C$7),1)*IF(M$9="x",(1+Toimenpiteet!$C$34),1)*(1+M$30)*_xlfn.BINOM.INV(1,(1-(Satokasvi!$H$15*(1+M$41))),L92))</f>
        <v>0</v>
      </c>
      <c r="BM92" s="5">
        <f ca="1">IF(N$11="x",0,_xlfn.NORM.INV(M92,Satokasvi!$H$8,Satokasvi!$I$8)*IF(N$8="x",(1+Toimenpiteet!$C$7),1)*IF(N$9="x",(1+Toimenpiteet!$C$34),1)*(1+N$30)*_xlfn.BINOM.INV(1,(1-(Satokasvi!$H$15*(1+N$41))),M92))</f>
        <v>2752.902289351387</v>
      </c>
      <c r="BN92" s="5">
        <f ca="1">IF(O$11="x",0,_xlfn.NORM.INV(N92,Satokasvi!$H$8,Satokasvi!$I$8)*IF(O$8="x",(1+Toimenpiteet!$C$7),1)*IF(O$9="x",(1+Toimenpiteet!$C$34),1)*(1+O$30)*_xlfn.BINOM.INV(1,(1-(Satokasvi!$H$15*(1+O$41))),N92))</f>
        <v>0</v>
      </c>
      <c r="BO92" s="5">
        <f ca="1">IF(P$11="x",0,_xlfn.NORM.INV(O92,Satokasvi!$H$8,Satokasvi!$I$8)*IF(P$8="x",(1+Toimenpiteet!$C$7),1)*IF(P$9="x",(1+Toimenpiteet!$C$34),1)*(1+P$30)*_xlfn.BINOM.INV(1,(1-(Satokasvi!$H$15*(1+P$41))),O92))</f>
        <v>2589.6006171545278</v>
      </c>
      <c r="BP92" s="5">
        <f ca="1">IF(Q$11="x",0,_xlfn.NORM.INV(P92,Satokasvi!$H$8,Satokasvi!$I$8)*IF(Q$8="x",(1+Toimenpiteet!$C$7),1)*IF(Q$9="x",(1+Toimenpiteet!$C$34),1)*(1+Q$30)*_xlfn.BINOM.INV(1,(1-(Satokasvi!$H$15*(1+Q$41))),P92))</f>
        <v>0</v>
      </c>
      <c r="BQ92" s="5">
        <f ca="1">IF(R$11="x",0,_xlfn.NORM.INV(Q92,Satokasvi!$H$8,Satokasvi!$I$8)*IF(R$8="x",(1+Toimenpiteet!$C$7),1)*IF(R$9="x",(1+Toimenpiteet!$C$34),1)*(1+R$30)*_xlfn.BINOM.INV(1,(1-(Satokasvi!$H$15*(1+R$41))),Q92))</f>
        <v>0</v>
      </c>
      <c r="BR92" s="5">
        <f ca="1">IF(S$11="x",0,_xlfn.NORM.INV(R92,Satokasvi!$H$8,Satokasvi!$I$8)*IF(S$8="x",(1+Toimenpiteet!$C$7),1)*IF(S$9="x",(1+Toimenpiteet!$C$34),1)*(1+S$30)*_xlfn.BINOM.INV(1,(1-(Satokasvi!$H$15*(1+S$41))),R92))</f>
        <v>0</v>
      </c>
      <c r="BS92" s="5">
        <f ca="1">IF(T$11="x",0,_xlfn.NORM.INV(S92,Satokasvi!$H$8,Satokasvi!$I$8)*IF(T$8="x",(1+Toimenpiteet!$C$7),1)*IF(T$9="x",(1+Toimenpiteet!$C$34),1)*(1+T$30)*_xlfn.BINOM.INV(1,(1-(Satokasvi!$H$15*(1+T$41))),S92))</f>
        <v>2692.4347566511246</v>
      </c>
      <c r="BT92" s="5">
        <f ca="1">IF(U$11="x",0,_xlfn.NORM.INV(T92,Satokasvi!$H$8,Satokasvi!$I$8)*IF(U$8="x",(1+Toimenpiteet!$C$7),1)*IF(U$9="x",(1+Toimenpiteet!$C$34),1)*(1+U$30)*_xlfn.BINOM.INV(1,(1-(Satokasvi!$H$15*(1+U$41))),T92))</f>
        <v>2724.9594016249152</v>
      </c>
      <c r="BU92" s="5">
        <f ca="1">IF(V$11="x",0,_xlfn.NORM.INV(U92,Satokasvi!$H$8,Satokasvi!$I$8)*IF(V$8="x",(1+Toimenpiteet!$C$7),1)*IF(V$9="x",(1+Toimenpiteet!$C$34),1)*(1+V$30)*_xlfn.BINOM.INV(1,(1-(Satokasvi!$H$15*(1+V$41))),U92))</f>
        <v>2470.5930432527753</v>
      </c>
      <c r="BV92" s="5">
        <f ca="1">IF(W$11="x",0,_xlfn.NORM.INV(V92,Satokasvi!$H$8,Satokasvi!$I$8)*IF(W$8="x",(1+Toimenpiteet!$C$7),1)*IF(W$9="x",(1+Toimenpiteet!$C$34),1)*(1+W$30)*_xlfn.BINOM.INV(1,(1-(Satokasvi!$H$15*(1+W$41))),V92))</f>
        <v>0</v>
      </c>
      <c r="BW92" s="5">
        <f ca="1">IF(X$11="x",0,_xlfn.NORM.INV(W92,Satokasvi!$H$8,Satokasvi!$I$8)*IF(X$8="x",(1+Toimenpiteet!$C$7),1)*IF(X$9="x",(1+Toimenpiteet!$C$34),1)*(1+X$30)*_xlfn.BINOM.INV(1,(1-(Satokasvi!$H$15*(1+X$41))),W92))</f>
        <v>2914.9576832998951</v>
      </c>
      <c r="BX92" s="5">
        <f ca="1">IF(Y$11="x",0,_xlfn.NORM.INV(X92,Satokasvi!$H$8,Satokasvi!$I$8)*IF(Y$8="x",(1+Toimenpiteet!$C$7),1)*IF(Y$9="x",(1+Toimenpiteet!$C$34),1)*(1+Y$30)*_xlfn.BINOM.INV(1,(1-(Satokasvi!$H$15*(1+Y$41))),X92))</f>
        <v>0</v>
      </c>
      <c r="BY92" s="5">
        <f ca="1">IF(Z$11="x",0,_xlfn.NORM.INV(Y92,Satokasvi!$H$8,Satokasvi!$I$8)*IF(Z$8="x",(1+Toimenpiteet!$C$7),1)*IF(Z$9="x",(1+Toimenpiteet!$C$34),1)*(1+Z$30)*_xlfn.BINOM.INV(1,(1-(Satokasvi!$H$15*(1+Z$41))),Y92))</f>
        <v>0</v>
      </c>
      <c r="BZ92" s="5">
        <f ca="1">IF(AA$11="x",0,_xlfn.NORM.INV(Z92,Satokasvi!$H$8,Satokasvi!$I$8)*IF(AA$8="x",(1+Toimenpiteet!$C$7),1)*IF(AA$9="x",(1+Toimenpiteet!$C$34),1)*(1+AA$30)*_xlfn.BINOM.INV(1,(1-(Satokasvi!$H$15*(1+AA$41))),Z92))</f>
        <v>2877.5352563082861</v>
      </c>
      <c r="CB92" s="35">
        <f ca="1">_xlfn.NORM.INV(RAND(),Satokasvi!$H$13,Satokasvi!$I$13)</f>
        <v>220.17843562117793</v>
      </c>
      <c r="CC92" s="35">
        <f ca="1">_xlfn.NORM.INV(RAND(),Satokasvi!$H$13,Satokasvi!$I$13)</f>
        <v>201.96784619790643</v>
      </c>
      <c r="CD92" s="35">
        <f ca="1">_xlfn.NORM.INV(RAND(),Satokasvi!$H$13,Satokasvi!$I$13)</f>
        <v>202.71021905149277</v>
      </c>
      <c r="CE92" s="35">
        <f ca="1">_xlfn.NORM.INV(RAND(),Satokasvi!$H$13,Satokasvi!$I$13)</f>
        <v>248.69387556640496</v>
      </c>
      <c r="CF92" s="35">
        <f ca="1">_xlfn.NORM.INV(RAND(),Satokasvi!$H$13,Satokasvi!$I$13)</f>
        <v>218.87426036485238</v>
      </c>
      <c r="CG92" s="35">
        <f ca="1">_xlfn.NORM.INV(RAND(),Satokasvi!$H$13,Satokasvi!$I$13)</f>
        <v>233.65874726836662</v>
      </c>
      <c r="CH92" s="35">
        <f ca="1">_xlfn.NORM.INV(RAND(),Satokasvi!$H$13,Satokasvi!$I$13)</f>
        <v>137.41466397611961</v>
      </c>
      <c r="CI92" s="35">
        <f ca="1">_xlfn.NORM.INV(RAND(),Satokasvi!$H$13,Satokasvi!$I$13)</f>
        <v>267.70019405841549</v>
      </c>
      <c r="CJ92" s="35">
        <f ca="1">_xlfn.NORM.INV(RAND(),Satokasvi!$H$13,Satokasvi!$I$13)</f>
        <v>130.17859981682474</v>
      </c>
      <c r="CK92" s="35">
        <f ca="1">_xlfn.NORM.INV(RAND(),Satokasvi!$H$13,Satokasvi!$I$13)</f>
        <v>233.49281467893786</v>
      </c>
      <c r="CL92" s="35">
        <f ca="1">_xlfn.NORM.INV(RAND(),Satokasvi!$H$13,Satokasvi!$I$13)</f>
        <v>235.42212418760658</v>
      </c>
      <c r="CM92" s="35">
        <f ca="1">_xlfn.NORM.INV(RAND(),Satokasvi!$H$13,Satokasvi!$I$13)</f>
        <v>155.86787890993895</v>
      </c>
      <c r="CN92" s="35">
        <f ca="1">_xlfn.NORM.INV(RAND(),Satokasvi!$H$13,Satokasvi!$I$13)</f>
        <v>211.02360721629512</v>
      </c>
      <c r="CO92" s="35">
        <f ca="1">_xlfn.NORM.INV(RAND(),Satokasvi!$H$13,Satokasvi!$I$13)</f>
        <v>214.79212139884922</v>
      </c>
      <c r="CP92" s="35">
        <f ca="1">_xlfn.NORM.INV(RAND(),Satokasvi!$H$13,Satokasvi!$I$13)</f>
        <v>257.02379410013702</v>
      </c>
      <c r="CQ92" s="35">
        <f ca="1">_xlfn.NORM.INV(RAND(),Satokasvi!$H$13,Satokasvi!$I$13)</f>
        <v>151.13784315702389</v>
      </c>
      <c r="CR92" s="35">
        <f ca="1">_xlfn.NORM.INV(RAND(),Satokasvi!$H$13,Satokasvi!$I$13)</f>
        <v>227.07030811808346</v>
      </c>
      <c r="CS92" s="35">
        <f ca="1">_xlfn.NORM.INV(RAND(),Satokasvi!$H$13,Satokasvi!$I$13)</f>
        <v>201.75752421499246</v>
      </c>
      <c r="CT92" s="35">
        <f ca="1">_xlfn.NORM.INV(RAND(),Satokasvi!$H$13,Satokasvi!$I$13)</f>
        <v>116.89489915573502</v>
      </c>
      <c r="CU92" s="35">
        <f ca="1">_xlfn.NORM.INV(RAND(),Satokasvi!$H$13,Satokasvi!$I$13)</f>
        <v>165.99394351691592</v>
      </c>
      <c r="CV92" s="35">
        <f ca="1">_xlfn.NORM.INV(RAND(),Satokasvi!$H$13,Satokasvi!$I$13)</f>
        <v>196.57227368098364</v>
      </c>
      <c r="CW92" s="35">
        <f ca="1">_xlfn.NORM.INV(RAND(),Satokasvi!$H$13,Satokasvi!$I$13)</f>
        <v>139.49063058437383</v>
      </c>
      <c r="CX92" s="35">
        <f ca="1">_xlfn.NORM.INV(RAND(),Satokasvi!$H$13,Satokasvi!$I$13)</f>
        <v>198.38401530062922</v>
      </c>
      <c r="CY92" s="35">
        <f ca="1">_xlfn.NORM.INV(RAND(),Satokasvi!$H$13,Satokasvi!$I$13)</f>
        <v>153.77027847800821</v>
      </c>
      <c r="CZ92" s="35">
        <f ca="1">_xlfn.NORM.INV(RAND(),Satokasvi!$H$13,Satokasvi!$I$13)</f>
        <v>244.96629104329568</v>
      </c>
      <c r="DB92" s="37">
        <f ca="1">(AB92*(CB92/1000)+(Satokasvi!$E$28-Satokasvi!$E$7))/(1+$C$13)^DB$61</f>
        <v>298.71213535485276</v>
      </c>
      <c r="DC92" s="37">
        <f ca="1">(AC92*(CC92/1000)+(Satokasvi!$E$28-Satokasvi!$E$7))/(1+$C$13)^DC$61</f>
        <v>224.65031017026928</v>
      </c>
      <c r="DD92" s="37">
        <f ca="1">(AD92*(CD92/1000)+(Satokasvi!$E$28-Satokasvi!$E$7))/(1+$C$13)^DD$61</f>
        <v>220.7806269136137</v>
      </c>
      <c r="DE92" s="37">
        <f ca="1">(AE92*(CE92/1000)+(Satokasvi!$E$28-Satokasvi!$E$7))/(1+$C$13)^DE$61</f>
        <v>351.44538582976287</v>
      </c>
      <c r="DF92" s="37">
        <f ca="1">(AF92*(CF92/1000)+(Satokasvi!$E$28-Satokasvi!$E$7))/(1+$C$13)^DF$61</f>
        <v>-228.59132786180348</v>
      </c>
      <c r="DG92" s="37">
        <f ca="1">(AG92*(CG92/1000)+(Satokasvi!$E$28-Satokasvi!$E$7))/(1+$C$13)^DG$61</f>
        <v>266.87394582965084</v>
      </c>
      <c r="DH92" s="37">
        <f ca="1">(AH92*(CH92/1000)+(Satokasvi!$E$28-Satokasvi!$E$7))/(1+$C$13)^DH$61</f>
        <v>55.973123847268191</v>
      </c>
      <c r="DI92" s="37">
        <f ca="1">(AI92*(CI92/1000)+(Satokasvi!$E$28-Satokasvi!$E$7))/(1+$C$13)^DI$61</f>
        <v>311.705889252742</v>
      </c>
      <c r="DJ92" s="37">
        <f ca="1">(AJ92*(CJ92/1000)+(Satokasvi!$E$28-Satokasvi!$E$7))/(1+$C$13)^DJ$61</f>
        <v>50.757386258447092</v>
      </c>
      <c r="DK92" s="37">
        <f ca="1">(AK92*(CK92/1000)+(Satokasvi!$E$28-Satokasvi!$E$7))/(1+$C$13)^DK$61</f>
        <v>-197.18488744763218</v>
      </c>
      <c r="DL92" s="37">
        <f ca="1">(AL92*(CL92/1000)+(Satokasvi!$E$28-Satokasvi!$E$7))/(1+$C$13)^DL$61</f>
        <v>-191.44163829867202</v>
      </c>
      <c r="DM92" s="37">
        <f ca="1">(AM92*(CM92/1000)+(Satokasvi!$E$28-Satokasvi!$E$7))/(1+$C$13)^DM$61</f>
        <v>115.08875169838967</v>
      </c>
      <c r="DN92" s="37">
        <f ca="1">(AN92*(CN92/1000)+(Satokasvi!$E$28-Satokasvi!$E$7))/(1+$C$13)^DN$61</f>
        <v>-180.45210509819213</v>
      </c>
      <c r="DO92" s="37">
        <f ca="1">(AO92*(CO92/1000)+(Satokasvi!$E$28-Satokasvi!$E$7))/(1+$C$13)^DO$61</f>
        <v>192.53456859379781</v>
      </c>
      <c r="DP92" s="37">
        <f ca="1">(AP92*(CP92/1000)+(Satokasvi!$E$28-Satokasvi!$E$7))/(1+$C$13)^DP$61</f>
        <v>-170.09341606013018</v>
      </c>
      <c r="DQ92" s="37">
        <f ca="1">(AQ92*(CQ92/1000)+(Satokasvi!$E$28-Satokasvi!$E$7))/(1+$C$13)^DQ$61</f>
        <v>-165.13923889333032</v>
      </c>
      <c r="DR92" s="37">
        <f ca="1">(AR92*(CR92/1000)+(Satokasvi!$E$28-Satokasvi!$E$7))/(1+$C$13)^DR$61</f>
        <v>-160.32935814886437</v>
      </c>
      <c r="DS92" s="37">
        <f ca="1">(AS92*(CS92/1000)+(Satokasvi!$E$28-Satokasvi!$E$7))/(1+$C$13)^DS$61</f>
        <v>163.42432307423371</v>
      </c>
      <c r="DT92" s="37">
        <f ca="1">(AT92*(CT92/1000)+(Satokasvi!$E$28-Satokasvi!$E$7))/(1+$C$13)^DT$61</f>
        <v>30.529609157877644</v>
      </c>
      <c r="DU92" s="37">
        <f ca="1">(AU92*(CU92/1000)+(Satokasvi!$E$28-Satokasvi!$E$7))/(1+$C$13)^DU$61</f>
        <v>80.340279872931561</v>
      </c>
      <c r="DV92" s="37">
        <f ca="1">(AV92*(CV92/1000)+(Satokasvi!$E$28-Satokasvi!$E$7))/(1+$C$13)^DV$61</f>
        <v>-142.45055811590174</v>
      </c>
      <c r="DW92" s="37">
        <f ca="1">(AW92*(CW92/1000)+(Satokasvi!$E$28-Satokasvi!$E$7))/(1+$C$13)^DW$61</f>
        <v>73.904824090084816</v>
      </c>
      <c r="DX92" s="37">
        <f ca="1">(AX92*(CX92/1000)+(Satokasvi!$E$28-Satokasvi!$E$7))/(1+$C$13)^DX$61</f>
        <v>-134.27331333386908</v>
      </c>
      <c r="DY92" s="37">
        <f ca="1">(AY92*(CY92/1000)+(Satokasvi!$E$28-Satokasvi!$E$7))/(1+$C$13)^DY$61</f>
        <v>-130.36244012997</v>
      </c>
      <c r="DZ92" s="37">
        <f ca="1">(AZ92*(CZ92/1000)+(Satokasvi!$E$28-Satokasvi!$E$7))/(1+$C$13)^DZ$61</f>
        <v>210.09827874000422</v>
      </c>
      <c r="EB92" s="37">
        <f ca="1">IF(C$11="x",Toimenpiteet!$E$115,BB92*(CB92/1000)+(Satokasvi!$E$28-Satokasvi!$E$7)+IF(C$8="x",Toimenpiteet!$E$29,0)+IF(C$9="x",Toimenpiteet!$E$60,0)+IF(C$10="x",Toimenpiteet!$E$88,0))/(1+$C$13)^EB$61</f>
        <v>298.71213535485276</v>
      </c>
      <c r="EC92" s="37">
        <f ca="1">IF(D$11="x",Toimenpiteet!$E$115,BC92*(CC92/1000)+(Satokasvi!$E$28-Satokasvi!$E$7)+IF(D$8="x",Toimenpiteet!$E$29,0)+IF(D$9="x",Toimenpiteet!$E$60,0)+IF(D$10="x",Toimenpiteet!$E$88,0))/(1+$C$13)^EC$61</f>
        <v>224.65031017026928</v>
      </c>
      <c r="ED92" s="37">
        <f ca="1">IF(E$11="x",Toimenpiteet!$E$115,BD92*(CD92/1000)+(Satokasvi!$E$28-Satokasvi!$E$7)+IF(E$8="x",Toimenpiteet!$E$29,0)+IF(E$9="x",Toimenpiteet!$E$60,0)+IF(E$10="x",Toimenpiteet!$E$88,0))/(1+$C$13)^ED$61</f>
        <v>220.7806269136137</v>
      </c>
      <c r="EE92" s="37">
        <f ca="1">IF(F$11="x",Toimenpiteet!$E$115,BE92*(CE92/1000)+(Satokasvi!$E$28-Satokasvi!$E$7)+IF(F$8="x",Toimenpiteet!$E$29,0)+IF(F$9="x",Toimenpiteet!$E$60,0)+IF(F$10="x",Toimenpiteet!$E$88,0))/(1+$C$13)^EE$61</f>
        <v>351.44538582976287</v>
      </c>
      <c r="EF92" s="37">
        <f ca="1">IF(G$11="x",Toimenpiteet!$E$115,BF92*(CF92/1000)+(Satokasvi!$E$28-Satokasvi!$E$7)+IF(G$8="x",Toimenpiteet!$E$29,0)+IF(G$9="x",Toimenpiteet!$E$60,0)+IF(G$10="x",Toimenpiteet!$E$88,0))/(1+$C$13)^EF$61</f>
        <v>-228.59132786180348</v>
      </c>
      <c r="EG92" s="37">
        <f ca="1">IF(H$11="x",Toimenpiteet!$E$115,BG92*(CG92/1000)+(Satokasvi!$E$28-Satokasvi!$E$7)+IF(H$8="x",Toimenpiteet!$E$29,0)+IF(H$9="x",Toimenpiteet!$E$60,0)+IF(H$10="x",Toimenpiteet!$E$88,0))/(1+$C$13)^EG$61</f>
        <v>266.87394582965084</v>
      </c>
      <c r="EH92" s="37">
        <f ca="1">IF(I$11="x",Toimenpiteet!$E$115,BH92*(CH92/1000)+(Satokasvi!$E$28-Satokasvi!$E$7)+IF(I$8="x",Toimenpiteet!$E$29,0)+IF(I$9="x",Toimenpiteet!$E$60,0)+IF(I$10="x",Toimenpiteet!$E$88,0))/(1+$C$13)^EH$61</f>
        <v>55.973123847268191</v>
      </c>
      <c r="EI92" s="37">
        <f ca="1">IF(J$11="x",Toimenpiteet!$E$115,BI92*(CI92/1000)+(Satokasvi!$E$28-Satokasvi!$E$7)+IF(J$8="x",Toimenpiteet!$E$29,0)+IF(J$9="x",Toimenpiteet!$E$60,0)+IF(J$10="x",Toimenpiteet!$E$88,0))/(1+$C$13)^EI$61</f>
        <v>311.705889252742</v>
      </c>
      <c r="EJ92" s="37">
        <f ca="1">IF(K$11="x",Toimenpiteet!$E$115,BJ92*(CJ92/1000)+(Satokasvi!$E$28-Satokasvi!$E$7)+IF(K$8="x",Toimenpiteet!$E$29,0)+IF(K$9="x",Toimenpiteet!$E$60,0)+IF(K$10="x",Toimenpiteet!$E$88,0))/(1+$C$13)^EJ$61</f>
        <v>50.757386258447092</v>
      </c>
      <c r="EK92" s="37">
        <f ca="1">IF(L$11="x",Toimenpiteet!$E$115,BK92*(CK92/1000)+(Satokasvi!$E$28-Satokasvi!$E$7)+IF(L$8="x",Toimenpiteet!$E$29,0)+IF(L$9="x",Toimenpiteet!$E$60,0)+IF(L$10="x",Toimenpiteet!$E$88,0))/(1+$C$13)^EK$61</f>
        <v>-197.18488744763218</v>
      </c>
      <c r="EL92" s="37">
        <f ca="1">IF(M$11="x",Toimenpiteet!$E$115,BL92*(CL92/1000)+(Satokasvi!$E$28-Satokasvi!$E$7)+IF(M$8="x",Toimenpiteet!$E$29,0)+IF(M$9="x",Toimenpiteet!$E$60,0)+IF(M$10="x",Toimenpiteet!$E$88,0))/(1+$C$13)^EL$61</f>
        <v>-191.44163829867202</v>
      </c>
      <c r="EM92" s="37">
        <f ca="1">IF(N$11="x",Toimenpiteet!$E$115,BM92*(CM92/1000)+(Satokasvi!$E$28-Satokasvi!$E$7)+IF(N$8="x",Toimenpiteet!$E$29,0)+IF(N$9="x",Toimenpiteet!$E$60,0)+IF(N$10="x",Toimenpiteet!$E$88,0))/(1+$C$13)^EM$61</f>
        <v>115.08875169838967</v>
      </c>
      <c r="EN92" s="37">
        <f ca="1">IF(O$11="x",Toimenpiteet!$E$115,BN92*(CN92/1000)+(Satokasvi!$E$28-Satokasvi!$E$7)+IF(O$8="x",Toimenpiteet!$E$29,0)+IF(O$9="x",Toimenpiteet!$E$60,0)+IF(O$10="x",Toimenpiteet!$E$88,0))/(1+$C$13)^EN$61</f>
        <v>-180.45210509819213</v>
      </c>
      <c r="EO92" s="37">
        <f ca="1">IF(P$11="x",Toimenpiteet!$E$115,BO92*(CO92/1000)+(Satokasvi!$E$28-Satokasvi!$E$7)+IF(P$8="x",Toimenpiteet!$E$29,0)+IF(P$9="x",Toimenpiteet!$E$60,0)+IF(P$10="x",Toimenpiteet!$E$88,0))/(1+$C$13)^EO$61</f>
        <v>192.53456859379781</v>
      </c>
      <c r="EP92" s="37">
        <f ca="1">IF(Q$11="x",Toimenpiteet!$E$115,BP92*(CP92/1000)+(Satokasvi!$E$28-Satokasvi!$E$7)+IF(Q$8="x",Toimenpiteet!$E$29,0)+IF(Q$9="x",Toimenpiteet!$E$60,0)+IF(Q$10="x",Toimenpiteet!$E$88,0))/(1+$C$13)^EP$61</f>
        <v>-170.09341606013018</v>
      </c>
      <c r="EQ92" s="37">
        <f ca="1">IF(R$11="x",Toimenpiteet!$E$115,BQ92*(CQ92/1000)+(Satokasvi!$E$28-Satokasvi!$E$7)+IF(R$8="x",Toimenpiteet!$E$29,0)+IF(R$9="x",Toimenpiteet!$E$60,0)+IF(R$10="x",Toimenpiteet!$E$88,0))/(1+$C$13)^EQ$61</f>
        <v>-165.13923889333032</v>
      </c>
      <c r="ER92" s="37">
        <f ca="1">IF(S$11="x",Toimenpiteet!$E$115,BR92*(CR92/1000)+(Satokasvi!$E$28-Satokasvi!$E$7)+IF(S$8="x",Toimenpiteet!$E$29,0)+IF(S$9="x",Toimenpiteet!$E$60,0)+IF(S$10="x",Toimenpiteet!$E$88,0))/(1+$C$13)^ER$61</f>
        <v>-160.32935814886437</v>
      </c>
      <c r="ES92" s="37">
        <f ca="1">IF(T$11="x",Toimenpiteet!$E$115,BS92*(CS92/1000)+(Satokasvi!$E$28-Satokasvi!$E$7)+IF(T$8="x",Toimenpiteet!$E$29,0)+IF(T$9="x",Toimenpiteet!$E$60,0)+IF(T$10="x",Toimenpiteet!$E$88,0))/(1+$C$13)^ES$61</f>
        <v>163.42432307423371</v>
      </c>
      <c r="ET92" s="37">
        <f ca="1">IF(U$11="x",Toimenpiteet!$E$115,BT92*(CT92/1000)+(Satokasvi!$E$28-Satokasvi!$E$7)+IF(U$8="x",Toimenpiteet!$E$29,0)+IF(U$9="x",Toimenpiteet!$E$60,0)+IF(U$10="x",Toimenpiteet!$E$88,0))/(1+$C$13)^ET$61</f>
        <v>30.529609157877644</v>
      </c>
      <c r="EU92" s="37">
        <f ca="1">IF(V$11="x",Toimenpiteet!$E$115,BU92*(CU92/1000)+(Satokasvi!$E$28-Satokasvi!$E$7)+IF(V$8="x",Toimenpiteet!$E$29,0)+IF(V$9="x",Toimenpiteet!$E$60,0)+IF(V$10="x",Toimenpiteet!$E$88,0))/(1+$C$13)^EU$61</f>
        <v>80.340279872931561</v>
      </c>
      <c r="EV92" s="37">
        <f ca="1">IF(W$11="x",Toimenpiteet!$E$115,BV92*(CV92/1000)+(Satokasvi!$E$28-Satokasvi!$E$7)+IF(W$8="x",Toimenpiteet!$E$29,0)+IF(W$9="x",Toimenpiteet!$E$60,0)+IF(W$10="x",Toimenpiteet!$E$88,0))/(1+$C$13)^EV$61</f>
        <v>-142.45055811590174</v>
      </c>
      <c r="EW92" s="37">
        <f ca="1">IF(X$11="x",Toimenpiteet!$E$115,BW92*(CW92/1000)+(Satokasvi!$E$28-Satokasvi!$E$7)+IF(X$8="x",Toimenpiteet!$E$29,0)+IF(X$9="x",Toimenpiteet!$E$60,0)+IF(X$10="x",Toimenpiteet!$E$88,0))/(1+$C$13)^EW$61</f>
        <v>73.904824090084816</v>
      </c>
      <c r="EX92" s="37">
        <f ca="1">IF(Y$11="x",Toimenpiteet!$E$115,BX92*(CX92/1000)+(Satokasvi!$E$28-Satokasvi!$E$7)+IF(Y$8="x",Toimenpiteet!$E$29,0)+IF(Y$9="x",Toimenpiteet!$E$60,0)+IF(Y$10="x",Toimenpiteet!$E$88,0))/(1+$C$13)^EX$61</f>
        <v>-134.27331333386908</v>
      </c>
      <c r="EY92" s="37">
        <f ca="1">IF(Z$11="x",Toimenpiteet!$E$115,BY92*(CY92/1000)+(Satokasvi!$E$28-Satokasvi!$E$7)+IF(Z$8="x",Toimenpiteet!$E$29,0)+IF(Z$9="x",Toimenpiteet!$E$60,0)+IF(Z$10="x",Toimenpiteet!$E$88,0))/(1+$C$13)^EY$61</f>
        <v>-130.36244012997</v>
      </c>
      <c r="EZ92" s="37">
        <f ca="1">IF(AA$11="x",Toimenpiteet!$E$115,BZ92*(CZ92/1000)+(Satokasvi!$E$28-Satokasvi!$E$7)+IF(AA$8="x",Toimenpiteet!$E$29,0)+IF(AA$9="x",Toimenpiteet!$E$60,0)+IF(AA$10="x",Toimenpiteet!$E$88,0))/(1+$C$13)^EZ$61</f>
        <v>210.09827874000422</v>
      </c>
      <c r="FA92" s="37"/>
      <c r="FB92" s="37">
        <f t="shared" ca="1" si="48"/>
        <v>298.71213535485276</v>
      </c>
      <c r="FC92" s="37">
        <f t="shared" ca="1" si="49"/>
        <v>523.36244552512198</v>
      </c>
      <c r="FD92" s="37">
        <f t="shared" ca="1" si="50"/>
        <v>744.14307243873566</v>
      </c>
      <c r="FE92" s="37">
        <f t="shared" ca="1" si="51"/>
        <v>1095.5884582684985</v>
      </c>
      <c r="FF92" s="37">
        <f t="shared" ca="1" si="52"/>
        <v>866.99713040669496</v>
      </c>
      <c r="FG92" s="37">
        <f t="shared" ca="1" si="53"/>
        <v>1133.8710762363457</v>
      </c>
      <c r="FH92" s="37">
        <f t="shared" ca="1" si="54"/>
        <v>1189.8442000836139</v>
      </c>
      <c r="FI92" s="37">
        <f t="shared" ca="1" si="55"/>
        <v>1501.550089336356</v>
      </c>
      <c r="FJ92" s="37">
        <f t="shared" ca="1" si="56"/>
        <v>1552.307475594803</v>
      </c>
      <c r="FK92" s="37">
        <f t="shared" ca="1" si="57"/>
        <v>1355.1225881471707</v>
      </c>
      <c r="FL92" s="37">
        <f t="shared" ca="1" si="58"/>
        <v>1163.6809498484988</v>
      </c>
      <c r="FM92" s="37">
        <f t="shared" ca="1" si="59"/>
        <v>1278.7697015468884</v>
      </c>
      <c r="FN92" s="37">
        <f t="shared" ca="1" si="60"/>
        <v>1098.3175964486963</v>
      </c>
      <c r="FO92" s="37">
        <f t="shared" ca="1" si="61"/>
        <v>1290.8521650424941</v>
      </c>
      <c r="FP92" s="37">
        <f t="shared" ca="1" si="62"/>
        <v>1120.7587489823638</v>
      </c>
      <c r="FQ92" s="37">
        <f t="shared" ca="1" si="63"/>
        <v>955.6195100890335</v>
      </c>
      <c r="FR92" s="37">
        <f t="shared" ca="1" si="64"/>
        <v>795.29015194016915</v>
      </c>
      <c r="FS92" s="37">
        <f t="shared" ca="1" si="65"/>
        <v>958.71447501440286</v>
      </c>
      <c r="FT92" s="37">
        <f t="shared" ca="1" si="66"/>
        <v>989.24408417228051</v>
      </c>
      <c r="FU92" s="37">
        <f t="shared" ca="1" si="67"/>
        <v>1069.5843640452122</v>
      </c>
      <c r="FV92" s="37">
        <f t="shared" ca="1" si="68"/>
        <v>927.13380592931048</v>
      </c>
      <c r="FW92" s="37">
        <f t="shared" ca="1" si="69"/>
        <v>1001.0386300193953</v>
      </c>
      <c r="FX92" s="37">
        <f t="shared" ca="1" si="70"/>
        <v>866.76531668552627</v>
      </c>
      <c r="FY92" s="37">
        <f t="shared" ca="1" si="71"/>
        <v>736.4028765555563</v>
      </c>
      <c r="FZ92" s="37">
        <f t="shared" ca="1" si="72"/>
        <v>946.50115529556047</v>
      </c>
      <c r="GA92" s="37"/>
      <c r="GB92" s="37">
        <f t="shared" ca="1" si="73"/>
        <v>298.71213535485276</v>
      </c>
      <c r="GC92" s="37">
        <f t="shared" ca="1" si="74"/>
        <v>523.36244552512198</v>
      </c>
      <c r="GD92" s="37">
        <f t="shared" ca="1" si="23"/>
        <v>744.14307243873566</v>
      </c>
      <c r="GE92" s="37">
        <f t="shared" ca="1" si="24"/>
        <v>1095.5884582684985</v>
      </c>
      <c r="GF92" s="37">
        <f t="shared" ca="1" si="25"/>
        <v>866.99713040669496</v>
      </c>
      <c r="GG92" s="37">
        <f t="shared" ca="1" si="26"/>
        <v>1133.8710762363457</v>
      </c>
      <c r="GH92" s="37">
        <f t="shared" ca="1" si="27"/>
        <v>1189.8442000836139</v>
      </c>
      <c r="GI92" s="37">
        <f t="shared" ca="1" si="28"/>
        <v>1501.550089336356</v>
      </c>
      <c r="GJ92" s="37">
        <f t="shared" ca="1" si="29"/>
        <v>1552.307475594803</v>
      </c>
      <c r="GK92" s="37">
        <f t="shared" ca="1" si="30"/>
        <v>1355.1225881471707</v>
      </c>
      <c r="GL92" s="37">
        <f t="shared" ca="1" si="31"/>
        <v>1163.6809498484988</v>
      </c>
      <c r="GM92" s="37">
        <f t="shared" ca="1" si="32"/>
        <v>1278.7697015468884</v>
      </c>
      <c r="GN92" s="37">
        <f t="shared" ca="1" si="33"/>
        <v>1098.3175964486963</v>
      </c>
      <c r="GO92" s="37">
        <f t="shared" ca="1" si="34"/>
        <v>1290.8521650424941</v>
      </c>
      <c r="GP92" s="37">
        <f t="shared" ca="1" si="35"/>
        <v>1120.7587489823638</v>
      </c>
      <c r="GQ92" s="37">
        <f t="shared" ca="1" si="36"/>
        <v>955.6195100890335</v>
      </c>
      <c r="GR92" s="37">
        <f t="shared" ca="1" si="37"/>
        <v>795.29015194016915</v>
      </c>
      <c r="GS92" s="37">
        <f t="shared" ca="1" si="38"/>
        <v>958.71447501440286</v>
      </c>
      <c r="GT92" s="37">
        <f t="shared" ca="1" si="39"/>
        <v>989.24408417228051</v>
      </c>
      <c r="GU92" s="37">
        <f t="shared" ca="1" si="40"/>
        <v>1069.5843640452122</v>
      </c>
      <c r="GV92" s="37">
        <f t="shared" ca="1" si="41"/>
        <v>927.13380592931048</v>
      </c>
      <c r="GW92" s="37">
        <f t="shared" ca="1" si="42"/>
        <v>1001.0386300193953</v>
      </c>
      <c r="GX92" s="37">
        <f t="shared" ca="1" si="43"/>
        <v>866.76531668552627</v>
      </c>
      <c r="GY92" s="37">
        <f t="shared" ca="1" si="44"/>
        <v>736.4028765555563</v>
      </c>
      <c r="GZ92" s="37">
        <f t="shared" ca="1" si="45"/>
        <v>946.50115529556047</v>
      </c>
      <c r="HA92" s="37"/>
      <c r="HB92" s="37">
        <f t="shared" ca="1" si="77"/>
        <v>866.99713040669496</v>
      </c>
      <c r="HC92" s="37">
        <f t="shared" ca="1" si="75"/>
        <v>866.99713040669496</v>
      </c>
      <c r="HD92" s="37">
        <f t="shared" ca="1" si="76"/>
        <v>0</v>
      </c>
      <c r="HE92" s="5"/>
      <c r="HF92" s="37">
        <f t="shared" si="84"/>
        <v>-0.3888888888888889</v>
      </c>
      <c r="HG92" s="37">
        <f>$HG$69</f>
        <v>-5.5555555555555552E-2</v>
      </c>
      <c r="HH92" s="19">
        <f>IF(C$11="x",0,Satokasvi!$H$6*(1+$HF92)*(1+_xlfn.XLOOKUP($HG92,$HG$67:$HG$76,HH$67:HH$76)))</f>
        <v>1519.2901234567903</v>
      </c>
      <c r="HI92" s="35">
        <f>IF(D$11="x",0,Satokasvi!$H$6*(1+$HF92)*(1+_xlfn.XLOOKUP($HG92,$HG$67:$HG$76,HI$67:HI$76)))</f>
        <v>1510.8024691358025</v>
      </c>
      <c r="HJ92" s="35">
        <f>IF(E$11="x",0,Satokasvi!$H$6*(1+$HF92)*(1+_xlfn.XLOOKUP($HG92,$HG$67:$HG$76,HJ$67:HJ$76)))</f>
        <v>1502.314814814815</v>
      </c>
      <c r="HK92" s="35">
        <f>IF(F$11="x",0,Satokasvi!$H$6*(1+$HF92)*(1+_xlfn.XLOOKUP($HG92,$HG$67:$HG$76,HK$67:HK$76)))</f>
        <v>1493.8271604938273</v>
      </c>
      <c r="HL92" s="35">
        <f>IF(G$11="x",0,Satokasvi!$H$6*(1+$HF92)*(1+_xlfn.XLOOKUP($HG92,$HG$67:$HG$76,HL$67:HL$76)))</f>
        <v>1485.3395061728395</v>
      </c>
      <c r="HM92" s="35">
        <f>IF(H$11="x",0,Satokasvi!$H$6*(1+$HF92)*(1+_xlfn.XLOOKUP($HG92,$HG$67:$HG$76,HM$67:HM$76)))</f>
        <v>1476.851851851852</v>
      </c>
      <c r="HN92" s="35">
        <f>IF(I$11="x",0,Satokasvi!$H$6*(1+$HF92)*(1+_xlfn.XLOOKUP($HG92,$HG$67:$HG$76,HN$67:HN$76)))</f>
        <v>1468.3641975308642</v>
      </c>
      <c r="HO92" s="35">
        <f>IF(J$11="x",0,Satokasvi!$H$6*(1+$HF92)*(1+_xlfn.XLOOKUP($HG92,$HG$67:$HG$76,HO$67:HO$76)))</f>
        <v>1459.8765432098767</v>
      </c>
      <c r="HP92" s="35">
        <f>IF(K$11="x",0,Satokasvi!$H$6*(1+$HF92)*(1+_xlfn.XLOOKUP($HG92,$HG$67:$HG$76,HP$67:HP$76)))</f>
        <v>1451.3888888888889</v>
      </c>
      <c r="HQ92" s="35">
        <f>IF(L$11="x",0,Satokasvi!$H$6*(1+$HF92)*(1+_xlfn.XLOOKUP($HG92,$HG$67:$HG$76,HQ$67:HQ$76)))</f>
        <v>1442.9012345679012</v>
      </c>
      <c r="HR92" s="35">
        <f>IF(M$11="x",0,Satokasvi!$H$6*(1+$HF92)*(1+_xlfn.XLOOKUP($HG92,$HG$67:$HG$76,HR$67:HR$76)))</f>
        <v>1442.9012345679012</v>
      </c>
      <c r="HS92" s="35">
        <f>IF(N$11="x",0,Satokasvi!$H$6*(1+$HF92)*(1+_xlfn.XLOOKUP($HG92,$HG$67:$HG$76,HS$67:HS$76)))</f>
        <v>1442.9012345679012</v>
      </c>
      <c r="HT92" s="35">
        <f>IF(O$11="x",0,Satokasvi!$H$6*(1+$HF92)*(1+_xlfn.XLOOKUP($HG92,$HG$67:$HG$76,HT$67:HT$76)))</f>
        <v>1442.9012345679012</v>
      </c>
      <c r="HU92" s="35">
        <f>IF(P$11="x",0,Satokasvi!$H$6*(1+$HF92)*(1+_xlfn.XLOOKUP($HG92,$HG$67:$HG$76,HU$67:HU$76)))</f>
        <v>1442.9012345679012</v>
      </c>
      <c r="HV92" s="35">
        <f>IF(Q$11="x",0,Satokasvi!$H$6*(1+$HF92)*(1+_xlfn.XLOOKUP($HG92,$HG$67:$HG$76,HV$67:HV$76)))</f>
        <v>1442.9012345679012</v>
      </c>
      <c r="HW92" s="35">
        <f>IF(R$11="x",0,Satokasvi!$H$6*(1+$HF92)*(1+_xlfn.XLOOKUP($HG92,$HG$67:$HG$76,HW$67:HW$76)))</f>
        <v>1442.9012345679012</v>
      </c>
      <c r="HX92" s="35">
        <f>IF(S$11="x",0,Satokasvi!$H$6*(1+$HF92)*(1+_xlfn.XLOOKUP($HG92,$HG$67:$HG$76,HX$67:HX$76)))</f>
        <v>1442.9012345679012</v>
      </c>
      <c r="HY92" s="35">
        <f>IF(T$11="x",0,Satokasvi!$H$6*(1+$HF92)*(1+_xlfn.XLOOKUP($HG92,$HG$67:$HG$76,HY$67:HY$76)))</f>
        <v>1442.9012345679012</v>
      </c>
      <c r="HZ92" s="35">
        <f>IF(U$11="x",0,Satokasvi!$H$6*(1+$HF92)*(1+_xlfn.XLOOKUP($HG92,$HG$67:$HG$76,HZ$67:HZ$76)))</f>
        <v>1442.9012345679012</v>
      </c>
      <c r="IA92" s="35">
        <f>IF(V$11="x",0,Satokasvi!$H$6*(1+$HF92)*(1+_xlfn.XLOOKUP($HG92,$HG$67:$HG$76,IA$67:IA$76)))</f>
        <v>1442.9012345679012</v>
      </c>
      <c r="IB92" s="35">
        <f>IF(W$11="x",0,Satokasvi!$H$6*(1+$HF92)*(1+_xlfn.XLOOKUP($HG92,$HG$67:$HG$76,IB$67:IB$76)))</f>
        <v>1442.9012345679012</v>
      </c>
      <c r="IC92" s="35">
        <f>IF(X$11="x",0,Satokasvi!$H$6*(1+$HF92)*(1+_xlfn.XLOOKUP($HG92,$HG$67:$HG$76,IC$67:IC$76)))</f>
        <v>1442.9012345679012</v>
      </c>
      <c r="ID92" s="35">
        <f>IF(Y$11="x",0,Satokasvi!$H$6*(1+$HF92)*(1+_xlfn.XLOOKUP($HG92,$HG$67:$HG$76,ID$67:ID$76)))</f>
        <v>1442.9012345679012</v>
      </c>
      <c r="IE92" s="35">
        <f>IF(Z$11="x",0,Satokasvi!$H$6*(1+$HF92)*(1+_xlfn.XLOOKUP($HG92,$HG$67:$HG$76,IE$67:IE$76)))</f>
        <v>1442.9012345679012</v>
      </c>
      <c r="IF92" s="35">
        <f>IF(AA$11="x",0,Satokasvi!$H$6*(1+$HF92)*(1+_xlfn.XLOOKUP($HG92,$HG$67:$HG$76,IF$67:IF$76)))</f>
        <v>1442.9012345679012</v>
      </c>
    </row>
    <row r="93" spans="2:240" x14ac:dyDescent="0.35">
      <c r="B93" s="15">
        <f t="shared" ca="1" si="82"/>
        <v>0.24064622067671326</v>
      </c>
      <c r="C93" s="15">
        <f t="shared" ca="1" si="82"/>
        <v>0.17525737207817549</v>
      </c>
      <c r="D93" s="15">
        <f t="shared" ca="1" si="82"/>
        <v>0.26603671819203945</v>
      </c>
      <c r="E93" s="15">
        <f t="shared" ca="1" si="82"/>
        <v>0.37786921289039588</v>
      </c>
      <c r="F93" s="15">
        <f t="shared" ca="1" si="82"/>
        <v>0.46660925564805744</v>
      </c>
      <c r="G93" s="15">
        <f t="shared" ca="1" si="82"/>
        <v>0.21951229992923638</v>
      </c>
      <c r="H93" s="15">
        <f t="shared" ca="1" si="82"/>
        <v>0.51075466294346283</v>
      </c>
      <c r="I93" s="15">
        <f t="shared" ca="1" si="82"/>
        <v>0.53515435264062139</v>
      </c>
      <c r="J93" s="15">
        <f t="shared" ca="1" si="82"/>
        <v>0.47094621914617196</v>
      </c>
      <c r="K93" s="15">
        <f t="shared" ca="1" si="82"/>
        <v>0.38695464424522963</v>
      </c>
      <c r="L93" s="15">
        <f t="shared" ca="1" si="82"/>
        <v>0.87882139229500078</v>
      </c>
      <c r="M93" s="15">
        <f t="shared" ca="1" si="82"/>
        <v>0.99590002546166401</v>
      </c>
      <c r="N93" s="15">
        <f t="shared" ca="1" si="82"/>
        <v>0.94020057551612024</v>
      </c>
      <c r="O93" s="15">
        <f t="shared" ca="1" si="82"/>
        <v>0.4970275125539162</v>
      </c>
      <c r="P93" s="15">
        <f t="shared" ca="1" si="82"/>
        <v>0.5457821956974539</v>
      </c>
      <c r="Q93" s="15">
        <f t="shared" ca="1" si="82"/>
        <v>5.2280535966099939E-2</v>
      </c>
      <c r="R93" s="15">
        <f t="shared" ca="1" si="81"/>
        <v>0.22820593720679327</v>
      </c>
      <c r="S93" s="15">
        <f t="shared" ca="1" si="81"/>
        <v>0.38951936139637378</v>
      </c>
      <c r="T93" s="15">
        <f t="shared" ca="1" si="81"/>
        <v>0.25910335819712393</v>
      </c>
      <c r="U93" s="15">
        <f t="shared" ca="1" si="81"/>
        <v>0.92482637180870642</v>
      </c>
      <c r="V93" s="15">
        <f t="shared" ca="1" si="81"/>
        <v>0.32884502806063032</v>
      </c>
      <c r="W93" s="15">
        <f t="shared" ca="1" si="81"/>
        <v>0.55215840861012</v>
      </c>
      <c r="X93" s="15">
        <f t="shared" ca="1" si="81"/>
        <v>0.21740469655541517</v>
      </c>
      <c r="Y93" s="15">
        <f t="shared" ca="1" si="81"/>
        <v>0.19068107024097558</v>
      </c>
      <c r="Z93" s="15">
        <f t="shared" ca="1" si="81"/>
        <v>0.35332391282541997</v>
      </c>
      <c r="AB93" s="5">
        <f ca="1">_xlfn.NORM.INV(B93,Satokasvi!$H$8,Satokasvi!$I$8)*_xlfn.BINOM.INV(1,(1-Satokasvi!$H$15),B93)</f>
        <v>0</v>
      </c>
      <c r="AC93" s="5">
        <f ca="1">_xlfn.NORM.INV(C93,Satokasvi!$H$8,Satokasvi!$I$8)*_xlfn.BINOM.INV(1,(1-Satokasvi!$H$15),C93)</f>
        <v>0</v>
      </c>
      <c r="AD93" s="5">
        <f ca="1">_xlfn.NORM.INV(D93,Satokasvi!$H$8,Satokasvi!$I$8)*_xlfn.BINOM.INV(1,(1-Satokasvi!$H$15),D93)</f>
        <v>2343.7889950766062</v>
      </c>
      <c r="AE93" s="5">
        <f ca="1">_xlfn.NORM.INV(E93,Satokasvi!$H$8,Satokasvi!$I$8)*_xlfn.BINOM.INV(1,(1-Satokasvi!$H$15),E93)</f>
        <v>2422.2295464083481</v>
      </c>
      <c r="AF93" s="5">
        <f ca="1">_xlfn.NORM.INV(F93,Satokasvi!$H$8,Satokasvi!$I$8)*_xlfn.BINOM.INV(1,(1-Satokasvi!$H$15),F93)</f>
        <v>2479.0509631872987</v>
      </c>
      <c r="AG93" s="5">
        <f ca="1">_xlfn.NORM.INV(G93,Satokasvi!$H$8,Satokasvi!$I$8)*_xlfn.BINOM.INV(1,(1-Satokasvi!$H$15),G93)</f>
        <v>0</v>
      </c>
      <c r="AH93" s="5">
        <f ca="1">_xlfn.NORM.INV(H93,Satokasvi!$H$8,Satokasvi!$I$8)*_xlfn.BINOM.INV(1,(1-Satokasvi!$H$15),H93)</f>
        <v>2506.7403020606994</v>
      </c>
      <c r="AI93" s="5">
        <f ca="1">_xlfn.NORM.INV(I93,Satokasvi!$H$8,Satokasvi!$I$8)*_xlfn.BINOM.INV(1,(1-Satokasvi!$H$15),I93)</f>
        <v>2522.0583112313234</v>
      </c>
      <c r="AJ93" s="5">
        <f ca="1">_xlfn.NORM.INV(J93,Satokasvi!$H$8,Satokasvi!$I$8)*_xlfn.BINOM.INV(1,(1-Satokasvi!$H$15),J93)</f>
        <v>2481.7771188184074</v>
      </c>
      <c r="AK93" s="5">
        <f ca="1">_xlfn.NORM.INV(K93,Satokasvi!$H$8,Satokasvi!$I$8)*_xlfn.BINOM.INV(1,(1-Satokasvi!$H$15),K93)</f>
        <v>2428.1837071602336</v>
      </c>
      <c r="AL93" s="5">
        <f ca="1">_xlfn.NORM.INV(L93,Satokasvi!$H$8,Satokasvi!$I$8)*_xlfn.BINOM.INV(1,(1-Satokasvi!$H$15),L93)</f>
        <v>2792.2788032504914</v>
      </c>
      <c r="AM93" s="5">
        <f ca="1">_xlfn.NORM.INV(M93,Satokasvi!$H$8,Satokasvi!$I$8)*_xlfn.BINOM.INV(1,(1-Satokasvi!$H$15),M93)</f>
        <v>3160.9309979632262</v>
      </c>
      <c r="AN93" s="5">
        <f ca="1">_xlfn.NORM.INV(N93,Satokasvi!$H$8,Satokasvi!$I$8)*_xlfn.BINOM.INV(1,(1-Satokasvi!$H$15),N93)</f>
        <v>2889.1148929667233</v>
      </c>
      <c r="AO93" s="5">
        <f ca="1">_xlfn.NORM.INV(O93,Satokasvi!$H$8,Satokasvi!$I$8)*_xlfn.BINOM.INV(1,(1-Satokasvi!$H$15),O93)</f>
        <v>2498.1372524947883</v>
      </c>
      <c r="AP93" s="5">
        <f ca="1">_xlfn.NORM.INV(P93,Satokasvi!$H$8,Satokasvi!$I$8)*_xlfn.BINOM.INV(1,(1-Satokasvi!$H$15),P93)</f>
        <v>2528.7530006101233</v>
      </c>
      <c r="AQ93" s="5">
        <f ca="1">_xlfn.NORM.INV(Q93,Satokasvi!$H$8,Satokasvi!$I$8)*_xlfn.BINOM.INV(1,(1-Satokasvi!$H$15),Q93)</f>
        <v>0</v>
      </c>
      <c r="AR93" s="5">
        <f ca="1">_xlfn.NORM.INV(R93,Satokasvi!$H$8,Satokasvi!$I$8)*_xlfn.BINOM.INV(1,(1-Satokasvi!$H$15),R93)</f>
        <v>0</v>
      </c>
      <c r="AS93" s="5">
        <f ca="1">_xlfn.NORM.INV(S93,Satokasvi!$H$8,Satokasvi!$I$8)*_xlfn.BINOM.INV(1,(1-Satokasvi!$H$15),S93)</f>
        <v>2429.8570092354785</v>
      </c>
      <c r="AT93" s="5">
        <f ca="1">_xlfn.NORM.INV(T93,Satokasvi!$H$8,Satokasvi!$I$8)*_xlfn.BINOM.INV(1,(1-Satokasvi!$H$15),T93)</f>
        <v>2338.4719582794078</v>
      </c>
      <c r="AU93" s="5">
        <f ca="1">_xlfn.NORM.INV(U93,Satokasvi!$H$8,Satokasvi!$I$8)*_xlfn.BINOM.INV(1,(1-Satokasvi!$H$15),U93)</f>
        <v>2859.5764945751357</v>
      </c>
      <c r="AV93" s="5">
        <f ca="1">_xlfn.NORM.INV(V93,Satokasvi!$H$8,Satokasvi!$I$8)*_xlfn.BINOM.INV(1,(1-Satokasvi!$H$15),V93)</f>
        <v>2389.2238423970102</v>
      </c>
      <c r="AW93" s="5">
        <f ca="1">_xlfn.NORM.INV(W93,Satokasvi!$H$8,Satokasvi!$I$8)*_xlfn.BINOM.INV(1,(1-Satokasvi!$H$15),W93)</f>
        <v>2532.7791142400556</v>
      </c>
      <c r="AX93" s="5">
        <f ca="1">_xlfn.NORM.INV(X93,Satokasvi!$H$8,Satokasvi!$I$8)*_xlfn.BINOM.INV(1,(1-Satokasvi!$H$15),X93)</f>
        <v>0</v>
      </c>
      <c r="AY93" s="5">
        <f ca="1">_xlfn.NORM.INV(Y93,Satokasvi!$H$8,Satokasvi!$I$8)*_xlfn.BINOM.INV(1,(1-Satokasvi!$H$15),Y93)</f>
        <v>0</v>
      </c>
      <c r="AZ93" s="5">
        <f ca="1">_xlfn.NORM.INV(Z93,Satokasvi!$H$8,Satokasvi!$I$8)*_xlfn.BINOM.INV(1,(1-Satokasvi!$H$15),Z93)</f>
        <v>2405.909511208059</v>
      </c>
      <c r="BB93" s="5">
        <f ca="1">IF(C$11="x",0,_xlfn.NORM.INV(B93,Satokasvi!$H$8,Satokasvi!$I$8)*IF(C$8="x",(1+Toimenpiteet!$C$7),1)*IF(C$9="x",(1+Toimenpiteet!$C$34),1)*(1+C$30)*_xlfn.BINOM.INV(1,(1-(Satokasvi!$H$15*(1+C$41))),B93))</f>
        <v>0</v>
      </c>
      <c r="BC93" s="5">
        <f ca="1">IF(D$11="x",0,_xlfn.NORM.INV(C93,Satokasvi!$H$8,Satokasvi!$I$8)*IF(D$8="x",(1+Toimenpiteet!$C$7),1)*IF(D$9="x",(1+Toimenpiteet!$C$34),1)*(1+D$30)*_xlfn.BINOM.INV(1,(1-(Satokasvi!$H$15*(1+D$41))),C93))</f>
        <v>0</v>
      </c>
      <c r="BD93" s="5">
        <f ca="1">IF(E$11="x",0,_xlfn.NORM.INV(D93,Satokasvi!$H$8,Satokasvi!$I$8)*IF(E$8="x",(1+Toimenpiteet!$C$7),1)*IF(E$9="x",(1+Toimenpiteet!$C$34),1)*(1+E$30)*_xlfn.BINOM.INV(1,(1-(Satokasvi!$H$15*(1+E$41))),D93))</f>
        <v>2343.7889950766062</v>
      </c>
      <c r="BE93" s="5">
        <f ca="1">IF(F$11="x",0,_xlfn.NORM.INV(E93,Satokasvi!$H$8,Satokasvi!$I$8)*IF(F$8="x",(1+Toimenpiteet!$C$7),1)*IF(F$9="x",(1+Toimenpiteet!$C$34),1)*(1+F$30)*_xlfn.BINOM.INV(1,(1-(Satokasvi!$H$15*(1+F$41))),E93))</f>
        <v>2422.2295464083481</v>
      </c>
      <c r="BF93" s="5">
        <f ca="1">IF(G$11="x",0,_xlfn.NORM.INV(F93,Satokasvi!$H$8,Satokasvi!$I$8)*IF(G$8="x",(1+Toimenpiteet!$C$7),1)*IF(G$9="x",(1+Toimenpiteet!$C$34),1)*(1+G$30)*_xlfn.BINOM.INV(1,(1-(Satokasvi!$H$15*(1+G$41))),F93))</f>
        <v>2479.0509631872987</v>
      </c>
      <c r="BG93" s="5">
        <f ca="1">IF(H$11="x",0,_xlfn.NORM.INV(G93,Satokasvi!$H$8,Satokasvi!$I$8)*IF(H$8="x",(1+Toimenpiteet!$C$7),1)*IF(H$9="x",(1+Toimenpiteet!$C$34),1)*(1+H$30)*_xlfn.BINOM.INV(1,(1-(Satokasvi!$H$15*(1+H$41))),G93))</f>
        <v>0</v>
      </c>
      <c r="BH93" s="5">
        <f ca="1">IF(I$11="x",0,_xlfn.NORM.INV(H93,Satokasvi!$H$8,Satokasvi!$I$8)*IF(I$8="x",(1+Toimenpiteet!$C$7),1)*IF(I$9="x",(1+Toimenpiteet!$C$34),1)*(1+I$30)*_xlfn.BINOM.INV(1,(1-(Satokasvi!$H$15*(1+I$41))),H93))</f>
        <v>2506.7403020606994</v>
      </c>
      <c r="BI93" s="5">
        <f ca="1">IF(J$11="x",0,_xlfn.NORM.INV(I93,Satokasvi!$H$8,Satokasvi!$I$8)*IF(J$8="x",(1+Toimenpiteet!$C$7),1)*IF(J$9="x",(1+Toimenpiteet!$C$34),1)*(1+J$30)*_xlfn.BINOM.INV(1,(1-(Satokasvi!$H$15*(1+J$41))),I93))</f>
        <v>2522.0583112313234</v>
      </c>
      <c r="BJ93" s="5">
        <f ca="1">IF(K$11="x",0,_xlfn.NORM.INV(J93,Satokasvi!$H$8,Satokasvi!$I$8)*IF(K$8="x",(1+Toimenpiteet!$C$7),1)*IF(K$9="x",(1+Toimenpiteet!$C$34),1)*(1+K$30)*_xlfn.BINOM.INV(1,(1-(Satokasvi!$H$15*(1+K$41))),J93))</f>
        <v>2481.7771188184074</v>
      </c>
      <c r="BK93" s="5">
        <f ca="1">IF(L$11="x",0,_xlfn.NORM.INV(K93,Satokasvi!$H$8,Satokasvi!$I$8)*IF(L$8="x",(1+Toimenpiteet!$C$7),1)*IF(L$9="x",(1+Toimenpiteet!$C$34),1)*(1+L$30)*_xlfn.BINOM.INV(1,(1-(Satokasvi!$H$15*(1+L$41))),K93))</f>
        <v>2428.1837071602336</v>
      </c>
      <c r="BL93" s="5">
        <f ca="1">IF(M$11="x",0,_xlfn.NORM.INV(L93,Satokasvi!$H$8,Satokasvi!$I$8)*IF(M$8="x",(1+Toimenpiteet!$C$7),1)*IF(M$9="x",(1+Toimenpiteet!$C$34),1)*(1+M$30)*_xlfn.BINOM.INV(1,(1-(Satokasvi!$H$15*(1+M$41))),L93))</f>
        <v>2792.2788032504914</v>
      </c>
      <c r="BM93" s="5">
        <f ca="1">IF(N$11="x",0,_xlfn.NORM.INV(M93,Satokasvi!$H$8,Satokasvi!$I$8)*IF(N$8="x",(1+Toimenpiteet!$C$7),1)*IF(N$9="x",(1+Toimenpiteet!$C$34),1)*(1+N$30)*_xlfn.BINOM.INV(1,(1-(Satokasvi!$H$15*(1+N$41))),M93))</f>
        <v>3160.9309979632262</v>
      </c>
      <c r="BN93" s="5">
        <f ca="1">IF(O$11="x",0,_xlfn.NORM.INV(N93,Satokasvi!$H$8,Satokasvi!$I$8)*IF(O$8="x",(1+Toimenpiteet!$C$7),1)*IF(O$9="x",(1+Toimenpiteet!$C$34),1)*(1+O$30)*_xlfn.BINOM.INV(1,(1-(Satokasvi!$H$15*(1+O$41))),N93))</f>
        <v>2889.1148929667233</v>
      </c>
      <c r="BO93" s="5">
        <f ca="1">IF(P$11="x",0,_xlfn.NORM.INV(O93,Satokasvi!$H$8,Satokasvi!$I$8)*IF(P$8="x",(1+Toimenpiteet!$C$7),1)*IF(P$9="x",(1+Toimenpiteet!$C$34),1)*(1+P$30)*_xlfn.BINOM.INV(1,(1-(Satokasvi!$H$15*(1+P$41))),O93))</f>
        <v>2498.1372524947883</v>
      </c>
      <c r="BP93" s="5">
        <f ca="1">IF(Q$11="x",0,_xlfn.NORM.INV(P93,Satokasvi!$H$8,Satokasvi!$I$8)*IF(Q$8="x",(1+Toimenpiteet!$C$7),1)*IF(Q$9="x",(1+Toimenpiteet!$C$34),1)*(1+Q$30)*_xlfn.BINOM.INV(1,(1-(Satokasvi!$H$15*(1+Q$41))),P93))</f>
        <v>2528.7530006101233</v>
      </c>
      <c r="BQ93" s="5">
        <f ca="1">IF(R$11="x",0,_xlfn.NORM.INV(Q93,Satokasvi!$H$8,Satokasvi!$I$8)*IF(R$8="x",(1+Toimenpiteet!$C$7),1)*IF(R$9="x",(1+Toimenpiteet!$C$34),1)*(1+R$30)*_xlfn.BINOM.INV(1,(1-(Satokasvi!$H$15*(1+R$41))),Q93))</f>
        <v>0</v>
      </c>
      <c r="BR93" s="5">
        <f ca="1">IF(S$11="x",0,_xlfn.NORM.INV(R93,Satokasvi!$H$8,Satokasvi!$I$8)*IF(S$8="x",(1+Toimenpiteet!$C$7),1)*IF(S$9="x",(1+Toimenpiteet!$C$34),1)*(1+S$30)*_xlfn.BINOM.INV(1,(1-(Satokasvi!$H$15*(1+S$41))),R93))</f>
        <v>0</v>
      </c>
      <c r="BS93" s="5">
        <f ca="1">IF(T$11="x",0,_xlfn.NORM.INV(S93,Satokasvi!$H$8,Satokasvi!$I$8)*IF(T$8="x",(1+Toimenpiteet!$C$7),1)*IF(T$9="x",(1+Toimenpiteet!$C$34),1)*(1+T$30)*_xlfn.BINOM.INV(1,(1-(Satokasvi!$H$15*(1+T$41))),S93))</f>
        <v>2429.8570092354785</v>
      </c>
      <c r="BT93" s="5">
        <f ca="1">IF(U$11="x",0,_xlfn.NORM.INV(T93,Satokasvi!$H$8,Satokasvi!$I$8)*IF(U$8="x",(1+Toimenpiteet!$C$7),1)*IF(U$9="x",(1+Toimenpiteet!$C$34),1)*(1+U$30)*_xlfn.BINOM.INV(1,(1-(Satokasvi!$H$15*(1+U$41))),T93))</f>
        <v>2338.4719582794078</v>
      </c>
      <c r="BU93" s="5">
        <f ca="1">IF(V$11="x",0,_xlfn.NORM.INV(U93,Satokasvi!$H$8,Satokasvi!$I$8)*IF(V$8="x",(1+Toimenpiteet!$C$7),1)*IF(V$9="x",(1+Toimenpiteet!$C$34),1)*(1+V$30)*_xlfn.BINOM.INV(1,(1-(Satokasvi!$H$15*(1+V$41))),U93))</f>
        <v>2859.5764945751357</v>
      </c>
      <c r="BV93" s="5">
        <f ca="1">IF(W$11="x",0,_xlfn.NORM.INV(V93,Satokasvi!$H$8,Satokasvi!$I$8)*IF(W$8="x",(1+Toimenpiteet!$C$7),1)*IF(W$9="x",(1+Toimenpiteet!$C$34),1)*(1+W$30)*_xlfn.BINOM.INV(1,(1-(Satokasvi!$H$15*(1+W$41))),V93))</f>
        <v>2389.2238423970102</v>
      </c>
      <c r="BW93" s="5">
        <f ca="1">IF(X$11="x",0,_xlfn.NORM.INV(W93,Satokasvi!$H$8,Satokasvi!$I$8)*IF(X$8="x",(1+Toimenpiteet!$C$7),1)*IF(X$9="x",(1+Toimenpiteet!$C$34),1)*(1+X$30)*_xlfn.BINOM.INV(1,(1-(Satokasvi!$H$15*(1+X$41))),W93))</f>
        <v>2532.7791142400556</v>
      </c>
      <c r="BX93" s="5">
        <f ca="1">IF(Y$11="x",0,_xlfn.NORM.INV(X93,Satokasvi!$H$8,Satokasvi!$I$8)*IF(Y$8="x",(1+Toimenpiteet!$C$7),1)*IF(Y$9="x",(1+Toimenpiteet!$C$34),1)*(1+Y$30)*_xlfn.BINOM.INV(1,(1-(Satokasvi!$H$15*(1+Y$41))),X93))</f>
        <v>0</v>
      </c>
      <c r="BY93" s="5">
        <f ca="1">IF(Z$11="x",0,_xlfn.NORM.INV(Y93,Satokasvi!$H$8,Satokasvi!$I$8)*IF(Z$8="x",(1+Toimenpiteet!$C$7),1)*IF(Z$9="x",(1+Toimenpiteet!$C$34),1)*(1+Z$30)*_xlfn.BINOM.INV(1,(1-(Satokasvi!$H$15*(1+Z$41))),Y93))</f>
        <v>0</v>
      </c>
      <c r="BZ93" s="5">
        <f ca="1">IF(AA$11="x",0,_xlfn.NORM.INV(Z93,Satokasvi!$H$8,Satokasvi!$I$8)*IF(AA$8="x",(1+Toimenpiteet!$C$7),1)*IF(AA$9="x",(1+Toimenpiteet!$C$34),1)*(1+AA$30)*_xlfn.BINOM.INV(1,(1-(Satokasvi!$H$15*(1+AA$41))),Z93))</f>
        <v>2405.909511208059</v>
      </c>
      <c r="CB93" s="35">
        <f ca="1">_xlfn.NORM.INV(RAND(),Satokasvi!$H$13,Satokasvi!$I$13)</f>
        <v>130.70784833488599</v>
      </c>
      <c r="CC93" s="35">
        <f ca="1">_xlfn.NORM.INV(RAND(),Satokasvi!$H$13,Satokasvi!$I$13)</f>
        <v>158.63036584236693</v>
      </c>
      <c r="CD93" s="35">
        <f ca="1">_xlfn.NORM.INV(RAND(),Satokasvi!$H$13,Satokasvi!$I$13)</f>
        <v>244.2024942566895</v>
      </c>
      <c r="CE93" s="35">
        <f ca="1">_xlfn.NORM.INV(RAND(),Satokasvi!$H$13,Satokasvi!$I$13)</f>
        <v>210.40607306140757</v>
      </c>
      <c r="CF93" s="35">
        <f ca="1">_xlfn.NORM.INV(RAND(),Satokasvi!$H$13,Satokasvi!$I$13)</f>
        <v>224.44969451833748</v>
      </c>
      <c r="CG93" s="35">
        <f ca="1">_xlfn.NORM.INV(RAND(),Satokasvi!$H$13,Satokasvi!$I$13)</f>
        <v>218.4903286982638</v>
      </c>
      <c r="CH93" s="35">
        <f ca="1">_xlfn.NORM.INV(RAND(),Satokasvi!$H$13,Satokasvi!$I$13)</f>
        <v>158.37803575763834</v>
      </c>
      <c r="CI93" s="35">
        <f ca="1">_xlfn.NORM.INV(RAND(),Satokasvi!$H$13,Satokasvi!$I$13)</f>
        <v>133.90951489236713</v>
      </c>
      <c r="CJ93" s="35">
        <f ca="1">_xlfn.NORM.INV(RAND(),Satokasvi!$H$13,Satokasvi!$I$13)</f>
        <v>178.04859074332774</v>
      </c>
      <c r="CK93" s="35">
        <f ca="1">_xlfn.NORM.INV(RAND(),Satokasvi!$H$13,Satokasvi!$I$13)</f>
        <v>160.21670267737844</v>
      </c>
      <c r="CL93" s="35">
        <f ca="1">_xlfn.NORM.INV(RAND(),Satokasvi!$H$13,Satokasvi!$I$13)</f>
        <v>222.83714926130421</v>
      </c>
      <c r="CM93" s="35">
        <f ca="1">_xlfn.NORM.INV(RAND(),Satokasvi!$H$13,Satokasvi!$I$13)</f>
        <v>218.37325702789525</v>
      </c>
      <c r="CN93" s="35">
        <f ca="1">_xlfn.NORM.INV(RAND(),Satokasvi!$H$13,Satokasvi!$I$13)</f>
        <v>182.8185209531849</v>
      </c>
      <c r="CO93" s="35">
        <f ca="1">_xlfn.NORM.INV(RAND(),Satokasvi!$H$13,Satokasvi!$I$13)</f>
        <v>206.50186789161069</v>
      </c>
      <c r="CP93" s="35">
        <f ca="1">_xlfn.NORM.INV(RAND(),Satokasvi!$H$13,Satokasvi!$I$13)</f>
        <v>223.03930908456539</v>
      </c>
      <c r="CQ93" s="35">
        <f ca="1">_xlfn.NORM.INV(RAND(),Satokasvi!$H$13,Satokasvi!$I$13)</f>
        <v>178.68676051459906</v>
      </c>
      <c r="CR93" s="35">
        <f ca="1">_xlfn.NORM.INV(RAND(),Satokasvi!$H$13,Satokasvi!$I$13)</f>
        <v>229.98642309651007</v>
      </c>
      <c r="CS93" s="35">
        <f ca="1">_xlfn.NORM.INV(RAND(),Satokasvi!$H$13,Satokasvi!$I$13)</f>
        <v>209.88963272331989</v>
      </c>
      <c r="CT93" s="35">
        <f ca="1">_xlfn.NORM.INV(RAND(),Satokasvi!$H$13,Satokasvi!$I$13)</f>
        <v>140.91123701336633</v>
      </c>
      <c r="CU93" s="35">
        <f ca="1">_xlfn.NORM.INV(RAND(),Satokasvi!$H$13,Satokasvi!$I$13)</f>
        <v>160.6844431542022</v>
      </c>
      <c r="CV93" s="35">
        <f ca="1">_xlfn.NORM.INV(RAND(),Satokasvi!$H$13,Satokasvi!$I$13)</f>
        <v>283.92995947486475</v>
      </c>
      <c r="CW93" s="35">
        <f ca="1">_xlfn.NORM.INV(RAND(),Satokasvi!$H$13,Satokasvi!$I$13)</f>
        <v>157.79769086315542</v>
      </c>
      <c r="CX93" s="35">
        <f ca="1">_xlfn.NORM.INV(RAND(),Satokasvi!$H$13,Satokasvi!$I$13)</f>
        <v>154.21955084079667</v>
      </c>
      <c r="CY93" s="35">
        <f ca="1">_xlfn.NORM.INV(RAND(),Satokasvi!$H$13,Satokasvi!$I$13)</f>
        <v>288.52268410081899</v>
      </c>
      <c r="CZ93" s="35">
        <f ca="1">_xlfn.NORM.INV(RAND(),Satokasvi!$H$13,Satokasvi!$I$13)</f>
        <v>124.26443847205061</v>
      </c>
      <c r="DB93" s="37">
        <f ca="1">(AB93*(CB93/1000)+(Satokasvi!$E$28-Satokasvi!$E$7))/(1+$C$13)^DB$61</f>
        <v>-257.28155339805824</v>
      </c>
      <c r="DC93" s="37">
        <f ca="1">(AC93*(CC93/1000)+(Satokasvi!$E$28-Satokasvi!$E$7))/(1+$C$13)^DC$61</f>
        <v>-249.7879159204449</v>
      </c>
      <c r="DD93" s="37">
        <f ca="1">(AD93*(CD93/1000)+(Satokasvi!$E$28-Satokasvi!$E$7))/(1+$C$13)^DD$61</f>
        <v>281.27713382124443</v>
      </c>
      <c r="DE93" s="37">
        <f ca="1">(AE93*(CE93/1000)+(Satokasvi!$E$28-Satokasvi!$E$7))/(1+$C$13)^DE$61</f>
        <v>217.36996169145493</v>
      </c>
      <c r="DF93" s="37">
        <f ca="1">(AF93*(CF93/1000)+(Satokasvi!$E$28-Satokasvi!$E$7))/(1+$C$13)^DF$61</f>
        <v>251.38337675562002</v>
      </c>
      <c r="DG93" s="37">
        <f ca="1">(AG93*(CG93/1000)+(Satokasvi!$E$28-Satokasvi!$E$7))/(1+$C$13)^DG$61</f>
        <v>-221.93332802116842</v>
      </c>
      <c r="DH93" s="37">
        <f ca="1">(AH93*(CH93/1000)+(Satokasvi!$E$28-Satokasvi!$E$7))/(1+$C$13)^DH$61</f>
        <v>107.33832867428058</v>
      </c>
      <c r="DI93" s="37">
        <f ca="1">(AI93*(CI93/1000)+(Satokasvi!$E$28-Satokasvi!$E$7))/(1+$C$13)^DI$61</f>
        <v>57.411842966470772</v>
      </c>
      <c r="DJ93" s="37">
        <f ca="1">(AJ93*(CJ93/1000)+(Satokasvi!$E$28-Satokasvi!$E$7))/(1+$C$13)^DJ$61</f>
        <v>135.56142993800333</v>
      </c>
      <c r="DK93" s="37">
        <f ca="1">(AK93*(CK93/1000)+(Satokasvi!$E$28-Satokasvi!$E$7))/(1+$C$13)^DK$61</f>
        <v>92.294125559121014</v>
      </c>
      <c r="DL93" s="37">
        <f ca="1">(AL93*(CL93/1000)+(Satokasvi!$E$28-Satokasvi!$E$7))/(1+$C$13)^DL$61</f>
        <v>258.06581966683922</v>
      </c>
      <c r="DM93" s="37">
        <f ca="1">(AM93*(CM93/1000)+(Satokasvi!$E$28-Satokasvi!$E$7))/(1+$C$13)^DM$61</f>
        <v>298.27076979672086</v>
      </c>
      <c r="DN93" s="37">
        <f ca="1">(AN93*(CN93/1000)+(Satokasvi!$E$28-Satokasvi!$E$7))/(1+$C$13)^DN$61</f>
        <v>179.21530107567116</v>
      </c>
      <c r="DO93" s="37">
        <f ca="1">(AO93*(CO93/1000)+(Satokasvi!$E$28-Satokasvi!$E$7))/(1+$C$13)^DO$61</f>
        <v>165.85462982291548</v>
      </c>
      <c r="DP93" s="37">
        <f ca="1">(AP93*(CP93/1000)+(Satokasvi!$E$28-Satokasvi!$E$7))/(1+$C$13)^DP$61</f>
        <v>191.92398949780241</v>
      </c>
      <c r="DQ93" s="37">
        <f ca="1">(AQ93*(CQ93/1000)+(Satokasvi!$E$28-Satokasvi!$E$7))/(1+$C$13)^DQ$61</f>
        <v>-165.13923889333032</v>
      </c>
      <c r="DR93" s="37">
        <f ca="1">(AR93*(CR93/1000)+(Satokasvi!$E$28-Satokasvi!$E$7))/(1+$C$13)^DR$61</f>
        <v>-160.32935814886437</v>
      </c>
      <c r="DS93" s="37">
        <f ca="1">(AS93*(CS93/1000)+(Satokasvi!$E$28-Satokasvi!$E$7))/(1+$C$13)^DS$61</f>
        <v>143.91273337947351</v>
      </c>
      <c r="DT93" s="37">
        <f ca="1">(AT93*(CT93/1000)+(Satokasvi!$E$28-Satokasvi!$E$7))/(1+$C$13)^DT$61</f>
        <v>36.793130111529628</v>
      </c>
      <c r="DU93" s="37">
        <f ca="1">(AU93*(CU93/1000)+(Satokasvi!$E$28-Satokasvi!$E$7))/(1+$C$13)^DU$61</f>
        <v>107.6840966128258</v>
      </c>
      <c r="DV93" s="37">
        <f ca="1">(AV93*(CV93/1000)+(Satokasvi!$E$28-Satokasvi!$E$7))/(1+$C$13)^DV$61</f>
        <v>222.20794224449108</v>
      </c>
      <c r="DW93" s="37">
        <f ca="1">(AW93*(CW93/1000)+(Satokasvi!$E$28-Satokasvi!$E$7))/(1+$C$13)^DW$61</f>
        <v>70.28153860107949</v>
      </c>
      <c r="DX93" s="37">
        <f ca="1">(AX93*(CX93/1000)+(Satokasvi!$E$28-Satokasvi!$E$7))/(1+$C$13)^DX$61</f>
        <v>-134.27331333386908</v>
      </c>
      <c r="DY93" s="37">
        <f ca="1">(AY93*(CY93/1000)+(Satokasvi!$E$28-Satokasvi!$E$7))/(1+$C$13)^DY$61</f>
        <v>-130.36244012997</v>
      </c>
      <c r="DZ93" s="37">
        <f ca="1">(AZ93*(CZ93/1000)+(Satokasvi!$E$28-Satokasvi!$E$7))/(1+$C$13)^DZ$61</f>
        <v>16.223780919519566</v>
      </c>
      <c r="EB93" s="37">
        <f ca="1">IF(C$11="x",Toimenpiteet!$E$115,BB93*(CB93/1000)+(Satokasvi!$E$28-Satokasvi!$E$7)+IF(C$8="x",Toimenpiteet!$E$29,0)+IF(C$9="x",Toimenpiteet!$E$60,0)+IF(C$10="x",Toimenpiteet!$E$88,0))/(1+$C$13)^EB$61</f>
        <v>-257.28155339805824</v>
      </c>
      <c r="EC93" s="37">
        <f ca="1">IF(D$11="x",Toimenpiteet!$E$115,BC93*(CC93/1000)+(Satokasvi!$E$28-Satokasvi!$E$7)+IF(D$8="x",Toimenpiteet!$E$29,0)+IF(D$9="x",Toimenpiteet!$E$60,0)+IF(D$10="x",Toimenpiteet!$E$88,0))/(1+$C$13)^EC$61</f>
        <v>-249.7879159204449</v>
      </c>
      <c r="ED93" s="37">
        <f ca="1">IF(E$11="x",Toimenpiteet!$E$115,BD93*(CD93/1000)+(Satokasvi!$E$28-Satokasvi!$E$7)+IF(E$8="x",Toimenpiteet!$E$29,0)+IF(E$9="x",Toimenpiteet!$E$60,0)+IF(E$10="x",Toimenpiteet!$E$88,0))/(1+$C$13)^ED$61</f>
        <v>281.27713382124443</v>
      </c>
      <c r="EE93" s="37">
        <f ca="1">IF(F$11="x",Toimenpiteet!$E$115,BE93*(CE93/1000)+(Satokasvi!$E$28-Satokasvi!$E$7)+IF(F$8="x",Toimenpiteet!$E$29,0)+IF(F$9="x",Toimenpiteet!$E$60,0)+IF(F$10="x",Toimenpiteet!$E$88,0))/(1+$C$13)^EE$61</f>
        <v>217.36996169145493</v>
      </c>
      <c r="EF93" s="37">
        <f ca="1">IF(G$11="x",Toimenpiteet!$E$115,BF93*(CF93/1000)+(Satokasvi!$E$28-Satokasvi!$E$7)+IF(G$8="x",Toimenpiteet!$E$29,0)+IF(G$9="x",Toimenpiteet!$E$60,0)+IF(G$10="x",Toimenpiteet!$E$88,0))/(1+$C$13)^EF$61</f>
        <v>251.38337675562002</v>
      </c>
      <c r="EG93" s="37">
        <f ca="1">IF(H$11="x",Toimenpiteet!$E$115,BG93*(CG93/1000)+(Satokasvi!$E$28-Satokasvi!$E$7)+IF(H$8="x",Toimenpiteet!$E$29,0)+IF(H$9="x",Toimenpiteet!$E$60,0)+IF(H$10="x",Toimenpiteet!$E$88,0))/(1+$C$13)^EG$61</f>
        <v>-221.93332802116842</v>
      </c>
      <c r="EH93" s="37">
        <f ca="1">IF(I$11="x",Toimenpiteet!$E$115,BH93*(CH93/1000)+(Satokasvi!$E$28-Satokasvi!$E$7)+IF(I$8="x",Toimenpiteet!$E$29,0)+IF(I$9="x",Toimenpiteet!$E$60,0)+IF(I$10="x",Toimenpiteet!$E$88,0))/(1+$C$13)^EH$61</f>
        <v>107.33832867428058</v>
      </c>
      <c r="EI93" s="37">
        <f ca="1">IF(J$11="x",Toimenpiteet!$E$115,BI93*(CI93/1000)+(Satokasvi!$E$28-Satokasvi!$E$7)+IF(J$8="x",Toimenpiteet!$E$29,0)+IF(J$9="x",Toimenpiteet!$E$60,0)+IF(J$10="x",Toimenpiteet!$E$88,0))/(1+$C$13)^EI$61</f>
        <v>57.411842966470772</v>
      </c>
      <c r="EJ93" s="37">
        <f ca="1">IF(K$11="x",Toimenpiteet!$E$115,BJ93*(CJ93/1000)+(Satokasvi!$E$28-Satokasvi!$E$7)+IF(K$8="x",Toimenpiteet!$E$29,0)+IF(K$9="x",Toimenpiteet!$E$60,0)+IF(K$10="x",Toimenpiteet!$E$88,0))/(1+$C$13)^EJ$61</f>
        <v>135.56142993800333</v>
      </c>
      <c r="EK93" s="37">
        <f ca="1">IF(L$11="x",Toimenpiteet!$E$115,BK93*(CK93/1000)+(Satokasvi!$E$28-Satokasvi!$E$7)+IF(L$8="x",Toimenpiteet!$E$29,0)+IF(L$9="x",Toimenpiteet!$E$60,0)+IF(L$10="x",Toimenpiteet!$E$88,0))/(1+$C$13)^EK$61</f>
        <v>92.294125559121014</v>
      </c>
      <c r="EL93" s="37">
        <f ca="1">IF(M$11="x",Toimenpiteet!$E$115,BL93*(CL93/1000)+(Satokasvi!$E$28-Satokasvi!$E$7)+IF(M$8="x",Toimenpiteet!$E$29,0)+IF(M$9="x",Toimenpiteet!$E$60,0)+IF(M$10="x",Toimenpiteet!$E$88,0))/(1+$C$13)^EL$61</f>
        <v>258.06581966683922</v>
      </c>
      <c r="EM93" s="37">
        <f ca="1">IF(N$11="x",Toimenpiteet!$E$115,BM93*(CM93/1000)+(Satokasvi!$E$28-Satokasvi!$E$7)+IF(N$8="x",Toimenpiteet!$E$29,0)+IF(N$9="x",Toimenpiteet!$E$60,0)+IF(N$10="x",Toimenpiteet!$E$88,0))/(1+$C$13)^EM$61</f>
        <v>298.27076979672086</v>
      </c>
      <c r="EN93" s="37">
        <f ca="1">IF(O$11="x",Toimenpiteet!$E$115,BN93*(CN93/1000)+(Satokasvi!$E$28-Satokasvi!$E$7)+IF(O$8="x",Toimenpiteet!$E$29,0)+IF(O$9="x",Toimenpiteet!$E$60,0)+IF(O$10="x",Toimenpiteet!$E$88,0))/(1+$C$13)^EN$61</f>
        <v>179.21530107567116</v>
      </c>
      <c r="EO93" s="37">
        <f ca="1">IF(P$11="x",Toimenpiteet!$E$115,BO93*(CO93/1000)+(Satokasvi!$E$28-Satokasvi!$E$7)+IF(P$8="x",Toimenpiteet!$E$29,0)+IF(P$9="x",Toimenpiteet!$E$60,0)+IF(P$10="x",Toimenpiteet!$E$88,0))/(1+$C$13)^EO$61</f>
        <v>165.85462982291548</v>
      </c>
      <c r="EP93" s="37">
        <f ca="1">IF(Q$11="x",Toimenpiteet!$E$115,BP93*(CP93/1000)+(Satokasvi!$E$28-Satokasvi!$E$7)+IF(Q$8="x",Toimenpiteet!$E$29,0)+IF(Q$9="x",Toimenpiteet!$E$60,0)+IF(Q$10="x",Toimenpiteet!$E$88,0))/(1+$C$13)^EP$61</f>
        <v>191.92398949780241</v>
      </c>
      <c r="EQ93" s="37">
        <f ca="1">IF(R$11="x",Toimenpiteet!$E$115,BQ93*(CQ93/1000)+(Satokasvi!$E$28-Satokasvi!$E$7)+IF(R$8="x",Toimenpiteet!$E$29,0)+IF(R$9="x",Toimenpiteet!$E$60,0)+IF(R$10="x",Toimenpiteet!$E$88,0))/(1+$C$13)^EQ$61</f>
        <v>-165.13923889333032</v>
      </c>
      <c r="ER93" s="37">
        <f ca="1">IF(S$11="x",Toimenpiteet!$E$115,BR93*(CR93/1000)+(Satokasvi!$E$28-Satokasvi!$E$7)+IF(S$8="x",Toimenpiteet!$E$29,0)+IF(S$9="x",Toimenpiteet!$E$60,0)+IF(S$10="x",Toimenpiteet!$E$88,0))/(1+$C$13)^ER$61</f>
        <v>-160.32935814886437</v>
      </c>
      <c r="ES93" s="37">
        <f ca="1">IF(T$11="x",Toimenpiteet!$E$115,BS93*(CS93/1000)+(Satokasvi!$E$28-Satokasvi!$E$7)+IF(T$8="x",Toimenpiteet!$E$29,0)+IF(T$9="x",Toimenpiteet!$E$60,0)+IF(T$10="x",Toimenpiteet!$E$88,0))/(1+$C$13)^ES$61</f>
        <v>143.91273337947351</v>
      </c>
      <c r="ET93" s="37">
        <f ca="1">IF(U$11="x",Toimenpiteet!$E$115,BT93*(CT93/1000)+(Satokasvi!$E$28-Satokasvi!$E$7)+IF(U$8="x",Toimenpiteet!$E$29,0)+IF(U$9="x",Toimenpiteet!$E$60,0)+IF(U$10="x",Toimenpiteet!$E$88,0))/(1+$C$13)^ET$61</f>
        <v>36.793130111529628</v>
      </c>
      <c r="EU93" s="37">
        <f ca="1">IF(V$11="x",Toimenpiteet!$E$115,BU93*(CU93/1000)+(Satokasvi!$E$28-Satokasvi!$E$7)+IF(V$8="x",Toimenpiteet!$E$29,0)+IF(V$9="x",Toimenpiteet!$E$60,0)+IF(V$10="x",Toimenpiteet!$E$88,0))/(1+$C$13)^EU$61</f>
        <v>107.6840966128258</v>
      </c>
      <c r="EV93" s="37">
        <f ca="1">IF(W$11="x",Toimenpiteet!$E$115,BV93*(CV93/1000)+(Satokasvi!$E$28-Satokasvi!$E$7)+IF(W$8="x",Toimenpiteet!$E$29,0)+IF(W$9="x",Toimenpiteet!$E$60,0)+IF(W$10="x",Toimenpiteet!$E$88,0))/(1+$C$13)^EV$61</f>
        <v>222.20794224449108</v>
      </c>
      <c r="EW93" s="37">
        <f ca="1">IF(X$11="x",Toimenpiteet!$E$115,BW93*(CW93/1000)+(Satokasvi!$E$28-Satokasvi!$E$7)+IF(X$8="x",Toimenpiteet!$E$29,0)+IF(X$9="x",Toimenpiteet!$E$60,0)+IF(X$10="x",Toimenpiteet!$E$88,0))/(1+$C$13)^EW$61</f>
        <v>70.28153860107949</v>
      </c>
      <c r="EX93" s="37">
        <f ca="1">IF(Y$11="x",Toimenpiteet!$E$115,BX93*(CX93/1000)+(Satokasvi!$E$28-Satokasvi!$E$7)+IF(Y$8="x",Toimenpiteet!$E$29,0)+IF(Y$9="x",Toimenpiteet!$E$60,0)+IF(Y$10="x",Toimenpiteet!$E$88,0))/(1+$C$13)^EX$61</f>
        <v>-134.27331333386908</v>
      </c>
      <c r="EY93" s="37">
        <f ca="1">IF(Z$11="x",Toimenpiteet!$E$115,BY93*(CY93/1000)+(Satokasvi!$E$28-Satokasvi!$E$7)+IF(Z$8="x",Toimenpiteet!$E$29,0)+IF(Z$9="x",Toimenpiteet!$E$60,0)+IF(Z$10="x",Toimenpiteet!$E$88,0))/(1+$C$13)^EY$61</f>
        <v>-130.36244012997</v>
      </c>
      <c r="EZ93" s="37">
        <f ca="1">IF(AA$11="x",Toimenpiteet!$E$115,BZ93*(CZ93/1000)+(Satokasvi!$E$28-Satokasvi!$E$7)+IF(AA$8="x",Toimenpiteet!$E$29,0)+IF(AA$9="x",Toimenpiteet!$E$60,0)+IF(AA$10="x",Toimenpiteet!$E$88,0))/(1+$C$13)^EZ$61</f>
        <v>16.223780919519566</v>
      </c>
      <c r="FA93" s="37"/>
      <c r="FB93" s="37">
        <f t="shared" ca="1" si="48"/>
        <v>-257.28155339805824</v>
      </c>
      <c r="FC93" s="37">
        <f t="shared" ca="1" si="49"/>
        <v>-507.06946931850314</v>
      </c>
      <c r="FD93" s="37">
        <f t="shared" ca="1" si="50"/>
        <v>-225.7923354972587</v>
      </c>
      <c r="FE93" s="37">
        <f t="shared" ca="1" si="51"/>
        <v>-8.4223738058037725</v>
      </c>
      <c r="FF93" s="37">
        <f t="shared" ca="1" si="52"/>
        <v>242.96100294981625</v>
      </c>
      <c r="FG93" s="37">
        <f t="shared" ca="1" si="53"/>
        <v>21.027674928647826</v>
      </c>
      <c r="FH93" s="37">
        <f t="shared" ca="1" si="54"/>
        <v>128.3660036029284</v>
      </c>
      <c r="FI93" s="37">
        <f t="shared" ca="1" si="55"/>
        <v>185.77784656939917</v>
      </c>
      <c r="FJ93" s="37">
        <f t="shared" ca="1" si="56"/>
        <v>321.33927650740247</v>
      </c>
      <c r="FK93" s="37">
        <f t="shared" ca="1" si="57"/>
        <v>413.6334020665235</v>
      </c>
      <c r="FL93" s="37">
        <f t="shared" ca="1" si="58"/>
        <v>671.69922173336272</v>
      </c>
      <c r="FM93" s="37">
        <f t="shared" ca="1" si="59"/>
        <v>969.96999153008358</v>
      </c>
      <c r="FN93" s="37">
        <f t="shared" ca="1" si="60"/>
        <v>1149.1852926057547</v>
      </c>
      <c r="FO93" s="37">
        <f t="shared" ca="1" si="61"/>
        <v>1315.0399224286703</v>
      </c>
      <c r="FP93" s="37">
        <f t="shared" ca="1" si="62"/>
        <v>1506.9639119264727</v>
      </c>
      <c r="FQ93" s="37">
        <f t="shared" ca="1" si="63"/>
        <v>1341.8246730331425</v>
      </c>
      <c r="FR93" s="37">
        <f t="shared" ca="1" si="64"/>
        <v>1181.4953148842781</v>
      </c>
      <c r="FS93" s="37">
        <f t="shared" ca="1" si="65"/>
        <v>1325.4080482637517</v>
      </c>
      <c r="FT93" s="37">
        <f t="shared" ca="1" si="66"/>
        <v>1362.2011783752812</v>
      </c>
      <c r="FU93" s="37">
        <f t="shared" ca="1" si="67"/>
        <v>1469.8852749881071</v>
      </c>
      <c r="FV93" s="37">
        <f t="shared" ca="1" si="68"/>
        <v>1692.0932172325981</v>
      </c>
      <c r="FW93" s="37">
        <f t="shared" ca="1" si="69"/>
        <v>1762.3747558336777</v>
      </c>
      <c r="FX93" s="37">
        <f t="shared" ca="1" si="70"/>
        <v>1628.1014424998086</v>
      </c>
      <c r="FY93" s="37">
        <f t="shared" ca="1" si="71"/>
        <v>1497.7390023698385</v>
      </c>
      <c r="FZ93" s="37">
        <f t="shared" ca="1" si="72"/>
        <v>1513.9627832893582</v>
      </c>
      <c r="GA93" s="37"/>
      <c r="GB93" s="37">
        <f t="shared" ca="1" si="73"/>
        <v>-257.28155339805824</v>
      </c>
      <c r="GC93" s="37">
        <f t="shared" ca="1" si="74"/>
        <v>-507.06946931850314</v>
      </c>
      <c r="GD93" s="37">
        <f t="shared" ca="1" si="23"/>
        <v>-225.7923354972587</v>
      </c>
      <c r="GE93" s="37">
        <f t="shared" ca="1" si="24"/>
        <v>-8.4223738058037725</v>
      </c>
      <c r="GF93" s="37">
        <f t="shared" ca="1" si="25"/>
        <v>242.96100294981625</v>
      </c>
      <c r="GG93" s="37">
        <f t="shared" ca="1" si="26"/>
        <v>21.027674928647826</v>
      </c>
      <c r="GH93" s="37">
        <f t="shared" ca="1" si="27"/>
        <v>128.3660036029284</v>
      </c>
      <c r="GI93" s="37">
        <f t="shared" ca="1" si="28"/>
        <v>185.77784656939917</v>
      </c>
      <c r="GJ93" s="37">
        <f t="shared" ca="1" si="29"/>
        <v>321.33927650740247</v>
      </c>
      <c r="GK93" s="37">
        <f t="shared" ca="1" si="30"/>
        <v>413.6334020665235</v>
      </c>
      <c r="GL93" s="37">
        <f t="shared" ca="1" si="31"/>
        <v>671.69922173336272</v>
      </c>
      <c r="GM93" s="37">
        <f t="shared" ca="1" si="32"/>
        <v>969.96999153008358</v>
      </c>
      <c r="GN93" s="37">
        <f t="shared" ca="1" si="33"/>
        <v>1149.1852926057547</v>
      </c>
      <c r="GO93" s="37">
        <f t="shared" ca="1" si="34"/>
        <v>1315.0399224286703</v>
      </c>
      <c r="GP93" s="37">
        <f t="shared" ca="1" si="35"/>
        <v>1506.9639119264727</v>
      </c>
      <c r="GQ93" s="37">
        <f t="shared" ca="1" si="36"/>
        <v>1341.8246730331425</v>
      </c>
      <c r="GR93" s="37">
        <f t="shared" ca="1" si="37"/>
        <v>1181.4953148842781</v>
      </c>
      <c r="GS93" s="37">
        <f t="shared" ca="1" si="38"/>
        <v>1325.4080482637517</v>
      </c>
      <c r="GT93" s="37">
        <f t="shared" ca="1" si="39"/>
        <v>1362.2011783752812</v>
      </c>
      <c r="GU93" s="37">
        <f t="shared" ca="1" si="40"/>
        <v>1469.8852749881071</v>
      </c>
      <c r="GV93" s="37">
        <f t="shared" ca="1" si="41"/>
        <v>1692.0932172325981</v>
      </c>
      <c r="GW93" s="37">
        <f t="shared" ca="1" si="42"/>
        <v>1762.3747558336777</v>
      </c>
      <c r="GX93" s="37">
        <f t="shared" ca="1" si="43"/>
        <v>1628.1014424998086</v>
      </c>
      <c r="GY93" s="37">
        <f t="shared" ca="1" si="44"/>
        <v>1497.7390023698385</v>
      </c>
      <c r="GZ93" s="37">
        <f t="shared" ca="1" si="45"/>
        <v>1513.9627832893582</v>
      </c>
      <c r="HA93" s="37"/>
      <c r="HB93" s="37">
        <f t="shared" ca="1" si="77"/>
        <v>242.96100294981625</v>
      </c>
      <c r="HC93" s="37">
        <f t="shared" ca="1" si="75"/>
        <v>242.96100294981625</v>
      </c>
      <c r="HD93" s="37">
        <f t="shared" ca="1" si="76"/>
        <v>0</v>
      </c>
      <c r="HE93" s="5"/>
      <c r="HF93" s="37">
        <f t="shared" si="84"/>
        <v>-0.3888888888888889</v>
      </c>
      <c r="HG93" s="37">
        <f>$HG$70</f>
        <v>-3.3333333333333326E-2</v>
      </c>
      <c r="HH93" s="19">
        <f>IF(C$11="x",0,Satokasvi!$H$6*(1+$HF93)*(1+_xlfn.XLOOKUP($HG93,$HG$67:$HG$76,HH$67:HH$76)))</f>
        <v>1522.6851851851852</v>
      </c>
      <c r="HI93" s="35">
        <f>IF(D$11="x",0,Satokasvi!$H$6*(1+$HF93)*(1+_xlfn.XLOOKUP($HG93,$HG$67:$HG$76,HI$67:HI$76)))</f>
        <v>1517.5925925925926</v>
      </c>
      <c r="HJ93" s="35">
        <f>IF(E$11="x",0,Satokasvi!$H$6*(1+$HF93)*(1+_xlfn.XLOOKUP($HG93,$HG$67:$HG$76,HJ$67:HJ$76)))</f>
        <v>1512.5</v>
      </c>
      <c r="HK93" s="35">
        <f>IF(F$11="x",0,Satokasvi!$H$6*(1+$HF93)*(1+_xlfn.XLOOKUP($HG93,$HG$67:$HG$76,HK$67:HK$76)))</f>
        <v>1507.4074074074074</v>
      </c>
      <c r="HL93" s="35">
        <f>IF(G$11="x",0,Satokasvi!$H$6*(1+$HF93)*(1+_xlfn.XLOOKUP($HG93,$HG$67:$HG$76,HL$67:HL$76)))</f>
        <v>1502.314814814815</v>
      </c>
      <c r="HM93" s="35">
        <f>IF(H$11="x",0,Satokasvi!$H$6*(1+$HF93)*(1+_xlfn.XLOOKUP($HG93,$HG$67:$HG$76,HM$67:HM$76)))</f>
        <v>1497.2222222222222</v>
      </c>
      <c r="HN93" s="35">
        <f>IF(I$11="x",0,Satokasvi!$H$6*(1+$HF93)*(1+_xlfn.XLOOKUP($HG93,$HG$67:$HG$76,HN$67:HN$76)))</f>
        <v>1492.1296296296298</v>
      </c>
      <c r="HO93" s="35">
        <f>IF(J$11="x",0,Satokasvi!$H$6*(1+$HF93)*(1+_xlfn.XLOOKUP($HG93,$HG$67:$HG$76,HO$67:HO$76)))</f>
        <v>1487.0370370370372</v>
      </c>
      <c r="HP93" s="35">
        <f>IF(K$11="x",0,Satokasvi!$H$6*(1+$HF93)*(1+_xlfn.XLOOKUP($HG93,$HG$67:$HG$76,HP$67:HP$76)))</f>
        <v>1481.9444444444443</v>
      </c>
      <c r="HQ93" s="35">
        <f>IF(L$11="x",0,Satokasvi!$H$6*(1+$HF93)*(1+_xlfn.XLOOKUP($HG93,$HG$67:$HG$76,HQ$67:HQ$76)))</f>
        <v>1476.851851851852</v>
      </c>
      <c r="HR93" s="35">
        <f>IF(M$11="x",0,Satokasvi!$H$6*(1+$HF93)*(1+_xlfn.XLOOKUP($HG93,$HG$67:$HG$76,HR$67:HR$76)))</f>
        <v>1476.851851851852</v>
      </c>
      <c r="HS93" s="35">
        <f>IF(N$11="x",0,Satokasvi!$H$6*(1+$HF93)*(1+_xlfn.XLOOKUP($HG93,$HG$67:$HG$76,HS$67:HS$76)))</f>
        <v>1476.851851851852</v>
      </c>
      <c r="HT93" s="35">
        <f>IF(O$11="x",0,Satokasvi!$H$6*(1+$HF93)*(1+_xlfn.XLOOKUP($HG93,$HG$67:$HG$76,HT$67:HT$76)))</f>
        <v>1476.851851851852</v>
      </c>
      <c r="HU93" s="35">
        <f>IF(P$11="x",0,Satokasvi!$H$6*(1+$HF93)*(1+_xlfn.XLOOKUP($HG93,$HG$67:$HG$76,HU$67:HU$76)))</f>
        <v>1476.851851851852</v>
      </c>
      <c r="HV93" s="35">
        <f>IF(Q$11="x",0,Satokasvi!$H$6*(1+$HF93)*(1+_xlfn.XLOOKUP($HG93,$HG$67:$HG$76,HV$67:HV$76)))</f>
        <v>1476.851851851852</v>
      </c>
      <c r="HW93" s="35">
        <f>IF(R$11="x",0,Satokasvi!$H$6*(1+$HF93)*(1+_xlfn.XLOOKUP($HG93,$HG$67:$HG$76,HW$67:HW$76)))</f>
        <v>1476.851851851852</v>
      </c>
      <c r="HX93" s="35">
        <f>IF(S$11="x",0,Satokasvi!$H$6*(1+$HF93)*(1+_xlfn.XLOOKUP($HG93,$HG$67:$HG$76,HX$67:HX$76)))</f>
        <v>1476.851851851852</v>
      </c>
      <c r="HY93" s="35">
        <f>IF(T$11="x",0,Satokasvi!$H$6*(1+$HF93)*(1+_xlfn.XLOOKUP($HG93,$HG$67:$HG$76,HY$67:HY$76)))</f>
        <v>1476.851851851852</v>
      </c>
      <c r="HZ93" s="35">
        <f>IF(U$11="x",0,Satokasvi!$H$6*(1+$HF93)*(1+_xlfn.XLOOKUP($HG93,$HG$67:$HG$76,HZ$67:HZ$76)))</f>
        <v>1476.851851851852</v>
      </c>
      <c r="IA93" s="35">
        <f>IF(V$11="x",0,Satokasvi!$H$6*(1+$HF93)*(1+_xlfn.XLOOKUP($HG93,$HG$67:$HG$76,IA$67:IA$76)))</f>
        <v>1476.851851851852</v>
      </c>
      <c r="IB93" s="35">
        <f>IF(W$11="x",0,Satokasvi!$H$6*(1+$HF93)*(1+_xlfn.XLOOKUP($HG93,$HG$67:$HG$76,IB$67:IB$76)))</f>
        <v>1476.851851851852</v>
      </c>
      <c r="IC93" s="35">
        <f>IF(X$11="x",0,Satokasvi!$H$6*(1+$HF93)*(1+_xlfn.XLOOKUP($HG93,$HG$67:$HG$76,IC$67:IC$76)))</f>
        <v>1476.851851851852</v>
      </c>
      <c r="ID93" s="35">
        <f>IF(Y$11="x",0,Satokasvi!$H$6*(1+$HF93)*(1+_xlfn.XLOOKUP($HG93,$HG$67:$HG$76,ID$67:ID$76)))</f>
        <v>1476.851851851852</v>
      </c>
      <c r="IE93" s="35">
        <f>IF(Z$11="x",0,Satokasvi!$H$6*(1+$HF93)*(1+_xlfn.XLOOKUP($HG93,$HG$67:$HG$76,IE$67:IE$76)))</f>
        <v>1476.851851851852</v>
      </c>
      <c r="IF93" s="35">
        <f>IF(AA$11="x",0,Satokasvi!$H$6*(1+$HF93)*(1+_xlfn.XLOOKUP($HG93,$HG$67:$HG$76,IF$67:IF$76)))</f>
        <v>1476.851851851852</v>
      </c>
    </row>
    <row r="94" spans="2:240" x14ac:dyDescent="0.35">
      <c r="B94" s="15">
        <f t="shared" ca="1" si="82"/>
        <v>0.142165242006693</v>
      </c>
      <c r="C94" s="15">
        <f t="shared" ca="1" si="82"/>
        <v>0.84768866769773299</v>
      </c>
      <c r="D94" s="15">
        <f t="shared" ca="1" si="82"/>
        <v>0.25896951532072099</v>
      </c>
      <c r="E94" s="15">
        <f t="shared" ca="1" si="82"/>
        <v>0.3521411089705887</v>
      </c>
      <c r="F94" s="15">
        <f t="shared" ca="1" si="82"/>
        <v>0.92461859080495234</v>
      </c>
      <c r="G94" s="15">
        <f t="shared" ca="1" si="82"/>
        <v>0.42837568391553249</v>
      </c>
      <c r="H94" s="15">
        <f t="shared" ca="1" si="82"/>
        <v>0.57209734269271406</v>
      </c>
      <c r="I94" s="15">
        <f t="shared" ca="1" si="82"/>
        <v>0.15401561937111796</v>
      </c>
      <c r="J94" s="15">
        <f t="shared" ca="1" si="82"/>
        <v>0.97955168664666792</v>
      </c>
      <c r="K94" s="15">
        <f t="shared" ca="1" si="82"/>
        <v>0.10085868980290635</v>
      </c>
      <c r="L94" s="15">
        <f t="shared" ca="1" si="82"/>
        <v>2.2974865654775023E-2</v>
      </c>
      <c r="M94" s="15">
        <f t="shared" ca="1" si="82"/>
        <v>0.94359970193605402</v>
      </c>
      <c r="N94" s="15">
        <f t="shared" ca="1" si="82"/>
        <v>0.42129514770468579</v>
      </c>
      <c r="O94" s="15">
        <f t="shared" ca="1" si="82"/>
        <v>0.89985891513187821</v>
      </c>
      <c r="P94" s="15">
        <f t="shared" ca="1" si="82"/>
        <v>0.26556177074002962</v>
      </c>
      <c r="Q94" s="15">
        <f t="shared" ref="Q94:S109" ca="1" si="85">RAND()</f>
        <v>0.99978470460829194</v>
      </c>
      <c r="R94" s="15">
        <f t="shared" ca="1" si="85"/>
        <v>0.12346380365884735</v>
      </c>
      <c r="S94" s="15">
        <f t="shared" ca="1" si="85"/>
        <v>7.8799678674976947E-2</v>
      </c>
      <c r="T94" s="15">
        <f t="shared" ca="1" si="81"/>
        <v>0.47932567778948976</v>
      </c>
      <c r="U94" s="15">
        <f t="shared" ca="1" si="81"/>
        <v>0.4560265366637567</v>
      </c>
      <c r="V94" s="15">
        <f t="shared" ca="1" si="81"/>
        <v>0.63662475962072085</v>
      </c>
      <c r="W94" s="15">
        <f t="shared" ca="1" si="81"/>
        <v>0.41082780226795657</v>
      </c>
      <c r="X94" s="15">
        <f t="shared" ca="1" si="81"/>
        <v>0.24988315504745418</v>
      </c>
      <c r="Y94" s="15">
        <f t="shared" ca="1" si="81"/>
        <v>0.16889239992720795</v>
      </c>
      <c r="Z94" s="15">
        <f t="shared" ca="1" si="81"/>
        <v>0.66685738363049452</v>
      </c>
      <c r="AB94" s="5">
        <f ca="1">_xlfn.NORM.INV(B94,Satokasvi!$H$8,Satokasvi!$I$8)*_xlfn.BINOM.INV(1,(1-Satokasvi!$H$15),B94)</f>
        <v>0</v>
      </c>
      <c r="AC94" s="5">
        <f ca="1">_xlfn.NORM.INV(C94,Satokasvi!$H$8,Satokasvi!$I$8)*_xlfn.BINOM.INV(1,(1-Satokasvi!$H$15),C94)</f>
        <v>2756.642670778187</v>
      </c>
      <c r="AD94" s="5">
        <f ca="1">_xlfn.NORM.INV(D94,Satokasvi!$H$8,Satokasvi!$I$8)*_xlfn.BINOM.INV(1,(1-Satokasvi!$H$15),D94)</f>
        <v>2338.3686027516992</v>
      </c>
      <c r="AE94" s="5">
        <f ca="1">_xlfn.NORM.INV(E94,Satokasvi!$H$8,Satokasvi!$I$8)*_xlfn.BINOM.INV(1,(1-Satokasvi!$H$15),E94)</f>
        <v>2405.1134212075431</v>
      </c>
      <c r="AF94" s="5">
        <f ca="1">_xlfn.NORM.INV(F94,Satokasvi!$H$8,Satokasvi!$I$8)*_xlfn.BINOM.INV(1,(1-Satokasvi!$H$15),F94)</f>
        <v>2859.2105659094204</v>
      </c>
      <c r="AG94" s="5">
        <f ca="1">_xlfn.NORM.INV(G94,Satokasvi!$H$8,Satokasvi!$I$8)*_xlfn.BINOM.INV(1,(1-Satokasvi!$H$15),G94)</f>
        <v>2454.8722335482262</v>
      </c>
      <c r="AH94" s="5">
        <f ca="1">_xlfn.NORM.INV(H94,Satokasvi!$H$8,Satokasvi!$I$8)*_xlfn.BINOM.INV(1,(1-Satokasvi!$H$15),H94)</f>
        <v>2545.4290937253213</v>
      </c>
      <c r="AI94" s="5">
        <f ca="1">_xlfn.NORM.INV(I94,Satokasvi!$H$8,Satokasvi!$I$8)*_xlfn.BINOM.INV(1,(1-Satokasvi!$H$15),I94)</f>
        <v>0</v>
      </c>
      <c r="AJ94" s="5">
        <f ca="1">_xlfn.NORM.INV(J94,Satokasvi!$H$8,Satokasvi!$I$8)*_xlfn.BINOM.INV(1,(1-Satokasvi!$H$15),J94)</f>
        <v>3011.1441289995064</v>
      </c>
      <c r="AK94" s="5">
        <f ca="1">_xlfn.NORM.INV(K94,Satokasvi!$H$8,Satokasvi!$I$8)*_xlfn.BINOM.INV(1,(1-Satokasvi!$H$15),K94)</f>
        <v>0</v>
      </c>
      <c r="AL94" s="5">
        <f ca="1">_xlfn.NORM.INV(L94,Satokasvi!$H$8,Satokasvi!$I$8)*_xlfn.BINOM.INV(1,(1-Satokasvi!$H$15),L94)</f>
        <v>0</v>
      </c>
      <c r="AM94" s="5">
        <f ca="1">_xlfn.NORM.INV(M94,Satokasvi!$H$8,Satokasvi!$I$8)*_xlfn.BINOM.INV(1,(1-Satokasvi!$H$15),M94)</f>
        <v>2896.4324720548534</v>
      </c>
      <c r="AN94" s="5">
        <f ca="1">_xlfn.NORM.INV(N94,Satokasvi!$H$8,Satokasvi!$I$8)*_xlfn.BINOM.INV(1,(1-Satokasvi!$H$15),N94)</f>
        <v>2450.3546790565929</v>
      </c>
      <c r="AO94" s="5">
        <f ca="1">_xlfn.NORM.INV(O94,Satokasvi!$H$8,Satokasvi!$I$8)*_xlfn.BINOM.INV(1,(1-Satokasvi!$H$15),O94)</f>
        <v>2820.1870173164052</v>
      </c>
      <c r="AP94" s="5">
        <f ca="1">_xlfn.NORM.INV(P94,Satokasvi!$H$8,Satokasvi!$I$8)*_xlfn.BINOM.INV(1,(1-Satokasvi!$H$15),P94)</f>
        <v>2343.4270414821913</v>
      </c>
      <c r="AQ94" s="5">
        <f ca="1">_xlfn.NORM.INV(Q94,Satokasvi!$H$8,Satokasvi!$I$8)*_xlfn.BINOM.INV(1,(1-Satokasvi!$H$15),Q94)</f>
        <v>3380.1470467532163</v>
      </c>
      <c r="AR94" s="5">
        <f ca="1">_xlfn.NORM.INV(R94,Satokasvi!$H$8,Satokasvi!$I$8)*_xlfn.BINOM.INV(1,(1-Satokasvi!$H$15),R94)</f>
        <v>0</v>
      </c>
      <c r="AS94" s="5">
        <f ca="1">_xlfn.NORM.INV(S94,Satokasvi!$H$8,Satokasvi!$I$8)*_xlfn.BINOM.INV(1,(1-Satokasvi!$H$15),S94)</f>
        <v>0</v>
      </c>
      <c r="AT94" s="5">
        <f ca="1">_xlfn.NORM.INV(T94,Satokasvi!$H$8,Satokasvi!$I$8)*_xlfn.BINOM.INV(1,(1-Satokasvi!$H$15),T94)</f>
        <v>2487.0384853993442</v>
      </c>
      <c r="AU94" s="5">
        <f ca="1">_xlfn.NORM.INV(U94,Satokasvi!$H$8,Satokasvi!$I$8)*_xlfn.BINOM.INV(1,(1-Satokasvi!$H$15),U94)</f>
        <v>2472.3876803005423</v>
      </c>
      <c r="AV94" s="5">
        <f ca="1">_xlfn.NORM.INV(V94,Satokasvi!$H$8,Satokasvi!$I$8)*_xlfn.BINOM.INV(1,(1-Satokasvi!$H$15),V94)</f>
        <v>2587.3628400440562</v>
      </c>
      <c r="AW94" s="5">
        <f ca="1">_xlfn.NORM.INV(W94,Satokasvi!$H$8,Satokasvi!$I$8)*_xlfn.BINOM.INV(1,(1-Satokasvi!$H$15),W94)</f>
        <v>2443.6459803355528</v>
      </c>
      <c r="AX94" s="5">
        <f ca="1">_xlfn.NORM.INV(X94,Satokasvi!$H$8,Satokasvi!$I$8)*_xlfn.BINOM.INV(1,(1-Satokasvi!$H$15),X94)</f>
        <v>0</v>
      </c>
      <c r="AY94" s="5">
        <f ca="1">_xlfn.NORM.INV(Y94,Satokasvi!$H$8,Satokasvi!$I$8)*_xlfn.BINOM.INV(1,(1-Satokasvi!$H$15),Y94)</f>
        <v>0</v>
      </c>
      <c r="AZ94" s="5">
        <f ca="1">_xlfn.NORM.INV(Z94,Satokasvi!$H$8,Satokasvi!$I$8)*_xlfn.BINOM.INV(1,(1-Satokasvi!$H$15),Z94)</f>
        <v>2607.8129707521362</v>
      </c>
      <c r="BB94" s="5">
        <f ca="1">IF(C$11="x",0,_xlfn.NORM.INV(B94,Satokasvi!$H$8,Satokasvi!$I$8)*IF(C$8="x",(1+Toimenpiteet!$C$7),1)*IF(C$9="x",(1+Toimenpiteet!$C$34),1)*(1+C$30)*_xlfn.BINOM.INV(1,(1-(Satokasvi!$H$15*(1+C$41))),B94))</f>
        <v>0</v>
      </c>
      <c r="BC94" s="5">
        <f ca="1">IF(D$11="x",0,_xlfn.NORM.INV(C94,Satokasvi!$H$8,Satokasvi!$I$8)*IF(D$8="x",(1+Toimenpiteet!$C$7),1)*IF(D$9="x",(1+Toimenpiteet!$C$34),1)*(1+D$30)*_xlfn.BINOM.INV(1,(1-(Satokasvi!$H$15*(1+D$41))),C94))</f>
        <v>2756.642670778187</v>
      </c>
      <c r="BD94" s="5">
        <f ca="1">IF(E$11="x",0,_xlfn.NORM.INV(D94,Satokasvi!$H$8,Satokasvi!$I$8)*IF(E$8="x",(1+Toimenpiteet!$C$7),1)*IF(E$9="x",(1+Toimenpiteet!$C$34),1)*(1+E$30)*_xlfn.BINOM.INV(1,(1-(Satokasvi!$H$15*(1+E$41))),D94))</f>
        <v>2338.3686027516992</v>
      </c>
      <c r="BE94" s="5">
        <f ca="1">IF(F$11="x",0,_xlfn.NORM.INV(E94,Satokasvi!$H$8,Satokasvi!$I$8)*IF(F$8="x",(1+Toimenpiteet!$C$7),1)*IF(F$9="x",(1+Toimenpiteet!$C$34),1)*(1+F$30)*_xlfn.BINOM.INV(1,(1-(Satokasvi!$H$15*(1+F$41))),E94))</f>
        <v>2405.1134212075431</v>
      </c>
      <c r="BF94" s="5">
        <f ca="1">IF(G$11="x",0,_xlfn.NORM.INV(F94,Satokasvi!$H$8,Satokasvi!$I$8)*IF(G$8="x",(1+Toimenpiteet!$C$7),1)*IF(G$9="x",(1+Toimenpiteet!$C$34),1)*(1+G$30)*_xlfn.BINOM.INV(1,(1-(Satokasvi!$H$15*(1+G$41))),F94))</f>
        <v>2859.2105659094204</v>
      </c>
      <c r="BG94" s="5">
        <f ca="1">IF(H$11="x",0,_xlfn.NORM.INV(G94,Satokasvi!$H$8,Satokasvi!$I$8)*IF(H$8="x",(1+Toimenpiteet!$C$7),1)*IF(H$9="x",(1+Toimenpiteet!$C$34),1)*(1+H$30)*_xlfn.BINOM.INV(1,(1-(Satokasvi!$H$15*(1+H$41))),G94))</f>
        <v>2454.8722335482262</v>
      </c>
      <c r="BH94" s="5">
        <f ca="1">IF(I$11="x",0,_xlfn.NORM.INV(H94,Satokasvi!$H$8,Satokasvi!$I$8)*IF(I$8="x",(1+Toimenpiteet!$C$7),1)*IF(I$9="x",(1+Toimenpiteet!$C$34),1)*(1+I$30)*_xlfn.BINOM.INV(1,(1-(Satokasvi!$H$15*(1+I$41))),H94))</f>
        <v>2545.4290937253213</v>
      </c>
      <c r="BI94" s="5">
        <f ca="1">IF(J$11="x",0,_xlfn.NORM.INV(I94,Satokasvi!$H$8,Satokasvi!$I$8)*IF(J$8="x",(1+Toimenpiteet!$C$7),1)*IF(J$9="x",(1+Toimenpiteet!$C$34),1)*(1+J$30)*_xlfn.BINOM.INV(1,(1-(Satokasvi!$H$15*(1+J$41))),I94))</f>
        <v>0</v>
      </c>
      <c r="BJ94" s="5">
        <f ca="1">IF(K$11="x",0,_xlfn.NORM.INV(J94,Satokasvi!$H$8,Satokasvi!$I$8)*IF(K$8="x",(1+Toimenpiteet!$C$7),1)*IF(K$9="x",(1+Toimenpiteet!$C$34),1)*(1+K$30)*_xlfn.BINOM.INV(1,(1-(Satokasvi!$H$15*(1+K$41))),J94))</f>
        <v>3011.1441289995064</v>
      </c>
      <c r="BK94" s="5">
        <f ca="1">IF(L$11="x",0,_xlfn.NORM.INV(K94,Satokasvi!$H$8,Satokasvi!$I$8)*IF(L$8="x",(1+Toimenpiteet!$C$7),1)*IF(L$9="x",(1+Toimenpiteet!$C$34),1)*(1+L$30)*_xlfn.BINOM.INV(1,(1-(Satokasvi!$H$15*(1+L$41))),K94))</f>
        <v>0</v>
      </c>
      <c r="BL94" s="5">
        <f ca="1">IF(M$11="x",0,_xlfn.NORM.INV(L94,Satokasvi!$H$8,Satokasvi!$I$8)*IF(M$8="x",(1+Toimenpiteet!$C$7),1)*IF(M$9="x",(1+Toimenpiteet!$C$34),1)*(1+M$30)*_xlfn.BINOM.INV(1,(1-(Satokasvi!$H$15*(1+M$41))),L94))</f>
        <v>0</v>
      </c>
      <c r="BM94" s="5">
        <f ca="1">IF(N$11="x",0,_xlfn.NORM.INV(M94,Satokasvi!$H$8,Satokasvi!$I$8)*IF(N$8="x",(1+Toimenpiteet!$C$7),1)*IF(N$9="x",(1+Toimenpiteet!$C$34),1)*(1+N$30)*_xlfn.BINOM.INV(1,(1-(Satokasvi!$H$15*(1+N$41))),M94))</f>
        <v>2896.4324720548534</v>
      </c>
      <c r="BN94" s="5">
        <f ca="1">IF(O$11="x",0,_xlfn.NORM.INV(N94,Satokasvi!$H$8,Satokasvi!$I$8)*IF(O$8="x",(1+Toimenpiteet!$C$7),1)*IF(O$9="x",(1+Toimenpiteet!$C$34),1)*(1+O$30)*_xlfn.BINOM.INV(1,(1-(Satokasvi!$H$15*(1+O$41))),N94))</f>
        <v>2450.3546790565929</v>
      </c>
      <c r="BO94" s="5">
        <f ca="1">IF(P$11="x",0,_xlfn.NORM.INV(O94,Satokasvi!$H$8,Satokasvi!$I$8)*IF(P$8="x",(1+Toimenpiteet!$C$7),1)*IF(P$9="x",(1+Toimenpiteet!$C$34),1)*(1+P$30)*_xlfn.BINOM.INV(1,(1-(Satokasvi!$H$15*(1+P$41))),O94))</f>
        <v>2820.1870173164052</v>
      </c>
      <c r="BP94" s="5">
        <f ca="1">IF(Q$11="x",0,_xlfn.NORM.INV(P94,Satokasvi!$H$8,Satokasvi!$I$8)*IF(Q$8="x",(1+Toimenpiteet!$C$7),1)*IF(Q$9="x",(1+Toimenpiteet!$C$34),1)*(1+Q$30)*_xlfn.BINOM.INV(1,(1-(Satokasvi!$H$15*(1+Q$41))),P94))</f>
        <v>2343.4270414821913</v>
      </c>
      <c r="BQ94" s="5">
        <f ca="1">IF(R$11="x",0,_xlfn.NORM.INV(Q94,Satokasvi!$H$8,Satokasvi!$I$8)*IF(R$8="x",(1+Toimenpiteet!$C$7),1)*IF(R$9="x",(1+Toimenpiteet!$C$34),1)*(1+R$30)*_xlfn.BINOM.INV(1,(1-(Satokasvi!$H$15*(1+R$41))),Q94))</f>
        <v>3380.1470467532163</v>
      </c>
      <c r="BR94" s="5">
        <f ca="1">IF(S$11="x",0,_xlfn.NORM.INV(R94,Satokasvi!$H$8,Satokasvi!$I$8)*IF(S$8="x",(1+Toimenpiteet!$C$7),1)*IF(S$9="x",(1+Toimenpiteet!$C$34),1)*(1+S$30)*_xlfn.BINOM.INV(1,(1-(Satokasvi!$H$15*(1+S$41))),R94))</f>
        <v>0</v>
      </c>
      <c r="BS94" s="5">
        <f ca="1">IF(T$11="x",0,_xlfn.NORM.INV(S94,Satokasvi!$H$8,Satokasvi!$I$8)*IF(T$8="x",(1+Toimenpiteet!$C$7),1)*IF(T$9="x",(1+Toimenpiteet!$C$34),1)*(1+T$30)*_xlfn.BINOM.INV(1,(1-(Satokasvi!$H$15*(1+T$41))),S94))</f>
        <v>0</v>
      </c>
      <c r="BT94" s="5">
        <f ca="1">IF(U$11="x",0,_xlfn.NORM.INV(T94,Satokasvi!$H$8,Satokasvi!$I$8)*IF(U$8="x",(1+Toimenpiteet!$C$7),1)*IF(U$9="x",(1+Toimenpiteet!$C$34),1)*(1+U$30)*_xlfn.BINOM.INV(1,(1-(Satokasvi!$H$15*(1+U$41))),T94))</f>
        <v>2487.0384853993442</v>
      </c>
      <c r="BU94" s="5">
        <f ca="1">IF(V$11="x",0,_xlfn.NORM.INV(U94,Satokasvi!$H$8,Satokasvi!$I$8)*IF(V$8="x",(1+Toimenpiteet!$C$7),1)*IF(V$9="x",(1+Toimenpiteet!$C$34),1)*(1+V$30)*_xlfn.BINOM.INV(1,(1-(Satokasvi!$H$15*(1+V$41))),U94))</f>
        <v>2472.3876803005423</v>
      </c>
      <c r="BV94" s="5">
        <f ca="1">IF(W$11="x",0,_xlfn.NORM.INV(V94,Satokasvi!$H$8,Satokasvi!$I$8)*IF(W$8="x",(1+Toimenpiteet!$C$7),1)*IF(W$9="x",(1+Toimenpiteet!$C$34),1)*(1+W$30)*_xlfn.BINOM.INV(1,(1-(Satokasvi!$H$15*(1+W$41))),V94))</f>
        <v>2587.3628400440562</v>
      </c>
      <c r="BW94" s="5">
        <f ca="1">IF(X$11="x",0,_xlfn.NORM.INV(W94,Satokasvi!$H$8,Satokasvi!$I$8)*IF(X$8="x",(1+Toimenpiteet!$C$7),1)*IF(X$9="x",(1+Toimenpiteet!$C$34),1)*(1+X$30)*_xlfn.BINOM.INV(1,(1-(Satokasvi!$H$15*(1+X$41))),W94))</f>
        <v>2443.6459803355528</v>
      </c>
      <c r="BX94" s="5">
        <f ca="1">IF(Y$11="x",0,_xlfn.NORM.INV(X94,Satokasvi!$H$8,Satokasvi!$I$8)*IF(Y$8="x",(1+Toimenpiteet!$C$7),1)*IF(Y$9="x",(1+Toimenpiteet!$C$34),1)*(1+Y$30)*_xlfn.BINOM.INV(1,(1-(Satokasvi!$H$15*(1+Y$41))),X94))</f>
        <v>0</v>
      </c>
      <c r="BY94" s="5">
        <f ca="1">IF(Z$11="x",0,_xlfn.NORM.INV(Y94,Satokasvi!$H$8,Satokasvi!$I$8)*IF(Z$8="x",(1+Toimenpiteet!$C$7),1)*IF(Z$9="x",(1+Toimenpiteet!$C$34),1)*(1+Z$30)*_xlfn.BINOM.INV(1,(1-(Satokasvi!$H$15*(1+Z$41))),Y94))</f>
        <v>0</v>
      </c>
      <c r="BZ94" s="5">
        <f ca="1">IF(AA$11="x",0,_xlfn.NORM.INV(Z94,Satokasvi!$H$8,Satokasvi!$I$8)*IF(AA$8="x",(1+Toimenpiteet!$C$7),1)*IF(AA$9="x",(1+Toimenpiteet!$C$34),1)*(1+AA$30)*_xlfn.BINOM.INV(1,(1-(Satokasvi!$H$15*(1+AA$41))),Z94))</f>
        <v>2607.8129707521362</v>
      </c>
      <c r="CB94" s="35">
        <f ca="1">_xlfn.NORM.INV(RAND(),Satokasvi!$H$13,Satokasvi!$I$13)</f>
        <v>261.91172921232811</v>
      </c>
      <c r="CC94" s="35">
        <f ca="1">_xlfn.NORM.INV(RAND(),Satokasvi!$H$13,Satokasvi!$I$13)</f>
        <v>208.30164340360031</v>
      </c>
      <c r="CD94" s="35">
        <f ca="1">_xlfn.NORM.INV(RAND(),Satokasvi!$H$13,Satokasvi!$I$13)</f>
        <v>141.21710945338953</v>
      </c>
      <c r="CE94" s="35">
        <f ca="1">_xlfn.NORM.INV(RAND(),Satokasvi!$H$13,Satokasvi!$I$13)</f>
        <v>230.76536352831039</v>
      </c>
      <c r="CF94" s="35">
        <f ca="1">_xlfn.NORM.INV(RAND(),Satokasvi!$H$13,Satokasvi!$I$13)</f>
        <v>170.75807156099253</v>
      </c>
      <c r="CG94" s="35">
        <f ca="1">_xlfn.NORM.INV(RAND(),Satokasvi!$H$13,Satokasvi!$I$13)</f>
        <v>167.91858805072977</v>
      </c>
      <c r="CH94" s="35">
        <f ca="1">_xlfn.NORM.INV(RAND(),Satokasvi!$H$13,Satokasvi!$I$13)</f>
        <v>244.16627018435452</v>
      </c>
      <c r="CI94" s="35">
        <f ca="1">_xlfn.NORM.INV(RAND(),Satokasvi!$H$13,Satokasvi!$I$13)</f>
        <v>201.77266618400049</v>
      </c>
      <c r="CJ94" s="35">
        <f ca="1">_xlfn.NORM.INV(RAND(),Satokasvi!$H$13,Satokasvi!$I$13)</f>
        <v>223.53752352135677</v>
      </c>
      <c r="CK94" s="35">
        <f ca="1">_xlfn.NORM.INV(RAND(),Satokasvi!$H$13,Satokasvi!$I$13)</f>
        <v>181.94477407547117</v>
      </c>
      <c r="CL94" s="35">
        <f ca="1">_xlfn.NORM.INV(RAND(),Satokasvi!$H$13,Satokasvi!$I$13)</f>
        <v>135.08664481459988</v>
      </c>
      <c r="CM94" s="35">
        <f ca="1">_xlfn.NORM.INV(RAND(),Satokasvi!$H$13,Satokasvi!$I$13)</f>
        <v>225.69154178566421</v>
      </c>
      <c r="CN94" s="35">
        <f ca="1">_xlfn.NORM.INV(RAND(),Satokasvi!$H$13,Satokasvi!$I$13)</f>
        <v>224.07196483217618</v>
      </c>
      <c r="CO94" s="35">
        <f ca="1">_xlfn.NORM.INV(RAND(),Satokasvi!$H$13,Satokasvi!$I$13)</f>
        <v>250.2717484642753</v>
      </c>
      <c r="CP94" s="35">
        <f ca="1">_xlfn.NORM.INV(RAND(),Satokasvi!$H$13,Satokasvi!$I$13)</f>
        <v>174.92611288538765</v>
      </c>
      <c r="CQ94" s="35">
        <f ca="1">_xlfn.NORM.INV(RAND(),Satokasvi!$H$13,Satokasvi!$I$13)</f>
        <v>196.97722126335259</v>
      </c>
      <c r="CR94" s="35">
        <f ca="1">_xlfn.NORM.INV(RAND(),Satokasvi!$H$13,Satokasvi!$I$13)</f>
        <v>173.65010597889605</v>
      </c>
      <c r="CS94" s="35">
        <f ca="1">_xlfn.NORM.INV(RAND(),Satokasvi!$H$13,Satokasvi!$I$13)</f>
        <v>180.40326630063927</v>
      </c>
      <c r="CT94" s="35">
        <f ca="1">_xlfn.NORM.INV(RAND(),Satokasvi!$H$13,Satokasvi!$I$13)</f>
        <v>224.18166996565589</v>
      </c>
      <c r="CU94" s="35">
        <f ca="1">_xlfn.NORM.INV(RAND(),Satokasvi!$H$13,Satokasvi!$I$13)</f>
        <v>184.66223207431034</v>
      </c>
      <c r="CV94" s="35">
        <f ca="1">_xlfn.NORM.INV(RAND(),Satokasvi!$H$13,Satokasvi!$I$13)</f>
        <v>248.94343768916798</v>
      </c>
      <c r="CW94" s="35">
        <f ca="1">_xlfn.NORM.INV(RAND(),Satokasvi!$H$13,Satokasvi!$I$13)</f>
        <v>169.88821666601032</v>
      </c>
      <c r="CX94" s="35">
        <f ca="1">_xlfn.NORM.INV(RAND(),Satokasvi!$H$13,Satokasvi!$I$13)</f>
        <v>268.66600472275837</v>
      </c>
      <c r="CY94" s="35">
        <f ca="1">_xlfn.NORM.INV(RAND(),Satokasvi!$H$13,Satokasvi!$I$13)</f>
        <v>134.0353727416767</v>
      </c>
      <c r="CZ94" s="35">
        <f ca="1">_xlfn.NORM.INV(RAND(),Satokasvi!$H$13,Satokasvi!$I$13)</f>
        <v>200.83149060639829</v>
      </c>
      <c r="DB94" s="37">
        <f ca="1">(AB94*(CB94/1000)+(Satokasvi!$E$28-Satokasvi!$E$7))/(1+$C$13)^DB$61</f>
        <v>-257.28155339805824</v>
      </c>
      <c r="DC94" s="37">
        <f ca="1">(AC94*(CC94/1000)+(Satokasvi!$E$28-Satokasvi!$E$7))/(1+$C$13)^DC$61</f>
        <v>291.46309605013312</v>
      </c>
      <c r="DD94" s="37">
        <f ca="1">(AD94*(CD94/1000)+(Satokasvi!$E$28-Satokasvi!$E$7))/(1+$C$13)^DD$61</f>
        <v>59.683392940008133</v>
      </c>
      <c r="DE94" s="37">
        <f ca="1">(AE94*(CE94/1000)+(Satokasvi!$E$28-Satokasvi!$E$7))/(1+$C$13)^DE$61</f>
        <v>257.67623531243356</v>
      </c>
      <c r="DF94" s="37">
        <f ca="1">(AF94*(CF94/1000)+(Satokasvi!$E$28-Satokasvi!$E$7))/(1+$C$13)^DF$61</f>
        <v>192.56299038370275</v>
      </c>
      <c r="DG94" s="37">
        <f ca="1">(AG94*(CG94/1000)+(Satokasvi!$E$28-Satokasvi!$E$7))/(1+$C$13)^DG$61</f>
        <v>123.29332620548583</v>
      </c>
      <c r="DH94" s="37">
        <f ca="1">(AH94*(CH94/1000)+(Satokasvi!$E$28-Satokasvi!$E$7))/(1+$C$13)^DH$61</f>
        <v>289.87356984815261</v>
      </c>
      <c r="DI94" s="37">
        <f ca="1">(AI94*(CI94/1000)+(Satokasvi!$E$28-Satokasvi!$E$7))/(1+$C$13)^DI$61</f>
        <v>-209.19344709319299</v>
      </c>
      <c r="DJ94" s="37">
        <f ca="1">(AJ94*(CJ94/1000)+(Satokasvi!$E$28-Satokasvi!$E$7))/(1+$C$13)^DJ$61</f>
        <v>312.77750540881061</v>
      </c>
      <c r="DK94" s="37">
        <f ca="1">(AK94*(CK94/1000)+(Satokasvi!$E$28-Satokasvi!$E$7))/(1+$C$13)^DK$61</f>
        <v>-197.18488744763218</v>
      </c>
      <c r="DL94" s="37">
        <f ca="1">(AL94*(CL94/1000)+(Satokasvi!$E$28-Satokasvi!$E$7))/(1+$C$13)^DL$61</f>
        <v>-191.44163829867202</v>
      </c>
      <c r="DM94" s="37">
        <f ca="1">(AM94*(CM94/1000)+(Satokasvi!$E$28-Satokasvi!$E$7))/(1+$C$13)^DM$61</f>
        <v>272.62657706646604</v>
      </c>
      <c r="DN94" s="37">
        <f ca="1">(AN94*(CN94/1000)+(Satokasvi!$E$28-Satokasvi!$E$7))/(1+$C$13)^DN$61</f>
        <v>193.42816911182624</v>
      </c>
      <c r="DO94" s="37">
        <f ca="1">(AO94*(CO94/1000)+(Satokasvi!$E$28-Satokasvi!$E$7))/(1+$C$13)^DO$61</f>
        <v>291.42941312936074</v>
      </c>
      <c r="DP94" s="37">
        <f ca="1">(AP94*(CP94/1000)+(Satokasvi!$E$28-Satokasvi!$E$7))/(1+$C$13)^DP$61</f>
        <v>93.022858920368449</v>
      </c>
      <c r="DQ94" s="37">
        <f ca="1">(AQ94*(CQ94/1000)+(Satokasvi!$E$28-Satokasvi!$E$7))/(1+$C$13)^DQ$61</f>
        <v>249.77277024953833</v>
      </c>
      <c r="DR94" s="37">
        <f ca="1">(AR94*(CR94/1000)+(Satokasvi!$E$28-Satokasvi!$E$7))/(1+$C$13)^DR$61</f>
        <v>-160.32935814886437</v>
      </c>
      <c r="DS94" s="37">
        <f ca="1">(AS94*(CS94/1000)+(Satokasvi!$E$28-Satokasvi!$E$7))/(1+$C$13)^DS$61</f>
        <v>-155.65957101831492</v>
      </c>
      <c r="DT94" s="37">
        <f ca="1">(AT94*(CT94/1000)+(Satokasvi!$E$28-Satokasvi!$E$7))/(1+$C$13)^DT$61</f>
        <v>166.83628802552946</v>
      </c>
      <c r="DU94" s="37">
        <f ca="1">(AU94*(CU94/1000)+(Satokasvi!$E$28-Satokasvi!$E$7))/(1+$C$13)^DU$61</f>
        <v>106.06026025433958</v>
      </c>
      <c r="DV94" s="37">
        <f ca="1">(AV94*(CV94/1000)+(Satokasvi!$E$28-Satokasvi!$E$7))/(1+$C$13)^DV$61</f>
        <v>203.78869331505942</v>
      </c>
      <c r="DW94" s="37">
        <f ca="1">(AW94*(CW94/1000)+(Satokasvi!$E$28-Satokasvi!$E$7))/(1+$C$13)^DW$61</f>
        <v>78.360414718713571</v>
      </c>
      <c r="DX94" s="37">
        <f ca="1">(AX94*(CX94/1000)+(Satokasvi!$E$28-Satokasvi!$E$7))/(1+$C$13)^DX$61</f>
        <v>-134.27331333386908</v>
      </c>
      <c r="DY94" s="37">
        <f ca="1">(AY94*(CY94/1000)+(Satokasvi!$E$28-Satokasvi!$E$7))/(1+$C$13)^DY$61</f>
        <v>-130.36244012997</v>
      </c>
      <c r="DZ94" s="37">
        <f ca="1">(AZ94*(CZ94/1000)+(Satokasvi!$E$28-Satokasvi!$E$7))/(1+$C$13)^DZ$61</f>
        <v>123.57135036836526</v>
      </c>
      <c r="EB94" s="37">
        <f ca="1">IF(C$11="x",Toimenpiteet!$E$115,BB94*(CB94/1000)+(Satokasvi!$E$28-Satokasvi!$E$7)+IF(C$8="x",Toimenpiteet!$E$29,0)+IF(C$9="x",Toimenpiteet!$E$60,0)+IF(C$10="x",Toimenpiteet!$E$88,0))/(1+$C$13)^EB$61</f>
        <v>-257.28155339805824</v>
      </c>
      <c r="EC94" s="37">
        <f ca="1">IF(D$11="x",Toimenpiteet!$E$115,BC94*(CC94/1000)+(Satokasvi!$E$28-Satokasvi!$E$7)+IF(D$8="x",Toimenpiteet!$E$29,0)+IF(D$9="x",Toimenpiteet!$E$60,0)+IF(D$10="x",Toimenpiteet!$E$88,0))/(1+$C$13)^EC$61</f>
        <v>291.46309605013312</v>
      </c>
      <c r="ED94" s="37">
        <f ca="1">IF(E$11="x",Toimenpiteet!$E$115,BD94*(CD94/1000)+(Satokasvi!$E$28-Satokasvi!$E$7)+IF(E$8="x",Toimenpiteet!$E$29,0)+IF(E$9="x",Toimenpiteet!$E$60,0)+IF(E$10="x",Toimenpiteet!$E$88,0))/(1+$C$13)^ED$61</f>
        <v>59.683392940008133</v>
      </c>
      <c r="EE94" s="37">
        <f ca="1">IF(F$11="x",Toimenpiteet!$E$115,BE94*(CE94/1000)+(Satokasvi!$E$28-Satokasvi!$E$7)+IF(F$8="x",Toimenpiteet!$E$29,0)+IF(F$9="x",Toimenpiteet!$E$60,0)+IF(F$10="x",Toimenpiteet!$E$88,0))/(1+$C$13)^EE$61</f>
        <v>257.67623531243356</v>
      </c>
      <c r="EF94" s="37">
        <f ca="1">IF(G$11="x",Toimenpiteet!$E$115,BF94*(CF94/1000)+(Satokasvi!$E$28-Satokasvi!$E$7)+IF(G$8="x",Toimenpiteet!$E$29,0)+IF(G$9="x",Toimenpiteet!$E$60,0)+IF(G$10="x",Toimenpiteet!$E$88,0))/(1+$C$13)^EF$61</f>
        <v>192.56299038370275</v>
      </c>
      <c r="EG94" s="37">
        <f ca="1">IF(H$11="x",Toimenpiteet!$E$115,BG94*(CG94/1000)+(Satokasvi!$E$28-Satokasvi!$E$7)+IF(H$8="x",Toimenpiteet!$E$29,0)+IF(H$9="x",Toimenpiteet!$E$60,0)+IF(H$10="x",Toimenpiteet!$E$88,0))/(1+$C$13)^EG$61</f>
        <v>123.29332620548583</v>
      </c>
      <c r="EH94" s="37">
        <f ca="1">IF(I$11="x",Toimenpiteet!$E$115,BH94*(CH94/1000)+(Satokasvi!$E$28-Satokasvi!$E$7)+IF(I$8="x",Toimenpiteet!$E$29,0)+IF(I$9="x",Toimenpiteet!$E$60,0)+IF(I$10="x",Toimenpiteet!$E$88,0))/(1+$C$13)^EH$61</f>
        <v>289.87356984815261</v>
      </c>
      <c r="EI94" s="37">
        <f ca="1">IF(J$11="x",Toimenpiteet!$E$115,BI94*(CI94/1000)+(Satokasvi!$E$28-Satokasvi!$E$7)+IF(J$8="x",Toimenpiteet!$E$29,0)+IF(J$9="x",Toimenpiteet!$E$60,0)+IF(J$10="x",Toimenpiteet!$E$88,0))/(1+$C$13)^EI$61</f>
        <v>-209.19344709319299</v>
      </c>
      <c r="EJ94" s="37">
        <f ca="1">IF(K$11="x",Toimenpiteet!$E$115,BJ94*(CJ94/1000)+(Satokasvi!$E$28-Satokasvi!$E$7)+IF(K$8="x",Toimenpiteet!$E$29,0)+IF(K$9="x",Toimenpiteet!$E$60,0)+IF(K$10="x",Toimenpiteet!$E$88,0))/(1+$C$13)^EJ$61</f>
        <v>312.77750540881061</v>
      </c>
      <c r="EK94" s="37">
        <f ca="1">IF(L$11="x",Toimenpiteet!$E$115,BK94*(CK94/1000)+(Satokasvi!$E$28-Satokasvi!$E$7)+IF(L$8="x",Toimenpiteet!$E$29,0)+IF(L$9="x",Toimenpiteet!$E$60,0)+IF(L$10="x",Toimenpiteet!$E$88,0))/(1+$C$13)^EK$61</f>
        <v>-197.18488744763218</v>
      </c>
      <c r="EL94" s="37">
        <f ca="1">IF(M$11="x",Toimenpiteet!$E$115,BL94*(CL94/1000)+(Satokasvi!$E$28-Satokasvi!$E$7)+IF(M$8="x",Toimenpiteet!$E$29,0)+IF(M$9="x",Toimenpiteet!$E$60,0)+IF(M$10="x",Toimenpiteet!$E$88,0))/(1+$C$13)^EL$61</f>
        <v>-191.44163829867202</v>
      </c>
      <c r="EM94" s="37">
        <f ca="1">IF(N$11="x",Toimenpiteet!$E$115,BM94*(CM94/1000)+(Satokasvi!$E$28-Satokasvi!$E$7)+IF(N$8="x",Toimenpiteet!$E$29,0)+IF(N$9="x",Toimenpiteet!$E$60,0)+IF(N$10="x",Toimenpiteet!$E$88,0))/(1+$C$13)^EM$61</f>
        <v>272.62657706646604</v>
      </c>
      <c r="EN94" s="37">
        <f ca="1">IF(O$11="x",Toimenpiteet!$E$115,BN94*(CN94/1000)+(Satokasvi!$E$28-Satokasvi!$E$7)+IF(O$8="x",Toimenpiteet!$E$29,0)+IF(O$9="x",Toimenpiteet!$E$60,0)+IF(O$10="x",Toimenpiteet!$E$88,0))/(1+$C$13)^EN$61</f>
        <v>193.42816911182624</v>
      </c>
      <c r="EO94" s="37">
        <f ca="1">IF(P$11="x",Toimenpiteet!$E$115,BO94*(CO94/1000)+(Satokasvi!$E$28-Satokasvi!$E$7)+IF(P$8="x",Toimenpiteet!$E$29,0)+IF(P$9="x",Toimenpiteet!$E$60,0)+IF(P$10="x",Toimenpiteet!$E$88,0))/(1+$C$13)^EO$61</f>
        <v>291.42941312936074</v>
      </c>
      <c r="EP94" s="37">
        <f ca="1">IF(Q$11="x",Toimenpiteet!$E$115,BP94*(CP94/1000)+(Satokasvi!$E$28-Satokasvi!$E$7)+IF(Q$8="x",Toimenpiteet!$E$29,0)+IF(Q$9="x",Toimenpiteet!$E$60,0)+IF(Q$10="x",Toimenpiteet!$E$88,0))/(1+$C$13)^EP$61</f>
        <v>93.022858920368449</v>
      </c>
      <c r="EQ94" s="37">
        <f ca="1">IF(R$11="x",Toimenpiteet!$E$115,BQ94*(CQ94/1000)+(Satokasvi!$E$28-Satokasvi!$E$7)+IF(R$8="x",Toimenpiteet!$E$29,0)+IF(R$9="x",Toimenpiteet!$E$60,0)+IF(R$10="x",Toimenpiteet!$E$88,0))/(1+$C$13)^EQ$61</f>
        <v>249.77277024953833</v>
      </c>
      <c r="ER94" s="37">
        <f ca="1">IF(S$11="x",Toimenpiteet!$E$115,BR94*(CR94/1000)+(Satokasvi!$E$28-Satokasvi!$E$7)+IF(S$8="x",Toimenpiteet!$E$29,0)+IF(S$9="x",Toimenpiteet!$E$60,0)+IF(S$10="x",Toimenpiteet!$E$88,0))/(1+$C$13)^ER$61</f>
        <v>-160.32935814886437</v>
      </c>
      <c r="ES94" s="37">
        <f ca="1">IF(T$11="x",Toimenpiteet!$E$115,BS94*(CS94/1000)+(Satokasvi!$E$28-Satokasvi!$E$7)+IF(T$8="x",Toimenpiteet!$E$29,0)+IF(T$9="x",Toimenpiteet!$E$60,0)+IF(T$10="x",Toimenpiteet!$E$88,0))/(1+$C$13)^ES$61</f>
        <v>-155.65957101831492</v>
      </c>
      <c r="ET94" s="37">
        <f ca="1">IF(U$11="x",Toimenpiteet!$E$115,BT94*(CT94/1000)+(Satokasvi!$E$28-Satokasvi!$E$7)+IF(U$8="x",Toimenpiteet!$E$29,0)+IF(U$9="x",Toimenpiteet!$E$60,0)+IF(U$10="x",Toimenpiteet!$E$88,0))/(1+$C$13)^ET$61</f>
        <v>166.83628802552946</v>
      </c>
      <c r="EU94" s="37">
        <f ca="1">IF(V$11="x",Toimenpiteet!$E$115,BU94*(CU94/1000)+(Satokasvi!$E$28-Satokasvi!$E$7)+IF(V$8="x",Toimenpiteet!$E$29,0)+IF(V$9="x",Toimenpiteet!$E$60,0)+IF(V$10="x",Toimenpiteet!$E$88,0))/(1+$C$13)^EU$61</f>
        <v>106.06026025433958</v>
      </c>
      <c r="EV94" s="37">
        <f ca="1">IF(W$11="x",Toimenpiteet!$E$115,BV94*(CV94/1000)+(Satokasvi!$E$28-Satokasvi!$E$7)+IF(W$8="x",Toimenpiteet!$E$29,0)+IF(W$9="x",Toimenpiteet!$E$60,0)+IF(W$10="x",Toimenpiteet!$E$88,0))/(1+$C$13)^EV$61</f>
        <v>203.78869331505942</v>
      </c>
      <c r="EW94" s="37">
        <f ca="1">IF(X$11="x",Toimenpiteet!$E$115,BW94*(CW94/1000)+(Satokasvi!$E$28-Satokasvi!$E$7)+IF(X$8="x",Toimenpiteet!$E$29,0)+IF(X$9="x",Toimenpiteet!$E$60,0)+IF(X$10="x",Toimenpiteet!$E$88,0))/(1+$C$13)^EW$61</f>
        <v>78.360414718713571</v>
      </c>
      <c r="EX94" s="37">
        <f ca="1">IF(Y$11="x",Toimenpiteet!$E$115,BX94*(CX94/1000)+(Satokasvi!$E$28-Satokasvi!$E$7)+IF(Y$8="x",Toimenpiteet!$E$29,0)+IF(Y$9="x",Toimenpiteet!$E$60,0)+IF(Y$10="x",Toimenpiteet!$E$88,0))/(1+$C$13)^EX$61</f>
        <v>-134.27331333386908</v>
      </c>
      <c r="EY94" s="37">
        <f ca="1">IF(Z$11="x",Toimenpiteet!$E$115,BY94*(CY94/1000)+(Satokasvi!$E$28-Satokasvi!$E$7)+IF(Z$8="x",Toimenpiteet!$E$29,0)+IF(Z$9="x",Toimenpiteet!$E$60,0)+IF(Z$10="x",Toimenpiteet!$E$88,0))/(1+$C$13)^EY$61</f>
        <v>-130.36244012997</v>
      </c>
      <c r="EZ94" s="37">
        <f ca="1">IF(AA$11="x",Toimenpiteet!$E$115,BZ94*(CZ94/1000)+(Satokasvi!$E$28-Satokasvi!$E$7)+IF(AA$8="x",Toimenpiteet!$E$29,0)+IF(AA$9="x",Toimenpiteet!$E$60,0)+IF(AA$10="x",Toimenpiteet!$E$88,0))/(1+$C$13)^EZ$61</f>
        <v>123.57135036836526</v>
      </c>
      <c r="FA94" s="37"/>
      <c r="FB94" s="37">
        <f t="shared" ca="1" si="48"/>
        <v>-257.28155339805824</v>
      </c>
      <c r="FC94" s="37">
        <f t="shared" ca="1" si="49"/>
        <v>34.181542652074882</v>
      </c>
      <c r="FD94" s="37">
        <f t="shared" ca="1" si="50"/>
        <v>93.864935592083015</v>
      </c>
      <c r="FE94" s="37">
        <f t="shared" ca="1" si="51"/>
        <v>351.54117090451655</v>
      </c>
      <c r="FF94" s="37">
        <f t="shared" ca="1" si="52"/>
        <v>544.1041612882193</v>
      </c>
      <c r="FG94" s="37">
        <f t="shared" ca="1" si="53"/>
        <v>667.39748749370517</v>
      </c>
      <c r="FH94" s="37">
        <f t="shared" ca="1" si="54"/>
        <v>957.27105734185784</v>
      </c>
      <c r="FI94" s="37">
        <f t="shared" ca="1" si="55"/>
        <v>748.07761024866488</v>
      </c>
      <c r="FJ94" s="37">
        <f t="shared" ca="1" si="56"/>
        <v>1060.8551156574754</v>
      </c>
      <c r="FK94" s="37">
        <f t="shared" ca="1" si="57"/>
        <v>863.67022820984323</v>
      </c>
      <c r="FL94" s="37">
        <f t="shared" ca="1" si="58"/>
        <v>672.22858991117118</v>
      </c>
      <c r="FM94" s="37">
        <f t="shared" ca="1" si="59"/>
        <v>944.85516697763728</v>
      </c>
      <c r="FN94" s="37">
        <f t="shared" ca="1" si="60"/>
        <v>1138.2833360894635</v>
      </c>
      <c r="FO94" s="37">
        <f t="shared" ca="1" si="61"/>
        <v>1429.7127492188242</v>
      </c>
      <c r="FP94" s="37">
        <f t="shared" ca="1" si="62"/>
        <v>1522.7356081391927</v>
      </c>
      <c r="FQ94" s="37">
        <f t="shared" ca="1" si="63"/>
        <v>1772.508378388731</v>
      </c>
      <c r="FR94" s="37">
        <f t="shared" ca="1" si="64"/>
        <v>1612.1790202398665</v>
      </c>
      <c r="FS94" s="37">
        <f t="shared" ca="1" si="65"/>
        <v>1456.5194492215517</v>
      </c>
      <c r="FT94" s="37">
        <f t="shared" ca="1" si="66"/>
        <v>1623.3557372470812</v>
      </c>
      <c r="FU94" s="37">
        <f t="shared" ca="1" si="67"/>
        <v>1729.4159975014206</v>
      </c>
      <c r="FV94" s="37">
        <f t="shared" ca="1" si="68"/>
        <v>1933.20469081648</v>
      </c>
      <c r="FW94" s="37">
        <f t="shared" ca="1" si="69"/>
        <v>2011.5651055351937</v>
      </c>
      <c r="FX94" s="37">
        <f t="shared" ca="1" si="70"/>
        <v>1877.2917922013246</v>
      </c>
      <c r="FY94" s="37">
        <f t="shared" ca="1" si="71"/>
        <v>1746.9293520713545</v>
      </c>
      <c r="FZ94" s="37">
        <f t="shared" ca="1" si="72"/>
        <v>1870.5007024397198</v>
      </c>
      <c r="GA94" s="37"/>
      <c r="GB94" s="37">
        <f t="shared" ca="1" si="73"/>
        <v>-257.28155339805824</v>
      </c>
      <c r="GC94" s="37">
        <f t="shared" ca="1" si="74"/>
        <v>34.181542652074882</v>
      </c>
      <c r="GD94" s="37">
        <f t="shared" ca="1" si="23"/>
        <v>93.864935592083015</v>
      </c>
      <c r="GE94" s="37">
        <f t="shared" ca="1" si="24"/>
        <v>351.54117090451655</v>
      </c>
      <c r="GF94" s="37">
        <f t="shared" ca="1" si="25"/>
        <v>544.1041612882193</v>
      </c>
      <c r="GG94" s="37">
        <f t="shared" ca="1" si="26"/>
        <v>667.39748749370517</v>
      </c>
      <c r="GH94" s="37">
        <f t="shared" ca="1" si="27"/>
        <v>957.27105734185784</v>
      </c>
      <c r="GI94" s="37">
        <f t="shared" ca="1" si="28"/>
        <v>748.07761024866488</v>
      </c>
      <c r="GJ94" s="37">
        <f t="shared" ca="1" si="29"/>
        <v>1060.8551156574754</v>
      </c>
      <c r="GK94" s="37">
        <f t="shared" ca="1" si="30"/>
        <v>863.67022820984323</v>
      </c>
      <c r="GL94" s="37">
        <f t="shared" ca="1" si="31"/>
        <v>672.22858991117118</v>
      </c>
      <c r="GM94" s="37">
        <f t="shared" ca="1" si="32"/>
        <v>944.85516697763728</v>
      </c>
      <c r="GN94" s="37">
        <f t="shared" ca="1" si="33"/>
        <v>1138.2833360894635</v>
      </c>
      <c r="GO94" s="37">
        <f t="shared" ca="1" si="34"/>
        <v>1429.7127492188242</v>
      </c>
      <c r="GP94" s="37">
        <f t="shared" ca="1" si="35"/>
        <v>1522.7356081391927</v>
      </c>
      <c r="GQ94" s="37">
        <f t="shared" ca="1" si="36"/>
        <v>1772.508378388731</v>
      </c>
      <c r="GR94" s="37">
        <f t="shared" ca="1" si="37"/>
        <v>1612.1790202398665</v>
      </c>
      <c r="GS94" s="37">
        <f t="shared" ca="1" si="38"/>
        <v>1456.5194492215517</v>
      </c>
      <c r="GT94" s="37">
        <f t="shared" ca="1" si="39"/>
        <v>1623.3557372470812</v>
      </c>
      <c r="GU94" s="37">
        <f t="shared" ca="1" si="40"/>
        <v>1729.4159975014206</v>
      </c>
      <c r="GV94" s="37">
        <f t="shared" ca="1" si="41"/>
        <v>1933.20469081648</v>
      </c>
      <c r="GW94" s="37">
        <f t="shared" ca="1" si="42"/>
        <v>2011.5651055351937</v>
      </c>
      <c r="GX94" s="37">
        <f t="shared" ca="1" si="43"/>
        <v>1877.2917922013246</v>
      </c>
      <c r="GY94" s="37">
        <f t="shared" ca="1" si="44"/>
        <v>1746.9293520713545</v>
      </c>
      <c r="GZ94" s="37">
        <f t="shared" ca="1" si="45"/>
        <v>1870.5007024397198</v>
      </c>
      <c r="HA94" s="37"/>
      <c r="HB94" s="37">
        <f t="shared" ca="1" si="77"/>
        <v>544.1041612882193</v>
      </c>
      <c r="HC94" s="37">
        <f t="shared" ca="1" si="75"/>
        <v>544.1041612882193</v>
      </c>
      <c r="HD94" s="37">
        <f t="shared" ca="1" si="76"/>
        <v>0</v>
      </c>
      <c r="HE94" s="5"/>
      <c r="HF94" s="37">
        <f t="shared" si="84"/>
        <v>-0.3888888888888889</v>
      </c>
      <c r="HG94" s="37">
        <f>$HG$71</f>
        <v>-1.1111111111111103E-2</v>
      </c>
      <c r="HH94" s="19">
        <f>IF(C$11="x",0,Satokasvi!$H$6*(1+$HF94)*(1+_xlfn.XLOOKUP($HG94,$HG$67:$HG$76,HH$67:HH$76)))</f>
        <v>1526.0802469135804</v>
      </c>
      <c r="HI94" s="35">
        <f>IF(D$11="x",0,Satokasvi!$H$6*(1+$HF94)*(1+_xlfn.XLOOKUP($HG94,$HG$67:$HG$76,HI$67:HI$76)))</f>
        <v>1524.3827160493827</v>
      </c>
      <c r="HJ94" s="35">
        <f>IF(E$11="x",0,Satokasvi!$H$6*(1+$HF94)*(1+_xlfn.XLOOKUP($HG94,$HG$67:$HG$76,HJ$67:HJ$76)))</f>
        <v>1522.6851851851852</v>
      </c>
      <c r="HK94" s="35">
        <f>IF(F$11="x",0,Satokasvi!$H$6*(1+$HF94)*(1+_xlfn.XLOOKUP($HG94,$HG$67:$HG$76,HK$67:HK$76)))</f>
        <v>1520.9876543209878</v>
      </c>
      <c r="HL94" s="35">
        <f>IF(G$11="x",0,Satokasvi!$H$6*(1+$HF94)*(1+_xlfn.XLOOKUP($HG94,$HG$67:$HG$76,HL$67:HL$76)))</f>
        <v>1519.2901234567903</v>
      </c>
      <c r="HM94" s="35">
        <f>IF(H$11="x",0,Satokasvi!$H$6*(1+$HF94)*(1+_xlfn.XLOOKUP($HG94,$HG$67:$HG$76,HM$67:HM$76)))</f>
        <v>1517.5925925925926</v>
      </c>
      <c r="HN94" s="35">
        <f>IF(I$11="x",0,Satokasvi!$H$6*(1+$HF94)*(1+_xlfn.XLOOKUP($HG94,$HG$67:$HG$76,HN$67:HN$76)))</f>
        <v>1515.8950617283951</v>
      </c>
      <c r="HO94" s="35">
        <f>IF(J$11="x",0,Satokasvi!$H$6*(1+$HF94)*(1+_xlfn.XLOOKUP($HG94,$HG$67:$HG$76,HO$67:HO$76)))</f>
        <v>1514.1975308641977</v>
      </c>
      <c r="HP94" s="35">
        <f>IF(K$11="x",0,Satokasvi!$H$6*(1+$HF94)*(1+_xlfn.XLOOKUP($HG94,$HG$67:$HG$76,HP$67:HP$76)))</f>
        <v>1512.5</v>
      </c>
      <c r="HQ94" s="35">
        <f>IF(L$11="x",0,Satokasvi!$H$6*(1+$HF94)*(1+_xlfn.XLOOKUP($HG94,$HG$67:$HG$76,HQ$67:HQ$76)))</f>
        <v>1510.8024691358025</v>
      </c>
      <c r="HR94" s="35">
        <f>IF(M$11="x",0,Satokasvi!$H$6*(1+$HF94)*(1+_xlfn.XLOOKUP($HG94,$HG$67:$HG$76,HR$67:HR$76)))</f>
        <v>1510.8024691358025</v>
      </c>
      <c r="HS94" s="35">
        <f>IF(N$11="x",0,Satokasvi!$H$6*(1+$HF94)*(1+_xlfn.XLOOKUP($HG94,$HG$67:$HG$76,HS$67:HS$76)))</f>
        <v>1510.8024691358025</v>
      </c>
      <c r="HT94" s="35">
        <f>IF(O$11="x",0,Satokasvi!$H$6*(1+$HF94)*(1+_xlfn.XLOOKUP($HG94,$HG$67:$HG$76,HT$67:HT$76)))</f>
        <v>1510.8024691358025</v>
      </c>
      <c r="HU94" s="35">
        <f>IF(P$11="x",0,Satokasvi!$H$6*(1+$HF94)*(1+_xlfn.XLOOKUP($HG94,$HG$67:$HG$76,HU$67:HU$76)))</f>
        <v>1510.8024691358025</v>
      </c>
      <c r="HV94" s="35">
        <f>IF(Q$11="x",0,Satokasvi!$H$6*(1+$HF94)*(1+_xlfn.XLOOKUP($HG94,$HG$67:$HG$76,HV$67:HV$76)))</f>
        <v>1510.8024691358025</v>
      </c>
      <c r="HW94" s="35">
        <f>IF(R$11="x",0,Satokasvi!$H$6*(1+$HF94)*(1+_xlfn.XLOOKUP($HG94,$HG$67:$HG$76,HW$67:HW$76)))</f>
        <v>1510.8024691358025</v>
      </c>
      <c r="HX94" s="35">
        <f>IF(S$11="x",0,Satokasvi!$H$6*(1+$HF94)*(1+_xlfn.XLOOKUP($HG94,$HG$67:$HG$76,HX$67:HX$76)))</f>
        <v>1510.8024691358025</v>
      </c>
      <c r="HY94" s="35">
        <f>IF(T$11="x",0,Satokasvi!$H$6*(1+$HF94)*(1+_xlfn.XLOOKUP($HG94,$HG$67:$HG$76,HY$67:HY$76)))</f>
        <v>1510.8024691358025</v>
      </c>
      <c r="HZ94" s="35">
        <f>IF(U$11="x",0,Satokasvi!$H$6*(1+$HF94)*(1+_xlfn.XLOOKUP($HG94,$HG$67:$HG$76,HZ$67:HZ$76)))</f>
        <v>1510.8024691358025</v>
      </c>
      <c r="IA94" s="35">
        <f>IF(V$11="x",0,Satokasvi!$H$6*(1+$HF94)*(1+_xlfn.XLOOKUP($HG94,$HG$67:$HG$76,IA$67:IA$76)))</f>
        <v>1510.8024691358025</v>
      </c>
      <c r="IB94" s="35">
        <f>IF(W$11="x",0,Satokasvi!$H$6*(1+$HF94)*(1+_xlfn.XLOOKUP($HG94,$HG$67:$HG$76,IB$67:IB$76)))</f>
        <v>1510.8024691358025</v>
      </c>
      <c r="IC94" s="35">
        <f>IF(X$11="x",0,Satokasvi!$H$6*(1+$HF94)*(1+_xlfn.XLOOKUP($HG94,$HG$67:$HG$76,IC$67:IC$76)))</f>
        <v>1510.8024691358025</v>
      </c>
      <c r="ID94" s="35">
        <f>IF(Y$11="x",0,Satokasvi!$H$6*(1+$HF94)*(1+_xlfn.XLOOKUP($HG94,$HG$67:$HG$76,ID$67:ID$76)))</f>
        <v>1510.8024691358025</v>
      </c>
      <c r="IE94" s="35">
        <f>IF(Z$11="x",0,Satokasvi!$H$6*(1+$HF94)*(1+_xlfn.XLOOKUP($HG94,$HG$67:$HG$76,IE$67:IE$76)))</f>
        <v>1510.8024691358025</v>
      </c>
      <c r="IF94" s="35">
        <f>IF(AA$11="x",0,Satokasvi!$H$6*(1+$HF94)*(1+_xlfn.XLOOKUP($HG94,$HG$67:$HG$76,IF$67:IF$76)))</f>
        <v>1510.8024691358025</v>
      </c>
    </row>
    <row r="95" spans="2:240" x14ac:dyDescent="0.35">
      <c r="B95" s="15">
        <f t="shared" ref="B95:Q110" ca="1" si="86">RAND()</f>
        <v>0.86714023554694286</v>
      </c>
      <c r="C95" s="15">
        <f t="shared" ca="1" si="86"/>
        <v>0.13302377863465509</v>
      </c>
      <c r="D95" s="15">
        <f t="shared" ca="1" si="86"/>
        <v>0.23098495539345165</v>
      </c>
      <c r="E95" s="15">
        <f t="shared" ca="1" si="86"/>
        <v>0.39713661675063261</v>
      </c>
      <c r="F95" s="15">
        <f t="shared" ca="1" si="86"/>
        <v>0.68277489722296769</v>
      </c>
      <c r="G95" s="15">
        <f t="shared" ca="1" si="86"/>
        <v>3.2905441256639301E-2</v>
      </c>
      <c r="H95" s="15">
        <f t="shared" ca="1" si="86"/>
        <v>0.96581353216520638</v>
      </c>
      <c r="I95" s="15">
        <f t="shared" ca="1" si="86"/>
        <v>0.75540558610443176</v>
      </c>
      <c r="J95" s="15">
        <f t="shared" ca="1" si="86"/>
        <v>0.60622878123062851</v>
      </c>
      <c r="K95" s="15">
        <f t="shared" ca="1" si="86"/>
        <v>0.57463817795116889</v>
      </c>
      <c r="L95" s="15">
        <f t="shared" ca="1" si="86"/>
        <v>0.87419816487380186</v>
      </c>
      <c r="M95" s="15">
        <f t="shared" ca="1" si="86"/>
        <v>0.2635447784114151</v>
      </c>
      <c r="N95" s="15">
        <f t="shared" ca="1" si="86"/>
        <v>0.890175907697207</v>
      </c>
      <c r="O95" s="15">
        <f t="shared" ca="1" si="86"/>
        <v>0.13627827315003271</v>
      </c>
      <c r="P95" s="15">
        <f t="shared" ca="1" si="86"/>
        <v>0.49629813916789967</v>
      </c>
      <c r="Q95" s="15">
        <f t="shared" ca="1" si="86"/>
        <v>7.8725248418847538E-2</v>
      </c>
      <c r="R95" s="15">
        <f t="shared" ca="1" si="85"/>
        <v>7.652762008598657E-4</v>
      </c>
      <c r="S95" s="15">
        <f t="shared" ca="1" si="85"/>
        <v>0.86307031008118718</v>
      </c>
      <c r="T95" s="15">
        <f t="shared" ca="1" si="81"/>
        <v>0.55351967608767094</v>
      </c>
      <c r="U95" s="15">
        <f t="shared" ca="1" si="81"/>
        <v>0.63403662601305677</v>
      </c>
      <c r="V95" s="15">
        <f t="shared" ca="1" si="81"/>
        <v>7.3777211252049835E-2</v>
      </c>
      <c r="W95" s="15">
        <f t="shared" ca="1" si="81"/>
        <v>4.544732080229763E-2</v>
      </c>
      <c r="X95" s="15">
        <f t="shared" ca="1" si="81"/>
        <v>0.526071177979337</v>
      </c>
      <c r="Y95" s="15">
        <f t="shared" ca="1" si="81"/>
        <v>0.21835494244418274</v>
      </c>
      <c r="Z95" s="15">
        <f t="shared" ca="1" si="81"/>
        <v>0.51882265161313867</v>
      </c>
      <c r="AB95" s="5">
        <f ca="1">_xlfn.NORM.INV(B95,Satokasvi!$H$8,Satokasvi!$I$8)*_xlfn.BINOM.INV(1,(1-Satokasvi!$H$15),B95)</f>
        <v>2778.2435391576396</v>
      </c>
      <c r="AC95" s="5">
        <f ca="1">_xlfn.NORM.INV(C95,Satokasvi!$H$8,Satokasvi!$I$8)*_xlfn.BINOM.INV(1,(1-Satokasvi!$H$15),C95)</f>
        <v>0</v>
      </c>
      <c r="AD95" s="5">
        <f ca="1">_xlfn.NORM.INV(D95,Satokasvi!$H$8,Satokasvi!$I$8)*_xlfn.BINOM.INV(1,(1-Satokasvi!$H$15),D95)</f>
        <v>0</v>
      </c>
      <c r="AE95" s="5">
        <f ca="1">_xlfn.NORM.INV(E95,Satokasvi!$H$8,Satokasvi!$I$8)*_xlfn.BINOM.INV(1,(1-Satokasvi!$H$15),E95)</f>
        <v>2434.8085868547387</v>
      </c>
      <c r="AF95" s="5">
        <f ca="1">_xlfn.NORM.INV(F95,Satokasvi!$H$8,Satokasvi!$I$8)*_xlfn.BINOM.INV(1,(1-Satokasvi!$H$15),F95)</f>
        <v>2618.8681334849025</v>
      </c>
      <c r="AG95" s="5">
        <f ca="1">_xlfn.NORM.INV(G95,Satokasvi!$H$8,Satokasvi!$I$8)*_xlfn.BINOM.INV(1,(1-Satokasvi!$H$15),G95)</f>
        <v>0</v>
      </c>
      <c r="AH95" s="5">
        <f ca="1">_xlfn.NORM.INV(H95,Satokasvi!$H$8,Satokasvi!$I$8)*_xlfn.BINOM.INV(1,(1-Satokasvi!$H$15),H95)</f>
        <v>2955.6352548063542</v>
      </c>
      <c r="AI95" s="5">
        <f ca="1">_xlfn.NORM.INV(I95,Satokasvi!$H$8,Satokasvi!$I$8)*_xlfn.BINOM.INV(1,(1-Satokasvi!$H$15),I95)</f>
        <v>2672.8998940936149</v>
      </c>
      <c r="AJ95" s="5">
        <f ca="1">_xlfn.NORM.INV(J95,Satokasvi!$H$8,Satokasvi!$I$8)*_xlfn.BINOM.INV(1,(1-Satokasvi!$H$15),J95)</f>
        <v>2567.3758138103526</v>
      </c>
      <c r="AK95" s="5">
        <f ca="1">_xlfn.NORM.INV(K95,Satokasvi!$H$8,Satokasvi!$I$8)*_xlfn.BINOM.INV(1,(1-Satokasvi!$H$15),K95)</f>
        <v>2547.048797132823</v>
      </c>
      <c r="AL95" s="5">
        <f ca="1">_xlfn.NORM.INV(L95,Satokasvi!$H$8,Satokasvi!$I$8)*_xlfn.BINOM.INV(1,(1-Satokasvi!$H$15),L95)</f>
        <v>2786.6157245802342</v>
      </c>
      <c r="AM95" s="5">
        <f ca="1">_xlfn.NORM.INV(M95,Satokasvi!$H$8,Satokasvi!$I$8)*_xlfn.BINOM.INV(1,(1-Satokasvi!$H$15),M95)</f>
        <v>2341.8862317853209</v>
      </c>
      <c r="AN95" s="5">
        <f ca="1">_xlfn.NORM.INV(N95,Satokasvi!$H$8,Satokasvi!$I$8)*_xlfn.BINOM.INV(1,(1-Satokasvi!$H$15),N95)</f>
        <v>2806.8660398868715</v>
      </c>
      <c r="AO95" s="5">
        <f ca="1">_xlfn.NORM.INV(O95,Satokasvi!$H$8,Satokasvi!$I$8)*_xlfn.BINOM.INV(1,(1-Satokasvi!$H$15),O95)</f>
        <v>0</v>
      </c>
      <c r="AP95" s="5">
        <f ca="1">_xlfn.NORM.INV(P95,Satokasvi!$H$8,Satokasvi!$I$8)*_xlfn.BINOM.INV(1,(1-Satokasvi!$H$15),P95)</f>
        <v>2497.6801694509882</v>
      </c>
      <c r="AQ95" s="5">
        <f ca="1">_xlfn.NORM.INV(Q95,Satokasvi!$H$8,Satokasvi!$I$8)*_xlfn.BINOM.INV(1,(1-Satokasvi!$H$15),Q95)</f>
        <v>0</v>
      </c>
      <c r="AR95" s="5">
        <f ca="1">_xlfn.NORM.INV(R95,Satokasvi!$H$8,Satokasvi!$I$8)*_xlfn.BINOM.INV(1,(1-Satokasvi!$H$15),R95)</f>
        <v>0</v>
      </c>
      <c r="AS95" s="5">
        <f ca="1">_xlfn.NORM.INV(S95,Satokasvi!$H$8,Satokasvi!$I$8)*_xlfn.BINOM.INV(1,(1-Satokasvi!$H$15),S95)</f>
        <v>2773.5544994192478</v>
      </c>
      <c r="AT95" s="5">
        <f ca="1">_xlfn.NORM.INV(T95,Satokasvi!$H$8,Satokasvi!$I$8)*_xlfn.BINOM.INV(1,(1-Satokasvi!$H$15),T95)</f>
        <v>2533.639722221219</v>
      </c>
      <c r="AU95" s="5">
        <f ca="1">_xlfn.NORM.INV(U95,Satokasvi!$H$8,Satokasvi!$I$8)*_xlfn.BINOM.INV(1,(1-Satokasvi!$H$15),U95)</f>
        <v>2585.6409139076304</v>
      </c>
      <c r="AV95" s="5">
        <f ca="1">_xlfn.NORM.INV(V95,Satokasvi!$H$8,Satokasvi!$I$8)*_xlfn.BINOM.INV(1,(1-Satokasvi!$H$15),V95)</f>
        <v>0</v>
      </c>
      <c r="AW95" s="5">
        <f ca="1">_xlfn.NORM.INV(W95,Satokasvi!$H$8,Satokasvi!$I$8)*_xlfn.BINOM.INV(1,(1-Satokasvi!$H$15),W95)</f>
        <v>0</v>
      </c>
      <c r="AX95" s="5">
        <f ca="1">_xlfn.NORM.INV(X95,Satokasvi!$H$8,Satokasvi!$I$8)*_xlfn.BINOM.INV(1,(1-Satokasvi!$H$15),X95)</f>
        <v>2516.3493343340783</v>
      </c>
      <c r="AY95" s="5">
        <f ca="1">_xlfn.NORM.INV(Y95,Satokasvi!$H$8,Satokasvi!$I$8)*_xlfn.BINOM.INV(1,(1-Satokasvi!$H$15),Y95)</f>
        <v>0</v>
      </c>
      <c r="AZ95" s="5">
        <f ca="1">_xlfn.NORM.INV(Z95,Satokasvi!$H$8,Satokasvi!$I$8)*_xlfn.BINOM.INV(1,(1-Satokasvi!$H$15),Z95)</f>
        <v>2511.7997273355954</v>
      </c>
      <c r="BB95" s="5">
        <f ca="1">IF(C$11="x",0,_xlfn.NORM.INV(B95,Satokasvi!$H$8,Satokasvi!$I$8)*IF(C$8="x",(1+Toimenpiteet!$C$7),1)*IF(C$9="x",(1+Toimenpiteet!$C$34),1)*(1+C$30)*_xlfn.BINOM.INV(1,(1-(Satokasvi!$H$15*(1+C$41))),B95))</f>
        <v>2778.2435391576396</v>
      </c>
      <c r="BC95" s="5">
        <f ca="1">IF(D$11="x",0,_xlfn.NORM.INV(C95,Satokasvi!$H$8,Satokasvi!$I$8)*IF(D$8="x",(1+Toimenpiteet!$C$7),1)*IF(D$9="x",(1+Toimenpiteet!$C$34),1)*(1+D$30)*_xlfn.BINOM.INV(1,(1-(Satokasvi!$H$15*(1+D$41))),C95))</f>
        <v>0</v>
      </c>
      <c r="BD95" s="5">
        <f ca="1">IF(E$11="x",0,_xlfn.NORM.INV(D95,Satokasvi!$H$8,Satokasvi!$I$8)*IF(E$8="x",(1+Toimenpiteet!$C$7),1)*IF(E$9="x",(1+Toimenpiteet!$C$34),1)*(1+E$30)*_xlfn.BINOM.INV(1,(1-(Satokasvi!$H$15*(1+E$41))),D95))</f>
        <v>0</v>
      </c>
      <c r="BE95" s="5">
        <f ca="1">IF(F$11="x",0,_xlfn.NORM.INV(E95,Satokasvi!$H$8,Satokasvi!$I$8)*IF(F$8="x",(1+Toimenpiteet!$C$7),1)*IF(F$9="x",(1+Toimenpiteet!$C$34),1)*(1+F$30)*_xlfn.BINOM.INV(1,(1-(Satokasvi!$H$15*(1+F$41))),E95))</f>
        <v>2434.8085868547387</v>
      </c>
      <c r="BF95" s="5">
        <f ca="1">IF(G$11="x",0,_xlfn.NORM.INV(F95,Satokasvi!$H$8,Satokasvi!$I$8)*IF(G$8="x",(1+Toimenpiteet!$C$7),1)*IF(G$9="x",(1+Toimenpiteet!$C$34),1)*(1+G$30)*_xlfn.BINOM.INV(1,(1-(Satokasvi!$H$15*(1+G$41))),F95))</f>
        <v>2618.8681334849025</v>
      </c>
      <c r="BG95" s="5">
        <f ca="1">IF(H$11="x",0,_xlfn.NORM.INV(G95,Satokasvi!$H$8,Satokasvi!$I$8)*IF(H$8="x",(1+Toimenpiteet!$C$7),1)*IF(H$9="x",(1+Toimenpiteet!$C$34),1)*(1+H$30)*_xlfn.BINOM.INV(1,(1-(Satokasvi!$H$15*(1+H$41))),G95))</f>
        <v>0</v>
      </c>
      <c r="BH95" s="5">
        <f ca="1">IF(I$11="x",0,_xlfn.NORM.INV(H95,Satokasvi!$H$8,Satokasvi!$I$8)*IF(I$8="x",(1+Toimenpiteet!$C$7),1)*IF(I$9="x",(1+Toimenpiteet!$C$34),1)*(1+I$30)*_xlfn.BINOM.INV(1,(1-(Satokasvi!$H$15*(1+I$41))),H95))</f>
        <v>2955.6352548063542</v>
      </c>
      <c r="BI95" s="5">
        <f ca="1">IF(J$11="x",0,_xlfn.NORM.INV(I95,Satokasvi!$H$8,Satokasvi!$I$8)*IF(J$8="x",(1+Toimenpiteet!$C$7),1)*IF(J$9="x",(1+Toimenpiteet!$C$34),1)*(1+J$30)*_xlfn.BINOM.INV(1,(1-(Satokasvi!$H$15*(1+J$41))),I95))</f>
        <v>2672.8998940936149</v>
      </c>
      <c r="BJ95" s="5">
        <f ca="1">IF(K$11="x",0,_xlfn.NORM.INV(J95,Satokasvi!$H$8,Satokasvi!$I$8)*IF(K$8="x",(1+Toimenpiteet!$C$7),1)*IF(K$9="x",(1+Toimenpiteet!$C$34),1)*(1+K$30)*_xlfn.BINOM.INV(1,(1-(Satokasvi!$H$15*(1+K$41))),J95))</f>
        <v>2567.3758138103526</v>
      </c>
      <c r="BK95" s="5">
        <f ca="1">IF(L$11="x",0,_xlfn.NORM.INV(K95,Satokasvi!$H$8,Satokasvi!$I$8)*IF(L$8="x",(1+Toimenpiteet!$C$7),1)*IF(L$9="x",(1+Toimenpiteet!$C$34),1)*(1+L$30)*_xlfn.BINOM.INV(1,(1-(Satokasvi!$H$15*(1+L$41))),K95))</f>
        <v>2547.048797132823</v>
      </c>
      <c r="BL95" s="5">
        <f ca="1">IF(M$11="x",0,_xlfn.NORM.INV(L95,Satokasvi!$H$8,Satokasvi!$I$8)*IF(M$8="x",(1+Toimenpiteet!$C$7),1)*IF(M$9="x",(1+Toimenpiteet!$C$34),1)*(1+M$30)*_xlfn.BINOM.INV(1,(1-(Satokasvi!$H$15*(1+M$41))),L95))</f>
        <v>2786.6157245802342</v>
      </c>
      <c r="BM95" s="5">
        <f ca="1">IF(N$11="x",0,_xlfn.NORM.INV(M95,Satokasvi!$H$8,Satokasvi!$I$8)*IF(N$8="x",(1+Toimenpiteet!$C$7),1)*IF(N$9="x",(1+Toimenpiteet!$C$34),1)*(1+N$30)*_xlfn.BINOM.INV(1,(1-(Satokasvi!$H$15*(1+N$41))),M95))</f>
        <v>2341.8862317853209</v>
      </c>
      <c r="BN95" s="5">
        <f ca="1">IF(O$11="x",0,_xlfn.NORM.INV(N95,Satokasvi!$H$8,Satokasvi!$I$8)*IF(O$8="x",(1+Toimenpiteet!$C$7),1)*IF(O$9="x",(1+Toimenpiteet!$C$34),1)*(1+O$30)*_xlfn.BINOM.INV(1,(1-(Satokasvi!$H$15*(1+O$41))),N95))</f>
        <v>2806.8660398868715</v>
      </c>
      <c r="BO95" s="5">
        <f ca="1">IF(P$11="x",0,_xlfn.NORM.INV(O95,Satokasvi!$H$8,Satokasvi!$I$8)*IF(P$8="x",(1+Toimenpiteet!$C$7),1)*IF(P$9="x",(1+Toimenpiteet!$C$34),1)*(1+P$30)*_xlfn.BINOM.INV(1,(1-(Satokasvi!$H$15*(1+P$41))),O95))</f>
        <v>0</v>
      </c>
      <c r="BP95" s="5">
        <f ca="1">IF(Q$11="x",0,_xlfn.NORM.INV(P95,Satokasvi!$H$8,Satokasvi!$I$8)*IF(Q$8="x",(1+Toimenpiteet!$C$7),1)*IF(Q$9="x",(1+Toimenpiteet!$C$34),1)*(1+Q$30)*_xlfn.BINOM.INV(1,(1-(Satokasvi!$H$15*(1+Q$41))),P95))</f>
        <v>2497.6801694509882</v>
      </c>
      <c r="BQ95" s="5">
        <f ca="1">IF(R$11="x",0,_xlfn.NORM.INV(Q95,Satokasvi!$H$8,Satokasvi!$I$8)*IF(R$8="x",(1+Toimenpiteet!$C$7),1)*IF(R$9="x",(1+Toimenpiteet!$C$34),1)*(1+R$30)*_xlfn.BINOM.INV(1,(1-(Satokasvi!$H$15*(1+R$41))),Q95))</f>
        <v>0</v>
      </c>
      <c r="BR95" s="5">
        <f ca="1">IF(S$11="x",0,_xlfn.NORM.INV(R95,Satokasvi!$H$8,Satokasvi!$I$8)*IF(S$8="x",(1+Toimenpiteet!$C$7),1)*IF(S$9="x",(1+Toimenpiteet!$C$34),1)*(1+S$30)*_xlfn.BINOM.INV(1,(1-(Satokasvi!$H$15*(1+S$41))),R95))</f>
        <v>0</v>
      </c>
      <c r="BS95" s="5">
        <f ca="1">IF(T$11="x",0,_xlfn.NORM.INV(S95,Satokasvi!$H$8,Satokasvi!$I$8)*IF(T$8="x",(1+Toimenpiteet!$C$7),1)*IF(T$9="x",(1+Toimenpiteet!$C$34),1)*(1+T$30)*_xlfn.BINOM.INV(1,(1-(Satokasvi!$H$15*(1+T$41))),S95))</f>
        <v>2773.5544994192478</v>
      </c>
      <c r="BT95" s="5">
        <f ca="1">IF(U$11="x",0,_xlfn.NORM.INV(T95,Satokasvi!$H$8,Satokasvi!$I$8)*IF(U$8="x",(1+Toimenpiteet!$C$7),1)*IF(U$9="x",(1+Toimenpiteet!$C$34),1)*(1+U$30)*_xlfn.BINOM.INV(1,(1-(Satokasvi!$H$15*(1+U$41))),T95))</f>
        <v>2533.639722221219</v>
      </c>
      <c r="BU95" s="5">
        <f ca="1">IF(V$11="x",0,_xlfn.NORM.INV(U95,Satokasvi!$H$8,Satokasvi!$I$8)*IF(V$8="x",(1+Toimenpiteet!$C$7),1)*IF(V$9="x",(1+Toimenpiteet!$C$34),1)*(1+V$30)*_xlfn.BINOM.INV(1,(1-(Satokasvi!$H$15*(1+V$41))),U95))</f>
        <v>2585.6409139076304</v>
      </c>
      <c r="BV95" s="5">
        <f ca="1">IF(W$11="x",0,_xlfn.NORM.INV(V95,Satokasvi!$H$8,Satokasvi!$I$8)*IF(W$8="x",(1+Toimenpiteet!$C$7),1)*IF(W$9="x",(1+Toimenpiteet!$C$34),1)*(1+W$30)*_xlfn.BINOM.INV(1,(1-(Satokasvi!$H$15*(1+W$41))),V95))</f>
        <v>0</v>
      </c>
      <c r="BW95" s="5">
        <f ca="1">IF(X$11="x",0,_xlfn.NORM.INV(W95,Satokasvi!$H$8,Satokasvi!$I$8)*IF(X$8="x",(1+Toimenpiteet!$C$7),1)*IF(X$9="x",(1+Toimenpiteet!$C$34),1)*(1+X$30)*_xlfn.BINOM.INV(1,(1-(Satokasvi!$H$15*(1+X$41))),W95))</f>
        <v>0</v>
      </c>
      <c r="BX95" s="5">
        <f ca="1">IF(Y$11="x",0,_xlfn.NORM.INV(X95,Satokasvi!$H$8,Satokasvi!$I$8)*IF(Y$8="x",(1+Toimenpiteet!$C$7),1)*IF(Y$9="x",(1+Toimenpiteet!$C$34),1)*(1+Y$30)*_xlfn.BINOM.INV(1,(1-(Satokasvi!$H$15*(1+Y$41))),X95))</f>
        <v>2516.3493343340783</v>
      </c>
      <c r="BY95" s="5">
        <f ca="1">IF(Z$11="x",0,_xlfn.NORM.INV(Y95,Satokasvi!$H$8,Satokasvi!$I$8)*IF(Z$8="x",(1+Toimenpiteet!$C$7),1)*IF(Z$9="x",(1+Toimenpiteet!$C$34),1)*(1+Z$30)*_xlfn.BINOM.INV(1,(1-(Satokasvi!$H$15*(1+Z$41))),Y95))</f>
        <v>0</v>
      </c>
      <c r="BZ95" s="5">
        <f ca="1">IF(AA$11="x",0,_xlfn.NORM.INV(Z95,Satokasvi!$H$8,Satokasvi!$I$8)*IF(AA$8="x",(1+Toimenpiteet!$C$7),1)*IF(AA$9="x",(1+Toimenpiteet!$C$34),1)*(1+AA$30)*_xlfn.BINOM.INV(1,(1-(Satokasvi!$H$15*(1+AA$41))),Z95))</f>
        <v>2511.7997273355954</v>
      </c>
      <c r="CB95" s="35">
        <f ca="1">_xlfn.NORM.INV(RAND(),Satokasvi!$H$13,Satokasvi!$I$13)</f>
        <v>265.09429778020899</v>
      </c>
      <c r="CC95" s="35">
        <f ca="1">_xlfn.NORM.INV(RAND(),Satokasvi!$H$13,Satokasvi!$I$13)</f>
        <v>227.30789935095589</v>
      </c>
      <c r="CD95" s="35">
        <f ca="1">_xlfn.NORM.INV(RAND(),Satokasvi!$H$13,Satokasvi!$I$13)</f>
        <v>239.58198298197425</v>
      </c>
      <c r="CE95" s="35">
        <f ca="1">_xlfn.NORM.INV(RAND(),Satokasvi!$H$13,Satokasvi!$I$13)</f>
        <v>195.96442284606184</v>
      </c>
      <c r="CF95" s="35">
        <f ca="1">_xlfn.NORM.INV(RAND(),Satokasvi!$H$13,Satokasvi!$I$13)</f>
        <v>283.02436668381443</v>
      </c>
      <c r="CG95" s="35">
        <f ca="1">_xlfn.NORM.INV(RAND(),Satokasvi!$H$13,Satokasvi!$I$13)</f>
        <v>189.68308357932477</v>
      </c>
      <c r="CH95" s="35">
        <f ca="1">_xlfn.NORM.INV(RAND(),Satokasvi!$H$13,Satokasvi!$I$13)</f>
        <v>214.20932660283489</v>
      </c>
      <c r="CI95" s="35">
        <f ca="1">_xlfn.NORM.INV(RAND(),Satokasvi!$H$13,Satokasvi!$I$13)</f>
        <v>123.5301136120832</v>
      </c>
      <c r="CJ95" s="35">
        <f ca="1">_xlfn.NORM.INV(RAND(),Satokasvi!$H$13,Satokasvi!$I$13)</f>
        <v>292.76426549121948</v>
      </c>
      <c r="CK95" s="35">
        <f ca="1">_xlfn.NORM.INV(RAND(),Satokasvi!$H$13,Satokasvi!$I$13)</f>
        <v>126.7583511422462</v>
      </c>
      <c r="CL95" s="35">
        <f ca="1">_xlfn.NORM.INV(RAND(),Satokasvi!$H$13,Satokasvi!$I$13)</f>
        <v>193.23117496453892</v>
      </c>
      <c r="CM95" s="35">
        <f ca="1">_xlfn.NORM.INV(RAND(),Satokasvi!$H$13,Satokasvi!$I$13)</f>
        <v>217.2307740933399</v>
      </c>
      <c r="CN95" s="35">
        <f ca="1">_xlfn.NORM.INV(RAND(),Satokasvi!$H$13,Satokasvi!$I$13)</f>
        <v>167.22368504114252</v>
      </c>
      <c r="CO95" s="35">
        <f ca="1">_xlfn.NORM.INV(RAND(),Satokasvi!$H$13,Satokasvi!$I$13)</f>
        <v>268.92353896991301</v>
      </c>
      <c r="CP95" s="35">
        <f ca="1">_xlfn.NORM.INV(RAND(),Satokasvi!$H$13,Satokasvi!$I$13)</f>
        <v>264.22631324214751</v>
      </c>
      <c r="CQ95" s="35">
        <f ca="1">_xlfn.NORM.INV(RAND(),Satokasvi!$H$13,Satokasvi!$I$13)</f>
        <v>188.9352578642536</v>
      </c>
      <c r="CR95" s="35">
        <f ca="1">_xlfn.NORM.INV(RAND(),Satokasvi!$H$13,Satokasvi!$I$13)</f>
        <v>226.05102955556137</v>
      </c>
      <c r="CS95" s="35">
        <f ca="1">_xlfn.NORM.INV(RAND(),Satokasvi!$H$13,Satokasvi!$I$13)</f>
        <v>216.94035899451063</v>
      </c>
      <c r="CT95" s="35">
        <f ca="1">_xlfn.NORM.INV(RAND(),Satokasvi!$H$13,Satokasvi!$I$13)</f>
        <v>189.25609438630056</v>
      </c>
      <c r="CU95" s="35">
        <f ca="1">_xlfn.NORM.INV(RAND(),Satokasvi!$H$13,Satokasvi!$I$13)</f>
        <v>247.98109470658193</v>
      </c>
      <c r="CV95" s="35">
        <f ca="1">_xlfn.NORM.INV(RAND(),Satokasvi!$H$13,Satokasvi!$I$13)</f>
        <v>235.24324511687848</v>
      </c>
      <c r="CW95" s="35">
        <f ca="1">_xlfn.NORM.INV(RAND(),Satokasvi!$H$13,Satokasvi!$I$13)</f>
        <v>159.66933315987146</v>
      </c>
      <c r="CX95" s="35">
        <f ca="1">_xlfn.NORM.INV(RAND(),Satokasvi!$H$13,Satokasvi!$I$13)</f>
        <v>193.51334552110035</v>
      </c>
      <c r="CY95" s="35">
        <f ca="1">_xlfn.NORM.INV(RAND(),Satokasvi!$H$13,Satokasvi!$I$13)</f>
        <v>203.44076097039732</v>
      </c>
      <c r="CZ95" s="35">
        <f ca="1">_xlfn.NORM.INV(RAND(),Satokasvi!$H$13,Satokasvi!$I$13)</f>
        <v>248.70254437526467</v>
      </c>
      <c r="DB95" s="37">
        <f ca="1">(AB95*(CB95/1000)+(Satokasvi!$E$28-Satokasvi!$E$7))/(1+$C$13)^DB$61</f>
        <v>457.76361172368644</v>
      </c>
      <c r="DC95" s="37">
        <f ca="1">(AC95*(CC95/1000)+(Satokasvi!$E$28-Satokasvi!$E$7))/(1+$C$13)^DC$61</f>
        <v>-249.7879159204449</v>
      </c>
      <c r="DD95" s="37">
        <f ca="1">(AD95*(CD95/1000)+(Satokasvi!$E$28-Satokasvi!$E$7))/(1+$C$13)^DD$61</f>
        <v>-242.51253972858729</v>
      </c>
      <c r="DE95" s="37">
        <f ca="1">(AE95*(CE95/1000)+(Satokasvi!$E$28-Satokasvi!$E$7))/(1+$C$13)^DE$61</f>
        <v>188.47996353189302</v>
      </c>
      <c r="DF95" s="37">
        <f ca="1">(AF95*(CF95/1000)+(Satokasvi!$E$28-Satokasvi!$E$7))/(1+$C$13)^DF$61</f>
        <v>410.77731786206971</v>
      </c>
      <c r="DG95" s="37">
        <f ca="1">(AG95*(CG95/1000)+(Satokasvi!$E$28-Satokasvi!$E$7))/(1+$C$13)^DG$61</f>
        <v>-221.93332802116842</v>
      </c>
      <c r="DH95" s="37">
        <f ca="1">(AH95*(CH95/1000)+(Satokasvi!$E$28-Satokasvi!$E$7))/(1+$C$13)^DH$61</f>
        <v>299.31901796164743</v>
      </c>
      <c r="DI95" s="37">
        <f ca="1">(AI95*(CI95/1000)+(Satokasvi!$E$28-Satokasvi!$E$7))/(1+$C$13)^DI$61</f>
        <v>51.456557546502431</v>
      </c>
      <c r="DJ95" s="37">
        <f ca="1">(AJ95*(CJ95/1000)+(Satokasvi!$E$28-Satokasvi!$E$7))/(1+$C$13)^DJ$61</f>
        <v>372.96589200425797</v>
      </c>
      <c r="DK95" s="37">
        <f ca="1">(AK95*(CK95/1000)+(Satokasvi!$E$28-Satokasvi!$E$7))/(1+$C$13)^DK$61</f>
        <v>43.053055006023328</v>
      </c>
      <c r="DL95" s="37">
        <f ca="1">(AL95*(CL95/1000)+(Satokasvi!$E$28-Satokasvi!$E$7))/(1+$C$13)^DL$61</f>
        <v>197.55406685156572</v>
      </c>
      <c r="DM95" s="37">
        <f ca="1">(AM95*(CM95/1000)+(Satokasvi!$E$28-Satokasvi!$E$7))/(1+$C$13)^DM$61</f>
        <v>170.9471491453219</v>
      </c>
      <c r="DN95" s="37">
        <f ca="1">(AN95*(CN95/1000)+(Satokasvi!$E$28-Satokasvi!$E$7))/(1+$C$13)^DN$61</f>
        <v>139.16907779145922</v>
      </c>
      <c r="DO95" s="37">
        <f ca="1">(AO95*(CO95/1000)+(Satokasvi!$E$28-Satokasvi!$E$7))/(1+$C$13)^DO$61</f>
        <v>-175.19621854193412</v>
      </c>
      <c r="DP95" s="37">
        <f ca="1">(AP95*(CP95/1000)+(Satokasvi!$E$28-Satokasvi!$E$7))/(1+$C$13)^DP$61</f>
        <v>253.50518799281485</v>
      </c>
      <c r="DQ95" s="37">
        <f ca="1">(AQ95*(CQ95/1000)+(Satokasvi!$E$28-Satokasvi!$E$7))/(1+$C$13)^DQ$61</f>
        <v>-165.13923889333032</v>
      </c>
      <c r="DR95" s="37">
        <f ca="1">(AR95*(CR95/1000)+(Satokasvi!$E$28-Satokasvi!$E$7))/(1+$C$13)^DR$61</f>
        <v>-160.32935814886437</v>
      </c>
      <c r="DS95" s="37">
        <f ca="1">(AS95*(CS95/1000)+(Satokasvi!$E$28-Satokasvi!$E$7))/(1+$C$13)^DS$61</f>
        <v>197.77336123255975</v>
      </c>
      <c r="DT95" s="37">
        <f ca="1">(AT95*(CT95/1000)+(Satokasvi!$E$28-Satokasvi!$E$7))/(1+$C$13)^DT$61</f>
        <v>122.33020697770448</v>
      </c>
      <c r="DU95" s="37">
        <f ca="1">(AU95*(CU95/1000)+(Satokasvi!$E$28-Satokasvi!$E$7))/(1+$C$13)^DU$61</f>
        <v>208.28731759580583</v>
      </c>
      <c r="DV95" s="37">
        <f ca="1">(AV95*(CV95/1000)+(Satokasvi!$E$28-Satokasvi!$E$7))/(1+$C$13)^DV$61</f>
        <v>-142.45055811590174</v>
      </c>
      <c r="DW95" s="37">
        <f ca="1">(AW95*(CW95/1000)+(Satokasvi!$E$28-Satokasvi!$E$7))/(1+$C$13)^DW$61</f>
        <v>-138.30151273388518</v>
      </c>
      <c r="DX95" s="37">
        <f ca="1">(AX95*(CX95/1000)+(Satokasvi!$E$28-Satokasvi!$E$7))/(1+$C$13)^DX$61</f>
        <v>112.45880377449726</v>
      </c>
      <c r="DY95" s="37">
        <f ca="1">(AY95*(CY95/1000)+(Satokasvi!$E$28-Satokasvi!$E$7))/(1+$C$13)^DY$61</f>
        <v>-130.36244012997</v>
      </c>
      <c r="DZ95" s="37">
        <f ca="1">(AZ95*(CZ95/1000)+(Satokasvi!$E$28-Satokasvi!$E$7))/(1+$C$13)^DZ$61</f>
        <v>171.79041676538321</v>
      </c>
      <c r="EB95" s="37">
        <f ca="1">IF(C$11="x",Toimenpiteet!$E$115,BB95*(CB95/1000)+(Satokasvi!$E$28-Satokasvi!$E$7)+IF(C$8="x",Toimenpiteet!$E$29,0)+IF(C$9="x",Toimenpiteet!$E$60,0)+IF(C$10="x",Toimenpiteet!$E$88,0))/(1+$C$13)^EB$61</f>
        <v>457.76361172368644</v>
      </c>
      <c r="EC95" s="37">
        <f ca="1">IF(D$11="x",Toimenpiteet!$E$115,BC95*(CC95/1000)+(Satokasvi!$E$28-Satokasvi!$E$7)+IF(D$8="x",Toimenpiteet!$E$29,0)+IF(D$9="x",Toimenpiteet!$E$60,0)+IF(D$10="x",Toimenpiteet!$E$88,0))/(1+$C$13)^EC$61</f>
        <v>-249.7879159204449</v>
      </c>
      <c r="ED95" s="37">
        <f ca="1">IF(E$11="x",Toimenpiteet!$E$115,BD95*(CD95/1000)+(Satokasvi!$E$28-Satokasvi!$E$7)+IF(E$8="x",Toimenpiteet!$E$29,0)+IF(E$9="x",Toimenpiteet!$E$60,0)+IF(E$10="x",Toimenpiteet!$E$88,0))/(1+$C$13)^ED$61</f>
        <v>-242.51253972858729</v>
      </c>
      <c r="EE95" s="37">
        <f ca="1">IF(F$11="x",Toimenpiteet!$E$115,BE95*(CE95/1000)+(Satokasvi!$E$28-Satokasvi!$E$7)+IF(F$8="x",Toimenpiteet!$E$29,0)+IF(F$9="x",Toimenpiteet!$E$60,0)+IF(F$10="x",Toimenpiteet!$E$88,0))/(1+$C$13)^EE$61</f>
        <v>188.47996353189302</v>
      </c>
      <c r="EF95" s="37">
        <f ca="1">IF(G$11="x",Toimenpiteet!$E$115,BF95*(CF95/1000)+(Satokasvi!$E$28-Satokasvi!$E$7)+IF(G$8="x",Toimenpiteet!$E$29,0)+IF(G$9="x",Toimenpiteet!$E$60,0)+IF(G$10="x",Toimenpiteet!$E$88,0))/(1+$C$13)^EF$61</f>
        <v>410.77731786206971</v>
      </c>
      <c r="EG95" s="37">
        <f ca="1">IF(H$11="x",Toimenpiteet!$E$115,BG95*(CG95/1000)+(Satokasvi!$E$28-Satokasvi!$E$7)+IF(H$8="x",Toimenpiteet!$E$29,0)+IF(H$9="x",Toimenpiteet!$E$60,0)+IF(H$10="x",Toimenpiteet!$E$88,0))/(1+$C$13)^EG$61</f>
        <v>-221.93332802116842</v>
      </c>
      <c r="EH95" s="37">
        <f ca="1">IF(I$11="x",Toimenpiteet!$E$115,BH95*(CH95/1000)+(Satokasvi!$E$28-Satokasvi!$E$7)+IF(I$8="x",Toimenpiteet!$E$29,0)+IF(I$9="x",Toimenpiteet!$E$60,0)+IF(I$10="x",Toimenpiteet!$E$88,0))/(1+$C$13)^EH$61</f>
        <v>299.31901796164743</v>
      </c>
      <c r="EI95" s="37">
        <f ca="1">IF(J$11="x",Toimenpiteet!$E$115,BI95*(CI95/1000)+(Satokasvi!$E$28-Satokasvi!$E$7)+IF(J$8="x",Toimenpiteet!$E$29,0)+IF(J$9="x",Toimenpiteet!$E$60,0)+IF(J$10="x",Toimenpiteet!$E$88,0))/(1+$C$13)^EI$61</f>
        <v>51.456557546502431</v>
      </c>
      <c r="EJ95" s="37">
        <f ca="1">IF(K$11="x",Toimenpiteet!$E$115,BJ95*(CJ95/1000)+(Satokasvi!$E$28-Satokasvi!$E$7)+IF(K$8="x",Toimenpiteet!$E$29,0)+IF(K$9="x",Toimenpiteet!$E$60,0)+IF(K$10="x",Toimenpiteet!$E$88,0))/(1+$C$13)^EJ$61</f>
        <v>372.96589200425797</v>
      </c>
      <c r="EK95" s="37">
        <f ca="1">IF(L$11="x",Toimenpiteet!$E$115,BK95*(CK95/1000)+(Satokasvi!$E$28-Satokasvi!$E$7)+IF(L$8="x",Toimenpiteet!$E$29,0)+IF(L$9="x",Toimenpiteet!$E$60,0)+IF(L$10="x",Toimenpiteet!$E$88,0))/(1+$C$13)^EK$61</f>
        <v>43.053055006023328</v>
      </c>
      <c r="EL95" s="37">
        <f ca="1">IF(M$11="x",Toimenpiteet!$E$115,BL95*(CL95/1000)+(Satokasvi!$E$28-Satokasvi!$E$7)+IF(M$8="x",Toimenpiteet!$E$29,0)+IF(M$9="x",Toimenpiteet!$E$60,0)+IF(M$10="x",Toimenpiteet!$E$88,0))/(1+$C$13)^EL$61</f>
        <v>197.55406685156572</v>
      </c>
      <c r="EM95" s="37">
        <f ca="1">IF(N$11="x",Toimenpiteet!$E$115,BM95*(CM95/1000)+(Satokasvi!$E$28-Satokasvi!$E$7)+IF(N$8="x",Toimenpiteet!$E$29,0)+IF(N$9="x",Toimenpiteet!$E$60,0)+IF(N$10="x",Toimenpiteet!$E$88,0))/(1+$C$13)^EM$61</f>
        <v>170.9471491453219</v>
      </c>
      <c r="EN95" s="37">
        <f ca="1">IF(O$11="x",Toimenpiteet!$E$115,BN95*(CN95/1000)+(Satokasvi!$E$28-Satokasvi!$E$7)+IF(O$8="x",Toimenpiteet!$E$29,0)+IF(O$9="x",Toimenpiteet!$E$60,0)+IF(O$10="x",Toimenpiteet!$E$88,0))/(1+$C$13)^EN$61</f>
        <v>139.16907779145922</v>
      </c>
      <c r="EO95" s="37">
        <f ca="1">IF(P$11="x",Toimenpiteet!$E$115,BO95*(CO95/1000)+(Satokasvi!$E$28-Satokasvi!$E$7)+IF(P$8="x",Toimenpiteet!$E$29,0)+IF(P$9="x",Toimenpiteet!$E$60,0)+IF(P$10="x",Toimenpiteet!$E$88,0))/(1+$C$13)^EO$61</f>
        <v>-175.19621854193412</v>
      </c>
      <c r="EP95" s="37">
        <f ca="1">IF(Q$11="x",Toimenpiteet!$E$115,BP95*(CP95/1000)+(Satokasvi!$E$28-Satokasvi!$E$7)+IF(Q$8="x",Toimenpiteet!$E$29,0)+IF(Q$9="x",Toimenpiteet!$E$60,0)+IF(Q$10="x",Toimenpiteet!$E$88,0))/(1+$C$13)^EP$61</f>
        <v>253.50518799281485</v>
      </c>
      <c r="EQ95" s="37">
        <f ca="1">IF(R$11="x",Toimenpiteet!$E$115,BQ95*(CQ95/1000)+(Satokasvi!$E$28-Satokasvi!$E$7)+IF(R$8="x",Toimenpiteet!$E$29,0)+IF(R$9="x",Toimenpiteet!$E$60,0)+IF(R$10="x",Toimenpiteet!$E$88,0))/(1+$C$13)^EQ$61</f>
        <v>-165.13923889333032</v>
      </c>
      <c r="ER95" s="37">
        <f ca="1">IF(S$11="x",Toimenpiteet!$E$115,BR95*(CR95/1000)+(Satokasvi!$E$28-Satokasvi!$E$7)+IF(S$8="x",Toimenpiteet!$E$29,0)+IF(S$9="x",Toimenpiteet!$E$60,0)+IF(S$10="x",Toimenpiteet!$E$88,0))/(1+$C$13)^ER$61</f>
        <v>-160.32935814886437</v>
      </c>
      <c r="ES95" s="37">
        <f ca="1">IF(T$11="x",Toimenpiteet!$E$115,BS95*(CS95/1000)+(Satokasvi!$E$28-Satokasvi!$E$7)+IF(T$8="x",Toimenpiteet!$E$29,0)+IF(T$9="x",Toimenpiteet!$E$60,0)+IF(T$10="x",Toimenpiteet!$E$88,0))/(1+$C$13)^ES$61</f>
        <v>197.77336123255975</v>
      </c>
      <c r="ET95" s="37">
        <f ca="1">IF(U$11="x",Toimenpiteet!$E$115,BT95*(CT95/1000)+(Satokasvi!$E$28-Satokasvi!$E$7)+IF(U$8="x",Toimenpiteet!$E$29,0)+IF(U$9="x",Toimenpiteet!$E$60,0)+IF(U$10="x",Toimenpiteet!$E$88,0))/(1+$C$13)^ET$61</f>
        <v>122.33020697770448</v>
      </c>
      <c r="EU95" s="37">
        <f ca="1">IF(V$11="x",Toimenpiteet!$E$115,BU95*(CU95/1000)+(Satokasvi!$E$28-Satokasvi!$E$7)+IF(V$8="x",Toimenpiteet!$E$29,0)+IF(V$9="x",Toimenpiteet!$E$60,0)+IF(V$10="x",Toimenpiteet!$E$88,0))/(1+$C$13)^EU$61</f>
        <v>208.28731759580583</v>
      </c>
      <c r="EV95" s="37">
        <f ca="1">IF(W$11="x",Toimenpiteet!$E$115,BV95*(CV95/1000)+(Satokasvi!$E$28-Satokasvi!$E$7)+IF(W$8="x",Toimenpiteet!$E$29,0)+IF(W$9="x",Toimenpiteet!$E$60,0)+IF(W$10="x",Toimenpiteet!$E$88,0))/(1+$C$13)^EV$61</f>
        <v>-142.45055811590174</v>
      </c>
      <c r="EW95" s="37">
        <f ca="1">IF(X$11="x",Toimenpiteet!$E$115,BW95*(CW95/1000)+(Satokasvi!$E$28-Satokasvi!$E$7)+IF(X$8="x",Toimenpiteet!$E$29,0)+IF(X$9="x",Toimenpiteet!$E$60,0)+IF(X$10="x",Toimenpiteet!$E$88,0))/(1+$C$13)^EW$61</f>
        <v>-138.30151273388518</v>
      </c>
      <c r="EX95" s="37">
        <f ca="1">IF(Y$11="x",Toimenpiteet!$E$115,BX95*(CX95/1000)+(Satokasvi!$E$28-Satokasvi!$E$7)+IF(Y$8="x",Toimenpiteet!$E$29,0)+IF(Y$9="x",Toimenpiteet!$E$60,0)+IF(Y$10="x",Toimenpiteet!$E$88,0))/(1+$C$13)^EX$61</f>
        <v>112.45880377449726</v>
      </c>
      <c r="EY95" s="37">
        <f ca="1">IF(Z$11="x",Toimenpiteet!$E$115,BY95*(CY95/1000)+(Satokasvi!$E$28-Satokasvi!$E$7)+IF(Z$8="x",Toimenpiteet!$E$29,0)+IF(Z$9="x",Toimenpiteet!$E$60,0)+IF(Z$10="x",Toimenpiteet!$E$88,0))/(1+$C$13)^EY$61</f>
        <v>-130.36244012997</v>
      </c>
      <c r="EZ95" s="37">
        <f ca="1">IF(AA$11="x",Toimenpiteet!$E$115,BZ95*(CZ95/1000)+(Satokasvi!$E$28-Satokasvi!$E$7)+IF(AA$8="x",Toimenpiteet!$E$29,0)+IF(AA$9="x",Toimenpiteet!$E$60,0)+IF(AA$10="x",Toimenpiteet!$E$88,0))/(1+$C$13)^EZ$61</f>
        <v>171.79041676538321</v>
      </c>
      <c r="FA95" s="37"/>
      <c r="FB95" s="37">
        <f t="shared" ca="1" si="48"/>
        <v>457.76361172368644</v>
      </c>
      <c r="FC95" s="37">
        <f t="shared" ca="1" si="49"/>
        <v>207.97569580324154</v>
      </c>
      <c r="FD95" s="37">
        <f t="shared" ca="1" si="50"/>
        <v>-34.53684392534575</v>
      </c>
      <c r="FE95" s="37">
        <f t="shared" ca="1" si="51"/>
        <v>153.94311960654727</v>
      </c>
      <c r="FF95" s="37">
        <f t="shared" ca="1" si="52"/>
        <v>564.72043746861698</v>
      </c>
      <c r="FG95" s="37">
        <f t="shared" ca="1" si="53"/>
        <v>342.78710944744853</v>
      </c>
      <c r="FH95" s="37">
        <f t="shared" ca="1" si="54"/>
        <v>642.10612740909596</v>
      </c>
      <c r="FI95" s="37">
        <f t="shared" ca="1" si="55"/>
        <v>693.56268495559834</v>
      </c>
      <c r="FJ95" s="37">
        <f t="shared" ca="1" si="56"/>
        <v>1066.5285769598563</v>
      </c>
      <c r="FK95" s="37">
        <f t="shared" ca="1" si="57"/>
        <v>1109.5816319658798</v>
      </c>
      <c r="FL95" s="37">
        <f t="shared" ca="1" si="58"/>
        <v>1307.1356988174455</v>
      </c>
      <c r="FM95" s="37">
        <f t="shared" ca="1" si="59"/>
        <v>1478.0828479627673</v>
      </c>
      <c r="FN95" s="37">
        <f t="shared" ca="1" si="60"/>
        <v>1617.2519257542265</v>
      </c>
      <c r="FO95" s="37">
        <f t="shared" ca="1" si="61"/>
        <v>1442.0557072122924</v>
      </c>
      <c r="FP95" s="37">
        <f t="shared" ca="1" si="62"/>
        <v>1695.5608952051073</v>
      </c>
      <c r="FQ95" s="37">
        <f t="shared" ca="1" si="63"/>
        <v>1530.421656311777</v>
      </c>
      <c r="FR95" s="37">
        <f t="shared" ca="1" si="64"/>
        <v>1370.0922981629126</v>
      </c>
      <c r="FS95" s="37">
        <f t="shared" ca="1" si="65"/>
        <v>1567.8656593954724</v>
      </c>
      <c r="FT95" s="37">
        <f t="shared" ca="1" si="66"/>
        <v>1690.1958663731768</v>
      </c>
      <c r="FU95" s="37">
        <f t="shared" ca="1" si="67"/>
        <v>1898.4831839689828</v>
      </c>
      <c r="FV95" s="37">
        <f t="shared" ca="1" si="68"/>
        <v>1756.0326258530811</v>
      </c>
      <c r="FW95" s="37">
        <f t="shared" ca="1" si="69"/>
        <v>1617.7311131191959</v>
      </c>
      <c r="FX95" s="37">
        <f t="shared" ca="1" si="70"/>
        <v>1730.1899168936932</v>
      </c>
      <c r="FY95" s="37">
        <f t="shared" ca="1" si="71"/>
        <v>1599.8274767637231</v>
      </c>
      <c r="FZ95" s="37">
        <f t="shared" ca="1" si="72"/>
        <v>1771.6178935291064</v>
      </c>
      <c r="GA95" s="37"/>
      <c r="GB95" s="37">
        <f t="shared" ca="1" si="73"/>
        <v>457.76361172368644</v>
      </c>
      <c r="GC95" s="37">
        <f t="shared" ca="1" si="74"/>
        <v>207.97569580324154</v>
      </c>
      <c r="GD95" s="37">
        <f t="shared" ca="1" si="23"/>
        <v>-34.53684392534575</v>
      </c>
      <c r="GE95" s="37">
        <f t="shared" ca="1" si="24"/>
        <v>153.94311960654727</v>
      </c>
      <c r="GF95" s="37">
        <f t="shared" ca="1" si="25"/>
        <v>564.72043746861698</v>
      </c>
      <c r="GG95" s="37">
        <f t="shared" ca="1" si="26"/>
        <v>342.78710944744853</v>
      </c>
      <c r="GH95" s="37">
        <f t="shared" ca="1" si="27"/>
        <v>642.10612740909596</v>
      </c>
      <c r="GI95" s="37">
        <f t="shared" ca="1" si="28"/>
        <v>693.56268495559834</v>
      </c>
      <c r="GJ95" s="37">
        <f t="shared" ca="1" si="29"/>
        <v>1066.5285769598563</v>
      </c>
      <c r="GK95" s="37">
        <f t="shared" ca="1" si="30"/>
        <v>1109.5816319658798</v>
      </c>
      <c r="GL95" s="37">
        <f t="shared" ca="1" si="31"/>
        <v>1307.1356988174455</v>
      </c>
      <c r="GM95" s="37">
        <f t="shared" ca="1" si="32"/>
        <v>1478.0828479627673</v>
      </c>
      <c r="GN95" s="37">
        <f t="shared" ca="1" si="33"/>
        <v>1617.2519257542265</v>
      </c>
      <c r="GO95" s="37">
        <f t="shared" ca="1" si="34"/>
        <v>1442.0557072122924</v>
      </c>
      <c r="GP95" s="37">
        <f t="shared" ca="1" si="35"/>
        <v>1695.5608952051073</v>
      </c>
      <c r="GQ95" s="37">
        <f t="shared" ca="1" si="36"/>
        <v>1530.421656311777</v>
      </c>
      <c r="GR95" s="37">
        <f t="shared" ca="1" si="37"/>
        <v>1370.0922981629126</v>
      </c>
      <c r="GS95" s="37">
        <f t="shared" ca="1" si="38"/>
        <v>1567.8656593954724</v>
      </c>
      <c r="GT95" s="37">
        <f t="shared" ca="1" si="39"/>
        <v>1690.1958663731768</v>
      </c>
      <c r="GU95" s="37">
        <f t="shared" ca="1" si="40"/>
        <v>1898.4831839689828</v>
      </c>
      <c r="GV95" s="37">
        <f t="shared" ca="1" si="41"/>
        <v>1756.0326258530811</v>
      </c>
      <c r="GW95" s="37">
        <f t="shared" ca="1" si="42"/>
        <v>1617.7311131191959</v>
      </c>
      <c r="GX95" s="37">
        <f t="shared" ca="1" si="43"/>
        <v>1730.1899168936932</v>
      </c>
      <c r="GY95" s="37">
        <f t="shared" ca="1" si="44"/>
        <v>1599.8274767637231</v>
      </c>
      <c r="GZ95" s="37">
        <f t="shared" ca="1" si="45"/>
        <v>1771.6178935291064</v>
      </c>
      <c r="HA95" s="37"/>
      <c r="HB95" s="37">
        <f t="shared" ca="1" si="77"/>
        <v>564.72043746861698</v>
      </c>
      <c r="HC95" s="37">
        <f t="shared" ca="1" si="75"/>
        <v>564.72043746861698</v>
      </c>
      <c r="HD95" s="37">
        <f t="shared" ca="1" si="76"/>
        <v>0</v>
      </c>
      <c r="HE95" s="5"/>
      <c r="HF95" s="37">
        <f t="shared" si="84"/>
        <v>-0.3888888888888889</v>
      </c>
      <c r="HG95" s="37">
        <f>$HG$72</f>
        <v>1.111111111111112E-2</v>
      </c>
      <c r="HH95" s="19">
        <f>IF(C$11="x",0,Satokasvi!$H$6*(1+$HF95)*(1+_xlfn.XLOOKUP($HG95,$HG$67:$HG$76,HH$67:HH$76)))</f>
        <v>1529.4753086419753</v>
      </c>
      <c r="HI95" s="35">
        <f>IF(D$11="x",0,Satokasvi!$H$6*(1+$HF95)*(1+_xlfn.XLOOKUP($HG95,$HG$67:$HG$76,HI$67:HI$76)))</f>
        <v>1531.1728395061727</v>
      </c>
      <c r="HJ95" s="35">
        <f>IF(E$11="x",0,Satokasvi!$H$6*(1+$HF95)*(1+_xlfn.XLOOKUP($HG95,$HG$67:$HG$76,HJ$67:HJ$76)))</f>
        <v>1532.8703703703704</v>
      </c>
      <c r="HK95" s="35">
        <f>IF(F$11="x",0,Satokasvi!$H$6*(1+$HF95)*(1+_xlfn.XLOOKUP($HG95,$HG$67:$HG$76,HK$67:HK$76)))</f>
        <v>1534.5679012345679</v>
      </c>
      <c r="HL95" s="35">
        <f>IF(G$11="x",0,Satokasvi!$H$6*(1+$HF95)*(1+_xlfn.XLOOKUP($HG95,$HG$67:$HG$76,HL$67:HL$76)))</f>
        <v>1536.2654320987654</v>
      </c>
      <c r="HM95" s="35">
        <f>IF(H$11="x",0,Satokasvi!$H$6*(1+$HF95)*(1+_xlfn.XLOOKUP($HG95,$HG$67:$HG$76,HM$67:HM$76)))</f>
        <v>1537.9629629629628</v>
      </c>
      <c r="HN95" s="35">
        <f>IF(I$11="x",0,Satokasvi!$H$6*(1+$HF95)*(1+_xlfn.XLOOKUP($HG95,$HG$67:$HG$76,HN$67:HN$76)))</f>
        <v>1539.6604938271607</v>
      </c>
      <c r="HO95" s="35">
        <f>IF(J$11="x",0,Satokasvi!$H$6*(1+$HF95)*(1+_xlfn.XLOOKUP($HG95,$HG$67:$HG$76,HO$67:HO$76)))</f>
        <v>1541.3580246913582</v>
      </c>
      <c r="HP95" s="35">
        <f>IF(K$11="x",0,Satokasvi!$H$6*(1+$HF95)*(1+_xlfn.XLOOKUP($HG95,$HG$67:$HG$76,HP$67:HP$76)))</f>
        <v>1543.0555555555557</v>
      </c>
      <c r="HQ95" s="35">
        <f>IF(L$11="x",0,Satokasvi!$H$6*(1+$HF95)*(1+_xlfn.XLOOKUP($HG95,$HG$67:$HG$76,HQ$67:HQ$76)))</f>
        <v>1544.7530864197531</v>
      </c>
      <c r="HR95" s="35">
        <f>IF(M$11="x",0,Satokasvi!$H$6*(1+$HF95)*(1+_xlfn.XLOOKUP($HG95,$HG$67:$HG$76,HR$67:HR$76)))</f>
        <v>1544.7530864197531</v>
      </c>
      <c r="HS95" s="35">
        <f>IF(N$11="x",0,Satokasvi!$H$6*(1+$HF95)*(1+_xlfn.XLOOKUP($HG95,$HG$67:$HG$76,HS$67:HS$76)))</f>
        <v>1544.7530864197531</v>
      </c>
      <c r="HT95" s="35">
        <f>IF(O$11="x",0,Satokasvi!$H$6*(1+$HF95)*(1+_xlfn.XLOOKUP($HG95,$HG$67:$HG$76,HT$67:HT$76)))</f>
        <v>1544.7530864197531</v>
      </c>
      <c r="HU95" s="35">
        <f>IF(P$11="x",0,Satokasvi!$H$6*(1+$HF95)*(1+_xlfn.XLOOKUP($HG95,$HG$67:$HG$76,HU$67:HU$76)))</f>
        <v>1544.7530864197531</v>
      </c>
      <c r="HV95" s="35">
        <f>IF(Q$11="x",0,Satokasvi!$H$6*(1+$HF95)*(1+_xlfn.XLOOKUP($HG95,$HG$67:$HG$76,HV$67:HV$76)))</f>
        <v>1544.7530864197531</v>
      </c>
      <c r="HW95" s="35">
        <f>IF(R$11="x",0,Satokasvi!$H$6*(1+$HF95)*(1+_xlfn.XLOOKUP($HG95,$HG$67:$HG$76,HW$67:HW$76)))</f>
        <v>1544.7530864197531</v>
      </c>
      <c r="HX95" s="35">
        <f>IF(S$11="x",0,Satokasvi!$H$6*(1+$HF95)*(1+_xlfn.XLOOKUP($HG95,$HG$67:$HG$76,HX$67:HX$76)))</f>
        <v>1544.7530864197531</v>
      </c>
      <c r="HY95" s="35">
        <f>IF(T$11="x",0,Satokasvi!$H$6*(1+$HF95)*(1+_xlfn.XLOOKUP($HG95,$HG$67:$HG$76,HY$67:HY$76)))</f>
        <v>1544.7530864197531</v>
      </c>
      <c r="HZ95" s="35">
        <f>IF(U$11="x",0,Satokasvi!$H$6*(1+$HF95)*(1+_xlfn.XLOOKUP($HG95,$HG$67:$HG$76,HZ$67:HZ$76)))</f>
        <v>1544.7530864197531</v>
      </c>
      <c r="IA95" s="35">
        <f>IF(V$11="x",0,Satokasvi!$H$6*(1+$HF95)*(1+_xlfn.XLOOKUP($HG95,$HG$67:$HG$76,IA$67:IA$76)))</f>
        <v>1544.7530864197531</v>
      </c>
      <c r="IB95" s="35">
        <f>IF(W$11="x",0,Satokasvi!$H$6*(1+$HF95)*(1+_xlfn.XLOOKUP($HG95,$HG$67:$HG$76,IB$67:IB$76)))</f>
        <v>1544.7530864197531</v>
      </c>
      <c r="IC95" s="35">
        <f>IF(X$11="x",0,Satokasvi!$H$6*(1+$HF95)*(1+_xlfn.XLOOKUP($HG95,$HG$67:$HG$76,IC$67:IC$76)))</f>
        <v>1544.7530864197531</v>
      </c>
      <c r="ID95" s="35">
        <f>IF(Y$11="x",0,Satokasvi!$H$6*(1+$HF95)*(1+_xlfn.XLOOKUP($HG95,$HG$67:$HG$76,ID$67:ID$76)))</f>
        <v>1544.7530864197531</v>
      </c>
      <c r="IE95" s="35">
        <f>IF(Z$11="x",0,Satokasvi!$H$6*(1+$HF95)*(1+_xlfn.XLOOKUP($HG95,$HG$67:$HG$76,IE$67:IE$76)))</f>
        <v>1544.7530864197531</v>
      </c>
      <c r="IF95" s="35">
        <f>IF(AA$11="x",0,Satokasvi!$H$6*(1+$HF95)*(1+_xlfn.XLOOKUP($HG95,$HG$67:$HG$76,IF$67:IF$76)))</f>
        <v>1544.7530864197531</v>
      </c>
    </row>
    <row r="96" spans="2:240" x14ac:dyDescent="0.35">
      <c r="B96" s="15">
        <f t="shared" ca="1" si="86"/>
        <v>0.91838090272526207</v>
      </c>
      <c r="C96" s="15">
        <f t="shared" ca="1" si="86"/>
        <v>0.76250475967677112</v>
      </c>
      <c r="D96" s="15">
        <f t="shared" ca="1" si="86"/>
        <v>0.54120841952441001</v>
      </c>
      <c r="E96" s="15">
        <f t="shared" ca="1" si="86"/>
        <v>6.28684053606402E-2</v>
      </c>
      <c r="F96" s="15">
        <f t="shared" ca="1" si="86"/>
        <v>0.59505196796385962</v>
      </c>
      <c r="G96" s="15">
        <f t="shared" ca="1" si="86"/>
        <v>0.48661510203837877</v>
      </c>
      <c r="H96" s="15">
        <f t="shared" ca="1" si="86"/>
        <v>0.12996347391782337</v>
      </c>
      <c r="I96" s="15">
        <f t="shared" ca="1" si="86"/>
        <v>0.40172429371342289</v>
      </c>
      <c r="J96" s="15">
        <f t="shared" ca="1" si="86"/>
        <v>0.4958603032323341</v>
      </c>
      <c r="K96" s="15">
        <f t="shared" ca="1" si="86"/>
        <v>0.54152968627303677</v>
      </c>
      <c r="L96" s="15">
        <f t="shared" ca="1" si="86"/>
        <v>1.6425605159765544E-2</v>
      </c>
      <c r="M96" s="15">
        <f t="shared" ca="1" si="86"/>
        <v>0.99397318527780576</v>
      </c>
      <c r="N96" s="15">
        <f t="shared" ca="1" si="86"/>
        <v>0.76676686884433753</v>
      </c>
      <c r="O96" s="15">
        <f t="shared" ca="1" si="86"/>
        <v>7.3271949517060952E-2</v>
      </c>
      <c r="P96" s="15">
        <f t="shared" ca="1" si="86"/>
        <v>0.79750461661562944</v>
      </c>
      <c r="Q96" s="15">
        <f t="shared" ca="1" si="86"/>
        <v>0.35870659105913538</v>
      </c>
      <c r="R96" s="15">
        <f t="shared" ca="1" si="85"/>
        <v>3.5041875133296485E-2</v>
      </c>
      <c r="S96" s="15">
        <f t="shared" ca="1" si="85"/>
        <v>0.32639342880017219</v>
      </c>
      <c r="T96" s="15">
        <f t="shared" ca="1" si="81"/>
        <v>0.11561648436081107</v>
      </c>
      <c r="U96" s="15">
        <f t="shared" ca="1" si="81"/>
        <v>0.31628796882886234</v>
      </c>
      <c r="V96" s="15">
        <f t="shared" ca="1" si="81"/>
        <v>0.30509582720674389</v>
      </c>
      <c r="W96" s="15">
        <f t="shared" ca="1" si="81"/>
        <v>0.10969162559293111</v>
      </c>
      <c r="X96" s="15">
        <f t="shared" ca="1" si="81"/>
        <v>0.58801356400437954</v>
      </c>
      <c r="Y96" s="15">
        <f t="shared" ca="1" si="81"/>
        <v>0.96396878475497527</v>
      </c>
      <c r="Z96" s="15">
        <f t="shared" ca="1" si="81"/>
        <v>0.50055138252753562</v>
      </c>
      <c r="AB96" s="5">
        <f ca="1">_xlfn.NORM.INV(B96,Satokasvi!$H$8,Satokasvi!$I$8)*_xlfn.BINOM.INV(1,(1-Satokasvi!$H$15),B96)</f>
        <v>2848.5657542184258</v>
      </c>
      <c r="AC96" s="5">
        <f ca="1">_xlfn.NORM.INV(C96,Satokasvi!$H$8,Satokasvi!$I$8)*_xlfn.BINOM.INV(1,(1-Satokasvi!$H$15),C96)</f>
        <v>2678.5957097493729</v>
      </c>
      <c r="AD96" s="5">
        <f ca="1">_xlfn.NORM.INV(D96,Satokasvi!$H$8,Satokasvi!$I$8)*_xlfn.BINOM.INV(1,(1-Satokasvi!$H$15),D96)</f>
        <v>2525.8696412057516</v>
      </c>
      <c r="AE96" s="5">
        <f ca="1">_xlfn.NORM.INV(E96,Satokasvi!$H$8,Satokasvi!$I$8)*_xlfn.BINOM.INV(1,(1-Satokasvi!$H$15),E96)</f>
        <v>0</v>
      </c>
      <c r="AF96" s="5">
        <f ca="1">_xlfn.NORM.INV(F96,Satokasvi!$H$8,Satokasvi!$I$8)*_xlfn.BINOM.INV(1,(1-Satokasvi!$H$15),F96)</f>
        <v>2560.140029388062</v>
      </c>
      <c r="AG96" s="5">
        <f ca="1">_xlfn.NORM.INV(G96,Satokasvi!$H$8,Satokasvi!$I$8)*_xlfn.BINOM.INV(1,(1-Satokasvi!$H$15),G96)</f>
        <v>2491.6106848247105</v>
      </c>
      <c r="AH96" s="5">
        <f ca="1">_xlfn.NORM.INV(H96,Satokasvi!$H$8,Satokasvi!$I$8)*_xlfn.BINOM.INV(1,(1-Satokasvi!$H$15),H96)</f>
        <v>0</v>
      </c>
      <c r="AI96" s="5">
        <f ca="1">_xlfn.NORM.INV(I96,Satokasvi!$H$8,Satokasvi!$I$8)*_xlfn.BINOM.INV(1,(1-Satokasvi!$H$15),I96)</f>
        <v>2437.7783779757892</v>
      </c>
      <c r="AJ96" s="5">
        <f ca="1">_xlfn.NORM.INV(J96,Satokasvi!$H$8,Satokasvi!$I$8)*_xlfn.BINOM.INV(1,(1-Satokasvi!$H$15),J96)</f>
        <v>2497.4057832019216</v>
      </c>
      <c r="AK96" s="5">
        <f ca="1">_xlfn.NORM.INV(K96,Satokasvi!$H$8,Satokasvi!$I$8)*_xlfn.BINOM.INV(1,(1-Satokasvi!$H$15),K96)</f>
        <v>2526.0720545467516</v>
      </c>
      <c r="AL96" s="5">
        <f ca="1">_xlfn.NORM.INV(L96,Satokasvi!$H$8,Satokasvi!$I$8)*_xlfn.BINOM.INV(1,(1-Satokasvi!$H$15),L96)</f>
        <v>0</v>
      </c>
      <c r="AM96" s="5">
        <f ca="1">_xlfn.NORM.INV(M96,Satokasvi!$H$8,Satokasvi!$I$8)*_xlfn.BINOM.INV(1,(1-Satokasvi!$H$15),M96)</f>
        <v>3127.6425931974682</v>
      </c>
      <c r="AN96" s="5">
        <f ca="1">_xlfn.NORM.INV(N96,Satokasvi!$H$8,Satokasvi!$I$8)*_xlfn.BINOM.INV(1,(1-Satokasvi!$H$15),N96)</f>
        <v>2682.0601722165125</v>
      </c>
      <c r="AO96" s="5">
        <f ca="1">_xlfn.NORM.INV(O96,Satokasvi!$H$8,Satokasvi!$I$8)*_xlfn.BINOM.INV(1,(1-Satokasvi!$H$15),O96)</f>
        <v>0</v>
      </c>
      <c r="AP96" s="5">
        <f ca="1">_xlfn.NORM.INV(P96,Satokasvi!$H$8,Satokasvi!$I$8)*_xlfn.BINOM.INV(1,(1-Satokasvi!$H$15),P96)</f>
        <v>2708.1852717958604</v>
      </c>
      <c r="AQ96" s="5">
        <f ca="1">_xlfn.NORM.INV(Q96,Satokasvi!$H$8,Satokasvi!$I$8)*_xlfn.BINOM.INV(1,(1-Satokasvi!$H$15),Q96)</f>
        <v>2409.5204577435652</v>
      </c>
      <c r="AR96" s="5">
        <f ca="1">_xlfn.NORM.INV(R96,Satokasvi!$H$8,Satokasvi!$I$8)*_xlfn.BINOM.INV(1,(1-Satokasvi!$H$15),R96)</f>
        <v>0</v>
      </c>
      <c r="AS96" s="5">
        <f ca="1">_xlfn.NORM.INV(S96,Satokasvi!$H$8,Satokasvi!$I$8)*_xlfn.BINOM.INV(1,(1-Satokasvi!$H$15),S96)</f>
        <v>2387.5264942745157</v>
      </c>
      <c r="AT96" s="5">
        <f ca="1">_xlfn.NORM.INV(T96,Satokasvi!$H$8,Satokasvi!$I$8)*_xlfn.BINOM.INV(1,(1-Satokasvi!$H$15),T96)</f>
        <v>0</v>
      </c>
      <c r="AU96" s="5">
        <f ca="1">_xlfn.NORM.INV(U96,Satokasvi!$H$8,Satokasvi!$I$8)*_xlfn.BINOM.INV(1,(1-Satokasvi!$H$15),U96)</f>
        <v>2380.473913034873</v>
      </c>
      <c r="AV96" s="5">
        <f ca="1">_xlfn.NORM.INV(V96,Satokasvi!$H$8,Satokasvi!$I$8)*_xlfn.BINOM.INV(1,(1-Satokasvi!$H$15),V96)</f>
        <v>2372.5500245205299</v>
      </c>
      <c r="AW96" s="5">
        <f ca="1">_xlfn.NORM.INV(W96,Satokasvi!$H$8,Satokasvi!$I$8)*_xlfn.BINOM.INV(1,(1-Satokasvi!$H$15),W96)</f>
        <v>0</v>
      </c>
      <c r="AX96" s="5">
        <f ca="1">_xlfn.NORM.INV(X96,Satokasvi!$H$8,Satokasvi!$I$8)*_xlfn.BINOM.INV(1,(1-Satokasvi!$H$15),X96)</f>
        <v>2555.609519583938</v>
      </c>
      <c r="AY96" s="5">
        <f ca="1">_xlfn.NORM.INV(Y96,Satokasvi!$H$8,Satokasvi!$I$8)*_xlfn.BINOM.INV(1,(1-Satokasvi!$H$15),Y96)</f>
        <v>2949.6808736959874</v>
      </c>
      <c r="AZ96" s="5">
        <f ca="1">_xlfn.NORM.INV(Z96,Satokasvi!$H$8,Satokasvi!$I$8)*_xlfn.BINOM.INV(1,(1-Satokasvi!$H$15),Z96)</f>
        <v>2500.345527868421</v>
      </c>
      <c r="BB96" s="5">
        <f ca="1">IF(C$11="x",0,_xlfn.NORM.INV(B96,Satokasvi!$H$8,Satokasvi!$I$8)*IF(C$8="x",(1+Toimenpiteet!$C$7),1)*IF(C$9="x",(1+Toimenpiteet!$C$34),1)*(1+C$30)*_xlfn.BINOM.INV(1,(1-(Satokasvi!$H$15*(1+C$41))),B96))</f>
        <v>2848.5657542184258</v>
      </c>
      <c r="BC96" s="5">
        <f ca="1">IF(D$11="x",0,_xlfn.NORM.INV(C96,Satokasvi!$H$8,Satokasvi!$I$8)*IF(D$8="x",(1+Toimenpiteet!$C$7),1)*IF(D$9="x",(1+Toimenpiteet!$C$34),1)*(1+D$30)*_xlfn.BINOM.INV(1,(1-(Satokasvi!$H$15*(1+D$41))),C96))</f>
        <v>2678.5957097493729</v>
      </c>
      <c r="BD96" s="5">
        <f ca="1">IF(E$11="x",0,_xlfn.NORM.INV(D96,Satokasvi!$H$8,Satokasvi!$I$8)*IF(E$8="x",(1+Toimenpiteet!$C$7),1)*IF(E$9="x",(1+Toimenpiteet!$C$34),1)*(1+E$30)*_xlfn.BINOM.INV(1,(1-(Satokasvi!$H$15*(1+E$41))),D96))</f>
        <v>2525.8696412057516</v>
      </c>
      <c r="BE96" s="5">
        <f ca="1">IF(F$11="x",0,_xlfn.NORM.INV(E96,Satokasvi!$H$8,Satokasvi!$I$8)*IF(F$8="x",(1+Toimenpiteet!$C$7),1)*IF(F$9="x",(1+Toimenpiteet!$C$34),1)*(1+F$30)*_xlfn.BINOM.INV(1,(1-(Satokasvi!$H$15*(1+F$41))),E96))</f>
        <v>0</v>
      </c>
      <c r="BF96" s="5">
        <f ca="1">IF(G$11="x",0,_xlfn.NORM.INV(F96,Satokasvi!$H$8,Satokasvi!$I$8)*IF(G$8="x",(1+Toimenpiteet!$C$7),1)*IF(G$9="x",(1+Toimenpiteet!$C$34),1)*(1+G$30)*_xlfn.BINOM.INV(1,(1-(Satokasvi!$H$15*(1+G$41))),F96))</f>
        <v>2560.140029388062</v>
      </c>
      <c r="BG96" s="5">
        <f ca="1">IF(H$11="x",0,_xlfn.NORM.INV(G96,Satokasvi!$H$8,Satokasvi!$I$8)*IF(H$8="x",(1+Toimenpiteet!$C$7),1)*IF(H$9="x",(1+Toimenpiteet!$C$34),1)*(1+H$30)*_xlfn.BINOM.INV(1,(1-(Satokasvi!$H$15*(1+H$41))),G96))</f>
        <v>2491.6106848247105</v>
      </c>
      <c r="BH96" s="5">
        <f ca="1">IF(I$11="x",0,_xlfn.NORM.INV(H96,Satokasvi!$H$8,Satokasvi!$I$8)*IF(I$8="x",(1+Toimenpiteet!$C$7),1)*IF(I$9="x",(1+Toimenpiteet!$C$34),1)*(1+I$30)*_xlfn.BINOM.INV(1,(1-(Satokasvi!$H$15*(1+I$41))),H96))</f>
        <v>0</v>
      </c>
      <c r="BI96" s="5">
        <f ca="1">IF(J$11="x",0,_xlfn.NORM.INV(I96,Satokasvi!$H$8,Satokasvi!$I$8)*IF(J$8="x",(1+Toimenpiteet!$C$7),1)*IF(J$9="x",(1+Toimenpiteet!$C$34),1)*(1+J$30)*_xlfn.BINOM.INV(1,(1-(Satokasvi!$H$15*(1+J$41))),I96))</f>
        <v>2437.7783779757892</v>
      </c>
      <c r="BJ96" s="5">
        <f ca="1">IF(K$11="x",0,_xlfn.NORM.INV(J96,Satokasvi!$H$8,Satokasvi!$I$8)*IF(K$8="x",(1+Toimenpiteet!$C$7),1)*IF(K$9="x",(1+Toimenpiteet!$C$34),1)*(1+K$30)*_xlfn.BINOM.INV(1,(1-(Satokasvi!$H$15*(1+K$41))),J96))</f>
        <v>2497.4057832019216</v>
      </c>
      <c r="BK96" s="5">
        <f ca="1">IF(L$11="x",0,_xlfn.NORM.INV(K96,Satokasvi!$H$8,Satokasvi!$I$8)*IF(L$8="x",(1+Toimenpiteet!$C$7),1)*IF(L$9="x",(1+Toimenpiteet!$C$34),1)*(1+L$30)*_xlfn.BINOM.INV(1,(1-(Satokasvi!$H$15*(1+L$41))),K96))</f>
        <v>2526.0720545467516</v>
      </c>
      <c r="BL96" s="5">
        <f ca="1">IF(M$11="x",0,_xlfn.NORM.INV(L96,Satokasvi!$H$8,Satokasvi!$I$8)*IF(M$8="x",(1+Toimenpiteet!$C$7),1)*IF(M$9="x",(1+Toimenpiteet!$C$34),1)*(1+M$30)*_xlfn.BINOM.INV(1,(1-(Satokasvi!$H$15*(1+M$41))),L96))</f>
        <v>0</v>
      </c>
      <c r="BM96" s="5">
        <f ca="1">IF(N$11="x",0,_xlfn.NORM.INV(M96,Satokasvi!$H$8,Satokasvi!$I$8)*IF(N$8="x",(1+Toimenpiteet!$C$7),1)*IF(N$9="x",(1+Toimenpiteet!$C$34),1)*(1+N$30)*_xlfn.BINOM.INV(1,(1-(Satokasvi!$H$15*(1+N$41))),M96))</f>
        <v>3127.6425931974682</v>
      </c>
      <c r="BN96" s="5">
        <f ca="1">IF(O$11="x",0,_xlfn.NORM.INV(N96,Satokasvi!$H$8,Satokasvi!$I$8)*IF(O$8="x",(1+Toimenpiteet!$C$7),1)*IF(O$9="x",(1+Toimenpiteet!$C$34),1)*(1+O$30)*_xlfn.BINOM.INV(1,(1-(Satokasvi!$H$15*(1+O$41))),N96))</f>
        <v>2682.0601722165125</v>
      </c>
      <c r="BO96" s="5">
        <f ca="1">IF(P$11="x",0,_xlfn.NORM.INV(O96,Satokasvi!$H$8,Satokasvi!$I$8)*IF(P$8="x",(1+Toimenpiteet!$C$7),1)*IF(P$9="x",(1+Toimenpiteet!$C$34),1)*(1+P$30)*_xlfn.BINOM.INV(1,(1-(Satokasvi!$H$15*(1+P$41))),O96))</f>
        <v>0</v>
      </c>
      <c r="BP96" s="5">
        <f ca="1">IF(Q$11="x",0,_xlfn.NORM.INV(P96,Satokasvi!$H$8,Satokasvi!$I$8)*IF(Q$8="x",(1+Toimenpiteet!$C$7),1)*IF(Q$9="x",(1+Toimenpiteet!$C$34),1)*(1+Q$30)*_xlfn.BINOM.INV(1,(1-(Satokasvi!$H$15*(1+Q$41))),P96))</f>
        <v>2708.1852717958604</v>
      </c>
      <c r="BQ96" s="5">
        <f ca="1">IF(R$11="x",0,_xlfn.NORM.INV(Q96,Satokasvi!$H$8,Satokasvi!$I$8)*IF(R$8="x",(1+Toimenpiteet!$C$7),1)*IF(R$9="x",(1+Toimenpiteet!$C$34),1)*(1+R$30)*_xlfn.BINOM.INV(1,(1-(Satokasvi!$H$15*(1+R$41))),Q96))</f>
        <v>2409.5204577435652</v>
      </c>
      <c r="BR96" s="5">
        <f ca="1">IF(S$11="x",0,_xlfn.NORM.INV(R96,Satokasvi!$H$8,Satokasvi!$I$8)*IF(S$8="x",(1+Toimenpiteet!$C$7),1)*IF(S$9="x",(1+Toimenpiteet!$C$34),1)*(1+S$30)*_xlfn.BINOM.INV(1,(1-(Satokasvi!$H$15*(1+S$41))),R96))</f>
        <v>0</v>
      </c>
      <c r="BS96" s="5">
        <f ca="1">IF(T$11="x",0,_xlfn.NORM.INV(S96,Satokasvi!$H$8,Satokasvi!$I$8)*IF(T$8="x",(1+Toimenpiteet!$C$7),1)*IF(T$9="x",(1+Toimenpiteet!$C$34),1)*(1+T$30)*_xlfn.BINOM.INV(1,(1-(Satokasvi!$H$15*(1+T$41))),S96))</f>
        <v>2387.5264942745157</v>
      </c>
      <c r="BT96" s="5">
        <f ca="1">IF(U$11="x",0,_xlfn.NORM.INV(T96,Satokasvi!$H$8,Satokasvi!$I$8)*IF(U$8="x",(1+Toimenpiteet!$C$7),1)*IF(U$9="x",(1+Toimenpiteet!$C$34),1)*(1+U$30)*_xlfn.BINOM.INV(1,(1-(Satokasvi!$H$15*(1+U$41))),T96))</f>
        <v>0</v>
      </c>
      <c r="BU96" s="5">
        <f ca="1">IF(V$11="x",0,_xlfn.NORM.INV(U96,Satokasvi!$H$8,Satokasvi!$I$8)*IF(V$8="x",(1+Toimenpiteet!$C$7),1)*IF(V$9="x",(1+Toimenpiteet!$C$34),1)*(1+V$30)*_xlfn.BINOM.INV(1,(1-(Satokasvi!$H$15*(1+V$41))),U96))</f>
        <v>2380.473913034873</v>
      </c>
      <c r="BV96" s="5">
        <f ca="1">IF(W$11="x",0,_xlfn.NORM.INV(V96,Satokasvi!$H$8,Satokasvi!$I$8)*IF(W$8="x",(1+Toimenpiteet!$C$7),1)*IF(W$9="x",(1+Toimenpiteet!$C$34),1)*(1+W$30)*_xlfn.BINOM.INV(1,(1-(Satokasvi!$H$15*(1+W$41))),V96))</f>
        <v>2372.5500245205299</v>
      </c>
      <c r="BW96" s="5">
        <f ca="1">IF(X$11="x",0,_xlfn.NORM.INV(W96,Satokasvi!$H$8,Satokasvi!$I$8)*IF(X$8="x",(1+Toimenpiteet!$C$7),1)*IF(X$9="x",(1+Toimenpiteet!$C$34),1)*(1+X$30)*_xlfn.BINOM.INV(1,(1-(Satokasvi!$H$15*(1+X$41))),W96))</f>
        <v>0</v>
      </c>
      <c r="BX96" s="5">
        <f ca="1">IF(Y$11="x",0,_xlfn.NORM.INV(X96,Satokasvi!$H$8,Satokasvi!$I$8)*IF(Y$8="x",(1+Toimenpiteet!$C$7),1)*IF(Y$9="x",(1+Toimenpiteet!$C$34),1)*(1+Y$30)*_xlfn.BINOM.INV(1,(1-(Satokasvi!$H$15*(1+Y$41))),X96))</f>
        <v>2555.609519583938</v>
      </c>
      <c r="BY96" s="5">
        <f ca="1">IF(Z$11="x",0,_xlfn.NORM.INV(Y96,Satokasvi!$H$8,Satokasvi!$I$8)*IF(Z$8="x",(1+Toimenpiteet!$C$7),1)*IF(Z$9="x",(1+Toimenpiteet!$C$34),1)*(1+Z$30)*_xlfn.BINOM.INV(1,(1-(Satokasvi!$H$15*(1+Z$41))),Y96))</f>
        <v>2949.6808736959874</v>
      </c>
      <c r="BZ96" s="5">
        <f ca="1">IF(AA$11="x",0,_xlfn.NORM.INV(Z96,Satokasvi!$H$8,Satokasvi!$I$8)*IF(AA$8="x",(1+Toimenpiteet!$C$7),1)*IF(AA$9="x",(1+Toimenpiteet!$C$34),1)*(1+AA$30)*_xlfn.BINOM.INV(1,(1-(Satokasvi!$H$15*(1+AA$41))),Z96))</f>
        <v>2500.345527868421</v>
      </c>
      <c r="CB96" s="35">
        <f ca="1">_xlfn.NORM.INV(RAND(),Satokasvi!$H$13,Satokasvi!$I$13)</f>
        <v>207.48260968073541</v>
      </c>
      <c r="CC96" s="35">
        <f ca="1">_xlfn.NORM.INV(RAND(),Satokasvi!$H$13,Satokasvi!$I$13)</f>
        <v>262.23916677845494</v>
      </c>
      <c r="CD96" s="35">
        <f ca="1">_xlfn.NORM.INV(RAND(),Satokasvi!$H$13,Satokasvi!$I$13)</f>
        <v>229.31571088187604</v>
      </c>
      <c r="CE96" s="35">
        <f ca="1">_xlfn.NORM.INV(RAND(),Satokasvi!$H$13,Satokasvi!$I$13)</f>
        <v>253.5165297252226</v>
      </c>
      <c r="CF96" s="35">
        <f ca="1">_xlfn.NORM.INV(RAND(),Satokasvi!$H$13,Satokasvi!$I$13)</f>
        <v>230.8835817708341</v>
      </c>
      <c r="CG96" s="35">
        <f ca="1">_xlfn.NORM.INV(RAND(),Satokasvi!$H$13,Satokasvi!$I$13)</f>
        <v>236.52587790886045</v>
      </c>
      <c r="CH96" s="35">
        <f ca="1">_xlfn.NORM.INV(RAND(),Satokasvi!$H$13,Satokasvi!$I$13)</f>
        <v>205.89979089312291</v>
      </c>
      <c r="CI96" s="35">
        <f ca="1">_xlfn.NORM.INV(RAND(),Satokasvi!$H$13,Satokasvi!$I$13)</f>
        <v>252.06611017320472</v>
      </c>
      <c r="CJ96" s="35">
        <f ca="1">_xlfn.NORM.INV(RAND(),Satokasvi!$H$13,Satokasvi!$I$13)</f>
        <v>255.71093016157312</v>
      </c>
      <c r="CK96" s="35">
        <f ca="1">_xlfn.NORM.INV(RAND(),Satokasvi!$H$13,Satokasvi!$I$13)</f>
        <v>174.89400980082601</v>
      </c>
      <c r="CL96" s="35">
        <f ca="1">_xlfn.NORM.INV(RAND(),Satokasvi!$H$13,Satokasvi!$I$13)</f>
        <v>198.00568695582882</v>
      </c>
      <c r="CM96" s="35">
        <f ca="1">_xlfn.NORM.INV(RAND(),Satokasvi!$H$13,Satokasvi!$I$13)</f>
        <v>182.92471964216188</v>
      </c>
      <c r="CN96" s="35">
        <f ca="1">_xlfn.NORM.INV(RAND(),Satokasvi!$H$13,Satokasvi!$I$13)</f>
        <v>241.50960622183794</v>
      </c>
      <c r="CO96" s="35">
        <f ca="1">_xlfn.NORM.INV(RAND(),Satokasvi!$H$13,Satokasvi!$I$13)</f>
        <v>149.7506257509971</v>
      </c>
      <c r="CP96" s="35">
        <f ca="1">_xlfn.NORM.INV(RAND(),Satokasvi!$H$13,Satokasvi!$I$13)</f>
        <v>177.90224983377246</v>
      </c>
      <c r="CQ96" s="35">
        <f ca="1">_xlfn.NORM.INV(RAND(),Satokasvi!$H$13,Satokasvi!$I$13)</f>
        <v>264.51870864096867</v>
      </c>
      <c r="CR96" s="35">
        <f ca="1">_xlfn.NORM.INV(RAND(),Satokasvi!$H$13,Satokasvi!$I$13)</f>
        <v>178.0971809044018</v>
      </c>
      <c r="CS96" s="35">
        <f ca="1">_xlfn.NORM.INV(RAND(),Satokasvi!$H$13,Satokasvi!$I$13)</f>
        <v>128.38744213117982</v>
      </c>
      <c r="CT96" s="35">
        <f ca="1">_xlfn.NORM.INV(RAND(),Satokasvi!$H$13,Satokasvi!$I$13)</f>
        <v>151.765481181631</v>
      </c>
      <c r="CU96" s="35">
        <f ca="1">_xlfn.NORM.INV(RAND(),Satokasvi!$H$13,Satokasvi!$I$13)</f>
        <v>247.61816651324719</v>
      </c>
      <c r="CV96" s="35">
        <f ca="1">_xlfn.NORM.INV(RAND(),Satokasvi!$H$13,Satokasvi!$I$13)</f>
        <v>182.18203523036385</v>
      </c>
      <c r="CW96" s="35">
        <f ca="1">_xlfn.NORM.INV(RAND(),Satokasvi!$H$13,Satokasvi!$I$13)</f>
        <v>186.96211929433787</v>
      </c>
      <c r="CX96" s="35">
        <f ca="1">_xlfn.NORM.INV(RAND(),Satokasvi!$H$13,Satokasvi!$I$13)</f>
        <v>239.41141085149422</v>
      </c>
      <c r="CY96" s="35">
        <f ca="1">_xlfn.NORM.INV(RAND(),Satokasvi!$H$13,Satokasvi!$I$13)</f>
        <v>210.41897223815971</v>
      </c>
      <c r="CZ96" s="35">
        <f ca="1">_xlfn.NORM.INV(RAND(),Satokasvi!$H$13,Satokasvi!$I$13)</f>
        <v>174.47280762948299</v>
      </c>
      <c r="DB96" s="37">
        <f ca="1">(AB96*(CB96/1000)+(Satokasvi!$E$28-Satokasvi!$E$7))/(1+$C$13)^DB$61</f>
        <v>316.53189954603039</v>
      </c>
      <c r="DC96" s="37">
        <f ca="1">(AC96*(CC96/1000)+(Satokasvi!$E$28-Satokasvi!$E$7))/(1+$C$13)^DC$61</f>
        <v>412.32228019702109</v>
      </c>
      <c r="DD96" s="37">
        <f ca="1">(AD96*(CD96/1000)+(Satokasvi!$E$28-Satokasvi!$E$7))/(1+$C$13)^DD$61</f>
        <v>287.55726944428585</v>
      </c>
      <c r="DE96" s="37">
        <f ca="1">(AE96*(CE96/1000)+(Satokasvi!$E$28-Satokasvi!$E$7))/(1+$C$13)^DE$61</f>
        <v>-235.44906769765757</v>
      </c>
      <c r="DF96" s="37">
        <f ca="1">(AF96*(CF96/1000)+(Satokasvi!$E$28-Satokasvi!$E$7))/(1+$C$13)^DF$61</f>
        <v>281.29180756233905</v>
      </c>
      <c r="DG96" s="37">
        <f ca="1">(AG96*(CG96/1000)+(Satokasvi!$E$28-Satokasvi!$E$7))/(1+$C$13)^DG$61</f>
        <v>271.62160784587093</v>
      </c>
      <c r="DH96" s="37">
        <f ca="1">(AH96*(CH96/1000)+(Satokasvi!$E$28-Satokasvi!$E$7))/(1+$C$13)^DH$61</f>
        <v>-215.46925050598875</v>
      </c>
      <c r="DI96" s="37">
        <f ca="1">(AI96*(CI96/1000)+(Satokasvi!$E$28-Satokasvi!$E$7))/(1+$C$13)^DI$61</f>
        <v>275.88377586079463</v>
      </c>
      <c r="DJ96" s="37">
        <f ca="1">(AJ96*(CJ96/1000)+(Satokasvi!$E$28-Satokasvi!$E$7))/(1+$C$13)^DJ$61</f>
        <v>286.34398717252463</v>
      </c>
      <c r="DK96" s="37">
        <f ca="1">(AK96*(CK96/1000)+(Satokasvi!$E$28-Satokasvi!$E$7))/(1+$C$13)^DK$61</f>
        <v>131.55198744714636</v>
      </c>
      <c r="DL96" s="37">
        <f ca="1">(AL96*(CL96/1000)+(Satokasvi!$E$28-Satokasvi!$E$7))/(1+$C$13)^DL$61</f>
        <v>-191.44163829867202</v>
      </c>
      <c r="DM96" s="37">
        <f ca="1">(AM96*(CM96/1000)+(Satokasvi!$E$28-Satokasvi!$E$7))/(1+$C$13)^DM$61</f>
        <v>215.40999429497299</v>
      </c>
      <c r="DN96" s="37">
        <f ca="1">(AN96*(CN96/1000)+(Satokasvi!$E$28-Satokasvi!$E$7))/(1+$C$13)^DN$61</f>
        <v>260.62956032225173</v>
      </c>
      <c r="DO96" s="37">
        <f ca="1">(AO96*(CO96/1000)+(Satokasvi!$E$28-Satokasvi!$E$7))/(1+$C$13)^DO$61</f>
        <v>-175.19621854193412</v>
      </c>
      <c r="DP96" s="37">
        <f ca="1">(AP96*(CP96/1000)+(Satokasvi!$E$28-Satokasvi!$E$7))/(1+$C$13)^DP$61</f>
        <v>139.15069757503409</v>
      </c>
      <c r="DQ96" s="37">
        <f ca="1">(AQ96*(CQ96/1000)+(Satokasvi!$E$28-Satokasvi!$E$7))/(1+$C$13)^DQ$61</f>
        <v>232.04446050297213</v>
      </c>
      <c r="DR96" s="37">
        <f ca="1">(AR96*(CR96/1000)+(Satokasvi!$E$28-Satokasvi!$E$7))/(1+$C$13)^DR$61</f>
        <v>-160.32935814886437</v>
      </c>
      <c r="DS96" s="37">
        <f ca="1">(AS96*(CS96/1000)+(Satokasvi!$E$28-Satokasvi!$E$7))/(1+$C$13)^DS$61</f>
        <v>24.393569747806943</v>
      </c>
      <c r="DT96" s="37">
        <f ca="1">(AT96*(CT96/1000)+(Satokasvi!$E$28-Satokasvi!$E$7))/(1+$C$13)^DT$61</f>
        <v>-151.12579710516013</v>
      </c>
      <c r="DU96" s="37">
        <f ca="1">(AU96*(CU96/1000)+(Satokasvi!$E$28-Satokasvi!$E$7))/(1+$C$13)^DU$61</f>
        <v>179.63931542549574</v>
      </c>
      <c r="DV96" s="37">
        <f ca="1">(AV96*(CV96/1000)+(Satokasvi!$E$28-Satokasvi!$E$7))/(1+$C$13)^DV$61</f>
        <v>89.89758648777881</v>
      </c>
      <c r="DW96" s="37">
        <f ca="1">(AW96*(CW96/1000)+(Satokasvi!$E$28-Satokasvi!$E$7))/(1+$C$13)^DW$61</f>
        <v>-138.30151273388518</v>
      </c>
      <c r="DX96" s="37">
        <f ca="1">(AX96*(CX96/1000)+(Satokasvi!$E$28-Satokasvi!$E$7))/(1+$C$13)^DX$61</f>
        <v>175.74202028321943</v>
      </c>
      <c r="DY96" s="37">
        <f ca="1">(AY96*(CY96/1000)+(Satokasvi!$E$28-Satokasvi!$E$7))/(1+$C$13)^DY$61</f>
        <v>174.96549047604938</v>
      </c>
      <c r="DZ96" s="37">
        <f ca="1">(AZ96*(CZ96/1000)+(Satokasvi!$E$28-Satokasvi!$E$7))/(1+$C$13)^DZ$61</f>
        <v>81.786278222593367</v>
      </c>
      <c r="EB96" s="37">
        <f ca="1">IF(C$11="x",Toimenpiteet!$E$115,BB96*(CB96/1000)+(Satokasvi!$E$28-Satokasvi!$E$7)+IF(C$8="x",Toimenpiteet!$E$29,0)+IF(C$9="x",Toimenpiteet!$E$60,0)+IF(C$10="x",Toimenpiteet!$E$88,0))/(1+$C$13)^EB$61</f>
        <v>316.53189954603039</v>
      </c>
      <c r="EC96" s="37">
        <f ca="1">IF(D$11="x",Toimenpiteet!$E$115,BC96*(CC96/1000)+(Satokasvi!$E$28-Satokasvi!$E$7)+IF(D$8="x",Toimenpiteet!$E$29,0)+IF(D$9="x",Toimenpiteet!$E$60,0)+IF(D$10="x",Toimenpiteet!$E$88,0))/(1+$C$13)^EC$61</f>
        <v>412.32228019702109</v>
      </c>
      <c r="ED96" s="37">
        <f ca="1">IF(E$11="x",Toimenpiteet!$E$115,BD96*(CD96/1000)+(Satokasvi!$E$28-Satokasvi!$E$7)+IF(E$8="x",Toimenpiteet!$E$29,0)+IF(E$9="x",Toimenpiteet!$E$60,0)+IF(E$10="x",Toimenpiteet!$E$88,0))/(1+$C$13)^ED$61</f>
        <v>287.55726944428585</v>
      </c>
      <c r="EE96" s="37">
        <f ca="1">IF(F$11="x",Toimenpiteet!$E$115,BE96*(CE96/1000)+(Satokasvi!$E$28-Satokasvi!$E$7)+IF(F$8="x",Toimenpiteet!$E$29,0)+IF(F$9="x",Toimenpiteet!$E$60,0)+IF(F$10="x",Toimenpiteet!$E$88,0))/(1+$C$13)^EE$61</f>
        <v>-235.44906769765757</v>
      </c>
      <c r="EF96" s="37">
        <f ca="1">IF(G$11="x",Toimenpiteet!$E$115,BF96*(CF96/1000)+(Satokasvi!$E$28-Satokasvi!$E$7)+IF(G$8="x",Toimenpiteet!$E$29,0)+IF(G$9="x",Toimenpiteet!$E$60,0)+IF(G$10="x",Toimenpiteet!$E$88,0))/(1+$C$13)^EF$61</f>
        <v>281.29180756233905</v>
      </c>
      <c r="EG96" s="37">
        <f ca="1">IF(H$11="x",Toimenpiteet!$E$115,BG96*(CG96/1000)+(Satokasvi!$E$28-Satokasvi!$E$7)+IF(H$8="x",Toimenpiteet!$E$29,0)+IF(H$9="x",Toimenpiteet!$E$60,0)+IF(H$10="x",Toimenpiteet!$E$88,0))/(1+$C$13)^EG$61</f>
        <v>271.62160784587093</v>
      </c>
      <c r="EH96" s="37">
        <f ca="1">IF(I$11="x",Toimenpiteet!$E$115,BH96*(CH96/1000)+(Satokasvi!$E$28-Satokasvi!$E$7)+IF(I$8="x",Toimenpiteet!$E$29,0)+IF(I$9="x",Toimenpiteet!$E$60,0)+IF(I$10="x",Toimenpiteet!$E$88,0))/(1+$C$13)^EH$61</f>
        <v>-215.46925050598875</v>
      </c>
      <c r="EI96" s="37">
        <f ca="1">IF(J$11="x",Toimenpiteet!$E$115,BI96*(CI96/1000)+(Satokasvi!$E$28-Satokasvi!$E$7)+IF(J$8="x",Toimenpiteet!$E$29,0)+IF(J$9="x",Toimenpiteet!$E$60,0)+IF(J$10="x",Toimenpiteet!$E$88,0))/(1+$C$13)^EI$61</f>
        <v>275.88377586079463</v>
      </c>
      <c r="EJ96" s="37">
        <f ca="1">IF(K$11="x",Toimenpiteet!$E$115,BJ96*(CJ96/1000)+(Satokasvi!$E$28-Satokasvi!$E$7)+IF(K$8="x",Toimenpiteet!$E$29,0)+IF(K$9="x",Toimenpiteet!$E$60,0)+IF(K$10="x",Toimenpiteet!$E$88,0))/(1+$C$13)^EJ$61</f>
        <v>286.34398717252463</v>
      </c>
      <c r="EK96" s="37">
        <f ca="1">IF(L$11="x",Toimenpiteet!$E$115,BK96*(CK96/1000)+(Satokasvi!$E$28-Satokasvi!$E$7)+IF(L$8="x",Toimenpiteet!$E$29,0)+IF(L$9="x",Toimenpiteet!$E$60,0)+IF(L$10="x",Toimenpiteet!$E$88,0))/(1+$C$13)^EK$61</f>
        <v>131.55198744714636</v>
      </c>
      <c r="EL96" s="37">
        <f ca="1">IF(M$11="x",Toimenpiteet!$E$115,BL96*(CL96/1000)+(Satokasvi!$E$28-Satokasvi!$E$7)+IF(M$8="x",Toimenpiteet!$E$29,0)+IF(M$9="x",Toimenpiteet!$E$60,0)+IF(M$10="x",Toimenpiteet!$E$88,0))/(1+$C$13)^EL$61</f>
        <v>-191.44163829867202</v>
      </c>
      <c r="EM96" s="37">
        <f ca="1">IF(N$11="x",Toimenpiteet!$E$115,BM96*(CM96/1000)+(Satokasvi!$E$28-Satokasvi!$E$7)+IF(N$8="x",Toimenpiteet!$E$29,0)+IF(N$9="x",Toimenpiteet!$E$60,0)+IF(N$10="x",Toimenpiteet!$E$88,0))/(1+$C$13)^EM$61</f>
        <v>215.40999429497299</v>
      </c>
      <c r="EN96" s="37">
        <f ca="1">IF(O$11="x",Toimenpiteet!$E$115,BN96*(CN96/1000)+(Satokasvi!$E$28-Satokasvi!$E$7)+IF(O$8="x",Toimenpiteet!$E$29,0)+IF(O$9="x",Toimenpiteet!$E$60,0)+IF(O$10="x",Toimenpiteet!$E$88,0))/(1+$C$13)^EN$61</f>
        <v>260.62956032225173</v>
      </c>
      <c r="EO96" s="37">
        <f ca="1">IF(P$11="x",Toimenpiteet!$E$115,BO96*(CO96/1000)+(Satokasvi!$E$28-Satokasvi!$E$7)+IF(P$8="x",Toimenpiteet!$E$29,0)+IF(P$9="x",Toimenpiteet!$E$60,0)+IF(P$10="x",Toimenpiteet!$E$88,0))/(1+$C$13)^EO$61</f>
        <v>-175.19621854193412</v>
      </c>
      <c r="EP96" s="37">
        <f ca="1">IF(Q$11="x",Toimenpiteet!$E$115,BP96*(CP96/1000)+(Satokasvi!$E$28-Satokasvi!$E$7)+IF(Q$8="x",Toimenpiteet!$E$29,0)+IF(Q$9="x",Toimenpiteet!$E$60,0)+IF(Q$10="x",Toimenpiteet!$E$88,0))/(1+$C$13)^EP$61</f>
        <v>139.15069757503409</v>
      </c>
      <c r="EQ96" s="37">
        <f ca="1">IF(R$11="x",Toimenpiteet!$E$115,BQ96*(CQ96/1000)+(Satokasvi!$E$28-Satokasvi!$E$7)+IF(R$8="x",Toimenpiteet!$E$29,0)+IF(R$9="x",Toimenpiteet!$E$60,0)+IF(R$10="x",Toimenpiteet!$E$88,0))/(1+$C$13)^EQ$61</f>
        <v>232.04446050297213</v>
      </c>
      <c r="ER96" s="37">
        <f ca="1">IF(S$11="x",Toimenpiteet!$E$115,BR96*(CR96/1000)+(Satokasvi!$E$28-Satokasvi!$E$7)+IF(S$8="x",Toimenpiteet!$E$29,0)+IF(S$9="x",Toimenpiteet!$E$60,0)+IF(S$10="x",Toimenpiteet!$E$88,0))/(1+$C$13)^ER$61</f>
        <v>-160.32935814886437</v>
      </c>
      <c r="ES96" s="37">
        <f ca="1">IF(T$11="x",Toimenpiteet!$E$115,BS96*(CS96/1000)+(Satokasvi!$E$28-Satokasvi!$E$7)+IF(T$8="x",Toimenpiteet!$E$29,0)+IF(T$9="x",Toimenpiteet!$E$60,0)+IF(T$10="x",Toimenpiteet!$E$88,0))/(1+$C$13)^ES$61</f>
        <v>24.393569747806943</v>
      </c>
      <c r="ET96" s="37">
        <f ca="1">IF(U$11="x",Toimenpiteet!$E$115,BT96*(CT96/1000)+(Satokasvi!$E$28-Satokasvi!$E$7)+IF(U$8="x",Toimenpiteet!$E$29,0)+IF(U$9="x",Toimenpiteet!$E$60,0)+IF(U$10="x",Toimenpiteet!$E$88,0))/(1+$C$13)^ET$61</f>
        <v>-151.12579710516013</v>
      </c>
      <c r="EU96" s="37">
        <f ca="1">IF(V$11="x",Toimenpiteet!$E$115,BU96*(CU96/1000)+(Satokasvi!$E$28-Satokasvi!$E$7)+IF(V$8="x",Toimenpiteet!$E$29,0)+IF(V$9="x",Toimenpiteet!$E$60,0)+IF(V$10="x",Toimenpiteet!$E$88,0))/(1+$C$13)^EU$61</f>
        <v>179.63931542549574</v>
      </c>
      <c r="EV96" s="37">
        <f ca="1">IF(W$11="x",Toimenpiteet!$E$115,BV96*(CV96/1000)+(Satokasvi!$E$28-Satokasvi!$E$7)+IF(W$8="x",Toimenpiteet!$E$29,0)+IF(W$9="x",Toimenpiteet!$E$60,0)+IF(W$10="x",Toimenpiteet!$E$88,0))/(1+$C$13)^EV$61</f>
        <v>89.89758648777881</v>
      </c>
      <c r="EW96" s="37">
        <f ca="1">IF(X$11="x",Toimenpiteet!$E$115,BW96*(CW96/1000)+(Satokasvi!$E$28-Satokasvi!$E$7)+IF(X$8="x",Toimenpiteet!$E$29,0)+IF(X$9="x",Toimenpiteet!$E$60,0)+IF(X$10="x",Toimenpiteet!$E$88,0))/(1+$C$13)^EW$61</f>
        <v>-138.30151273388518</v>
      </c>
      <c r="EX96" s="37">
        <f ca="1">IF(Y$11="x",Toimenpiteet!$E$115,BX96*(CX96/1000)+(Satokasvi!$E$28-Satokasvi!$E$7)+IF(Y$8="x",Toimenpiteet!$E$29,0)+IF(Y$9="x",Toimenpiteet!$E$60,0)+IF(Y$10="x",Toimenpiteet!$E$88,0))/(1+$C$13)^EX$61</f>
        <v>175.74202028321943</v>
      </c>
      <c r="EY96" s="37">
        <f ca="1">IF(Z$11="x",Toimenpiteet!$E$115,BY96*(CY96/1000)+(Satokasvi!$E$28-Satokasvi!$E$7)+IF(Z$8="x",Toimenpiteet!$E$29,0)+IF(Z$9="x",Toimenpiteet!$E$60,0)+IF(Z$10="x",Toimenpiteet!$E$88,0))/(1+$C$13)^EY$61</f>
        <v>174.96549047604938</v>
      </c>
      <c r="EZ96" s="37">
        <f ca="1">IF(AA$11="x",Toimenpiteet!$E$115,BZ96*(CZ96/1000)+(Satokasvi!$E$28-Satokasvi!$E$7)+IF(AA$8="x",Toimenpiteet!$E$29,0)+IF(AA$9="x",Toimenpiteet!$E$60,0)+IF(AA$10="x",Toimenpiteet!$E$88,0))/(1+$C$13)^EZ$61</f>
        <v>81.786278222593367</v>
      </c>
      <c r="FA96" s="37"/>
      <c r="FB96" s="37">
        <f t="shared" ca="1" si="48"/>
        <v>316.53189954603039</v>
      </c>
      <c r="FC96" s="37">
        <f t="shared" ca="1" si="49"/>
        <v>728.85417974305142</v>
      </c>
      <c r="FD96" s="37">
        <f t="shared" ca="1" si="50"/>
        <v>1016.4114491873372</v>
      </c>
      <c r="FE96" s="37">
        <f t="shared" ca="1" si="51"/>
        <v>780.96238148967961</v>
      </c>
      <c r="FF96" s="37">
        <f t="shared" ca="1" si="52"/>
        <v>1062.2541890520188</v>
      </c>
      <c r="FG96" s="37">
        <f t="shared" ca="1" si="53"/>
        <v>1333.8757968978898</v>
      </c>
      <c r="FH96" s="37">
        <f t="shared" ca="1" si="54"/>
        <v>1118.406546391901</v>
      </c>
      <c r="FI96" s="37">
        <f t="shared" ca="1" si="55"/>
        <v>1394.2903222526957</v>
      </c>
      <c r="FJ96" s="37">
        <f t="shared" ca="1" si="56"/>
        <v>1680.6343094252202</v>
      </c>
      <c r="FK96" s="37">
        <f t="shared" ca="1" si="57"/>
        <v>1812.1862968723665</v>
      </c>
      <c r="FL96" s="37">
        <f t="shared" ca="1" si="58"/>
        <v>1620.7446585736946</v>
      </c>
      <c r="FM96" s="37">
        <f t="shared" ca="1" si="59"/>
        <v>1836.1546528686677</v>
      </c>
      <c r="FN96" s="37">
        <f t="shared" ca="1" si="60"/>
        <v>2096.7842131909192</v>
      </c>
      <c r="FO96" s="37">
        <f t="shared" ca="1" si="61"/>
        <v>1921.5879946489852</v>
      </c>
      <c r="FP96" s="37">
        <f t="shared" ca="1" si="62"/>
        <v>2060.7386922240194</v>
      </c>
      <c r="FQ96" s="37">
        <f t="shared" ca="1" si="63"/>
        <v>2292.7831527269914</v>
      </c>
      <c r="FR96" s="37">
        <f t="shared" ca="1" si="64"/>
        <v>2132.4537945781271</v>
      </c>
      <c r="FS96" s="37">
        <f t="shared" ca="1" si="65"/>
        <v>2156.847364325934</v>
      </c>
      <c r="FT96" s="37">
        <f t="shared" ca="1" si="66"/>
        <v>2005.721567220774</v>
      </c>
      <c r="FU96" s="37">
        <f t="shared" ca="1" si="67"/>
        <v>2185.3608826462696</v>
      </c>
      <c r="FV96" s="37">
        <f t="shared" ca="1" si="68"/>
        <v>2275.2584691340485</v>
      </c>
      <c r="FW96" s="37">
        <f t="shared" ca="1" si="69"/>
        <v>2136.9569564001631</v>
      </c>
      <c r="FX96" s="37">
        <f t="shared" ca="1" si="70"/>
        <v>2312.6989766833826</v>
      </c>
      <c r="FY96" s="37">
        <f t="shared" ca="1" si="71"/>
        <v>2487.6644671594322</v>
      </c>
      <c r="FZ96" s="37">
        <f t="shared" ca="1" si="72"/>
        <v>2569.4507453820256</v>
      </c>
      <c r="GA96" s="37"/>
      <c r="GB96" s="37">
        <f t="shared" ca="1" si="73"/>
        <v>316.53189954603039</v>
      </c>
      <c r="GC96" s="37">
        <f t="shared" ca="1" si="74"/>
        <v>728.85417974305142</v>
      </c>
      <c r="GD96" s="37">
        <f t="shared" ca="1" si="23"/>
        <v>1016.4114491873372</v>
      </c>
      <c r="GE96" s="37">
        <f t="shared" ca="1" si="24"/>
        <v>780.96238148967961</v>
      </c>
      <c r="GF96" s="37">
        <f t="shared" ca="1" si="25"/>
        <v>1062.2541890520188</v>
      </c>
      <c r="GG96" s="37">
        <f t="shared" ca="1" si="26"/>
        <v>1333.8757968978898</v>
      </c>
      <c r="GH96" s="37">
        <f t="shared" ca="1" si="27"/>
        <v>1118.406546391901</v>
      </c>
      <c r="GI96" s="37">
        <f t="shared" ca="1" si="28"/>
        <v>1394.2903222526957</v>
      </c>
      <c r="GJ96" s="37">
        <f t="shared" ca="1" si="29"/>
        <v>1680.6343094252202</v>
      </c>
      <c r="GK96" s="37">
        <f t="shared" ca="1" si="30"/>
        <v>1812.1862968723665</v>
      </c>
      <c r="GL96" s="37">
        <f t="shared" ca="1" si="31"/>
        <v>1620.7446585736946</v>
      </c>
      <c r="GM96" s="37">
        <f t="shared" ca="1" si="32"/>
        <v>1836.1546528686677</v>
      </c>
      <c r="GN96" s="37">
        <f t="shared" ca="1" si="33"/>
        <v>2096.7842131909192</v>
      </c>
      <c r="GO96" s="37">
        <f t="shared" ca="1" si="34"/>
        <v>1921.5879946489852</v>
      </c>
      <c r="GP96" s="37">
        <f t="shared" ca="1" si="35"/>
        <v>2060.7386922240194</v>
      </c>
      <c r="GQ96" s="37">
        <f t="shared" ca="1" si="36"/>
        <v>2292.7831527269914</v>
      </c>
      <c r="GR96" s="37">
        <f t="shared" ca="1" si="37"/>
        <v>2132.4537945781271</v>
      </c>
      <c r="GS96" s="37">
        <f t="shared" ca="1" si="38"/>
        <v>2156.847364325934</v>
      </c>
      <c r="GT96" s="37">
        <f t="shared" ca="1" si="39"/>
        <v>2005.721567220774</v>
      </c>
      <c r="GU96" s="37">
        <f t="shared" ca="1" si="40"/>
        <v>2185.3608826462696</v>
      </c>
      <c r="GV96" s="37">
        <f t="shared" ca="1" si="41"/>
        <v>2275.2584691340485</v>
      </c>
      <c r="GW96" s="37">
        <f t="shared" ca="1" si="42"/>
        <v>2136.9569564001631</v>
      </c>
      <c r="GX96" s="37">
        <f t="shared" ca="1" si="43"/>
        <v>2312.6989766833826</v>
      </c>
      <c r="GY96" s="37">
        <f t="shared" ca="1" si="44"/>
        <v>2487.6644671594322</v>
      </c>
      <c r="GZ96" s="37">
        <f t="shared" ca="1" si="45"/>
        <v>2569.4507453820256</v>
      </c>
      <c r="HA96" s="37"/>
      <c r="HB96" s="37">
        <f t="shared" ca="1" si="77"/>
        <v>1062.2541890520188</v>
      </c>
      <c r="HC96" s="37">
        <f t="shared" ca="1" si="75"/>
        <v>1062.2541890520188</v>
      </c>
      <c r="HD96" s="37">
        <f t="shared" ca="1" si="76"/>
        <v>0</v>
      </c>
      <c r="HE96" s="5"/>
      <c r="HF96" s="37">
        <f t="shared" si="84"/>
        <v>-0.3888888888888889</v>
      </c>
      <c r="HG96" s="37">
        <f>$HG$73</f>
        <v>3.333333333333334E-2</v>
      </c>
      <c r="HH96" s="19">
        <f>IF(C$11="x",0,Satokasvi!$H$6*(1+$HF96)*(1+_xlfn.XLOOKUP($HG96,$HG$67:$HG$76,HH$67:HH$76)))</f>
        <v>1532.8703703703704</v>
      </c>
      <c r="HI96" s="35">
        <f>IF(D$11="x",0,Satokasvi!$H$6*(1+$HF96)*(1+_xlfn.XLOOKUP($HG96,$HG$67:$HG$76,HI$67:HI$76)))</f>
        <v>1537.9629629629628</v>
      </c>
      <c r="HJ96" s="35">
        <f>IF(E$11="x",0,Satokasvi!$H$6*(1+$HF96)*(1+_xlfn.XLOOKUP($HG96,$HG$67:$HG$76,HJ$67:HJ$76)))</f>
        <v>1543.0555555555557</v>
      </c>
      <c r="HK96" s="35">
        <f>IF(F$11="x",0,Satokasvi!$H$6*(1+$HF96)*(1+_xlfn.XLOOKUP($HG96,$HG$67:$HG$76,HK$67:HK$76)))</f>
        <v>1548.1481481481483</v>
      </c>
      <c r="HL96" s="35">
        <f>IF(G$11="x",0,Satokasvi!$H$6*(1+$HF96)*(1+_xlfn.XLOOKUP($HG96,$HG$67:$HG$76,HL$67:HL$76)))</f>
        <v>1553.2407407407406</v>
      </c>
      <c r="HM96" s="35">
        <f>IF(H$11="x",0,Satokasvi!$H$6*(1+$HF96)*(1+_xlfn.XLOOKUP($HG96,$HG$67:$HG$76,HM$67:HM$76)))</f>
        <v>1558.3333333333335</v>
      </c>
      <c r="HN96" s="35">
        <f>IF(I$11="x",0,Satokasvi!$H$6*(1+$HF96)*(1+_xlfn.XLOOKUP($HG96,$HG$67:$HG$76,HN$67:HN$76)))</f>
        <v>1563.4259259259261</v>
      </c>
      <c r="HO96" s="35">
        <f>IF(J$11="x",0,Satokasvi!$H$6*(1+$HF96)*(1+_xlfn.XLOOKUP($HG96,$HG$67:$HG$76,HO$67:HO$76)))</f>
        <v>1568.5185185185185</v>
      </c>
      <c r="HP96" s="35">
        <f>IF(K$11="x",0,Satokasvi!$H$6*(1+$HF96)*(1+_xlfn.XLOOKUP($HG96,$HG$67:$HG$76,HP$67:HP$76)))</f>
        <v>1573.6111111111113</v>
      </c>
      <c r="HQ96" s="35">
        <f>IF(L$11="x",0,Satokasvi!$H$6*(1+$HF96)*(1+_xlfn.XLOOKUP($HG96,$HG$67:$HG$76,HQ$67:HQ$76)))</f>
        <v>1578.7037037037039</v>
      </c>
      <c r="HR96" s="35">
        <f>IF(M$11="x",0,Satokasvi!$H$6*(1+$HF96)*(1+_xlfn.XLOOKUP($HG96,$HG$67:$HG$76,HR$67:HR$76)))</f>
        <v>1578.7037037037039</v>
      </c>
      <c r="HS96" s="35">
        <f>IF(N$11="x",0,Satokasvi!$H$6*(1+$HF96)*(1+_xlfn.XLOOKUP($HG96,$HG$67:$HG$76,HS$67:HS$76)))</f>
        <v>1578.7037037037039</v>
      </c>
      <c r="HT96" s="35">
        <f>IF(O$11="x",0,Satokasvi!$H$6*(1+$HF96)*(1+_xlfn.XLOOKUP($HG96,$HG$67:$HG$76,HT$67:HT$76)))</f>
        <v>1578.7037037037039</v>
      </c>
      <c r="HU96" s="35">
        <f>IF(P$11="x",0,Satokasvi!$H$6*(1+$HF96)*(1+_xlfn.XLOOKUP($HG96,$HG$67:$HG$76,HU$67:HU$76)))</f>
        <v>1578.7037037037039</v>
      </c>
      <c r="HV96" s="35">
        <f>IF(Q$11="x",0,Satokasvi!$H$6*(1+$HF96)*(1+_xlfn.XLOOKUP($HG96,$HG$67:$HG$76,HV$67:HV$76)))</f>
        <v>1578.7037037037039</v>
      </c>
      <c r="HW96" s="35">
        <f>IF(R$11="x",0,Satokasvi!$H$6*(1+$HF96)*(1+_xlfn.XLOOKUP($HG96,$HG$67:$HG$76,HW$67:HW$76)))</f>
        <v>1578.7037037037039</v>
      </c>
      <c r="HX96" s="35">
        <f>IF(S$11="x",0,Satokasvi!$H$6*(1+$HF96)*(1+_xlfn.XLOOKUP($HG96,$HG$67:$HG$76,HX$67:HX$76)))</f>
        <v>1578.7037037037039</v>
      </c>
      <c r="HY96" s="35">
        <f>IF(T$11="x",0,Satokasvi!$H$6*(1+$HF96)*(1+_xlfn.XLOOKUP($HG96,$HG$67:$HG$76,HY$67:HY$76)))</f>
        <v>1578.7037037037039</v>
      </c>
      <c r="HZ96" s="35">
        <f>IF(U$11="x",0,Satokasvi!$H$6*(1+$HF96)*(1+_xlfn.XLOOKUP($HG96,$HG$67:$HG$76,HZ$67:HZ$76)))</f>
        <v>1578.7037037037039</v>
      </c>
      <c r="IA96" s="35">
        <f>IF(V$11="x",0,Satokasvi!$H$6*(1+$HF96)*(1+_xlfn.XLOOKUP($HG96,$HG$67:$HG$76,IA$67:IA$76)))</f>
        <v>1578.7037037037039</v>
      </c>
      <c r="IB96" s="35">
        <f>IF(W$11="x",0,Satokasvi!$H$6*(1+$HF96)*(1+_xlfn.XLOOKUP($HG96,$HG$67:$HG$76,IB$67:IB$76)))</f>
        <v>1578.7037037037039</v>
      </c>
      <c r="IC96" s="35">
        <f>IF(X$11="x",0,Satokasvi!$H$6*(1+$HF96)*(1+_xlfn.XLOOKUP($HG96,$HG$67:$HG$76,IC$67:IC$76)))</f>
        <v>1578.7037037037039</v>
      </c>
      <c r="ID96" s="35">
        <f>IF(Y$11="x",0,Satokasvi!$H$6*(1+$HF96)*(1+_xlfn.XLOOKUP($HG96,$HG$67:$HG$76,ID$67:ID$76)))</f>
        <v>1578.7037037037039</v>
      </c>
      <c r="IE96" s="35">
        <f>IF(Z$11="x",0,Satokasvi!$H$6*(1+$HF96)*(1+_xlfn.XLOOKUP($HG96,$HG$67:$HG$76,IE$67:IE$76)))</f>
        <v>1578.7037037037039</v>
      </c>
      <c r="IF96" s="35">
        <f>IF(AA$11="x",0,Satokasvi!$H$6*(1+$HF96)*(1+_xlfn.XLOOKUP($HG96,$HG$67:$HG$76,IF$67:IF$76)))</f>
        <v>1578.7037037037039</v>
      </c>
    </row>
    <row r="97" spans="2:240" x14ac:dyDescent="0.35">
      <c r="B97" s="15">
        <f t="shared" ca="1" si="86"/>
        <v>0.50146586834586715</v>
      </c>
      <c r="C97" s="15">
        <f t="shared" ca="1" si="86"/>
        <v>8.6370992582211259E-2</v>
      </c>
      <c r="D97" s="15">
        <f t="shared" ca="1" si="86"/>
        <v>6.3468694127102654E-2</v>
      </c>
      <c r="E97" s="15">
        <f t="shared" ca="1" si="86"/>
        <v>0.69620439452889926</v>
      </c>
      <c r="F97" s="15">
        <f t="shared" ca="1" si="86"/>
        <v>0.66754803711745925</v>
      </c>
      <c r="G97" s="15">
        <f t="shared" ca="1" si="86"/>
        <v>0.98705563080448278</v>
      </c>
      <c r="H97" s="15">
        <f t="shared" ca="1" si="86"/>
        <v>1.357189659608482E-2</v>
      </c>
      <c r="I97" s="15">
        <f t="shared" ca="1" si="86"/>
        <v>2.8142686718450327E-2</v>
      </c>
      <c r="J97" s="15">
        <f t="shared" ca="1" si="86"/>
        <v>0.26916074411935886</v>
      </c>
      <c r="K97" s="15">
        <f t="shared" ca="1" si="86"/>
        <v>0.66526211238054589</v>
      </c>
      <c r="L97" s="15">
        <f t="shared" ca="1" si="86"/>
        <v>0.63406232641536575</v>
      </c>
      <c r="M97" s="15">
        <f t="shared" ca="1" si="86"/>
        <v>0.45828110469980832</v>
      </c>
      <c r="N97" s="15">
        <f t="shared" ca="1" si="86"/>
        <v>0.5337071479729919</v>
      </c>
      <c r="O97" s="15">
        <f t="shared" ca="1" si="86"/>
        <v>0.4990545083304555</v>
      </c>
      <c r="P97" s="15">
        <f t="shared" ca="1" si="86"/>
        <v>0.73258088839123847</v>
      </c>
      <c r="Q97" s="15">
        <f t="shared" ca="1" si="86"/>
        <v>0.99017782156766088</v>
      </c>
      <c r="R97" s="15">
        <f t="shared" ca="1" si="85"/>
        <v>6.7219443574373927E-2</v>
      </c>
      <c r="S97" s="15">
        <f t="shared" ca="1" si="85"/>
        <v>0.7807830436062948</v>
      </c>
      <c r="T97" s="15">
        <f t="shared" ca="1" si="81"/>
        <v>0.60499782493574361</v>
      </c>
      <c r="U97" s="15">
        <f t="shared" ca="1" si="81"/>
        <v>0.52657933959075298</v>
      </c>
      <c r="V97" s="15">
        <f t="shared" ca="1" si="81"/>
        <v>0.98593299445841376</v>
      </c>
      <c r="W97" s="15">
        <f t="shared" ca="1" si="81"/>
        <v>0.87982708799774823</v>
      </c>
      <c r="X97" s="15">
        <f t="shared" ca="1" si="81"/>
        <v>3.9288730516767734E-3</v>
      </c>
      <c r="Y97" s="15">
        <f t="shared" ca="1" si="81"/>
        <v>0.22361983535627405</v>
      </c>
      <c r="Z97" s="15">
        <f t="shared" ca="1" si="81"/>
        <v>4.1223942780079237E-2</v>
      </c>
      <c r="AB97" s="5">
        <f ca="1">_xlfn.NORM.INV(B97,Satokasvi!$H$8,Satokasvi!$I$8)*_xlfn.BINOM.INV(1,(1-Satokasvi!$H$15),B97)</f>
        <v>2500.9185988276831</v>
      </c>
      <c r="AC97" s="5">
        <f ca="1">_xlfn.NORM.INV(C97,Satokasvi!$H$8,Satokasvi!$I$8)*_xlfn.BINOM.INV(1,(1-Satokasvi!$H$15),C97)</f>
        <v>0</v>
      </c>
      <c r="AD97" s="5">
        <f ca="1">_xlfn.NORM.INV(D97,Satokasvi!$H$8,Satokasvi!$I$8)*_xlfn.BINOM.INV(1,(1-Satokasvi!$H$15),D97)</f>
        <v>0</v>
      </c>
      <c r="AE97" s="5">
        <f ca="1">_xlfn.NORM.INV(E97,Satokasvi!$H$8,Satokasvi!$I$8)*_xlfn.BINOM.INV(1,(1-Satokasvi!$H$15),E97)</f>
        <v>2628.3787178042662</v>
      </c>
      <c r="AF97" s="5">
        <f ca="1">_xlfn.NORM.INV(F97,Satokasvi!$H$8,Satokasvi!$I$8)*_xlfn.BINOM.INV(1,(1-Satokasvi!$H$15),F97)</f>
        <v>2608.2881451599746</v>
      </c>
      <c r="AG97" s="5">
        <f ca="1">_xlfn.NORM.INV(G97,Satokasvi!$H$8,Satokasvi!$I$8)*_xlfn.BINOM.INV(1,(1-Satokasvi!$H$15),G97)</f>
        <v>3056.969174751091</v>
      </c>
      <c r="AH97" s="5">
        <f ca="1">_xlfn.NORM.INV(H97,Satokasvi!$H$8,Satokasvi!$I$8)*_xlfn.BINOM.INV(1,(1-Satokasvi!$H$15),H97)</f>
        <v>0</v>
      </c>
      <c r="AI97" s="5">
        <f ca="1">_xlfn.NORM.INV(I97,Satokasvi!$H$8,Satokasvi!$I$8)*_xlfn.BINOM.INV(1,(1-Satokasvi!$H$15),I97)</f>
        <v>0</v>
      </c>
      <c r="AJ97" s="5">
        <f ca="1">_xlfn.NORM.INV(J97,Satokasvi!$H$8,Satokasvi!$I$8)*_xlfn.BINOM.INV(1,(1-Satokasvi!$H$15),J97)</f>
        <v>2346.1616988979067</v>
      </c>
      <c r="AK97" s="5">
        <f ca="1">_xlfn.NORM.INV(K97,Satokasvi!$H$8,Satokasvi!$I$8)*_xlfn.BINOM.INV(1,(1-Satokasvi!$H$15),K97)</f>
        <v>2606.7168967153316</v>
      </c>
      <c r="AL97" s="5">
        <f ca="1">_xlfn.NORM.INV(L97,Satokasvi!$H$8,Satokasvi!$I$8)*_xlfn.BINOM.INV(1,(1-Satokasvi!$H$15),L97)</f>
        <v>2585.6579926994432</v>
      </c>
      <c r="AM97" s="5">
        <f ca="1">_xlfn.NORM.INV(M97,Satokasvi!$H$8,Satokasvi!$I$8)*_xlfn.BINOM.INV(1,(1-Satokasvi!$H$15),M97)</f>
        <v>2473.8087267725009</v>
      </c>
      <c r="AN97" s="5">
        <f ca="1">_xlfn.NORM.INV(N97,Satokasvi!$H$8,Satokasvi!$I$8)*_xlfn.BINOM.INV(1,(1-Satokasvi!$H$15),N97)</f>
        <v>2521.1480173868458</v>
      </c>
      <c r="AO97" s="5">
        <f ca="1">_xlfn.NORM.INV(O97,Satokasvi!$H$8,Satokasvi!$I$8)*_xlfn.BINOM.INV(1,(1-Satokasvi!$H$15),O97)</f>
        <v>2499.4075004072556</v>
      </c>
      <c r="AP97" s="5">
        <f ca="1">_xlfn.NORM.INV(P97,Satokasvi!$H$8,Satokasvi!$I$8)*_xlfn.BINOM.INV(1,(1-Satokasvi!$H$15),P97)</f>
        <v>2655.1593511182887</v>
      </c>
      <c r="AQ97" s="5">
        <f ca="1">_xlfn.NORM.INV(Q97,Satokasvi!$H$8,Satokasvi!$I$8)*_xlfn.BINOM.INV(1,(1-Satokasvi!$H$15),Q97)</f>
        <v>3083.2680470658702</v>
      </c>
      <c r="AR97" s="5">
        <f ca="1">_xlfn.NORM.INV(R97,Satokasvi!$H$8,Satokasvi!$I$8)*_xlfn.BINOM.INV(1,(1-Satokasvi!$H$15),R97)</f>
        <v>0</v>
      </c>
      <c r="AS97" s="5">
        <f ca="1">_xlfn.NORM.INV(S97,Satokasvi!$H$8,Satokasvi!$I$8)*_xlfn.BINOM.INV(1,(1-Satokasvi!$H$15),S97)</f>
        <v>2693.7101256813066</v>
      </c>
      <c r="AT97" s="5">
        <f ca="1">_xlfn.NORM.INV(T97,Satokasvi!$H$8,Satokasvi!$I$8)*_xlfn.BINOM.INV(1,(1-Satokasvi!$H$15),T97)</f>
        <v>2566.5762410819216</v>
      </c>
      <c r="AU97" s="5">
        <f ca="1">_xlfn.NORM.INV(U97,Satokasvi!$H$8,Satokasvi!$I$8)*_xlfn.BINOM.INV(1,(1-Satokasvi!$H$15),U97)</f>
        <v>2516.6684724966467</v>
      </c>
      <c r="AV97" s="5">
        <f ca="1">_xlfn.NORM.INV(V97,Satokasvi!$H$8,Satokasvi!$I$8)*_xlfn.BINOM.INV(1,(1-Satokasvi!$H$15),V97)</f>
        <v>3048.8531604854657</v>
      </c>
      <c r="AW97" s="5">
        <f ca="1">_xlfn.NORM.INV(W97,Satokasvi!$H$8,Satokasvi!$I$8)*_xlfn.BINOM.INV(1,(1-Satokasvi!$H$15),W97)</f>
        <v>2793.5307113926897</v>
      </c>
      <c r="AX97" s="5">
        <f ca="1">_xlfn.NORM.INV(X97,Satokasvi!$H$8,Satokasvi!$I$8)*_xlfn.BINOM.INV(1,(1-Satokasvi!$H$15),X97)</f>
        <v>0</v>
      </c>
      <c r="AY97" s="5">
        <f ca="1">_xlfn.NORM.INV(Y97,Satokasvi!$H$8,Satokasvi!$I$8)*_xlfn.BINOM.INV(1,(1-Satokasvi!$H$15),Y97)</f>
        <v>0</v>
      </c>
      <c r="AZ97" s="5">
        <f ca="1">_xlfn.NORM.INV(Z97,Satokasvi!$H$8,Satokasvi!$I$8)*_xlfn.BINOM.INV(1,(1-Satokasvi!$H$15),Z97)</f>
        <v>0</v>
      </c>
      <c r="BB97" s="5">
        <f ca="1">IF(C$11="x",0,_xlfn.NORM.INV(B97,Satokasvi!$H$8,Satokasvi!$I$8)*IF(C$8="x",(1+Toimenpiteet!$C$7),1)*IF(C$9="x",(1+Toimenpiteet!$C$34),1)*(1+C$30)*_xlfn.BINOM.INV(1,(1-(Satokasvi!$H$15*(1+C$41))),B97))</f>
        <v>2500.9185988276831</v>
      </c>
      <c r="BC97" s="5">
        <f ca="1">IF(D$11="x",0,_xlfn.NORM.INV(C97,Satokasvi!$H$8,Satokasvi!$I$8)*IF(D$8="x",(1+Toimenpiteet!$C$7),1)*IF(D$9="x",(1+Toimenpiteet!$C$34),1)*(1+D$30)*_xlfn.BINOM.INV(1,(1-(Satokasvi!$H$15*(1+D$41))),C97))</f>
        <v>0</v>
      </c>
      <c r="BD97" s="5">
        <f ca="1">IF(E$11="x",0,_xlfn.NORM.INV(D97,Satokasvi!$H$8,Satokasvi!$I$8)*IF(E$8="x",(1+Toimenpiteet!$C$7),1)*IF(E$9="x",(1+Toimenpiteet!$C$34),1)*(1+E$30)*_xlfn.BINOM.INV(1,(1-(Satokasvi!$H$15*(1+E$41))),D97))</f>
        <v>0</v>
      </c>
      <c r="BE97" s="5">
        <f ca="1">IF(F$11="x",0,_xlfn.NORM.INV(E97,Satokasvi!$H$8,Satokasvi!$I$8)*IF(F$8="x",(1+Toimenpiteet!$C$7),1)*IF(F$9="x",(1+Toimenpiteet!$C$34),1)*(1+F$30)*_xlfn.BINOM.INV(1,(1-(Satokasvi!$H$15*(1+F$41))),E97))</f>
        <v>2628.3787178042662</v>
      </c>
      <c r="BF97" s="5">
        <f ca="1">IF(G$11="x",0,_xlfn.NORM.INV(F97,Satokasvi!$H$8,Satokasvi!$I$8)*IF(G$8="x",(1+Toimenpiteet!$C$7),1)*IF(G$9="x",(1+Toimenpiteet!$C$34),1)*(1+G$30)*_xlfn.BINOM.INV(1,(1-(Satokasvi!$H$15*(1+G$41))),F97))</f>
        <v>2608.2881451599746</v>
      </c>
      <c r="BG97" s="5">
        <f ca="1">IF(H$11="x",0,_xlfn.NORM.INV(G97,Satokasvi!$H$8,Satokasvi!$I$8)*IF(H$8="x",(1+Toimenpiteet!$C$7),1)*IF(H$9="x",(1+Toimenpiteet!$C$34),1)*(1+H$30)*_xlfn.BINOM.INV(1,(1-(Satokasvi!$H$15*(1+H$41))),G97))</f>
        <v>3056.969174751091</v>
      </c>
      <c r="BH97" s="5">
        <f ca="1">IF(I$11="x",0,_xlfn.NORM.INV(H97,Satokasvi!$H$8,Satokasvi!$I$8)*IF(I$8="x",(1+Toimenpiteet!$C$7),1)*IF(I$9="x",(1+Toimenpiteet!$C$34),1)*(1+I$30)*_xlfn.BINOM.INV(1,(1-(Satokasvi!$H$15*(1+I$41))),H97))</f>
        <v>0</v>
      </c>
      <c r="BI97" s="5">
        <f ca="1">IF(J$11="x",0,_xlfn.NORM.INV(I97,Satokasvi!$H$8,Satokasvi!$I$8)*IF(J$8="x",(1+Toimenpiteet!$C$7),1)*IF(J$9="x",(1+Toimenpiteet!$C$34),1)*(1+J$30)*_xlfn.BINOM.INV(1,(1-(Satokasvi!$H$15*(1+J$41))),I97))</f>
        <v>0</v>
      </c>
      <c r="BJ97" s="5">
        <f ca="1">IF(K$11="x",0,_xlfn.NORM.INV(J97,Satokasvi!$H$8,Satokasvi!$I$8)*IF(K$8="x",(1+Toimenpiteet!$C$7),1)*IF(K$9="x",(1+Toimenpiteet!$C$34),1)*(1+K$30)*_xlfn.BINOM.INV(1,(1-(Satokasvi!$H$15*(1+K$41))),J97))</f>
        <v>2346.1616988979067</v>
      </c>
      <c r="BK97" s="5">
        <f ca="1">IF(L$11="x",0,_xlfn.NORM.INV(K97,Satokasvi!$H$8,Satokasvi!$I$8)*IF(L$8="x",(1+Toimenpiteet!$C$7),1)*IF(L$9="x",(1+Toimenpiteet!$C$34),1)*(1+L$30)*_xlfn.BINOM.INV(1,(1-(Satokasvi!$H$15*(1+L$41))),K97))</f>
        <v>2606.7168967153316</v>
      </c>
      <c r="BL97" s="5">
        <f ca="1">IF(M$11="x",0,_xlfn.NORM.INV(L97,Satokasvi!$H$8,Satokasvi!$I$8)*IF(M$8="x",(1+Toimenpiteet!$C$7),1)*IF(M$9="x",(1+Toimenpiteet!$C$34),1)*(1+M$30)*_xlfn.BINOM.INV(1,(1-(Satokasvi!$H$15*(1+M$41))),L97))</f>
        <v>2585.6579926994432</v>
      </c>
      <c r="BM97" s="5">
        <f ca="1">IF(N$11="x",0,_xlfn.NORM.INV(M97,Satokasvi!$H$8,Satokasvi!$I$8)*IF(N$8="x",(1+Toimenpiteet!$C$7),1)*IF(N$9="x",(1+Toimenpiteet!$C$34),1)*(1+N$30)*_xlfn.BINOM.INV(1,(1-(Satokasvi!$H$15*(1+N$41))),M97))</f>
        <v>2473.8087267725009</v>
      </c>
      <c r="BN97" s="5">
        <f ca="1">IF(O$11="x",0,_xlfn.NORM.INV(N97,Satokasvi!$H$8,Satokasvi!$I$8)*IF(O$8="x",(1+Toimenpiteet!$C$7),1)*IF(O$9="x",(1+Toimenpiteet!$C$34),1)*(1+O$30)*_xlfn.BINOM.INV(1,(1-(Satokasvi!$H$15*(1+O$41))),N97))</f>
        <v>2521.1480173868458</v>
      </c>
      <c r="BO97" s="5">
        <f ca="1">IF(P$11="x",0,_xlfn.NORM.INV(O97,Satokasvi!$H$8,Satokasvi!$I$8)*IF(P$8="x",(1+Toimenpiteet!$C$7),1)*IF(P$9="x",(1+Toimenpiteet!$C$34),1)*(1+P$30)*_xlfn.BINOM.INV(1,(1-(Satokasvi!$H$15*(1+P$41))),O97))</f>
        <v>2499.4075004072556</v>
      </c>
      <c r="BP97" s="5">
        <f ca="1">IF(Q$11="x",0,_xlfn.NORM.INV(P97,Satokasvi!$H$8,Satokasvi!$I$8)*IF(Q$8="x",(1+Toimenpiteet!$C$7),1)*IF(Q$9="x",(1+Toimenpiteet!$C$34),1)*(1+Q$30)*_xlfn.BINOM.INV(1,(1-(Satokasvi!$H$15*(1+Q$41))),P97))</f>
        <v>2655.1593511182887</v>
      </c>
      <c r="BQ97" s="5">
        <f ca="1">IF(R$11="x",0,_xlfn.NORM.INV(Q97,Satokasvi!$H$8,Satokasvi!$I$8)*IF(R$8="x",(1+Toimenpiteet!$C$7),1)*IF(R$9="x",(1+Toimenpiteet!$C$34),1)*(1+R$30)*_xlfn.BINOM.INV(1,(1-(Satokasvi!$H$15*(1+R$41))),Q97))</f>
        <v>3083.2680470658702</v>
      </c>
      <c r="BR97" s="5">
        <f ca="1">IF(S$11="x",0,_xlfn.NORM.INV(R97,Satokasvi!$H$8,Satokasvi!$I$8)*IF(S$8="x",(1+Toimenpiteet!$C$7),1)*IF(S$9="x",(1+Toimenpiteet!$C$34),1)*(1+S$30)*_xlfn.BINOM.INV(1,(1-(Satokasvi!$H$15*(1+S$41))),R97))</f>
        <v>0</v>
      </c>
      <c r="BS97" s="5">
        <f ca="1">IF(T$11="x",0,_xlfn.NORM.INV(S97,Satokasvi!$H$8,Satokasvi!$I$8)*IF(T$8="x",(1+Toimenpiteet!$C$7),1)*IF(T$9="x",(1+Toimenpiteet!$C$34),1)*(1+T$30)*_xlfn.BINOM.INV(1,(1-(Satokasvi!$H$15*(1+T$41))),S97))</f>
        <v>2693.7101256813066</v>
      </c>
      <c r="BT97" s="5">
        <f ca="1">IF(U$11="x",0,_xlfn.NORM.INV(T97,Satokasvi!$H$8,Satokasvi!$I$8)*IF(U$8="x",(1+Toimenpiteet!$C$7),1)*IF(U$9="x",(1+Toimenpiteet!$C$34),1)*(1+U$30)*_xlfn.BINOM.INV(1,(1-(Satokasvi!$H$15*(1+U$41))),T97))</f>
        <v>2566.5762410819216</v>
      </c>
      <c r="BU97" s="5">
        <f ca="1">IF(V$11="x",0,_xlfn.NORM.INV(U97,Satokasvi!$H$8,Satokasvi!$I$8)*IF(V$8="x",(1+Toimenpiteet!$C$7),1)*IF(V$9="x",(1+Toimenpiteet!$C$34),1)*(1+V$30)*_xlfn.BINOM.INV(1,(1-(Satokasvi!$H$15*(1+V$41))),U97))</f>
        <v>2516.6684724966467</v>
      </c>
      <c r="BV97" s="5">
        <f ca="1">IF(W$11="x",0,_xlfn.NORM.INV(V97,Satokasvi!$H$8,Satokasvi!$I$8)*IF(W$8="x",(1+Toimenpiteet!$C$7),1)*IF(W$9="x",(1+Toimenpiteet!$C$34),1)*(1+W$30)*_xlfn.BINOM.INV(1,(1-(Satokasvi!$H$15*(1+W$41))),V97))</f>
        <v>3048.8531604854657</v>
      </c>
      <c r="BW97" s="5">
        <f ca="1">IF(X$11="x",0,_xlfn.NORM.INV(W97,Satokasvi!$H$8,Satokasvi!$I$8)*IF(X$8="x",(1+Toimenpiteet!$C$7),1)*IF(X$9="x",(1+Toimenpiteet!$C$34),1)*(1+X$30)*_xlfn.BINOM.INV(1,(1-(Satokasvi!$H$15*(1+X$41))),W97))</f>
        <v>2793.5307113926897</v>
      </c>
      <c r="BX97" s="5">
        <f ca="1">IF(Y$11="x",0,_xlfn.NORM.INV(X97,Satokasvi!$H$8,Satokasvi!$I$8)*IF(Y$8="x",(1+Toimenpiteet!$C$7),1)*IF(Y$9="x",(1+Toimenpiteet!$C$34),1)*(1+Y$30)*_xlfn.BINOM.INV(1,(1-(Satokasvi!$H$15*(1+Y$41))),X97))</f>
        <v>0</v>
      </c>
      <c r="BY97" s="5">
        <f ca="1">IF(Z$11="x",0,_xlfn.NORM.INV(Y97,Satokasvi!$H$8,Satokasvi!$I$8)*IF(Z$8="x",(1+Toimenpiteet!$C$7),1)*IF(Z$9="x",(1+Toimenpiteet!$C$34),1)*(1+Z$30)*_xlfn.BINOM.INV(1,(1-(Satokasvi!$H$15*(1+Z$41))),Y97))</f>
        <v>0</v>
      </c>
      <c r="BZ97" s="5">
        <f ca="1">IF(AA$11="x",0,_xlfn.NORM.INV(Z97,Satokasvi!$H$8,Satokasvi!$I$8)*IF(AA$8="x",(1+Toimenpiteet!$C$7),1)*IF(AA$9="x",(1+Toimenpiteet!$C$34),1)*(1+AA$30)*_xlfn.BINOM.INV(1,(1-(Satokasvi!$H$15*(1+AA$41))),Z97))</f>
        <v>0</v>
      </c>
      <c r="CB97" s="35">
        <f ca="1">_xlfn.NORM.INV(RAND(),Satokasvi!$H$13,Satokasvi!$I$13)</f>
        <v>215.42024394279741</v>
      </c>
      <c r="CC97" s="35">
        <f ca="1">_xlfn.NORM.INV(RAND(),Satokasvi!$H$13,Satokasvi!$I$13)</f>
        <v>251.64813633003658</v>
      </c>
      <c r="CD97" s="35">
        <f ca="1">_xlfn.NORM.INV(RAND(),Satokasvi!$H$13,Satokasvi!$I$13)</f>
        <v>126.94737692354433</v>
      </c>
      <c r="CE97" s="35">
        <f ca="1">_xlfn.NORM.INV(RAND(),Satokasvi!$H$13,Satokasvi!$I$13)</f>
        <v>85.119185189041886</v>
      </c>
      <c r="CF97" s="35">
        <f ca="1">_xlfn.NORM.INV(RAND(),Satokasvi!$H$13,Satokasvi!$I$13)</f>
        <v>216.23053554957883</v>
      </c>
      <c r="CG97" s="35">
        <f ca="1">_xlfn.NORM.INV(RAND(),Satokasvi!$H$13,Satokasvi!$I$13)</f>
        <v>215.77116466756112</v>
      </c>
      <c r="CH97" s="35">
        <f ca="1">_xlfn.NORM.INV(RAND(),Satokasvi!$H$13,Satokasvi!$I$13)</f>
        <v>189.49547247398803</v>
      </c>
      <c r="CI97" s="35">
        <f ca="1">_xlfn.NORM.INV(RAND(),Satokasvi!$H$13,Satokasvi!$I$13)</f>
        <v>205.70363949008095</v>
      </c>
      <c r="CJ97" s="35">
        <f ca="1">_xlfn.NORM.INV(RAND(),Satokasvi!$H$13,Satokasvi!$I$13)</f>
        <v>59.104398676419208</v>
      </c>
      <c r="CK97" s="35">
        <f ca="1">_xlfn.NORM.INV(RAND(),Satokasvi!$H$13,Satokasvi!$I$13)</f>
        <v>155.51722213434587</v>
      </c>
      <c r="CL97" s="35">
        <f ca="1">_xlfn.NORM.INV(RAND(),Satokasvi!$H$13,Satokasvi!$I$13)</f>
        <v>240.95648824838884</v>
      </c>
      <c r="CM97" s="35">
        <f ca="1">_xlfn.NORM.INV(RAND(),Satokasvi!$H$13,Satokasvi!$I$13)</f>
        <v>170.11594191927563</v>
      </c>
      <c r="CN97" s="35">
        <f ca="1">_xlfn.NORM.INV(RAND(),Satokasvi!$H$13,Satokasvi!$I$13)</f>
        <v>277.18509587128932</v>
      </c>
      <c r="CO97" s="35">
        <f ca="1">_xlfn.NORM.INV(RAND(),Satokasvi!$H$13,Satokasvi!$I$13)</f>
        <v>265.41628303021855</v>
      </c>
      <c r="CP97" s="35">
        <f ca="1">_xlfn.NORM.INV(RAND(),Satokasvi!$H$13,Satokasvi!$I$13)</f>
        <v>180.5435155030525</v>
      </c>
      <c r="CQ97" s="35">
        <f ca="1">_xlfn.NORM.INV(RAND(),Satokasvi!$H$13,Satokasvi!$I$13)</f>
        <v>58.239182351221189</v>
      </c>
      <c r="CR97" s="35">
        <f ca="1">_xlfn.NORM.INV(RAND(),Satokasvi!$H$13,Satokasvi!$I$13)</f>
        <v>241.69726219055158</v>
      </c>
      <c r="CS97" s="35">
        <f ca="1">_xlfn.NORM.INV(RAND(),Satokasvi!$H$13,Satokasvi!$I$13)</f>
        <v>209.45400453171911</v>
      </c>
      <c r="CT97" s="35">
        <f ca="1">_xlfn.NORM.INV(RAND(),Satokasvi!$H$13,Satokasvi!$I$13)</f>
        <v>94.553432505704734</v>
      </c>
      <c r="CU97" s="35">
        <f ca="1">_xlfn.NORM.INV(RAND(),Satokasvi!$H$13,Satokasvi!$I$13)</f>
        <v>152.95271613159929</v>
      </c>
      <c r="CV97" s="35">
        <f ca="1">_xlfn.NORM.INV(RAND(),Satokasvi!$H$13,Satokasvi!$I$13)</f>
        <v>195.33286543097245</v>
      </c>
      <c r="CW97" s="35">
        <f ca="1">_xlfn.NORM.INV(RAND(),Satokasvi!$H$13,Satokasvi!$I$13)</f>
        <v>189.35389650455994</v>
      </c>
      <c r="CX97" s="35">
        <f ca="1">_xlfn.NORM.INV(RAND(),Satokasvi!$H$13,Satokasvi!$I$13)</f>
        <v>200.89100252627091</v>
      </c>
      <c r="CY97" s="35">
        <f ca="1">_xlfn.NORM.INV(RAND(),Satokasvi!$H$13,Satokasvi!$I$13)</f>
        <v>105.55660442470585</v>
      </c>
      <c r="CZ97" s="35">
        <f ca="1">_xlfn.NORM.INV(RAND(),Satokasvi!$H$13,Satokasvi!$I$13)</f>
        <v>193.0684574874104</v>
      </c>
      <c r="DB97" s="37">
        <f ca="1">(AB97*(CB97/1000)+(Satokasvi!$E$28-Satokasvi!$E$7))/(1+$C$13)^DB$61</f>
        <v>265.77523751508608</v>
      </c>
      <c r="DC97" s="37">
        <f ca="1">(AC97*(CC97/1000)+(Satokasvi!$E$28-Satokasvi!$E$7))/(1+$C$13)^DC$61</f>
        <v>-249.7879159204449</v>
      </c>
      <c r="DD97" s="37">
        <f ca="1">(AD97*(CD97/1000)+(Satokasvi!$E$28-Satokasvi!$E$7))/(1+$C$13)^DD$61</f>
        <v>-242.51253972858729</v>
      </c>
      <c r="DE97" s="37">
        <f ca="1">(AE97*(CE97/1000)+(Satokasvi!$E$28-Satokasvi!$E$7))/(1+$C$13)^DE$61</f>
        <v>-36.671898794183782</v>
      </c>
      <c r="DF97" s="37">
        <f ca="1">(AF97*(CF97/1000)+(Satokasvi!$E$28-Satokasvi!$E$7))/(1+$C$13)^DF$61</f>
        <v>257.91273101324026</v>
      </c>
      <c r="DG97" s="37">
        <f ca="1">(AG97*(CG97/1000)+(Satokasvi!$E$28-Satokasvi!$E$7))/(1+$C$13)^DG$61</f>
        <v>330.47614441675535</v>
      </c>
      <c r="DH97" s="37">
        <f ca="1">(AH97*(CH97/1000)+(Satokasvi!$E$28-Satokasvi!$E$7))/(1+$C$13)^DH$61</f>
        <v>-215.46925050598875</v>
      </c>
      <c r="DI97" s="37">
        <f ca="1">(AI97*(CI97/1000)+(Satokasvi!$E$28-Satokasvi!$E$7))/(1+$C$13)^DI$61</f>
        <v>-209.19344709319299</v>
      </c>
      <c r="DJ97" s="37">
        <f ca="1">(AJ97*(CJ97/1000)+(Satokasvi!$E$28-Satokasvi!$E$7))/(1+$C$13)^DJ$61</f>
        <v>-96.822593501067928</v>
      </c>
      <c r="DK97" s="37">
        <f ca="1">(AK97*(CK97/1000)+(Satokasvi!$E$28-Satokasvi!$E$7))/(1+$C$13)^DK$61</f>
        <v>104.46287643011382</v>
      </c>
      <c r="DL97" s="37">
        <f ca="1">(AL97*(CL97/1000)+(Satokasvi!$E$28-Satokasvi!$E$7))/(1+$C$13)^DL$61</f>
        <v>258.64926245798245</v>
      </c>
      <c r="DM97" s="37">
        <f ca="1">(AM97*(CM97/1000)+(Satokasvi!$E$28-Satokasvi!$E$7))/(1+$C$13)^DM$61</f>
        <v>109.29904384439779</v>
      </c>
      <c r="DN97" s="37">
        <f ca="1">(AN97*(CN97/1000)+(Satokasvi!$E$28-Satokasvi!$E$7))/(1+$C$13)^DN$61</f>
        <v>295.41348007969475</v>
      </c>
      <c r="DO97" s="37">
        <f ca="1">(AO97*(CO97/1000)+(Satokasvi!$E$28-Satokasvi!$E$7))/(1+$C$13)^DO$61</f>
        <v>263.3783913705376</v>
      </c>
      <c r="DP97" s="37">
        <f ca="1">(AP97*(CP97/1000)+(Satokasvi!$E$28-Satokasvi!$E$7))/(1+$C$13)^DP$61</f>
        <v>137.59710324329154</v>
      </c>
      <c r="DQ97" s="37">
        <f ca="1">(AQ97*(CQ97/1000)+(Satokasvi!$E$28-Satokasvi!$E$7))/(1+$C$13)^DQ$61</f>
        <v>-53.23901486755225</v>
      </c>
      <c r="DR97" s="37">
        <f ca="1">(AR97*(CR97/1000)+(Satokasvi!$E$28-Satokasvi!$E$7))/(1+$C$13)^DR$61</f>
        <v>-160.32935814886437</v>
      </c>
      <c r="DS97" s="37">
        <f ca="1">(AS97*(CS97/1000)+(Satokasvi!$E$28-Satokasvi!$E$7))/(1+$C$13)^DS$61</f>
        <v>175.75338477841407</v>
      </c>
      <c r="DT97" s="37">
        <f ca="1">(AT97*(CT97/1000)+(Satokasvi!$E$28-Satokasvi!$E$7))/(1+$C$13)^DT$61</f>
        <v>-12.729586293098304</v>
      </c>
      <c r="DU97" s="37">
        <f ca="1">(AU97*(CU97/1000)+(Satokasvi!$E$28-Satokasvi!$E$7))/(1+$C$13)^DU$61</f>
        <v>66.403041058031576</v>
      </c>
      <c r="DV97" s="37">
        <f ca="1">(AV97*(CV97/1000)+(Satokasvi!$E$28-Satokasvi!$E$7))/(1+$C$13)^DV$61</f>
        <v>177.68219568159876</v>
      </c>
      <c r="DW97" s="37">
        <f ca="1">(AW97*(CW97/1000)+(Satokasvi!$E$28-Satokasvi!$E$7))/(1+$C$13)^DW$61</f>
        <v>137.76183685425522</v>
      </c>
      <c r="DX97" s="37">
        <f ca="1">(AX97*(CX97/1000)+(Satokasvi!$E$28-Satokasvi!$E$7))/(1+$C$13)^DX$61</f>
        <v>-134.27331333386908</v>
      </c>
      <c r="DY97" s="37">
        <f ca="1">(AY97*(CY97/1000)+(Satokasvi!$E$28-Satokasvi!$E$7))/(1+$C$13)^DY$61</f>
        <v>-130.36244012997</v>
      </c>
      <c r="DZ97" s="37">
        <f ca="1">(AZ97*(CZ97/1000)+(Satokasvi!$E$28-Satokasvi!$E$7))/(1+$C$13)^DZ$61</f>
        <v>-126.56547585433981</v>
      </c>
      <c r="EB97" s="37">
        <f ca="1">IF(C$11="x",Toimenpiteet!$E$115,BB97*(CB97/1000)+(Satokasvi!$E$28-Satokasvi!$E$7)+IF(C$8="x",Toimenpiteet!$E$29,0)+IF(C$9="x",Toimenpiteet!$E$60,0)+IF(C$10="x",Toimenpiteet!$E$88,0))/(1+$C$13)^EB$61</f>
        <v>265.77523751508608</v>
      </c>
      <c r="EC97" s="37">
        <f ca="1">IF(D$11="x",Toimenpiteet!$E$115,BC97*(CC97/1000)+(Satokasvi!$E$28-Satokasvi!$E$7)+IF(D$8="x",Toimenpiteet!$E$29,0)+IF(D$9="x",Toimenpiteet!$E$60,0)+IF(D$10="x",Toimenpiteet!$E$88,0))/(1+$C$13)^EC$61</f>
        <v>-249.7879159204449</v>
      </c>
      <c r="ED97" s="37">
        <f ca="1">IF(E$11="x",Toimenpiteet!$E$115,BD97*(CD97/1000)+(Satokasvi!$E$28-Satokasvi!$E$7)+IF(E$8="x",Toimenpiteet!$E$29,0)+IF(E$9="x",Toimenpiteet!$E$60,0)+IF(E$10="x",Toimenpiteet!$E$88,0))/(1+$C$13)^ED$61</f>
        <v>-242.51253972858729</v>
      </c>
      <c r="EE97" s="37">
        <f ca="1">IF(F$11="x",Toimenpiteet!$E$115,BE97*(CE97/1000)+(Satokasvi!$E$28-Satokasvi!$E$7)+IF(F$8="x",Toimenpiteet!$E$29,0)+IF(F$9="x",Toimenpiteet!$E$60,0)+IF(F$10="x",Toimenpiteet!$E$88,0))/(1+$C$13)^EE$61</f>
        <v>-36.671898794183782</v>
      </c>
      <c r="EF97" s="37">
        <f ca="1">IF(G$11="x",Toimenpiteet!$E$115,BF97*(CF97/1000)+(Satokasvi!$E$28-Satokasvi!$E$7)+IF(G$8="x",Toimenpiteet!$E$29,0)+IF(G$9="x",Toimenpiteet!$E$60,0)+IF(G$10="x",Toimenpiteet!$E$88,0))/(1+$C$13)^EF$61</f>
        <v>257.91273101324026</v>
      </c>
      <c r="EG97" s="37">
        <f ca="1">IF(H$11="x",Toimenpiteet!$E$115,BG97*(CG97/1000)+(Satokasvi!$E$28-Satokasvi!$E$7)+IF(H$8="x",Toimenpiteet!$E$29,0)+IF(H$9="x",Toimenpiteet!$E$60,0)+IF(H$10="x",Toimenpiteet!$E$88,0))/(1+$C$13)^EG$61</f>
        <v>330.47614441675535</v>
      </c>
      <c r="EH97" s="37">
        <f ca="1">IF(I$11="x",Toimenpiteet!$E$115,BH97*(CH97/1000)+(Satokasvi!$E$28-Satokasvi!$E$7)+IF(I$8="x",Toimenpiteet!$E$29,0)+IF(I$9="x",Toimenpiteet!$E$60,0)+IF(I$10="x",Toimenpiteet!$E$88,0))/(1+$C$13)^EH$61</f>
        <v>-215.46925050598875</v>
      </c>
      <c r="EI97" s="37">
        <f ca="1">IF(J$11="x",Toimenpiteet!$E$115,BI97*(CI97/1000)+(Satokasvi!$E$28-Satokasvi!$E$7)+IF(J$8="x",Toimenpiteet!$E$29,0)+IF(J$9="x",Toimenpiteet!$E$60,0)+IF(J$10="x",Toimenpiteet!$E$88,0))/(1+$C$13)^EI$61</f>
        <v>-209.19344709319299</v>
      </c>
      <c r="EJ97" s="37">
        <f ca="1">IF(K$11="x",Toimenpiteet!$E$115,BJ97*(CJ97/1000)+(Satokasvi!$E$28-Satokasvi!$E$7)+IF(K$8="x",Toimenpiteet!$E$29,0)+IF(K$9="x",Toimenpiteet!$E$60,0)+IF(K$10="x",Toimenpiteet!$E$88,0))/(1+$C$13)^EJ$61</f>
        <v>-96.822593501067928</v>
      </c>
      <c r="EK97" s="37">
        <f ca="1">IF(L$11="x",Toimenpiteet!$E$115,BK97*(CK97/1000)+(Satokasvi!$E$28-Satokasvi!$E$7)+IF(L$8="x",Toimenpiteet!$E$29,0)+IF(L$9="x",Toimenpiteet!$E$60,0)+IF(L$10="x",Toimenpiteet!$E$88,0))/(1+$C$13)^EK$61</f>
        <v>104.46287643011382</v>
      </c>
      <c r="EL97" s="37">
        <f ca="1">IF(M$11="x",Toimenpiteet!$E$115,BL97*(CL97/1000)+(Satokasvi!$E$28-Satokasvi!$E$7)+IF(M$8="x",Toimenpiteet!$E$29,0)+IF(M$9="x",Toimenpiteet!$E$60,0)+IF(M$10="x",Toimenpiteet!$E$88,0))/(1+$C$13)^EL$61</f>
        <v>258.64926245798245</v>
      </c>
      <c r="EM97" s="37">
        <f ca="1">IF(N$11="x",Toimenpiteet!$E$115,BM97*(CM97/1000)+(Satokasvi!$E$28-Satokasvi!$E$7)+IF(N$8="x",Toimenpiteet!$E$29,0)+IF(N$9="x",Toimenpiteet!$E$60,0)+IF(N$10="x",Toimenpiteet!$E$88,0))/(1+$C$13)^EM$61</f>
        <v>109.29904384439779</v>
      </c>
      <c r="EN97" s="37">
        <f ca="1">IF(O$11="x",Toimenpiteet!$E$115,BN97*(CN97/1000)+(Satokasvi!$E$28-Satokasvi!$E$7)+IF(O$8="x",Toimenpiteet!$E$29,0)+IF(O$9="x",Toimenpiteet!$E$60,0)+IF(O$10="x",Toimenpiteet!$E$88,0))/(1+$C$13)^EN$61</f>
        <v>295.41348007969475</v>
      </c>
      <c r="EO97" s="37">
        <f ca="1">IF(P$11="x",Toimenpiteet!$E$115,BO97*(CO97/1000)+(Satokasvi!$E$28-Satokasvi!$E$7)+IF(P$8="x",Toimenpiteet!$E$29,0)+IF(P$9="x",Toimenpiteet!$E$60,0)+IF(P$10="x",Toimenpiteet!$E$88,0))/(1+$C$13)^EO$61</f>
        <v>263.3783913705376</v>
      </c>
      <c r="EP97" s="37">
        <f ca="1">IF(Q$11="x",Toimenpiteet!$E$115,BP97*(CP97/1000)+(Satokasvi!$E$28-Satokasvi!$E$7)+IF(Q$8="x",Toimenpiteet!$E$29,0)+IF(Q$9="x",Toimenpiteet!$E$60,0)+IF(Q$10="x",Toimenpiteet!$E$88,0))/(1+$C$13)^EP$61</f>
        <v>137.59710324329154</v>
      </c>
      <c r="EQ97" s="37">
        <f ca="1">IF(R$11="x",Toimenpiteet!$E$115,BQ97*(CQ97/1000)+(Satokasvi!$E$28-Satokasvi!$E$7)+IF(R$8="x",Toimenpiteet!$E$29,0)+IF(R$9="x",Toimenpiteet!$E$60,0)+IF(R$10="x",Toimenpiteet!$E$88,0))/(1+$C$13)^EQ$61</f>
        <v>-53.23901486755225</v>
      </c>
      <c r="ER97" s="37">
        <f ca="1">IF(S$11="x",Toimenpiteet!$E$115,BR97*(CR97/1000)+(Satokasvi!$E$28-Satokasvi!$E$7)+IF(S$8="x",Toimenpiteet!$E$29,0)+IF(S$9="x",Toimenpiteet!$E$60,0)+IF(S$10="x",Toimenpiteet!$E$88,0))/(1+$C$13)^ER$61</f>
        <v>-160.32935814886437</v>
      </c>
      <c r="ES97" s="37">
        <f ca="1">IF(T$11="x",Toimenpiteet!$E$115,BS97*(CS97/1000)+(Satokasvi!$E$28-Satokasvi!$E$7)+IF(T$8="x",Toimenpiteet!$E$29,0)+IF(T$9="x",Toimenpiteet!$E$60,0)+IF(T$10="x",Toimenpiteet!$E$88,0))/(1+$C$13)^ES$61</f>
        <v>175.75338477841407</v>
      </c>
      <c r="ET97" s="37">
        <f ca="1">IF(U$11="x",Toimenpiteet!$E$115,BT97*(CT97/1000)+(Satokasvi!$E$28-Satokasvi!$E$7)+IF(U$8="x",Toimenpiteet!$E$29,0)+IF(U$9="x",Toimenpiteet!$E$60,0)+IF(U$10="x",Toimenpiteet!$E$88,0))/(1+$C$13)^ET$61</f>
        <v>-12.729586293098304</v>
      </c>
      <c r="EU97" s="37">
        <f ca="1">IF(V$11="x",Toimenpiteet!$E$115,BU97*(CU97/1000)+(Satokasvi!$E$28-Satokasvi!$E$7)+IF(V$8="x",Toimenpiteet!$E$29,0)+IF(V$9="x",Toimenpiteet!$E$60,0)+IF(V$10="x",Toimenpiteet!$E$88,0))/(1+$C$13)^EU$61</f>
        <v>66.403041058031576</v>
      </c>
      <c r="EV97" s="37">
        <f ca="1">IF(W$11="x",Toimenpiteet!$E$115,BV97*(CV97/1000)+(Satokasvi!$E$28-Satokasvi!$E$7)+IF(W$8="x",Toimenpiteet!$E$29,0)+IF(W$9="x",Toimenpiteet!$E$60,0)+IF(W$10="x",Toimenpiteet!$E$88,0))/(1+$C$13)^EV$61</f>
        <v>177.68219568159876</v>
      </c>
      <c r="EW97" s="37">
        <f ca="1">IF(X$11="x",Toimenpiteet!$E$115,BW97*(CW97/1000)+(Satokasvi!$E$28-Satokasvi!$E$7)+IF(X$8="x",Toimenpiteet!$E$29,0)+IF(X$9="x",Toimenpiteet!$E$60,0)+IF(X$10="x",Toimenpiteet!$E$88,0))/(1+$C$13)^EW$61</f>
        <v>137.76183685425522</v>
      </c>
      <c r="EX97" s="37">
        <f ca="1">IF(Y$11="x",Toimenpiteet!$E$115,BX97*(CX97/1000)+(Satokasvi!$E$28-Satokasvi!$E$7)+IF(Y$8="x",Toimenpiteet!$E$29,0)+IF(Y$9="x",Toimenpiteet!$E$60,0)+IF(Y$10="x",Toimenpiteet!$E$88,0))/(1+$C$13)^EX$61</f>
        <v>-134.27331333386908</v>
      </c>
      <c r="EY97" s="37">
        <f ca="1">IF(Z$11="x",Toimenpiteet!$E$115,BY97*(CY97/1000)+(Satokasvi!$E$28-Satokasvi!$E$7)+IF(Z$8="x",Toimenpiteet!$E$29,0)+IF(Z$9="x",Toimenpiteet!$E$60,0)+IF(Z$10="x",Toimenpiteet!$E$88,0))/(1+$C$13)^EY$61</f>
        <v>-130.36244012997</v>
      </c>
      <c r="EZ97" s="37">
        <f ca="1">IF(AA$11="x",Toimenpiteet!$E$115,BZ97*(CZ97/1000)+(Satokasvi!$E$28-Satokasvi!$E$7)+IF(AA$8="x",Toimenpiteet!$E$29,0)+IF(AA$9="x",Toimenpiteet!$E$60,0)+IF(AA$10="x",Toimenpiteet!$E$88,0))/(1+$C$13)^EZ$61</f>
        <v>-126.56547585433981</v>
      </c>
      <c r="FA97" s="37"/>
      <c r="FB97" s="37">
        <f t="shared" ca="1" si="48"/>
        <v>265.77523751508608</v>
      </c>
      <c r="FC97" s="37">
        <f t="shared" ca="1" si="49"/>
        <v>15.987321594641173</v>
      </c>
      <c r="FD97" s="37">
        <f t="shared" ca="1" si="50"/>
        <v>-226.52521813394611</v>
      </c>
      <c r="FE97" s="37">
        <f t="shared" ca="1" si="51"/>
        <v>-263.1971169281299</v>
      </c>
      <c r="FF97" s="37">
        <f t="shared" ca="1" si="52"/>
        <v>-5.2843859148896399</v>
      </c>
      <c r="FG97" s="37">
        <f t="shared" ca="1" si="53"/>
        <v>325.19175850186571</v>
      </c>
      <c r="FH97" s="37">
        <f t="shared" ca="1" si="54"/>
        <v>109.72250799587695</v>
      </c>
      <c r="FI97" s="37">
        <f t="shared" ca="1" si="55"/>
        <v>-99.470939097316034</v>
      </c>
      <c r="FJ97" s="37">
        <f t="shared" ca="1" si="56"/>
        <v>-196.29353259838396</v>
      </c>
      <c r="FK97" s="37">
        <f t="shared" ca="1" si="57"/>
        <v>-91.830656168270139</v>
      </c>
      <c r="FL97" s="37">
        <f t="shared" ca="1" si="58"/>
        <v>166.81860628971231</v>
      </c>
      <c r="FM97" s="37">
        <f t="shared" ca="1" si="59"/>
        <v>276.11765013411008</v>
      </c>
      <c r="FN97" s="37">
        <f t="shared" ca="1" si="60"/>
        <v>571.53113021380477</v>
      </c>
      <c r="FO97" s="37">
        <f t="shared" ca="1" si="61"/>
        <v>834.90952158434243</v>
      </c>
      <c r="FP97" s="37">
        <f t="shared" ca="1" si="62"/>
        <v>972.50662482763391</v>
      </c>
      <c r="FQ97" s="37">
        <f t="shared" ca="1" si="63"/>
        <v>919.2676099600817</v>
      </c>
      <c r="FR97" s="37">
        <f t="shared" ca="1" si="64"/>
        <v>758.93825181121736</v>
      </c>
      <c r="FS97" s="37">
        <f t="shared" ca="1" si="65"/>
        <v>934.69163658963146</v>
      </c>
      <c r="FT97" s="37">
        <f t="shared" ca="1" si="66"/>
        <v>921.96205029653311</v>
      </c>
      <c r="FU97" s="37">
        <f t="shared" ca="1" si="67"/>
        <v>988.3650913545647</v>
      </c>
      <c r="FV97" s="37">
        <f t="shared" ca="1" si="68"/>
        <v>1166.0472870361634</v>
      </c>
      <c r="FW97" s="37">
        <f t="shared" ca="1" si="69"/>
        <v>1303.8091238904187</v>
      </c>
      <c r="FX97" s="37">
        <f t="shared" ca="1" si="70"/>
        <v>1169.5358105565497</v>
      </c>
      <c r="FY97" s="37">
        <f t="shared" ca="1" si="71"/>
        <v>1039.1733704265796</v>
      </c>
      <c r="FZ97" s="37">
        <f t="shared" ca="1" si="72"/>
        <v>912.60789457223973</v>
      </c>
      <c r="GA97" s="37"/>
      <c r="GB97" s="37">
        <f t="shared" ca="1" si="73"/>
        <v>265.77523751508608</v>
      </c>
      <c r="GC97" s="37">
        <f t="shared" ca="1" si="74"/>
        <v>15.987321594641173</v>
      </c>
      <c r="GD97" s="37">
        <f t="shared" ca="1" si="23"/>
        <v>-226.52521813394611</v>
      </c>
      <c r="GE97" s="37">
        <f t="shared" ca="1" si="24"/>
        <v>-263.1971169281299</v>
      </c>
      <c r="GF97" s="37">
        <f t="shared" ca="1" si="25"/>
        <v>-5.2843859148896399</v>
      </c>
      <c r="GG97" s="37">
        <f t="shared" ca="1" si="26"/>
        <v>325.19175850186571</v>
      </c>
      <c r="GH97" s="37">
        <f t="shared" ca="1" si="27"/>
        <v>109.72250799587695</v>
      </c>
      <c r="GI97" s="37">
        <f t="shared" ca="1" si="28"/>
        <v>-99.470939097316034</v>
      </c>
      <c r="GJ97" s="37">
        <f t="shared" ca="1" si="29"/>
        <v>-196.29353259838396</v>
      </c>
      <c r="GK97" s="37">
        <f t="shared" ca="1" si="30"/>
        <v>-91.830656168270139</v>
      </c>
      <c r="GL97" s="37">
        <f t="shared" ca="1" si="31"/>
        <v>166.81860628971231</v>
      </c>
      <c r="GM97" s="37">
        <f t="shared" ca="1" si="32"/>
        <v>276.11765013411008</v>
      </c>
      <c r="GN97" s="37">
        <f t="shared" ca="1" si="33"/>
        <v>571.53113021380477</v>
      </c>
      <c r="GO97" s="37">
        <f t="shared" ca="1" si="34"/>
        <v>834.90952158434243</v>
      </c>
      <c r="GP97" s="37">
        <f t="shared" ca="1" si="35"/>
        <v>972.50662482763391</v>
      </c>
      <c r="GQ97" s="37">
        <f t="shared" ca="1" si="36"/>
        <v>919.2676099600817</v>
      </c>
      <c r="GR97" s="37">
        <f t="shared" ca="1" si="37"/>
        <v>758.93825181121736</v>
      </c>
      <c r="GS97" s="37">
        <f t="shared" ca="1" si="38"/>
        <v>934.69163658963146</v>
      </c>
      <c r="GT97" s="37">
        <f t="shared" ca="1" si="39"/>
        <v>921.96205029653311</v>
      </c>
      <c r="GU97" s="37">
        <f t="shared" ca="1" si="40"/>
        <v>988.3650913545647</v>
      </c>
      <c r="GV97" s="37">
        <f t="shared" ca="1" si="41"/>
        <v>1166.0472870361634</v>
      </c>
      <c r="GW97" s="37">
        <f t="shared" ca="1" si="42"/>
        <v>1303.8091238904187</v>
      </c>
      <c r="GX97" s="37">
        <f t="shared" ca="1" si="43"/>
        <v>1169.5358105565497</v>
      </c>
      <c r="GY97" s="37">
        <f t="shared" ca="1" si="44"/>
        <v>1039.1733704265796</v>
      </c>
      <c r="GZ97" s="37">
        <f t="shared" ca="1" si="45"/>
        <v>912.60789457223973</v>
      </c>
      <c r="HA97" s="37"/>
      <c r="HB97" s="37">
        <f t="shared" ca="1" si="77"/>
        <v>-5.2843859148896399</v>
      </c>
      <c r="HC97" s="37">
        <f t="shared" ca="1" si="75"/>
        <v>-5.2843859148896399</v>
      </c>
      <c r="HD97" s="37">
        <f t="shared" ca="1" si="76"/>
        <v>0</v>
      </c>
      <c r="HE97" s="5"/>
      <c r="HF97" s="37">
        <f t="shared" si="84"/>
        <v>-0.3888888888888889</v>
      </c>
      <c r="HG97" s="37">
        <f>$HG$74</f>
        <v>5.5555555555555566E-2</v>
      </c>
      <c r="HH97" s="19">
        <f>IF(C$11="x",0,Satokasvi!$H$6*(1+$HF97)*(1+_xlfn.XLOOKUP($HG97,$HG$67:$HG$76,HH$67:HH$76)))</f>
        <v>1536.2654320987654</v>
      </c>
      <c r="HI97" s="35">
        <f>IF(D$11="x",0,Satokasvi!$H$6*(1+$HF97)*(1+_xlfn.XLOOKUP($HG97,$HG$67:$HG$76,HI$67:HI$76)))</f>
        <v>1544.7530864197531</v>
      </c>
      <c r="HJ97" s="35">
        <f>IF(E$11="x",0,Satokasvi!$H$6*(1+$HF97)*(1+_xlfn.XLOOKUP($HG97,$HG$67:$HG$76,HJ$67:HJ$76)))</f>
        <v>1553.2407407407406</v>
      </c>
      <c r="HK97" s="35">
        <f>IF(F$11="x",0,Satokasvi!$H$6*(1+$HF97)*(1+_xlfn.XLOOKUP($HG97,$HG$67:$HG$76,HK$67:HK$76)))</f>
        <v>1561.7283950617284</v>
      </c>
      <c r="HL97" s="35">
        <f>IF(G$11="x",0,Satokasvi!$H$6*(1+$HF97)*(1+_xlfn.XLOOKUP($HG97,$HG$67:$HG$76,HL$67:HL$76)))</f>
        <v>1570.2160493827159</v>
      </c>
      <c r="HM97" s="35">
        <f>IF(H$11="x",0,Satokasvi!$H$6*(1+$HF97)*(1+_xlfn.XLOOKUP($HG97,$HG$67:$HG$76,HM$67:HM$76)))</f>
        <v>1578.7037037037039</v>
      </c>
      <c r="HN97" s="35">
        <f>IF(I$11="x",0,Satokasvi!$H$6*(1+$HF97)*(1+_xlfn.XLOOKUP($HG97,$HG$67:$HG$76,HN$67:HN$76)))</f>
        <v>1587.1913580246915</v>
      </c>
      <c r="HO97" s="35">
        <f>IF(J$11="x",0,Satokasvi!$H$6*(1+$HF97)*(1+_xlfn.XLOOKUP($HG97,$HG$67:$HG$76,HO$67:HO$76)))</f>
        <v>1595.6790123456792</v>
      </c>
      <c r="HP97" s="35">
        <f>IF(K$11="x",0,Satokasvi!$H$6*(1+$HF97)*(1+_xlfn.XLOOKUP($HG97,$HG$67:$HG$76,HP$67:HP$76)))</f>
        <v>1604.1666666666667</v>
      </c>
      <c r="HQ97" s="35">
        <f>IF(L$11="x",0,Satokasvi!$H$6*(1+$HF97)*(1+_xlfn.XLOOKUP($HG97,$HG$67:$HG$76,HQ$67:HQ$76)))</f>
        <v>1612.6543209876545</v>
      </c>
      <c r="HR97" s="35">
        <f>IF(M$11="x",0,Satokasvi!$H$6*(1+$HF97)*(1+_xlfn.XLOOKUP($HG97,$HG$67:$HG$76,HR$67:HR$76)))</f>
        <v>1612.6543209876545</v>
      </c>
      <c r="HS97" s="35">
        <f>IF(N$11="x",0,Satokasvi!$H$6*(1+$HF97)*(1+_xlfn.XLOOKUP($HG97,$HG$67:$HG$76,HS$67:HS$76)))</f>
        <v>1612.6543209876545</v>
      </c>
      <c r="HT97" s="35">
        <f>IF(O$11="x",0,Satokasvi!$H$6*(1+$HF97)*(1+_xlfn.XLOOKUP($HG97,$HG$67:$HG$76,HT$67:HT$76)))</f>
        <v>1612.6543209876545</v>
      </c>
      <c r="HU97" s="35">
        <f>IF(P$11="x",0,Satokasvi!$H$6*(1+$HF97)*(1+_xlfn.XLOOKUP($HG97,$HG$67:$HG$76,HU$67:HU$76)))</f>
        <v>1612.6543209876545</v>
      </c>
      <c r="HV97" s="35">
        <f>IF(Q$11="x",0,Satokasvi!$H$6*(1+$HF97)*(1+_xlfn.XLOOKUP($HG97,$HG$67:$HG$76,HV$67:HV$76)))</f>
        <v>1612.6543209876545</v>
      </c>
      <c r="HW97" s="35">
        <f>IF(R$11="x",0,Satokasvi!$H$6*(1+$HF97)*(1+_xlfn.XLOOKUP($HG97,$HG$67:$HG$76,HW$67:HW$76)))</f>
        <v>1612.6543209876545</v>
      </c>
      <c r="HX97" s="35">
        <f>IF(S$11="x",0,Satokasvi!$H$6*(1+$HF97)*(1+_xlfn.XLOOKUP($HG97,$HG$67:$HG$76,HX$67:HX$76)))</f>
        <v>1612.6543209876545</v>
      </c>
      <c r="HY97" s="35">
        <f>IF(T$11="x",0,Satokasvi!$H$6*(1+$HF97)*(1+_xlfn.XLOOKUP($HG97,$HG$67:$HG$76,HY$67:HY$76)))</f>
        <v>1612.6543209876545</v>
      </c>
      <c r="HZ97" s="35">
        <f>IF(U$11="x",0,Satokasvi!$H$6*(1+$HF97)*(1+_xlfn.XLOOKUP($HG97,$HG$67:$HG$76,HZ$67:HZ$76)))</f>
        <v>1612.6543209876545</v>
      </c>
      <c r="IA97" s="35">
        <f>IF(V$11="x",0,Satokasvi!$H$6*(1+$HF97)*(1+_xlfn.XLOOKUP($HG97,$HG$67:$HG$76,IA$67:IA$76)))</f>
        <v>1612.6543209876545</v>
      </c>
      <c r="IB97" s="35">
        <f>IF(W$11="x",0,Satokasvi!$H$6*(1+$HF97)*(1+_xlfn.XLOOKUP($HG97,$HG$67:$HG$76,IB$67:IB$76)))</f>
        <v>1612.6543209876545</v>
      </c>
      <c r="IC97" s="35">
        <f>IF(X$11="x",0,Satokasvi!$H$6*(1+$HF97)*(1+_xlfn.XLOOKUP($HG97,$HG$67:$HG$76,IC$67:IC$76)))</f>
        <v>1612.6543209876545</v>
      </c>
      <c r="ID97" s="35">
        <f>IF(Y$11="x",0,Satokasvi!$H$6*(1+$HF97)*(1+_xlfn.XLOOKUP($HG97,$HG$67:$HG$76,ID$67:ID$76)))</f>
        <v>1612.6543209876545</v>
      </c>
      <c r="IE97" s="35">
        <f>IF(Z$11="x",0,Satokasvi!$H$6*(1+$HF97)*(1+_xlfn.XLOOKUP($HG97,$HG$67:$HG$76,IE$67:IE$76)))</f>
        <v>1612.6543209876545</v>
      </c>
      <c r="IF97" s="35">
        <f>IF(AA$11="x",0,Satokasvi!$H$6*(1+$HF97)*(1+_xlfn.XLOOKUP($HG97,$HG$67:$HG$76,IF$67:IF$76)))</f>
        <v>1612.6543209876545</v>
      </c>
    </row>
    <row r="98" spans="2:240" x14ac:dyDescent="0.35">
      <c r="B98" s="15">
        <f t="shared" ca="1" si="86"/>
        <v>6.131183588918987E-2</v>
      </c>
      <c r="C98" s="15">
        <f t="shared" ca="1" si="86"/>
        <v>0.67573267920501523</v>
      </c>
      <c r="D98" s="15">
        <f t="shared" ca="1" si="86"/>
        <v>0.81813429388220715</v>
      </c>
      <c r="E98" s="15">
        <f t="shared" ca="1" si="86"/>
        <v>0.67317961991612052</v>
      </c>
      <c r="F98" s="15">
        <f t="shared" ca="1" si="86"/>
        <v>0.50475382626001708</v>
      </c>
      <c r="G98" s="15">
        <f t="shared" ca="1" si="86"/>
        <v>0.47877460151356255</v>
      </c>
      <c r="H98" s="15">
        <f t="shared" ca="1" si="86"/>
        <v>0.58868081233331893</v>
      </c>
      <c r="I98" s="15">
        <f t="shared" ca="1" si="86"/>
        <v>0.83604905542121422</v>
      </c>
      <c r="J98" s="15">
        <f t="shared" ca="1" si="86"/>
        <v>4.5161983864523192E-2</v>
      </c>
      <c r="K98" s="15">
        <f t="shared" ca="1" si="86"/>
        <v>0.9278523116287194</v>
      </c>
      <c r="L98" s="15">
        <f t="shared" ca="1" si="86"/>
        <v>0.18613111101943658</v>
      </c>
      <c r="M98" s="15">
        <f t="shared" ca="1" si="86"/>
        <v>0.27649656717730253</v>
      </c>
      <c r="N98" s="15">
        <f t="shared" ca="1" si="86"/>
        <v>0.48095728608864741</v>
      </c>
      <c r="O98" s="15">
        <f t="shared" ca="1" si="86"/>
        <v>0.83318909191801305</v>
      </c>
      <c r="P98" s="15">
        <f t="shared" ca="1" si="86"/>
        <v>0.6516375993143616</v>
      </c>
      <c r="Q98" s="15">
        <f t="shared" ca="1" si="86"/>
        <v>0.78738474061992059</v>
      </c>
      <c r="R98" s="15">
        <f t="shared" ca="1" si="85"/>
        <v>0.14075898610395698</v>
      </c>
      <c r="S98" s="15">
        <f t="shared" ca="1" si="85"/>
        <v>0.38191540071777552</v>
      </c>
      <c r="T98" s="15">
        <f t="shared" ca="1" si="81"/>
        <v>0.66316906994756963</v>
      </c>
      <c r="U98" s="15">
        <f t="shared" ca="1" si="81"/>
        <v>0.47002870851439738</v>
      </c>
      <c r="V98" s="15">
        <f t="shared" ca="1" si="81"/>
        <v>0.30693161796248625</v>
      </c>
      <c r="W98" s="15">
        <f t="shared" ca="1" si="81"/>
        <v>0.93355228595960316</v>
      </c>
      <c r="X98" s="15">
        <f t="shared" ca="1" si="81"/>
        <v>0.42236841111586754</v>
      </c>
      <c r="Y98" s="15">
        <f t="shared" ca="1" si="81"/>
        <v>0.4317302987500814</v>
      </c>
      <c r="Z98" s="15">
        <f t="shared" ca="1" si="81"/>
        <v>0.39695444065246122</v>
      </c>
      <c r="AB98" s="5">
        <f ca="1">_xlfn.NORM.INV(B98,Satokasvi!$H$8,Satokasvi!$I$8)*_xlfn.BINOM.INV(1,(1-Satokasvi!$H$15),B98)</f>
        <v>0</v>
      </c>
      <c r="AC98" s="5">
        <f ca="1">_xlfn.NORM.INV(C98,Satokasvi!$H$8,Satokasvi!$I$8)*_xlfn.BINOM.INV(1,(1-Satokasvi!$H$15),C98)</f>
        <v>2613.9497088749681</v>
      </c>
      <c r="AD98" s="5">
        <f ca="1">_xlfn.NORM.INV(D98,Satokasvi!$H$8,Satokasvi!$I$8)*_xlfn.BINOM.INV(1,(1-Satokasvi!$H$15),D98)</f>
        <v>2727.0694766309052</v>
      </c>
      <c r="AE98" s="5">
        <f ca="1">_xlfn.NORM.INV(E98,Satokasvi!$H$8,Satokasvi!$I$8)*_xlfn.BINOM.INV(1,(1-Satokasvi!$H$15),E98)</f>
        <v>2612.17753802788</v>
      </c>
      <c r="AF98" s="5">
        <f ca="1">_xlfn.NORM.INV(F98,Satokasvi!$H$8,Satokasvi!$I$8)*_xlfn.BINOM.INV(1,(1-Satokasvi!$H$15),F98)</f>
        <v>2502.9790893324107</v>
      </c>
      <c r="AG98" s="5">
        <f ca="1">_xlfn.NORM.INV(G98,Satokasvi!$H$8,Satokasvi!$I$8)*_xlfn.BINOM.INV(1,(1-Satokasvi!$H$15),G98)</f>
        <v>2486.6926725997205</v>
      </c>
      <c r="AH98" s="5">
        <f ca="1">_xlfn.NORM.INV(H98,Satokasvi!$H$8,Satokasvi!$I$8)*_xlfn.BINOM.INV(1,(1-Satokasvi!$H$15),H98)</f>
        <v>2556.0382108514909</v>
      </c>
      <c r="AI98" s="5">
        <f ca="1">_xlfn.NORM.INV(I98,Satokasvi!$H$8,Satokasvi!$I$8)*_xlfn.BINOM.INV(1,(1-Satokasvi!$H$15),I98)</f>
        <v>2744.5871760337873</v>
      </c>
      <c r="AJ98" s="5">
        <f ca="1">_xlfn.NORM.INV(J98,Satokasvi!$H$8,Satokasvi!$I$8)*_xlfn.BINOM.INV(1,(1-Satokasvi!$H$15),J98)</f>
        <v>0</v>
      </c>
      <c r="AK98" s="5">
        <f ca="1">_xlfn.NORM.INV(K98,Satokasvi!$H$8,Satokasvi!$I$8)*_xlfn.BINOM.INV(1,(1-Satokasvi!$H$15),K98)</f>
        <v>2864.9951764029711</v>
      </c>
      <c r="AL98" s="5">
        <f ca="1">_xlfn.NORM.INV(L98,Satokasvi!$H$8,Satokasvi!$I$8)*_xlfn.BINOM.INV(1,(1-Satokasvi!$H$15),L98)</f>
        <v>0</v>
      </c>
      <c r="AM98" s="5">
        <f ca="1">_xlfn.NORM.INV(M98,Satokasvi!$H$8,Satokasvi!$I$8)*_xlfn.BINOM.INV(1,(1-Satokasvi!$H$15),M98)</f>
        <v>2351.679758311725</v>
      </c>
      <c r="AN98" s="5">
        <f ca="1">_xlfn.NORM.INV(N98,Satokasvi!$H$8,Satokasvi!$I$8)*_xlfn.BINOM.INV(1,(1-Satokasvi!$H$15),N98)</f>
        <v>2488.062213571377</v>
      </c>
      <c r="AO98" s="5">
        <f ca="1">_xlfn.NORM.INV(O98,Satokasvi!$H$8,Satokasvi!$I$8)*_xlfn.BINOM.INV(1,(1-Satokasvi!$H$15),O98)</f>
        <v>2741.7111043372315</v>
      </c>
      <c r="AP98" s="5">
        <f ca="1">_xlfn.NORM.INV(P98,Satokasvi!$H$8,Satokasvi!$I$8)*_xlfn.BINOM.INV(1,(1-Satokasvi!$H$15),P98)</f>
        <v>2597.4363568417193</v>
      </c>
      <c r="AQ98" s="5">
        <f ca="1">_xlfn.NORM.INV(Q98,Satokasvi!$H$8,Satokasvi!$I$8)*_xlfn.BINOM.INV(1,(1-Satokasvi!$H$15),Q98)</f>
        <v>2699.3449364286535</v>
      </c>
      <c r="AR98" s="5">
        <f ca="1">_xlfn.NORM.INV(R98,Satokasvi!$H$8,Satokasvi!$I$8)*_xlfn.BINOM.INV(1,(1-Satokasvi!$H$15),R98)</f>
        <v>0</v>
      </c>
      <c r="AS98" s="5">
        <f ca="1">_xlfn.NORM.INV(S98,Satokasvi!$H$8,Satokasvi!$I$8)*_xlfn.BINOM.INV(1,(1-Satokasvi!$H$15),S98)</f>
        <v>2424.8864745486908</v>
      </c>
      <c r="AT98" s="5">
        <f ca="1">_xlfn.NORM.INV(T98,Satokasvi!$H$8,Satokasvi!$I$8)*_xlfn.BINOM.INV(1,(1-Satokasvi!$H$15),T98)</f>
        <v>2605.2819165762367</v>
      </c>
      <c r="AU98" s="5">
        <f ca="1">_xlfn.NORM.INV(U98,Satokasvi!$H$8,Satokasvi!$I$8)*_xlfn.BINOM.INV(1,(1-Satokasvi!$H$15),U98)</f>
        <v>2481.2005758545438</v>
      </c>
      <c r="AV98" s="5">
        <f ca="1">_xlfn.NORM.INV(V98,Satokasvi!$H$8,Satokasvi!$I$8)*_xlfn.BINOM.INV(1,(1-Satokasvi!$H$15),V98)</f>
        <v>2373.8583365465452</v>
      </c>
      <c r="AW98" s="5">
        <f ca="1">_xlfn.NORM.INV(W98,Satokasvi!$H$8,Satokasvi!$I$8)*_xlfn.BINOM.INV(1,(1-Satokasvi!$H$15),W98)</f>
        <v>2875.6953459025267</v>
      </c>
      <c r="AX98" s="5">
        <f ca="1">_xlfn.NORM.INV(X98,Satokasvi!$H$8,Satokasvi!$I$8)*_xlfn.BINOM.INV(1,(1-Satokasvi!$H$15),X98)</f>
        <v>2451.0404540087816</v>
      </c>
      <c r="AY98" s="5">
        <f ca="1">_xlfn.NORM.INV(Y98,Satokasvi!$H$8,Satokasvi!$I$8)*_xlfn.BINOM.INV(1,(1-Satokasvi!$H$15),Y98)</f>
        <v>2457.0073357128936</v>
      </c>
      <c r="AZ98" s="5">
        <f ca="1">_xlfn.NORM.INV(Z98,Satokasvi!$H$8,Satokasvi!$I$8)*_xlfn.BINOM.INV(1,(1-Satokasvi!$H$15),Z98)</f>
        <v>2434.6904694642012</v>
      </c>
      <c r="BB98" s="5">
        <f ca="1">IF(C$11="x",0,_xlfn.NORM.INV(B98,Satokasvi!$H$8,Satokasvi!$I$8)*IF(C$8="x",(1+Toimenpiteet!$C$7),1)*IF(C$9="x",(1+Toimenpiteet!$C$34),1)*(1+C$30)*_xlfn.BINOM.INV(1,(1-(Satokasvi!$H$15*(1+C$41))),B98))</f>
        <v>0</v>
      </c>
      <c r="BC98" s="5">
        <f ca="1">IF(D$11="x",0,_xlfn.NORM.INV(C98,Satokasvi!$H$8,Satokasvi!$I$8)*IF(D$8="x",(1+Toimenpiteet!$C$7),1)*IF(D$9="x",(1+Toimenpiteet!$C$34),1)*(1+D$30)*_xlfn.BINOM.INV(1,(1-(Satokasvi!$H$15*(1+D$41))),C98))</f>
        <v>2613.9497088749681</v>
      </c>
      <c r="BD98" s="5">
        <f ca="1">IF(E$11="x",0,_xlfn.NORM.INV(D98,Satokasvi!$H$8,Satokasvi!$I$8)*IF(E$8="x",(1+Toimenpiteet!$C$7),1)*IF(E$9="x",(1+Toimenpiteet!$C$34),1)*(1+E$30)*_xlfn.BINOM.INV(1,(1-(Satokasvi!$H$15*(1+E$41))),D98))</f>
        <v>2727.0694766309052</v>
      </c>
      <c r="BE98" s="5">
        <f ca="1">IF(F$11="x",0,_xlfn.NORM.INV(E98,Satokasvi!$H$8,Satokasvi!$I$8)*IF(F$8="x",(1+Toimenpiteet!$C$7),1)*IF(F$9="x",(1+Toimenpiteet!$C$34),1)*(1+F$30)*_xlfn.BINOM.INV(1,(1-(Satokasvi!$H$15*(1+F$41))),E98))</f>
        <v>2612.17753802788</v>
      </c>
      <c r="BF98" s="5">
        <f ca="1">IF(G$11="x",0,_xlfn.NORM.INV(F98,Satokasvi!$H$8,Satokasvi!$I$8)*IF(G$8="x",(1+Toimenpiteet!$C$7),1)*IF(G$9="x",(1+Toimenpiteet!$C$34),1)*(1+G$30)*_xlfn.BINOM.INV(1,(1-(Satokasvi!$H$15*(1+G$41))),F98))</f>
        <v>2502.9790893324107</v>
      </c>
      <c r="BG98" s="5">
        <f ca="1">IF(H$11="x",0,_xlfn.NORM.INV(G98,Satokasvi!$H$8,Satokasvi!$I$8)*IF(H$8="x",(1+Toimenpiteet!$C$7),1)*IF(H$9="x",(1+Toimenpiteet!$C$34),1)*(1+H$30)*_xlfn.BINOM.INV(1,(1-(Satokasvi!$H$15*(1+H$41))),G98))</f>
        <v>2486.6926725997205</v>
      </c>
      <c r="BH98" s="5">
        <f ca="1">IF(I$11="x",0,_xlfn.NORM.INV(H98,Satokasvi!$H$8,Satokasvi!$I$8)*IF(I$8="x",(1+Toimenpiteet!$C$7),1)*IF(I$9="x",(1+Toimenpiteet!$C$34),1)*(1+I$30)*_xlfn.BINOM.INV(1,(1-(Satokasvi!$H$15*(1+I$41))),H98))</f>
        <v>2556.0382108514909</v>
      </c>
      <c r="BI98" s="5">
        <f ca="1">IF(J$11="x",0,_xlfn.NORM.INV(I98,Satokasvi!$H$8,Satokasvi!$I$8)*IF(J$8="x",(1+Toimenpiteet!$C$7),1)*IF(J$9="x",(1+Toimenpiteet!$C$34),1)*(1+J$30)*_xlfn.BINOM.INV(1,(1-(Satokasvi!$H$15*(1+J$41))),I98))</f>
        <v>2744.5871760337873</v>
      </c>
      <c r="BJ98" s="5">
        <f ca="1">IF(K$11="x",0,_xlfn.NORM.INV(J98,Satokasvi!$H$8,Satokasvi!$I$8)*IF(K$8="x",(1+Toimenpiteet!$C$7),1)*IF(K$9="x",(1+Toimenpiteet!$C$34),1)*(1+K$30)*_xlfn.BINOM.INV(1,(1-(Satokasvi!$H$15*(1+K$41))),J98))</f>
        <v>0</v>
      </c>
      <c r="BK98" s="5">
        <f ca="1">IF(L$11="x",0,_xlfn.NORM.INV(K98,Satokasvi!$H$8,Satokasvi!$I$8)*IF(L$8="x",(1+Toimenpiteet!$C$7),1)*IF(L$9="x",(1+Toimenpiteet!$C$34),1)*(1+L$30)*_xlfn.BINOM.INV(1,(1-(Satokasvi!$H$15*(1+L$41))),K98))</f>
        <v>2864.9951764029711</v>
      </c>
      <c r="BL98" s="5">
        <f ca="1">IF(M$11="x",0,_xlfn.NORM.INV(L98,Satokasvi!$H$8,Satokasvi!$I$8)*IF(M$8="x",(1+Toimenpiteet!$C$7),1)*IF(M$9="x",(1+Toimenpiteet!$C$34),1)*(1+M$30)*_xlfn.BINOM.INV(1,(1-(Satokasvi!$H$15*(1+M$41))),L98))</f>
        <v>0</v>
      </c>
      <c r="BM98" s="5">
        <f ca="1">IF(N$11="x",0,_xlfn.NORM.INV(M98,Satokasvi!$H$8,Satokasvi!$I$8)*IF(N$8="x",(1+Toimenpiteet!$C$7),1)*IF(N$9="x",(1+Toimenpiteet!$C$34),1)*(1+N$30)*_xlfn.BINOM.INV(1,(1-(Satokasvi!$H$15*(1+N$41))),M98))</f>
        <v>2351.679758311725</v>
      </c>
      <c r="BN98" s="5">
        <f ca="1">IF(O$11="x",0,_xlfn.NORM.INV(N98,Satokasvi!$H$8,Satokasvi!$I$8)*IF(O$8="x",(1+Toimenpiteet!$C$7),1)*IF(O$9="x",(1+Toimenpiteet!$C$34),1)*(1+O$30)*_xlfn.BINOM.INV(1,(1-(Satokasvi!$H$15*(1+O$41))),N98))</f>
        <v>2488.062213571377</v>
      </c>
      <c r="BO98" s="5">
        <f ca="1">IF(P$11="x",0,_xlfn.NORM.INV(O98,Satokasvi!$H$8,Satokasvi!$I$8)*IF(P$8="x",(1+Toimenpiteet!$C$7),1)*IF(P$9="x",(1+Toimenpiteet!$C$34),1)*(1+P$30)*_xlfn.BINOM.INV(1,(1-(Satokasvi!$H$15*(1+P$41))),O98))</f>
        <v>2741.7111043372315</v>
      </c>
      <c r="BP98" s="5">
        <f ca="1">IF(Q$11="x",0,_xlfn.NORM.INV(P98,Satokasvi!$H$8,Satokasvi!$I$8)*IF(Q$8="x",(1+Toimenpiteet!$C$7),1)*IF(Q$9="x",(1+Toimenpiteet!$C$34),1)*(1+Q$30)*_xlfn.BINOM.INV(1,(1-(Satokasvi!$H$15*(1+Q$41))),P98))</f>
        <v>2597.4363568417193</v>
      </c>
      <c r="BQ98" s="5">
        <f ca="1">IF(R$11="x",0,_xlfn.NORM.INV(Q98,Satokasvi!$H$8,Satokasvi!$I$8)*IF(R$8="x",(1+Toimenpiteet!$C$7),1)*IF(R$9="x",(1+Toimenpiteet!$C$34),1)*(1+R$30)*_xlfn.BINOM.INV(1,(1-(Satokasvi!$H$15*(1+R$41))),Q98))</f>
        <v>2699.3449364286535</v>
      </c>
      <c r="BR98" s="5">
        <f ca="1">IF(S$11="x",0,_xlfn.NORM.INV(R98,Satokasvi!$H$8,Satokasvi!$I$8)*IF(S$8="x",(1+Toimenpiteet!$C$7),1)*IF(S$9="x",(1+Toimenpiteet!$C$34),1)*(1+S$30)*_xlfn.BINOM.INV(1,(1-(Satokasvi!$H$15*(1+S$41))),R98))</f>
        <v>0</v>
      </c>
      <c r="BS98" s="5">
        <f ca="1">IF(T$11="x",0,_xlfn.NORM.INV(S98,Satokasvi!$H$8,Satokasvi!$I$8)*IF(T$8="x",(1+Toimenpiteet!$C$7),1)*IF(T$9="x",(1+Toimenpiteet!$C$34),1)*(1+T$30)*_xlfn.BINOM.INV(1,(1-(Satokasvi!$H$15*(1+T$41))),S98))</f>
        <v>2424.8864745486908</v>
      </c>
      <c r="BT98" s="5">
        <f ca="1">IF(U$11="x",0,_xlfn.NORM.INV(T98,Satokasvi!$H$8,Satokasvi!$I$8)*IF(U$8="x",(1+Toimenpiteet!$C$7),1)*IF(U$9="x",(1+Toimenpiteet!$C$34),1)*(1+U$30)*_xlfn.BINOM.INV(1,(1-(Satokasvi!$H$15*(1+U$41))),T98))</f>
        <v>2605.2819165762367</v>
      </c>
      <c r="BU98" s="5">
        <f ca="1">IF(V$11="x",0,_xlfn.NORM.INV(U98,Satokasvi!$H$8,Satokasvi!$I$8)*IF(V$8="x",(1+Toimenpiteet!$C$7),1)*IF(V$9="x",(1+Toimenpiteet!$C$34),1)*(1+V$30)*_xlfn.BINOM.INV(1,(1-(Satokasvi!$H$15*(1+V$41))),U98))</f>
        <v>2481.2005758545438</v>
      </c>
      <c r="BV98" s="5">
        <f ca="1">IF(W$11="x",0,_xlfn.NORM.INV(V98,Satokasvi!$H$8,Satokasvi!$I$8)*IF(W$8="x",(1+Toimenpiteet!$C$7),1)*IF(W$9="x",(1+Toimenpiteet!$C$34),1)*(1+W$30)*_xlfn.BINOM.INV(1,(1-(Satokasvi!$H$15*(1+W$41))),V98))</f>
        <v>2373.8583365465452</v>
      </c>
      <c r="BW98" s="5">
        <f ca="1">IF(X$11="x",0,_xlfn.NORM.INV(W98,Satokasvi!$H$8,Satokasvi!$I$8)*IF(X$8="x",(1+Toimenpiteet!$C$7),1)*IF(X$9="x",(1+Toimenpiteet!$C$34),1)*(1+X$30)*_xlfn.BINOM.INV(1,(1-(Satokasvi!$H$15*(1+X$41))),W98))</f>
        <v>2875.6953459025267</v>
      </c>
      <c r="BX98" s="5">
        <f ca="1">IF(Y$11="x",0,_xlfn.NORM.INV(X98,Satokasvi!$H$8,Satokasvi!$I$8)*IF(Y$8="x",(1+Toimenpiteet!$C$7),1)*IF(Y$9="x",(1+Toimenpiteet!$C$34),1)*(1+Y$30)*_xlfn.BINOM.INV(1,(1-(Satokasvi!$H$15*(1+Y$41))),X98))</f>
        <v>2451.0404540087816</v>
      </c>
      <c r="BY98" s="5">
        <f ca="1">IF(Z$11="x",0,_xlfn.NORM.INV(Y98,Satokasvi!$H$8,Satokasvi!$I$8)*IF(Z$8="x",(1+Toimenpiteet!$C$7),1)*IF(Z$9="x",(1+Toimenpiteet!$C$34),1)*(1+Z$30)*_xlfn.BINOM.INV(1,(1-(Satokasvi!$H$15*(1+Z$41))),Y98))</f>
        <v>2457.0073357128936</v>
      </c>
      <c r="BZ98" s="5">
        <f ca="1">IF(AA$11="x",0,_xlfn.NORM.INV(Z98,Satokasvi!$H$8,Satokasvi!$I$8)*IF(AA$8="x",(1+Toimenpiteet!$C$7),1)*IF(AA$9="x",(1+Toimenpiteet!$C$34),1)*(1+AA$30)*_xlfn.BINOM.INV(1,(1-(Satokasvi!$H$15*(1+AA$41))),Z98))</f>
        <v>2434.6904694642012</v>
      </c>
      <c r="CB98" s="35">
        <f ca="1">_xlfn.NORM.INV(RAND(),Satokasvi!$H$13,Satokasvi!$I$13)</f>
        <v>206.93050220959944</v>
      </c>
      <c r="CC98" s="35">
        <f ca="1">_xlfn.NORM.INV(RAND(),Satokasvi!$H$13,Satokasvi!$I$13)</f>
        <v>260.20379501890096</v>
      </c>
      <c r="CD98" s="35">
        <f ca="1">_xlfn.NORM.INV(RAND(),Satokasvi!$H$13,Satokasvi!$I$13)</f>
        <v>163.44091521643844</v>
      </c>
      <c r="CE98" s="35">
        <f ca="1">_xlfn.NORM.INV(RAND(),Satokasvi!$H$13,Satokasvi!$I$13)</f>
        <v>159.55801380326022</v>
      </c>
      <c r="CF98" s="35">
        <f ca="1">_xlfn.NORM.INV(RAND(),Satokasvi!$H$13,Satokasvi!$I$13)</f>
        <v>230.64755895024206</v>
      </c>
      <c r="CG98" s="35">
        <f ca="1">_xlfn.NORM.INV(RAND(),Satokasvi!$H$13,Satokasvi!$I$13)</f>
        <v>295.11764181384575</v>
      </c>
      <c r="CH98" s="35">
        <f ca="1">_xlfn.NORM.INV(RAND(),Satokasvi!$H$13,Satokasvi!$I$13)</f>
        <v>207.50181462342769</v>
      </c>
      <c r="CI98" s="35">
        <f ca="1">_xlfn.NORM.INV(RAND(),Satokasvi!$H$13,Satokasvi!$I$13)</f>
        <v>169.44398627289829</v>
      </c>
      <c r="CJ98" s="35">
        <f ca="1">_xlfn.NORM.INV(RAND(),Satokasvi!$H$13,Satokasvi!$I$13)</f>
        <v>215.76602540304796</v>
      </c>
      <c r="CK98" s="35">
        <f ca="1">_xlfn.NORM.INV(RAND(),Satokasvi!$H$13,Satokasvi!$I$13)</f>
        <v>239.25221253697131</v>
      </c>
      <c r="CL98" s="35">
        <f ca="1">_xlfn.NORM.INV(RAND(),Satokasvi!$H$13,Satokasvi!$I$13)</f>
        <v>185.58407460519027</v>
      </c>
      <c r="CM98" s="35">
        <f ca="1">_xlfn.NORM.INV(RAND(),Satokasvi!$H$13,Satokasvi!$I$13)</f>
        <v>224.57444537465318</v>
      </c>
      <c r="CN98" s="35">
        <f ca="1">_xlfn.NORM.INV(RAND(),Satokasvi!$H$13,Satokasvi!$I$13)</f>
        <v>174.04313945261097</v>
      </c>
      <c r="CO98" s="35">
        <f ca="1">_xlfn.NORM.INV(RAND(),Satokasvi!$H$13,Satokasvi!$I$13)</f>
        <v>199.61783576550647</v>
      </c>
      <c r="CP98" s="35">
        <f ca="1">_xlfn.NORM.INV(RAND(),Satokasvi!$H$13,Satokasvi!$I$13)</f>
        <v>191.06800122141263</v>
      </c>
      <c r="CQ98" s="35">
        <f ca="1">_xlfn.NORM.INV(RAND(),Satokasvi!$H$13,Satokasvi!$I$13)</f>
        <v>194.61513173439698</v>
      </c>
      <c r="CR98" s="35">
        <f ca="1">_xlfn.NORM.INV(RAND(),Satokasvi!$H$13,Satokasvi!$I$13)</f>
        <v>217.41365402858787</v>
      </c>
      <c r="CS98" s="35">
        <f ca="1">_xlfn.NORM.INV(RAND(),Satokasvi!$H$13,Satokasvi!$I$13)</f>
        <v>196.38489636609989</v>
      </c>
      <c r="CT98" s="35">
        <f ca="1">_xlfn.NORM.INV(RAND(),Satokasvi!$H$13,Satokasvi!$I$13)</f>
        <v>187.99915823057324</v>
      </c>
      <c r="CU98" s="35">
        <f ca="1">_xlfn.NORM.INV(RAND(),Satokasvi!$H$13,Satokasvi!$I$13)</f>
        <v>256.58521172896707</v>
      </c>
      <c r="CV98" s="35">
        <f ca="1">_xlfn.NORM.INV(RAND(),Satokasvi!$H$13,Satokasvi!$I$13)</f>
        <v>214.39776527992308</v>
      </c>
      <c r="CW98" s="35">
        <f ca="1">_xlfn.NORM.INV(RAND(),Satokasvi!$H$13,Satokasvi!$I$13)</f>
        <v>233.57906410311645</v>
      </c>
      <c r="CX98" s="35">
        <f ca="1">_xlfn.NORM.INV(RAND(),Satokasvi!$H$13,Satokasvi!$I$13)</f>
        <v>237.4643132001645</v>
      </c>
      <c r="CY98" s="35">
        <f ca="1">_xlfn.NORM.INV(RAND(),Satokasvi!$H$13,Satokasvi!$I$13)</f>
        <v>228.08246560153981</v>
      </c>
      <c r="CZ98" s="35">
        <f ca="1">_xlfn.NORM.INV(RAND(),Satokasvi!$H$13,Satokasvi!$I$13)</f>
        <v>170.56835181011675</v>
      </c>
      <c r="DB98" s="37">
        <f ca="1">(AB98*(CB98/1000)+(Satokasvi!$E$28-Satokasvi!$E$7))/(1+$C$13)^DB$61</f>
        <v>-257.28155339805824</v>
      </c>
      <c r="DC98" s="37">
        <f ca="1">(AC98*(CC98/1000)+(Satokasvi!$E$28-Satokasvi!$E$7))/(1+$C$13)^DC$61</f>
        <v>391.32777287003307</v>
      </c>
      <c r="DD98" s="37">
        <f ca="1">(AD98*(CD98/1000)+(Satokasvi!$E$28-Satokasvi!$E$7))/(1+$C$13)^DD$61</f>
        <v>165.37957890613936</v>
      </c>
      <c r="DE98" s="37">
        <f ca="1">(AE98*(CE98/1000)+(Satokasvi!$E$28-Satokasvi!$E$7))/(1+$C$13)^DE$61</f>
        <v>134.86687826923259</v>
      </c>
      <c r="DF98" s="37">
        <f ca="1">(AF98*(CF98/1000)+(Satokasvi!$E$28-Satokasvi!$E$7))/(1+$C$13)^DF$61</f>
        <v>269.39791373027901</v>
      </c>
      <c r="DG98" s="37">
        <f ca="1">(AG98*(CG98/1000)+(Satokasvi!$E$28-Satokasvi!$E$7))/(1+$C$13)^DG$61</f>
        <v>392.66862834764601</v>
      </c>
      <c r="DH98" s="37">
        <f ca="1">(AH98*(CH98/1000)+(Satokasvi!$E$28-Satokasvi!$E$7))/(1+$C$13)^DH$61</f>
        <v>215.78031248499235</v>
      </c>
      <c r="DI98" s="37">
        <f ca="1">(AI98*(CI98/1000)+(Satokasvi!$E$28-Satokasvi!$E$7))/(1+$C$13)^DI$61</f>
        <v>157.92431059115589</v>
      </c>
      <c r="DJ98" s="37">
        <f ca="1">(AJ98*(CJ98/1000)+(Satokasvi!$E$28-Satokasvi!$E$7))/(1+$C$13)^DJ$61</f>
        <v>-203.10043407106113</v>
      </c>
      <c r="DK98" s="37">
        <f ca="1">(AK98*(CK98/1000)+(Satokasvi!$E$28-Satokasvi!$E$7))/(1+$C$13)^DK$61</f>
        <v>312.85907466010548</v>
      </c>
      <c r="DL98" s="37">
        <f ca="1">(AL98*(CL98/1000)+(Satokasvi!$E$28-Satokasvi!$E$7))/(1+$C$13)^DL$61</f>
        <v>-191.44163829867202</v>
      </c>
      <c r="DM98" s="37">
        <f ca="1">(AM98*(CM98/1000)+(Satokasvi!$E$28-Satokasvi!$E$7))/(1+$C$13)^DM$61</f>
        <v>184.55210817551495</v>
      </c>
      <c r="DN98" s="37">
        <f ca="1">(AN98*(CN98/1000)+(Satokasvi!$E$28-Satokasvi!$E$7))/(1+$C$13)^DN$61</f>
        <v>114.42036179642477</v>
      </c>
      <c r="DO98" s="37">
        <f ca="1">(AO98*(CO98/1000)+(Satokasvi!$E$28-Satokasvi!$E$7))/(1+$C$13)^DO$61</f>
        <v>186.62987874593389</v>
      </c>
      <c r="DP98" s="37">
        <f ca="1">(AP98*(CP98/1000)+(Satokasvi!$E$28-Satokasvi!$E$7))/(1+$C$13)^DP$61</f>
        <v>148.45430689828311</v>
      </c>
      <c r="DQ98" s="37">
        <f ca="1">(AQ98*(CQ98/1000)+(Satokasvi!$E$28-Satokasvi!$E$7))/(1+$C$13)^DQ$61</f>
        <v>162.23114960879991</v>
      </c>
      <c r="DR98" s="37">
        <f ca="1">(AR98*(CR98/1000)+(Satokasvi!$E$28-Satokasvi!$E$7))/(1+$C$13)^DR$61</f>
        <v>-160.32935814886437</v>
      </c>
      <c r="DS98" s="37">
        <f ca="1">(AS98*(CS98/1000)+(Satokasvi!$E$28-Satokasvi!$E$7))/(1+$C$13)^DS$61</f>
        <v>124.06424887564998</v>
      </c>
      <c r="DT98" s="37">
        <f ca="1">(AT98*(CT98/1000)+(Satokasvi!$E$28-Satokasvi!$E$7))/(1+$C$13)^DT$61</f>
        <v>128.19505634166362</v>
      </c>
      <c r="DU98" s="37">
        <f ca="1">(AU98*(CU98/1000)+(Satokasvi!$E$28-Satokasvi!$E$7))/(1+$C$13)^DU$61</f>
        <v>205.76771129254246</v>
      </c>
      <c r="DV98" s="37">
        <f ca="1">(AV98*(CV98/1000)+(Satokasvi!$E$28-Satokasvi!$E$7))/(1+$C$13)^DV$61</f>
        <v>131.1351041692929</v>
      </c>
      <c r="DW98" s="37">
        <f ca="1">(AW98*(CW98/1000)+(Satokasvi!$E$28-Satokasvi!$E$7))/(1+$C$13)^DW$61</f>
        <v>212.25484264620397</v>
      </c>
      <c r="DX98" s="37">
        <f ca="1">(AX98*(CX98/1000)+(Satokasvi!$E$28-Satokasvi!$E$7))/(1+$C$13)^DX$61</f>
        <v>160.63883505975036</v>
      </c>
      <c r="DY98" s="37">
        <f ca="1">(AY98*(CY98/1000)+(Satokasvi!$E$28-Satokasvi!$E$7))/(1+$C$13)^DY$61</f>
        <v>145.3173689315895</v>
      </c>
      <c r="DZ98" s="37">
        <f ca="1">(AZ98*(CZ98/1000)+(Satokasvi!$E$28-Satokasvi!$E$7))/(1+$C$13)^DZ$61</f>
        <v>71.775109678955801</v>
      </c>
      <c r="EB98" s="37">
        <f ca="1">IF(C$11="x",Toimenpiteet!$E$115,BB98*(CB98/1000)+(Satokasvi!$E$28-Satokasvi!$E$7)+IF(C$8="x",Toimenpiteet!$E$29,0)+IF(C$9="x",Toimenpiteet!$E$60,0)+IF(C$10="x",Toimenpiteet!$E$88,0))/(1+$C$13)^EB$61</f>
        <v>-257.28155339805824</v>
      </c>
      <c r="EC98" s="37">
        <f ca="1">IF(D$11="x",Toimenpiteet!$E$115,BC98*(CC98/1000)+(Satokasvi!$E$28-Satokasvi!$E$7)+IF(D$8="x",Toimenpiteet!$E$29,0)+IF(D$9="x",Toimenpiteet!$E$60,0)+IF(D$10="x",Toimenpiteet!$E$88,0))/(1+$C$13)^EC$61</f>
        <v>391.32777287003307</v>
      </c>
      <c r="ED98" s="37">
        <f ca="1">IF(E$11="x",Toimenpiteet!$E$115,BD98*(CD98/1000)+(Satokasvi!$E$28-Satokasvi!$E$7)+IF(E$8="x",Toimenpiteet!$E$29,0)+IF(E$9="x",Toimenpiteet!$E$60,0)+IF(E$10="x",Toimenpiteet!$E$88,0))/(1+$C$13)^ED$61</f>
        <v>165.37957890613936</v>
      </c>
      <c r="EE98" s="37">
        <f ca="1">IF(F$11="x",Toimenpiteet!$E$115,BE98*(CE98/1000)+(Satokasvi!$E$28-Satokasvi!$E$7)+IF(F$8="x",Toimenpiteet!$E$29,0)+IF(F$9="x",Toimenpiteet!$E$60,0)+IF(F$10="x",Toimenpiteet!$E$88,0))/(1+$C$13)^EE$61</f>
        <v>134.86687826923259</v>
      </c>
      <c r="EF98" s="37">
        <f ca="1">IF(G$11="x",Toimenpiteet!$E$115,BF98*(CF98/1000)+(Satokasvi!$E$28-Satokasvi!$E$7)+IF(G$8="x",Toimenpiteet!$E$29,0)+IF(G$9="x",Toimenpiteet!$E$60,0)+IF(G$10="x",Toimenpiteet!$E$88,0))/(1+$C$13)^EF$61</f>
        <v>269.39791373027901</v>
      </c>
      <c r="EG98" s="37">
        <f ca="1">IF(H$11="x",Toimenpiteet!$E$115,BG98*(CG98/1000)+(Satokasvi!$E$28-Satokasvi!$E$7)+IF(H$8="x",Toimenpiteet!$E$29,0)+IF(H$9="x",Toimenpiteet!$E$60,0)+IF(H$10="x",Toimenpiteet!$E$88,0))/(1+$C$13)^EG$61</f>
        <v>392.66862834764601</v>
      </c>
      <c r="EH98" s="37">
        <f ca="1">IF(I$11="x",Toimenpiteet!$E$115,BH98*(CH98/1000)+(Satokasvi!$E$28-Satokasvi!$E$7)+IF(I$8="x",Toimenpiteet!$E$29,0)+IF(I$9="x",Toimenpiteet!$E$60,0)+IF(I$10="x",Toimenpiteet!$E$88,0))/(1+$C$13)^EH$61</f>
        <v>215.78031248499235</v>
      </c>
      <c r="EI98" s="37">
        <f ca="1">IF(J$11="x",Toimenpiteet!$E$115,BI98*(CI98/1000)+(Satokasvi!$E$28-Satokasvi!$E$7)+IF(J$8="x",Toimenpiteet!$E$29,0)+IF(J$9="x",Toimenpiteet!$E$60,0)+IF(J$10="x",Toimenpiteet!$E$88,0))/(1+$C$13)^EI$61</f>
        <v>157.92431059115589</v>
      </c>
      <c r="EJ98" s="37">
        <f ca="1">IF(K$11="x",Toimenpiteet!$E$115,BJ98*(CJ98/1000)+(Satokasvi!$E$28-Satokasvi!$E$7)+IF(K$8="x",Toimenpiteet!$E$29,0)+IF(K$9="x",Toimenpiteet!$E$60,0)+IF(K$10="x",Toimenpiteet!$E$88,0))/(1+$C$13)^EJ$61</f>
        <v>-203.10043407106113</v>
      </c>
      <c r="EK98" s="37">
        <f ca="1">IF(L$11="x",Toimenpiteet!$E$115,BK98*(CK98/1000)+(Satokasvi!$E$28-Satokasvi!$E$7)+IF(L$8="x",Toimenpiteet!$E$29,0)+IF(L$9="x",Toimenpiteet!$E$60,0)+IF(L$10="x",Toimenpiteet!$E$88,0))/(1+$C$13)^EK$61</f>
        <v>312.85907466010548</v>
      </c>
      <c r="EL98" s="37">
        <f ca="1">IF(M$11="x",Toimenpiteet!$E$115,BL98*(CL98/1000)+(Satokasvi!$E$28-Satokasvi!$E$7)+IF(M$8="x",Toimenpiteet!$E$29,0)+IF(M$9="x",Toimenpiteet!$E$60,0)+IF(M$10="x",Toimenpiteet!$E$88,0))/(1+$C$13)^EL$61</f>
        <v>-191.44163829867202</v>
      </c>
      <c r="EM98" s="37">
        <f ca="1">IF(N$11="x",Toimenpiteet!$E$115,BM98*(CM98/1000)+(Satokasvi!$E$28-Satokasvi!$E$7)+IF(N$8="x",Toimenpiteet!$E$29,0)+IF(N$9="x",Toimenpiteet!$E$60,0)+IF(N$10="x",Toimenpiteet!$E$88,0))/(1+$C$13)^EM$61</f>
        <v>184.55210817551495</v>
      </c>
      <c r="EN98" s="37">
        <f ca="1">IF(O$11="x",Toimenpiteet!$E$115,BN98*(CN98/1000)+(Satokasvi!$E$28-Satokasvi!$E$7)+IF(O$8="x",Toimenpiteet!$E$29,0)+IF(O$9="x",Toimenpiteet!$E$60,0)+IF(O$10="x",Toimenpiteet!$E$88,0))/(1+$C$13)^EN$61</f>
        <v>114.42036179642477</v>
      </c>
      <c r="EO98" s="37">
        <f ca="1">IF(P$11="x",Toimenpiteet!$E$115,BO98*(CO98/1000)+(Satokasvi!$E$28-Satokasvi!$E$7)+IF(P$8="x",Toimenpiteet!$E$29,0)+IF(P$9="x",Toimenpiteet!$E$60,0)+IF(P$10="x",Toimenpiteet!$E$88,0))/(1+$C$13)^EO$61</f>
        <v>186.62987874593389</v>
      </c>
      <c r="EP98" s="37">
        <f ca="1">IF(Q$11="x",Toimenpiteet!$E$115,BP98*(CP98/1000)+(Satokasvi!$E$28-Satokasvi!$E$7)+IF(Q$8="x",Toimenpiteet!$E$29,0)+IF(Q$9="x",Toimenpiteet!$E$60,0)+IF(Q$10="x",Toimenpiteet!$E$88,0))/(1+$C$13)^EP$61</f>
        <v>148.45430689828311</v>
      </c>
      <c r="EQ98" s="37">
        <f ca="1">IF(R$11="x",Toimenpiteet!$E$115,BQ98*(CQ98/1000)+(Satokasvi!$E$28-Satokasvi!$E$7)+IF(R$8="x",Toimenpiteet!$E$29,0)+IF(R$9="x",Toimenpiteet!$E$60,0)+IF(R$10="x",Toimenpiteet!$E$88,0))/(1+$C$13)^EQ$61</f>
        <v>162.23114960879991</v>
      </c>
      <c r="ER98" s="37">
        <f ca="1">IF(S$11="x",Toimenpiteet!$E$115,BR98*(CR98/1000)+(Satokasvi!$E$28-Satokasvi!$E$7)+IF(S$8="x",Toimenpiteet!$E$29,0)+IF(S$9="x",Toimenpiteet!$E$60,0)+IF(S$10="x",Toimenpiteet!$E$88,0))/(1+$C$13)^ER$61</f>
        <v>-160.32935814886437</v>
      </c>
      <c r="ES98" s="37">
        <f ca="1">IF(T$11="x",Toimenpiteet!$E$115,BS98*(CS98/1000)+(Satokasvi!$E$28-Satokasvi!$E$7)+IF(T$8="x",Toimenpiteet!$E$29,0)+IF(T$9="x",Toimenpiteet!$E$60,0)+IF(T$10="x",Toimenpiteet!$E$88,0))/(1+$C$13)^ES$61</f>
        <v>124.06424887564998</v>
      </c>
      <c r="ET98" s="37">
        <f ca="1">IF(U$11="x",Toimenpiteet!$E$115,BT98*(CT98/1000)+(Satokasvi!$E$28-Satokasvi!$E$7)+IF(U$8="x",Toimenpiteet!$E$29,0)+IF(U$9="x",Toimenpiteet!$E$60,0)+IF(U$10="x",Toimenpiteet!$E$88,0))/(1+$C$13)^ET$61</f>
        <v>128.19505634166362</v>
      </c>
      <c r="EU98" s="37">
        <f ca="1">IF(V$11="x",Toimenpiteet!$E$115,BU98*(CU98/1000)+(Satokasvi!$E$28-Satokasvi!$E$7)+IF(V$8="x",Toimenpiteet!$E$29,0)+IF(V$9="x",Toimenpiteet!$E$60,0)+IF(V$10="x",Toimenpiteet!$E$88,0))/(1+$C$13)^EU$61</f>
        <v>205.76771129254246</v>
      </c>
      <c r="EV98" s="37">
        <f ca="1">IF(W$11="x",Toimenpiteet!$E$115,BV98*(CV98/1000)+(Satokasvi!$E$28-Satokasvi!$E$7)+IF(W$8="x",Toimenpiteet!$E$29,0)+IF(W$9="x",Toimenpiteet!$E$60,0)+IF(W$10="x",Toimenpiteet!$E$88,0))/(1+$C$13)^EV$61</f>
        <v>131.1351041692929</v>
      </c>
      <c r="EW98" s="37">
        <f ca="1">IF(X$11="x",Toimenpiteet!$E$115,BW98*(CW98/1000)+(Satokasvi!$E$28-Satokasvi!$E$7)+IF(X$8="x",Toimenpiteet!$E$29,0)+IF(X$9="x",Toimenpiteet!$E$60,0)+IF(X$10="x",Toimenpiteet!$E$88,0))/(1+$C$13)^EW$61</f>
        <v>212.25484264620397</v>
      </c>
      <c r="EX98" s="37">
        <f ca="1">IF(Y$11="x",Toimenpiteet!$E$115,BX98*(CX98/1000)+(Satokasvi!$E$28-Satokasvi!$E$7)+IF(Y$8="x",Toimenpiteet!$E$29,0)+IF(Y$9="x",Toimenpiteet!$E$60,0)+IF(Y$10="x",Toimenpiteet!$E$88,0))/(1+$C$13)^EX$61</f>
        <v>160.63883505975036</v>
      </c>
      <c r="EY98" s="37">
        <f ca="1">IF(Z$11="x",Toimenpiteet!$E$115,BY98*(CY98/1000)+(Satokasvi!$E$28-Satokasvi!$E$7)+IF(Z$8="x",Toimenpiteet!$E$29,0)+IF(Z$9="x",Toimenpiteet!$E$60,0)+IF(Z$10="x",Toimenpiteet!$E$88,0))/(1+$C$13)^EY$61</f>
        <v>145.3173689315895</v>
      </c>
      <c r="EZ98" s="37">
        <f ca="1">IF(AA$11="x",Toimenpiteet!$E$115,BZ98*(CZ98/1000)+(Satokasvi!$E$28-Satokasvi!$E$7)+IF(AA$8="x",Toimenpiteet!$E$29,0)+IF(AA$9="x",Toimenpiteet!$E$60,0)+IF(AA$10="x",Toimenpiteet!$E$88,0))/(1+$C$13)^EZ$61</f>
        <v>71.775109678955801</v>
      </c>
      <c r="FA98" s="37"/>
      <c r="FB98" s="37">
        <f t="shared" ca="1" si="48"/>
        <v>-257.28155339805824</v>
      </c>
      <c r="FC98" s="37">
        <f t="shared" ca="1" si="49"/>
        <v>134.04621947197484</v>
      </c>
      <c r="FD98" s="37">
        <f t="shared" ca="1" si="50"/>
        <v>299.42579837811422</v>
      </c>
      <c r="FE98" s="37">
        <f t="shared" ca="1" si="51"/>
        <v>434.29267664734681</v>
      </c>
      <c r="FF98" s="37">
        <f t="shared" ca="1" si="52"/>
        <v>703.69059037762577</v>
      </c>
      <c r="FG98" s="37">
        <f t="shared" ca="1" si="53"/>
        <v>1096.3592187252718</v>
      </c>
      <c r="FH98" s="37">
        <f t="shared" ca="1" si="54"/>
        <v>1312.1395312102641</v>
      </c>
      <c r="FI98" s="37">
        <f t="shared" ca="1" si="55"/>
        <v>1470.06384180142</v>
      </c>
      <c r="FJ98" s="37">
        <f t="shared" ca="1" si="56"/>
        <v>1266.963407730359</v>
      </c>
      <c r="FK98" s="37">
        <f t="shared" ca="1" si="57"/>
        <v>1579.8224823904645</v>
      </c>
      <c r="FL98" s="37">
        <f t="shared" ca="1" si="58"/>
        <v>1388.3808440917926</v>
      </c>
      <c r="FM98" s="37">
        <f t="shared" ca="1" si="59"/>
        <v>1572.9329522673074</v>
      </c>
      <c r="FN98" s="37">
        <f t="shared" ca="1" si="60"/>
        <v>1687.3533140637321</v>
      </c>
      <c r="FO98" s="37">
        <f t="shared" ca="1" si="61"/>
        <v>1873.983192809666</v>
      </c>
      <c r="FP98" s="37">
        <f t="shared" ca="1" si="62"/>
        <v>2022.437499707949</v>
      </c>
      <c r="FQ98" s="37">
        <f t="shared" ca="1" si="63"/>
        <v>2184.668649316749</v>
      </c>
      <c r="FR98" s="37">
        <f t="shared" ca="1" si="64"/>
        <v>2024.3392911678845</v>
      </c>
      <c r="FS98" s="37">
        <f t="shared" ca="1" si="65"/>
        <v>2148.4035400435346</v>
      </c>
      <c r="FT98" s="37">
        <f t="shared" ca="1" si="66"/>
        <v>2276.5985963851981</v>
      </c>
      <c r="FU98" s="37">
        <f t="shared" ca="1" si="67"/>
        <v>2482.3663076777407</v>
      </c>
      <c r="FV98" s="37">
        <f t="shared" ca="1" si="68"/>
        <v>2613.5014118470335</v>
      </c>
      <c r="FW98" s="37">
        <f t="shared" ca="1" si="69"/>
        <v>2825.7562544932375</v>
      </c>
      <c r="FX98" s="37">
        <f t="shared" ca="1" si="70"/>
        <v>2986.3950895529879</v>
      </c>
      <c r="FY98" s="37">
        <f t="shared" ca="1" si="71"/>
        <v>3131.7124584845774</v>
      </c>
      <c r="FZ98" s="37">
        <f t="shared" ca="1" si="72"/>
        <v>3203.4875681635331</v>
      </c>
      <c r="GA98" s="37"/>
      <c r="GB98" s="37">
        <f t="shared" ca="1" si="73"/>
        <v>-257.28155339805824</v>
      </c>
      <c r="GC98" s="37">
        <f t="shared" ca="1" si="74"/>
        <v>134.04621947197484</v>
      </c>
      <c r="GD98" s="37">
        <f t="shared" ca="1" si="23"/>
        <v>299.42579837811422</v>
      </c>
      <c r="GE98" s="37">
        <f t="shared" ca="1" si="24"/>
        <v>434.29267664734681</v>
      </c>
      <c r="GF98" s="37">
        <f t="shared" ca="1" si="25"/>
        <v>703.69059037762577</v>
      </c>
      <c r="GG98" s="37">
        <f t="shared" ca="1" si="26"/>
        <v>1096.3592187252718</v>
      </c>
      <c r="GH98" s="37">
        <f t="shared" ca="1" si="27"/>
        <v>1312.1395312102641</v>
      </c>
      <c r="GI98" s="37">
        <f t="shared" ca="1" si="28"/>
        <v>1470.06384180142</v>
      </c>
      <c r="GJ98" s="37">
        <f t="shared" ca="1" si="29"/>
        <v>1266.963407730359</v>
      </c>
      <c r="GK98" s="37">
        <f t="shared" ca="1" si="30"/>
        <v>1579.8224823904645</v>
      </c>
      <c r="GL98" s="37">
        <f t="shared" ca="1" si="31"/>
        <v>1388.3808440917926</v>
      </c>
      <c r="GM98" s="37">
        <f t="shared" ca="1" si="32"/>
        <v>1572.9329522673074</v>
      </c>
      <c r="GN98" s="37">
        <f t="shared" ca="1" si="33"/>
        <v>1687.3533140637321</v>
      </c>
      <c r="GO98" s="37">
        <f t="shared" ca="1" si="34"/>
        <v>1873.983192809666</v>
      </c>
      <c r="GP98" s="37">
        <f t="shared" ca="1" si="35"/>
        <v>2022.437499707949</v>
      </c>
      <c r="GQ98" s="37">
        <f t="shared" ca="1" si="36"/>
        <v>2184.668649316749</v>
      </c>
      <c r="GR98" s="37">
        <f t="shared" ca="1" si="37"/>
        <v>2024.3392911678845</v>
      </c>
      <c r="GS98" s="37">
        <f t="shared" ca="1" si="38"/>
        <v>2148.4035400435346</v>
      </c>
      <c r="GT98" s="37">
        <f t="shared" ca="1" si="39"/>
        <v>2276.5985963851981</v>
      </c>
      <c r="GU98" s="37">
        <f t="shared" ca="1" si="40"/>
        <v>2482.3663076777407</v>
      </c>
      <c r="GV98" s="37">
        <f t="shared" ca="1" si="41"/>
        <v>2613.5014118470335</v>
      </c>
      <c r="GW98" s="37">
        <f t="shared" ca="1" si="42"/>
        <v>2825.7562544932375</v>
      </c>
      <c r="GX98" s="37">
        <f t="shared" ca="1" si="43"/>
        <v>2986.3950895529879</v>
      </c>
      <c r="GY98" s="37">
        <f t="shared" ca="1" si="44"/>
        <v>3131.7124584845774</v>
      </c>
      <c r="GZ98" s="37">
        <f t="shared" ca="1" si="45"/>
        <v>3203.4875681635331</v>
      </c>
      <c r="HA98" s="37"/>
      <c r="HB98" s="37">
        <f t="shared" ca="1" si="77"/>
        <v>703.69059037762577</v>
      </c>
      <c r="HC98" s="37">
        <f t="shared" ca="1" si="75"/>
        <v>703.69059037762577</v>
      </c>
      <c r="HD98" s="37">
        <f t="shared" ca="1" si="76"/>
        <v>0</v>
      </c>
      <c r="HE98" s="5"/>
      <c r="HF98" s="37">
        <f t="shared" si="84"/>
        <v>-0.3888888888888889</v>
      </c>
      <c r="HG98" s="37">
        <f>$HG$75</f>
        <v>7.7777777777777793E-2</v>
      </c>
      <c r="HH98" s="19">
        <f>IF(C$11="x",0,Satokasvi!$H$6*(1+$HF98)*(1+_xlfn.XLOOKUP($HG98,$HG$67:$HG$76,HH$67:HH$76)))</f>
        <v>1539.6604938271607</v>
      </c>
      <c r="HI98" s="35">
        <f>IF(D$11="x",0,Satokasvi!$H$6*(1+$HF98)*(1+_xlfn.XLOOKUP($HG98,$HG$67:$HG$76,HI$67:HI$76)))</f>
        <v>1551.5432098765432</v>
      </c>
      <c r="HJ98" s="35">
        <f>IF(E$11="x",0,Satokasvi!$H$6*(1+$HF98)*(1+_xlfn.XLOOKUP($HG98,$HG$67:$HG$76,HJ$67:HJ$76)))</f>
        <v>1563.4259259259261</v>
      </c>
      <c r="HK98" s="35">
        <f>IF(F$11="x",0,Satokasvi!$H$6*(1+$HF98)*(1+_xlfn.XLOOKUP($HG98,$HG$67:$HG$76,HK$67:HK$76)))</f>
        <v>1575.3086419753088</v>
      </c>
      <c r="HL98" s="35">
        <f>IF(G$11="x",0,Satokasvi!$H$6*(1+$HF98)*(1+_xlfn.XLOOKUP($HG98,$HG$67:$HG$76,HL$67:HL$76)))</f>
        <v>1587.1913580246915</v>
      </c>
      <c r="HM98" s="35">
        <f>IF(H$11="x",0,Satokasvi!$H$6*(1+$HF98)*(1+_xlfn.XLOOKUP($HG98,$HG$67:$HG$76,HM$67:HM$76)))</f>
        <v>1599.0740740740741</v>
      </c>
      <c r="HN98" s="35">
        <f>IF(I$11="x",0,Satokasvi!$H$6*(1+$HF98)*(1+_xlfn.XLOOKUP($HG98,$HG$67:$HG$76,HN$67:HN$76)))</f>
        <v>1610.956790123457</v>
      </c>
      <c r="HO98" s="35">
        <f>IF(J$11="x",0,Satokasvi!$H$6*(1+$HF98)*(1+_xlfn.XLOOKUP($HG98,$HG$67:$HG$76,HO$67:HO$76)))</f>
        <v>1622.8395061728395</v>
      </c>
      <c r="HP98" s="35">
        <f>IF(K$11="x",0,Satokasvi!$H$6*(1+$HF98)*(1+_xlfn.XLOOKUP($HG98,$HG$67:$HG$76,HP$67:HP$76)))</f>
        <v>1634.7222222222224</v>
      </c>
      <c r="HQ98" s="35">
        <f>IF(L$11="x",0,Satokasvi!$H$6*(1+$HF98)*(1+_xlfn.XLOOKUP($HG98,$HG$67:$HG$76,HQ$67:HQ$76)))</f>
        <v>1646.6049382716049</v>
      </c>
      <c r="HR98" s="35">
        <f>IF(M$11="x",0,Satokasvi!$H$6*(1+$HF98)*(1+_xlfn.XLOOKUP($HG98,$HG$67:$HG$76,HR$67:HR$76)))</f>
        <v>1646.6049382716049</v>
      </c>
      <c r="HS98" s="35">
        <f>IF(N$11="x",0,Satokasvi!$H$6*(1+$HF98)*(1+_xlfn.XLOOKUP($HG98,$HG$67:$HG$76,HS$67:HS$76)))</f>
        <v>1646.6049382716049</v>
      </c>
      <c r="HT98" s="35">
        <f>IF(O$11="x",0,Satokasvi!$H$6*(1+$HF98)*(1+_xlfn.XLOOKUP($HG98,$HG$67:$HG$76,HT$67:HT$76)))</f>
        <v>1646.6049382716049</v>
      </c>
      <c r="HU98" s="35">
        <f>IF(P$11="x",0,Satokasvi!$H$6*(1+$HF98)*(1+_xlfn.XLOOKUP($HG98,$HG$67:$HG$76,HU$67:HU$76)))</f>
        <v>1646.6049382716049</v>
      </c>
      <c r="HV98" s="35">
        <f>IF(Q$11="x",0,Satokasvi!$H$6*(1+$HF98)*(1+_xlfn.XLOOKUP($HG98,$HG$67:$HG$76,HV$67:HV$76)))</f>
        <v>1646.6049382716049</v>
      </c>
      <c r="HW98" s="35">
        <f>IF(R$11="x",0,Satokasvi!$H$6*(1+$HF98)*(1+_xlfn.XLOOKUP($HG98,$HG$67:$HG$76,HW$67:HW$76)))</f>
        <v>1646.6049382716049</v>
      </c>
      <c r="HX98" s="35">
        <f>IF(S$11="x",0,Satokasvi!$H$6*(1+$HF98)*(1+_xlfn.XLOOKUP($HG98,$HG$67:$HG$76,HX$67:HX$76)))</f>
        <v>1646.6049382716049</v>
      </c>
      <c r="HY98" s="35">
        <f>IF(T$11="x",0,Satokasvi!$H$6*(1+$HF98)*(1+_xlfn.XLOOKUP($HG98,$HG$67:$HG$76,HY$67:HY$76)))</f>
        <v>1646.6049382716049</v>
      </c>
      <c r="HZ98" s="35">
        <f>IF(U$11="x",0,Satokasvi!$H$6*(1+$HF98)*(1+_xlfn.XLOOKUP($HG98,$HG$67:$HG$76,HZ$67:HZ$76)))</f>
        <v>1646.6049382716049</v>
      </c>
      <c r="IA98" s="35">
        <f>IF(V$11="x",0,Satokasvi!$H$6*(1+$HF98)*(1+_xlfn.XLOOKUP($HG98,$HG$67:$HG$76,IA$67:IA$76)))</f>
        <v>1646.6049382716049</v>
      </c>
      <c r="IB98" s="35">
        <f>IF(W$11="x",0,Satokasvi!$H$6*(1+$HF98)*(1+_xlfn.XLOOKUP($HG98,$HG$67:$HG$76,IB$67:IB$76)))</f>
        <v>1646.6049382716049</v>
      </c>
      <c r="IC98" s="35">
        <f>IF(X$11="x",0,Satokasvi!$H$6*(1+$HF98)*(1+_xlfn.XLOOKUP($HG98,$HG$67:$HG$76,IC$67:IC$76)))</f>
        <v>1646.6049382716049</v>
      </c>
      <c r="ID98" s="35">
        <f>IF(Y$11="x",0,Satokasvi!$H$6*(1+$HF98)*(1+_xlfn.XLOOKUP($HG98,$HG$67:$HG$76,ID$67:ID$76)))</f>
        <v>1646.6049382716049</v>
      </c>
      <c r="IE98" s="35">
        <f>IF(Z$11="x",0,Satokasvi!$H$6*(1+$HF98)*(1+_xlfn.XLOOKUP($HG98,$HG$67:$HG$76,IE$67:IE$76)))</f>
        <v>1646.6049382716049</v>
      </c>
      <c r="IF98" s="35">
        <f>IF(AA$11="x",0,Satokasvi!$H$6*(1+$HF98)*(1+_xlfn.XLOOKUP($HG98,$HG$67:$HG$76,IF$67:IF$76)))</f>
        <v>1646.6049382716049</v>
      </c>
    </row>
    <row r="99" spans="2:240" x14ac:dyDescent="0.35">
      <c r="B99" s="15">
        <f t="shared" ca="1" si="86"/>
        <v>0.32715456996007697</v>
      </c>
      <c r="C99" s="15">
        <f t="shared" ca="1" si="86"/>
        <v>0.93948093500910335</v>
      </c>
      <c r="D99" s="15">
        <f t="shared" ca="1" si="86"/>
        <v>0.38913448105423054</v>
      </c>
      <c r="E99" s="15">
        <f t="shared" ca="1" si="86"/>
        <v>9.7514351955374945E-2</v>
      </c>
      <c r="F99" s="15">
        <f t="shared" ca="1" si="86"/>
        <v>0.59791510454726737</v>
      </c>
      <c r="G99" s="15">
        <f t="shared" ca="1" si="86"/>
        <v>1.2192207398891819E-2</v>
      </c>
      <c r="H99" s="15">
        <f t="shared" ca="1" si="86"/>
        <v>0.46615269246387736</v>
      </c>
      <c r="I99" s="15">
        <f t="shared" ca="1" si="86"/>
        <v>0.12396524565765776</v>
      </c>
      <c r="J99" s="15">
        <f t="shared" ca="1" si="86"/>
        <v>0.61865516325963033</v>
      </c>
      <c r="K99" s="15">
        <f t="shared" ca="1" si="86"/>
        <v>0.89236097842465012</v>
      </c>
      <c r="L99" s="15">
        <f t="shared" ca="1" si="86"/>
        <v>0.34183745569830493</v>
      </c>
      <c r="M99" s="15">
        <f t="shared" ca="1" si="86"/>
        <v>0.88617930262501732</v>
      </c>
      <c r="N99" s="15">
        <f t="shared" ca="1" si="86"/>
        <v>0.7457139363736508</v>
      </c>
      <c r="O99" s="15">
        <f t="shared" ca="1" si="86"/>
        <v>0.62985914938389231</v>
      </c>
      <c r="P99" s="15">
        <f t="shared" ca="1" si="86"/>
        <v>1.1161092555936891E-3</v>
      </c>
      <c r="Q99" s="15">
        <f t="shared" ca="1" si="86"/>
        <v>0.14831343332667679</v>
      </c>
      <c r="R99" s="15">
        <f t="shared" ca="1" si="85"/>
        <v>0.57453810663346205</v>
      </c>
      <c r="S99" s="15">
        <f t="shared" ca="1" si="85"/>
        <v>3.7836918659796659E-2</v>
      </c>
      <c r="T99" s="15">
        <f t="shared" ca="1" si="81"/>
        <v>0.79540645397713439</v>
      </c>
      <c r="U99" s="15">
        <f t="shared" ca="1" si="81"/>
        <v>0.5045939483142593</v>
      </c>
      <c r="V99" s="15">
        <f t="shared" ca="1" si="81"/>
        <v>0.66019994134828985</v>
      </c>
      <c r="W99" s="15">
        <f t="shared" ca="1" si="81"/>
        <v>0.73842315346992682</v>
      </c>
      <c r="X99" s="15">
        <f t="shared" ca="1" si="81"/>
        <v>0.1423940201852687</v>
      </c>
      <c r="Y99" s="15">
        <f t="shared" ca="1" si="81"/>
        <v>0.9066236501740853</v>
      </c>
      <c r="Z99" s="15">
        <f t="shared" ca="1" si="81"/>
        <v>0.43572088814641718</v>
      </c>
      <c r="AB99" s="5">
        <f ca="1">_xlfn.NORM.INV(B99,Satokasvi!$H$8,Satokasvi!$I$8)*_xlfn.BINOM.INV(1,(1-Satokasvi!$H$15),B99)</f>
        <v>2388.0540166949559</v>
      </c>
      <c r="AC99" s="5">
        <f ca="1">_xlfn.NORM.INV(C99,Satokasvi!$H$8,Satokasvi!$I$8)*_xlfn.BINOM.INV(1,(1-Satokasvi!$H$15),C99)</f>
        <v>2887.6077216637932</v>
      </c>
      <c r="AD99" s="5">
        <f ca="1">_xlfn.NORM.INV(D99,Satokasvi!$H$8,Satokasvi!$I$8)*_xlfn.BINOM.INV(1,(1-Satokasvi!$H$15),D99)</f>
        <v>2429.6061033449878</v>
      </c>
      <c r="AE99" s="5">
        <f ca="1">_xlfn.NORM.INV(E99,Satokasvi!$H$8,Satokasvi!$I$8)*_xlfn.BINOM.INV(1,(1-Satokasvi!$H$15),E99)</f>
        <v>0</v>
      </c>
      <c r="AF99" s="5">
        <f ca="1">_xlfn.NORM.INV(F99,Satokasvi!$H$8,Satokasvi!$I$8)*_xlfn.BINOM.INV(1,(1-Satokasvi!$H$15),F99)</f>
        <v>2561.9885669764144</v>
      </c>
      <c r="AG99" s="5">
        <f ca="1">_xlfn.NORM.INV(G99,Satokasvi!$H$8,Satokasvi!$I$8)*_xlfn.BINOM.INV(1,(1-Satokasvi!$H$15),G99)</f>
        <v>0</v>
      </c>
      <c r="AH99" s="5">
        <f ca="1">_xlfn.NORM.INV(H99,Satokasvi!$H$8,Satokasvi!$I$8)*_xlfn.BINOM.INV(1,(1-Satokasvi!$H$15),H99)</f>
        <v>2478.7638344980846</v>
      </c>
      <c r="AI99" s="5">
        <f ca="1">_xlfn.NORM.INV(I99,Satokasvi!$H$8,Satokasvi!$I$8)*_xlfn.BINOM.INV(1,(1-Satokasvi!$H$15),I99)</f>
        <v>0</v>
      </c>
      <c r="AJ99" s="5">
        <f ca="1">_xlfn.NORM.INV(J99,Satokasvi!$H$8,Satokasvi!$I$8)*_xlfn.BINOM.INV(1,(1-Satokasvi!$H$15),J99)</f>
        <v>2575.4876658035023</v>
      </c>
      <c r="AK99" s="5">
        <f ca="1">_xlfn.NORM.INV(K99,Satokasvi!$H$8,Satokasvi!$I$8)*_xlfn.BINOM.INV(1,(1-Satokasvi!$H$15),K99)</f>
        <v>2809.7955417645535</v>
      </c>
      <c r="AL99" s="5">
        <f ca="1">_xlfn.NORM.INV(L99,Satokasvi!$H$8,Satokasvi!$I$8)*_xlfn.BINOM.INV(1,(1-Satokasvi!$H$15),L99)</f>
        <v>2398.1366152494297</v>
      </c>
      <c r="AM99" s="5">
        <f ca="1">_xlfn.NORM.INV(M99,Satokasvi!$H$8,Satokasvi!$I$8)*_xlfn.BINOM.INV(1,(1-Satokasvi!$H$15),M99)</f>
        <v>2801.6142076139986</v>
      </c>
      <c r="AN99" s="5">
        <f ca="1">_xlfn.NORM.INV(N99,Satokasvi!$H$8,Satokasvi!$I$8)*_xlfn.BINOM.INV(1,(1-Satokasvi!$H$15),N99)</f>
        <v>2665.2656661865117</v>
      </c>
      <c r="AO99" s="5">
        <f ca="1">_xlfn.NORM.INV(O99,Satokasvi!$H$8,Satokasvi!$I$8)*_xlfn.BINOM.INV(1,(1-Satokasvi!$H$15),O99)</f>
        <v>2582.8700808804983</v>
      </c>
      <c r="AP99" s="5">
        <f ca="1">_xlfn.NORM.INV(P99,Satokasvi!$H$8,Satokasvi!$I$8)*_xlfn.BINOM.INV(1,(1-Satokasvi!$H$15),P99)</f>
        <v>0</v>
      </c>
      <c r="AQ99" s="5">
        <f ca="1">_xlfn.NORM.INV(Q99,Satokasvi!$H$8,Satokasvi!$I$8)*_xlfn.BINOM.INV(1,(1-Satokasvi!$H$15),Q99)</f>
        <v>0</v>
      </c>
      <c r="AR99" s="5">
        <f ca="1">_xlfn.NORM.INV(R99,Satokasvi!$H$8,Satokasvi!$I$8)*_xlfn.BINOM.INV(1,(1-Satokasvi!$H$15),R99)</f>
        <v>2546.9849678552328</v>
      </c>
      <c r="AS99" s="5">
        <f ca="1">_xlfn.NORM.INV(S99,Satokasvi!$H$8,Satokasvi!$I$8)*_xlfn.BINOM.INV(1,(1-Satokasvi!$H$15),S99)</f>
        <v>0</v>
      </c>
      <c r="AT99" s="5">
        <f ca="1">_xlfn.NORM.INV(T99,Satokasvi!$H$8,Satokasvi!$I$8)*_xlfn.BINOM.INV(1,(1-Satokasvi!$H$15),T99)</f>
        <v>2706.3312544603023</v>
      </c>
      <c r="AU99" s="5">
        <f ca="1">_xlfn.NORM.INV(U99,Satokasvi!$H$8,Satokasvi!$I$8)*_xlfn.BINOM.INV(1,(1-Satokasvi!$H$15),U99)</f>
        <v>2502.8788938105322</v>
      </c>
      <c r="AV99" s="5">
        <f ca="1">_xlfn.NORM.INV(V99,Satokasvi!$H$8,Satokasvi!$I$8)*_xlfn.BINOM.INV(1,(1-Satokasvi!$H$15),V99)</f>
        <v>2603.2522167380371</v>
      </c>
      <c r="AW99" s="5">
        <f ca="1">_xlfn.NORM.INV(W99,Satokasvi!$H$8,Satokasvi!$I$8)*_xlfn.BINOM.INV(1,(1-Satokasvi!$H$15),W99)</f>
        <v>2659.6229104844224</v>
      </c>
      <c r="AX99" s="5">
        <f ca="1">_xlfn.NORM.INV(X99,Satokasvi!$H$8,Satokasvi!$I$8)*_xlfn.BINOM.INV(1,(1-Satokasvi!$H$15),X99)</f>
        <v>0</v>
      </c>
      <c r="AY99" s="5">
        <f ca="1">_xlfn.NORM.INV(Y99,Satokasvi!$H$8,Satokasvi!$I$8)*_xlfn.BINOM.INV(1,(1-Satokasvi!$H$15),Y99)</f>
        <v>2830.0616487908833</v>
      </c>
      <c r="AZ99" s="5">
        <f ca="1">_xlfn.NORM.INV(Z99,Satokasvi!$H$8,Satokasvi!$I$8)*_xlfn.BINOM.INV(1,(1-Satokasvi!$H$15),Z99)</f>
        <v>2459.5431502978413</v>
      </c>
      <c r="BB99" s="5">
        <f ca="1">IF(C$11="x",0,_xlfn.NORM.INV(B99,Satokasvi!$H$8,Satokasvi!$I$8)*IF(C$8="x",(1+Toimenpiteet!$C$7),1)*IF(C$9="x",(1+Toimenpiteet!$C$34),1)*(1+C$30)*_xlfn.BINOM.INV(1,(1-(Satokasvi!$H$15*(1+C$41))),B99))</f>
        <v>2388.0540166949559</v>
      </c>
      <c r="BC99" s="5">
        <f ca="1">IF(D$11="x",0,_xlfn.NORM.INV(C99,Satokasvi!$H$8,Satokasvi!$I$8)*IF(D$8="x",(1+Toimenpiteet!$C$7),1)*IF(D$9="x",(1+Toimenpiteet!$C$34),1)*(1+D$30)*_xlfn.BINOM.INV(1,(1-(Satokasvi!$H$15*(1+D$41))),C99))</f>
        <v>2887.6077216637932</v>
      </c>
      <c r="BD99" s="5">
        <f ca="1">IF(E$11="x",0,_xlfn.NORM.INV(D99,Satokasvi!$H$8,Satokasvi!$I$8)*IF(E$8="x",(1+Toimenpiteet!$C$7),1)*IF(E$9="x",(1+Toimenpiteet!$C$34),1)*(1+E$30)*_xlfn.BINOM.INV(1,(1-(Satokasvi!$H$15*(1+E$41))),D99))</f>
        <v>2429.6061033449878</v>
      </c>
      <c r="BE99" s="5">
        <f ca="1">IF(F$11="x",0,_xlfn.NORM.INV(E99,Satokasvi!$H$8,Satokasvi!$I$8)*IF(F$8="x",(1+Toimenpiteet!$C$7),1)*IF(F$9="x",(1+Toimenpiteet!$C$34),1)*(1+F$30)*_xlfn.BINOM.INV(1,(1-(Satokasvi!$H$15*(1+F$41))),E99))</f>
        <v>0</v>
      </c>
      <c r="BF99" s="5">
        <f ca="1">IF(G$11="x",0,_xlfn.NORM.INV(F99,Satokasvi!$H$8,Satokasvi!$I$8)*IF(G$8="x",(1+Toimenpiteet!$C$7),1)*IF(G$9="x",(1+Toimenpiteet!$C$34),1)*(1+G$30)*_xlfn.BINOM.INV(1,(1-(Satokasvi!$H$15*(1+G$41))),F99))</f>
        <v>2561.9885669764144</v>
      </c>
      <c r="BG99" s="5">
        <f ca="1">IF(H$11="x",0,_xlfn.NORM.INV(G99,Satokasvi!$H$8,Satokasvi!$I$8)*IF(H$8="x",(1+Toimenpiteet!$C$7),1)*IF(H$9="x",(1+Toimenpiteet!$C$34),1)*(1+H$30)*_xlfn.BINOM.INV(1,(1-(Satokasvi!$H$15*(1+H$41))),G99))</f>
        <v>0</v>
      </c>
      <c r="BH99" s="5">
        <f ca="1">IF(I$11="x",0,_xlfn.NORM.INV(H99,Satokasvi!$H$8,Satokasvi!$I$8)*IF(I$8="x",(1+Toimenpiteet!$C$7),1)*IF(I$9="x",(1+Toimenpiteet!$C$34),1)*(1+I$30)*_xlfn.BINOM.INV(1,(1-(Satokasvi!$H$15*(1+I$41))),H99))</f>
        <v>2478.7638344980846</v>
      </c>
      <c r="BI99" s="5">
        <f ca="1">IF(J$11="x",0,_xlfn.NORM.INV(I99,Satokasvi!$H$8,Satokasvi!$I$8)*IF(J$8="x",(1+Toimenpiteet!$C$7),1)*IF(J$9="x",(1+Toimenpiteet!$C$34),1)*(1+J$30)*_xlfn.BINOM.INV(1,(1-(Satokasvi!$H$15*(1+J$41))),I99))</f>
        <v>0</v>
      </c>
      <c r="BJ99" s="5">
        <f ca="1">IF(K$11="x",0,_xlfn.NORM.INV(J99,Satokasvi!$H$8,Satokasvi!$I$8)*IF(K$8="x",(1+Toimenpiteet!$C$7),1)*IF(K$9="x",(1+Toimenpiteet!$C$34),1)*(1+K$30)*_xlfn.BINOM.INV(1,(1-(Satokasvi!$H$15*(1+K$41))),J99))</f>
        <v>2575.4876658035023</v>
      </c>
      <c r="BK99" s="5">
        <f ca="1">IF(L$11="x",0,_xlfn.NORM.INV(K99,Satokasvi!$H$8,Satokasvi!$I$8)*IF(L$8="x",(1+Toimenpiteet!$C$7),1)*IF(L$9="x",(1+Toimenpiteet!$C$34),1)*(1+L$30)*_xlfn.BINOM.INV(1,(1-(Satokasvi!$H$15*(1+L$41))),K99))</f>
        <v>2809.7955417645535</v>
      </c>
      <c r="BL99" s="5">
        <f ca="1">IF(M$11="x",0,_xlfn.NORM.INV(L99,Satokasvi!$H$8,Satokasvi!$I$8)*IF(M$8="x",(1+Toimenpiteet!$C$7),1)*IF(M$9="x",(1+Toimenpiteet!$C$34),1)*(1+M$30)*_xlfn.BINOM.INV(1,(1-(Satokasvi!$H$15*(1+M$41))),L99))</f>
        <v>2398.1366152494297</v>
      </c>
      <c r="BM99" s="5">
        <f ca="1">IF(N$11="x",0,_xlfn.NORM.INV(M99,Satokasvi!$H$8,Satokasvi!$I$8)*IF(N$8="x",(1+Toimenpiteet!$C$7),1)*IF(N$9="x",(1+Toimenpiteet!$C$34),1)*(1+N$30)*_xlfn.BINOM.INV(1,(1-(Satokasvi!$H$15*(1+N$41))),M99))</f>
        <v>2801.6142076139986</v>
      </c>
      <c r="BN99" s="5">
        <f ca="1">IF(O$11="x",0,_xlfn.NORM.INV(N99,Satokasvi!$H$8,Satokasvi!$I$8)*IF(O$8="x",(1+Toimenpiteet!$C$7),1)*IF(O$9="x",(1+Toimenpiteet!$C$34),1)*(1+O$30)*_xlfn.BINOM.INV(1,(1-(Satokasvi!$H$15*(1+O$41))),N99))</f>
        <v>2665.2656661865117</v>
      </c>
      <c r="BO99" s="5">
        <f ca="1">IF(P$11="x",0,_xlfn.NORM.INV(O99,Satokasvi!$H$8,Satokasvi!$I$8)*IF(P$8="x",(1+Toimenpiteet!$C$7),1)*IF(P$9="x",(1+Toimenpiteet!$C$34),1)*(1+P$30)*_xlfn.BINOM.INV(1,(1-(Satokasvi!$H$15*(1+P$41))),O99))</f>
        <v>2582.8700808804983</v>
      </c>
      <c r="BP99" s="5">
        <f ca="1">IF(Q$11="x",0,_xlfn.NORM.INV(P99,Satokasvi!$H$8,Satokasvi!$I$8)*IF(Q$8="x",(1+Toimenpiteet!$C$7),1)*IF(Q$9="x",(1+Toimenpiteet!$C$34),1)*(1+Q$30)*_xlfn.BINOM.INV(1,(1-(Satokasvi!$H$15*(1+Q$41))),P99))</f>
        <v>0</v>
      </c>
      <c r="BQ99" s="5">
        <f ca="1">IF(R$11="x",0,_xlfn.NORM.INV(Q99,Satokasvi!$H$8,Satokasvi!$I$8)*IF(R$8="x",(1+Toimenpiteet!$C$7),1)*IF(R$9="x",(1+Toimenpiteet!$C$34),1)*(1+R$30)*_xlfn.BINOM.INV(1,(1-(Satokasvi!$H$15*(1+R$41))),Q99))</f>
        <v>0</v>
      </c>
      <c r="BR99" s="5">
        <f ca="1">IF(S$11="x",0,_xlfn.NORM.INV(R99,Satokasvi!$H$8,Satokasvi!$I$8)*IF(S$8="x",(1+Toimenpiteet!$C$7),1)*IF(S$9="x",(1+Toimenpiteet!$C$34),1)*(1+S$30)*_xlfn.BINOM.INV(1,(1-(Satokasvi!$H$15*(1+S$41))),R99))</f>
        <v>2546.9849678552328</v>
      </c>
      <c r="BS99" s="5">
        <f ca="1">IF(T$11="x",0,_xlfn.NORM.INV(S99,Satokasvi!$H$8,Satokasvi!$I$8)*IF(T$8="x",(1+Toimenpiteet!$C$7),1)*IF(T$9="x",(1+Toimenpiteet!$C$34),1)*(1+T$30)*_xlfn.BINOM.INV(1,(1-(Satokasvi!$H$15*(1+T$41))),S99))</f>
        <v>0</v>
      </c>
      <c r="BT99" s="5">
        <f ca="1">IF(U$11="x",0,_xlfn.NORM.INV(T99,Satokasvi!$H$8,Satokasvi!$I$8)*IF(U$8="x",(1+Toimenpiteet!$C$7),1)*IF(U$9="x",(1+Toimenpiteet!$C$34),1)*(1+U$30)*_xlfn.BINOM.INV(1,(1-(Satokasvi!$H$15*(1+U$41))),T99))</f>
        <v>2706.3312544603023</v>
      </c>
      <c r="BU99" s="5">
        <f ca="1">IF(V$11="x",0,_xlfn.NORM.INV(U99,Satokasvi!$H$8,Satokasvi!$I$8)*IF(V$8="x",(1+Toimenpiteet!$C$7),1)*IF(V$9="x",(1+Toimenpiteet!$C$34),1)*(1+V$30)*_xlfn.BINOM.INV(1,(1-(Satokasvi!$H$15*(1+V$41))),U99))</f>
        <v>2502.8788938105322</v>
      </c>
      <c r="BV99" s="5">
        <f ca="1">IF(W$11="x",0,_xlfn.NORM.INV(V99,Satokasvi!$H$8,Satokasvi!$I$8)*IF(W$8="x",(1+Toimenpiteet!$C$7),1)*IF(W$9="x",(1+Toimenpiteet!$C$34),1)*(1+W$30)*_xlfn.BINOM.INV(1,(1-(Satokasvi!$H$15*(1+W$41))),V99))</f>
        <v>2603.2522167380371</v>
      </c>
      <c r="BW99" s="5">
        <f ca="1">IF(X$11="x",0,_xlfn.NORM.INV(W99,Satokasvi!$H$8,Satokasvi!$I$8)*IF(X$8="x",(1+Toimenpiteet!$C$7),1)*IF(X$9="x",(1+Toimenpiteet!$C$34),1)*(1+X$30)*_xlfn.BINOM.INV(1,(1-(Satokasvi!$H$15*(1+X$41))),W99))</f>
        <v>2659.6229104844224</v>
      </c>
      <c r="BX99" s="5">
        <f ca="1">IF(Y$11="x",0,_xlfn.NORM.INV(X99,Satokasvi!$H$8,Satokasvi!$I$8)*IF(Y$8="x",(1+Toimenpiteet!$C$7),1)*IF(Y$9="x",(1+Toimenpiteet!$C$34),1)*(1+Y$30)*_xlfn.BINOM.INV(1,(1-(Satokasvi!$H$15*(1+Y$41))),X99))</f>
        <v>0</v>
      </c>
      <c r="BY99" s="5">
        <f ca="1">IF(Z$11="x",0,_xlfn.NORM.INV(Y99,Satokasvi!$H$8,Satokasvi!$I$8)*IF(Z$8="x",(1+Toimenpiteet!$C$7),1)*IF(Z$9="x",(1+Toimenpiteet!$C$34),1)*(1+Z$30)*_xlfn.BINOM.INV(1,(1-(Satokasvi!$H$15*(1+Z$41))),Y99))</f>
        <v>2830.0616487908833</v>
      </c>
      <c r="BZ99" s="5">
        <f ca="1">IF(AA$11="x",0,_xlfn.NORM.INV(Z99,Satokasvi!$H$8,Satokasvi!$I$8)*IF(AA$8="x",(1+Toimenpiteet!$C$7),1)*IF(AA$9="x",(1+Toimenpiteet!$C$34),1)*(1+AA$30)*_xlfn.BINOM.INV(1,(1-(Satokasvi!$H$15*(1+AA$41))),Z99))</f>
        <v>2459.5431502978413</v>
      </c>
      <c r="CB99" s="35">
        <f ca="1">_xlfn.NORM.INV(RAND(),Satokasvi!$H$13,Satokasvi!$I$13)</f>
        <v>238.35890219100114</v>
      </c>
      <c r="CC99" s="35">
        <f ca="1">_xlfn.NORM.INV(RAND(),Satokasvi!$H$13,Satokasvi!$I$13)</f>
        <v>181.35874782957382</v>
      </c>
      <c r="CD99" s="35">
        <f ca="1">_xlfn.NORM.INV(RAND(),Satokasvi!$H$13,Satokasvi!$I$13)</f>
        <v>255.90323292350709</v>
      </c>
      <c r="CE99" s="35">
        <f ca="1">_xlfn.NORM.INV(RAND(),Satokasvi!$H$13,Satokasvi!$I$13)</f>
        <v>182.45143062107411</v>
      </c>
      <c r="CF99" s="35">
        <f ca="1">_xlfn.NORM.INV(RAND(),Satokasvi!$H$13,Satokasvi!$I$13)</f>
        <v>99.33638745669009</v>
      </c>
      <c r="CG99" s="35">
        <f ca="1">_xlfn.NORM.INV(RAND(),Satokasvi!$H$13,Satokasvi!$I$13)</f>
        <v>210.87082681056495</v>
      </c>
      <c r="CH99" s="35">
        <f ca="1">_xlfn.NORM.INV(RAND(),Satokasvi!$H$13,Satokasvi!$I$13)</f>
        <v>161.71644209153146</v>
      </c>
      <c r="CI99" s="35">
        <f ca="1">_xlfn.NORM.INV(RAND(),Satokasvi!$H$13,Satokasvi!$I$13)</f>
        <v>189.79554476304986</v>
      </c>
      <c r="CJ99" s="35">
        <f ca="1">_xlfn.NORM.INV(RAND(),Satokasvi!$H$13,Satokasvi!$I$13)</f>
        <v>226.08037442693458</v>
      </c>
      <c r="CK99" s="35">
        <f ca="1">_xlfn.NORM.INV(RAND(),Satokasvi!$H$13,Satokasvi!$I$13)</f>
        <v>197.69040063271919</v>
      </c>
      <c r="CL99" s="35">
        <f ca="1">_xlfn.NORM.INV(RAND(),Satokasvi!$H$13,Satokasvi!$I$13)</f>
        <v>252.27543504785615</v>
      </c>
      <c r="CM99" s="35">
        <f ca="1">_xlfn.NORM.INV(RAND(),Satokasvi!$H$13,Satokasvi!$I$13)</f>
        <v>274.06998122466547</v>
      </c>
      <c r="CN99" s="35">
        <f ca="1">_xlfn.NORM.INV(RAND(),Satokasvi!$H$13,Satokasvi!$I$13)</f>
        <v>143.39288028229674</v>
      </c>
      <c r="CO99" s="35">
        <f ca="1">_xlfn.NORM.INV(RAND(),Satokasvi!$H$13,Satokasvi!$I$13)</f>
        <v>224.04076069667417</v>
      </c>
      <c r="CP99" s="35">
        <f ca="1">_xlfn.NORM.INV(RAND(),Satokasvi!$H$13,Satokasvi!$I$13)</f>
        <v>245.40358114138965</v>
      </c>
      <c r="CQ99" s="35">
        <f ca="1">_xlfn.NORM.INV(RAND(),Satokasvi!$H$13,Satokasvi!$I$13)</f>
        <v>133.57943390729929</v>
      </c>
      <c r="CR99" s="35">
        <f ca="1">_xlfn.NORM.INV(RAND(),Satokasvi!$H$13,Satokasvi!$I$13)</f>
        <v>147.64817940734505</v>
      </c>
      <c r="CS99" s="35">
        <f ca="1">_xlfn.NORM.INV(RAND(),Satokasvi!$H$13,Satokasvi!$I$13)</f>
        <v>149.76622350540663</v>
      </c>
      <c r="CT99" s="35">
        <f ca="1">_xlfn.NORM.INV(RAND(),Satokasvi!$H$13,Satokasvi!$I$13)</f>
        <v>182.31693361658026</v>
      </c>
      <c r="CU99" s="35">
        <f ca="1">_xlfn.NORM.INV(RAND(),Satokasvi!$H$13,Satokasvi!$I$13)</f>
        <v>311.83534831760721</v>
      </c>
      <c r="CV99" s="35">
        <f ca="1">_xlfn.NORM.INV(RAND(),Satokasvi!$H$13,Satokasvi!$I$13)</f>
        <v>264.11751651368081</v>
      </c>
      <c r="CW99" s="35">
        <f ca="1">_xlfn.NORM.INV(RAND(),Satokasvi!$H$13,Satokasvi!$I$13)</f>
        <v>255.08974657548572</v>
      </c>
      <c r="CX99" s="35">
        <f ca="1">_xlfn.NORM.INV(RAND(),Satokasvi!$H$13,Satokasvi!$I$13)</f>
        <v>107.01306619344329</v>
      </c>
      <c r="CY99" s="35">
        <f ca="1">_xlfn.NORM.INV(RAND(),Satokasvi!$H$13,Satokasvi!$I$13)</f>
        <v>127.51244002837497</v>
      </c>
      <c r="CZ99" s="35">
        <f ca="1">_xlfn.NORM.INV(RAND(),Satokasvi!$H$13,Satokasvi!$I$13)</f>
        <v>133.39074980903132</v>
      </c>
      <c r="DB99" s="37">
        <f ca="1">(AB99*(CB99/1000)+(Satokasvi!$E$28-Satokasvi!$E$7))/(1+$C$13)^DB$61</f>
        <v>295.35333377885473</v>
      </c>
      <c r="DC99" s="37">
        <f ca="1">(AC99*(CC99/1000)+(Satokasvi!$E$28-Satokasvi!$E$7))/(1+$C$13)^DC$61</f>
        <v>243.84288870200211</v>
      </c>
      <c r="DD99" s="37">
        <f ca="1">(AD99*(CD99/1000)+(Satokasvi!$E$28-Satokasvi!$E$7))/(1+$C$13)^DD$61</f>
        <v>326.47134789994834</v>
      </c>
      <c r="DE99" s="37">
        <f ca="1">(AE99*(CE99/1000)+(Satokasvi!$E$28-Satokasvi!$E$7))/(1+$C$13)^DE$61</f>
        <v>-235.44906769765757</v>
      </c>
      <c r="DF99" s="37">
        <f ca="1">(AF99*(CF99/1000)+(Satokasvi!$E$28-Satokasvi!$E$7))/(1+$C$13)^DF$61</f>
        <v>-9.0585231603334861</v>
      </c>
      <c r="DG99" s="37">
        <f ca="1">(AG99*(CG99/1000)+(Satokasvi!$E$28-Satokasvi!$E$7))/(1+$C$13)^DG$61</f>
        <v>-221.93332802116842</v>
      </c>
      <c r="DH99" s="37">
        <f ca="1">(AH99*(CH99/1000)+(Satokasvi!$E$28-Satokasvi!$E$7))/(1+$C$13)^DH$61</f>
        <v>110.46406620995978</v>
      </c>
      <c r="DI99" s="37">
        <f ca="1">(AI99*(CI99/1000)+(Satokasvi!$E$28-Satokasvi!$E$7))/(1+$C$13)^DI$61</f>
        <v>-209.19344709319299</v>
      </c>
      <c r="DJ99" s="37">
        <f ca="1">(AJ99*(CJ99/1000)+(Satokasvi!$E$28-Satokasvi!$E$7))/(1+$C$13)^DJ$61</f>
        <v>243.15890282607788</v>
      </c>
      <c r="DK99" s="37">
        <f ca="1">(AK99*(CK99/1000)+(Satokasvi!$E$28-Satokasvi!$E$7))/(1+$C$13)^DK$61</f>
        <v>216.13666654559432</v>
      </c>
      <c r="DL99" s="37">
        <f ca="1">(AL99*(CL99/1000)+(Satokasvi!$E$28-Satokasvi!$E$7))/(1+$C$13)^DL$61</f>
        <v>245.61670184988844</v>
      </c>
      <c r="DM99" s="37">
        <f ca="1">(AM99*(CM99/1000)+(Satokasvi!$E$28-Satokasvi!$E$7))/(1+$C$13)^DM$61</f>
        <v>352.68070397962492</v>
      </c>
      <c r="DN99" s="37">
        <f ca="1">(AN99*(CN99/1000)+(Satokasvi!$E$28-Satokasvi!$E$7))/(1+$C$13)^DN$61</f>
        <v>79.793960137683442</v>
      </c>
      <c r="DO99" s="37">
        <f ca="1">(AO99*(CO99/1000)+(Satokasvi!$E$28-Satokasvi!$E$7))/(1+$C$13)^DO$61</f>
        <v>207.3716173969072</v>
      </c>
      <c r="DP99" s="37">
        <f ca="1">(AP99*(CP99/1000)+(Satokasvi!$E$28-Satokasvi!$E$7))/(1+$C$13)^DP$61</f>
        <v>-170.09341606013018</v>
      </c>
      <c r="DQ99" s="37">
        <f ca="1">(AQ99*(CQ99/1000)+(Satokasvi!$E$28-Satokasvi!$E$7))/(1+$C$13)^DQ$61</f>
        <v>-165.13923889333032</v>
      </c>
      <c r="DR99" s="37">
        <f ca="1">(AR99*(CR99/1000)+(Satokasvi!$E$28-Satokasvi!$E$7))/(1+$C$13)^DR$61</f>
        <v>67.19173099401641</v>
      </c>
      <c r="DS99" s="37">
        <f ca="1">(AS99*(CS99/1000)+(Satokasvi!$E$28-Satokasvi!$E$7))/(1+$C$13)^DS$61</f>
        <v>-155.65957101831492</v>
      </c>
      <c r="DT99" s="37">
        <f ca="1">(AT99*(CT99/1000)+(Satokasvi!$E$28-Satokasvi!$E$7))/(1+$C$13)^DT$61</f>
        <v>130.25904031702379</v>
      </c>
      <c r="DU99" s="37">
        <f ca="1">(AU99*(CU99/1000)+(Satokasvi!$E$28-Satokasvi!$E$7))/(1+$C$13)^DU$61</f>
        <v>285.41216163939549</v>
      </c>
      <c r="DV99" s="37">
        <f ca="1">(AV99*(CV99/1000)+(Satokasvi!$E$28-Satokasvi!$E$7))/(1+$C$13)^DV$61</f>
        <v>227.14924656006181</v>
      </c>
      <c r="DW99" s="37">
        <f ca="1">(AW99*(CW99/1000)+(Satokasvi!$E$28-Satokasvi!$E$7))/(1+$C$13)^DW$61</f>
        <v>215.77255815626327</v>
      </c>
      <c r="DX99" s="37">
        <f ca="1">(AX99*(CX99/1000)+(Satokasvi!$E$28-Satokasvi!$E$7))/(1+$C$13)^DX$61</f>
        <v>-134.27331333386908</v>
      </c>
      <c r="DY99" s="37">
        <f ca="1">(AY99*(CY99/1000)+(Satokasvi!$E$28-Satokasvi!$E$7))/(1+$C$13)^DY$61</f>
        <v>47.16073603488627</v>
      </c>
      <c r="DZ99" s="37">
        <f ca="1">(AZ99*(CZ99/1000)+(Satokasvi!$E$28-Satokasvi!$E$7))/(1+$C$13)^DZ$61</f>
        <v>30.127504981540095</v>
      </c>
      <c r="EB99" s="37">
        <f ca="1">IF(C$11="x",Toimenpiteet!$E$115,BB99*(CB99/1000)+(Satokasvi!$E$28-Satokasvi!$E$7)+IF(C$8="x",Toimenpiteet!$E$29,0)+IF(C$9="x",Toimenpiteet!$E$60,0)+IF(C$10="x",Toimenpiteet!$E$88,0))/(1+$C$13)^EB$61</f>
        <v>295.35333377885473</v>
      </c>
      <c r="EC99" s="37">
        <f ca="1">IF(D$11="x",Toimenpiteet!$E$115,BC99*(CC99/1000)+(Satokasvi!$E$28-Satokasvi!$E$7)+IF(D$8="x",Toimenpiteet!$E$29,0)+IF(D$9="x",Toimenpiteet!$E$60,0)+IF(D$10="x",Toimenpiteet!$E$88,0))/(1+$C$13)^EC$61</f>
        <v>243.84288870200211</v>
      </c>
      <c r="ED99" s="37">
        <f ca="1">IF(E$11="x",Toimenpiteet!$E$115,BD99*(CD99/1000)+(Satokasvi!$E$28-Satokasvi!$E$7)+IF(E$8="x",Toimenpiteet!$E$29,0)+IF(E$9="x",Toimenpiteet!$E$60,0)+IF(E$10="x",Toimenpiteet!$E$88,0))/(1+$C$13)^ED$61</f>
        <v>326.47134789994834</v>
      </c>
      <c r="EE99" s="37">
        <f ca="1">IF(F$11="x",Toimenpiteet!$E$115,BE99*(CE99/1000)+(Satokasvi!$E$28-Satokasvi!$E$7)+IF(F$8="x",Toimenpiteet!$E$29,0)+IF(F$9="x",Toimenpiteet!$E$60,0)+IF(F$10="x",Toimenpiteet!$E$88,0))/(1+$C$13)^EE$61</f>
        <v>-235.44906769765757</v>
      </c>
      <c r="EF99" s="37">
        <f ca="1">IF(G$11="x",Toimenpiteet!$E$115,BF99*(CF99/1000)+(Satokasvi!$E$28-Satokasvi!$E$7)+IF(G$8="x",Toimenpiteet!$E$29,0)+IF(G$9="x",Toimenpiteet!$E$60,0)+IF(G$10="x",Toimenpiteet!$E$88,0))/(1+$C$13)^EF$61</f>
        <v>-9.0585231603334861</v>
      </c>
      <c r="EG99" s="37">
        <f ca="1">IF(H$11="x",Toimenpiteet!$E$115,BG99*(CG99/1000)+(Satokasvi!$E$28-Satokasvi!$E$7)+IF(H$8="x",Toimenpiteet!$E$29,0)+IF(H$9="x",Toimenpiteet!$E$60,0)+IF(H$10="x",Toimenpiteet!$E$88,0))/(1+$C$13)^EG$61</f>
        <v>-221.93332802116842</v>
      </c>
      <c r="EH99" s="37">
        <f ca="1">IF(I$11="x",Toimenpiteet!$E$115,BH99*(CH99/1000)+(Satokasvi!$E$28-Satokasvi!$E$7)+IF(I$8="x",Toimenpiteet!$E$29,0)+IF(I$9="x",Toimenpiteet!$E$60,0)+IF(I$10="x",Toimenpiteet!$E$88,0))/(1+$C$13)^EH$61</f>
        <v>110.46406620995978</v>
      </c>
      <c r="EI99" s="37">
        <f ca="1">IF(J$11="x",Toimenpiteet!$E$115,BI99*(CI99/1000)+(Satokasvi!$E$28-Satokasvi!$E$7)+IF(J$8="x",Toimenpiteet!$E$29,0)+IF(J$9="x",Toimenpiteet!$E$60,0)+IF(J$10="x",Toimenpiteet!$E$88,0))/(1+$C$13)^EI$61</f>
        <v>-209.19344709319299</v>
      </c>
      <c r="EJ99" s="37">
        <f ca="1">IF(K$11="x",Toimenpiteet!$E$115,BJ99*(CJ99/1000)+(Satokasvi!$E$28-Satokasvi!$E$7)+IF(K$8="x",Toimenpiteet!$E$29,0)+IF(K$9="x",Toimenpiteet!$E$60,0)+IF(K$10="x",Toimenpiteet!$E$88,0))/(1+$C$13)^EJ$61</f>
        <v>243.15890282607788</v>
      </c>
      <c r="EK99" s="37">
        <f ca="1">IF(L$11="x",Toimenpiteet!$E$115,BK99*(CK99/1000)+(Satokasvi!$E$28-Satokasvi!$E$7)+IF(L$8="x",Toimenpiteet!$E$29,0)+IF(L$9="x",Toimenpiteet!$E$60,0)+IF(L$10="x",Toimenpiteet!$E$88,0))/(1+$C$13)^EK$61</f>
        <v>216.13666654559432</v>
      </c>
      <c r="EL99" s="37">
        <f ca="1">IF(M$11="x",Toimenpiteet!$E$115,BL99*(CL99/1000)+(Satokasvi!$E$28-Satokasvi!$E$7)+IF(M$8="x",Toimenpiteet!$E$29,0)+IF(M$9="x",Toimenpiteet!$E$60,0)+IF(M$10="x",Toimenpiteet!$E$88,0))/(1+$C$13)^EL$61</f>
        <v>245.61670184988844</v>
      </c>
      <c r="EM99" s="37">
        <f ca="1">IF(N$11="x",Toimenpiteet!$E$115,BM99*(CM99/1000)+(Satokasvi!$E$28-Satokasvi!$E$7)+IF(N$8="x",Toimenpiteet!$E$29,0)+IF(N$9="x",Toimenpiteet!$E$60,0)+IF(N$10="x",Toimenpiteet!$E$88,0))/(1+$C$13)^EM$61</f>
        <v>352.68070397962492</v>
      </c>
      <c r="EN99" s="37">
        <f ca="1">IF(O$11="x",Toimenpiteet!$E$115,BN99*(CN99/1000)+(Satokasvi!$E$28-Satokasvi!$E$7)+IF(O$8="x",Toimenpiteet!$E$29,0)+IF(O$9="x",Toimenpiteet!$E$60,0)+IF(O$10="x",Toimenpiteet!$E$88,0))/(1+$C$13)^EN$61</f>
        <v>79.793960137683442</v>
      </c>
      <c r="EO99" s="37">
        <f ca="1">IF(P$11="x",Toimenpiteet!$E$115,BO99*(CO99/1000)+(Satokasvi!$E$28-Satokasvi!$E$7)+IF(P$8="x",Toimenpiteet!$E$29,0)+IF(P$9="x",Toimenpiteet!$E$60,0)+IF(P$10="x",Toimenpiteet!$E$88,0))/(1+$C$13)^EO$61</f>
        <v>207.3716173969072</v>
      </c>
      <c r="EP99" s="37">
        <f ca="1">IF(Q$11="x",Toimenpiteet!$E$115,BP99*(CP99/1000)+(Satokasvi!$E$28-Satokasvi!$E$7)+IF(Q$8="x",Toimenpiteet!$E$29,0)+IF(Q$9="x",Toimenpiteet!$E$60,0)+IF(Q$10="x",Toimenpiteet!$E$88,0))/(1+$C$13)^EP$61</f>
        <v>-170.09341606013018</v>
      </c>
      <c r="EQ99" s="37">
        <f ca="1">IF(R$11="x",Toimenpiteet!$E$115,BQ99*(CQ99/1000)+(Satokasvi!$E$28-Satokasvi!$E$7)+IF(R$8="x",Toimenpiteet!$E$29,0)+IF(R$9="x",Toimenpiteet!$E$60,0)+IF(R$10="x",Toimenpiteet!$E$88,0))/(1+$C$13)^EQ$61</f>
        <v>-165.13923889333032</v>
      </c>
      <c r="ER99" s="37">
        <f ca="1">IF(S$11="x",Toimenpiteet!$E$115,BR99*(CR99/1000)+(Satokasvi!$E$28-Satokasvi!$E$7)+IF(S$8="x",Toimenpiteet!$E$29,0)+IF(S$9="x",Toimenpiteet!$E$60,0)+IF(S$10="x",Toimenpiteet!$E$88,0))/(1+$C$13)^ER$61</f>
        <v>67.19173099401641</v>
      </c>
      <c r="ES99" s="37">
        <f ca="1">IF(T$11="x",Toimenpiteet!$E$115,BS99*(CS99/1000)+(Satokasvi!$E$28-Satokasvi!$E$7)+IF(T$8="x",Toimenpiteet!$E$29,0)+IF(T$9="x",Toimenpiteet!$E$60,0)+IF(T$10="x",Toimenpiteet!$E$88,0))/(1+$C$13)^ES$61</f>
        <v>-155.65957101831492</v>
      </c>
      <c r="ET99" s="37">
        <f ca="1">IF(U$11="x",Toimenpiteet!$E$115,BT99*(CT99/1000)+(Satokasvi!$E$28-Satokasvi!$E$7)+IF(U$8="x",Toimenpiteet!$E$29,0)+IF(U$9="x",Toimenpiteet!$E$60,0)+IF(U$10="x",Toimenpiteet!$E$88,0))/(1+$C$13)^ET$61</f>
        <v>130.25904031702379</v>
      </c>
      <c r="EU99" s="37">
        <f ca="1">IF(V$11="x",Toimenpiteet!$E$115,BU99*(CU99/1000)+(Satokasvi!$E$28-Satokasvi!$E$7)+IF(V$8="x",Toimenpiteet!$E$29,0)+IF(V$9="x",Toimenpiteet!$E$60,0)+IF(V$10="x",Toimenpiteet!$E$88,0))/(1+$C$13)^EU$61</f>
        <v>285.41216163939549</v>
      </c>
      <c r="EV99" s="37">
        <f ca="1">IF(W$11="x",Toimenpiteet!$E$115,BV99*(CV99/1000)+(Satokasvi!$E$28-Satokasvi!$E$7)+IF(W$8="x",Toimenpiteet!$E$29,0)+IF(W$9="x",Toimenpiteet!$E$60,0)+IF(W$10="x",Toimenpiteet!$E$88,0))/(1+$C$13)^EV$61</f>
        <v>227.14924656006181</v>
      </c>
      <c r="EW99" s="37">
        <f ca="1">IF(X$11="x",Toimenpiteet!$E$115,BW99*(CW99/1000)+(Satokasvi!$E$28-Satokasvi!$E$7)+IF(X$8="x",Toimenpiteet!$E$29,0)+IF(X$9="x",Toimenpiteet!$E$60,0)+IF(X$10="x",Toimenpiteet!$E$88,0))/(1+$C$13)^EW$61</f>
        <v>215.77255815626327</v>
      </c>
      <c r="EX99" s="37">
        <f ca="1">IF(Y$11="x",Toimenpiteet!$E$115,BX99*(CX99/1000)+(Satokasvi!$E$28-Satokasvi!$E$7)+IF(Y$8="x",Toimenpiteet!$E$29,0)+IF(Y$9="x",Toimenpiteet!$E$60,0)+IF(Y$10="x",Toimenpiteet!$E$88,0))/(1+$C$13)^EX$61</f>
        <v>-134.27331333386908</v>
      </c>
      <c r="EY99" s="37">
        <f ca="1">IF(Z$11="x",Toimenpiteet!$E$115,BY99*(CY99/1000)+(Satokasvi!$E$28-Satokasvi!$E$7)+IF(Z$8="x",Toimenpiteet!$E$29,0)+IF(Z$9="x",Toimenpiteet!$E$60,0)+IF(Z$10="x",Toimenpiteet!$E$88,0))/(1+$C$13)^EY$61</f>
        <v>47.16073603488627</v>
      </c>
      <c r="EZ99" s="37">
        <f ca="1">IF(AA$11="x",Toimenpiteet!$E$115,BZ99*(CZ99/1000)+(Satokasvi!$E$28-Satokasvi!$E$7)+IF(AA$8="x",Toimenpiteet!$E$29,0)+IF(AA$9="x",Toimenpiteet!$E$60,0)+IF(AA$10="x",Toimenpiteet!$E$88,0))/(1+$C$13)^EZ$61</f>
        <v>30.127504981540095</v>
      </c>
      <c r="FA99" s="37"/>
      <c r="FB99" s="37">
        <f t="shared" ca="1" si="48"/>
        <v>295.35333377885473</v>
      </c>
      <c r="FC99" s="37">
        <f t="shared" ca="1" si="49"/>
        <v>539.19622248085682</v>
      </c>
      <c r="FD99" s="37">
        <f t="shared" ca="1" si="50"/>
        <v>865.66757038080516</v>
      </c>
      <c r="FE99" s="37">
        <f t="shared" ca="1" si="51"/>
        <v>630.21850268314756</v>
      </c>
      <c r="FF99" s="37">
        <f t="shared" ca="1" si="52"/>
        <v>621.15997952281407</v>
      </c>
      <c r="FG99" s="37">
        <f t="shared" ca="1" si="53"/>
        <v>399.22665150164562</v>
      </c>
      <c r="FH99" s="37">
        <f t="shared" ca="1" si="54"/>
        <v>509.69071771160543</v>
      </c>
      <c r="FI99" s="37">
        <f t="shared" ca="1" si="55"/>
        <v>300.49727061841247</v>
      </c>
      <c r="FJ99" s="37">
        <f t="shared" ca="1" si="56"/>
        <v>543.65617344449038</v>
      </c>
      <c r="FK99" s="37">
        <f t="shared" ca="1" si="57"/>
        <v>759.79283999008476</v>
      </c>
      <c r="FL99" s="37">
        <f t="shared" ca="1" si="58"/>
        <v>1005.4095418399731</v>
      </c>
      <c r="FM99" s="37">
        <f t="shared" ca="1" si="59"/>
        <v>1358.0902458195981</v>
      </c>
      <c r="FN99" s="37">
        <f t="shared" ca="1" si="60"/>
        <v>1437.8842059572814</v>
      </c>
      <c r="FO99" s="37">
        <f t="shared" ca="1" si="61"/>
        <v>1645.2558233541886</v>
      </c>
      <c r="FP99" s="37">
        <f t="shared" ca="1" si="62"/>
        <v>1475.1624072940583</v>
      </c>
      <c r="FQ99" s="37">
        <f t="shared" ca="1" si="63"/>
        <v>1310.0231684007281</v>
      </c>
      <c r="FR99" s="37">
        <f t="shared" ca="1" si="64"/>
        <v>1377.2148993947444</v>
      </c>
      <c r="FS99" s="37">
        <f t="shared" ca="1" si="65"/>
        <v>1221.5553283764295</v>
      </c>
      <c r="FT99" s="37">
        <f t="shared" ca="1" si="66"/>
        <v>1351.8143686934534</v>
      </c>
      <c r="FU99" s="37">
        <f t="shared" ca="1" si="67"/>
        <v>1637.2265303328488</v>
      </c>
      <c r="FV99" s="37">
        <f t="shared" ca="1" si="68"/>
        <v>1864.3757768929106</v>
      </c>
      <c r="FW99" s="37">
        <f t="shared" ca="1" si="69"/>
        <v>2080.148335049174</v>
      </c>
      <c r="FX99" s="37">
        <f t="shared" ca="1" si="70"/>
        <v>1945.8750217153049</v>
      </c>
      <c r="FY99" s="37">
        <f t="shared" ca="1" si="71"/>
        <v>1993.0357577501911</v>
      </c>
      <c r="FZ99" s="37">
        <f t="shared" ca="1" si="72"/>
        <v>2023.1632627317313</v>
      </c>
      <c r="GA99" s="37"/>
      <c r="GB99" s="37">
        <f t="shared" ca="1" si="73"/>
        <v>295.35333377885473</v>
      </c>
      <c r="GC99" s="37">
        <f t="shared" ca="1" si="74"/>
        <v>539.19622248085682</v>
      </c>
      <c r="GD99" s="37">
        <f t="shared" ca="1" si="23"/>
        <v>865.66757038080516</v>
      </c>
      <c r="GE99" s="37">
        <f t="shared" ca="1" si="24"/>
        <v>630.21850268314756</v>
      </c>
      <c r="GF99" s="37">
        <f t="shared" ca="1" si="25"/>
        <v>621.15997952281407</v>
      </c>
      <c r="GG99" s="37">
        <f t="shared" ca="1" si="26"/>
        <v>399.22665150164562</v>
      </c>
      <c r="GH99" s="37">
        <f t="shared" ca="1" si="27"/>
        <v>509.69071771160543</v>
      </c>
      <c r="GI99" s="37">
        <f t="shared" ca="1" si="28"/>
        <v>300.49727061841247</v>
      </c>
      <c r="GJ99" s="37">
        <f t="shared" ca="1" si="29"/>
        <v>543.65617344449038</v>
      </c>
      <c r="GK99" s="37">
        <f t="shared" ca="1" si="30"/>
        <v>759.79283999008476</v>
      </c>
      <c r="GL99" s="37">
        <f t="shared" ca="1" si="31"/>
        <v>1005.4095418399731</v>
      </c>
      <c r="GM99" s="37">
        <f t="shared" ca="1" si="32"/>
        <v>1358.0902458195981</v>
      </c>
      <c r="GN99" s="37">
        <f t="shared" ca="1" si="33"/>
        <v>1437.8842059572814</v>
      </c>
      <c r="GO99" s="37">
        <f t="shared" ca="1" si="34"/>
        <v>1645.2558233541886</v>
      </c>
      <c r="GP99" s="37">
        <f t="shared" ca="1" si="35"/>
        <v>1475.1624072940583</v>
      </c>
      <c r="GQ99" s="37">
        <f t="shared" ca="1" si="36"/>
        <v>1310.0231684007281</v>
      </c>
      <c r="GR99" s="37">
        <f t="shared" ca="1" si="37"/>
        <v>1377.2148993947444</v>
      </c>
      <c r="GS99" s="37">
        <f t="shared" ca="1" si="38"/>
        <v>1221.5553283764295</v>
      </c>
      <c r="GT99" s="37">
        <f t="shared" ca="1" si="39"/>
        <v>1351.8143686934534</v>
      </c>
      <c r="GU99" s="37">
        <f t="shared" ca="1" si="40"/>
        <v>1637.2265303328488</v>
      </c>
      <c r="GV99" s="37">
        <f t="shared" ca="1" si="41"/>
        <v>1864.3757768929106</v>
      </c>
      <c r="GW99" s="37">
        <f t="shared" ca="1" si="42"/>
        <v>2080.148335049174</v>
      </c>
      <c r="GX99" s="37">
        <f t="shared" ca="1" si="43"/>
        <v>1945.8750217153049</v>
      </c>
      <c r="GY99" s="37">
        <f t="shared" ca="1" si="44"/>
        <v>1993.0357577501911</v>
      </c>
      <c r="GZ99" s="37">
        <f t="shared" ca="1" si="45"/>
        <v>2023.1632627317313</v>
      </c>
      <c r="HA99" s="37"/>
      <c r="HB99" s="37">
        <f t="shared" ca="1" si="77"/>
        <v>621.15997952281407</v>
      </c>
      <c r="HC99" s="37">
        <f t="shared" ca="1" si="75"/>
        <v>621.15997952281407</v>
      </c>
      <c r="HD99" s="37">
        <f t="shared" ca="1" si="76"/>
        <v>0</v>
      </c>
      <c r="HE99" s="5"/>
      <c r="HF99" s="37">
        <f t="shared" si="84"/>
        <v>-0.3888888888888889</v>
      </c>
      <c r="HG99" s="37">
        <f>$HG$76</f>
        <v>0.10000000000000002</v>
      </c>
      <c r="HH99" s="19">
        <f>IF(C$11="x",0,Satokasvi!$H$6*(1+$HF99)*(1+_xlfn.XLOOKUP($HG99,$HG$67:$HG$76,HH$67:HH$76)))</f>
        <v>1543.0555555555557</v>
      </c>
      <c r="HI99" s="35">
        <f>IF(D$11="x",0,Satokasvi!$H$6*(1+$HF99)*(1+_xlfn.XLOOKUP($HG99,$HG$67:$HG$76,HI$67:HI$76)))</f>
        <v>1558.3333333333335</v>
      </c>
      <c r="HJ99" s="35">
        <f>IF(E$11="x",0,Satokasvi!$H$6*(1+$HF99)*(1+_xlfn.XLOOKUP($HG99,$HG$67:$HG$76,HJ$67:HJ$76)))</f>
        <v>1573.6111111111113</v>
      </c>
      <c r="HK99" s="35">
        <f>IF(F$11="x",0,Satokasvi!$H$6*(1+$HF99)*(1+_xlfn.XLOOKUP($HG99,$HG$67:$HG$76,HK$67:HK$76)))</f>
        <v>1588.8888888888889</v>
      </c>
      <c r="HL99" s="35">
        <f>IF(G$11="x",0,Satokasvi!$H$6*(1+$HF99)*(1+_xlfn.XLOOKUP($HG99,$HG$67:$HG$76,HL$67:HL$76)))</f>
        <v>1604.1666666666667</v>
      </c>
      <c r="HM99" s="35">
        <f>IF(H$11="x",0,Satokasvi!$H$6*(1+$HF99)*(1+_xlfn.XLOOKUP($HG99,$HG$67:$HG$76,HM$67:HM$76)))</f>
        <v>1619.4444444444446</v>
      </c>
      <c r="HN99" s="35">
        <f>IF(I$11="x",0,Satokasvi!$H$6*(1+$HF99)*(1+_xlfn.XLOOKUP($HG99,$HG$67:$HG$76,HN$67:HN$76)))</f>
        <v>1634.7222222222224</v>
      </c>
      <c r="HO99" s="35">
        <f>IF(J$11="x",0,Satokasvi!$H$6*(1+$HF99)*(1+_xlfn.XLOOKUP($HG99,$HG$67:$HG$76,HO$67:HO$76)))</f>
        <v>1650.0000000000002</v>
      </c>
      <c r="HP99" s="35">
        <f>IF(K$11="x",0,Satokasvi!$H$6*(1+$HF99)*(1+_xlfn.XLOOKUP($HG99,$HG$67:$HG$76,HP$67:HP$76)))</f>
        <v>1665.2777777777781</v>
      </c>
      <c r="HQ99" s="35">
        <f>IF(L$11="x",0,Satokasvi!$H$6*(1+$HF99)*(1+_xlfn.XLOOKUP($HG99,$HG$67:$HG$76,HQ$67:HQ$76)))</f>
        <v>1680.5555555555557</v>
      </c>
      <c r="HR99" s="35">
        <f>IF(M$11="x",0,Satokasvi!$H$6*(1+$HF99)*(1+_xlfn.XLOOKUP($HG99,$HG$67:$HG$76,HR$67:HR$76)))</f>
        <v>1680.5555555555557</v>
      </c>
      <c r="HS99" s="35">
        <f>IF(N$11="x",0,Satokasvi!$H$6*(1+$HF99)*(1+_xlfn.XLOOKUP($HG99,$HG$67:$HG$76,HS$67:HS$76)))</f>
        <v>1680.5555555555557</v>
      </c>
      <c r="HT99" s="35">
        <f>IF(O$11="x",0,Satokasvi!$H$6*(1+$HF99)*(1+_xlfn.XLOOKUP($HG99,$HG$67:$HG$76,HT$67:HT$76)))</f>
        <v>1680.5555555555557</v>
      </c>
      <c r="HU99" s="35">
        <f>IF(P$11="x",0,Satokasvi!$H$6*(1+$HF99)*(1+_xlfn.XLOOKUP($HG99,$HG$67:$HG$76,HU$67:HU$76)))</f>
        <v>1680.5555555555557</v>
      </c>
      <c r="HV99" s="35">
        <f>IF(Q$11="x",0,Satokasvi!$H$6*(1+$HF99)*(1+_xlfn.XLOOKUP($HG99,$HG$67:$HG$76,HV$67:HV$76)))</f>
        <v>1680.5555555555557</v>
      </c>
      <c r="HW99" s="35">
        <f>IF(R$11="x",0,Satokasvi!$H$6*(1+$HF99)*(1+_xlfn.XLOOKUP($HG99,$HG$67:$HG$76,HW$67:HW$76)))</f>
        <v>1680.5555555555557</v>
      </c>
      <c r="HX99" s="35">
        <f>IF(S$11="x",0,Satokasvi!$H$6*(1+$HF99)*(1+_xlfn.XLOOKUP($HG99,$HG$67:$HG$76,HX$67:HX$76)))</f>
        <v>1680.5555555555557</v>
      </c>
      <c r="HY99" s="35">
        <f>IF(T$11="x",0,Satokasvi!$H$6*(1+$HF99)*(1+_xlfn.XLOOKUP($HG99,$HG$67:$HG$76,HY$67:HY$76)))</f>
        <v>1680.5555555555557</v>
      </c>
      <c r="HZ99" s="35">
        <f>IF(U$11="x",0,Satokasvi!$H$6*(1+$HF99)*(1+_xlfn.XLOOKUP($HG99,$HG$67:$HG$76,HZ$67:HZ$76)))</f>
        <v>1680.5555555555557</v>
      </c>
      <c r="IA99" s="35">
        <f>IF(V$11="x",0,Satokasvi!$H$6*(1+$HF99)*(1+_xlfn.XLOOKUP($HG99,$HG$67:$HG$76,IA$67:IA$76)))</f>
        <v>1680.5555555555557</v>
      </c>
      <c r="IB99" s="35">
        <f>IF(W$11="x",0,Satokasvi!$H$6*(1+$HF99)*(1+_xlfn.XLOOKUP($HG99,$HG$67:$HG$76,IB$67:IB$76)))</f>
        <v>1680.5555555555557</v>
      </c>
      <c r="IC99" s="35">
        <f>IF(X$11="x",0,Satokasvi!$H$6*(1+$HF99)*(1+_xlfn.XLOOKUP($HG99,$HG$67:$HG$76,IC$67:IC$76)))</f>
        <v>1680.5555555555557</v>
      </c>
      <c r="ID99" s="35">
        <f>IF(Y$11="x",0,Satokasvi!$H$6*(1+$HF99)*(1+_xlfn.XLOOKUP($HG99,$HG$67:$HG$76,ID$67:ID$76)))</f>
        <v>1680.5555555555557</v>
      </c>
      <c r="IE99" s="35">
        <f>IF(Z$11="x",0,Satokasvi!$H$6*(1+$HF99)*(1+_xlfn.XLOOKUP($HG99,$HG$67:$HG$76,IE$67:IE$76)))</f>
        <v>1680.5555555555557</v>
      </c>
      <c r="IF99" s="35">
        <f>IF(AA$11="x",0,Satokasvi!$H$6*(1+$HF99)*(1+_xlfn.XLOOKUP($HG99,$HG$67:$HG$76,IF$67:IF$76)))</f>
        <v>1680.5555555555557</v>
      </c>
    </row>
    <row r="100" spans="2:240" x14ac:dyDescent="0.35">
      <c r="B100" s="15">
        <f t="shared" ca="1" si="86"/>
        <v>8.8188222159863217E-2</v>
      </c>
      <c r="C100" s="15">
        <f t="shared" ca="1" si="86"/>
        <v>0.33204283680823243</v>
      </c>
      <c r="D100" s="15">
        <f t="shared" ca="1" si="86"/>
        <v>0.36390306102233105</v>
      </c>
      <c r="E100" s="15">
        <f t="shared" ca="1" si="86"/>
        <v>0.46645222361232552</v>
      </c>
      <c r="F100" s="15">
        <f t="shared" ca="1" si="86"/>
        <v>0.23514967113838114</v>
      </c>
      <c r="G100" s="15">
        <f t="shared" ca="1" si="86"/>
        <v>7.9283898609110559E-2</v>
      </c>
      <c r="H100" s="15">
        <f t="shared" ca="1" si="86"/>
        <v>0.29005845922847329</v>
      </c>
      <c r="I100" s="15">
        <f t="shared" ca="1" si="86"/>
        <v>0.21185855943230225</v>
      </c>
      <c r="J100" s="15">
        <f t="shared" ca="1" si="86"/>
        <v>0.21411257172691922</v>
      </c>
      <c r="K100" s="15">
        <f t="shared" ca="1" si="86"/>
        <v>0.81598081512896103</v>
      </c>
      <c r="L100" s="15">
        <f t="shared" ca="1" si="86"/>
        <v>0.21193595627137096</v>
      </c>
      <c r="M100" s="15">
        <f t="shared" ca="1" si="86"/>
        <v>0.61274314856319223</v>
      </c>
      <c r="N100" s="15">
        <f t="shared" ca="1" si="86"/>
        <v>0.254263316252474</v>
      </c>
      <c r="O100" s="15">
        <f t="shared" ca="1" si="86"/>
        <v>9.6255913777931301E-2</v>
      </c>
      <c r="P100" s="15">
        <f t="shared" ca="1" si="86"/>
        <v>0.87576021277786609</v>
      </c>
      <c r="Q100" s="15">
        <f t="shared" ca="1" si="86"/>
        <v>0.99840242844174609</v>
      </c>
      <c r="R100" s="15">
        <f t="shared" ca="1" si="85"/>
        <v>3.0759184980430065E-3</v>
      </c>
      <c r="S100" s="15">
        <f t="shared" ca="1" si="85"/>
        <v>0.75673713781120711</v>
      </c>
      <c r="T100" s="15">
        <f t="shared" ca="1" si="81"/>
        <v>1.1437817486558255E-2</v>
      </c>
      <c r="U100" s="15">
        <f t="shared" ca="1" si="81"/>
        <v>0.72261974254749461</v>
      </c>
      <c r="V100" s="15">
        <f t="shared" ca="1" si="81"/>
        <v>0.52615084504089626</v>
      </c>
      <c r="W100" s="15">
        <f t="shared" ca="1" si="81"/>
        <v>0.68561449968055488</v>
      </c>
      <c r="X100" s="15">
        <f t="shared" ca="1" si="81"/>
        <v>0.80846727240999583</v>
      </c>
      <c r="Y100" s="15">
        <f t="shared" ca="1" si="81"/>
        <v>0.35769157792024042</v>
      </c>
      <c r="Z100" s="15">
        <f t="shared" ca="1" si="81"/>
        <v>0.54122557027870855</v>
      </c>
      <c r="AB100" s="5">
        <f ca="1">_xlfn.NORM.INV(B100,Satokasvi!$H$8,Satokasvi!$I$8)*_xlfn.BINOM.INV(1,(1-Satokasvi!$H$15),B100)</f>
        <v>0</v>
      </c>
      <c r="AC100" s="5">
        <f ca="1">_xlfn.NORM.INV(C100,Satokasvi!$H$8,Satokasvi!$I$8)*_xlfn.BINOM.INV(1,(1-Satokasvi!$H$15),C100)</f>
        <v>2391.4301887418892</v>
      </c>
      <c r="AD100" s="5">
        <f ca="1">_xlfn.NORM.INV(D100,Satokasvi!$H$8,Satokasvi!$I$8)*_xlfn.BINOM.INV(1,(1-Satokasvi!$H$15),D100)</f>
        <v>2412.9886612833616</v>
      </c>
      <c r="AE100" s="5">
        <f ca="1">_xlfn.NORM.INV(E100,Satokasvi!$H$8,Satokasvi!$I$8)*_xlfn.BINOM.INV(1,(1-Satokasvi!$H$15),E100)</f>
        <v>2478.9522102173055</v>
      </c>
      <c r="AF100" s="5">
        <f ca="1">_xlfn.NORM.INV(F100,Satokasvi!$H$8,Satokasvi!$I$8)*_xlfn.BINOM.INV(1,(1-Satokasvi!$H$15),F100)</f>
        <v>0</v>
      </c>
      <c r="AG100" s="5">
        <f ca="1">_xlfn.NORM.INV(G100,Satokasvi!$H$8,Satokasvi!$I$8)*_xlfn.BINOM.INV(1,(1-Satokasvi!$H$15),G100)</f>
        <v>0</v>
      </c>
      <c r="AH100" s="5">
        <f ca="1">_xlfn.NORM.INV(H100,Satokasvi!$H$8,Satokasvi!$I$8)*_xlfn.BINOM.INV(1,(1-Satokasvi!$H$15),H100)</f>
        <v>2361.6965134884244</v>
      </c>
      <c r="AI100" s="5">
        <f ca="1">_xlfn.NORM.INV(I100,Satokasvi!$H$8,Satokasvi!$I$8)*_xlfn.BINOM.INV(1,(1-Satokasvi!$H$15),I100)</f>
        <v>0</v>
      </c>
      <c r="AJ100" s="5">
        <f ca="1">_xlfn.NORM.INV(J100,Satokasvi!$H$8,Satokasvi!$I$8)*_xlfn.BINOM.INV(1,(1-Satokasvi!$H$15),J100)</f>
        <v>0</v>
      </c>
      <c r="AK100" s="5">
        <f ca="1">_xlfn.NORM.INV(K100,Satokasvi!$H$8,Satokasvi!$I$8)*_xlfn.BINOM.INV(1,(1-Satokasvi!$H$15),K100)</f>
        <v>2725.0384682266272</v>
      </c>
      <c r="AL100" s="5">
        <f ca="1">_xlfn.NORM.INV(L100,Satokasvi!$H$8,Satokasvi!$I$8)*_xlfn.BINOM.INV(1,(1-Satokasvi!$H$15),L100)</f>
        <v>0</v>
      </c>
      <c r="AM100" s="5">
        <f ca="1">_xlfn.NORM.INV(M100,Satokasvi!$H$8,Satokasvi!$I$8)*_xlfn.BINOM.INV(1,(1-Satokasvi!$H$15),M100)</f>
        <v>2571.6189575254421</v>
      </c>
      <c r="AN100" s="5">
        <f ca="1">_xlfn.NORM.INV(N100,Satokasvi!$H$8,Satokasvi!$I$8)*_xlfn.BINOM.INV(1,(1-Satokasvi!$H$15),N100)</f>
        <v>2334.7165974094878</v>
      </c>
      <c r="AO100" s="5">
        <f ca="1">_xlfn.NORM.INV(O100,Satokasvi!$H$8,Satokasvi!$I$8)*_xlfn.BINOM.INV(1,(1-Satokasvi!$H$15),O100)</f>
        <v>0</v>
      </c>
      <c r="AP100" s="5">
        <f ca="1">_xlfn.NORM.INV(P100,Satokasvi!$H$8,Satokasvi!$I$8)*_xlfn.BINOM.INV(1,(1-Satokasvi!$H$15),P100)</f>
        <v>2788.5125586185645</v>
      </c>
      <c r="AQ100" s="5">
        <f ca="1">_xlfn.NORM.INV(Q100,Satokasvi!$H$8,Satokasvi!$I$8)*_xlfn.BINOM.INV(1,(1-Satokasvi!$H$15),Q100)</f>
        <v>3237.0780247746634</v>
      </c>
      <c r="AR100" s="5">
        <f ca="1">_xlfn.NORM.INV(R100,Satokasvi!$H$8,Satokasvi!$I$8)*_xlfn.BINOM.INV(1,(1-Satokasvi!$H$15),R100)</f>
        <v>0</v>
      </c>
      <c r="AS100" s="5">
        <f ca="1">_xlfn.NORM.INV(S100,Satokasvi!$H$8,Satokasvi!$I$8)*_xlfn.BINOM.INV(1,(1-Satokasvi!$H$15),S100)</f>
        <v>2673.961321834222</v>
      </c>
      <c r="AT100" s="5">
        <f ca="1">_xlfn.NORM.INV(T100,Satokasvi!$H$8,Satokasvi!$I$8)*_xlfn.BINOM.INV(1,(1-Satokasvi!$H$15),T100)</f>
        <v>0</v>
      </c>
      <c r="AU100" s="5">
        <f ca="1">_xlfn.NORM.INV(U100,Satokasvi!$H$8,Satokasvi!$I$8)*_xlfn.BINOM.INV(1,(1-Satokasvi!$H$15),U100)</f>
        <v>2647.6604262835622</v>
      </c>
      <c r="AV100" s="5">
        <f ca="1">_xlfn.NORM.INV(V100,Satokasvi!$H$8,Satokasvi!$I$8)*_xlfn.BINOM.INV(1,(1-Satokasvi!$H$15),V100)</f>
        <v>2516.3993654609162</v>
      </c>
      <c r="AW100" s="5">
        <f ca="1">_xlfn.NORM.INV(W100,Satokasvi!$H$8,Satokasvi!$I$8)*_xlfn.BINOM.INV(1,(1-Satokasvi!$H$15),W100)</f>
        <v>2620.8643499227583</v>
      </c>
      <c r="AX100" s="5">
        <f ca="1">_xlfn.NORM.INV(X100,Satokasvi!$H$8,Satokasvi!$I$8)*_xlfn.BINOM.INV(1,(1-Satokasvi!$H$15),X100)</f>
        <v>2718.0655035841723</v>
      </c>
      <c r="AY100" s="5">
        <f ca="1">_xlfn.NORM.INV(Y100,Satokasvi!$H$8,Satokasvi!$I$8)*_xlfn.BINOM.INV(1,(1-Satokasvi!$H$15),Y100)</f>
        <v>2408.8410058792997</v>
      </c>
      <c r="AZ100" s="5">
        <f ca="1">_xlfn.NORM.INV(Z100,Satokasvi!$H$8,Satokasvi!$I$8)*_xlfn.BINOM.INV(1,(1-Satokasvi!$H$15),Z100)</f>
        <v>2525.8804465675139</v>
      </c>
      <c r="BB100" s="5">
        <f ca="1">IF(C$11="x",0,_xlfn.NORM.INV(B100,Satokasvi!$H$8,Satokasvi!$I$8)*IF(C$8="x",(1+Toimenpiteet!$C$7),1)*IF(C$9="x",(1+Toimenpiteet!$C$34),1)*(1+C$30)*_xlfn.BINOM.INV(1,(1-(Satokasvi!$H$15*(1+C$41))),B100))</f>
        <v>0</v>
      </c>
      <c r="BC100" s="5">
        <f ca="1">IF(D$11="x",0,_xlfn.NORM.INV(C100,Satokasvi!$H$8,Satokasvi!$I$8)*IF(D$8="x",(1+Toimenpiteet!$C$7),1)*IF(D$9="x",(1+Toimenpiteet!$C$34),1)*(1+D$30)*_xlfn.BINOM.INV(1,(1-(Satokasvi!$H$15*(1+D$41))),C100))</f>
        <v>2391.4301887418892</v>
      </c>
      <c r="BD100" s="5">
        <f ca="1">IF(E$11="x",0,_xlfn.NORM.INV(D100,Satokasvi!$H$8,Satokasvi!$I$8)*IF(E$8="x",(1+Toimenpiteet!$C$7),1)*IF(E$9="x",(1+Toimenpiteet!$C$34),1)*(1+E$30)*_xlfn.BINOM.INV(1,(1-(Satokasvi!$H$15*(1+E$41))),D100))</f>
        <v>2412.9886612833616</v>
      </c>
      <c r="BE100" s="5">
        <f ca="1">IF(F$11="x",0,_xlfn.NORM.INV(E100,Satokasvi!$H$8,Satokasvi!$I$8)*IF(F$8="x",(1+Toimenpiteet!$C$7),1)*IF(F$9="x",(1+Toimenpiteet!$C$34),1)*(1+F$30)*_xlfn.BINOM.INV(1,(1-(Satokasvi!$H$15*(1+F$41))),E100))</f>
        <v>2478.9522102173055</v>
      </c>
      <c r="BF100" s="5">
        <f ca="1">IF(G$11="x",0,_xlfn.NORM.INV(F100,Satokasvi!$H$8,Satokasvi!$I$8)*IF(G$8="x",(1+Toimenpiteet!$C$7),1)*IF(G$9="x",(1+Toimenpiteet!$C$34),1)*(1+G$30)*_xlfn.BINOM.INV(1,(1-(Satokasvi!$H$15*(1+G$41))),F100))</f>
        <v>0</v>
      </c>
      <c r="BG100" s="5">
        <f ca="1">IF(H$11="x",0,_xlfn.NORM.INV(G100,Satokasvi!$H$8,Satokasvi!$I$8)*IF(H$8="x",(1+Toimenpiteet!$C$7),1)*IF(H$9="x",(1+Toimenpiteet!$C$34),1)*(1+H$30)*_xlfn.BINOM.INV(1,(1-(Satokasvi!$H$15*(1+H$41))),G100))</f>
        <v>0</v>
      </c>
      <c r="BH100" s="5">
        <f ca="1">IF(I$11="x",0,_xlfn.NORM.INV(H100,Satokasvi!$H$8,Satokasvi!$I$8)*IF(I$8="x",(1+Toimenpiteet!$C$7),1)*IF(I$9="x",(1+Toimenpiteet!$C$34),1)*(1+I$30)*_xlfn.BINOM.INV(1,(1-(Satokasvi!$H$15*(1+I$41))),H100))</f>
        <v>2361.6965134884244</v>
      </c>
      <c r="BI100" s="5">
        <f ca="1">IF(J$11="x",0,_xlfn.NORM.INV(I100,Satokasvi!$H$8,Satokasvi!$I$8)*IF(J$8="x",(1+Toimenpiteet!$C$7),1)*IF(J$9="x",(1+Toimenpiteet!$C$34),1)*(1+J$30)*_xlfn.BINOM.INV(1,(1-(Satokasvi!$H$15*(1+J$41))),I100))</f>
        <v>0</v>
      </c>
      <c r="BJ100" s="5">
        <f ca="1">IF(K$11="x",0,_xlfn.NORM.INV(J100,Satokasvi!$H$8,Satokasvi!$I$8)*IF(K$8="x",(1+Toimenpiteet!$C$7),1)*IF(K$9="x",(1+Toimenpiteet!$C$34),1)*(1+K$30)*_xlfn.BINOM.INV(1,(1-(Satokasvi!$H$15*(1+K$41))),J100))</f>
        <v>0</v>
      </c>
      <c r="BK100" s="5">
        <f ca="1">IF(L$11="x",0,_xlfn.NORM.INV(K100,Satokasvi!$H$8,Satokasvi!$I$8)*IF(L$8="x",(1+Toimenpiteet!$C$7),1)*IF(L$9="x",(1+Toimenpiteet!$C$34),1)*(1+L$30)*_xlfn.BINOM.INV(1,(1-(Satokasvi!$H$15*(1+L$41))),K100))</f>
        <v>2725.0384682266272</v>
      </c>
      <c r="BL100" s="5">
        <f ca="1">IF(M$11="x",0,_xlfn.NORM.INV(L100,Satokasvi!$H$8,Satokasvi!$I$8)*IF(M$8="x",(1+Toimenpiteet!$C$7),1)*IF(M$9="x",(1+Toimenpiteet!$C$34),1)*(1+M$30)*_xlfn.BINOM.INV(1,(1-(Satokasvi!$H$15*(1+M$41))),L100))</f>
        <v>0</v>
      </c>
      <c r="BM100" s="5">
        <f ca="1">IF(N$11="x",0,_xlfn.NORM.INV(M100,Satokasvi!$H$8,Satokasvi!$I$8)*IF(N$8="x",(1+Toimenpiteet!$C$7),1)*IF(N$9="x",(1+Toimenpiteet!$C$34),1)*(1+N$30)*_xlfn.BINOM.INV(1,(1-(Satokasvi!$H$15*(1+N$41))),M100))</f>
        <v>2571.6189575254421</v>
      </c>
      <c r="BN100" s="5">
        <f ca="1">IF(O$11="x",0,_xlfn.NORM.INV(N100,Satokasvi!$H$8,Satokasvi!$I$8)*IF(O$8="x",(1+Toimenpiteet!$C$7),1)*IF(O$9="x",(1+Toimenpiteet!$C$34),1)*(1+O$30)*_xlfn.BINOM.INV(1,(1-(Satokasvi!$H$15*(1+O$41))),N100))</f>
        <v>2334.7165974094878</v>
      </c>
      <c r="BO100" s="5">
        <f ca="1">IF(P$11="x",0,_xlfn.NORM.INV(O100,Satokasvi!$H$8,Satokasvi!$I$8)*IF(P$8="x",(1+Toimenpiteet!$C$7),1)*IF(P$9="x",(1+Toimenpiteet!$C$34),1)*(1+P$30)*_xlfn.BINOM.INV(1,(1-(Satokasvi!$H$15*(1+P$41))),O100))</f>
        <v>0</v>
      </c>
      <c r="BP100" s="5">
        <f ca="1">IF(Q$11="x",0,_xlfn.NORM.INV(P100,Satokasvi!$H$8,Satokasvi!$I$8)*IF(Q$8="x",(1+Toimenpiteet!$C$7),1)*IF(Q$9="x",(1+Toimenpiteet!$C$34),1)*(1+Q$30)*_xlfn.BINOM.INV(1,(1-(Satokasvi!$H$15*(1+Q$41))),P100))</f>
        <v>2788.5125586185645</v>
      </c>
      <c r="BQ100" s="5">
        <f ca="1">IF(R$11="x",0,_xlfn.NORM.INV(Q100,Satokasvi!$H$8,Satokasvi!$I$8)*IF(R$8="x",(1+Toimenpiteet!$C$7),1)*IF(R$9="x",(1+Toimenpiteet!$C$34),1)*(1+R$30)*_xlfn.BINOM.INV(1,(1-(Satokasvi!$H$15*(1+R$41))),Q100))</f>
        <v>3237.0780247746634</v>
      </c>
      <c r="BR100" s="5">
        <f ca="1">IF(S$11="x",0,_xlfn.NORM.INV(R100,Satokasvi!$H$8,Satokasvi!$I$8)*IF(S$8="x",(1+Toimenpiteet!$C$7),1)*IF(S$9="x",(1+Toimenpiteet!$C$34),1)*(1+S$30)*_xlfn.BINOM.INV(1,(1-(Satokasvi!$H$15*(1+S$41))),R100))</f>
        <v>0</v>
      </c>
      <c r="BS100" s="5">
        <f ca="1">IF(T$11="x",0,_xlfn.NORM.INV(S100,Satokasvi!$H$8,Satokasvi!$I$8)*IF(T$8="x",(1+Toimenpiteet!$C$7),1)*IF(T$9="x",(1+Toimenpiteet!$C$34),1)*(1+T$30)*_xlfn.BINOM.INV(1,(1-(Satokasvi!$H$15*(1+T$41))),S100))</f>
        <v>2673.961321834222</v>
      </c>
      <c r="BT100" s="5">
        <f ca="1">IF(U$11="x",0,_xlfn.NORM.INV(T100,Satokasvi!$H$8,Satokasvi!$I$8)*IF(U$8="x",(1+Toimenpiteet!$C$7),1)*IF(U$9="x",(1+Toimenpiteet!$C$34),1)*(1+U$30)*_xlfn.BINOM.INV(1,(1-(Satokasvi!$H$15*(1+U$41))),T100))</f>
        <v>0</v>
      </c>
      <c r="BU100" s="5">
        <f ca="1">IF(V$11="x",0,_xlfn.NORM.INV(U100,Satokasvi!$H$8,Satokasvi!$I$8)*IF(V$8="x",(1+Toimenpiteet!$C$7),1)*IF(V$9="x",(1+Toimenpiteet!$C$34),1)*(1+V$30)*_xlfn.BINOM.INV(1,(1-(Satokasvi!$H$15*(1+V$41))),U100))</f>
        <v>2647.6604262835622</v>
      </c>
      <c r="BV100" s="5">
        <f ca="1">IF(W$11="x",0,_xlfn.NORM.INV(V100,Satokasvi!$H$8,Satokasvi!$I$8)*IF(W$8="x",(1+Toimenpiteet!$C$7),1)*IF(W$9="x",(1+Toimenpiteet!$C$34),1)*(1+W$30)*_xlfn.BINOM.INV(1,(1-(Satokasvi!$H$15*(1+W$41))),V100))</f>
        <v>2516.3993654609162</v>
      </c>
      <c r="BW100" s="5">
        <f ca="1">IF(X$11="x",0,_xlfn.NORM.INV(W100,Satokasvi!$H$8,Satokasvi!$I$8)*IF(X$8="x",(1+Toimenpiteet!$C$7),1)*IF(X$9="x",(1+Toimenpiteet!$C$34),1)*(1+X$30)*_xlfn.BINOM.INV(1,(1-(Satokasvi!$H$15*(1+X$41))),W100))</f>
        <v>2620.8643499227583</v>
      </c>
      <c r="BX100" s="5">
        <f ca="1">IF(Y$11="x",0,_xlfn.NORM.INV(X100,Satokasvi!$H$8,Satokasvi!$I$8)*IF(Y$8="x",(1+Toimenpiteet!$C$7),1)*IF(Y$9="x",(1+Toimenpiteet!$C$34),1)*(1+Y$30)*_xlfn.BINOM.INV(1,(1-(Satokasvi!$H$15*(1+Y$41))),X100))</f>
        <v>2718.0655035841723</v>
      </c>
      <c r="BY100" s="5">
        <f ca="1">IF(Z$11="x",0,_xlfn.NORM.INV(Y100,Satokasvi!$H$8,Satokasvi!$I$8)*IF(Z$8="x",(1+Toimenpiteet!$C$7),1)*IF(Z$9="x",(1+Toimenpiteet!$C$34),1)*(1+Z$30)*_xlfn.BINOM.INV(1,(1-(Satokasvi!$H$15*(1+Z$41))),Y100))</f>
        <v>2408.8410058792997</v>
      </c>
      <c r="BZ100" s="5">
        <f ca="1">IF(AA$11="x",0,_xlfn.NORM.INV(Z100,Satokasvi!$H$8,Satokasvi!$I$8)*IF(AA$8="x",(1+Toimenpiteet!$C$7),1)*IF(AA$9="x",(1+Toimenpiteet!$C$34),1)*(1+AA$30)*_xlfn.BINOM.INV(1,(1-(Satokasvi!$H$15*(1+AA$41))),Z100))</f>
        <v>2525.8804465675139</v>
      </c>
      <c r="CB100" s="35">
        <f ca="1">_xlfn.NORM.INV(RAND(),Satokasvi!$H$13,Satokasvi!$I$13)</f>
        <v>207.07388039576489</v>
      </c>
      <c r="CC100" s="35">
        <f ca="1">_xlfn.NORM.INV(RAND(),Satokasvi!$H$13,Satokasvi!$I$13)</f>
        <v>230.49925473339414</v>
      </c>
      <c r="CD100" s="35">
        <f ca="1">_xlfn.NORM.INV(RAND(),Satokasvi!$H$13,Satokasvi!$I$13)</f>
        <v>183.25944925402635</v>
      </c>
      <c r="CE100" s="35">
        <f ca="1">_xlfn.NORM.INV(RAND(),Satokasvi!$H$13,Satokasvi!$I$13)</f>
        <v>157.58003555340957</v>
      </c>
      <c r="CF100" s="35">
        <f ca="1">_xlfn.NORM.INV(RAND(),Satokasvi!$H$13,Satokasvi!$I$13)</f>
        <v>149.28190063568377</v>
      </c>
      <c r="CG100" s="35">
        <f ca="1">_xlfn.NORM.INV(RAND(),Satokasvi!$H$13,Satokasvi!$I$13)</f>
        <v>140.93196461007187</v>
      </c>
      <c r="CH100" s="35">
        <f ca="1">_xlfn.NORM.INV(RAND(),Satokasvi!$H$13,Satokasvi!$I$13)</f>
        <v>171.59825091670967</v>
      </c>
      <c r="CI100" s="35">
        <f ca="1">_xlfn.NORM.INV(RAND(),Satokasvi!$H$13,Satokasvi!$I$13)</f>
        <v>183.62628441945515</v>
      </c>
      <c r="CJ100" s="35">
        <f ca="1">_xlfn.NORM.INV(RAND(),Satokasvi!$H$13,Satokasvi!$I$13)</f>
        <v>224.29754040483644</v>
      </c>
      <c r="CK100" s="35">
        <f ca="1">_xlfn.NORM.INV(RAND(),Satokasvi!$H$13,Satokasvi!$I$13)</f>
        <v>155.28553623212022</v>
      </c>
      <c r="CL100" s="35">
        <f ca="1">_xlfn.NORM.INV(RAND(),Satokasvi!$H$13,Satokasvi!$I$13)</f>
        <v>227.88639780928509</v>
      </c>
      <c r="CM100" s="35">
        <f ca="1">_xlfn.NORM.INV(RAND(),Satokasvi!$H$13,Satokasvi!$I$13)</f>
        <v>109.93206205395444</v>
      </c>
      <c r="CN100" s="35">
        <f ca="1">_xlfn.NORM.INV(RAND(),Satokasvi!$H$13,Satokasvi!$I$13)</f>
        <v>139.8036749469199</v>
      </c>
      <c r="CO100" s="35">
        <f ca="1">_xlfn.NORM.INV(RAND(),Satokasvi!$H$13,Satokasvi!$I$13)</f>
        <v>114.00945624274929</v>
      </c>
      <c r="CP100" s="35">
        <f ca="1">_xlfn.NORM.INV(RAND(),Satokasvi!$H$13,Satokasvi!$I$13)</f>
        <v>219.2810104212821</v>
      </c>
      <c r="CQ100" s="35">
        <f ca="1">_xlfn.NORM.INV(RAND(),Satokasvi!$H$13,Satokasvi!$I$13)</f>
        <v>236.67036016104262</v>
      </c>
      <c r="CR100" s="35">
        <f ca="1">_xlfn.NORM.INV(RAND(),Satokasvi!$H$13,Satokasvi!$I$13)</f>
        <v>211.07837262556765</v>
      </c>
      <c r="CS100" s="35">
        <f ca="1">_xlfn.NORM.INV(RAND(),Satokasvi!$H$13,Satokasvi!$I$13)</f>
        <v>177.30896566025373</v>
      </c>
      <c r="CT100" s="35">
        <f ca="1">_xlfn.NORM.INV(RAND(),Satokasvi!$H$13,Satokasvi!$I$13)</f>
        <v>147.52044070447687</v>
      </c>
      <c r="CU100" s="35">
        <f ca="1">_xlfn.NORM.INV(RAND(),Satokasvi!$H$13,Satokasvi!$I$13)</f>
        <v>124.89149056870853</v>
      </c>
      <c r="CV100" s="35">
        <f ca="1">_xlfn.NORM.INV(RAND(),Satokasvi!$H$13,Satokasvi!$I$13)</f>
        <v>169.52708280868646</v>
      </c>
      <c r="CW100" s="35">
        <f ca="1">_xlfn.NORM.INV(RAND(),Satokasvi!$H$13,Satokasvi!$I$13)</f>
        <v>198.56643150083926</v>
      </c>
      <c r="CX100" s="35">
        <f ca="1">_xlfn.NORM.INV(RAND(),Satokasvi!$H$13,Satokasvi!$I$13)</f>
        <v>150.22433236033953</v>
      </c>
      <c r="CY100" s="35">
        <f ca="1">_xlfn.NORM.INV(RAND(),Satokasvi!$H$13,Satokasvi!$I$13)</f>
        <v>230.15970024187962</v>
      </c>
      <c r="CZ100" s="35">
        <f ca="1">_xlfn.NORM.INV(RAND(),Satokasvi!$H$13,Satokasvi!$I$13)</f>
        <v>214.4108808557819</v>
      </c>
      <c r="DB100" s="37">
        <f ca="1">(AB100*(CB100/1000)+(Satokasvi!$E$28-Satokasvi!$E$7))/(1+$C$13)^DB$61</f>
        <v>-257.28155339805824</v>
      </c>
      <c r="DC100" s="37">
        <f ca="1">(AC100*(CC100/1000)+(Satokasvi!$E$28-Satokasvi!$E$7))/(1+$C$13)^DC$61</f>
        <v>269.79251225558068</v>
      </c>
      <c r="DD100" s="37">
        <f ca="1">(AD100*(CD100/1000)+(Satokasvi!$E$28-Satokasvi!$E$7))/(1+$C$13)^DD$61</f>
        <v>162.16582286609483</v>
      </c>
      <c r="DE100" s="37">
        <f ca="1">(AE100*(CE100/1000)+(Satokasvi!$E$28-Satokasvi!$E$7))/(1+$C$13)^DE$61</f>
        <v>111.62362862468063</v>
      </c>
      <c r="DF100" s="37">
        <f ca="1">(AF100*(CF100/1000)+(Satokasvi!$E$28-Satokasvi!$E$7))/(1+$C$13)^DF$61</f>
        <v>-228.59132786180348</v>
      </c>
      <c r="DG100" s="37">
        <f ca="1">(AG100*(CG100/1000)+(Satokasvi!$E$28-Satokasvi!$E$7))/(1+$C$13)^DG$61</f>
        <v>-221.93332802116842</v>
      </c>
      <c r="DH100" s="37">
        <f ca="1">(AH100*(CH100/1000)+(Satokasvi!$E$28-Satokasvi!$E$7))/(1+$C$13)^DH$61</f>
        <v>114.04664726512424</v>
      </c>
      <c r="DI100" s="37">
        <f ca="1">(AI100*(CI100/1000)+(Satokasvi!$E$28-Satokasvi!$E$7))/(1+$C$13)^DI$61</f>
        <v>-209.19344709319299</v>
      </c>
      <c r="DJ100" s="37">
        <f ca="1">(AJ100*(CJ100/1000)+(Satokasvi!$E$28-Satokasvi!$E$7))/(1+$C$13)^DJ$61</f>
        <v>-203.10043407106113</v>
      </c>
      <c r="DK100" s="37">
        <f ca="1">(AK100*(CK100/1000)+(Satokasvi!$E$28-Satokasvi!$E$7))/(1+$C$13)^DK$61</f>
        <v>117.68519397681158</v>
      </c>
      <c r="DL100" s="37">
        <f ca="1">(AL100*(CL100/1000)+(Satokasvi!$E$28-Satokasvi!$E$7))/(1+$C$13)^DL$61</f>
        <v>-191.44163829867202</v>
      </c>
      <c r="DM100" s="37">
        <f ca="1">(AM100*(CM100/1000)+(Satokasvi!$E$28-Satokasvi!$E$7))/(1+$C$13)^DM$61</f>
        <v>12.416790908728641</v>
      </c>
      <c r="DN100" s="37">
        <f ca="1">(AN100*(CN100/1000)+(Satokasvi!$E$28-Satokasvi!$E$7))/(1+$C$13)^DN$61</f>
        <v>41.81174712911352</v>
      </c>
      <c r="DO100" s="37">
        <f ca="1">(AO100*(CO100/1000)+(Satokasvi!$E$28-Satokasvi!$E$7))/(1+$C$13)^DO$61</f>
        <v>-175.19621854193412</v>
      </c>
      <c r="DP100" s="37">
        <f ca="1">(AP100*(CP100/1000)+(Satokasvi!$E$28-Satokasvi!$E$7))/(1+$C$13)^DP$61</f>
        <v>222.38452982685021</v>
      </c>
      <c r="DQ100" s="37">
        <f ca="1">(AQ100*(CQ100/1000)+(Satokasvi!$E$28-Satokasvi!$E$7))/(1+$C$13)^DQ$61</f>
        <v>312.2816795539552</v>
      </c>
      <c r="DR100" s="37">
        <f ca="1">(AR100*(CR100/1000)+(Satokasvi!$E$28-Satokasvi!$E$7))/(1+$C$13)^DR$61</f>
        <v>-160.32935814886437</v>
      </c>
      <c r="DS100" s="37">
        <f ca="1">(AS100*(CS100/1000)+(Satokasvi!$E$28-Satokasvi!$E$7))/(1+$C$13)^DS$61</f>
        <v>122.83438388916623</v>
      </c>
      <c r="DT100" s="37">
        <f ca="1">(AT100*(CT100/1000)+(Satokasvi!$E$28-Satokasvi!$E$7))/(1+$C$13)^DT$61</f>
        <v>-151.12579710516013</v>
      </c>
      <c r="DU100" s="37">
        <f ca="1">(AU100*(CU100/1000)+(Satokasvi!$E$28-Satokasvi!$E$7))/(1+$C$13)^DU$61</f>
        <v>36.360029159752422</v>
      </c>
      <c r="DV100" s="37">
        <f ca="1">(AV100*(CV100/1000)+(Satokasvi!$E$28-Satokasvi!$E$7))/(1+$C$13)^DV$61</f>
        <v>86.866803820064035</v>
      </c>
      <c r="DW100" s="37">
        <f ca="1">(AW100*(CW100/1000)+(Satokasvi!$E$28-Satokasvi!$E$7))/(1+$C$13)^DW$61</f>
        <v>133.29952873670132</v>
      </c>
      <c r="DX100" s="37">
        <f ca="1">(AX100*(CX100/1000)+(Satokasvi!$E$28-Satokasvi!$E$7))/(1+$C$13)^DX$61</f>
        <v>72.618846338684008</v>
      </c>
      <c r="DY100" s="37">
        <f ca="1">(AY100*(CY100/1000)+(Satokasvi!$E$28-Satokasvi!$E$7))/(1+$C$13)^DY$61</f>
        <v>142.37453902671729</v>
      </c>
      <c r="DZ100" s="37">
        <f ca="1">(AZ100*(CZ100/1000)+(Satokasvi!$E$28-Satokasvi!$E$7))/(1+$C$13)^DZ$61</f>
        <v>132.09435803471899</v>
      </c>
      <c r="EB100" s="37">
        <f ca="1">IF(C$11="x",Toimenpiteet!$E$115,BB100*(CB100/1000)+(Satokasvi!$E$28-Satokasvi!$E$7)+IF(C$8="x",Toimenpiteet!$E$29,0)+IF(C$9="x",Toimenpiteet!$E$60,0)+IF(C$10="x",Toimenpiteet!$E$88,0))/(1+$C$13)^EB$61</f>
        <v>-257.28155339805824</v>
      </c>
      <c r="EC100" s="37">
        <f ca="1">IF(D$11="x",Toimenpiteet!$E$115,BC100*(CC100/1000)+(Satokasvi!$E$28-Satokasvi!$E$7)+IF(D$8="x",Toimenpiteet!$E$29,0)+IF(D$9="x",Toimenpiteet!$E$60,0)+IF(D$10="x",Toimenpiteet!$E$88,0))/(1+$C$13)^EC$61</f>
        <v>269.79251225558068</v>
      </c>
      <c r="ED100" s="37">
        <f ca="1">IF(E$11="x",Toimenpiteet!$E$115,BD100*(CD100/1000)+(Satokasvi!$E$28-Satokasvi!$E$7)+IF(E$8="x",Toimenpiteet!$E$29,0)+IF(E$9="x",Toimenpiteet!$E$60,0)+IF(E$10="x",Toimenpiteet!$E$88,0))/(1+$C$13)^ED$61</f>
        <v>162.16582286609483</v>
      </c>
      <c r="EE100" s="37">
        <f ca="1">IF(F$11="x",Toimenpiteet!$E$115,BE100*(CE100/1000)+(Satokasvi!$E$28-Satokasvi!$E$7)+IF(F$8="x",Toimenpiteet!$E$29,0)+IF(F$9="x",Toimenpiteet!$E$60,0)+IF(F$10="x",Toimenpiteet!$E$88,0))/(1+$C$13)^EE$61</f>
        <v>111.62362862468063</v>
      </c>
      <c r="EF100" s="37">
        <f ca="1">IF(G$11="x",Toimenpiteet!$E$115,BF100*(CF100/1000)+(Satokasvi!$E$28-Satokasvi!$E$7)+IF(G$8="x",Toimenpiteet!$E$29,0)+IF(G$9="x",Toimenpiteet!$E$60,0)+IF(G$10="x",Toimenpiteet!$E$88,0))/(1+$C$13)^EF$61</f>
        <v>-228.59132786180348</v>
      </c>
      <c r="EG100" s="37">
        <f ca="1">IF(H$11="x",Toimenpiteet!$E$115,BG100*(CG100/1000)+(Satokasvi!$E$28-Satokasvi!$E$7)+IF(H$8="x",Toimenpiteet!$E$29,0)+IF(H$9="x",Toimenpiteet!$E$60,0)+IF(H$10="x",Toimenpiteet!$E$88,0))/(1+$C$13)^EG$61</f>
        <v>-221.93332802116842</v>
      </c>
      <c r="EH100" s="37">
        <f ca="1">IF(I$11="x",Toimenpiteet!$E$115,BH100*(CH100/1000)+(Satokasvi!$E$28-Satokasvi!$E$7)+IF(I$8="x",Toimenpiteet!$E$29,0)+IF(I$9="x",Toimenpiteet!$E$60,0)+IF(I$10="x",Toimenpiteet!$E$88,0))/(1+$C$13)^EH$61</f>
        <v>114.04664726512424</v>
      </c>
      <c r="EI100" s="37">
        <f ca="1">IF(J$11="x",Toimenpiteet!$E$115,BI100*(CI100/1000)+(Satokasvi!$E$28-Satokasvi!$E$7)+IF(J$8="x",Toimenpiteet!$E$29,0)+IF(J$9="x",Toimenpiteet!$E$60,0)+IF(J$10="x",Toimenpiteet!$E$88,0))/(1+$C$13)^EI$61</f>
        <v>-209.19344709319299</v>
      </c>
      <c r="EJ100" s="37">
        <f ca="1">IF(K$11="x",Toimenpiteet!$E$115,BJ100*(CJ100/1000)+(Satokasvi!$E$28-Satokasvi!$E$7)+IF(K$8="x",Toimenpiteet!$E$29,0)+IF(K$9="x",Toimenpiteet!$E$60,0)+IF(K$10="x",Toimenpiteet!$E$88,0))/(1+$C$13)^EJ$61</f>
        <v>-203.10043407106113</v>
      </c>
      <c r="EK100" s="37">
        <f ca="1">IF(L$11="x",Toimenpiteet!$E$115,BK100*(CK100/1000)+(Satokasvi!$E$28-Satokasvi!$E$7)+IF(L$8="x",Toimenpiteet!$E$29,0)+IF(L$9="x",Toimenpiteet!$E$60,0)+IF(L$10="x",Toimenpiteet!$E$88,0))/(1+$C$13)^EK$61</f>
        <v>117.68519397681158</v>
      </c>
      <c r="EL100" s="37">
        <f ca="1">IF(M$11="x",Toimenpiteet!$E$115,BL100*(CL100/1000)+(Satokasvi!$E$28-Satokasvi!$E$7)+IF(M$8="x",Toimenpiteet!$E$29,0)+IF(M$9="x",Toimenpiteet!$E$60,0)+IF(M$10="x",Toimenpiteet!$E$88,0))/(1+$C$13)^EL$61</f>
        <v>-191.44163829867202</v>
      </c>
      <c r="EM100" s="37">
        <f ca="1">IF(N$11="x",Toimenpiteet!$E$115,BM100*(CM100/1000)+(Satokasvi!$E$28-Satokasvi!$E$7)+IF(N$8="x",Toimenpiteet!$E$29,0)+IF(N$9="x",Toimenpiteet!$E$60,0)+IF(N$10="x",Toimenpiteet!$E$88,0))/(1+$C$13)^EM$61</f>
        <v>12.416790908728641</v>
      </c>
      <c r="EN100" s="37">
        <f ca="1">IF(O$11="x",Toimenpiteet!$E$115,BN100*(CN100/1000)+(Satokasvi!$E$28-Satokasvi!$E$7)+IF(O$8="x",Toimenpiteet!$E$29,0)+IF(O$9="x",Toimenpiteet!$E$60,0)+IF(O$10="x",Toimenpiteet!$E$88,0))/(1+$C$13)^EN$61</f>
        <v>41.81174712911352</v>
      </c>
      <c r="EO100" s="37">
        <f ca="1">IF(P$11="x",Toimenpiteet!$E$115,BO100*(CO100/1000)+(Satokasvi!$E$28-Satokasvi!$E$7)+IF(P$8="x",Toimenpiteet!$E$29,0)+IF(P$9="x",Toimenpiteet!$E$60,0)+IF(P$10="x",Toimenpiteet!$E$88,0))/(1+$C$13)^EO$61</f>
        <v>-175.19621854193412</v>
      </c>
      <c r="EP100" s="37">
        <f ca="1">IF(Q$11="x",Toimenpiteet!$E$115,BP100*(CP100/1000)+(Satokasvi!$E$28-Satokasvi!$E$7)+IF(Q$8="x",Toimenpiteet!$E$29,0)+IF(Q$9="x",Toimenpiteet!$E$60,0)+IF(Q$10="x",Toimenpiteet!$E$88,0))/(1+$C$13)^EP$61</f>
        <v>222.38452982685021</v>
      </c>
      <c r="EQ100" s="37">
        <f ca="1">IF(R$11="x",Toimenpiteet!$E$115,BQ100*(CQ100/1000)+(Satokasvi!$E$28-Satokasvi!$E$7)+IF(R$8="x",Toimenpiteet!$E$29,0)+IF(R$9="x",Toimenpiteet!$E$60,0)+IF(R$10="x",Toimenpiteet!$E$88,0))/(1+$C$13)^EQ$61</f>
        <v>312.2816795539552</v>
      </c>
      <c r="ER100" s="37">
        <f ca="1">IF(S$11="x",Toimenpiteet!$E$115,BR100*(CR100/1000)+(Satokasvi!$E$28-Satokasvi!$E$7)+IF(S$8="x",Toimenpiteet!$E$29,0)+IF(S$9="x",Toimenpiteet!$E$60,0)+IF(S$10="x",Toimenpiteet!$E$88,0))/(1+$C$13)^ER$61</f>
        <v>-160.32935814886437</v>
      </c>
      <c r="ES100" s="37">
        <f ca="1">IF(T$11="x",Toimenpiteet!$E$115,BS100*(CS100/1000)+(Satokasvi!$E$28-Satokasvi!$E$7)+IF(T$8="x",Toimenpiteet!$E$29,0)+IF(T$9="x",Toimenpiteet!$E$60,0)+IF(T$10="x",Toimenpiteet!$E$88,0))/(1+$C$13)^ES$61</f>
        <v>122.83438388916623</v>
      </c>
      <c r="ET100" s="37">
        <f ca="1">IF(U$11="x",Toimenpiteet!$E$115,BT100*(CT100/1000)+(Satokasvi!$E$28-Satokasvi!$E$7)+IF(U$8="x",Toimenpiteet!$E$29,0)+IF(U$9="x",Toimenpiteet!$E$60,0)+IF(U$10="x",Toimenpiteet!$E$88,0))/(1+$C$13)^ET$61</f>
        <v>-151.12579710516013</v>
      </c>
      <c r="EU100" s="37">
        <f ca="1">IF(V$11="x",Toimenpiteet!$E$115,BU100*(CU100/1000)+(Satokasvi!$E$28-Satokasvi!$E$7)+IF(V$8="x",Toimenpiteet!$E$29,0)+IF(V$9="x",Toimenpiteet!$E$60,0)+IF(V$10="x",Toimenpiteet!$E$88,0))/(1+$C$13)^EU$61</f>
        <v>36.360029159752422</v>
      </c>
      <c r="EV100" s="37">
        <f ca="1">IF(W$11="x",Toimenpiteet!$E$115,BV100*(CV100/1000)+(Satokasvi!$E$28-Satokasvi!$E$7)+IF(W$8="x",Toimenpiteet!$E$29,0)+IF(W$9="x",Toimenpiteet!$E$60,0)+IF(W$10="x",Toimenpiteet!$E$88,0))/(1+$C$13)^EV$61</f>
        <v>86.866803820064035</v>
      </c>
      <c r="EW100" s="37">
        <f ca="1">IF(X$11="x",Toimenpiteet!$E$115,BW100*(CW100/1000)+(Satokasvi!$E$28-Satokasvi!$E$7)+IF(X$8="x",Toimenpiteet!$E$29,0)+IF(X$9="x",Toimenpiteet!$E$60,0)+IF(X$10="x",Toimenpiteet!$E$88,0))/(1+$C$13)^EW$61</f>
        <v>133.29952873670132</v>
      </c>
      <c r="EX100" s="37">
        <f ca="1">IF(Y$11="x",Toimenpiteet!$E$115,BX100*(CX100/1000)+(Satokasvi!$E$28-Satokasvi!$E$7)+IF(Y$8="x",Toimenpiteet!$E$29,0)+IF(Y$9="x",Toimenpiteet!$E$60,0)+IF(Y$10="x",Toimenpiteet!$E$88,0))/(1+$C$13)^EX$61</f>
        <v>72.618846338684008</v>
      </c>
      <c r="EY100" s="37">
        <f ca="1">IF(Z$11="x",Toimenpiteet!$E$115,BY100*(CY100/1000)+(Satokasvi!$E$28-Satokasvi!$E$7)+IF(Z$8="x",Toimenpiteet!$E$29,0)+IF(Z$9="x",Toimenpiteet!$E$60,0)+IF(Z$10="x",Toimenpiteet!$E$88,0))/(1+$C$13)^EY$61</f>
        <v>142.37453902671729</v>
      </c>
      <c r="EZ100" s="37">
        <f ca="1">IF(AA$11="x",Toimenpiteet!$E$115,BZ100*(CZ100/1000)+(Satokasvi!$E$28-Satokasvi!$E$7)+IF(AA$8="x",Toimenpiteet!$E$29,0)+IF(AA$9="x",Toimenpiteet!$E$60,0)+IF(AA$10="x",Toimenpiteet!$E$88,0))/(1+$C$13)^EZ$61</f>
        <v>132.09435803471899</v>
      </c>
      <c r="FA100" s="37"/>
      <c r="FB100" s="37">
        <f t="shared" ca="1" si="48"/>
        <v>-257.28155339805824</v>
      </c>
      <c r="FC100" s="37">
        <f t="shared" ca="1" si="49"/>
        <v>12.510958857522439</v>
      </c>
      <c r="FD100" s="37">
        <f t="shared" ca="1" si="50"/>
        <v>174.67678172361727</v>
      </c>
      <c r="FE100" s="37">
        <f t="shared" ca="1" si="51"/>
        <v>286.30041034829787</v>
      </c>
      <c r="FF100" s="37">
        <f t="shared" ca="1" si="52"/>
        <v>57.709082486494395</v>
      </c>
      <c r="FG100" s="37">
        <f t="shared" ca="1" si="53"/>
        <v>-164.22424553467403</v>
      </c>
      <c r="FH100" s="37">
        <f t="shared" ca="1" si="54"/>
        <v>-50.17759826954979</v>
      </c>
      <c r="FI100" s="37">
        <f t="shared" ca="1" si="55"/>
        <v>-259.37104536274279</v>
      </c>
      <c r="FJ100" s="37">
        <f t="shared" ca="1" si="56"/>
        <v>-462.47147943380389</v>
      </c>
      <c r="FK100" s="37">
        <f t="shared" ca="1" si="57"/>
        <v>-344.78628545699235</v>
      </c>
      <c r="FL100" s="37">
        <f t="shared" ca="1" si="58"/>
        <v>-536.22792375566439</v>
      </c>
      <c r="FM100" s="37">
        <f t="shared" ca="1" si="59"/>
        <v>-523.81113284693572</v>
      </c>
      <c r="FN100" s="37">
        <f t="shared" ca="1" si="60"/>
        <v>-481.99938571782218</v>
      </c>
      <c r="FO100" s="37">
        <f t="shared" ca="1" si="61"/>
        <v>-657.19560425975624</v>
      </c>
      <c r="FP100" s="37">
        <f t="shared" ca="1" si="62"/>
        <v>-434.81107443290603</v>
      </c>
      <c r="FQ100" s="37">
        <f t="shared" ca="1" si="63"/>
        <v>-122.52939487895082</v>
      </c>
      <c r="FR100" s="37">
        <f t="shared" ca="1" si="64"/>
        <v>-282.85875302781517</v>
      </c>
      <c r="FS100" s="37">
        <f t="shared" ca="1" si="65"/>
        <v>-160.02436913864892</v>
      </c>
      <c r="FT100" s="37">
        <f t="shared" ca="1" si="66"/>
        <v>-311.15016624380905</v>
      </c>
      <c r="FU100" s="37">
        <f t="shared" ca="1" si="67"/>
        <v>-274.79013708405665</v>
      </c>
      <c r="FV100" s="37">
        <f t="shared" ca="1" si="68"/>
        <v>-187.92333326399262</v>
      </c>
      <c r="FW100" s="37">
        <f t="shared" ca="1" si="69"/>
        <v>-54.623804527291298</v>
      </c>
      <c r="FX100" s="37">
        <f t="shared" ca="1" si="70"/>
        <v>17.99504181139271</v>
      </c>
      <c r="FY100" s="37">
        <f t="shared" ca="1" si="71"/>
        <v>160.36958083810998</v>
      </c>
      <c r="FZ100" s="37">
        <f t="shared" ca="1" si="72"/>
        <v>292.46393887282898</v>
      </c>
      <c r="GA100" s="37"/>
      <c r="GB100" s="37">
        <f t="shared" ca="1" si="73"/>
        <v>-257.28155339805824</v>
      </c>
      <c r="GC100" s="37">
        <f t="shared" ca="1" si="74"/>
        <v>12.510958857522439</v>
      </c>
      <c r="GD100" s="37">
        <f t="shared" ca="1" si="23"/>
        <v>174.67678172361727</v>
      </c>
      <c r="GE100" s="37">
        <f t="shared" ca="1" si="24"/>
        <v>286.30041034829787</v>
      </c>
      <c r="GF100" s="37">
        <f t="shared" ca="1" si="25"/>
        <v>57.709082486494395</v>
      </c>
      <c r="GG100" s="37">
        <f t="shared" ca="1" si="26"/>
        <v>-164.22424553467403</v>
      </c>
      <c r="GH100" s="37">
        <f t="shared" ca="1" si="27"/>
        <v>-50.17759826954979</v>
      </c>
      <c r="GI100" s="37">
        <f t="shared" ca="1" si="28"/>
        <v>-259.37104536274279</v>
      </c>
      <c r="GJ100" s="37">
        <f t="shared" ca="1" si="29"/>
        <v>-462.47147943380389</v>
      </c>
      <c r="GK100" s="37">
        <f t="shared" ca="1" si="30"/>
        <v>-344.78628545699235</v>
      </c>
      <c r="GL100" s="37">
        <f t="shared" ca="1" si="31"/>
        <v>-536.22792375566439</v>
      </c>
      <c r="GM100" s="37">
        <f t="shared" ca="1" si="32"/>
        <v>-523.81113284693572</v>
      </c>
      <c r="GN100" s="37">
        <f t="shared" ca="1" si="33"/>
        <v>-481.99938571782218</v>
      </c>
      <c r="GO100" s="37">
        <f t="shared" ca="1" si="34"/>
        <v>-657.19560425975624</v>
      </c>
      <c r="GP100" s="37">
        <f t="shared" ca="1" si="35"/>
        <v>-434.81107443290603</v>
      </c>
      <c r="GQ100" s="37">
        <f t="shared" ca="1" si="36"/>
        <v>-122.52939487895082</v>
      </c>
      <c r="GR100" s="37">
        <f t="shared" ca="1" si="37"/>
        <v>-282.85875302781517</v>
      </c>
      <c r="GS100" s="37">
        <f t="shared" ca="1" si="38"/>
        <v>-160.02436913864892</v>
      </c>
      <c r="GT100" s="37">
        <f t="shared" ca="1" si="39"/>
        <v>-311.15016624380905</v>
      </c>
      <c r="GU100" s="37">
        <f t="shared" ca="1" si="40"/>
        <v>-274.79013708405665</v>
      </c>
      <c r="GV100" s="37">
        <f t="shared" ca="1" si="41"/>
        <v>-187.92333326399262</v>
      </c>
      <c r="GW100" s="37">
        <f t="shared" ca="1" si="42"/>
        <v>-54.623804527291298</v>
      </c>
      <c r="GX100" s="37">
        <f t="shared" ca="1" si="43"/>
        <v>17.99504181139271</v>
      </c>
      <c r="GY100" s="37">
        <f t="shared" ca="1" si="44"/>
        <v>160.36958083810998</v>
      </c>
      <c r="GZ100" s="37">
        <f t="shared" ca="1" si="45"/>
        <v>292.46393887282898</v>
      </c>
      <c r="HA100" s="37"/>
      <c r="HB100" s="37">
        <f t="shared" ca="1" si="77"/>
        <v>57.709082486494395</v>
      </c>
      <c r="HC100" s="37">
        <f t="shared" ca="1" si="75"/>
        <v>57.709082486494395</v>
      </c>
      <c r="HD100" s="37">
        <f t="shared" ca="1" si="76"/>
        <v>0</v>
      </c>
      <c r="HE100" s="5"/>
      <c r="HF100" s="37">
        <f>HF90+($BI$6-$BI$5)/9</f>
        <v>-0.27777777777777779</v>
      </c>
      <c r="HG100" s="37">
        <f>$HG$67</f>
        <v>-0.1</v>
      </c>
      <c r="HH100" s="19">
        <f>IF(C$11="x",0,Satokasvi!$H$6*(1+$HF100)*(1+_xlfn.XLOOKUP($HG100,$HG$67:$HG$76,HH$67:HH$76)))</f>
        <v>1787.4999999999998</v>
      </c>
      <c r="HI100" s="35">
        <f>IF(D$11="x",0,Satokasvi!$H$6*(1+$HF100)*(1+_xlfn.XLOOKUP($HG100,$HG$67:$HG$76,HI$67:HI$76)))</f>
        <v>1769.4444444444443</v>
      </c>
      <c r="HJ100" s="35">
        <f>IF(E$11="x",0,Satokasvi!$H$6*(1+$HF100)*(1+_xlfn.XLOOKUP($HG100,$HG$67:$HG$76,HJ$67:HJ$76)))</f>
        <v>1751.3888888888887</v>
      </c>
      <c r="HK100" s="35">
        <f>IF(F$11="x",0,Satokasvi!$H$6*(1+$HF100)*(1+_xlfn.XLOOKUP($HG100,$HG$67:$HG$76,HK$67:HK$76)))</f>
        <v>1733.3333333333333</v>
      </c>
      <c r="HL100" s="35">
        <f>IF(G$11="x",0,Satokasvi!$H$6*(1+$HF100)*(1+_xlfn.XLOOKUP($HG100,$HG$67:$HG$76,HL$67:HL$76)))</f>
        <v>1715.2777777777776</v>
      </c>
      <c r="HM100" s="35">
        <f>IF(H$11="x",0,Satokasvi!$H$6*(1+$HF100)*(1+_xlfn.XLOOKUP($HG100,$HG$67:$HG$76,HM$67:HM$76)))</f>
        <v>1697.2222222222219</v>
      </c>
      <c r="HN100" s="35">
        <f>IF(I$11="x",0,Satokasvi!$H$6*(1+$HF100)*(1+_xlfn.XLOOKUP($HG100,$HG$67:$HG$76,HN$67:HN$76)))</f>
        <v>1679.1666666666665</v>
      </c>
      <c r="HO100" s="35">
        <f>IF(J$11="x",0,Satokasvi!$H$6*(1+$HF100)*(1+_xlfn.XLOOKUP($HG100,$HG$67:$HG$76,HO$67:HO$76)))</f>
        <v>1661.1111111111111</v>
      </c>
      <c r="HP100" s="35">
        <f>IF(K$11="x",0,Satokasvi!$H$6*(1+$HF100)*(1+_xlfn.XLOOKUP($HG100,$HG$67:$HG$76,HP$67:HP$76)))</f>
        <v>1643.0555555555554</v>
      </c>
      <c r="HQ100" s="35">
        <f>IF(L$11="x",0,Satokasvi!$H$6*(1+$HF100)*(1+_xlfn.XLOOKUP($HG100,$HG$67:$HG$76,HQ$67:HQ$76)))</f>
        <v>1625</v>
      </c>
      <c r="HR100" s="35">
        <f>IF(M$11="x",0,Satokasvi!$H$6*(1+$HF100)*(1+_xlfn.XLOOKUP($HG100,$HG$67:$HG$76,HR$67:HR$76)))</f>
        <v>1625</v>
      </c>
      <c r="HS100" s="35">
        <f>IF(N$11="x",0,Satokasvi!$H$6*(1+$HF100)*(1+_xlfn.XLOOKUP($HG100,$HG$67:$HG$76,HS$67:HS$76)))</f>
        <v>1625</v>
      </c>
      <c r="HT100" s="35">
        <f>IF(O$11="x",0,Satokasvi!$H$6*(1+$HF100)*(1+_xlfn.XLOOKUP($HG100,$HG$67:$HG$76,HT$67:HT$76)))</f>
        <v>1625</v>
      </c>
      <c r="HU100" s="35">
        <f>IF(P$11="x",0,Satokasvi!$H$6*(1+$HF100)*(1+_xlfn.XLOOKUP($HG100,$HG$67:$HG$76,HU$67:HU$76)))</f>
        <v>1625</v>
      </c>
      <c r="HV100" s="35">
        <f>IF(Q$11="x",0,Satokasvi!$H$6*(1+$HF100)*(1+_xlfn.XLOOKUP($HG100,$HG$67:$HG$76,HV$67:HV$76)))</f>
        <v>1625</v>
      </c>
      <c r="HW100" s="35">
        <f>IF(R$11="x",0,Satokasvi!$H$6*(1+$HF100)*(1+_xlfn.XLOOKUP($HG100,$HG$67:$HG$76,HW$67:HW$76)))</f>
        <v>1625</v>
      </c>
      <c r="HX100" s="35">
        <f>IF(S$11="x",0,Satokasvi!$H$6*(1+$HF100)*(1+_xlfn.XLOOKUP($HG100,$HG$67:$HG$76,HX$67:HX$76)))</f>
        <v>1625</v>
      </c>
      <c r="HY100" s="35">
        <f>IF(T$11="x",0,Satokasvi!$H$6*(1+$HF100)*(1+_xlfn.XLOOKUP($HG100,$HG$67:$HG$76,HY$67:HY$76)))</f>
        <v>1625</v>
      </c>
      <c r="HZ100" s="35">
        <f>IF(U$11="x",0,Satokasvi!$H$6*(1+$HF100)*(1+_xlfn.XLOOKUP($HG100,$HG$67:$HG$76,HZ$67:HZ$76)))</f>
        <v>1625</v>
      </c>
      <c r="IA100" s="35">
        <f>IF(V$11="x",0,Satokasvi!$H$6*(1+$HF100)*(1+_xlfn.XLOOKUP($HG100,$HG$67:$HG$76,IA$67:IA$76)))</f>
        <v>1625</v>
      </c>
      <c r="IB100" s="35">
        <f>IF(W$11="x",0,Satokasvi!$H$6*(1+$HF100)*(1+_xlfn.XLOOKUP($HG100,$HG$67:$HG$76,IB$67:IB$76)))</f>
        <v>1625</v>
      </c>
      <c r="IC100" s="35">
        <f>IF(X$11="x",0,Satokasvi!$H$6*(1+$HF100)*(1+_xlfn.XLOOKUP($HG100,$HG$67:$HG$76,IC$67:IC$76)))</f>
        <v>1625</v>
      </c>
      <c r="ID100" s="35">
        <f>IF(Y$11="x",0,Satokasvi!$H$6*(1+$HF100)*(1+_xlfn.XLOOKUP($HG100,$HG$67:$HG$76,ID$67:ID$76)))</f>
        <v>1625</v>
      </c>
      <c r="IE100" s="35">
        <f>IF(Z$11="x",0,Satokasvi!$H$6*(1+$HF100)*(1+_xlfn.XLOOKUP($HG100,$HG$67:$HG$76,IE$67:IE$76)))</f>
        <v>1625</v>
      </c>
      <c r="IF100" s="35">
        <f>IF(AA$11="x",0,Satokasvi!$H$6*(1+$HF100)*(1+_xlfn.XLOOKUP($HG100,$HG$67:$HG$76,IF$67:IF$76)))</f>
        <v>1625</v>
      </c>
    </row>
    <row r="101" spans="2:240" x14ac:dyDescent="0.35">
      <c r="B101" s="15">
        <f t="shared" ca="1" si="86"/>
        <v>0.19411505873346846</v>
      </c>
      <c r="C101" s="15">
        <f t="shared" ca="1" si="86"/>
        <v>0.75959982486712896</v>
      </c>
      <c r="D101" s="15">
        <f t="shared" ca="1" si="86"/>
        <v>0.24971471731717332</v>
      </c>
      <c r="E101" s="15">
        <f t="shared" ca="1" si="86"/>
        <v>0.55641895240208372</v>
      </c>
      <c r="F101" s="15">
        <f t="shared" ca="1" si="86"/>
        <v>0.21573107900865063</v>
      </c>
      <c r="G101" s="15">
        <f t="shared" ca="1" si="86"/>
        <v>0.22507424251290786</v>
      </c>
      <c r="H101" s="15">
        <f t="shared" ca="1" si="86"/>
        <v>0.23036104861826212</v>
      </c>
      <c r="I101" s="15">
        <f t="shared" ca="1" si="86"/>
        <v>0.98432370623566479</v>
      </c>
      <c r="J101" s="15">
        <f t="shared" ca="1" si="86"/>
        <v>3.8612615786872473E-2</v>
      </c>
      <c r="K101" s="15">
        <f t="shared" ca="1" si="86"/>
        <v>0.62683718019046364</v>
      </c>
      <c r="L101" s="15">
        <f t="shared" ca="1" si="86"/>
        <v>9.7176371747724644E-2</v>
      </c>
      <c r="M101" s="15">
        <f t="shared" ca="1" si="86"/>
        <v>0.85817927595680588</v>
      </c>
      <c r="N101" s="15">
        <f t="shared" ca="1" si="86"/>
        <v>0.37127022515804375</v>
      </c>
      <c r="O101" s="15">
        <f t="shared" ca="1" si="86"/>
        <v>0.8015074159703357</v>
      </c>
      <c r="P101" s="15">
        <f t="shared" ca="1" si="86"/>
        <v>0.46191110571307037</v>
      </c>
      <c r="Q101" s="15">
        <f t="shared" ca="1" si="86"/>
        <v>0.14809183320277819</v>
      </c>
      <c r="R101" s="15">
        <f t="shared" ca="1" si="85"/>
        <v>0.58974854741957128</v>
      </c>
      <c r="S101" s="15">
        <f t="shared" ca="1" si="85"/>
        <v>1.3497967332199878E-2</v>
      </c>
      <c r="T101" s="15">
        <f t="shared" ca="1" si="81"/>
        <v>0.67147049966499317</v>
      </c>
      <c r="U101" s="15">
        <f t="shared" ca="1" si="81"/>
        <v>0.88738879332055387</v>
      </c>
      <c r="V101" s="15">
        <f t="shared" ca="1" si="81"/>
        <v>0.51287861884827812</v>
      </c>
      <c r="W101" s="15">
        <f t="shared" ca="1" si="81"/>
        <v>6.4451469474994361E-2</v>
      </c>
      <c r="X101" s="15">
        <f t="shared" ca="1" si="81"/>
        <v>0.92899810654244741</v>
      </c>
      <c r="Y101" s="15">
        <f t="shared" ca="1" si="81"/>
        <v>0.88541436661611372</v>
      </c>
      <c r="Z101" s="15">
        <f t="shared" ca="1" si="81"/>
        <v>0.38426092261175449</v>
      </c>
      <c r="AB101" s="5">
        <f ca="1">_xlfn.NORM.INV(B101,Satokasvi!$H$8,Satokasvi!$I$8)*_xlfn.BINOM.INV(1,(1-Satokasvi!$H$15),B101)</f>
        <v>0</v>
      </c>
      <c r="AC101" s="5">
        <f ca="1">_xlfn.NORM.INV(C101,Satokasvi!$H$8,Satokasvi!$I$8)*_xlfn.BINOM.INV(1,(1-Satokasvi!$H$15),C101)</f>
        <v>2676.2539714224349</v>
      </c>
      <c r="AD101" s="5">
        <f ca="1">_xlfn.NORM.INV(D101,Satokasvi!$H$8,Satokasvi!$I$8)*_xlfn.BINOM.INV(1,(1-Satokasvi!$H$15),D101)</f>
        <v>0</v>
      </c>
      <c r="AE101" s="5">
        <f ca="1">_xlfn.NORM.INV(E101,Satokasvi!$H$8,Satokasvi!$I$8)*_xlfn.BINOM.INV(1,(1-Satokasvi!$H$15),E101)</f>
        <v>2535.4740185753894</v>
      </c>
      <c r="AF101" s="5">
        <f ca="1">_xlfn.NORM.INV(F101,Satokasvi!$H$8,Satokasvi!$I$8)*_xlfn.BINOM.INV(1,(1-Satokasvi!$H$15),F101)</f>
        <v>0</v>
      </c>
      <c r="AG101" s="5">
        <f ca="1">_xlfn.NORM.INV(G101,Satokasvi!$H$8,Satokasvi!$I$8)*_xlfn.BINOM.INV(1,(1-Satokasvi!$H$15),G101)</f>
        <v>0</v>
      </c>
      <c r="AH101" s="5">
        <f ca="1">_xlfn.NORM.INV(H101,Satokasvi!$H$8,Satokasvi!$I$8)*_xlfn.BINOM.INV(1,(1-Satokasvi!$H$15),H101)</f>
        <v>0</v>
      </c>
      <c r="AI101" s="5">
        <f ca="1">_xlfn.NORM.INV(I101,Satokasvi!$H$8,Satokasvi!$I$8)*_xlfn.BINOM.INV(1,(1-Satokasvi!$H$15),I101)</f>
        <v>3038.1421849302992</v>
      </c>
      <c r="AJ101" s="5">
        <f ca="1">_xlfn.NORM.INV(J101,Satokasvi!$H$8,Satokasvi!$I$8)*_xlfn.BINOM.INV(1,(1-Satokasvi!$H$15),J101)</f>
        <v>0</v>
      </c>
      <c r="AK101" s="5">
        <f ca="1">_xlfn.NORM.INV(K101,Satokasvi!$H$8,Satokasvi!$I$8)*_xlfn.BINOM.INV(1,(1-Satokasvi!$H$15),K101)</f>
        <v>2580.8720179674965</v>
      </c>
      <c r="AL101" s="5">
        <f ca="1">_xlfn.NORM.INV(L101,Satokasvi!$H$8,Satokasvi!$I$8)*_xlfn.BINOM.INV(1,(1-Satokasvi!$H$15),L101)</f>
        <v>0</v>
      </c>
      <c r="AM101" s="5">
        <f ca="1">_xlfn.NORM.INV(M101,Satokasvi!$H$8,Satokasvi!$I$8)*_xlfn.BINOM.INV(1,(1-Satokasvi!$H$15),M101)</f>
        <v>2768.043743873855</v>
      </c>
      <c r="AN101" s="5">
        <f ca="1">_xlfn.NORM.INV(N101,Satokasvi!$H$8,Satokasvi!$I$8)*_xlfn.BINOM.INV(1,(1-Satokasvi!$H$15),N101)</f>
        <v>2417.8772507434333</v>
      </c>
      <c r="AO101" s="5">
        <f ca="1">_xlfn.NORM.INV(O101,Satokasvi!$H$8,Satokasvi!$I$8)*_xlfn.BINOM.INV(1,(1-Satokasvi!$H$15),O101)</f>
        <v>2711.7544643435513</v>
      </c>
      <c r="AP101" s="5">
        <f ca="1">_xlfn.NORM.INV(P101,Satokasvi!$H$8,Satokasvi!$I$8)*_xlfn.BINOM.INV(1,(1-Satokasvi!$H$15),P101)</f>
        <v>2476.0949468506165</v>
      </c>
      <c r="AQ101" s="5">
        <f ca="1">_xlfn.NORM.INV(Q101,Satokasvi!$H$8,Satokasvi!$I$8)*_xlfn.BINOM.INV(1,(1-Satokasvi!$H$15),Q101)</f>
        <v>0</v>
      </c>
      <c r="AR101" s="5">
        <f ca="1">_xlfn.NORM.INV(R101,Satokasvi!$H$8,Satokasvi!$I$8)*_xlfn.BINOM.INV(1,(1-Satokasvi!$H$15),R101)</f>
        <v>2556.7245489026536</v>
      </c>
      <c r="AS101" s="5">
        <f ca="1">_xlfn.NORM.INV(S101,Satokasvi!$H$8,Satokasvi!$I$8)*_xlfn.BINOM.INV(1,(1-Satokasvi!$H$15),S101)</f>
        <v>0</v>
      </c>
      <c r="AT101" s="5">
        <f ca="1">_xlfn.NORM.INV(T101,Satokasvi!$H$8,Satokasvi!$I$8)*_xlfn.BINOM.INV(1,(1-Satokasvi!$H$15),T101)</f>
        <v>2610.9943233424092</v>
      </c>
      <c r="AU101" s="5">
        <f ca="1">_xlfn.NORM.INV(U101,Satokasvi!$H$8,Satokasvi!$I$8)*_xlfn.BINOM.INV(1,(1-Satokasvi!$H$15),U101)</f>
        <v>2803.1894634983037</v>
      </c>
      <c r="AV101" s="5">
        <f ca="1">_xlfn.NORM.INV(V101,Satokasvi!$H$8,Satokasvi!$I$8)*_xlfn.BINOM.INV(1,(1-Satokasvi!$H$15),V101)</f>
        <v>2508.0718797839841</v>
      </c>
      <c r="AW101" s="5">
        <f ca="1">_xlfn.NORM.INV(W101,Satokasvi!$H$8,Satokasvi!$I$8)*_xlfn.BINOM.INV(1,(1-Satokasvi!$H$15),W101)</f>
        <v>0</v>
      </c>
      <c r="AX101" s="5">
        <f ca="1">_xlfn.NORM.INV(X101,Satokasvi!$H$8,Satokasvi!$I$8)*_xlfn.BINOM.INV(1,(1-Satokasvi!$H$15),X101)</f>
        <v>2867.092462309633</v>
      </c>
      <c r="AY101" s="5">
        <f ca="1">_xlfn.NORM.INV(Y101,Satokasvi!$H$8,Satokasvi!$I$8)*_xlfn.BINOM.INV(1,(1-Satokasvi!$H$15),Y101)</f>
        <v>2800.6240956742195</v>
      </c>
      <c r="AZ101" s="5">
        <f ca="1">_xlfn.NORM.INV(Z101,Satokasvi!$H$8,Satokasvi!$I$8)*_xlfn.BINOM.INV(1,(1-Satokasvi!$H$15),Z101)</f>
        <v>2426.4227660918159</v>
      </c>
      <c r="BB101" s="5">
        <f ca="1">IF(C$11="x",0,_xlfn.NORM.INV(B101,Satokasvi!$H$8,Satokasvi!$I$8)*IF(C$8="x",(1+Toimenpiteet!$C$7),1)*IF(C$9="x",(1+Toimenpiteet!$C$34),1)*(1+C$30)*_xlfn.BINOM.INV(1,(1-(Satokasvi!$H$15*(1+C$41))),B101))</f>
        <v>0</v>
      </c>
      <c r="BC101" s="5">
        <f ca="1">IF(D$11="x",0,_xlfn.NORM.INV(C101,Satokasvi!$H$8,Satokasvi!$I$8)*IF(D$8="x",(1+Toimenpiteet!$C$7),1)*IF(D$9="x",(1+Toimenpiteet!$C$34),1)*(1+D$30)*_xlfn.BINOM.INV(1,(1-(Satokasvi!$H$15*(1+D$41))),C101))</f>
        <v>2676.2539714224349</v>
      </c>
      <c r="BD101" s="5">
        <f ca="1">IF(E$11="x",0,_xlfn.NORM.INV(D101,Satokasvi!$H$8,Satokasvi!$I$8)*IF(E$8="x",(1+Toimenpiteet!$C$7),1)*IF(E$9="x",(1+Toimenpiteet!$C$34),1)*(1+E$30)*_xlfn.BINOM.INV(1,(1-(Satokasvi!$H$15*(1+E$41))),D101))</f>
        <v>0</v>
      </c>
      <c r="BE101" s="5">
        <f ca="1">IF(F$11="x",0,_xlfn.NORM.INV(E101,Satokasvi!$H$8,Satokasvi!$I$8)*IF(F$8="x",(1+Toimenpiteet!$C$7),1)*IF(F$9="x",(1+Toimenpiteet!$C$34),1)*(1+F$30)*_xlfn.BINOM.INV(1,(1-(Satokasvi!$H$15*(1+F$41))),E101))</f>
        <v>2535.4740185753894</v>
      </c>
      <c r="BF101" s="5">
        <f ca="1">IF(G$11="x",0,_xlfn.NORM.INV(F101,Satokasvi!$H$8,Satokasvi!$I$8)*IF(G$8="x",(1+Toimenpiteet!$C$7),1)*IF(G$9="x",(1+Toimenpiteet!$C$34),1)*(1+G$30)*_xlfn.BINOM.INV(1,(1-(Satokasvi!$H$15*(1+G$41))),F101))</f>
        <v>0</v>
      </c>
      <c r="BG101" s="5">
        <f ca="1">IF(H$11="x",0,_xlfn.NORM.INV(G101,Satokasvi!$H$8,Satokasvi!$I$8)*IF(H$8="x",(1+Toimenpiteet!$C$7),1)*IF(H$9="x",(1+Toimenpiteet!$C$34),1)*(1+H$30)*_xlfn.BINOM.INV(1,(1-(Satokasvi!$H$15*(1+H$41))),G101))</f>
        <v>0</v>
      </c>
      <c r="BH101" s="5">
        <f ca="1">IF(I$11="x",0,_xlfn.NORM.INV(H101,Satokasvi!$H$8,Satokasvi!$I$8)*IF(I$8="x",(1+Toimenpiteet!$C$7),1)*IF(I$9="x",(1+Toimenpiteet!$C$34),1)*(1+I$30)*_xlfn.BINOM.INV(1,(1-(Satokasvi!$H$15*(1+I$41))),H101))</f>
        <v>0</v>
      </c>
      <c r="BI101" s="5">
        <f ca="1">IF(J$11="x",0,_xlfn.NORM.INV(I101,Satokasvi!$H$8,Satokasvi!$I$8)*IF(J$8="x",(1+Toimenpiteet!$C$7),1)*IF(J$9="x",(1+Toimenpiteet!$C$34),1)*(1+J$30)*_xlfn.BINOM.INV(1,(1-(Satokasvi!$H$15*(1+J$41))),I101))</f>
        <v>3038.1421849302992</v>
      </c>
      <c r="BJ101" s="5">
        <f ca="1">IF(K$11="x",0,_xlfn.NORM.INV(J101,Satokasvi!$H$8,Satokasvi!$I$8)*IF(K$8="x",(1+Toimenpiteet!$C$7),1)*IF(K$9="x",(1+Toimenpiteet!$C$34),1)*(1+K$30)*_xlfn.BINOM.INV(1,(1-(Satokasvi!$H$15*(1+K$41))),J101))</f>
        <v>0</v>
      </c>
      <c r="BK101" s="5">
        <f ca="1">IF(L$11="x",0,_xlfn.NORM.INV(K101,Satokasvi!$H$8,Satokasvi!$I$8)*IF(L$8="x",(1+Toimenpiteet!$C$7),1)*IF(L$9="x",(1+Toimenpiteet!$C$34),1)*(1+L$30)*_xlfn.BINOM.INV(1,(1-(Satokasvi!$H$15*(1+L$41))),K101))</f>
        <v>2580.8720179674965</v>
      </c>
      <c r="BL101" s="5">
        <f ca="1">IF(M$11="x",0,_xlfn.NORM.INV(L101,Satokasvi!$H$8,Satokasvi!$I$8)*IF(M$8="x",(1+Toimenpiteet!$C$7),1)*IF(M$9="x",(1+Toimenpiteet!$C$34),1)*(1+M$30)*_xlfn.BINOM.INV(1,(1-(Satokasvi!$H$15*(1+M$41))),L101))</f>
        <v>0</v>
      </c>
      <c r="BM101" s="5">
        <f ca="1">IF(N$11="x",0,_xlfn.NORM.INV(M101,Satokasvi!$H$8,Satokasvi!$I$8)*IF(N$8="x",(1+Toimenpiteet!$C$7),1)*IF(N$9="x",(1+Toimenpiteet!$C$34),1)*(1+N$30)*_xlfn.BINOM.INV(1,(1-(Satokasvi!$H$15*(1+N$41))),M101))</f>
        <v>2768.043743873855</v>
      </c>
      <c r="BN101" s="5">
        <f ca="1">IF(O$11="x",0,_xlfn.NORM.INV(N101,Satokasvi!$H$8,Satokasvi!$I$8)*IF(O$8="x",(1+Toimenpiteet!$C$7),1)*IF(O$9="x",(1+Toimenpiteet!$C$34),1)*(1+O$30)*_xlfn.BINOM.INV(1,(1-(Satokasvi!$H$15*(1+O$41))),N101))</f>
        <v>2417.8772507434333</v>
      </c>
      <c r="BO101" s="5">
        <f ca="1">IF(P$11="x",0,_xlfn.NORM.INV(O101,Satokasvi!$H$8,Satokasvi!$I$8)*IF(P$8="x",(1+Toimenpiteet!$C$7),1)*IF(P$9="x",(1+Toimenpiteet!$C$34),1)*(1+P$30)*_xlfn.BINOM.INV(1,(1-(Satokasvi!$H$15*(1+P$41))),O101))</f>
        <v>2711.7544643435513</v>
      </c>
      <c r="BP101" s="5">
        <f ca="1">IF(Q$11="x",0,_xlfn.NORM.INV(P101,Satokasvi!$H$8,Satokasvi!$I$8)*IF(Q$8="x",(1+Toimenpiteet!$C$7),1)*IF(Q$9="x",(1+Toimenpiteet!$C$34),1)*(1+Q$30)*_xlfn.BINOM.INV(1,(1-(Satokasvi!$H$15*(1+Q$41))),P101))</f>
        <v>2476.0949468506165</v>
      </c>
      <c r="BQ101" s="5">
        <f ca="1">IF(R$11="x",0,_xlfn.NORM.INV(Q101,Satokasvi!$H$8,Satokasvi!$I$8)*IF(R$8="x",(1+Toimenpiteet!$C$7),1)*IF(R$9="x",(1+Toimenpiteet!$C$34),1)*(1+R$30)*_xlfn.BINOM.INV(1,(1-(Satokasvi!$H$15*(1+R$41))),Q101))</f>
        <v>0</v>
      </c>
      <c r="BR101" s="5">
        <f ca="1">IF(S$11="x",0,_xlfn.NORM.INV(R101,Satokasvi!$H$8,Satokasvi!$I$8)*IF(S$8="x",(1+Toimenpiteet!$C$7),1)*IF(S$9="x",(1+Toimenpiteet!$C$34),1)*(1+S$30)*_xlfn.BINOM.INV(1,(1-(Satokasvi!$H$15*(1+S$41))),R101))</f>
        <v>2556.7245489026536</v>
      </c>
      <c r="BS101" s="5">
        <f ca="1">IF(T$11="x",0,_xlfn.NORM.INV(S101,Satokasvi!$H$8,Satokasvi!$I$8)*IF(T$8="x",(1+Toimenpiteet!$C$7),1)*IF(T$9="x",(1+Toimenpiteet!$C$34),1)*(1+T$30)*_xlfn.BINOM.INV(1,(1-(Satokasvi!$H$15*(1+T$41))),S101))</f>
        <v>0</v>
      </c>
      <c r="BT101" s="5">
        <f ca="1">IF(U$11="x",0,_xlfn.NORM.INV(T101,Satokasvi!$H$8,Satokasvi!$I$8)*IF(U$8="x",(1+Toimenpiteet!$C$7),1)*IF(U$9="x",(1+Toimenpiteet!$C$34),1)*(1+U$30)*_xlfn.BINOM.INV(1,(1-(Satokasvi!$H$15*(1+U$41))),T101))</f>
        <v>2610.9943233424092</v>
      </c>
      <c r="BU101" s="5">
        <f ca="1">IF(V$11="x",0,_xlfn.NORM.INV(U101,Satokasvi!$H$8,Satokasvi!$I$8)*IF(V$8="x",(1+Toimenpiteet!$C$7),1)*IF(V$9="x",(1+Toimenpiteet!$C$34),1)*(1+V$30)*_xlfn.BINOM.INV(1,(1-(Satokasvi!$H$15*(1+V$41))),U101))</f>
        <v>2803.1894634983037</v>
      </c>
      <c r="BV101" s="5">
        <f ca="1">IF(W$11="x",0,_xlfn.NORM.INV(V101,Satokasvi!$H$8,Satokasvi!$I$8)*IF(W$8="x",(1+Toimenpiteet!$C$7),1)*IF(W$9="x",(1+Toimenpiteet!$C$34),1)*(1+W$30)*_xlfn.BINOM.INV(1,(1-(Satokasvi!$H$15*(1+W$41))),V101))</f>
        <v>2508.0718797839841</v>
      </c>
      <c r="BW101" s="5">
        <f ca="1">IF(X$11="x",0,_xlfn.NORM.INV(W101,Satokasvi!$H$8,Satokasvi!$I$8)*IF(X$8="x",(1+Toimenpiteet!$C$7),1)*IF(X$9="x",(1+Toimenpiteet!$C$34),1)*(1+X$30)*_xlfn.BINOM.INV(1,(1-(Satokasvi!$H$15*(1+X$41))),W101))</f>
        <v>0</v>
      </c>
      <c r="BX101" s="5">
        <f ca="1">IF(Y$11="x",0,_xlfn.NORM.INV(X101,Satokasvi!$H$8,Satokasvi!$I$8)*IF(Y$8="x",(1+Toimenpiteet!$C$7),1)*IF(Y$9="x",(1+Toimenpiteet!$C$34),1)*(1+Y$30)*_xlfn.BINOM.INV(1,(1-(Satokasvi!$H$15*(1+Y$41))),X101))</f>
        <v>2867.092462309633</v>
      </c>
      <c r="BY101" s="5">
        <f ca="1">IF(Z$11="x",0,_xlfn.NORM.INV(Y101,Satokasvi!$H$8,Satokasvi!$I$8)*IF(Z$8="x",(1+Toimenpiteet!$C$7),1)*IF(Z$9="x",(1+Toimenpiteet!$C$34),1)*(1+Z$30)*_xlfn.BINOM.INV(1,(1-(Satokasvi!$H$15*(1+Z$41))),Y101))</f>
        <v>2800.6240956742195</v>
      </c>
      <c r="BZ101" s="5">
        <f ca="1">IF(AA$11="x",0,_xlfn.NORM.INV(Z101,Satokasvi!$H$8,Satokasvi!$I$8)*IF(AA$8="x",(1+Toimenpiteet!$C$7),1)*IF(AA$9="x",(1+Toimenpiteet!$C$34),1)*(1+AA$30)*_xlfn.BINOM.INV(1,(1-(Satokasvi!$H$15*(1+AA$41))),Z101))</f>
        <v>2426.4227660918159</v>
      </c>
      <c r="CB101" s="35">
        <f ca="1">_xlfn.NORM.INV(RAND(),Satokasvi!$H$13,Satokasvi!$I$13)</f>
        <v>269.70452692927762</v>
      </c>
      <c r="CC101" s="35">
        <f ca="1">_xlfn.NORM.INV(RAND(),Satokasvi!$H$13,Satokasvi!$I$13)</f>
        <v>287.40713411081111</v>
      </c>
      <c r="CD101" s="35">
        <f ca="1">_xlfn.NORM.INV(RAND(),Satokasvi!$H$13,Satokasvi!$I$13)</f>
        <v>242.11247510530316</v>
      </c>
      <c r="CE101" s="35">
        <f ca="1">_xlfn.NORM.INV(RAND(),Satokasvi!$H$13,Satokasvi!$I$13)</f>
        <v>182.60154608764969</v>
      </c>
      <c r="CF101" s="35">
        <f ca="1">_xlfn.NORM.INV(RAND(),Satokasvi!$H$13,Satokasvi!$I$13)</f>
        <v>209.94567529721968</v>
      </c>
      <c r="CG101" s="35">
        <f ca="1">_xlfn.NORM.INV(RAND(),Satokasvi!$H$13,Satokasvi!$I$13)</f>
        <v>211.1539944644762</v>
      </c>
      <c r="CH101" s="35">
        <f ca="1">_xlfn.NORM.INV(RAND(),Satokasvi!$H$13,Satokasvi!$I$13)</f>
        <v>184.61261426119887</v>
      </c>
      <c r="CI101" s="35">
        <f ca="1">_xlfn.NORM.INV(RAND(),Satokasvi!$H$13,Satokasvi!$I$13)</f>
        <v>219.41304919845282</v>
      </c>
      <c r="CJ101" s="35">
        <f ca="1">_xlfn.NORM.INV(RAND(),Satokasvi!$H$13,Satokasvi!$I$13)</f>
        <v>169.36147738772826</v>
      </c>
      <c r="CK101" s="35">
        <f ca="1">_xlfn.NORM.INV(RAND(),Satokasvi!$H$13,Satokasvi!$I$13)</f>
        <v>238.44404923302918</v>
      </c>
      <c r="CL101" s="35">
        <f ca="1">_xlfn.NORM.INV(RAND(),Satokasvi!$H$13,Satokasvi!$I$13)</f>
        <v>214.06144387151585</v>
      </c>
      <c r="CM101" s="35">
        <f ca="1">_xlfn.NORM.INV(RAND(),Satokasvi!$H$13,Satokasvi!$I$13)</f>
        <v>205.71132872745423</v>
      </c>
      <c r="CN101" s="35">
        <f ca="1">_xlfn.NORM.INV(RAND(),Satokasvi!$H$13,Satokasvi!$I$13)</f>
        <v>222.08289475259485</v>
      </c>
      <c r="CO101" s="35">
        <f ca="1">_xlfn.NORM.INV(RAND(),Satokasvi!$H$13,Satokasvi!$I$13)</f>
        <v>332.82180237191847</v>
      </c>
      <c r="CP101" s="35">
        <f ca="1">_xlfn.NORM.INV(RAND(),Satokasvi!$H$13,Satokasvi!$I$13)</f>
        <v>224.17059714132662</v>
      </c>
      <c r="CQ101" s="35">
        <f ca="1">_xlfn.NORM.INV(RAND(),Satokasvi!$H$13,Satokasvi!$I$13)</f>
        <v>148.71317363906152</v>
      </c>
      <c r="CR101" s="35">
        <f ca="1">_xlfn.NORM.INV(RAND(),Satokasvi!$H$13,Satokasvi!$I$13)</f>
        <v>283.31114293088444</v>
      </c>
      <c r="CS101" s="35">
        <f ca="1">_xlfn.NORM.INV(RAND(),Satokasvi!$H$13,Satokasvi!$I$13)</f>
        <v>188.07800439052809</v>
      </c>
      <c r="CT101" s="35">
        <f ca="1">_xlfn.NORM.INV(RAND(),Satokasvi!$H$13,Satokasvi!$I$13)</f>
        <v>226.75829469925395</v>
      </c>
      <c r="CU101" s="35">
        <f ca="1">_xlfn.NORM.INV(RAND(),Satokasvi!$H$13,Satokasvi!$I$13)</f>
        <v>189.14686129427378</v>
      </c>
      <c r="CV101" s="35">
        <f ca="1">_xlfn.NORM.INV(RAND(),Satokasvi!$H$13,Satokasvi!$I$13)</f>
        <v>161.31325455154311</v>
      </c>
      <c r="CW101" s="35">
        <f ca="1">_xlfn.NORM.INV(RAND(),Satokasvi!$H$13,Satokasvi!$I$13)</f>
        <v>204.31911343876041</v>
      </c>
      <c r="CX101" s="35">
        <f ca="1">_xlfn.NORM.INV(RAND(),Satokasvi!$H$13,Satokasvi!$I$13)</f>
        <v>213.3188183526309</v>
      </c>
      <c r="CY101" s="35">
        <f ca="1">_xlfn.NORM.INV(RAND(),Satokasvi!$H$13,Satokasvi!$I$13)</f>
        <v>127.89623741364763</v>
      </c>
      <c r="CZ101" s="35">
        <f ca="1">_xlfn.NORM.INV(RAND(),Satokasvi!$H$13,Satokasvi!$I$13)</f>
        <v>225.97827921703526</v>
      </c>
      <c r="DB101" s="37">
        <f ca="1">(AB101*(CB101/1000)+(Satokasvi!$E$28-Satokasvi!$E$7))/(1+$C$13)^DB$61</f>
        <v>-257.28155339805824</v>
      </c>
      <c r="DC101" s="37">
        <f ca="1">(AC101*(CC101/1000)+(Satokasvi!$E$28-Satokasvi!$E$7))/(1+$C$13)^DC$61</f>
        <v>475.23280618267376</v>
      </c>
      <c r="DD101" s="37">
        <f ca="1">(AD101*(CD101/1000)+(Satokasvi!$E$28-Satokasvi!$E$7))/(1+$C$13)^DD$61</f>
        <v>-242.51253972858729</v>
      </c>
      <c r="DE101" s="37">
        <f ca="1">(AE101*(CE101/1000)+(Satokasvi!$E$28-Satokasvi!$E$7))/(1+$C$13)^DE$61</f>
        <v>175.9039770261171</v>
      </c>
      <c r="DF101" s="37">
        <f ca="1">(AF101*(CF101/1000)+(Satokasvi!$E$28-Satokasvi!$E$7))/(1+$C$13)^DF$61</f>
        <v>-228.59132786180348</v>
      </c>
      <c r="DG101" s="37">
        <f ca="1">(AG101*(CG101/1000)+(Satokasvi!$E$28-Satokasvi!$E$7))/(1+$C$13)^DG$61</f>
        <v>-221.93332802116842</v>
      </c>
      <c r="DH101" s="37">
        <f ca="1">(AH101*(CH101/1000)+(Satokasvi!$E$28-Satokasvi!$E$7))/(1+$C$13)^DH$61</f>
        <v>-215.46925050598875</v>
      </c>
      <c r="DI101" s="37">
        <f ca="1">(AI101*(CI101/1000)+(Satokasvi!$E$28-Satokasvi!$E$7))/(1+$C$13)^DI$61</f>
        <v>317.03309589857582</v>
      </c>
      <c r="DJ101" s="37">
        <f ca="1">(AJ101*(CJ101/1000)+(Satokasvi!$E$28-Satokasvi!$E$7))/(1+$C$13)^DJ$61</f>
        <v>-203.10043407106113</v>
      </c>
      <c r="DK101" s="37">
        <f ca="1">(AK101*(CK101/1000)+(Satokasvi!$E$28-Satokasvi!$E$7))/(1+$C$13)^DK$61</f>
        <v>260.72572661655738</v>
      </c>
      <c r="DL101" s="37">
        <f ca="1">(AL101*(CL101/1000)+(Satokasvi!$E$28-Satokasvi!$E$7))/(1+$C$13)^DL$61</f>
        <v>-191.44163829867202</v>
      </c>
      <c r="DM101" s="37">
        <f ca="1">(AM101*(CM101/1000)+(Satokasvi!$E$28-Satokasvi!$E$7))/(1+$C$13)^DM$61</f>
        <v>213.51262987820377</v>
      </c>
      <c r="DN101" s="37">
        <f ca="1">(AN101*(CN101/1000)+(Satokasvi!$E$28-Satokasvi!$E$7))/(1+$C$13)^DN$61</f>
        <v>185.19777687794812</v>
      </c>
      <c r="DO101" s="37">
        <f ca="1">(AO101*(CO101/1000)+(Satokasvi!$E$28-Satokasvi!$E$7))/(1+$C$13)^DO$61</f>
        <v>421.48310142327938</v>
      </c>
      <c r="DP101" s="37">
        <f ca="1">(AP101*(CP101/1000)+(Satokasvi!$E$28-Satokasvi!$E$7))/(1+$C$13)^DP$61</f>
        <v>186.18340776792709</v>
      </c>
      <c r="DQ101" s="37">
        <f ca="1">(AQ101*(CQ101/1000)+(Satokasvi!$E$28-Satokasvi!$E$7))/(1+$C$13)^DQ$61</f>
        <v>-165.13923889333032</v>
      </c>
      <c r="DR101" s="37">
        <f ca="1">(AR101*(CR101/1000)+(Satokasvi!$E$28-Satokasvi!$E$7))/(1+$C$13)^DR$61</f>
        <v>277.91342961099849</v>
      </c>
      <c r="DS101" s="37">
        <f ca="1">(AS101*(CS101/1000)+(Satokasvi!$E$28-Satokasvi!$E$7))/(1+$C$13)^DS$61</f>
        <v>-155.65957101831492</v>
      </c>
      <c r="DT101" s="37">
        <f ca="1">(AT101*(CT101/1000)+(Satokasvi!$E$28-Satokasvi!$E$7))/(1+$C$13)^DT$61</f>
        <v>186.52038278203563</v>
      </c>
      <c r="DU101" s="37">
        <f ca="1">(AU101*(CU101/1000)+(Satokasvi!$E$28-Satokasvi!$E$7))/(1+$C$13)^DU$61</f>
        <v>146.84283201550852</v>
      </c>
      <c r="DV101" s="37">
        <f ca="1">(AV101*(CV101/1000)+(Satokasvi!$E$28-Satokasvi!$E$7))/(1+$C$13)^DV$61</f>
        <v>75.033943387197453</v>
      </c>
      <c r="DW101" s="37">
        <f ca="1">(AW101*(CW101/1000)+(Satokasvi!$E$28-Satokasvi!$E$7))/(1+$C$13)^DW$61</f>
        <v>-138.30151273388518</v>
      </c>
      <c r="DX101" s="37">
        <f ca="1">(AX101*(CX101/1000)+(Satokasvi!$E$28-Satokasvi!$E$7))/(1+$C$13)^DX$61</f>
        <v>175.62178005045729</v>
      </c>
      <c r="DY101" s="37">
        <f ca="1">(AY101*(CY101/1000)+(Satokasvi!$E$28-Satokasvi!$E$7))/(1+$C$13)^DY$61</f>
        <v>45.842952786299534</v>
      </c>
      <c r="DZ101" s="37">
        <f ca="1">(AZ101*(CZ101/1000)+(Satokasvi!$E$28-Satokasvi!$E$7))/(1+$C$13)^DZ$61</f>
        <v>135.31465649810212</v>
      </c>
      <c r="EB101" s="37">
        <f ca="1">IF(C$11="x",Toimenpiteet!$E$115,BB101*(CB101/1000)+(Satokasvi!$E$28-Satokasvi!$E$7)+IF(C$8="x",Toimenpiteet!$E$29,0)+IF(C$9="x",Toimenpiteet!$E$60,0)+IF(C$10="x",Toimenpiteet!$E$88,0))/(1+$C$13)^EB$61</f>
        <v>-257.28155339805824</v>
      </c>
      <c r="EC101" s="37">
        <f ca="1">IF(D$11="x",Toimenpiteet!$E$115,BC101*(CC101/1000)+(Satokasvi!$E$28-Satokasvi!$E$7)+IF(D$8="x",Toimenpiteet!$E$29,0)+IF(D$9="x",Toimenpiteet!$E$60,0)+IF(D$10="x",Toimenpiteet!$E$88,0))/(1+$C$13)^EC$61</f>
        <v>475.23280618267376</v>
      </c>
      <c r="ED101" s="37">
        <f ca="1">IF(E$11="x",Toimenpiteet!$E$115,BD101*(CD101/1000)+(Satokasvi!$E$28-Satokasvi!$E$7)+IF(E$8="x",Toimenpiteet!$E$29,0)+IF(E$9="x",Toimenpiteet!$E$60,0)+IF(E$10="x",Toimenpiteet!$E$88,0))/(1+$C$13)^ED$61</f>
        <v>-242.51253972858729</v>
      </c>
      <c r="EE101" s="37">
        <f ca="1">IF(F$11="x",Toimenpiteet!$E$115,BE101*(CE101/1000)+(Satokasvi!$E$28-Satokasvi!$E$7)+IF(F$8="x",Toimenpiteet!$E$29,0)+IF(F$9="x",Toimenpiteet!$E$60,0)+IF(F$10="x",Toimenpiteet!$E$88,0))/(1+$C$13)^EE$61</f>
        <v>175.9039770261171</v>
      </c>
      <c r="EF101" s="37">
        <f ca="1">IF(G$11="x",Toimenpiteet!$E$115,BF101*(CF101/1000)+(Satokasvi!$E$28-Satokasvi!$E$7)+IF(G$8="x",Toimenpiteet!$E$29,0)+IF(G$9="x",Toimenpiteet!$E$60,0)+IF(G$10="x",Toimenpiteet!$E$88,0))/(1+$C$13)^EF$61</f>
        <v>-228.59132786180348</v>
      </c>
      <c r="EG101" s="37">
        <f ca="1">IF(H$11="x",Toimenpiteet!$E$115,BG101*(CG101/1000)+(Satokasvi!$E$28-Satokasvi!$E$7)+IF(H$8="x",Toimenpiteet!$E$29,0)+IF(H$9="x",Toimenpiteet!$E$60,0)+IF(H$10="x",Toimenpiteet!$E$88,0))/(1+$C$13)^EG$61</f>
        <v>-221.93332802116842</v>
      </c>
      <c r="EH101" s="37">
        <f ca="1">IF(I$11="x",Toimenpiteet!$E$115,BH101*(CH101/1000)+(Satokasvi!$E$28-Satokasvi!$E$7)+IF(I$8="x",Toimenpiteet!$E$29,0)+IF(I$9="x",Toimenpiteet!$E$60,0)+IF(I$10="x",Toimenpiteet!$E$88,0))/(1+$C$13)^EH$61</f>
        <v>-215.46925050598875</v>
      </c>
      <c r="EI101" s="37">
        <f ca="1">IF(J$11="x",Toimenpiteet!$E$115,BI101*(CI101/1000)+(Satokasvi!$E$28-Satokasvi!$E$7)+IF(J$8="x",Toimenpiteet!$E$29,0)+IF(J$9="x",Toimenpiteet!$E$60,0)+IF(J$10="x",Toimenpiteet!$E$88,0))/(1+$C$13)^EI$61</f>
        <v>317.03309589857582</v>
      </c>
      <c r="EJ101" s="37">
        <f ca="1">IF(K$11="x",Toimenpiteet!$E$115,BJ101*(CJ101/1000)+(Satokasvi!$E$28-Satokasvi!$E$7)+IF(K$8="x",Toimenpiteet!$E$29,0)+IF(K$9="x",Toimenpiteet!$E$60,0)+IF(K$10="x",Toimenpiteet!$E$88,0))/(1+$C$13)^EJ$61</f>
        <v>-203.10043407106113</v>
      </c>
      <c r="EK101" s="37">
        <f ca="1">IF(L$11="x",Toimenpiteet!$E$115,BK101*(CK101/1000)+(Satokasvi!$E$28-Satokasvi!$E$7)+IF(L$8="x",Toimenpiteet!$E$29,0)+IF(L$9="x",Toimenpiteet!$E$60,0)+IF(L$10="x",Toimenpiteet!$E$88,0))/(1+$C$13)^EK$61</f>
        <v>260.72572661655738</v>
      </c>
      <c r="EL101" s="37">
        <f ca="1">IF(M$11="x",Toimenpiteet!$E$115,BL101*(CL101/1000)+(Satokasvi!$E$28-Satokasvi!$E$7)+IF(M$8="x",Toimenpiteet!$E$29,0)+IF(M$9="x",Toimenpiteet!$E$60,0)+IF(M$10="x",Toimenpiteet!$E$88,0))/(1+$C$13)^EL$61</f>
        <v>-191.44163829867202</v>
      </c>
      <c r="EM101" s="37">
        <f ca="1">IF(N$11="x",Toimenpiteet!$E$115,BM101*(CM101/1000)+(Satokasvi!$E$28-Satokasvi!$E$7)+IF(N$8="x",Toimenpiteet!$E$29,0)+IF(N$9="x",Toimenpiteet!$E$60,0)+IF(N$10="x",Toimenpiteet!$E$88,0))/(1+$C$13)^EM$61</f>
        <v>213.51262987820377</v>
      </c>
      <c r="EN101" s="37">
        <f ca="1">IF(O$11="x",Toimenpiteet!$E$115,BN101*(CN101/1000)+(Satokasvi!$E$28-Satokasvi!$E$7)+IF(O$8="x",Toimenpiteet!$E$29,0)+IF(O$9="x",Toimenpiteet!$E$60,0)+IF(O$10="x",Toimenpiteet!$E$88,0))/(1+$C$13)^EN$61</f>
        <v>185.19777687794812</v>
      </c>
      <c r="EO101" s="37">
        <f ca="1">IF(P$11="x",Toimenpiteet!$E$115,BO101*(CO101/1000)+(Satokasvi!$E$28-Satokasvi!$E$7)+IF(P$8="x",Toimenpiteet!$E$29,0)+IF(P$9="x",Toimenpiteet!$E$60,0)+IF(P$10="x",Toimenpiteet!$E$88,0))/(1+$C$13)^EO$61</f>
        <v>421.48310142327938</v>
      </c>
      <c r="EP101" s="37">
        <f ca="1">IF(Q$11="x",Toimenpiteet!$E$115,BP101*(CP101/1000)+(Satokasvi!$E$28-Satokasvi!$E$7)+IF(Q$8="x",Toimenpiteet!$E$29,0)+IF(Q$9="x",Toimenpiteet!$E$60,0)+IF(Q$10="x",Toimenpiteet!$E$88,0))/(1+$C$13)^EP$61</f>
        <v>186.18340776792709</v>
      </c>
      <c r="EQ101" s="37">
        <f ca="1">IF(R$11="x",Toimenpiteet!$E$115,BQ101*(CQ101/1000)+(Satokasvi!$E$28-Satokasvi!$E$7)+IF(R$8="x",Toimenpiteet!$E$29,0)+IF(R$9="x",Toimenpiteet!$E$60,0)+IF(R$10="x",Toimenpiteet!$E$88,0))/(1+$C$13)^EQ$61</f>
        <v>-165.13923889333032</v>
      </c>
      <c r="ER101" s="37">
        <f ca="1">IF(S$11="x",Toimenpiteet!$E$115,BR101*(CR101/1000)+(Satokasvi!$E$28-Satokasvi!$E$7)+IF(S$8="x",Toimenpiteet!$E$29,0)+IF(S$9="x",Toimenpiteet!$E$60,0)+IF(S$10="x",Toimenpiteet!$E$88,0))/(1+$C$13)^ER$61</f>
        <v>277.91342961099849</v>
      </c>
      <c r="ES101" s="37">
        <f ca="1">IF(T$11="x",Toimenpiteet!$E$115,BS101*(CS101/1000)+(Satokasvi!$E$28-Satokasvi!$E$7)+IF(T$8="x",Toimenpiteet!$E$29,0)+IF(T$9="x",Toimenpiteet!$E$60,0)+IF(T$10="x",Toimenpiteet!$E$88,0))/(1+$C$13)^ES$61</f>
        <v>-155.65957101831492</v>
      </c>
      <c r="ET101" s="37">
        <f ca="1">IF(U$11="x",Toimenpiteet!$E$115,BT101*(CT101/1000)+(Satokasvi!$E$28-Satokasvi!$E$7)+IF(U$8="x",Toimenpiteet!$E$29,0)+IF(U$9="x",Toimenpiteet!$E$60,0)+IF(U$10="x",Toimenpiteet!$E$88,0))/(1+$C$13)^ET$61</f>
        <v>186.52038278203563</v>
      </c>
      <c r="EU101" s="37">
        <f ca="1">IF(V$11="x",Toimenpiteet!$E$115,BU101*(CU101/1000)+(Satokasvi!$E$28-Satokasvi!$E$7)+IF(V$8="x",Toimenpiteet!$E$29,0)+IF(V$9="x",Toimenpiteet!$E$60,0)+IF(V$10="x",Toimenpiteet!$E$88,0))/(1+$C$13)^EU$61</f>
        <v>146.84283201550852</v>
      </c>
      <c r="EV101" s="37">
        <f ca="1">IF(W$11="x",Toimenpiteet!$E$115,BV101*(CV101/1000)+(Satokasvi!$E$28-Satokasvi!$E$7)+IF(W$8="x",Toimenpiteet!$E$29,0)+IF(W$9="x",Toimenpiteet!$E$60,0)+IF(W$10="x",Toimenpiteet!$E$88,0))/(1+$C$13)^EV$61</f>
        <v>75.033943387197453</v>
      </c>
      <c r="EW101" s="37">
        <f ca="1">IF(X$11="x",Toimenpiteet!$E$115,BW101*(CW101/1000)+(Satokasvi!$E$28-Satokasvi!$E$7)+IF(X$8="x",Toimenpiteet!$E$29,0)+IF(X$9="x",Toimenpiteet!$E$60,0)+IF(X$10="x",Toimenpiteet!$E$88,0))/(1+$C$13)^EW$61</f>
        <v>-138.30151273388518</v>
      </c>
      <c r="EX101" s="37">
        <f ca="1">IF(Y$11="x",Toimenpiteet!$E$115,BX101*(CX101/1000)+(Satokasvi!$E$28-Satokasvi!$E$7)+IF(Y$8="x",Toimenpiteet!$E$29,0)+IF(Y$9="x",Toimenpiteet!$E$60,0)+IF(Y$10="x",Toimenpiteet!$E$88,0))/(1+$C$13)^EX$61</f>
        <v>175.62178005045729</v>
      </c>
      <c r="EY101" s="37">
        <f ca="1">IF(Z$11="x",Toimenpiteet!$E$115,BY101*(CY101/1000)+(Satokasvi!$E$28-Satokasvi!$E$7)+IF(Z$8="x",Toimenpiteet!$E$29,0)+IF(Z$9="x",Toimenpiteet!$E$60,0)+IF(Z$10="x",Toimenpiteet!$E$88,0))/(1+$C$13)^EY$61</f>
        <v>45.842952786299534</v>
      </c>
      <c r="EZ101" s="37">
        <f ca="1">IF(AA$11="x",Toimenpiteet!$E$115,BZ101*(CZ101/1000)+(Satokasvi!$E$28-Satokasvi!$E$7)+IF(AA$8="x",Toimenpiteet!$E$29,0)+IF(AA$9="x",Toimenpiteet!$E$60,0)+IF(AA$10="x",Toimenpiteet!$E$88,0))/(1+$C$13)^EZ$61</f>
        <v>135.31465649810212</v>
      </c>
      <c r="FA101" s="37"/>
      <c r="FB101" s="37">
        <f t="shared" ca="1" si="48"/>
        <v>-257.28155339805824</v>
      </c>
      <c r="FC101" s="37">
        <f t="shared" ca="1" si="49"/>
        <v>217.95125278461552</v>
      </c>
      <c r="FD101" s="37">
        <f t="shared" ca="1" si="50"/>
        <v>-24.561286943971766</v>
      </c>
      <c r="FE101" s="37">
        <f t="shared" ca="1" si="51"/>
        <v>151.34269008214534</v>
      </c>
      <c r="FF101" s="37">
        <f t="shared" ca="1" si="52"/>
        <v>-77.248637779658139</v>
      </c>
      <c r="FG101" s="37">
        <f t="shared" ca="1" si="53"/>
        <v>-299.18196580082656</v>
      </c>
      <c r="FH101" s="37">
        <f t="shared" ca="1" si="54"/>
        <v>-514.65121630681529</v>
      </c>
      <c r="FI101" s="37">
        <f t="shared" ca="1" si="55"/>
        <v>-197.61812040823946</v>
      </c>
      <c r="FJ101" s="37">
        <f t="shared" ca="1" si="56"/>
        <v>-400.71855447930056</v>
      </c>
      <c r="FK101" s="37">
        <f t="shared" ca="1" si="57"/>
        <v>-139.99282786274318</v>
      </c>
      <c r="FL101" s="37">
        <f t="shared" ca="1" si="58"/>
        <v>-331.43446616141523</v>
      </c>
      <c r="FM101" s="37">
        <f t="shared" ca="1" si="59"/>
        <v>-117.92183628321146</v>
      </c>
      <c r="FN101" s="37">
        <f t="shared" ca="1" si="60"/>
        <v>67.275940594736653</v>
      </c>
      <c r="FO101" s="37">
        <f t="shared" ca="1" si="61"/>
        <v>488.75904201801603</v>
      </c>
      <c r="FP101" s="37">
        <f t="shared" ca="1" si="62"/>
        <v>674.94244978594315</v>
      </c>
      <c r="FQ101" s="37">
        <f t="shared" ca="1" si="63"/>
        <v>509.80321089261281</v>
      </c>
      <c r="FR101" s="37">
        <f t="shared" ca="1" si="64"/>
        <v>787.7166405036113</v>
      </c>
      <c r="FS101" s="37">
        <f t="shared" ca="1" si="65"/>
        <v>632.05706948529632</v>
      </c>
      <c r="FT101" s="37">
        <f t="shared" ca="1" si="66"/>
        <v>818.57745226733198</v>
      </c>
      <c r="FU101" s="37">
        <f t="shared" ca="1" si="67"/>
        <v>965.4202842828405</v>
      </c>
      <c r="FV101" s="37">
        <f t="shared" ca="1" si="68"/>
        <v>1040.4542276700379</v>
      </c>
      <c r="FW101" s="37">
        <f t="shared" ca="1" si="69"/>
        <v>902.15271493615273</v>
      </c>
      <c r="FX101" s="37">
        <f t="shared" ca="1" si="70"/>
        <v>1077.7744949866101</v>
      </c>
      <c r="FY101" s="37">
        <f t="shared" ca="1" si="71"/>
        <v>1123.6174477729096</v>
      </c>
      <c r="FZ101" s="37">
        <f t="shared" ca="1" si="72"/>
        <v>1258.9321042710117</v>
      </c>
      <c r="GA101" s="37"/>
      <c r="GB101" s="37">
        <f t="shared" ca="1" si="73"/>
        <v>-257.28155339805824</v>
      </c>
      <c r="GC101" s="37">
        <f t="shared" ca="1" si="74"/>
        <v>217.95125278461552</v>
      </c>
      <c r="GD101" s="37">
        <f t="shared" ca="1" si="23"/>
        <v>-24.561286943971766</v>
      </c>
      <c r="GE101" s="37">
        <f t="shared" ca="1" si="24"/>
        <v>151.34269008214534</v>
      </c>
      <c r="GF101" s="37">
        <f t="shared" ca="1" si="25"/>
        <v>-77.248637779658139</v>
      </c>
      <c r="GG101" s="37">
        <f t="shared" ca="1" si="26"/>
        <v>-299.18196580082656</v>
      </c>
      <c r="GH101" s="37">
        <f t="shared" ca="1" si="27"/>
        <v>-514.65121630681529</v>
      </c>
      <c r="GI101" s="37">
        <f t="shared" ca="1" si="28"/>
        <v>-197.61812040823946</v>
      </c>
      <c r="GJ101" s="37">
        <f t="shared" ca="1" si="29"/>
        <v>-400.71855447930056</v>
      </c>
      <c r="GK101" s="37">
        <f t="shared" ca="1" si="30"/>
        <v>-139.99282786274318</v>
      </c>
      <c r="GL101" s="37">
        <f t="shared" ca="1" si="31"/>
        <v>-331.43446616141523</v>
      </c>
      <c r="GM101" s="37">
        <f t="shared" ca="1" si="32"/>
        <v>-117.92183628321146</v>
      </c>
      <c r="GN101" s="37">
        <f t="shared" ca="1" si="33"/>
        <v>67.275940594736653</v>
      </c>
      <c r="GO101" s="37">
        <f t="shared" ca="1" si="34"/>
        <v>488.75904201801603</v>
      </c>
      <c r="GP101" s="37">
        <f t="shared" ca="1" si="35"/>
        <v>674.94244978594315</v>
      </c>
      <c r="GQ101" s="37">
        <f t="shared" ca="1" si="36"/>
        <v>509.80321089261281</v>
      </c>
      <c r="GR101" s="37">
        <f t="shared" ca="1" si="37"/>
        <v>787.7166405036113</v>
      </c>
      <c r="GS101" s="37">
        <f t="shared" ca="1" si="38"/>
        <v>632.05706948529632</v>
      </c>
      <c r="GT101" s="37">
        <f t="shared" ca="1" si="39"/>
        <v>818.57745226733198</v>
      </c>
      <c r="GU101" s="37">
        <f t="shared" ca="1" si="40"/>
        <v>965.4202842828405</v>
      </c>
      <c r="GV101" s="37">
        <f t="shared" ca="1" si="41"/>
        <v>1040.4542276700379</v>
      </c>
      <c r="GW101" s="37">
        <f t="shared" ca="1" si="42"/>
        <v>902.15271493615273</v>
      </c>
      <c r="GX101" s="37">
        <f t="shared" ca="1" si="43"/>
        <v>1077.7744949866101</v>
      </c>
      <c r="GY101" s="37">
        <f t="shared" ca="1" si="44"/>
        <v>1123.6174477729096</v>
      </c>
      <c r="GZ101" s="37">
        <f t="shared" ca="1" si="45"/>
        <v>1258.9321042710117</v>
      </c>
      <c r="HA101" s="37"/>
      <c r="HB101" s="37">
        <f t="shared" ca="1" si="77"/>
        <v>-77.248637779658139</v>
      </c>
      <c r="HC101" s="37">
        <f t="shared" ca="1" si="75"/>
        <v>-77.248637779658139</v>
      </c>
      <c r="HD101" s="37">
        <f t="shared" ca="1" si="76"/>
        <v>0</v>
      </c>
      <c r="HE101" s="5"/>
      <c r="HF101" s="37">
        <f t="shared" ref="HF101:HF109" si="87">HF100</f>
        <v>-0.27777777777777779</v>
      </c>
      <c r="HG101" s="37">
        <f>$HG$68</f>
        <v>-7.7777777777777779E-2</v>
      </c>
      <c r="HH101" s="19">
        <f>IF(C$11="x",0,Satokasvi!$H$6*(1+$HF101)*(1+_xlfn.XLOOKUP($HG101,$HG$67:$HG$76,HH$67:HH$76)))</f>
        <v>1791.5123456790122</v>
      </c>
      <c r="HI101" s="35">
        <f>IF(D$11="x",0,Satokasvi!$H$6*(1+$HF101)*(1+_xlfn.XLOOKUP($HG101,$HG$67:$HG$76,HI$67:HI$76)))</f>
        <v>1777.4691358024691</v>
      </c>
      <c r="HJ101" s="35">
        <f>IF(E$11="x",0,Satokasvi!$H$6*(1+$HF101)*(1+_xlfn.XLOOKUP($HG101,$HG$67:$HG$76,HJ$67:HJ$76)))</f>
        <v>1763.4259259259259</v>
      </c>
      <c r="HK101" s="35">
        <f>IF(F$11="x",0,Satokasvi!$H$6*(1+$HF101)*(1+_xlfn.XLOOKUP($HG101,$HG$67:$HG$76,HK$67:HK$76)))</f>
        <v>1749.3827160493827</v>
      </c>
      <c r="HL101" s="35">
        <f>IF(G$11="x",0,Satokasvi!$H$6*(1+$HF101)*(1+_xlfn.XLOOKUP($HG101,$HG$67:$HG$76,HL$67:HL$76)))</f>
        <v>1735.3395061728395</v>
      </c>
      <c r="HM101" s="35">
        <f>IF(H$11="x",0,Satokasvi!$H$6*(1+$HF101)*(1+_xlfn.XLOOKUP($HG101,$HG$67:$HG$76,HM$67:HM$76)))</f>
        <v>1721.2962962962963</v>
      </c>
      <c r="HN101" s="35">
        <f>IF(I$11="x",0,Satokasvi!$H$6*(1+$HF101)*(1+_xlfn.XLOOKUP($HG101,$HG$67:$HG$76,HN$67:HN$76)))</f>
        <v>1707.2530864197531</v>
      </c>
      <c r="HO101" s="35">
        <f>IF(J$11="x",0,Satokasvi!$H$6*(1+$HF101)*(1+_xlfn.XLOOKUP($HG101,$HG$67:$HG$76,HO$67:HO$76)))</f>
        <v>1693.2098765432099</v>
      </c>
      <c r="HP101" s="35">
        <f>IF(K$11="x",0,Satokasvi!$H$6*(1+$HF101)*(1+_xlfn.XLOOKUP($HG101,$HG$67:$HG$76,HP$67:HP$76)))</f>
        <v>1679.1666666666667</v>
      </c>
      <c r="HQ101" s="35">
        <f>IF(L$11="x",0,Satokasvi!$H$6*(1+$HF101)*(1+_xlfn.XLOOKUP($HG101,$HG$67:$HG$76,HQ$67:HQ$76)))</f>
        <v>1665.1234567901233</v>
      </c>
      <c r="HR101" s="35">
        <f>IF(M$11="x",0,Satokasvi!$H$6*(1+$HF101)*(1+_xlfn.XLOOKUP($HG101,$HG$67:$HG$76,HR$67:HR$76)))</f>
        <v>1665.1234567901233</v>
      </c>
      <c r="HS101" s="35">
        <f>IF(N$11="x",0,Satokasvi!$H$6*(1+$HF101)*(1+_xlfn.XLOOKUP($HG101,$HG$67:$HG$76,HS$67:HS$76)))</f>
        <v>1665.1234567901233</v>
      </c>
      <c r="HT101" s="35">
        <f>IF(O$11="x",0,Satokasvi!$H$6*(1+$HF101)*(1+_xlfn.XLOOKUP($HG101,$HG$67:$HG$76,HT$67:HT$76)))</f>
        <v>1665.1234567901233</v>
      </c>
      <c r="HU101" s="35">
        <f>IF(P$11="x",0,Satokasvi!$H$6*(1+$HF101)*(1+_xlfn.XLOOKUP($HG101,$HG$67:$HG$76,HU$67:HU$76)))</f>
        <v>1665.1234567901233</v>
      </c>
      <c r="HV101" s="35">
        <f>IF(Q$11="x",0,Satokasvi!$H$6*(1+$HF101)*(1+_xlfn.XLOOKUP($HG101,$HG$67:$HG$76,HV$67:HV$76)))</f>
        <v>1665.1234567901233</v>
      </c>
      <c r="HW101" s="35">
        <f>IF(R$11="x",0,Satokasvi!$H$6*(1+$HF101)*(1+_xlfn.XLOOKUP($HG101,$HG$67:$HG$76,HW$67:HW$76)))</f>
        <v>1665.1234567901233</v>
      </c>
      <c r="HX101" s="35">
        <f>IF(S$11="x",0,Satokasvi!$H$6*(1+$HF101)*(1+_xlfn.XLOOKUP($HG101,$HG$67:$HG$76,HX$67:HX$76)))</f>
        <v>1665.1234567901233</v>
      </c>
      <c r="HY101" s="35">
        <f>IF(T$11="x",0,Satokasvi!$H$6*(1+$HF101)*(1+_xlfn.XLOOKUP($HG101,$HG$67:$HG$76,HY$67:HY$76)))</f>
        <v>1665.1234567901233</v>
      </c>
      <c r="HZ101" s="35">
        <f>IF(U$11="x",0,Satokasvi!$H$6*(1+$HF101)*(1+_xlfn.XLOOKUP($HG101,$HG$67:$HG$76,HZ$67:HZ$76)))</f>
        <v>1665.1234567901233</v>
      </c>
      <c r="IA101" s="35">
        <f>IF(V$11="x",0,Satokasvi!$H$6*(1+$HF101)*(1+_xlfn.XLOOKUP($HG101,$HG$67:$HG$76,IA$67:IA$76)))</f>
        <v>1665.1234567901233</v>
      </c>
      <c r="IB101" s="35">
        <f>IF(W$11="x",0,Satokasvi!$H$6*(1+$HF101)*(1+_xlfn.XLOOKUP($HG101,$HG$67:$HG$76,IB$67:IB$76)))</f>
        <v>1665.1234567901233</v>
      </c>
      <c r="IC101" s="35">
        <f>IF(X$11="x",0,Satokasvi!$H$6*(1+$HF101)*(1+_xlfn.XLOOKUP($HG101,$HG$67:$HG$76,IC$67:IC$76)))</f>
        <v>1665.1234567901233</v>
      </c>
      <c r="ID101" s="35">
        <f>IF(Y$11="x",0,Satokasvi!$H$6*(1+$HF101)*(1+_xlfn.XLOOKUP($HG101,$HG$67:$HG$76,ID$67:ID$76)))</f>
        <v>1665.1234567901233</v>
      </c>
      <c r="IE101" s="35">
        <f>IF(Z$11="x",0,Satokasvi!$H$6*(1+$HF101)*(1+_xlfn.XLOOKUP($HG101,$HG$67:$HG$76,IE$67:IE$76)))</f>
        <v>1665.1234567901233</v>
      </c>
      <c r="IF101" s="35">
        <f>IF(AA$11="x",0,Satokasvi!$H$6*(1+$HF101)*(1+_xlfn.XLOOKUP($HG101,$HG$67:$HG$76,IF$67:IF$76)))</f>
        <v>1665.1234567901233</v>
      </c>
    </row>
    <row r="102" spans="2:240" x14ac:dyDescent="0.35">
      <c r="B102" s="15">
        <f t="shared" ca="1" si="86"/>
        <v>5.3408391724861337E-2</v>
      </c>
      <c r="C102" s="15">
        <f t="shared" ca="1" si="86"/>
        <v>0.29778231244678022</v>
      </c>
      <c r="D102" s="15">
        <f t="shared" ca="1" si="86"/>
        <v>0.28271907257260376</v>
      </c>
      <c r="E102" s="15">
        <f t="shared" ca="1" si="86"/>
        <v>0.42853160822701919</v>
      </c>
      <c r="F102" s="15">
        <f t="shared" ca="1" si="86"/>
        <v>0.89262949516122281</v>
      </c>
      <c r="G102" s="15">
        <f t="shared" ca="1" si="86"/>
        <v>0.43555087346715615</v>
      </c>
      <c r="H102" s="15">
        <f t="shared" ca="1" si="86"/>
        <v>0.56674010853881507</v>
      </c>
      <c r="I102" s="15">
        <f t="shared" ca="1" si="86"/>
        <v>0.51152572001385566</v>
      </c>
      <c r="J102" s="15">
        <f t="shared" ca="1" si="86"/>
        <v>0.51340448006700323</v>
      </c>
      <c r="K102" s="15">
        <f t="shared" ca="1" si="86"/>
        <v>0.46643384048302705</v>
      </c>
      <c r="L102" s="15">
        <f t="shared" ca="1" si="86"/>
        <v>0.2790225763442501</v>
      </c>
      <c r="M102" s="15">
        <f t="shared" ca="1" si="86"/>
        <v>0.90920710869166943</v>
      </c>
      <c r="N102" s="15">
        <f t="shared" ca="1" si="86"/>
        <v>0.87780947394592412</v>
      </c>
      <c r="O102" s="15">
        <f t="shared" ca="1" si="86"/>
        <v>0.97471077992158406</v>
      </c>
      <c r="P102" s="15">
        <f t="shared" ca="1" si="86"/>
        <v>0.93101044622998963</v>
      </c>
      <c r="Q102" s="15">
        <f t="shared" ca="1" si="86"/>
        <v>8.9593746162411447E-2</v>
      </c>
      <c r="R102" s="15">
        <f t="shared" ca="1" si="85"/>
        <v>0.54837845040051381</v>
      </c>
      <c r="S102" s="15">
        <f t="shared" ca="1" si="85"/>
        <v>0.22736427033452711</v>
      </c>
      <c r="T102" s="15">
        <f t="shared" ca="1" si="81"/>
        <v>0.95924243212533511</v>
      </c>
      <c r="U102" s="15">
        <f t="shared" ca="1" si="81"/>
        <v>0.98710276954307219</v>
      </c>
      <c r="V102" s="15">
        <f t="shared" ca="1" si="81"/>
        <v>0.95360822359153097</v>
      </c>
      <c r="W102" s="15">
        <f t="shared" ca="1" si="81"/>
        <v>0.85751785630541433</v>
      </c>
      <c r="X102" s="15">
        <f t="shared" ca="1" si="81"/>
        <v>0.96234557488046357</v>
      </c>
      <c r="Y102" s="15">
        <f t="shared" ca="1" si="81"/>
        <v>0.24759951039282424</v>
      </c>
      <c r="Z102" s="15">
        <f t="shared" ca="1" si="81"/>
        <v>0.46870860105357759</v>
      </c>
      <c r="AB102" s="5">
        <f ca="1">_xlfn.NORM.INV(B102,Satokasvi!$H$8,Satokasvi!$I$8)*_xlfn.BINOM.INV(1,(1-Satokasvi!$H$15),B102)</f>
        <v>0</v>
      </c>
      <c r="AC102" s="5">
        <f ca="1">_xlfn.NORM.INV(C102,Satokasvi!$H$8,Satokasvi!$I$8)*_xlfn.BINOM.INV(1,(1-Satokasvi!$H$15),C102)</f>
        <v>2367.3026134104603</v>
      </c>
      <c r="AD102" s="5">
        <f ca="1">_xlfn.NORM.INV(D102,Satokasvi!$H$8,Satokasvi!$I$8)*_xlfn.BINOM.INV(1,(1-Satokasvi!$H$15),D102)</f>
        <v>2356.3042794738958</v>
      </c>
      <c r="AE102" s="5">
        <f ca="1">_xlfn.NORM.INV(E102,Satokasvi!$H$8,Satokasvi!$I$8)*_xlfn.BINOM.INV(1,(1-Satokasvi!$H$15),E102)</f>
        <v>2454.971546021317</v>
      </c>
      <c r="AF102" s="5">
        <f ca="1">_xlfn.NORM.INV(F102,Satokasvi!$H$8,Satokasvi!$I$8)*_xlfn.BINOM.INV(1,(1-Satokasvi!$H$15),F102)</f>
        <v>2810.1584838794042</v>
      </c>
      <c r="AG102" s="5">
        <f ca="1">_xlfn.NORM.INV(G102,Satokasvi!$H$8,Satokasvi!$I$8)*_xlfn.BINOM.INV(1,(1-Satokasvi!$H$15),G102)</f>
        <v>2459.4352013968105</v>
      </c>
      <c r="AH102" s="5">
        <f ca="1">_xlfn.NORM.INV(H102,Satokasvi!$H$8,Satokasvi!$I$8)*_xlfn.BINOM.INV(1,(1-Satokasvi!$H$15),H102)</f>
        <v>2542.0201780453267</v>
      </c>
      <c r="AI102" s="5">
        <f ca="1">_xlfn.NORM.INV(I102,Satokasvi!$H$8,Satokasvi!$I$8)*_xlfn.BINOM.INV(1,(1-Satokasvi!$H$15),I102)</f>
        <v>2507.2236789726558</v>
      </c>
      <c r="AJ102" s="5">
        <f ca="1">_xlfn.NORM.INV(J102,Satokasvi!$H$8,Satokasvi!$I$8)*_xlfn.BINOM.INV(1,(1-Satokasvi!$H$15),J102)</f>
        <v>2508.4015933613873</v>
      </c>
      <c r="AK102" s="5">
        <f ca="1">_xlfn.NORM.INV(K102,Satokasvi!$H$8,Satokasvi!$I$8)*_xlfn.BINOM.INV(1,(1-Satokasvi!$H$15),K102)</f>
        <v>2478.9406493769839</v>
      </c>
      <c r="AL102" s="5">
        <f ca="1">_xlfn.NORM.INV(L102,Satokasvi!$H$8,Satokasvi!$I$8)*_xlfn.BINOM.INV(1,(1-Satokasvi!$H$15),L102)</f>
        <v>2353.5631041723991</v>
      </c>
      <c r="AM102" s="5">
        <f ca="1">_xlfn.NORM.INV(M102,Satokasvi!$H$8,Satokasvi!$I$8)*_xlfn.BINOM.INV(1,(1-Satokasvi!$H$15),M102)</f>
        <v>2833.9720773625163</v>
      </c>
      <c r="AN102" s="5">
        <f ca="1">_xlfn.NORM.INV(N102,Satokasvi!$H$8,Satokasvi!$I$8)*_xlfn.BINOM.INV(1,(1-Satokasvi!$H$15),N102)</f>
        <v>2791.0265032752695</v>
      </c>
      <c r="AO102" s="5">
        <f ca="1">_xlfn.NORM.INV(O102,Satokasvi!$H$8,Satokasvi!$I$8)*_xlfn.BINOM.INV(1,(1-Satokasvi!$H$15),O102)</f>
        <v>2988.759807321982</v>
      </c>
      <c r="AP102" s="5">
        <f ca="1">_xlfn.NORM.INV(P102,Satokasvi!$H$8,Satokasvi!$I$8)*_xlfn.BINOM.INV(1,(1-Satokasvi!$H$15),P102)</f>
        <v>2870.8397000440546</v>
      </c>
      <c r="AQ102" s="5">
        <f ca="1">_xlfn.NORM.INV(Q102,Satokasvi!$H$8,Satokasvi!$I$8)*_xlfn.BINOM.INV(1,(1-Satokasvi!$H$15),Q102)</f>
        <v>0</v>
      </c>
      <c r="AR102" s="5">
        <f ca="1">_xlfn.NORM.INV(R102,Satokasvi!$H$8,Satokasvi!$I$8)*_xlfn.BINOM.INV(1,(1-Satokasvi!$H$15),R102)</f>
        <v>2530.3913871845139</v>
      </c>
      <c r="AS102" s="5">
        <f ca="1">_xlfn.NORM.INV(S102,Satokasvi!$H$8,Satokasvi!$I$8)*_xlfn.BINOM.INV(1,(1-Satokasvi!$H$15),S102)</f>
        <v>0</v>
      </c>
      <c r="AT102" s="5">
        <f ca="1">_xlfn.NORM.INV(T102,Satokasvi!$H$8,Satokasvi!$I$8)*_xlfn.BINOM.INV(1,(1-Satokasvi!$H$15),T102)</f>
        <v>2935.4904400548762</v>
      </c>
      <c r="AU102" s="5">
        <f ca="1">_xlfn.NORM.INV(U102,Satokasvi!$H$8,Satokasvi!$I$8)*_xlfn.BINOM.INV(1,(1-Satokasvi!$H$15),U102)</f>
        <v>3057.3230814952572</v>
      </c>
      <c r="AV102" s="5">
        <f ca="1">_xlfn.NORM.INV(V102,Satokasvi!$H$8,Satokasvi!$I$8)*_xlfn.BINOM.INV(1,(1-Satokasvi!$H$15),V102)</f>
        <v>2920.2234392518458</v>
      </c>
      <c r="AW102" s="5">
        <f ca="1">_xlfn.NORM.INV(W102,Satokasvi!$H$8,Satokasvi!$I$8)*_xlfn.BINOM.INV(1,(1-Satokasvi!$H$15),W102)</f>
        <v>2767.3084747205576</v>
      </c>
      <c r="AX102" s="5">
        <f ca="1">_xlfn.NORM.INV(X102,Satokasvi!$H$8,Satokasvi!$I$8)*_xlfn.BINOM.INV(1,(1-Satokasvi!$H$15),X102)</f>
        <v>2944.6446879478581</v>
      </c>
      <c r="AY102" s="5">
        <f ca="1">_xlfn.NORM.INV(Y102,Satokasvi!$H$8,Satokasvi!$I$8)*_xlfn.BINOM.INV(1,(1-Satokasvi!$H$15),Y102)</f>
        <v>0</v>
      </c>
      <c r="AZ102" s="5">
        <f ca="1">_xlfn.NORM.INV(Z102,Satokasvi!$H$8,Satokasvi!$I$8)*_xlfn.BINOM.INV(1,(1-Satokasvi!$H$15),Z102)</f>
        <v>2480.3708738901701</v>
      </c>
      <c r="BB102" s="5">
        <f ca="1">IF(C$11="x",0,_xlfn.NORM.INV(B102,Satokasvi!$H$8,Satokasvi!$I$8)*IF(C$8="x",(1+Toimenpiteet!$C$7),1)*IF(C$9="x",(1+Toimenpiteet!$C$34),1)*(1+C$30)*_xlfn.BINOM.INV(1,(1-(Satokasvi!$H$15*(1+C$41))),B102))</f>
        <v>0</v>
      </c>
      <c r="BC102" s="5">
        <f ca="1">IF(D$11="x",0,_xlfn.NORM.INV(C102,Satokasvi!$H$8,Satokasvi!$I$8)*IF(D$8="x",(1+Toimenpiteet!$C$7),1)*IF(D$9="x",(1+Toimenpiteet!$C$34),1)*(1+D$30)*_xlfn.BINOM.INV(1,(1-(Satokasvi!$H$15*(1+D$41))),C102))</f>
        <v>2367.3026134104603</v>
      </c>
      <c r="BD102" s="5">
        <f ca="1">IF(E$11="x",0,_xlfn.NORM.INV(D102,Satokasvi!$H$8,Satokasvi!$I$8)*IF(E$8="x",(1+Toimenpiteet!$C$7),1)*IF(E$9="x",(1+Toimenpiteet!$C$34),1)*(1+E$30)*_xlfn.BINOM.INV(1,(1-(Satokasvi!$H$15*(1+E$41))),D102))</f>
        <v>2356.3042794738958</v>
      </c>
      <c r="BE102" s="5">
        <f ca="1">IF(F$11="x",0,_xlfn.NORM.INV(E102,Satokasvi!$H$8,Satokasvi!$I$8)*IF(F$8="x",(1+Toimenpiteet!$C$7),1)*IF(F$9="x",(1+Toimenpiteet!$C$34),1)*(1+F$30)*_xlfn.BINOM.INV(1,(1-(Satokasvi!$H$15*(1+F$41))),E102))</f>
        <v>2454.971546021317</v>
      </c>
      <c r="BF102" s="5">
        <f ca="1">IF(G$11="x",0,_xlfn.NORM.INV(F102,Satokasvi!$H$8,Satokasvi!$I$8)*IF(G$8="x",(1+Toimenpiteet!$C$7),1)*IF(G$9="x",(1+Toimenpiteet!$C$34),1)*(1+G$30)*_xlfn.BINOM.INV(1,(1-(Satokasvi!$H$15*(1+G$41))),F102))</f>
        <v>2810.1584838794042</v>
      </c>
      <c r="BG102" s="5">
        <f ca="1">IF(H$11="x",0,_xlfn.NORM.INV(G102,Satokasvi!$H$8,Satokasvi!$I$8)*IF(H$8="x",(1+Toimenpiteet!$C$7),1)*IF(H$9="x",(1+Toimenpiteet!$C$34),1)*(1+H$30)*_xlfn.BINOM.INV(1,(1-(Satokasvi!$H$15*(1+H$41))),G102))</f>
        <v>2459.4352013968105</v>
      </c>
      <c r="BH102" s="5">
        <f ca="1">IF(I$11="x",0,_xlfn.NORM.INV(H102,Satokasvi!$H$8,Satokasvi!$I$8)*IF(I$8="x",(1+Toimenpiteet!$C$7),1)*IF(I$9="x",(1+Toimenpiteet!$C$34),1)*(1+I$30)*_xlfn.BINOM.INV(1,(1-(Satokasvi!$H$15*(1+I$41))),H102))</f>
        <v>2542.0201780453267</v>
      </c>
      <c r="BI102" s="5">
        <f ca="1">IF(J$11="x",0,_xlfn.NORM.INV(I102,Satokasvi!$H$8,Satokasvi!$I$8)*IF(J$8="x",(1+Toimenpiteet!$C$7),1)*IF(J$9="x",(1+Toimenpiteet!$C$34),1)*(1+J$30)*_xlfn.BINOM.INV(1,(1-(Satokasvi!$H$15*(1+J$41))),I102))</f>
        <v>2507.2236789726558</v>
      </c>
      <c r="BJ102" s="5">
        <f ca="1">IF(K$11="x",0,_xlfn.NORM.INV(J102,Satokasvi!$H$8,Satokasvi!$I$8)*IF(K$8="x",(1+Toimenpiteet!$C$7),1)*IF(K$9="x",(1+Toimenpiteet!$C$34),1)*(1+K$30)*_xlfn.BINOM.INV(1,(1-(Satokasvi!$H$15*(1+K$41))),J102))</f>
        <v>2508.4015933613873</v>
      </c>
      <c r="BK102" s="5">
        <f ca="1">IF(L$11="x",0,_xlfn.NORM.INV(K102,Satokasvi!$H$8,Satokasvi!$I$8)*IF(L$8="x",(1+Toimenpiteet!$C$7),1)*IF(L$9="x",(1+Toimenpiteet!$C$34),1)*(1+L$30)*_xlfn.BINOM.INV(1,(1-(Satokasvi!$H$15*(1+L$41))),K102))</f>
        <v>2478.9406493769839</v>
      </c>
      <c r="BL102" s="5">
        <f ca="1">IF(M$11="x",0,_xlfn.NORM.INV(L102,Satokasvi!$H$8,Satokasvi!$I$8)*IF(M$8="x",(1+Toimenpiteet!$C$7),1)*IF(M$9="x",(1+Toimenpiteet!$C$34),1)*(1+M$30)*_xlfn.BINOM.INV(1,(1-(Satokasvi!$H$15*(1+M$41))),L102))</f>
        <v>2353.5631041723991</v>
      </c>
      <c r="BM102" s="5">
        <f ca="1">IF(N$11="x",0,_xlfn.NORM.INV(M102,Satokasvi!$H$8,Satokasvi!$I$8)*IF(N$8="x",(1+Toimenpiteet!$C$7),1)*IF(N$9="x",(1+Toimenpiteet!$C$34),1)*(1+N$30)*_xlfn.BINOM.INV(1,(1-(Satokasvi!$H$15*(1+N$41))),M102))</f>
        <v>2833.9720773625163</v>
      </c>
      <c r="BN102" s="5">
        <f ca="1">IF(O$11="x",0,_xlfn.NORM.INV(N102,Satokasvi!$H$8,Satokasvi!$I$8)*IF(O$8="x",(1+Toimenpiteet!$C$7),1)*IF(O$9="x",(1+Toimenpiteet!$C$34),1)*(1+O$30)*_xlfn.BINOM.INV(1,(1-(Satokasvi!$H$15*(1+O$41))),N102))</f>
        <v>2791.0265032752695</v>
      </c>
      <c r="BO102" s="5">
        <f ca="1">IF(P$11="x",0,_xlfn.NORM.INV(O102,Satokasvi!$H$8,Satokasvi!$I$8)*IF(P$8="x",(1+Toimenpiteet!$C$7),1)*IF(P$9="x",(1+Toimenpiteet!$C$34),1)*(1+P$30)*_xlfn.BINOM.INV(1,(1-(Satokasvi!$H$15*(1+P$41))),O102))</f>
        <v>2988.759807321982</v>
      </c>
      <c r="BP102" s="5">
        <f ca="1">IF(Q$11="x",0,_xlfn.NORM.INV(P102,Satokasvi!$H$8,Satokasvi!$I$8)*IF(Q$8="x",(1+Toimenpiteet!$C$7),1)*IF(Q$9="x",(1+Toimenpiteet!$C$34),1)*(1+Q$30)*_xlfn.BINOM.INV(1,(1-(Satokasvi!$H$15*(1+Q$41))),P102))</f>
        <v>2870.8397000440546</v>
      </c>
      <c r="BQ102" s="5">
        <f ca="1">IF(R$11="x",0,_xlfn.NORM.INV(Q102,Satokasvi!$H$8,Satokasvi!$I$8)*IF(R$8="x",(1+Toimenpiteet!$C$7),1)*IF(R$9="x",(1+Toimenpiteet!$C$34),1)*(1+R$30)*_xlfn.BINOM.INV(1,(1-(Satokasvi!$H$15*(1+R$41))),Q102))</f>
        <v>0</v>
      </c>
      <c r="BR102" s="5">
        <f ca="1">IF(S$11="x",0,_xlfn.NORM.INV(R102,Satokasvi!$H$8,Satokasvi!$I$8)*IF(S$8="x",(1+Toimenpiteet!$C$7),1)*IF(S$9="x",(1+Toimenpiteet!$C$34),1)*(1+S$30)*_xlfn.BINOM.INV(1,(1-(Satokasvi!$H$15*(1+S$41))),R102))</f>
        <v>2530.3913871845139</v>
      </c>
      <c r="BS102" s="5">
        <f ca="1">IF(T$11="x",0,_xlfn.NORM.INV(S102,Satokasvi!$H$8,Satokasvi!$I$8)*IF(T$8="x",(1+Toimenpiteet!$C$7),1)*IF(T$9="x",(1+Toimenpiteet!$C$34),1)*(1+T$30)*_xlfn.BINOM.INV(1,(1-(Satokasvi!$H$15*(1+T$41))),S102))</f>
        <v>0</v>
      </c>
      <c r="BT102" s="5">
        <f ca="1">IF(U$11="x",0,_xlfn.NORM.INV(T102,Satokasvi!$H$8,Satokasvi!$I$8)*IF(U$8="x",(1+Toimenpiteet!$C$7),1)*IF(U$9="x",(1+Toimenpiteet!$C$34),1)*(1+U$30)*_xlfn.BINOM.INV(1,(1-(Satokasvi!$H$15*(1+U$41))),T102))</f>
        <v>2935.4904400548762</v>
      </c>
      <c r="BU102" s="5">
        <f ca="1">IF(V$11="x",0,_xlfn.NORM.INV(U102,Satokasvi!$H$8,Satokasvi!$I$8)*IF(V$8="x",(1+Toimenpiteet!$C$7),1)*IF(V$9="x",(1+Toimenpiteet!$C$34),1)*(1+V$30)*_xlfn.BINOM.INV(1,(1-(Satokasvi!$H$15*(1+V$41))),U102))</f>
        <v>3057.3230814952572</v>
      </c>
      <c r="BV102" s="5">
        <f ca="1">IF(W$11="x",0,_xlfn.NORM.INV(V102,Satokasvi!$H$8,Satokasvi!$I$8)*IF(W$8="x",(1+Toimenpiteet!$C$7),1)*IF(W$9="x",(1+Toimenpiteet!$C$34),1)*(1+W$30)*_xlfn.BINOM.INV(1,(1-(Satokasvi!$H$15*(1+W$41))),V102))</f>
        <v>2920.2234392518458</v>
      </c>
      <c r="BW102" s="5">
        <f ca="1">IF(X$11="x",0,_xlfn.NORM.INV(W102,Satokasvi!$H$8,Satokasvi!$I$8)*IF(X$8="x",(1+Toimenpiteet!$C$7),1)*IF(X$9="x",(1+Toimenpiteet!$C$34),1)*(1+X$30)*_xlfn.BINOM.INV(1,(1-(Satokasvi!$H$15*(1+X$41))),W102))</f>
        <v>2767.3084747205576</v>
      </c>
      <c r="BX102" s="5">
        <f ca="1">IF(Y$11="x",0,_xlfn.NORM.INV(X102,Satokasvi!$H$8,Satokasvi!$I$8)*IF(Y$8="x",(1+Toimenpiteet!$C$7),1)*IF(Y$9="x",(1+Toimenpiteet!$C$34),1)*(1+Y$30)*_xlfn.BINOM.INV(1,(1-(Satokasvi!$H$15*(1+Y$41))),X102))</f>
        <v>2944.6446879478581</v>
      </c>
      <c r="BY102" s="5">
        <f ca="1">IF(Z$11="x",0,_xlfn.NORM.INV(Y102,Satokasvi!$H$8,Satokasvi!$I$8)*IF(Z$8="x",(1+Toimenpiteet!$C$7),1)*IF(Z$9="x",(1+Toimenpiteet!$C$34),1)*(1+Z$30)*_xlfn.BINOM.INV(1,(1-(Satokasvi!$H$15*(1+Z$41))),Y102))</f>
        <v>0</v>
      </c>
      <c r="BZ102" s="5">
        <f ca="1">IF(AA$11="x",0,_xlfn.NORM.INV(Z102,Satokasvi!$H$8,Satokasvi!$I$8)*IF(AA$8="x",(1+Toimenpiteet!$C$7),1)*IF(AA$9="x",(1+Toimenpiteet!$C$34),1)*(1+AA$30)*_xlfn.BINOM.INV(1,(1-(Satokasvi!$H$15*(1+AA$41))),Z102))</f>
        <v>2480.3708738901701</v>
      </c>
      <c r="CB102" s="35">
        <f ca="1">_xlfn.NORM.INV(RAND(),Satokasvi!$H$13,Satokasvi!$I$13)</f>
        <v>155.09001350961245</v>
      </c>
      <c r="CC102" s="35">
        <f ca="1">_xlfn.NORM.INV(RAND(),Satokasvi!$H$13,Satokasvi!$I$13)</f>
        <v>174.23926916580658</v>
      </c>
      <c r="CD102" s="35">
        <f ca="1">_xlfn.NORM.INV(RAND(),Satokasvi!$H$13,Satokasvi!$I$13)</f>
        <v>206.23428841023903</v>
      </c>
      <c r="CE102" s="35">
        <f ca="1">_xlfn.NORM.INV(RAND(),Satokasvi!$H$13,Satokasvi!$I$13)</f>
        <v>204.12122932738782</v>
      </c>
      <c r="CF102" s="35">
        <f ca="1">_xlfn.NORM.INV(RAND(),Satokasvi!$H$13,Satokasvi!$I$13)</f>
        <v>187.61996233323705</v>
      </c>
      <c r="CG102" s="35">
        <f ca="1">_xlfn.NORM.INV(RAND(),Satokasvi!$H$13,Satokasvi!$I$13)</f>
        <v>240.77255983763297</v>
      </c>
      <c r="CH102" s="35">
        <f ca="1">_xlfn.NORM.INV(RAND(),Satokasvi!$H$13,Satokasvi!$I$13)</f>
        <v>234.17287193575689</v>
      </c>
      <c r="CI102" s="35">
        <f ca="1">_xlfn.NORM.INV(RAND(),Satokasvi!$H$13,Satokasvi!$I$13)</f>
        <v>167.70228579057704</v>
      </c>
      <c r="CJ102" s="35">
        <f ca="1">_xlfn.NORM.INV(RAND(),Satokasvi!$H$13,Satokasvi!$I$13)</f>
        <v>187.56560129969822</v>
      </c>
      <c r="CK102" s="35">
        <f ca="1">_xlfn.NORM.INV(RAND(),Satokasvi!$H$13,Satokasvi!$I$13)</f>
        <v>224.47334294046743</v>
      </c>
      <c r="CL102" s="35">
        <f ca="1">_xlfn.NORM.INV(RAND(),Satokasvi!$H$13,Satokasvi!$I$13)</f>
        <v>117.99267601638978</v>
      </c>
      <c r="CM102" s="35">
        <f ca="1">_xlfn.NORM.INV(RAND(),Satokasvi!$H$13,Satokasvi!$I$13)</f>
        <v>248.97197846048957</v>
      </c>
      <c r="CN102" s="35">
        <f ca="1">_xlfn.NORM.INV(RAND(),Satokasvi!$H$13,Satokasvi!$I$13)</f>
        <v>178.44237084178175</v>
      </c>
      <c r="CO102" s="35">
        <f ca="1">_xlfn.NORM.INV(RAND(),Satokasvi!$H$13,Satokasvi!$I$13)</f>
        <v>246.82473711633077</v>
      </c>
      <c r="CP102" s="35">
        <f ca="1">_xlfn.NORM.INV(RAND(),Satokasvi!$H$13,Satokasvi!$I$13)</f>
        <v>228.64970164810265</v>
      </c>
      <c r="CQ102" s="35">
        <f ca="1">_xlfn.NORM.INV(RAND(),Satokasvi!$H$13,Satokasvi!$I$13)</f>
        <v>212.69765017896671</v>
      </c>
      <c r="CR102" s="35">
        <f ca="1">_xlfn.NORM.INV(RAND(),Satokasvi!$H$13,Satokasvi!$I$13)</f>
        <v>189.23094778951634</v>
      </c>
      <c r="CS102" s="35">
        <f ca="1">_xlfn.NORM.INV(RAND(),Satokasvi!$H$13,Satokasvi!$I$13)</f>
        <v>215.51426850510467</v>
      </c>
      <c r="CT102" s="35">
        <f ca="1">_xlfn.NORM.INV(RAND(),Satokasvi!$H$13,Satokasvi!$I$13)</f>
        <v>204.28964933969951</v>
      </c>
      <c r="CU102" s="35">
        <f ca="1">_xlfn.NORM.INV(RAND(),Satokasvi!$H$13,Satokasvi!$I$13)</f>
        <v>289.87591033996546</v>
      </c>
      <c r="CV102" s="35">
        <f ca="1">_xlfn.NORM.INV(RAND(),Satokasvi!$H$13,Satokasvi!$I$13)</f>
        <v>239.90910976156118</v>
      </c>
      <c r="CW102" s="35">
        <f ca="1">_xlfn.NORM.INV(RAND(),Satokasvi!$H$13,Satokasvi!$I$13)</f>
        <v>100.169123263241</v>
      </c>
      <c r="CX102" s="35">
        <f ca="1">_xlfn.NORM.INV(RAND(),Satokasvi!$H$13,Satokasvi!$I$13)</f>
        <v>263.95962777873319</v>
      </c>
      <c r="CY102" s="35">
        <f ca="1">_xlfn.NORM.INV(RAND(),Satokasvi!$H$13,Satokasvi!$I$13)</f>
        <v>255.21920841234379</v>
      </c>
      <c r="CZ102" s="35">
        <f ca="1">_xlfn.NORM.INV(RAND(),Satokasvi!$H$13,Satokasvi!$I$13)</f>
        <v>199.52964103334017</v>
      </c>
      <c r="DB102" s="37">
        <f ca="1">(AB102*(CB102/1000)+(Satokasvi!$E$28-Satokasvi!$E$7))/(1+$C$13)^DB$61</f>
        <v>-257.28155339805824</v>
      </c>
      <c r="DC102" s="37">
        <f ca="1">(AC102*(CC102/1000)+(Satokasvi!$E$28-Satokasvi!$E$7))/(1+$C$13)^DC$61</f>
        <v>139.01128971151147</v>
      </c>
      <c r="DD102" s="37">
        <f ca="1">(AD102*(CD102/1000)+(Satokasvi!$E$28-Satokasvi!$E$7))/(1+$C$13)^DD$61</f>
        <v>202.20122350349163</v>
      </c>
      <c r="DE102" s="37">
        <f ca="1">(AE102*(CE102/1000)+(Satokasvi!$E$28-Satokasvi!$E$7))/(1+$C$13)^DE$61</f>
        <v>209.78228498951427</v>
      </c>
      <c r="DF102" s="37">
        <f ca="1">(AF102*(CF102/1000)+(Satokasvi!$E$28-Satokasvi!$E$7))/(1+$C$13)^DF$61</f>
        <v>226.21210523855527</v>
      </c>
      <c r="DG102" s="37">
        <f ca="1">(AG102*(CG102/1000)+(Satokasvi!$E$28-Satokasvi!$E$7))/(1+$C$13)^DG$61</f>
        <v>273.99512579652628</v>
      </c>
      <c r="DH102" s="37">
        <f ca="1">(AH102*(CH102/1000)+(Satokasvi!$E$28-Satokasvi!$E$7))/(1+$C$13)^DH$61</f>
        <v>268.54149429171173</v>
      </c>
      <c r="DI102" s="37">
        <f ca="1">(AI102*(CI102/1000)+(Satokasvi!$E$28-Satokasvi!$E$7))/(1+$C$13)^DI$61</f>
        <v>122.72719748928397</v>
      </c>
      <c r="DJ102" s="37">
        <f ca="1">(AJ102*(CJ102/1000)+(Satokasvi!$E$28-Satokasvi!$E$7))/(1+$C$13)^DJ$61</f>
        <v>157.49086178862035</v>
      </c>
      <c r="DK102" s="37">
        <f ca="1">(AK102*(CK102/1000)+(Satokasvi!$E$28-Satokasvi!$E$7))/(1+$C$13)^DK$61</f>
        <v>216.87070638941503</v>
      </c>
      <c r="DL102" s="37">
        <f ca="1">(AL102*(CL102/1000)+(Satokasvi!$E$28-Satokasvi!$E$7))/(1+$C$13)^DL$61</f>
        <v>9.1770683432953515</v>
      </c>
      <c r="DM102" s="37">
        <f ca="1">(AM102*(CM102/1000)+(Satokasvi!$E$28-Satokasvi!$E$7))/(1+$C$13)^DM$61</f>
        <v>309.01369161367819</v>
      </c>
      <c r="DN102" s="37">
        <f ca="1">(AN102*(CN102/1000)+(Satokasvi!$E$28-Satokasvi!$E$7))/(1+$C$13)^DN$61</f>
        <v>158.6871204876654</v>
      </c>
      <c r="DO102" s="37">
        <f ca="1">(AO102*(CO102/1000)+(Satokasvi!$E$28-Satokasvi!$E$7))/(1+$C$13)^DO$61</f>
        <v>312.51029011940625</v>
      </c>
      <c r="DP102" s="37">
        <f ca="1">(AP102*(CP102/1000)+(Satokasvi!$E$28-Satokasvi!$E$7))/(1+$C$13)^DP$61</f>
        <v>251.23544736809066</v>
      </c>
      <c r="DQ102" s="37">
        <f ca="1">(AQ102*(CQ102/1000)+(Satokasvi!$E$28-Satokasvi!$E$7))/(1+$C$13)^DQ$61</f>
        <v>-165.13923889333032</v>
      </c>
      <c r="DR102" s="37">
        <f ca="1">(AR102*(CR102/1000)+(Satokasvi!$E$28-Satokasvi!$E$7))/(1+$C$13)^DR$61</f>
        <v>129.36967467561357</v>
      </c>
      <c r="DS102" s="37">
        <f ca="1">(AS102*(CS102/1000)+(Satokasvi!$E$28-Satokasvi!$E$7))/(1+$C$13)^DS$61</f>
        <v>-155.65957101831492</v>
      </c>
      <c r="DT102" s="37">
        <f ca="1">(AT102*(CT102/1000)+(Satokasvi!$E$28-Satokasvi!$E$7))/(1+$C$13)^DT$61</f>
        <v>190.86920860725127</v>
      </c>
      <c r="DU102" s="37">
        <f ca="1">(AU102*(CU102/1000)+(Satokasvi!$E$28-Satokasvi!$E$7))/(1+$C$13)^DU$61</f>
        <v>343.96791267706016</v>
      </c>
      <c r="DV102" s="37">
        <f ca="1">(AV102*(CV102/1000)+(Satokasvi!$E$28-Satokasvi!$E$7))/(1+$C$13)^DV$61</f>
        <v>234.15012452327707</v>
      </c>
      <c r="DW102" s="37">
        <f ca="1">(AW102*(CW102/1000)+(Satokasvi!$E$28-Satokasvi!$E$7))/(1+$C$13)^DW$61</f>
        <v>6.366495490422337</v>
      </c>
      <c r="DX102" s="37">
        <f ca="1">(AX102*(CX102/1000)+(Satokasvi!$E$28-Satokasvi!$E$7))/(1+$C$13)^DX$61</f>
        <v>259.56162189156709</v>
      </c>
      <c r="DY102" s="37">
        <f ca="1">(AY102*(CY102/1000)+(Satokasvi!$E$28-Satokasvi!$E$7))/(1+$C$13)^DY$61</f>
        <v>-130.36244012997</v>
      </c>
      <c r="DZ102" s="37">
        <f ca="1">(AZ102*(CZ102/1000)+(Satokasvi!$E$28-Satokasvi!$E$7))/(1+$C$13)^DZ$61</f>
        <v>109.80510723734058</v>
      </c>
      <c r="EB102" s="37">
        <f ca="1">IF(C$11="x",Toimenpiteet!$E$115,BB102*(CB102/1000)+(Satokasvi!$E$28-Satokasvi!$E$7)+IF(C$8="x",Toimenpiteet!$E$29,0)+IF(C$9="x",Toimenpiteet!$E$60,0)+IF(C$10="x",Toimenpiteet!$E$88,0))/(1+$C$13)^EB$61</f>
        <v>-257.28155339805824</v>
      </c>
      <c r="EC102" s="37">
        <f ca="1">IF(D$11="x",Toimenpiteet!$E$115,BC102*(CC102/1000)+(Satokasvi!$E$28-Satokasvi!$E$7)+IF(D$8="x",Toimenpiteet!$E$29,0)+IF(D$9="x",Toimenpiteet!$E$60,0)+IF(D$10="x",Toimenpiteet!$E$88,0))/(1+$C$13)^EC$61</f>
        <v>139.01128971151147</v>
      </c>
      <c r="ED102" s="37">
        <f ca="1">IF(E$11="x",Toimenpiteet!$E$115,BD102*(CD102/1000)+(Satokasvi!$E$28-Satokasvi!$E$7)+IF(E$8="x",Toimenpiteet!$E$29,0)+IF(E$9="x",Toimenpiteet!$E$60,0)+IF(E$10="x",Toimenpiteet!$E$88,0))/(1+$C$13)^ED$61</f>
        <v>202.20122350349163</v>
      </c>
      <c r="EE102" s="37">
        <f ca="1">IF(F$11="x",Toimenpiteet!$E$115,BE102*(CE102/1000)+(Satokasvi!$E$28-Satokasvi!$E$7)+IF(F$8="x",Toimenpiteet!$E$29,0)+IF(F$9="x",Toimenpiteet!$E$60,0)+IF(F$10="x",Toimenpiteet!$E$88,0))/(1+$C$13)^EE$61</f>
        <v>209.78228498951427</v>
      </c>
      <c r="EF102" s="37">
        <f ca="1">IF(G$11="x",Toimenpiteet!$E$115,BF102*(CF102/1000)+(Satokasvi!$E$28-Satokasvi!$E$7)+IF(G$8="x",Toimenpiteet!$E$29,0)+IF(G$9="x",Toimenpiteet!$E$60,0)+IF(G$10="x",Toimenpiteet!$E$88,0))/(1+$C$13)^EF$61</f>
        <v>226.21210523855527</v>
      </c>
      <c r="EG102" s="37">
        <f ca="1">IF(H$11="x",Toimenpiteet!$E$115,BG102*(CG102/1000)+(Satokasvi!$E$28-Satokasvi!$E$7)+IF(H$8="x",Toimenpiteet!$E$29,0)+IF(H$9="x",Toimenpiteet!$E$60,0)+IF(H$10="x",Toimenpiteet!$E$88,0))/(1+$C$13)^EG$61</f>
        <v>273.99512579652628</v>
      </c>
      <c r="EH102" s="37">
        <f ca="1">IF(I$11="x",Toimenpiteet!$E$115,BH102*(CH102/1000)+(Satokasvi!$E$28-Satokasvi!$E$7)+IF(I$8="x",Toimenpiteet!$E$29,0)+IF(I$9="x",Toimenpiteet!$E$60,0)+IF(I$10="x",Toimenpiteet!$E$88,0))/(1+$C$13)^EH$61</f>
        <v>268.54149429171173</v>
      </c>
      <c r="EI102" s="37">
        <f ca="1">IF(J$11="x",Toimenpiteet!$E$115,BI102*(CI102/1000)+(Satokasvi!$E$28-Satokasvi!$E$7)+IF(J$8="x",Toimenpiteet!$E$29,0)+IF(J$9="x",Toimenpiteet!$E$60,0)+IF(J$10="x",Toimenpiteet!$E$88,0))/(1+$C$13)^EI$61</f>
        <v>122.72719748928397</v>
      </c>
      <c r="EJ102" s="37">
        <f ca="1">IF(K$11="x",Toimenpiteet!$E$115,BJ102*(CJ102/1000)+(Satokasvi!$E$28-Satokasvi!$E$7)+IF(K$8="x",Toimenpiteet!$E$29,0)+IF(K$9="x",Toimenpiteet!$E$60,0)+IF(K$10="x",Toimenpiteet!$E$88,0))/(1+$C$13)^EJ$61</f>
        <v>157.49086178862035</v>
      </c>
      <c r="EK102" s="37">
        <f ca="1">IF(L$11="x",Toimenpiteet!$E$115,BK102*(CK102/1000)+(Satokasvi!$E$28-Satokasvi!$E$7)+IF(L$8="x",Toimenpiteet!$E$29,0)+IF(L$9="x",Toimenpiteet!$E$60,0)+IF(L$10="x",Toimenpiteet!$E$88,0))/(1+$C$13)^EK$61</f>
        <v>216.87070638941503</v>
      </c>
      <c r="EL102" s="37">
        <f ca="1">IF(M$11="x",Toimenpiteet!$E$115,BL102*(CL102/1000)+(Satokasvi!$E$28-Satokasvi!$E$7)+IF(M$8="x",Toimenpiteet!$E$29,0)+IF(M$9="x",Toimenpiteet!$E$60,0)+IF(M$10="x",Toimenpiteet!$E$88,0))/(1+$C$13)^EL$61</f>
        <v>9.1770683432953515</v>
      </c>
      <c r="EM102" s="37">
        <f ca="1">IF(N$11="x",Toimenpiteet!$E$115,BM102*(CM102/1000)+(Satokasvi!$E$28-Satokasvi!$E$7)+IF(N$8="x",Toimenpiteet!$E$29,0)+IF(N$9="x",Toimenpiteet!$E$60,0)+IF(N$10="x",Toimenpiteet!$E$88,0))/(1+$C$13)^EM$61</f>
        <v>309.01369161367819</v>
      </c>
      <c r="EN102" s="37">
        <f ca="1">IF(O$11="x",Toimenpiteet!$E$115,BN102*(CN102/1000)+(Satokasvi!$E$28-Satokasvi!$E$7)+IF(O$8="x",Toimenpiteet!$E$29,0)+IF(O$9="x",Toimenpiteet!$E$60,0)+IF(O$10="x",Toimenpiteet!$E$88,0))/(1+$C$13)^EN$61</f>
        <v>158.6871204876654</v>
      </c>
      <c r="EO102" s="37">
        <f ca="1">IF(P$11="x",Toimenpiteet!$E$115,BO102*(CO102/1000)+(Satokasvi!$E$28-Satokasvi!$E$7)+IF(P$8="x",Toimenpiteet!$E$29,0)+IF(P$9="x",Toimenpiteet!$E$60,0)+IF(P$10="x",Toimenpiteet!$E$88,0))/(1+$C$13)^EO$61</f>
        <v>312.51029011940625</v>
      </c>
      <c r="EP102" s="37">
        <f ca="1">IF(Q$11="x",Toimenpiteet!$E$115,BP102*(CP102/1000)+(Satokasvi!$E$28-Satokasvi!$E$7)+IF(Q$8="x",Toimenpiteet!$E$29,0)+IF(Q$9="x",Toimenpiteet!$E$60,0)+IF(Q$10="x",Toimenpiteet!$E$88,0))/(1+$C$13)^EP$61</f>
        <v>251.23544736809066</v>
      </c>
      <c r="EQ102" s="37">
        <f ca="1">IF(R$11="x",Toimenpiteet!$E$115,BQ102*(CQ102/1000)+(Satokasvi!$E$28-Satokasvi!$E$7)+IF(R$8="x",Toimenpiteet!$E$29,0)+IF(R$9="x",Toimenpiteet!$E$60,0)+IF(R$10="x",Toimenpiteet!$E$88,0))/(1+$C$13)^EQ$61</f>
        <v>-165.13923889333032</v>
      </c>
      <c r="ER102" s="37">
        <f ca="1">IF(S$11="x",Toimenpiteet!$E$115,BR102*(CR102/1000)+(Satokasvi!$E$28-Satokasvi!$E$7)+IF(S$8="x",Toimenpiteet!$E$29,0)+IF(S$9="x",Toimenpiteet!$E$60,0)+IF(S$10="x",Toimenpiteet!$E$88,0))/(1+$C$13)^ER$61</f>
        <v>129.36967467561357</v>
      </c>
      <c r="ES102" s="37">
        <f ca="1">IF(T$11="x",Toimenpiteet!$E$115,BS102*(CS102/1000)+(Satokasvi!$E$28-Satokasvi!$E$7)+IF(T$8="x",Toimenpiteet!$E$29,0)+IF(T$9="x",Toimenpiteet!$E$60,0)+IF(T$10="x",Toimenpiteet!$E$88,0))/(1+$C$13)^ES$61</f>
        <v>-155.65957101831492</v>
      </c>
      <c r="ET102" s="37">
        <f ca="1">IF(U$11="x",Toimenpiteet!$E$115,BT102*(CT102/1000)+(Satokasvi!$E$28-Satokasvi!$E$7)+IF(U$8="x",Toimenpiteet!$E$29,0)+IF(U$9="x",Toimenpiteet!$E$60,0)+IF(U$10="x",Toimenpiteet!$E$88,0))/(1+$C$13)^ET$61</f>
        <v>190.86920860725127</v>
      </c>
      <c r="EU102" s="37">
        <f ca="1">IF(V$11="x",Toimenpiteet!$E$115,BU102*(CU102/1000)+(Satokasvi!$E$28-Satokasvi!$E$7)+IF(V$8="x",Toimenpiteet!$E$29,0)+IF(V$9="x",Toimenpiteet!$E$60,0)+IF(V$10="x",Toimenpiteet!$E$88,0))/(1+$C$13)^EU$61</f>
        <v>343.96791267706016</v>
      </c>
      <c r="EV102" s="37">
        <f ca="1">IF(W$11="x",Toimenpiteet!$E$115,BV102*(CV102/1000)+(Satokasvi!$E$28-Satokasvi!$E$7)+IF(W$8="x",Toimenpiteet!$E$29,0)+IF(W$9="x",Toimenpiteet!$E$60,0)+IF(W$10="x",Toimenpiteet!$E$88,0))/(1+$C$13)^EV$61</f>
        <v>234.15012452327707</v>
      </c>
      <c r="EW102" s="37">
        <f ca="1">IF(X$11="x",Toimenpiteet!$E$115,BW102*(CW102/1000)+(Satokasvi!$E$28-Satokasvi!$E$7)+IF(X$8="x",Toimenpiteet!$E$29,0)+IF(X$9="x",Toimenpiteet!$E$60,0)+IF(X$10="x",Toimenpiteet!$E$88,0))/(1+$C$13)^EW$61</f>
        <v>6.366495490422337</v>
      </c>
      <c r="EX102" s="37">
        <f ca="1">IF(Y$11="x",Toimenpiteet!$E$115,BX102*(CX102/1000)+(Satokasvi!$E$28-Satokasvi!$E$7)+IF(Y$8="x",Toimenpiteet!$E$29,0)+IF(Y$9="x",Toimenpiteet!$E$60,0)+IF(Y$10="x",Toimenpiteet!$E$88,0))/(1+$C$13)^EX$61</f>
        <v>259.56162189156709</v>
      </c>
      <c r="EY102" s="37">
        <f ca="1">IF(Z$11="x",Toimenpiteet!$E$115,BY102*(CY102/1000)+(Satokasvi!$E$28-Satokasvi!$E$7)+IF(Z$8="x",Toimenpiteet!$E$29,0)+IF(Z$9="x",Toimenpiteet!$E$60,0)+IF(Z$10="x",Toimenpiteet!$E$88,0))/(1+$C$13)^EY$61</f>
        <v>-130.36244012997</v>
      </c>
      <c r="EZ102" s="37">
        <f ca="1">IF(AA$11="x",Toimenpiteet!$E$115,BZ102*(CZ102/1000)+(Satokasvi!$E$28-Satokasvi!$E$7)+IF(AA$8="x",Toimenpiteet!$E$29,0)+IF(AA$9="x",Toimenpiteet!$E$60,0)+IF(AA$10="x",Toimenpiteet!$E$88,0))/(1+$C$13)^EZ$61</f>
        <v>109.80510723734058</v>
      </c>
      <c r="FA102" s="37"/>
      <c r="FB102" s="37">
        <f t="shared" ca="1" si="48"/>
        <v>-257.28155339805824</v>
      </c>
      <c r="FC102" s="37">
        <f t="shared" ca="1" si="49"/>
        <v>-118.27026368654677</v>
      </c>
      <c r="FD102" s="37">
        <f t="shared" ca="1" si="50"/>
        <v>83.930959816944863</v>
      </c>
      <c r="FE102" s="37">
        <f t="shared" ca="1" si="51"/>
        <v>293.7132448064591</v>
      </c>
      <c r="FF102" s="37">
        <f t="shared" ca="1" si="52"/>
        <v>519.9253500450144</v>
      </c>
      <c r="FG102" s="37">
        <f t="shared" ca="1" si="53"/>
        <v>793.92047584154068</v>
      </c>
      <c r="FH102" s="37">
        <f t="shared" ca="1" si="54"/>
        <v>1062.4619701332524</v>
      </c>
      <c r="FI102" s="37">
        <f t="shared" ca="1" si="55"/>
        <v>1185.1891676225364</v>
      </c>
      <c r="FJ102" s="37">
        <f t="shared" ca="1" si="56"/>
        <v>1342.6800294111567</v>
      </c>
      <c r="FK102" s="37">
        <f t="shared" ca="1" si="57"/>
        <v>1559.5507358005718</v>
      </c>
      <c r="FL102" s="37">
        <f t="shared" ca="1" si="58"/>
        <v>1568.7278041438672</v>
      </c>
      <c r="FM102" s="37">
        <f t="shared" ca="1" si="59"/>
        <v>1877.7414957575454</v>
      </c>
      <c r="FN102" s="37">
        <f t="shared" ca="1" si="60"/>
        <v>2036.4286162452108</v>
      </c>
      <c r="FO102" s="37">
        <f t="shared" ca="1" si="61"/>
        <v>2348.9389063646172</v>
      </c>
      <c r="FP102" s="37">
        <f t="shared" ca="1" si="62"/>
        <v>2600.1743537327079</v>
      </c>
      <c r="FQ102" s="37">
        <f t="shared" ca="1" si="63"/>
        <v>2435.0351148393775</v>
      </c>
      <c r="FR102" s="37">
        <f t="shared" ca="1" si="64"/>
        <v>2564.4047895149911</v>
      </c>
      <c r="FS102" s="37">
        <f t="shared" ca="1" si="65"/>
        <v>2408.745218496676</v>
      </c>
      <c r="FT102" s="37">
        <f t="shared" ca="1" si="66"/>
        <v>2599.6144271039275</v>
      </c>
      <c r="FU102" s="37">
        <f t="shared" ca="1" si="67"/>
        <v>2943.5823397809877</v>
      </c>
      <c r="FV102" s="37">
        <f t="shared" ca="1" si="68"/>
        <v>3177.7324643042648</v>
      </c>
      <c r="FW102" s="37">
        <f t="shared" ca="1" si="69"/>
        <v>3184.0989597946873</v>
      </c>
      <c r="FX102" s="37">
        <f t="shared" ca="1" si="70"/>
        <v>3443.6605816862543</v>
      </c>
      <c r="FY102" s="37">
        <f t="shared" ca="1" si="71"/>
        <v>3313.2981415562845</v>
      </c>
      <c r="FZ102" s="37">
        <f t="shared" ca="1" si="72"/>
        <v>3423.103248793625</v>
      </c>
      <c r="GA102" s="37"/>
      <c r="GB102" s="37">
        <f t="shared" ca="1" si="73"/>
        <v>-257.28155339805824</v>
      </c>
      <c r="GC102" s="37">
        <f t="shared" ca="1" si="74"/>
        <v>-118.27026368654677</v>
      </c>
      <c r="GD102" s="37">
        <f t="shared" ca="1" si="23"/>
        <v>83.930959816944863</v>
      </c>
      <c r="GE102" s="37">
        <f t="shared" ca="1" si="24"/>
        <v>293.7132448064591</v>
      </c>
      <c r="GF102" s="37">
        <f t="shared" ca="1" si="25"/>
        <v>519.9253500450144</v>
      </c>
      <c r="GG102" s="37">
        <f t="shared" ca="1" si="26"/>
        <v>793.92047584154068</v>
      </c>
      <c r="GH102" s="37">
        <f t="shared" ca="1" si="27"/>
        <v>1062.4619701332524</v>
      </c>
      <c r="GI102" s="37">
        <f t="shared" ca="1" si="28"/>
        <v>1185.1891676225364</v>
      </c>
      <c r="GJ102" s="37">
        <f t="shared" ca="1" si="29"/>
        <v>1342.6800294111567</v>
      </c>
      <c r="GK102" s="37">
        <f t="shared" ca="1" si="30"/>
        <v>1559.5507358005718</v>
      </c>
      <c r="GL102" s="37">
        <f t="shared" ca="1" si="31"/>
        <v>1568.7278041438672</v>
      </c>
      <c r="GM102" s="37">
        <f t="shared" ca="1" si="32"/>
        <v>1877.7414957575454</v>
      </c>
      <c r="GN102" s="37">
        <f t="shared" ca="1" si="33"/>
        <v>2036.4286162452108</v>
      </c>
      <c r="GO102" s="37">
        <f t="shared" ca="1" si="34"/>
        <v>2348.9389063646172</v>
      </c>
      <c r="GP102" s="37">
        <f t="shared" ca="1" si="35"/>
        <v>2600.1743537327079</v>
      </c>
      <c r="GQ102" s="37">
        <f t="shared" ca="1" si="36"/>
        <v>2435.0351148393775</v>
      </c>
      <c r="GR102" s="37">
        <f t="shared" ca="1" si="37"/>
        <v>2564.4047895149911</v>
      </c>
      <c r="GS102" s="37">
        <f t="shared" ca="1" si="38"/>
        <v>2408.745218496676</v>
      </c>
      <c r="GT102" s="37">
        <f t="shared" ca="1" si="39"/>
        <v>2599.6144271039275</v>
      </c>
      <c r="GU102" s="37">
        <f t="shared" ca="1" si="40"/>
        <v>2943.5823397809877</v>
      </c>
      <c r="GV102" s="37">
        <f t="shared" ca="1" si="41"/>
        <v>3177.7324643042648</v>
      </c>
      <c r="GW102" s="37">
        <f t="shared" ca="1" si="42"/>
        <v>3184.0989597946873</v>
      </c>
      <c r="GX102" s="37">
        <f t="shared" ca="1" si="43"/>
        <v>3443.6605816862543</v>
      </c>
      <c r="GY102" s="37">
        <f t="shared" ca="1" si="44"/>
        <v>3313.2981415562845</v>
      </c>
      <c r="GZ102" s="37">
        <f t="shared" ca="1" si="45"/>
        <v>3423.103248793625</v>
      </c>
      <c r="HA102" s="37"/>
      <c r="HB102" s="37">
        <f t="shared" ca="1" si="77"/>
        <v>519.9253500450144</v>
      </c>
      <c r="HC102" s="37">
        <f t="shared" ca="1" si="75"/>
        <v>519.9253500450144</v>
      </c>
      <c r="HD102" s="37">
        <f t="shared" ca="1" si="76"/>
        <v>0</v>
      </c>
      <c r="HE102" s="5"/>
      <c r="HF102" s="37">
        <f t="shared" si="87"/>
        <v>-0.27777777777777779</v>
      </c>
      <c r="HG102" s="37">
        <f>$HG$69</f>
        <v>-5.5555555555555552E-2</v>
      </c>
      <c r="HH102" s="19">
        <f>IF(C$11="x",0,Satokasvi!$H$6*(1+$HF102)*(1+_xlfn.XLOOKUP($HG102,$HG$67:$HG$76,HH$67:HH$76)))</f>
        <v>1795.5246913580247</v>
      </c>
      <c r="HI102" s="35">
        <f>IF(D$11="x",0,Satokasvi!$H$6*(1+$HF102)*(1+_xlfn.XLOOKUP($HG102,$HG$67:$HG$76,HI$67:HI$76)))</f>
        <v>1785.4938271604938</v>
      </c>
      <c r="HJ102" s="35">
        <f>IF(E$11="x",0,Satokasvi!$H$6*(1+$HF102)*(1+_xlfn.XLOOKUP($HG102,$HG$67:$HG$76,HJ$67:HJ$76)))</f>
        <v>1775.462962962963</v>
      </c>
      <c r="HK102" s="35">
        <f>IF(F$11="x",0,Satokasvi!$H$6*(1+$HF102)*(1+_xlfn.XLOOKUP($HG102,$HG$67:$HG$76,HK$67:HK$76)))</f>
        <v>1765.4320987654319</v>
      </c>
      <c r="HL102" s="35">
        <f>IF(G$11="x",0,Satokasvi!$H$6*(1+$HF102)*(1+_xlfn.XLOOKUP($HG102,$HG$67:$HG$76,HL$67:HL$76)))</f>
        <v>1755.4012345679012</v>
      </c>
      <c r="HM102" s="35">
        <f>IF(H$11="x",0,Satokasvi!$H$6*(1+$HF102)*(1+_xlfn.XLOOKUP($HG102,$HG$67:$HG$76,HM$67:HM$76)))</f>
        <v>1745.3703703703702</v>
      </c>
      <c r="HN102" s="35">
        <f>IF(I$11="x",0,Satokasvi!$H$6*(1+$HF102)*(1+_xlfn.XLOOKUP($HG102,$HG$67:$HG$76,HN$67:HN$76)))</f>
        <v>1735.3395061728395</v>
      </c>
      <c r="HO102" s="35">
        <f>IF(J$11="x",0,Satokasvi!$H$6*(1+$HF102)*(1+_xlfn.XLOOKUP($HG102,$HG$67:$HG$76,HO$67:HO$76)))</f>
        <v>1725.3086419753085</v>
      </c>
      <c r="HP102" s="35">
        <f>IF(K$11="x",0,Satokasvi!$H$6*(1+$HF102)*(1+_xlfn.XLOOKUP($HG102,$HG$67:$HG$76,HP$67:HP$76)))</f>
        <v>1715.2777777777776</v>
      </c>
      <c r="HQ102" s="35">
        <f>IF(L$11="x",0,Satokasvi!$H$6*(1+$HF102)*(1+_xlfn.XLOOKUP($HG102,$HG$67:$HG$76,HQ$67:HQ$76)))</f>
        <v>1705.2469135802467</v>
      </c>
      <c r="HR102" s="35">
        <f>IF(M$11="x",0,Satokasvi!$H$6*(1+$HF102)*(1+_xlfn.XLOOKUP($HG102,$HG$67:$HG$76,HR$67:HR$76)))</f>
        <v>1705.2469135802467</v>
      </c>
      <c r="HS102" s="35">
        <f>IF(N$11="x",0,Satokasvi!$H$6*(1+$HF102)*(1+_xlfn.XLOOKUP($HG102,$HG$67:$HG$76,HS$67:HS$76)))</f>
        <v>1705.2469135802467</v>
      </c>
      <c r="HT102" s="35">
        <f>IF(O$11="x",0,Satokasvi!$H$6*(1+$HF102)*(1+_xlfn.XLOOKUP($HG102,$HG$67:$HG$76,HT$67:HT$76)))</f>
        <v>1705.2469135802467</v>
      </c>
      <c r="HU102" s="35">
        <f>IF(P$11="x",0,Satokasvi!$H$6*(1+$HF102)*(1+_xlfn.XLOOKUP($HG102,$HG$67:$HG$76,HU$67:HU$76)))</f>
        <v>1705.2469135802467</v>
      </c>
      <c r="HV102" s="35">
        <f>IF(Q$11="x",0,Satokasvi!$H$6*(1+$HF102)*(1+_xlfn.XLOOKUP($HG102,$HG$67:$HG$76,HV$67:HV$76)))</f>
        <v>1705.2469135802467</v>
      </c>
      <c r="HW102" s="35">
        <f>IF(R$11="x",0,Satokasvi!$H$6*(1+$HF102)*(1+_xlfn.XLOOKUP($HG102,$HG$67:$HG$76,HW$67:HW$76)))</f>
        <v>1705.2469135802467</v>
      </c>
      <c r="HX102" s="35">
        <f>IF(S$11="x",0,Satokasvi!$H$6*(1+$HF102)*(1+_xlfn.XLOOKUP($HG102,$HG$67:$HG$76,HX$67:HX$76)))</f>
        <v>1705.2469135802467</v>
      </c>
      <c r="HY102" s="35">
        <f>IF(T$11="x",0,Satokasvi!$H$6*(1+$HF102)*(1+_xlfn.XLOOKUP($HG102,$HG$67:$HG$76,HY$67:HY$76)))</f>
        <v>1705.2469135802467</v>
      </c>
      <c r="HZ102" s="35">
        <f>IF(U$11="x",0,Satokasvi!$H$6*(1+$HF102)*(1+_xlfn.XLOOKUP($HG102,$HG$67:$HG$76,HZ$67:HZ$76)))</f>
        <v>1705.2469135802467</v>
      </c>
      <c r="IA102" s="35">
        <f>IF(V$11="x",0,Satokasvi!$H$6*(1+$HF102)*(1+_xlfn.XLOOKUP($HG102,$HG$67:$HG$76,IA$67:IA$76)))</f>
        <v>1705.2469135802467</v>
      </c>
      <c r="IB102" s="35">
        <f>IF(W$11="x",0,Satokasvi!$H$6*(1+$HF102)*(1+_xlfn.XLOOKUP($HG102,$HG$67:$HG$76,IB$67:IB$76)))</f>
        <v>1705.2469135802467</v>
      </c>
      <c r="IC102" s="35">
        <f>IF(X$11="x",0,Satokasvi!$H$6*(1+$HF102)*(1+_xlfn.XLOOKUP($HG102,$HG$67:$HG$76,IC$67:IC$76)))</f>
        <v>1705.2469135802467</v>
      </c>
      <c r="ID102" s="35">
        <f>IF(Y$11="x",0,Satokasvi!$H$6*(1+$HF102)*(1+_xlfn.XLOOKUP($HG102,$HG$67:$HG$76,ID$67:ID$76)))</f>
        <v>1705.2469135802467</v>
      </c>
      <c r="IE102" s="35">
        <f>IF(Z$11="x",0,Satokasvi!$H$6*(1+$HF102)*(1+_xlfn.XLOOKUP($HG102,$HG$67:$HG$76,IE$67:IE$76)))</f>
        <v>1705.2469135802467</v>
      </c>
      <c r="IF102" s="35">
        <f>IF(AA$11="x",0,Satokasvi!$H$6*(1+$HF102)*(1+_xlfn.XLOOKUP($HG102,$HG$67:$HG$76,IF$67:IF$76)))</f>
        <v>1705.2469135802467</v>
      </c>
    </row>
    <row r="103" spans="2:240" x14ac:dyDescent="0.35">
      <c r="B103" s="15">
        <f t="shared" ca="1" si="86"/>
        <v>0.71116619262781744</v>
      </c>
      <c r="C103" s="15">
        <f t="shared" ca="1" si="86"/>
        <v>0.32428181464449479</v>
      </c>
      <c r="D103" s="15">
        <f t="shared" ca="1" si="86"/>
        <v>0.73116121419190128</v>
      </c>
      <c r="E103" s="15">
        <f t="shared" ca="1" si="86"/>
        <v>0.39867801384226109</v>
      </c>
      <c r="F103" s="15">
        <f t="shared" ca="1" si="86"/>
        <v>0.2685786672865792</v>
      </c>
      <c r="G103" s="15">
        <f t="shared" ca="1" si="86"/>
        <v>0.88764935241316534</v>
      </c>
      <c r="H103" s="15">
        <f t="shared" ca="1" si="86"/>
        <v>0.31781300954757097</v>
      </c>
      <c r="I103" s="15">
        <f t="shared" ca="1" si="86"/>
        <v>0.4922254152736717</v>
      </c>
      <c r="J103" s="15">
        <f t="shared" ca="1" si="86"/>
        <v>0.30386409533419334</v>
      </c>
      <c r="K103" s="15">
        <f t="shared" ca="1" si="86"/>
        <v>0.74012250451743977</v>
      </c>
      <c r="L103" s="15">
        <f t="shared" ca="1" si="86"/>
        <v>0.91811744871243839</v>
      </c>
      <c r="M103" s="15">
        <f t="shared" ca="1" si="86"/>
        <v>0.6771521458722235</v>
      </c>
      <c r="N103" s="15">
        <f t="shared" ca="1" si="86"/>
        <v>0.13323321341155503</v>
      </c>
      <c r="O103" s="15">
        <f t="shared" ca="1" si="86"/>
        <v>9.9138973341556191E-2</v>
      </c>
      <c r="P103" s="15">
        <f t="shared" ca="1" si="86"/>
        <v>0.76600568260343149</v>
      </c>
      <c r="Q103" s="15">
        <f t="shared" ca="1" si="86"/>
        <v>5.5443912189421574E-2</v>
      </c>
      <c r="R103" s="15">
        <f t="shared" ca="1" si="85"/>
        <v>0.41897261897019811</v>
      </c>
      <c r="S103" s="15">
        <f t="shared" ca="1" si="85"/>
        <v>0.12738843515321674</v>
      </c>
      <c r="T103" s="15">
        <f t="shared" ca="1" si="81"/>
        <v>6.9354144440553656E-2</v>
      </c>
      <c r="U103" s="15">
        <f t="shared" ca="1" si="81"/>
        <v>0.80975563234692238</v>
      </c>
      <c r="V103" s="15">
        <f t="shared" ca="1" si="81"/>
        <v>0.52165720329567555</v>
      </c>
      <c r="W103" s="15">
        <f t="shared" ca="1" si="81"/>
        <v>0.47006794154001197</v>
      </c>
      <c r="X103" s="15">
        <f t="shared" ca="1" si="81"/>
        <v>0.37293208350833362</v>
      </c>
      <c r="Y103" s="15">
        <f t="shared" ca="1" si="81"/>
        <v>0.32254083314380899</v>
      </c>
      <c r="Z103" s="15">
        <f t="shared" ca="1" si="81"/>
        <v>0.80059539177863182</v>
      </c>
      <c r="AB103" s="5">
        <f ca="1">_xlfn.NORM.INV(B103,Satokasvi!$H$8,Satokasvi!$I$8)*_xlfn.BINOM.INV(1,(1-Satokasvi!$H$15),B103)</f>
        <v>2639.1987081797515</v>
      </c>
      <c r="AC103" s="5">
        <f ca="1">_xlfn.NORM.INV(C103,Satokasvi!$H$8,Satokasvi!$I$8)*_xlfn.BINOM.INV(1,(1-Satokasvi!$H$15),C103)</f>
        <v>2386.0603679241385</v>
      </c>
      <c r="AD103" s="5">
        <f ca="1">_xlfn.NORM.INV(D103,Satokasvi!$H$8,Satokasvi!$I$8)*_xlfn.BINOM.INV(1,(1-Satokasvi!$H$15),D103)</f>
        <v>2654.0821859839912</v>
      </c>
      <c r="AE103" s="5">
        <f ca="1">_xlfn.NORM.INV(E103,Satokasvi!$H$8,Satokasvi!$I$8)*_xlfn.BINOM.INV(1,(1-Satokasvi!$H$15),E103)</f>
        <v>2435.8074020020704</v>
      </c>
      <c r="AF103" s="5">
        <f ca="1">_xlfn.NORM.INV(F103,Satokasvi!$H$8,Satokasvi!$I$8)*_xlfn.BINOM.INV(1,(1-Satokasvi!$H$15),F103)</f>
        <v>2345.720665916313</v>
      </c>
      <c r="AG103" s="5">
        <f ca="1">_xlfn.NORM.INV(G103,Satokasvi!$H$8,Satokasvi!$I$8)*_xlfn.BINOM.INV(1,(1-Satokasvi!$H$15),G103)</f>
        <v>2803.5303984821257</v>
      </c>
      <c r="AH103" s="5">
        <f ca="1">_xlfn.NORM.INV(H103,Satokasvi!$H$8,Satokasvi!$I$8)*_xlfn.BINOM.INV(1,(1-Satokasvi!$H$15),H103)</f>
        <v>2381.5442105060797</v>
      </c>
      <c r="AI103" s="5">
        <f ca="1">_xlfn.NORM.INV(I103,Satokasvi!$H$8,Satokasvi!$I$8)*_xlfn.BINOM.INV(1,(1-Satokasvi!$H$15),I103)</f>
        <v>2495.1276931015586</v>
      </c>
      <c r="AJ103" s="5">
        <f ca="1">_xlfn.NORM.INV(J103,Satokasvi!$H$8,Satokasvi!$I$8)*_xlfn.BINOM.INV(1,(1-Satokasvi!$H$15),J103)</f>
        <v>2371.6702483044601</v>
      </c>
      <c r="AK103" s="5">
        <f ca="1">_xlfn.NORM.INV(K103,Satokasvi!$H$8,Satokasvi!$I$8)*_xlfn.BINOM.INV(1,(1-Satokasvi!$H$15),K103)</f>
        <v>2660.9307814840386</v>
      </c>
      <c r="AL103" s="5">
        <f ca="1">_xlfn.NORM.INV(L103,Satokasvi!$H$8,Satokasvi!$I$8)*_xlfn.BINOM.INV(1,(1-Satokasvi!$H$15),L103)</f>
        <v>2848.1299066498095</v>
      </c>
      <c r="AM103" s="5">
        <f ca="1">_xlfn.NORM.INV(M103,Satokasvi!$H$8,Satokasvi!$I$8)*_xlfn.BINOM.INV(1,(1-Satokasvi!$H$15),M103)</f>
        <v>2614.9374887538734</v>
      </c>
      <c r="AN103" s="5">
        <f ca="1">_xlfn.NORM.INV(N103,Satokasvi!$H$8,Satokasvi!$I$8)*_xlfn.BINOM.INV(1,(1-Satokasvi!$H$15),N103)</f>
        <v>0</v>
      </c>
      <c r="AO103" s="5">
        <f ca="1">_xlfn.NORM.INV(O103,Satokasvi!$H$8,Satokasvi!$I$8)*_xlfn.BINOM.INV(1,(1-Satokasvi!$H$15),O103)</f>
        <v>0</v>
      </c>
      <c r="AP103" s="5">
        <f ca="1">_xlfn.NORM.INV(P103,Satokasvi!$H$8,Satokasvi!$I$8)*_xlfn.BINOM.INV(1,(1-Satokasvi!$H$15),P103)</f>
        <v>2681.438889965259</v>
      </c>
      <c r="AQ103" s="5">
        <f ca="1">_xlfn.NORM.INV(Q103,Satokasvi!$H$8,Satokasvi!$I$8)*_xlfn.BINOM.INV(1,(1-Satokasvi!$H$15),Q103)</f>
        <v>0</v>
      </c>
      <c r="AR103" s="5">
        <f ca="1">_xlfn.NORM.INV(R103,Satokasvi!$H$8,Satokasvi!$I$8)*_xlfn.BINOM.INV(1,(1-Satokasvi!$H$15),R103)</f>
        <v>2448.8693835808472</v>
      </c>
      <c r="AS103" s="5">
        <f ca="1">_xlfn.NORM.INV(S103,Satokasvi!$H$8,Satokasvi!$I$8)*_xlfn.BINOM.INV(1,(1-Satokasvi!$H$15),S103)</f>
        <v>0</v>
      </c>
      <c r="AT103" s="5">
        <f ca="1">_xlfn.NORM.INV(T103,Satokasvi!$H$8,Satokasvi!$I$8)*_xlfn.BINOM.INV(1,(1-Satokasvi!$H$15),T103)</f>
        <v>0</v>
      </c>
      <c r="AU103" s="5">
        <f ca="1">_xlfn.NORM.INV(U103,Satokasvi!$H$8,Satokasvi!$I$8)*_xlfn.BINOM.INV(1,(1-Satokasvi!$H$15),U103)</f>
        <v>2719.2490347049047</v>
      </c>
      <c r="AV103" s="5">
        <f ca="1">_xlfn.NORM.INV(V103,Satokasvi!$H$8,Satokasvi!$I$8)*_xlfn.BINOM.INV(1,(1-Satokasvi!$H$15),V103)</f>
        <v>2513.5783124227801</v>
      </c>
      <c r="AW103" s="5">
        <f ca="1">_xlfn.NORM.INV(W103,Satokasvi!$H$8,Satokasvi!$I$8)*_xlfn.BINOM.INV(1,(1-Satokasvi!$H$15),W103)</f>
        <v>2481.2252310265144</v>
      </c>
      <c r="AX103" s="5">
        <f ca="1">_xlfn.NORM.INV(X103,Satokasvi!$H$8,Satokasvi!$I$8)*_xlfn.BINOM.INV(1,(1-Satokasvi!$H$15),X103)</f>
        <v>2418.9756076421986</v>
      </c>
      <c r="AY103" s="5">
        <f ca="1">_xlfn.NORM.INV(Y103,Satokasvi!$H$8,Satokasvi!$I$8)*_xlfn.BINOM.INV(1,(1-Satokasvi!$H$15),Y103)</f>
        <v>2384.8486254813447</v>
      </c>
      <c r="AZ103" s="5">
        <f ca="1">_xlfn.NORM.INV(Z103,Satokasvi!$H$8,Satokasvi!$I$8)*_xlfn.BINOM.INV(1,(1-Satokasvi!$H$15),Z103)</f>
        <v>2710.9374572837205</v>
      </c>
      <c r="BB103" s="5">
        <f ca="1">IF(C$11="x",0,_xlfn.NORM.INV(B103,Satokasvi!$H$8,Satokasvi!$I$8)*IF(C$8="x",(1+Toimenpiteet!$C$7),1)*IF(C$9="x",(1+Toimenpiteet!$C$34),1)*(1+C$30)*_xlfn.BINOM.INV(1,(1-(Satokasvi!$H$15*(1+C$41))),B103))</f>
        <v>2639.1987081797515</v>
      </c>
      <c r="BC103" s="5">
        <f ca="1">IF(D$11="x",0,_xlfn.NORM.INV(C103,Satokasvi!$H$8,Satokasvi!$I$8)*IF(D$8="x",(1+Toimenpiteet!$C$7),1)*IF(D$9="x",(1+Toimenpiteet!$C$34),1)*(1+D$30)*_xlfn.BINOM.INV(1,(1-(Satokasvi!$H$15*(1+D$41))),C103))</f>
        <v>2386.0603679241385</v>
      </c>
      <c r="BD103" s="5">
        <f ca="1">IF(E$11="x",0,_xlfn.NORM.INV(D103,Satokasvi!$H$8,Satokasvi!$I$8)*IF(E$8="x",(1+Toimenpiteet!$C$7),1)*IF(E$9="x",(1+Toimenpiteet!$C$34),1)*(1+E$30)*_xlfn.BINOM.INV(1,(1-(Satokasvi!$H$15*(1+E$41))),D103))</f>
        <v>2654.0821859839912</v>
      </c>
      <c r="BE103" s="5">
        <f ca="1">IF(F$11="x",0,_xlfn.NORM.INV(E103,Satokasvi!$H$8,Satokasvi!$I$8)*IF(F$8="x",(1+Toimenpiteet!$C$7),1)*IF(F$9="x",(1+Toimenpiteet!$C$34),1)*(1+F$30)*_xlfn.BINOM.INV(1,(1-(Satokasvi!$H$15*(1+F$41))),E103))</f>
        <v>2435.8074020020704</v>
      </c>
      <c r="BF103" s="5">
        <f ca="1">IF(G$11="x",0,_xlfn.NORM.INV(F103,Satokasvi!$H$8,Satokasvi!$I$8)*IF(G$8="x",(1+Toimenpiteet!$C$7),1)*IF(G$9="x",(1+Toimenpiteet!$C$34),1)*(1+G$30)*_xlfn.BINOM.INV(1,(1-(Satokasvi!$H$15*(1+G$41))),F103))</f>
        <v>2345.720665916313</v>
      </c>
      <c r="BG103" s="5">
        <f ca="1">IF(H$11="x",0,_xlfn.NORM.INV(G103,Satokasvi!$H$8,Satokasvi!$I$8)*IF(H$8="x",(1+Toimenpiteet!$C$7),1)*IF(H$9="x",(1+Toimenpiteet!$C$34),1)*(1+H$30)*_xlfn.BINOM.INV(1,(1-(Satokasvi!$H$15*(1+H$41))),G103))</f>
        <v>2803.5303984821257</v>
      </c>
      <c r="BH103" s="5">
        <f ca="1">IF(I$11="x",0,_xlfn.NORM.INV(H103,Satokasvi!$H$8,Satokasvi!$I$8)*IF(I$8="x",(1+Toimenpiteet!$C$7),1)*IF(I$9="x",(1+Toimenpiteet!$C$34),1)*(1+I$30)*_xlfn.BINOM.INV(1,(1-(Satokasvi!$H$15*(1+I$41))),H103))</f>
        <v>2381.5442105060797</v>
      </c>
      <c r="BI103" s="5">
        <f ca="1">IF(J$11="x",0,_xlfn.NORM.INV(I103,Satokasvi!$H$8,Satokasvi!$I$8)*IF(J$8="x",(1+Toimenpiteet!$C$7),1)*IF(J$9="x",(1+Toimenpiteet!$C$34),1)*(1+J$30)*_xlfn.BINOM.INV(1,(1-(Satokasvi!$H$15*(1+J$41))),I103))</f>
        <v>2495.1276931015586</v>
      </c>
      <c r="BJ103" s="5">
        <f ca="1">IF(K$11="x",0,_xlfn.NORM.INV(J103,Satokasvi!$H$8,Satokasvi!$I$8)*IF(K$8="x",(1+Toimenpiteet!$C$7),1)*IF(K$9="x",(1+Toimenpiteet!$C$34),1)*(1+K$30)*_xlfn.BINOM.INV(1,(1-(Satokasvi!$H$15*(1+K$41))),J103))</f>
        <v>2371.6702483044601</v>
      </c>
      <c r="BK103" s="5">
        <f ca="1">IF(L$11="x",0,_xlfn.NORM.INV(K103,Satokasvi!$H$8,Satokasvi!$I$8)*IF(L$8="x",(1+Toimenpiteet!$C$7),1)*IF(L$9="x",(1+Toimenpiteet!$C$34),1)*(1+L$30)*_xlfn.BINOM.INV(1,(1-(Satokasvi!$H$15*(1+L$41))),K103))</f>
        <v>2660.9307814840386</v>
      </c>
      <c r="BL103" s="5">
        <f ca="1">IF(M$11="x",0,_xlfn.NORM.INV(L103,Satokasvi!$H$8,Satokasvi!$I$8)*IF(M$8="x",(1+Toimenpiteet!$C$7),1)*IF(M$9="x",(1+Toimenpiteet!$C$34),1)*(1+M$30)*_xlfn.BINOM.INV(1,(1-(Satokasvi!$H$15*(1+M$41))),L103))</f>
        <v>2848.1299066498095</v>
      </c>
      <c r="BM103" s="5">
        <f ca="1">IF(N$11="x",0,_xlfn.NORM.INV(M103,Satokasvi!$H$8,Satokasvi!$I$8)*IF(N$8="x",(1+Toimenpiteet!$C$7),1)*IF(N$9="x",(1+Toimenpiteet!$C$34),1)*(1+N$30)*_xlfn.BINOM.INV(1,(1-(Satokasvi!$H$15*(1+N$41))),M103))</f>
        <v>2614.9374887538734</v>
      </c>
      <c r="BN103" s="5">
        <f ca="1">IF(O$11="x",0,_xlfn.NORM.INV(N103,Satokasvi!$H$8,Satokasvi!$I$8)*IF(O$8="x",(1+Toimenpiteet!$C$7),1)*IF(O$9="x",(1+Toimenpiteet!$C$34),1)*(1+O$30)*_xlfn.BINOM.INV(1,(1-(Satokasvi!$H$15*(1+O$41))),N103))</f>
        <v>0</v>
      </c>
      <c r="BO103" s="5">
        <f ca="1">IF(P$11="x",0,_xlfn.NORM.INV(O103,Satokasvi!$H$8,Satokasvi!$I$8)*IF(P$8="x",(1+Toimenpiteet!$C$7),1)*IF(P$9="x",(1+Toimenpiteet!$C$34),1)*(1+P$30)*_xlfn.BINOM.INV(1,(1-(Satokasvi!$H$15*(1+P$41))),O103))</f>
        <v>0</v>
      </c>
      <c r="BP103" s="5">
        <f ca="1">IF(Q$11="x",0,_xlfn.NORM.INV(P103,Satokasvi!$H$8,Satokasvi!$I$8)*IF(Q$8="x",(1+Toimenpiteet!$C$7),1)*IF(Q$9="x",(1+Toimenpiteet!$C$34),1)*(1+Q$30)*_xlfn.BINOM.INV(1,(1-(Satokasvi!$H$15*(1+Q$41))),P103))</f>
        <v>2681.438889965259</v>
      </c>
      <c r="BQ103" s="5">
        <f ca="1">IF(R$11="x",0,_xlfn.NORM.INV(Q103,Satokasvi!$H$8,Satokasvi!$I$8)*IF(R$8="x",(1+Toimenpiteet!$C$7),1)*IF(R$9="x",(1+Toimenpiteet!$C$34),1)*(1+R$30)*_xlfn.BINOM.INV(1,(1-(Satokasvi!$H$15*(1+R$41))),Q103))</f>
        <v>0</v>
      </c>
      <c r="BR103" s="5">
        <f ca="1">IF(S$11="x",0,_xlfn.NORM.INV(R103,Satokasvi!$H$8,Satokasvi!$I$8)*IF(S$8="x",(1+Toimenpiteet!$C$7),1)*IF(S$9="x",(1+Toimenpiteet!$C$34),1)*(1+S$30)*_xlfn.BINOM.INV(1,(1-(Satokasvi!$H$15*(1+S$41))),R103))</f>
        <v>2448.8693835808472</v>
      </c>
      <c r="BS103" s="5">
        <f ca="1">IF(T$11="x",0,_xlfn.NORM.INV(S103,Satokasvi!$H$8,Satokasvi!$I$8)*IF(T$8="x",(1+Toimenpiteet!$C$7),1)*IF(T$9="x",(1+Toimenpiteet!$C$34),1)*(1+T$30)*_xlfn.BINOM.INV(1,(1-(Satokasvi!$H$15*(1+T$41))),S103))</f>
        <v>0</v>
      </c>
      <c r="BT103" s="5">
        <f ca="1">IF(U$11="x",0,_xlfn.NORM.INV(T103,Satokasvi!$H$8,Satokasvi!$I$8)*IF(U$8="x",(1+Toimenpiteet!$C$7),1)*IF(U$9="x",(1+Toimenpiteet!$C$34),1)*(1+U$30)*_xlfn.BINOM.INV(1,(1-(Satokasvi!$H$15*(1+U$41))),T103))</f>
        <v>0</v>
      </c>
      <c r="BU103" s="5">
        <f ca="1">IF(V$11="x",0,_xlfn.NORM.INV(U103,Satokasvi!$H$8,Satokasvi!$I$8)*IF(V$8="x",(1+Toimenpiteet!$C$7),1)*IF(V$9="x",(1+Toimenpiteet!$C$34),1)*(1+V$30)*_xlfn.BINOM.INV(1,(1-(Satokasvi!$H$15*(1+V$41))),U103))</f>
        <v>2719.2490347049047</v>
      </c>
      <c r="BV103" s="5">
        <f ca="1">IF(W$11="x",0,_xlfn.NORM.INV(V103,Satokasvi!$H$8,Satokasvi!$I$8)*IF(W$8="x",(1+Toimenpiteet!$C$7),1)*IF(W$9="x",(1+Toimenpiteet!$C$34),1)*(1+W$30)*_xlfn.BINOM.INV(1,(1-(Satokasvi!$H$15*(1+W$41))),V103))</f>
        <v>2513.5783124227801</v>
      </c>
      <c r="BW103" s="5">
        <f ca="1">IF(X$11="x",0,_xlfn.NORM.INV(W103,Satokasvi!$H$8,Satokasvi!$I$8)*IF(X$8="x",(1+Toimenpiteet!$C$7),1)*IF(X$9="x",(1+Toimenpiteet!$C$34),1)*(1+X$30)*_xlfn.BINOM.INV(1,(1-(Satokasvi!$H$15*(1+X$41))),W103))</f>
        <v>2481.2252310265144</v>
      </c>
      <c r="BX103" s="5">
        <f ca="1">IF(Y$11="x",0,_xlfn.NORM.INV(X103,Satokasvi!$H$8,Satokasvi!$I$8)*IF(Y$8="x",(1+Toimenpiteet!$C$7),1)*IF(Y$9="x",(1+Toimenpiteet!$C$34),1)*(1+Y$30)*_xlfn.BINOM.INV(1,(1-(Satokasvi!$H$15*(1+Y$41))),X103))</f>
        <v>2418.9756076421986</v>
      </c>
      <c r="BY103" s="5">
        <f ca="1">IF(Z$11="x",0,_xlfn.NORM.INV(Y103,Satokasvi!$H$8,Satokasvi!$I$8)*IF(Z$8="x",(1+Toimenpiteet!$C$7),1)*IF(Z$9="x",(1+Toimenpiteet!$C$34),1)*(1+Z$30)*_xlfn.BINOM.INV(1,(1-(Satokasvi!$H$15*(1+Z$41))),Y103))</f>
        <v>2384.8486254813447</v>
      </c>
      <c r="BZ103" s="5">
        <f ca="1">IF(AA$11="x",0,_xlfn.NORM.INV(Z103,Satokasvi!$H$8,Satokasvi!$I$8)*IF(AA$8="x",(1+Toimenpiteet!$C$7),1)*IF(AA$9="x",(1+Toimenpiteet!$C$34),1)*(1+AA$30)*_xlfn.BINOM.INV(1,(1-(Satokasvi!$H$15*(1+AA$41))),Z103))</f>
        <v>2710.9374572837205</v>
      </c>
      <c r="CB103" s="35">
        <f ca="1">_xlfn.NORM.INV(RAND(),Satokasvi!$H$13,Satokasvi!$I$13)</f>
        <v>207.30768644478613</v>
      </c>
      <c r="CC103" s="35">
        <f ca="1">_xlfn.NORM.INV(RAND(),Satokasvi!$H$13,Satokasvi!$I$13)</f>
        <v>231.01254419352304</v>
      </c>
      <c r="CD103" s="35">
        <f ca="1">_xlfn.NORM.INV(RAND(),Satokasvi!$H$13,Satokasvi!$I$13)</f>
        <v>128.37051797629846</v>
      </c>
      <c r="CE103" s="35">
        <f ca="1">_xlfn.NORM.INV(RAND(),Satokasvi!$H$13,Satokasvi!$I$13)</f>
        <v>193.16431197136086</v>
      </c>
      <c r="CF103" s="35">
        <f ca="1">_xlfn.NORM.INV(RAND(),Satokasvi!$H$13,Satokasvi!$I$13)</f>
        <v>262.93743694195422</v>
      </c>
      <c r="CG103" s="35">
        <f ca="1">_xlfn.NORM.INV(RAND(),Satokasvi!$H$13,Satokasvi!$I$13)</f>
        <v>191.30205826283958</v>
      </c>
      <c r="CH103" s="35">
        <f ca="1">_xlfn.NORM.INV(RAND(),Satokasvi!$H$13,Satokasvi!$I$13)</f>
        <v>197.90143236076619</v>
      </c>
      <c r="CI103" s="35">
        <f ca="1">_xlfn.NORM.INV(RAND(),Satokasvi!$H$13,Satokasvi!$I$13)</f>
        <v>141.76114396991576</v>
      </c>
      <c r="CJ103" s="35">
        <f ca="1">_xlfn.NORM.INV(RAND(),Satokasvi!$H$13,Satokasvi!$I$13)</f>
        <v>138.51804421252211</v>
      </c>
      <c r="CK103" s="35">
        <f ca="1">_xlfn.NORM.INV(RAND(),Satokasvi!$H$13,Satokasvi!$I$13)</f>
        <v>68.77983246048754</v>
      </c>
      <c r="CL103" s="35">
        <f ca="1">_xlfn.NORM.INV(RAND(),Satokasvi!$H$13,Satokasvi!$I$13)</f>
        <v>206.00024370873632</v>
      </c>
      <c r="CM103" s="35">
        <f ca="1">_xlfn.NORM.INV(RAND(),Satokasvi!$H$13,Satokasvi!$I$13)</f>
        <v>244.41626750566974</v>
      </c>
      <c r="CN103" s="35">
        <f ca="1">_xlfn.NORM.INV(RAND(),Satokasvi!$H$13,Satokasvi!$I$13)</f>
        <v>250.3137278418196</v>
      </c>
      <c r="CO103" s="35">
        <f ca="1">_xlfn.NORM.INV(RAND(),Satokasvi!$H$13,Satokasvi!$I$13)</f>
        <v>227.15649192782718</v>
      </c>
      <c r="CP103" s="35">
        <f ca="1">_xlfn.NORM.INV(RAND(),Satokasvi!$H$13,Satokasvi!$I$13)</f>
        <v>285.96410769369641</v>
      </c>
      <c r="CQ103" s="35">
        <f ca="1">_xlfn.NORM.INV(RAND(),Satokasvi!$H$13,Satokasvi!$I$13)</f>
        <v>225.36537524574868</v>
      </c>
      <c r="CR103" s="35">
        <f ca="1">_xlfn.NORM.INV(RAND(),Satokasvi!$H$13,Satokasvi!$I$13)</f>
        <v>272.53887939983349</v>
      </c>
      <c r="CS103" s="35">
        <f ca="1">_xlfn.NORM.INV(RAND(),Satokasvi!$H$13,Satokasvi!$I$13)</f>
        <v>142.03539667686223</v>
      </c>
      <c r="CT103" s="35">
        <f ca="1">_xlfn.NORM.INV(RAND(),Satokasvi!$H$13,Satokasvi!$I$13)</f>
        <v>202.14228275980597</v>
      </c>
      <c r="CU103" s="35">
        <f ca="1">_xlfn.NORM.INV(RAND(),Satokasvi!$H$13,Satokasvi!$I$13)</f>
        <v>133.55539128926927</v>
      </c>
      <c r="CV103" s="35">
        <f ca="1">_xlfn.NORM.INV(RAND(),Satokasvi!$H$13,Satokasvi!$I$13)</f>
        <v>346.45086627381198</v>
      </c>
      <c r="CW103" s="35">
        <f ca="1">_xlfn.NORM.INV(RAND(),Satokasvi!$H$13,Satokasvi!$I$13)</f>
        <v>176.1093749355978</v>
      </c>
      <c r="CX103" s="35">
        <f ca="1">_xlfn.NORM.INV(RAND(),Satokasvi!$H$13,Satokasvi!$I$13)</f>
        <v>190.04321014687758</v>
      </c>
      <c r="CY103" s="35">
        <f ca="1">_xlfn.NORM.INV(RAND(),Satokasvi!$H$13,Satokasvi!$I$13)</f>
        <v>198.92476406091865</v>
      </c>
      <c r="CZ103" s="35">
        <f ca="1">_xlfn.NORM.INV(RAND(),Satokasvi!$H$13,Satokasvi!$I$13)</f>
        <v>220.87294402506228</v>
      </c>
      <c r="DB103" s="37">
        <f ca="1">(AB103*(CB103/1000)+(Satokasvi!$E$28-Satokasvi!$E$7))/(1+$C$13)^DB$61</f>
        <v>273.90891093282767</v>
      </c>
      <c r="DC103" s="37">
        <f ca="1">(AC103*(CC103/1000)+(Satokasvi!$E$28-Satokasvi!$E$7))/(1+$C$13)^DC$61</f>
        <v>269.78025845366091</v>
      </c>
      <c r="DD103" s="37">
        <f ca="1">(AD103*(CD103/1000)+(Satokasvi!$E$28-Satokasvi!$E$7))/(1+$C$13)^DD$61</f>
        <v>69.281627493812664</v>
      </c>
      <c r="DE103" s="37">
        <f ca="1">(AE103*(CE103/1000)+(Satokasvi!$E$28-Satokasvi!$E$7))/(1+$C$13)^DE$61</f>
        <v>182.59391581526398</v>
      </c>
      <c r="DF103" s="37">
        <f ca="1">(AF103*(CF103/1000)+(Satokasvi!$E$28-Satokasvi!$E$7))/(1+$C$13)^DF$61</f>
        <v>303.44660290123545</v>
      </c>
      <c r="DG103" s="37">
        <f ca="1">(AG103*(CG103/1000)+(Satokasvi!$E$28-Satokasvi!$E$7))/(1+$C$13)^DG$61</f>
        <v>227.22717959738873</v>
      </c>
      <c r="DH103" s="37">
        <f ca="1">(AH103*(CH103/1000)+(Satokasvi!$E$28-Satokasvi!$E$7))/(1+$C$13)^DH$61</f>
        <v>167.74973132579854</v>
      </c>
      <c r="DI103" s="37">
        <f ca="1">(AI103*(CI103/1000)+(Satokasvi!$E$28-Satokasvi!$E$7))/(1+$C$13)^DI$61</f>
        <v>70.030195241048645</v>
      </c>
      <c r="DJ103" s="37">
        <f ca="1">(AJ103*(CJ103/1000)+(Satokasvi!$E$28-Satokasvi!$E$7))/(1+$C$13)^DJ$61</f>
        <v>48.682119696654681</v>
      </c>
      <c r="DK103" s="37">
        <f ca="1">(AK103*(CK103/1000)+(Satokasvi!$E$28-Satokasvi!$E$7))/(1+$C$13)^DK$61</f>
        <v>-61.00202953146799</v>
      </c>
      <c r="DL103" s="37">
        <f ca="1">(AL103*(CL103/1000)+(Satokasvi!$E$28-Satokasvi!$E$7))/(1+$C$13)^DL$61</f>
        <v>232.41408961885162</v>
      </c>
      <c r="DM103" s="37">
        <f ca="1">(AM103*(CM103/1000)+(Satokasvi!$E$28-Satokasvi!$E$7))/(1+$C$13)^DM$61</f>
        <v>262.40954160936752</v>
      </c>
      <c r="DN103" s="37">
        <f ca="1">(AN103*(CN103/1000)+(Satokasvi!$E$28-Satokasvi!$E$7))/(1+$C$13)^DN$61</f>
        <v>-180.45210509819213</v>
      </c>
      <c r="DO103" s="37">
        <f ca="1">(AO103*(CO103/1000)+(Satokasvi!$E$28-Satokasvi!$E$7))/(1+$C$13)^DO$61</f>
        <v>-175.19621854193412</v>
      </c>
      <c r="DP103" s="37">
        <f ca="1">(AP103*(CP103/1000)+(Satokasvi!$E$28-Satokasvi!$E$7))/(1+$C$13)^DP$61</f>
        <v>322.08329529697613</v>
      </c>
      <c r="DQ103" s="37">
        <f ca="1">(AQ103*(CQ103/1000)+(Satokasvi!$E$28-Satokasvi!$E$7))/(1+$C$13)^DQ$61</f>
        <v>-165.13923889333032</v>
      </c>
      <c r="DR103" s="37">
        <f ca="1">(AR103*(CR103/1000)+(Satokasvi!$E$28-Satokasvi!$E$7))/(1+$C$13)^DR$61</f>
        <v>243.46594915381957</v>
      </c>
      <c r="DS103" s="37">
        <f ca="1">(AS103*(CS103/1000)+(Satokasvi!$E$28-Satokasvi!$E$7))/(1+$C$13)^DS$61</f>
        <v>-155.65957101831492</v>
      </c>
      <c r="DT103" s="37">
        <f ca="1">(AT103*(CT103/1000)+(Satokasvi!$E$28-Satokasvi!$E$7))/(1+$C$13)^DT$61</f>
        <v>-151.12579710516013</v>
      </c>
      <c r="DU103" s="37">
        <f ca="1">(AU103*(CU103/1000)+(Satokasvi!$E$28-Satokasvi!$E$7))/(1+$C$13)^DU$61</f>
        <v>54.354553007888356</v>
      </c>
      <c r="DV103" s="37">
        <f ca="1">(AV103*(CV103/1000)+(Satokasvi!$E$28-Satokasvi!$E$7))/(1+$C$13)^DV$61</f>
        <v>325.66422167711698</v>
      </c>
      <c r="DW103" s="37">
        <f ca="1">(AW103*(CW103/1000)+(Satokasvi!$E$28-Satokasvi!$E$7))/(1+$C$13)^DW$61</f>
        <v>89.748300491128902</v>
      </c>
      <c r="DX103" s="37">
        <f ca="1">(AX103*(CX103/1000)+(Satokasvi!$E$28-Satokasvi!$E$7))/(1+$C$13)^DX$61</f>
        <v>98.657894470594499</v>
      </c>
      <c r="DY103" s="37">
        <f ca="1">(AY103*(CY103/1000)+(Satokasvi!$E$28-Satokasvi!$E$7))/(1+$C$13)^DY$61</f>
        <v>103.01360549962897</v>
      </c>
      <c r="DZ103" s="37">
        <f ca="1">(AZ103*(CZ103/1000)+(Satokasvi!$E$28-Satokasvi!$E$7))/(1+$C$13)^DZ$61</f>
        <v>159.41171818216378</v>
      </c>
      <c r="EB103" s="37">
        <f ca="1">IF(C$11="x",Toimenpiteet!$E$115,BB103*(CB103/1000)+(Satokasvi!$E$28-Satokasvi!$E$7)+IF(C$8="x",Toimenpiteet!$E$29,0)+IF(C$9="x",Toimenpiteet!$E$60,0)+IF(C$10="x",Toimenpiteet!$E$88,0))/(1+$C$13)^EB$61</f>
        <v>273.90891093282767</v>
      </c>
      <c r="EC103" s="37">
        <f ca="1">IF(D$11="x",Toimenpiteet!$E$115,BC103*(CC103/1000)+(Satokasvi!$E$28-Satokasvi!$E$7)+IF(D$8="x",Toimenpiteet!$E$29,0)+IF(D$9="x",Toimenpiteet!$E$60,0)+IF(D$10="x",Toimenpiteet!$E$88,0))/(1+$C$13)^EC$61</f>
        <v>269.78025845366091</v>
      </c>
      <c r="ED103" s="37">
        <f ca="1">IF(E$11="x",Toimenpiteet!$E$115,BD103*(CD103/1000)+(Satokasvi!$E$28-Satokasvi!$E$7)+IF(E$8="x",Toimenpiteet!$E$29,0)+IF(E$9="x",Toimenpiteet!$E$60,0)+IF(E$10="x",Toimenpiteet!$E$88,0))/(1+$C$13)^ED$61</f>
        <v>69.281627493812664</v>
      </c>
      <c r="EE103" s="37">
        <f ca="1">IF(F$11="x",Toimenpiteet!$E$115,BE103*(CE103/1000)+(Satokasvi!$E$28-Satokasvi!$E$7)+IF(F$8="x",Toimenpiteet!$E$29,0)+IF(F$9="x",Toimenpiteet!$E$60,0)+IF(F$10="x",Toimenpiteet!$E$88,0))/(1+$C$13)^EE$61</f>
        <v>182.59391581526398</v>
      </c>
      <c r="EF103" s="37">
        <f ca="1">IF(G$11="x",Toimenpiteet!$E$115,BF103*(CF103/1000)+(Satokasvi!$E$28-Satokasvi!$E$7)+IF(G$8="x",Toimenpiteet!$E$29,0)+IF(G$9="x",Toimenpiteet!$E$60,0)+IF(G$10="x",Toimenpiteet!$E$88,0))/(1+$C$13)^EF$61</f>
        <v>303.44660290123545</v>
      </c>
      <c r="EG103" s="37">
        <f ca="1">IF(H$11="x",Toimenpiteet!$E$115,BG103*(CG103/1000)+(Satokasvi!$E$28-Satokasvi!$E$7)+IF(H$8="x",Toimenpiteet!$E$29,0)+IF(H$9="x",Toimenpiteet!$E$60,0)+IF(H$10="x",Toimenpiteet!$E$88,0))/(1+$C$13)^EG$61</f>
        <v>227.22717959738873</v>
      </c>
      <c r="EH103" s="37">
        <f ca="1">IF(I$11="x",Toimenpiteet!$E$115,BH103*(CH103/1000)+(Satokasvi!$E$28-Satokasvi!$E$7)+IF(I$8="x",Toimenpiteet!$E$29,0)+IF(I$9="x",Toimenpiteet!$E$60,0)+IF(I$10="x",Toimenpiteet!$E$88,0))/(1+$C$13)^EH$61</f>
        <v>167.74973132579854</v>
      </c>
      <c r="EI103" s="37">
        <f ca="1">IF(J$11="x",Toimenpiteet!$E$115,BI103*(CI103/1000)+(Satokasvi!$E$28-Satokasvi!$E$7)+IF(J$8="x",Toimenpiteet!$E$29,0)+IF(J$9="x",Toimenpiteet!$E$60,0)+IF(J$10="x",Toimenpiteet!$E$88,0))/(1+$C$13)^EI$61</f>
        <v>70.030195241048645</v>
      </c>
      <c r="EJ103" s="37">
        <f ca="1">IF(K$11="x",Toimenpiteet!$E$115,BJ103*(CJ103/1000)+(Satokasvi!$E$28-Satokasvi!$E$7)+IF(K$8="x",Toimenpiteet!$E$29,0)+IF(K$9="x",Toimenpiteet!$E$60,0)+IF(K$10="x",Toimenpiteet!$E$88,0))/(1+$C$13)^EJ$61</f>
        <v>48.682119696654681</v>
      </c>
      <c r="EK103" s="37">
        <f ca="1">IF(L$11="x",Toimenpiteet!$E$115,BK103*(CK103/1000)+(Satokasvi!$E$28-Satokasvi!$E$7)+IF(L$8="x",Toimenpiteet!$E$29,0)+IF(L$9="x",Toimenpiteet!$E$60,0)+IF(L$10="x",Toimenpiteet!$E$88,0))/(1+$C$13)^EK$61</f>
        <v>-61.00202953146799</v>
      </c>
      <c r="EL103" s="37">
        <f ca="1">IF(M$11="x",Toimenpiteet!$E$115,BL103*(CL103/1000)+(Satokasvi!$E$28-Satokasvi!$E$7)+IF(M$8="x",Toimenpiteet!$E$29,0)+IF(M$9="x",Toimenpiteet!$E$60,0)+IF(M$10="x",Toimenpiteet!$E$88,0))/(1+$C$13)^EL$61</f>
        <v>232.41408961885162</v>
      </c>
      <c r="EM103" s="37">
        <f ca="1">IF(N$11="x",Toimenpiteet!$E$115,BM103*(CM103/1000)+(Satokasvi!$E$28-Satokasvi!$E$7)+IF(N$8="x",Toimenpiteet!$E$29,0)+IF(N$9="x",Toimenpiteet!$E$60,0)+IF(N$10="x",Toimenpiteet!$E$88,0))/(1+$C$13)^EM$61</f>
        <v>262.40954160936752</v>
      </c>
      <c r="EN103" s="37">
        <f ca="1">IF(O$11="x",Toimenpiteet!$E$115,BN103*(CN103/1000)+(Satokasvi!$E$28-Satokasvi!$E$7)+IF(O$8="x",Toimenpiteet!$E$29,0)+IF(O$9="x",Toimenpiteet!$E$60,0)+IF(O$10="x",Toimenpiteet!$E$88,0))/(1+$C$13)^EN$61</f>
        <v>-180.45210509819213</v>
      </c>
      <c r="EO103" s="37">
        <f ca="1">IF(P$11="x",Toimenpiteet!$E$115,BO103*(CO103/1000)+(Satokasvi!$E$28-Satokasvi!$E$7)+IF(P$8="x",Toimenpiteet!$E$29,0)+IF(P$9="x",Toimenpiteet!$E$60,0)+IF(P$10="x",Toimenpiteet!$E$88,0))/(1+$C$13)^EO$61</f>
        <v>-175.19621854193412</v>
      </c>
      <c r="EP103" s="37">
        <f ca="1">IF(Q$11="x",Toimenpiteet!$E$115,BP103*(CP103/1000)+(Satokasvi!$E$28-Satokasvi!$E$7)+IF(Q$8="x",Toimenpiteet!$E$29,0)+IF(Q$9="x",Toimenpiteet!$E$60,0)+IF(Q$10="x",Toimenpiteet!$E$88,0))/(1+$C$13)^EP$61</f>
        <v>322.08329529697613</v>
      </c>
      <c r="EQ103" s="37">
        <f ca="1">IF(R$11="x",Toimenpiteet!$E$115,BQ103*(CQ103/1000)+(Satokasvi!$E$28-Satokasvi!$E$7)+IF(R$8="x",Toimenpiteet!$E$29,0)+IF(R$9="x",Toimenpiteet!$E$60,0)+IF(R$10="x",Toimenpiteet!$E$88,0))/(1+$C$13)^EQ$61</f>
        <v>-165.13923889333032</v>
      </c>
      <c r="ER103" s="37">
        <f ca="1">IF(S$11="x",Toimenpiteet!$E$115,BR103*(CR103/1000)+(Satokasvi!$E$28-Satokasvi!$E$7)+IF(S$8="x",Toimenpiteet!$E$29,0)+IF(S$9="x",Toimenpiteet!$E$60,0)+IF(S$10="x",Toimenpiteet!$E$88,0))/(1+$C$13)^ER$61</f>
        <v>243.46594915381957</v>
      </c>
      <c r="ES103" s="37">
        <f ca="1">IF(T$11="x",Toimenpiteet!$E$115,BS103*(CS103/1000)+(Satokasvi!$E$28-Satokasvi!$E$7)+IF(T$8="x",Toimenpiteet!$E$29,0)+IF(T$9="x",Toimenpiteet!$E$60,0)+IF(T$10="x",Toimenpiteet!$E$88,0))/(1+$C$13)^ES$61</f>
        <v>-155.65957101831492</v>
      </c>
      <c r="ET103" s="37">
        <f ca="1">IF(U$11="x",Toimenpiteet!$E$115,BT103*(CT103/1000)+(Satokasvi!$E$28-Satokasvi!$E$7)+IF(U$8="x",Toimenpiteet!$E$29,0)+IF(U$9="x",Toimenpiteet!$E$60,0)+IF(U$10="x",Toimenpiteet!$E$88,0))/(1+$C$13)^ET$61</f>
        <v>-151.12579710516013</v>
      </c>
      <c r="EU103" s="37">
        <f ca="1">IF(V$11="x",Toimenpiteet!$E$115,BU103*(CU103/1000)+(Satokasvi!$E$28-Satokasvi!$E$7)+IF(V$8="x",Toimenpiteet!$E$29,0)+IF(V$9="x",Toimenpiteet!$E$60,0)+IF(V$10="x",Toimenpiteet!$E$88,0))/(1+$C$13)^EU$61</f>
        <v>54.354553007888356</v>
      </c>
      <c r="EV103" s="37">
        <f ca="1">IF(W$11="x",Toimenpiteet!$E$115,BV103*(CV103/1000)+(Satokasvi!$E$28-Satokasvi!$E$7)+IF(W$8="x",Toimenpiteet!$E$29,0)+IF(W$9="x",Toimenpiteet!$E$60,0)+IF(W$10="x",Toimenpiteet!$E$88,0))/(1+$C$13)^EV$61</f>
        <v>325.66422167711698</v>
      </c>
      <c r="EW103" s="37">
        <f ca="1">IF(X$11="x",Toimenpiteet!$E$115,BW103*(CW103/1000)+(Satokasvi!$E$28-Satokasvi!$E$7)+IF(X$8="x",Toimenpiteet!$E$29,0)+IF(X$9="x",Toimenpiteet!$E$60,0)+IF(X$10="x",Toimenpiteet!$E$88,0))/(1+$C$13)^EW$61</f>
        <v>89.748300491128902</v>
      </c>
      <c r="EX103" s="37">
        <f ca="1">IF(Y$11="x",Toimenpiteet!$E$115,BX103*(CX103/1000)+(Satokasvi!$E$28-Satokasvi!$E$7)+IF(Y$8="x",Toimenpiteet!$E$29,0)+IF(Y$9="x",Toimenpiteet!$E$60,0)+IF(Y$10="x",Toimenpiteet!$E$88,0))/(1+$C$13)^EX$61</f>
        <v>98.657894470594499</v>
      </c>
      <c r="EY103" s="37">
        <f ca="1">IF(Z$11="x",Toimenpiteet!$E$115,BY103*(CY103/1000)+(Satokasvi!$E$28-Satokasvi!$E$7)+IF(Z$8="x",Toimenpiteet!$E$29,0)+IF(Z$9="x",Toimenpiteet!$E$60,0)+IF(Z$10="x",Toimenpiteet!$E$88,0))/(1+$C$13)^EY$61</f>
        <v>103.01360549962897</v>
      </c>
      <c r="EZ103" s="37">
        <f ca="1">IF(AA$11="x",Toimenpiteet!$E$115,BZ103*(CZ103/1000)+(Satokasvi!$E$28-Satokasvi!$E$7)+IF(AA$8="x",Toimenpiteet!$E$29,0)+IF(AA$9="x",Toimenpiteet!$E$60,0)+IF(AA$10="x",Toimenpiteet!$E$88,0))/(1+$C$13)^EZ$61</f>
        <v>159.41171818216378</v>
      </c>
      <c r="FA103" s="37"/>
      <c r="FB103" s="37">
        <f t="shared" ca="1" si="48"/>
        <v>273.90891093282767</v>
      </c>
      <c r="FC103" s="37">
        <f t="shared" ca="1" si="49"/>
        <v>543.68916938648863</v>
      </c>
      <c r="FD103" s="37">
        <f t="shared" ca="1" si="50"/>
        <v>612.97079688030135</v>
      </c>
      <c r="FE103" s="37">
        <f t="shared" ca="1" si="51"/>
        <v>795.56471269556528</v>
      </c>
      <c r="FF103" s="37">
        <f t="shared" ca="1" si="52"/>
        <v>1099.0113155968006</v>
      </c>
      <c r="FG103" s="37">
        <f t="shared" ca="1" si="53"/>
        <v>1326.2384951941895</v>
      </c>
      <c r="FH103" s="37">
        <f t="shared" ca="1" si="54"/>
        <v>1493.9882265199881</v>
      </c>
      <c r="FI103" s="37">
        <f t="shared" ca="1" si="55"/>
        <v>1564.0184217610367</v>
      </c>
      <c r="FJ103" s="37">
        <f t="shared" ca="1" si="56"/>
        <v>1612.7005414576913</v>
      </c>
      <c r="FK103" s="37">
        <f t="shared" ca="1" si="57"/>
        <v>1551.6985119262233</v>
      </c>
      <c r="FL103" s="37">
        <f t="shared" ca="1" si="58"/>
        <v>1784.112601545075</v>
      </c>
      <c r="FM103" s="37">
        <f t="shared" ca="1" si="59"/>
        <v>2046.5221431544426</v>
      </c>
      <c r="FN103" s="37">
        <f t="shared" ca="1" si="60"/>
        <v>1866.0700380562505</v>
      </c>
      <c r="FO103" s="37">
        <f t="shared" ca="1" si="61"/>
        <v>1690.8738195143164</v>
      </c>
      <c r="FP103" s="37">
        <f t="shared" ca="1" si="62"/>
        <v>2012.9571148112925</v>
      </c>
      <c r="FQ103" s="37">
        <f t="shared" ca="1" si="63"/>
        <v>1847.8178759179623</v>
      </c>
      <c r="FR103" s="37">
        <f t="shared" ca="1" si="64"/>
        <v>2091.2838250717818</v>
      </c>
      <c r="FS103" s="37">
        <f t="shared" ca="1" si="65"/>
        <v>1935.624254053467</v>
      </c>
      <c r="FT103" s="37">
        <f t="shared" ca="1" si="66"/>
        <v>1784.4984569483067</v>
      </c>
      <c r="FU103" s="37">
        <f t="shared" ca="1" si="67"/>
        <v>1838.8530099561951</v>
      </c>
      <c r="FV103" s="37">
        <f t="shared" ca="1" si="68"/>
        <v>2164.5172316333119</v>
      </c>
      <c r="FW103" s="37">
        <f t="shared" ca="1" si="69"/>
        <v>2254.2655321244406</v>
      </c>
      <c r="FX103" s="37">
        <f t="shared" ca="1" si="70"/>
        <v>2352.9234265950349</v>
      </c>
      <c r="FY103" s="37">
        <f t="shared" ca="1" si="71"/>
        <v>2455.9370320946637</v>
      </c>
      <c r="FZ103" s="37">
        <f t="shared" ca="1" si="72"/>
        <v>2615.3487502768276</v>
      </c>
      <c r="GA103" s="37"/>
      <c r="GB103" s="37">
        <f t="shared" ca="1" si="73"/>
        <v>273.90891093282767</v>
      </c>
      <c r="GC103" s="37">
        <f t="shared" ca="1" si="74"/>
        <v>543.68916938648863</v>
      </c>
      <c r="GD103" s="37">
        <f t="shared" ca="1" si="23"/>
        <v>612.97079688030135</v>
      </c>
      <c r="GE103" s="37">
        <f t="shared" ca="1" si="24"/>
        <v>795.56471269556528</v>
      </c>
      <c r="GF103" s="37">
        <f t="shared" ca="1" si="25"/>
        <v>1099.0113155968006</v>
      </c>
      <c r="GG103" s="37">
        <f t="shared" ca="1" si="26"/>
        <v>1326.2384951941895</v>
      </c>
      <c r="GH103" s="37">
        <f t="shared" ca="1" si="27"/>
        <v>1493.9882265199881</v>
      </c>
      <c r="GI103" s="37">
        <f t="shared" ca="1" si="28"/>
        <v>1564.0184217610367</v>
      </c>
      <c r="GJ103" s="37">
        <f t="shared" ca="1" si="29"/>
        <v>1612.7005414576913</v>
      </c>
      <c r="GK103" s="37">
        <f t="shared" ca="1" si="30"/>
        <v>1551.6985119262233</v>
      </c>
      <c r="GL103" s="37">
        <f t="shared" ca="1" si="31"/>
        <v>1784.112601545075</v>
      </c>
      <c r="GM103" s="37">
        <f t="shared" ca="1" si="32"/>
        <v>2046.5221431544426</v>
      </c>
      <c r="GN103" s="37">
        <f t="shared" ca="1" si="33"/>
        <v>1866.0700380562505</v>
      </c>
      <c r="GO103" s="37">
        <f t="shared" ca="1" si="34"/>
        <v>1690.8738195143164</v>
      </c>
      <c r="GP103" s="37">
        <f t="shared" ca="1" si="35"/>
        <v>2012.9571148112925</v>
      </c>
      <c r="GQ103" s="37">
        <f t="shared" ca="1" si="36"/>
        <v>1847.8178759179623</v>
      </c>
      <c r="GR103" s="37">
        <f t="shared" ca="1" si="37"/>
        <v>2091.2838250717818</v>
      </c>
      <c r="GS103" s="37">
        <f t="shared" ca="1" si="38"/>
        <v>1935.624254053467</v>
      </c>
      <c r="GT103" s="37">
        <f t="shared" ca="1" si="39"/>
        <v>1784.4984569483067</v>
      </c>
      <c r="GU103" s="37">
        <f t="shared" ca="1" si="40"/>
        <v>1838.8530099561951</v>
      </c>
      <c r="GV103" s="37">
        <f t="shared" ca="1" si="41"/>
        <v>2164.5172316333119</v>
      </c>
      <c r="GW103" s="37">
        <f t="shared" ca="1" si="42"/>
        <v>2254.2655321244406</v>
      </c>
      <c r="GX103" s="37">
        <f t="shared" ca="1" si="43"/>
        <v>2352.9234265950349</v>
      </c>
      <c r="GY103" s="37">
        <f t="shared" ca="1" si="44"/>
        <v>2455.9370320946637</v>
      </c>
      <c r="GZ103" s="37">
        <f t="shared" ca="1" si="45"/>
        <v>2615.3487502768276</v>
      </c>
      <c r="HA103" s="37"/>
      <c r="HB103" s="37">
        <f t="shared" ca="1" si="77"/>
        <v>1099.0113155968006</v>
      </c>
      <c r="HC103" s="37">
        <f t="shared" ca="1" si="75"/>
        <v>1099.0113155968006</v>
      </c>
      <c r="HD103" s="37">
        <f t="shared" ca="1" si="76"/>
        <v>0</v>
      </c>
      <c r="HE103" s="5"/>
      <c r="HF103" s="37">
        <f t="shared" si="87"/>
        <v>-0.27777777777777779</v>
      </c>
      <c r="HG103" s="37">
        <f>$HG$70</f>
        <v>-3.3333333333333326E-2</v>
      </c>
      <c r="HH103" s="19">
        <f>IF(C$11="x",0,Satokasvi!$H$6*(1+$HF103)*(1+_xlfn.XLOOKUP($HG103,$HG$67:$HG$76,HH$67:HH$76)))</f>
        <v>1799.537037037037</v>
      </c>
      <c r="HI103" s="35">
        <f>IF(D$11="x",0,Satokasvi!$H$6*(1+$HF103)*(1+_xlfn.XLOOKUP($HG103,$HG$67:$HG$76,HI$67:HI$76)))</f>
        <v>1793.5185185185182</v>
      </c>
      <c r="HJ103" s="35">
        <f>IF(E$11="x",0,Satokasvi!$H$6*(1+$HF103)*(1+_xlfn.XLOOKUP($HG103,$HG$67:$HG$76,HJ$67:HJ$76)))</f>
        <v>1787.4999999999998</v>
      </c>
      <c r="HK103" s="35">
        <f>IF(F$11="x",0,Satokasvi!$H$6*(1+$HF103)*(1+_xlfn.XLOOKUP($HG103,$HG$67:$HG$76,HK$67:HK$76)))</f>
        <v>1781.4814814814813</v>
      </c>
      <c r="HL103" s="35">
        <f>IF(G$11="x",0,Satokasvi!$H$6*(1+$HF103)*(1+_xlfn.XLOOKUP($HG103,$HG$67:$HG$76,HL$67:HL$76)))</f>
        <v>1775.462962962963</v>
      </c>
      <c r="HM103" s="35">
        <f>IF(H$11="x",0,Satokasvi!$H$6*(1+$HF103)*(1+_xlfn.XLOOKUP($HG103,$HG$67:$HG$76,HM$67:HM$76)))</f>
        <v>1769.4444444444443</v>
      </c>
      <c r="HN103" s="35">
        <f>IF(I$11="x",0,Satokasvi!$H$6*(1+$HF103)*(1+_xlfn.XLOOKUP($HG103,$HG$67:$HG$76,HN$67:HN$76)))</f>
        <v>1763.4259259259259</v>
      </c>
      <c r="HO103" s="35">
        <f>IF(J$11="x",0,Satokasvi!$H$6*(1+$HF103)*(1+_xlfn.XLOOKUP($HG103,$HG$67:$HG$76,HO$67:HO$76)))</f>
        <v>1757.4074074074074</v>
      </c>
      <c r="HP103" s="35">
        <f>IF(K$11="x",0,Satokasvi!$H$6*(1+$HF103)*(1+_xlfn.XLOOKUP($HG103,$HG$67:$HG$76,HP$67:HP$76)))</f>
        <v>1751.3888888888887</v>
      </c>
      <c r="HQ103" s="35">
        <f>IF(L$11="x",0,Satokasvi!$H$6*(1+$HF103)*(1+_xlfn.XLOOKUP($HG103,$HG$67:$HG$76,HQ$67:HQ$76)))</f>
        <v>1745.3703703703702</v>
      </c>
      <c r="HR103" s="35">
        <f>IF(M$11="x",0,Satokasvi!$H$6*(1+$HF103)*(1+_xlfn.XLOOKUP($HG103,$HG$67:$HG$76,HR$67:HR$76)))</f>
        <v>1745.3703703703702</v>
      </c>
      <c r="HS103" s="35">
        <f>IF(N$11="x",0,Satokasvi!$H$6*(1+$HF103)*(1+_xlfn.XLOOKUP($HG103,$HG$67:$HG$76,HS$67:HS$76)))</f>
        <v>1745.3703703703702</v>
      </c>
      <c r="HT103" s="35">
        <f>IF(O$11="x",0,Satokasvi!$H$6*(1+$HF103)*(1+_xlfn.XLOOKUP($HG103,$HG$67:$HG$76,HT$67:HT$76)))</f>
        <v>1745.3703703703702</v>
      </c>
      <c r="HU103" s="35">
        <f>IF(P$11="x",0,Satokasvi!$H$6*(1+$HF103)*(1+_xlfn.XLOOKUP($HG103,$HG$67:$HG$76,HU$67:HU$76)))</f>
        <v>1745.3703703703702</v>
      </c>
      <c r="HV103" s="35">
        <f>IF(Q$11="x",0,Satokasvi!$H$6*(1+$HF103)*(1+_xlfn.XLOOKUP($HG103,$HG$67:$HG$76,HV$67:HV$76)))</f>
        <v>1745.3703703703702</v>
      </c>
      <c r="HW103" s="35">
        <f>IF(R$11="x",0,Satokasvi!$H$6*(1+$HF103)*(1+_xlfn.XLOOKUP($HG103,$HG$67:$HG$76,HW$67:HW$76)))</f>
        <v>1745.3703703703702</v>
      </c>
      <c r="HX103" s="35">
        <f>IF(S$11="x",0,Satokasvi!$H$6*(1+$HF103)*(1+_xlfn.XLOOKUP($HG103,$HG$67:$HG$76,HX$67:HX$76)))</f>
        <v>1745.3703703703702</v>
      </c>
      <c r="HY103" s="35">
        <f>IF(T$11="x",0,Satokasvi!$H$6*(1+$HF103)*(1+_xlfn.XLOOKUP($HG103,$HG$67:$HG$76,HY$67:HY$76)))</f>
        <v>1745.3703703703702</v>
      </c>
      <c r="HZ103" s="35">
        <f>IF(U$11="x",0,Satokasvi!$H$6*(1+$HF103)*(1+_xlfn.XLOOKUP($HG103,$HG$67:$HG$76,HZ$67:HZ$76)))</f>
        <v>1745.3703703703702</v>
      </c>
      <c r="IA103" s="35">
        <f>IF(V$11="x",0,Satokasvi!$H$6*(1+$HF103)*(1+_xlfn.XLOOKUP($HG103,$HG$67:$HG$76,IA$67:IA$76)))</f>
        <v>1745.3703703703702</v>
      </c>
      <c r="IB103" s="35">
        <f>IF(W$11="x",0,Satokasvi!$H$6*(1+$HF103)*(1+_xlfn.XLOOKUP($HG103,$HG$67:$HG$76,IB$67:IB$76)))</f>
        <v>1745.3703703703702</v>
      </c>
      <c r="IC103" s="35">
        <f>IF(X$11="x",0,Satokasvi!$H$6*(1+$HF103)*(1+_xlfn.XLOOKUP($HG103,$HG$67:$HG$76,IC$67:IC$76)))</f>
        <v>1745.3703703703702</v>
      </c>
      <c r="ID103" s="35">
        <f>IF(Y$11="x",0,Satokasvi!$H$6*(1+$HF103)*(1+_xlfn.XLOOKUP($HG103,$HG$67:$HG$76,ID$67:ID$76)))</f>
        <v>1745.3703703703702</v>
      </c>
      <c r="IE103" s="35">
        <f>IF(Z$11="x",0,Satokasvi!$H$6*(1+$HF103)*(1+_xlfn.XLOOKUP($HG103,$HG$67:$HG$76,IE$67:IE$76)))</f>
        <v>1745.3703703703702</v>
      </c>
      <c r="IF103" s="35">
        <f>IF(AA$11="x",0,Satokasvi!$H$6*(1+$HF103)*(1+_xlfn.XLOOKUP($HG103,$HG$67:$HG$76,IF$67:IF$76)))</f>
        <v>1745.3703703703702</v>
      </c>
    </row>
    <row r="104" spans="2:240" x14ac:dyDescent="0.35">
      <c r="B104" s="15">
        <f t="shared" ca="1" si="86"/>
        <v>0.66128843884668453</v>
      </c>
      <c r="C104" s="15">
        <f t="shared" ca="1" si="86"/>
        <v>0.53998928376427868</v>
      </c>
      <c r="D104" s="15">
        <f t="shared" ca="1" si="86"/>
        <v>6.1176632134524067E-2</v>
      </c>
      <c r="E104" s="15">
        <f t="shared" ca="1" si="86"/>
        <v>0.74733952558625028</v>
      </c>
      <c r="F104" s="15">
        <f t="shared" ca="1" si="86"/>
        <v>0.14809088672804827</v>
      </c>
      <c r="G104" s="15">
        <f t="shared" ca="1" si="86"/>
        <v>0.37013956439947016</v>
      </c>
      <c r="H104" s="15">
        <f t="shared" ca="1" si="86"/>
        <v>0.419118320887651</v>
      </c>
      <c r="I104" s="15">
        <f t="shared" ca="1" si="86"/>
        <v>0.99934246007890437</v>
      </c>
      <c r="J104" s="15">
        <f t="shared" ca="1" si="86"/>
        <v>7.5059078296136894E-3</v>
      </c>
      <c r="K104" s="15">
        <f t="shared" ca="1" si="86"/>
        <v>0.67143148632263061</v>
      </c>
      <c r="L104" s="15">
        <f t="shared" ca="1" si="86"/>
        <v>0.8463467111436499</v>
      </c>
      <c r="M104" s="15">
        <f t="shared" ca="1" si="86"/>
        <v>0.69235106647760547</v>
      </c>
      <c r="N104" s="15">
        <f t="shared" ca="1" si="86"/>
        <v>0.85951818058852136</v>
      </c>
      <c r="O104" s="15">
        <f t="shared" ca="1" si="86"/>
        <v>0.9309359470523153</v>
      </c>
      <c r="P104" s="15">
        <f t="shared" ca="1" si="86"/>
        <v>0.50025067030705495</v>
      </c>
      <c r="Q104" s="15">
        <f t="shared" ca="1" si="86"/>
        <v>0.28083907983543821</v>
      </c>
      <c r="R104" s="15">
        <f t="shared" ca="1" si="85"/>
        <v>0.56685308381133204</v>
      </c>
      <c r="S104" s="15">
        <f t="shared" ca="1" si="85"/>
        <v>0.88891326174060414</v>
      </c>
      <c r="T104" s="15">
        <f t="shared" ca="1" si="81"/>
        <v>3.8192698939949921E-2</v>
      </c>
      <c r="U104" s="15">
        <f t="shared" ca="1" si="81"/>
        <v>0.74440852909628796</v>
      </c>
      <c r="V104" s="15">
        <f t="shared" ca="1" si="81"/>
        <v>0.26765998214267128</v>
      </c>
      <c r="W104" s="15">
        <f t="shared" ca="1" si="81"/>
        <v>0.96407824419457067</v>
      </c>
      <c r="X104" s="15">
        <f t="shared" ca="1" si="81"/>
        <v>0.83338012905529413</v>
      </c>
      <c r="Y104" s="15">
        <f t="shared" ca="1" si="81"/>
        <v>0.81961595689215871</v>
      </c>
      <c r="Z104" s="15">
        <f t="shared" ca="1" si="81"/>
        <v>0.68408909313999733</v>
      </c>
      <c r="AB104" s="5">
        <f ca="1">_xlfn.NORM.INV(B104,Satokasvi!$H$8,Satokasvi!$I$8)*_xlfn.BINOM.INV(1,(1-Satokasvi!$H$15),B104)</f>
        <v>2603.9955179086564</v>
      </c>
      <c r="AC104" s="5">
        <f ca="1">_xlfn.NORM.INV(C104,Satokasvi!$H$8,Satokasvi!$I$8)*_xlfn.BINOM.INV(1,(1-Satokasvi!$H$15),C104)</f>
        <v>2525.1016807776837</v>
      </c>
      <c r="AD104" s="5">
        <f ca="1">_xlfn.NORM.INV(D104,Satokasvi!$H$8,Satokasvi!$I$8)*_xlfn.BINOM.INV(1,(1-Satokasvi!$H$15),D104)</f>
        <v>0</v>
      </c>
      <c r="AE104" s="5">
        <f ca="1">_xlfn.NORM.INV(E104,Satokasvi!$H$8,Satokasvi!$I$8)*_xlfn.BINOM.INV(1,(1-Satokasvi!$H$15),E104)</f>
        <v>2666.5352622989312</v>
      </c>
      <c r="AF104" s="5">
        <f ca="1">_xlfn.NORM.INV(F104,Satokasvi!$H$8,Satokasvi!$I$8)*_xlfn.BINOM.INV(1,(1-Satokasvi!$H$15),F104)</f>
        <v>0</v>
      </c>
      <c r="AG104" s="5">
        <f ca="1">_xlfn.NORM.INV(G104,Satokasvi!$H$8,Satokasvi!$I$8)*_xlfn.BINOM.INV(1,(1-Satokasvi!$H$15),G104)</f>
        <v>2417.1290675810233</v>
      </c>
      <c r="AH104" s="5">
        <f ca="1">_xlfn.NORM.INV(H104,Satokasvi!$H$8,Satokasvi!$I$8)*_xlfn.BINOM.INV(1,(1-Satokasvi!$H$15),H104)</f>
        <v>2448.9626148948209</v>
      </c>
      <c r="AI104" s="5">
        <f ca="1">_xlfn.NORM.INV(I104,Satokasvi!$H$8,Satokasvi!$I$8)*_xlfn.BINOM.INV(1,(1-Satokasvi!$H$15),I104)</f>
        <v>3303.1671237680412</v>
      </c>
      <c r="AJ104" s="5">
        <f ca="1">_xlfn.NORM.INV(J104,Satokasvi!$H$8,Satokasvi!$I$8)*_xlfn.BINOM.INV(1,(1-Satokasvi!$H$15),J104)</f>
        <v>0</v>
      </c>
      <c r="AK104" s="5">
        <f ca="1">_xlfn.NORM.INV(K104,Satokasvi!$H$8,Satokasvi!$I$8)*_xlfn.BINOM.INV(1,(1-Satokasvi!$H$15),K104)</f>
        <v>2610.9673437205456</v>
      </c>
      <c r="AL104" s="5">
        <f ca="1">_xlfn.NORM.INV(L104,Satokasvi!$H$8,Satokasvi!$I$8)*_xlfn.BINOM.INV(1,(1-Satokasvi!$H$15),L104)</f>
        <v>2755.2224893131011</v>
      </c>
      <c r="AM104" s="5">
        <f ca="1">_xlfn.NORM.INV(M104,Satokasvi!$H$8,Satokasvi!$I$8)*_xlfn.BINOM.INV(1,(1-Satokasvi!$H$15),M104)</f>
        <v>2625.6313937064924</v>
      </c>
      <c r="AN104" s="5">
        <f ca="1">_xlfn.NORM.INV(N104,Satokasvi!$H$8,Satokasvi!$I$8)*_xlfn.BINOM.INV(1,(1-Satokasvi!$H$15),N104)</f>
        <v>2769.5392830606115</v>
      </c>
      <c r="AO104" s="5">
        <f ca="1">_xlfn.NORM.INV(O104,Satokasvi!$H$8,Satokasvi!$I$8)*_xlfn.BINOM.INV(1,(1-Satokasvi!$H$15),O104)</f>
        <v>2870.6994828000006</v>
      </c>
      <c r="AP104" s="5">
        <f ca="1">_xlfn.NORM.INV(P104,Satokasvi!$H$8,Satokasvi!$I$8)*_xlfn.BINOM.INV(1,(1-Satokasvi!$H$15),P104)</f>
        <v>2500.1570843301552</v>
      </c>
      <c r="AQ104" s="5">
        <f ca="1">_xlfn.NORM.INV(Q104,Satokasvi!$H$8,Satokasvi!$I$8)*_xlfn.BINOM.INV(1,(1-Satokasvi!$H$15),Q104)</f>
        <v>2354.9123308699341</v>
      </c>
      <c r="AR104" s="5">
        <f ca="1">_xlfn.NORM.INV(R104,Satokasvi!$H$8,Satokasvi!$I$8)*_xlfn.BINOM.INV(1,(1-Satokasvi!$H$15),R104)</f>
        <v>2542.0919836731127</v>
      </c>
      <c r="AS104" s="5">
        <f ca="1">_xlfn.NORM.INV(S104,Satokasvi!$H$8,Satokasvi!$I$8)*_xlfn.BINOM.INV(1,(1-Satokasvi!$H$15),S104)</f>
        <v>2805.1922617059272</v>
      </c>
      <c r="AT104" s="5">
        <f ca="1">_xlfn.NORM.INV(T104,Satokasvi!$H$8,Satokasvi!$I$8)*_xlfn.BINOM.INV(1,(1-Satokasvi!$H$15),T104)</f>
        <v>0</v>
      </c>
      <c r="AU104" s="5">
        <f ca="1">_xlfn.NORM.INV(U104,Satokasvi!$H$8,Satokasvi!$I$8)*_xlfn.BINOM.INV(1,(1-Satokasvi!$H$15),U104)</f>
        <v>2664.2492125376011</v>
      </c>
      <c r="AV104" s="5">
        <f ca="1">_xlfn.NORM.INV(V104,Satokasvi!$H$8,Satokasvi!$I$8)*_xlfn.BINOM.INV(1,(1-Satokasvi!$H$15),V104)</f>
        <v>2345.023609719256</v>
      </c>
      <c r="AW104" s="5">
        <f ca="1">_xlfn.NORM.INV(W104,Satokasvi!$H$8,Satokasvi!$I$8)*_xlfn.BINOM.INV(1,(1-Satokasvi!$H$15),W104)</f>
        <v>2950.0271188295928</v>
      </c>
      <c r="AX104" s="5">
        <f ca="1">_xlfn.NORM.INV(X104,Satokasvi!$H$8,Satokasvi!$I$8)*_xlfn.BINOM.INV(1,(1-Satokasvi!$H$15),X104)</f>
        <v>2741.9022194082377</v>
      </c>
      <c r="AY104" s="5">
        <f ca="1">_xlfn.NORM.INV(Y104,Satokasvi!$H$8,Satokasvi!$I$8)*_xlfn.BINOM.INV(1,(1-Satokasvi!$H$15),Y104)</f>
        <v>2728.4756220030322</v>
      </c>
      <c r="AZ104" s="5">
        <f ca="1">_xlfn.NORM.INV(Z104,Satokasvi!$H$8,Satokasvi!$I$8)*_xlfn.BINOM.INV(1,(1-Satokasvi!$H$15),Z104)</f>
        <v>2619.7910523361511</v>
      </c>
      <c r="BB104" s="5">
        <f ca="1">IF(C$11="x",0,_xlfn.NORM.INV(B104,Satokasvi!$H$8,Satokasvi!$I$8)*IF(C$8="x",(1+Toimenpiteet!$C$7),1)*IF(C$9="x",(1+Toimenpiteet!$C$34),1)*(1+C$30)*_xlfn.BINOM.INV(1,(1-(Satokasvi!$H$15*(1+C$41))),B104))</f>
        <v>2603.9955179086564</v>
      </c>
      <c r="BC104" s="5">
        <f ca="1">IF(D$11="x",0,_xlfn.NORM.INV(C104,Satokasvi!$H$8,Satokasvi!$I$8)*IF(D$8="x",(1+Toimenpiteet!$C$7),1)*IF(D$9="x",(1+Toimenpiteet!$C$34),1)*(1+D$30)*_xlfn.BINOM.INV(1,(1-(Satokasvi!$H$15*(1+D$41))),C104))</f>
        <v>2525.1016807776837</v>
      </c>
      <c r="BD104" s="5">
        <f ca="1">IF(E$11="x",0,_xlfn.NORM.INV(D104,Satokasvi!$H$8,Satokasvi!$I$8)*IF(E$8="x",(1+Toimenpiteet!$C$7),1)*IF(E$9="x",(1+Toimenpiteet!$C$34),1)*(1+E$30)*_xlfn.BINOM.INV(1,(1-(Satokasvi!$H$15*(1+E$41))),D104))</f>
        <v>0</v>
      </c>
      <c r="BE104" s="5">
        <f ca="1">IF(F$11="x",0,_xlfn.NORM.INV(E104,Satokasvi!$H$8,Satokasvi!$I$8)*IF(F$8="x",(1+Toimenpiteet!$C$7),1)*IF(F$9="x",(1+Toimenpiteet!$C$34),1)*(1+F$30)*_xlfn.BINOM.INV(1,(1-(Satokasvi!$H$15*(1+F$41))),E104))</f>
        <v>2666.5352622989312</v>
      </c>
      <c r="BF104" s="5">
        <f ca="1">IF(G$11="x",0,_xlfn.NORM.INV(F104,Satokasvi!$H$8,Satokasvi!$I$8)*IF(G$8="x",(1+Toimenpiteet!$C$7),1)*IF(G$9="x",(1+Toimenpiteet!$C$34),1)*(1+G$30)*_xlfn.BINOM.INV(1,(1-(Satokasvi!$H$15*(1+G$41))),F104))</f>
        <v>0</v>
      </c>
      <c r="BG104" s="5">
        <f ca="1">IF(H$11="x",0,_xlfn.NORM.INV(G104,Satokasvi!$H$8,Satokasvi!$I$8)*IF(H$8="x",(1+Toimenpiteet!$C$7),1)*IF(H$9="x",(1+Toimenpiteet!$C$34),1)*(1+H$30)*_xlfn.BINOM.INV(1,(1-(Satokasvi!$H$15*(1+H$41))),G104))</f>
        <v>2417.1290675810233</v>
      </c>
      <c r="BH104" s="5">
        <f ca="1">IF(I$11="x",0,_xlfn.NORM.INV(H104,Satokasvi!$H$8,Satokasvi!$I$8)*IF(I$8="x",(1+Toimenpiteet!$C$7),1)*IF(I$9="x",(1+Toimenpiteet!$C$34),1)*(1+I$30)*_xlfn.BINOM.INV(1,(1-(Satokasvi!$H$15*(1+I$41))),H104))</f>
        <v>2448.9626148948209</v>
      </c>
      <c r="BI104" s="5">
        <f ca="1">IF(J$11="x",0,_xlfn.NORM.INV(I104,Satokasvi!$H$8,Satokasvi!$I$8)*IF(J$8="x",(1+Toimenpiteet!$C$7),1)*IF(J$9="x",(1+Toimenpiteet!$C$34),1)*(1+J$30)*_xlfn.BINOM.INV(1,(1-(Satokasvi!$H$15*(1+J$41))),I104))</f>
        <v>3303.1671237680412</v>
      </c>
      <c r="BJ104" s="5">
        <f ca="1">IF(K$11="x",0,_xlfn.NORM.INV(J104,Satokasvi!$H$8,Satokasvi!$I$8)*IF(K$8="x",(1+Toimenpiteet!$C$7),1)*IF(K$9="x",(1+Toimenpiteet!$C$34),1)*(1+K$30)*_xlfn.BINOM.INV(1,(1-(Satokasvi!$H$15*(1+K$41))),J104))</f>
        <v>0</v>
      </c>
      <c r="BK104" s="5">
        <f ca="1">IF(L$11="x",0,_xlfn.NORM.INV(K104,Satokasvi!$H$8,Satokasvi!$I$8)*IF(L$8="x",(1+Toimenpiteet!$C$7),1)*IF(L$9="x",(1+Toimenpiteet!$C$34),1)*(1+L$30)*_xlfn.BINOM.INV(1,(1-(Satokasvi!$H$15*(1+L$41))),K104))</f>
        <v>2610.9673437205456</v>
      </c>
      <c r="BL104" s="5">
        <f ca="1">IF(M$11="x",0,_xlfn.NORM.INV(L104,Satokasvi!$H$8,Satokasvi!$I$8)*IF(M$8="x",(1+Toimenpiteet!$C$7),1)*IF(M$9="x",(1+Toimenpiteet!$C$34),1)*(1+M$30)*_xlfn.BINOM.INV(1,(1-(Satokasvi!$H$15*(1+M$41))),L104))</f>
        <v>2755.2224893131011</v>
      </c>
      <c r="BM104" s="5">
        <f ca="1">IF(N$11="x",0,_xlfn.NORM.INV(M104,Satokasvi!$H$8,Satokasvi!$I$8)*IF(N$8="x",(1+Toimenpiteet!$C$7),1)*IF(N$9="x",(1+Toimenpiteet!$C$34),1)*(1+N$30)*_xlfn.BINOM.INV(1,(1-(Satokasvi!$H$15*(1+N$41))),M104))</f>
        <v>2625.6313937064924</v>
      </c>
      <c r="BN104" s="5">
        <f ca="1">IF(O$11="x",0,_xlfn.NORM.INV(N104,Satokasvi!$H$8,Satokasvi!$I$8)*IF(O$8="x",(1+Toimenpiteet!$C$7),1)*IF(O$9="x",(1+Toimenpiteet!$C$34),1)*(1+O$30)*_xlfn.BINOM.INV(1,(1-(Satokasvi!$H$15*(1+O$41))),N104))</f>
        <v>2769.5392830606115</v>
      </c>
      <c r="BO104" s="5">
        <f ca="1">IF(P$11="x",0,_xlfn.NORM.INV(O104,Satokasvi!$H$8,Satokasvi!$I$8)*IF(P$8="x",(1+Toimenpiteet!$C$7),1)*IF(P$9="x",(1+Toimenpiteet!$C$34),1)*(1+P$30)*_xlfn.BINOM.INV(1,(1-(Satokasvi!$H$15*(1+P$41))),O104))</f>
        <v>2870.6994828000006</v>
      </c>
      <c r="BP104" s="5">
        <f ca="1">IF(Q$11="x",0,_xlfn.NORM.INV(P104,Satokasvi!$H$8,Satokasvi!$I$8)*IF(Q$8="x",(1+Toimenpiteet!$C$7),1)*IF(Q$9="x",(1+Toimenpiteet!$C$34),1)*(1+Q$30)*_xlfn.BINOM.INV(1,(1-(Satokasvi!$H$15*(1+Q$41))),P104))</f>
        <v>2500.1570843301552</v>
      </c>
      <c r="BQ104" s="5">
        <f ca="1">IF(R$11="x",0,_xlfn.NORM.INV(Q104,Satokasvi!$H$8,Satokasvi!$I$8)*IF(R$8="x",(1+Toimenpiteet!$C$7),1)*IF(R$9="x",(1+Toimenpiteet!$C$34),1)*(1+R$30)*_xlfn.BINOM.INV(1,(1-(Satokasvi!$H$15*(1+R$41))),Q104))</f>
        <v>2354.9123308699341</v>
      </c>
      <c r="BR104" s="5">
        <f ca="1">IF(S$11="x",0,_xlfn.NORM.INV(R104,Satokasvi!$H$8,Satokasvi!$I$8)*IF(S$8="x",(1+Toimenpiteet!$C$7),1)*IF(S$9="x",(1+Toimenpiteet!$C$34),1)*(1+S$30)*_xlfn.BINOM.INV(1,(1-(Satokasvi!$H$15*(1+S$41))),R104))</f>
        <v>2542.0919836731127</v>
      </c>
      <c r="BS104" s="5">
        <f ca="1">IF(T$11="x",0,_xlfn.NORM.INV(S104,Satokasvi!$H$8,Satokasvi!$I$8)*IF(T$8="x",(1+Toimenpiteet!$C$7),1)*IF(T$9="x",(1+Toimenpiteet!$C$34),1)*(1+T$30)*_xlfn.BINOM.INV(1,(1-(Satokasvi!$H$15*(1+T$41))),S104))</f>
        <v>2805.1922617059272</v>
      </c>
      <c r="BT104" s="5">
        <f ca="1">IF(U$11="x",0,_xlfn.NORM.INV(T104,Satokasvi!$H$8,Satokasvi!$I$8)*IF(U$8="x",(1+Toimenpiteet!$C$7),1)*IF(U$9="x",(1+Toimenpiteet!$C$34),1)*(1+U$30)*_xlfn.BINOM.INV(1,(1-(Satokasvi!$H$15*(1+U$41))),T104))</f>
        <v>0</v>
      </c>
      <c r="BU104" s="5">
        <f ca="1">IF(V$11="x",0,_xlfn.NORM.INV(U104,Satokasvi!$H$8,Satokasvi!$I$8)*IF(V$8="x",(1+Toimenpiteet!$C$7),1)*IF(V$9="x",(1+Toimenpiteet!$C$34),1)*(1+V$30)*_xlfn.BINOM.INV(1,(1-(Satokasvi!$H$15*(1+V$41))),U104))</f>
        <v>2664.2492125376011</v>
      </c>
      <c r="BV104" s="5">
        <f ca="1">IF(W$11="x",0,_xlfn.NORM.INV(V104,Satokasvi!$H$8,Satokasvi!$I$8)*IF(W$8="x",(1+Toimenpiteet!$C$7),1)*IF(W$9="x",(1+Toimenpiteet!$C$34),1)*(1+W$30)*_xlfn.BINOM.INV(1,(1-(Satokasvi!$H$15*(1+W$41))),V104))</f>
        <v>2345.023609719256</v>
      </c>
      <c r="BW104" s="5">
        <f ca="1">IF(X$11="x",0,_xlfn.NORM.INV(W104,Satokasvi!$H$8,Satokasvi!$I$8)*IF(X$8="x",(1+Toimenpiteet!$C$7),1)*IF(X$9="x",(1+Toimenpiteet!$C$34),1)*(1+X$30)*_xlfn.BINOM.INV(1,(1-(Satokasvi!$H$15*(1+X$41))),W104))</f>
        <v>2950.0271188295928</v>
      </c>
      <c r="BX104" s="5">
        <f ca="1">IF(Y$11="x",0,_xlfn.NORM.INV(X104,Satokasvi!$H$8,Satokasvi!$I$8)*IF(Y$8="x",(1+Toimenpiteet!$C$7),1)*IF(Y$9="x",(1+Toimenpiteet!$C$34),1)*(1+Y$30)*_xlfn.BINOM.INV(1,(1-(Satokasvi!$H$15*(1+Y$41))),X104))</f>
        <v>2741.9022194082377</v>
      </c>
      <c r="BY104" s="5">
        <f ca="1">IF(Z$11="x",0,_xlfn.NORM.INV(Y104,Satokasvi!$H$8,Satokasvi!$I$8)*IF(Z$8="x",(1+Toimenpiteet!$C$7),1)*IF(Z$9="x",(1+Toimenpiteet!$C$34),1)*(1+Z$30)*_xlfn.BINOM.INV(1,(1-(Satokasvi!$H$15*(1+Z$41))),Y104))</f>
        <v>2728.4756220030322</v>
      </c>
      <c r="BZ104" s="5">
        <f ca="1">IF(AA$11="x",0,_xlfn.NORM.INV(Z104,Satokasvi!$H$8,Satokasvi!$I$8)*IF(AA$8="x",(1+Toimenpiteet!$C$7),1)*IF(AA$9="x",(1+Toimenpiteet!$C$34),1)*(1+AA$30)*_xlfn.BINOM.INV(1,(1-(Satokasvi!$H$15*(1+AA$41))),Z104))</f>
        <v>2619.7910523361511</v>
      </c>
      <c r="CB104" s="35">
        <f ca="1">_xlfn.NORM.INV(RAND(),Satokasvi!$H$13,Satokasvi!$I$13)</f>
        <v>203.83246853111044</v>
      </c>
      <c r="CC104" s="35">
        <f ca="1">_xlfn.NORM.INV(RAND(),Satokasvi!$H$13,Satokasvi!$I$13)</f>
        <v>155.34979960509494</v>
      </c>
      <c r="CD104" s="35">
        <f ca="1">_xlfn.NORM.INV(RAND(),Satokasvi!$H$13,Satokasvi!$I$13)</f>
        <v>187.8873974820209</v>
      </c>
      <c r="CE104" s="35">
        <f ca="1">_xlfn.NORM.INV(RAND(),Satokasvi!$H$13,Satokasvi!$I$13)</f>
        <v>101.62056799285504</v>
      </c>
      <c r="CF104" s="35">
        <f ca="1">_xlfn.NORM.INV(RAND(),Satokasvi!$H$13,Satokasvi!$I$13)</f>
        <v>197.18251684225271</v>
      </c>
      <c r="CG104" s="35">
        <f ca="1">_xlfn.NORM.INV(RAND(),Satokasvi!$H$13,Satokasvi!$I$13)</f>
        <v>212.30551666246177</v>
      </c>
      <c r="CH104" s="35">
        <f ca="1">_xlfn.NORM.INV(RAND(),Satokasvi!$H$13,Satokasvi!$I$13)</f>
        <v>236.90204123648459</v>
      </c>
      <c r="CI104" s="35">
        <f ca="1">_xlfn.NORM.INV(RAND(),Satokasvi!$H$13,Satokasvi!$I$13)</f>
        <v>187.03861361408556</v>
      </c>
      <c r="CJ104" s="35">
        <f ca="1">_xlfn.NORM.INV(RAND(),Satokasvi!$H$13,Satokasvi!$I$13)</f>
        <v>84.869192425133491</v>
      </c>
      <c r="CK104" s="35">
        <f ca="1">_xlfn.NORM.INV(RAND(),Satokasvi!$H$13,Satokasvi!$I$13)</f>
        <v>283.96305702371296</v>
      </c>
      <c r="CL104" s="35">
        <f ca="1">_xlfn.NORM.INV(RAND(),Satokasvi!$H$13,Satokasvi!$I$13)</f>
        <v>187.140937967415</v>
      </c>
      <c r="CM104" s="35">
        <f ca="1">_xlfn.NORM.INV(RAND(),Satokasvi!$H$13,Satokasvi!$I$13)</f>
        <v>216.87409349009684</v>
      </c>
      <c r="CN104" s="35">
        <f ca="1">_xlfn.NORM.INV(RAND(),Satokasvi!$H$13,Satokasvi!$I$13)</f>
        <v>250.97541819919806</v>
      </c>
      <c r="CO104" s="35">
        <f ca="1">_xlfn.NORM.INV(RAND(),Satokasvi!$H$13,Satokasvi!$I$13)</f>
        <v>104.59434535023485</v>
      </c>
      <c r="CP104" s="35">
        <f ca="1">_xlfn.NORM.INV(RAND(),Satokasvi!$H$13,Satokasvi!$I$13)</f>
        <v>231.07055596171628</v>
      </c>
      <c r="CQ104" s="35">
        <f ca="1">_xlfn.NORM.INV(RAND(),Satokasvi!$H$13,Satokasvi!$I$13)</f>
        <v>220.26004212387221</v>
      </c>
      <c r="CR104" s="35">
        <f ca="1">_xlfn.NORM.INV(RAND(),Satokasvi!$H$13,Satokasvi!$I$13)</f>
        <v>250.17963399092383</v>
      </c>
      <c r="CS104" s="35">
        <f ca="1">_xlfn.NORM.INV(RAND(),Satokasvi!$H$13,Satokasvi!$I$13)</f>
        <v>227.03274824025968</v>
      </c>
      <c r="CT104" s="35">
        <f ca="1">_xlfn.NORM.INV(RAND(),Satokasvi!$H$13,Satokasvi!$I$13)</f>
        <v>171.69764769604305</v>
      </c>
      <c r="CU104" s="35">
        <f ca="1">_xlfn.NORM.INV(RAND(),Satokasvi!$H$13,Satokasvi!$I$13)</f>
        <v>294.2456055971416</v>
      </c>
      <c r="CV104" s="35">
        <f ca="1">_xlfn.NORM.INV(RAND(),Satokasvi!$H$13,Satokasvi!$I$13)</f>
        <v>247.77155924664987</v>
      </c>
      <c r="CW104" s="35">
        <f ca="1">_xlfn.NORM.INV(RAND(),Satokasvi!$H$13,Satokasvi!$I$13)</f>
        <v>190.07466032174634</v>
      </c>
      <c r="CX104" s="35">
        <f ca="1">_xlfn.NORM.INV(RAND(),Satokasvi!$H$13,Satokasvi!$I$13)</f>
        <v>153.90536409645449</v>
      </c>
      <c r="CY104" s="35">
        <f ca="1">_xlfn.NORM.INV(RAND(),Satokasvi!$H$13,Satokasvi!$I$13)</f>
        <v>255.84576797715161</v>
      </c>
      <c r="CZ104" s="35">
        <f ca="1">_xlfn.NORM.INV(RAND(),Satokasvi!$H$13,Satokasvi!$I$13)</f>
        <v>162.24741040066118</v>
      </c>
      <c r="DB104" s="37">
        <f ca="1">(AB104*(CB104/1000)+(Satokasvi!$E$28-Satokasvi!$E$7))/(1+$C$13)^DB$61</f>
        <v>258.03770335851334</v>
      </c>
      <c r="DC104" s="37">
        <f ca="1">(AC104*(CC104/1000)+(Satokasvi!$E$28-Satokasvi!$E$7))/(1+$C$13)^DC$61</f>
        <v>119.96798952898637</v>
      </c>
      <c r="DD104" s="37">
        <f ca="1">(AD104*(CD104/1000)+(Satokasvi!$E$28-Satokasvi!$E$7))/(1+$C$13)^DD$61</f>
        <v>-242.51253972858729</v>
      </c>
      <c r="DE104" s="37">
        <f ca="1">(AE104*(CE104/1000)+(Satokasvi!$E$28-Satokasvi!$E$7))/(1+$C$13)^DE$61</f>
        <v>5.3085572273699766</v>
      </c>
      <c r="DF104" s="37">
        <f ca="1">(AF104*(CF104/1000)+(Satokasvi!$E$28-Satokasvi!$E$7))/(1+$C$13)^DF$61</f>
        <v>-228.59132786180348</v>
      </c>
      <c r="DG104" s="37">
        <f ca="1">(AG104*(CG104/1000)+(Satokasvi!$E$28-Satokasvi!$E$7))/(1+$C$13)^DG$61</f>
        <v>207.83833024236085</v>
      </c>
      <c r="DH104" s="37">
        <f ca="1">(AH104*(CH104/1000)+(Satokasvi!$E$28-Satokasvi!$E$7))/(1+$C$13)^DH$61</f>
        <v>256.2573701584804</v>
      </c>
      <c r="DI104" s="37">
        <f ca="1">(AI104*(CI104/1000)+(Satokasvi!$E$28-Satokasvi!$E$7))/(1+$C$13)^DI$61</f>
        <v>278.51920766767978</v>
      </c>
      <c r="DJ104" s="37">
        <f ca="1">(AJ104*(CJ104/1000)+(Satokasvi!$E$28-Satokasvi!$E$7))/(1+$C$13)^DJ$61</f>
        <v>-203.10043407106113</v>
      </c>
      <c r="DK104" s="37">
        <f ca="1">(AK104*(CK104/1000)+(Satokasvi!$E$28-Satokasvi!$E$7))/(1+$C$13)^DK$61</f>
        <v>354.49993469420946</v>
      </c>
      <c r="DL104" s="37">
        <f ca="1">(AL104*(CL104/1000)+(Satokasvi!$E$28-Satokasvi!$E$7))/(1+$C$13)^DL$61</f>
        <v>181.0495511338768</v>
      </c>
      <c r="DM104" s="37">
        <f ca="1">(AM104*(CM104/1000)+(Satokasvi!$E$28-Satokasvi!$E$7))/(1+$C$13)^DM$61</f>
        <v>213.52207874256226</v>
      </c>
      <c r="DN104" s="37">
        <f ca="1">(AN104*(CN104/1000)+(Satokasvi!$E$28-Satokasvi!$E$7))/(1+$C$13)^DN$61</f>
        <v>292.86782853244279</v>
      </c>
      <c r="DO104" s="37">
        <f ca="1">(AO104*(CO104/1000)+(Satokasvi!$E$28-Satokasvi!$E$7))/(1+$C$13)^DO$61</f>
        <v>23.31030848705602</v>
      </c>
      <c r="DP104" s="37">
        <f ca="1">(AP104*(CP104/1000)+(Satokasvi!$E$28-Satokasvi!$E$7))/(1+$C$13)^DP$61</f>
        <v>200.71837455373847</v>
      </c>
      <c r="DQ104" s="37">
        <f ca="1">(AQ104*(CQ104/1000)+(Satokasvi!$E$28-Satokasvi!$E$7))/(1+$C$13)^DQ$61</f>
        <v>158.09314589521642</v>
      </c>
      <c r="DR104" s="37">
        <f ca="1">(AR104*(CR104/1000)+(Satokasvi!$E$28-Satokasvi!$E$7))/(1+$C$13)^DR$61</f>
        <v>224.44878451179994</v>
      </c>
      <c r="DS104" s="37">
        <f ca="1">(AS104*(CS104/1000)+(Satokasvi!$E$28-Satokasvi!$E$7))/(1+$C$13)^DS$61</f>
        <v>218.43473143464945</v>
      </c>
      <c r="DT104" s="37">
        <f ca="1">(AT104*(CT104/1000)+(Satokasvi!$E$28-Satokasvi!$E$7))/(1+$C$13)^DT$61</f>
        <v>-151.12579710516013</v>
      </c>
      <c r="DU104" s="37">
        <f ca="1">(AU104*(CU104/1000)+(Satokasvi!$E$28-Satokasvi!$E$7))/(1+$C$13)^DU$61</f>
        <v>287.32650184739055</v>
      </c>
      <c r="DV104" s="37">
        <f ca="1">(AV104*(CV104/1000)+(Satokasvi!$E$28-Satokasvi!$E$7))/(1+$C$13)^DV$61</f>
        <v>169.88178165780235</v>
      </c>
      <c r="DW104" s="37">
        <f ca="1">(AW104*(CW104/1000)+(Satokasvi!$E$28-Satokasvi!$E$7))/(1+$C$13)^DW$61</f>
        <v>154.33686991209856</v>
      </c>
      <c r="DX104" s="37">
        <f ca="1">(AX104*(CX104/1000)+(Satokasvi!$E$28-Satokasvi!$E$7))/(1+$C$13)^DX$61</f>
        <v>79.547290432828916</v>
      </c>
      <c r="DY104" s="37">
        <f ca="1">(AY104*(CY104/1000)+(Satokasvi!$E$28-Satokasvi!$E$7))/(1+$C$13)^DY$61</f>
        <v>213.04122219853463</v>
      </c>
      <c r="DZ104" s="37">
        <f ca="1">(AZ104*(CZ104/1000)+(Satokasvi!$E$28-Satokasvi!$E$7))/(1+$C$13)^DZ$61</f>
        <v>76.442831766211441</v>
      </c>
      <c r="EB104" s="37">
        <f ca="1">IF(C$11="x",Toimenpiteet!$E$115,BB104*(CB104/1000)+(Satokasvi!$E$28-Satokasvi!$E$7)+IF(C$8="x",Toimenpiteet!$E$29,0)+IF(C$9="x",Toimenpiteet!$E$60,0)+IF(C$10="x",Toimenpiteet!$E$88,0))/(1+$C$13)^EB$61</f>
        <v>258.03770335851334</v>
      </c>
      <c r="EC104" s="37">
        <f ca="1">IF(D$11="x",Toimenpiteet!$E$115,BC104*(CC104/1000)+(Satokasvi!$E$28-Satokasvi!$E$7)+IF(D$8="x",Toimenpiteet!$E$29,0)+IF(D$9="x",Toimenpiteet!$E$60,0)+IF(D$10="x",Toimenpiteet!$E$88,0))/(1+$C$13)^EC$61</f>
        <v>119.96798952898637</v>
      </c>
      <c r="ED104" s="37">
        <f ca="1">IF(E$11="x",Toimenpiteet!$E$115,BD104*(CD104/1000)+(Satokasvi!$E$28-Satokasvi!$E$7)+IF(E$8="x",Toimenpiteet!$E$29,0)+IF(E$9="x",Toimenpiteet!$E$60,0)+IF(E$10="x",Toimenpiteet!$E$88,0))/(1+$C$13)^ED$61</f>
        <v>-242.51253972858729</v>
      </c>
      <c r="EE104" s="37">
        <f ca="1">IF(F$11="x",Toimenpiteet!$E$115,BE104*(CE104/1000)+(Satokasvi!$E$28-Satokasvi!$E$7)+IF(F$8="x",Toimenpiteet!$E$29,0)+IF(F$9="x",Toimenpiteet!$E$60,0)+IF(F$10="x",Toimenpiteet!$E$88,0))/(1+$C$13)^EE$61</f>
        <v>5.3085572273699766</v>
      </c>
      <c r="EF104" s="37">
        <f ca="1">IF(G$11="x",Toimenpiteet!$E$115,BF104*(CF104/1000)+(Satokasvi!$E$28-Satokasvi!$E$7)+IF(G$8="x",Toimenpiteet!$E$29,0)+IF(G$9="x",Toimenpiteet!$E$60,0)+IF(G$10="x",Toimenpiteet!$E$88,0))/(1+$C$13)^EF$61</f>
        <v>-228.59132786180348</v>
      </c>
      <c r="EG104" s="37">
        <f ca="1">IF(H$11="x",Toimenpiteet!$E$115,BG104*(CG104/1000)+(Satokasvi!$E$28-Satokasvi!$E$7)+IF(H$8="x",Toimenpiteet!$E$29,0)+IF(H$9="x",Toimenpiteet!$E$60,0)+IF(H$10="x",Toimenpiteet!$E$88,0))/(1+$C$13)^EG$61</f>
        <v>207.83833024236085</v>
      </c>
      <c r="EH104" s="37">
        <f ca="1">IF(I$11="x",Toimenpiteet!$E$115,BH104*(CH104/1000)+(Satokasvi!$E$28-Satokasvi!$E$7)+IF(I$8="x",Toimenpiteet!$E$29,0)+IF(I$9="x",Toimenpiteet!$E$60,0)+IF(I$10="x",Toimenpiteet!$E$88,0))/(1+$C$13)^EH$61</f>
        <v>256.2573701584804</v>
      </c>
      <c r="EI104" s="37">
        <f ca="1">IF(J$11="x",Toimenpiteet!$E$115,BI104*(CI104/1000)+(Satokasvi!$E$28-Satokasvi!$E$7)+IF(J$8="x",Toimenpiteet!$E$29,0)+IF(J$9="x",Toimenpiteet!$E$60,0)+IF(J$10="x",Toimenpiteet!$E$88,0))/(1+$C$13)^EI$61</f>
        <v>278.51920766767978</v>
      </c>
      <c r="EJ104" s="37">
        <f ca="1">IF(K$11="x",Toimenpiteet!$E$115,BJ104*(CJ104/1000)+(Satokasvi!$E$28-Satokasvi!$E$7)+IF(K$8="x",Toimenpiteet!$E$29,0)+IF(K$9="x",Toimenpiteet!$E$60,0)+IF(K$10="x",Toimenpiteet!$E$88,0))/(1+$C$13)^EJ$61</f>
        <v>-203.10043407106113</v>
      </c>
      <c r="EK104" s="37">
        <f ca="1">IF(L$11="x",Toimenpiteet!$E$115,BK104*(CK104/1000)+(Satokasvi!$E$28-Satokasvi!$E$7)+IF(L$8="x",Toimenpiteet!$E$29,0)+IF(L$9="x",Toimenpiteet!$E$60,0)+IF(L$10="x",Toimenpiteet!$E$88,0))/(1+$C$13)^EK$61</f>
        <v>354.49993469420946</v>
      </c>
      <c r="EL104" s="37">
        <f ca="1">IF(M$11="x",Toimenpiteet!$E$115,BL104*(CL104/1000)+(Satokasvi!$E$28-Satokasvi!$E$7)+IF(M$8="x",Toimenpiteet!$E$29,0)+IF(M$9="x",Toimenpiteet!$E$60,0)+IF(M$10="x",Toimenpiteet!$E$88,0))/(1+$C$13)^EL$61</f>
        <v>181.0495511338768</v>
      </c>
      <c r="EM104" s="37">
        <f ca="1">IF(N$11="x",Toimenpiteet!$E$115,BM104*(CM104/1000)+(Satokasvi!$E$28-Satokasvi!$E$7)+IF(N$8="x",Toimenpiteet!$E$29,0)+IF(N$9="x",Toimenpiteet!$E$60,0)+IF(N$10="x",Toimenpiteet!$E$88,0))/(1+$C$13)^EM$61</f>
        <v>213.52207874256226</v>
      </c>
      <c r="EN104" s="37">
        <f ca="1">IF(O$11="x",Toimenpiteet!$E$115,BN104*(CN104/1000)+(Satokasvi!$E$28-Satokasvi!$E$7)+IF(O$8="x",Toimenpiteet!$E$29,0)+IF(O$9="x",Toimenpiteet!$E$60,0)+IF(O$10="x",Toimenpiteet!$E$88,0))/(1+$C$13)^EN$61</f>
        <v>292.86782853244279</v>
      </c>
      <c r="EO104" s="37">
        <f ca="1">IF(P$11="x",Toimenpiteet!$E$115,BO104*(CO104/1000)+(Satokasvi!$E$28-Satokasvi!$E$7)+IF(P$8="x",Toimenpiteet!$E$29,0)+IF(P$9="x",Toimenpiteet!$E$60,0)+IF(P$10="x",Toimenpiteet!$E$88,0))/(1+$C$13)^EO$61</f>
        <v>23.31030848705602</v>
      </c>
      <c r="EP104" s="37">
        <f ca="1">IF(Q$11="x",Toimenpiteet!$E$115,BP104*(CP104/1000)+(Satokasvi!$E$28-Satokasvi!$E$7)+IF(Q$8="x",Toimenpiteet!$E$29,0)+IF(Q$9="x",Toimenpiteet!$E$60,0)+IF(Q$10="x",Toimenpiteet!$E$88,0))/(1+$C$13)^EP$61</f>
        <v>200.71837455373847</v>
      </c>
      <c r="EQ104" s="37">
        <f ca="1">IF(R$11="x",Toimenpiteet!$E$115,BQ104*(CQ104/1000)+(Satokasvi!$E$28-Satokasvi!$E$7)+IF(R$8="x",Toimenpiteet!$E$29,0)+IF(R$9="x",Toimenpiteet!$E$60,0)+IF(R$10="x",Toimenpiteet!$E$88,0))/(1+$C$13)^EQ$61</f>
        <v>158.09314589521642</v>
      </c>
      <c r="ER104" s="37">
        <f ca="1">IF(S$11="x",Toimenpiteet!$E$115,BR104*(CR104/1000)+(Satokasvi!$E$28-Satokasvi!$E$7)+IF(S$8="x",Toimenpiteet!$E$29,0)+IF(S$9="x",Toimenpiteet!$E$60,0)+IF(S$10="x",Toimenpiteet!$E$88,0))/(1+$C$13)^ER$61</f>
        <v>224.44878451179994</v>
      </c>
      <c r="ES104" s="37">
        <f ca="1">IF(T$11="x",Toimenpiteet!$E$115,BS104*(CS104/1000)+(Satokasvi!$E$28-Satokasvi!$E$7)+IF(T$8="x",Toimenpiteet!$E$29,0)+IF(T$9="x",Toimenpiteet!$E$60,0)+IF(T$10="x",Toimenpiteet!$E$88,0))/(1+$C$13)^ES$61</f>
        <v>218.43473143464945</v>
      </c>
      <c r="ET104" s="37">
        <f ca="1">IF(U$11="x",Toimenpiteet!$E$115,BT104*(CT104/1000)+(Satokasvi!$E$28-Satokasvi!$E$7)+IF(U$8="x",Toimenpiteet!$E$29,0)+IF(U$9="x",Toimenpiteet!$E$60,0)+IF(U$10="x",Toimenpiteet!$E$88,0))/(1+$C$13)^ET$61</f>
        <v>-151.12579710516013</v>
      </c>
      <c r="EU104" s="37">
        <f ca="1">IF(V$11="x",Toimenpiteet!$E$115,BU104*(CU104/1000)+(Satokasvi!$E$28-Satokasvi!$E$7)+IF(V$8="x",Toimenpiteet!$E$29,0)+IF(V$9="x",Toimenpiteet!$E$60,0)+IF(V$10="x",Toimenpiteet!$E$88,0))/(1+$C$13)^EU$61</f>
        <v>287.32650184739055</v>
      </c>
      <c r="EV104" s="37">
        <f ca="1">IF(W$11="x",Toimenpiteet!$E$115,BV104*(CV104/1000)+(Satokasvi!$E$28-Satokasvi!$E$7)+IF(W$8="x",Toimenpiteet!$E$29,0)+IF(W$9="x",Toimenpiteet!$E$60,0)+IF(W$10="x",Toimenpiteet!$E$88,0))/(1+$C$13)^EV$61</f>
        <v>169.88178165780235</v>
      </c>
      <c r="EW104" s="37">
        <f ca="1">IF(X$11="x",Toimenpiteet!$E$115,BW104*(CW104/1000)+(Satokasvi!$E$28-Satokasvi!$E$7)+IF(X$8="x",Toimenpiteet!$E$29,0)+IF(X$9="x",Toimenpiteet!$E$60,0)+IF(X$10="x",Toimenpiteet!$E$88,0))/(1+$C$13)^EW$61</f>
        <v>154.33686991209856</v>
      </c>
      <c r="EX104" s="37">
        <f ca="1">IF(Y$11="x",Toimenpiteet!$E$115,BX104*(CX104/1000)+(Satokasvi!$E$28-Satokasvi!$E$7)+IF(Y$8="x",Toimenpiteet!$E$29,0)+IF(Y$9="x",Toimenpiteet!$E$60,0)+IF(Y$10="x",Toimenpiteet!$E$88,0))/(1+$C$13)^EX$61</f>
        <v>79.547290432828916</v>
      </c>
      <c r="EY104" s="37">
        <f ca="1">IF(Z$11="x",Toimenpiteet!$E$115,BY104*(CY104/1000)+(Satokasvi!$E$28-Satokasvi!$E$7)+IF(Z$8="x",Toimenpiteet!$E$29,0)+IF(Z$9="x",Toimenpiteet!$E$60,0)+IF(Z$10="x",Toimenpiteet!$E$88,0))/(1+$C$13)^EY$61</f>
        <v>213.04122219853463</v>
      </c>
      <c r="EZ104" s="37">
        <f ca="1">IF(AA$11="x",Toimenpiteet!$E$115,BZ104*(CZ104/1000)+(Satokasvi!$E$28-Satokasvi!$E$7)+IF(AA$8="x",Toimenpiteet!$E$29,0)+IF(AA$9="x",Toimenpiteet!$E$60,0)+IF(AA$10="x",Toimenpiteet!$E$88,0))/(1+$C$13)^EZ$61</f>
        <v>76.442831766211441</v>
      </c>
      <c r="FA104" s="37"/>
      <c r="FB104" s="37">
        <f t="shared" ca="1" si="48"/>
        <v>258.03770335851334</v>
      </c>
      <c r="FC104" s="37">
        <f t="shared" ca="1" si="49"/>
        <v>378.00569288749972</v>
      </c>
      <c r="FD104" s="37">
        <f t="shared" ca="1" si="50"/>
        <v>135.49315315891243</v>
      </c>
      <c r="FE104" s="37">
        <f t="shared" ca="1" si="51"/>
        <v>140.80171038628242</v>
      </c>
      <c r="FF104" s="37">
        <f t="shared" ca="1" si="52"/>
        <v>-87.789617475521055</v>
      </c>
      <c r="FG104" s="37">
        <f t="shared" ca="1" si="53"/>
        <v>120.0487127668398</v>
      </c>
      <c r="FH104" s="37">
        <f t="shared" ca="1" si="54"/>
        <v>376.3060829253202</v>
      </c>
      <c r="FI104" s="37">
        <f t="shared" ca="1" si="55"/>
        <v>654.82529059299998</v>
      </c>
      <c r="FJ104" s="37">
        <f t="shared" ca="1" si="56"/>
        <v>451.72485652193882</v>
      </c>
      <c r="FK104" s="37">
        <f t="shared" ca="1" si="57"/>
        <v>806.22479121614833</v>
      </c>
      <c r="FL104" s="37">
        <f t="shared" ca="1" si="58"/>
        <v>987.27434235002511</v>
      </c>
      <c r="FM104" s="37">
        <f t="shared" ca="1" si="59"/>
        <v>1200.7964210925875</v>
      </c>
      <c r="FN104" s="37">
        <f t="shared" ca="1" si="60"/>
        <v>1493.6642496250302</v>
      </c>
      <c r="FO104" s="37">
        <f t="shared" ca="1" si="61"/>
        <v>1516.9745581120862</v>
      </c>
      <c r="FP104" s="37">
        <f t="shared" ca="1" si="62"/>
        <v>1717.6929326658246</v>
      </c>
      <c r="FQ104" s="37">
        <f t="shared" ca="1" si="63"/>
        <v>1875.786078561041</v>
      </c>
      <c r="FR104" s="37">
        <f t="shared" ca="1" si="64"/>
        <v>2100.2348630728411</v>
      </c>
      <c r="FS104" s="37">
        <f t="shared" ca="1" si="65"/>
        <v>2318.6695945074907</v>
      </c>
      <c r="FT104" s="37">
        <f t="shared" ca="1" si="66"/>
        <v>2167.5437974023307</v>
      </c>
      <c r="FU104" s="37">
        <f t="shared" ca="1" si="67"/>
        <v>2454.870299249721</v>
      </c>
      <c r="FV104" s="37">
        <f t="shared" ca="1" si="68"/>
        <v>2624.7520809075236</v>
      </c>
      <c r="FW104" s="37">
        <f t="shared" ca="1" si="69"/>
        <v>2779.0889508196224</v>
      </c>
      <c r="FX104" s="37">
        <f t="shared" ca="1" si="70"/>
        <v>2858.6362412524513</v>
      </c>
      <c r="FY104" s="37">
        <f t="shared" ca="1" si="71"/>
        <v>3071.6774634509861</v>
      </c>
      <c r="FZ104" s="37">
        <f t="shared" ca="1" si="72"/>
        <v>3148.1202952171975</v>
      </c>
      <c r="GA104" s="37"/>
      <c r="GB104" s="37">
        <f t="shared" ca="1" si="73"/>
        <v>258.03770335851334</v>
      </c>
      <c r="GC104" s="37">
        <f t="shared" ca="1" si="74"/>
        <v>378.00569288749972</v>
      </c>
      <c r="GD104" s="37">
        <f t="shared" ca="1" si="23"/>
        <v>135.49315315891243</v>
      </c>
      <c r="GE104" s="37">
        <f t="shared" ca="1" si="24"/>
        <v>140.80171038628242</v>
      </c>
      <c r="GF104" s="37">
        <f t="shared" ca="1" si="25"/>
        <v>-87.789617475521055</v>
      </c>
      <c r="GG104" s="37">
        <f t="shared" ca="1" si="26"/>
        <v>120.0487127668398</v>
      </c>
      <c r="GH104" s="37">
        <f t="shared" ca="1" si="27"/>
        <v>376.3060829253202</v>
      </c>
      <c r="GI104" s="37">
        <f t="shared" ca="1" si="28"/>
        <v>654.82529059299998</v>
      </c>
      <c r="GJ104" s="37">
        <f t="shared" ca="1" si="29"/>
        <v>451.72485652193882</v>
      </c>
      <c r="GK104" s="37">
        <f t="shared" ca="1" si="30"/>
        <v>806.22479121614833</v>
      </c>
      <c r="GL104" s="37">
        <f t="shared" ca="1" si="31"/>
        <v>987.27434235002511</v>
      </c>
      <c r="GM104" s="37">
        <f t="shared" ca="1" si="32"/>
        <v>1200.7964210925875</v>
      </c>
      <c r="GN104" s="37">
        <f t="shared" ca="1" si="33"/>
        <v>1493.6642496250302</v>
      </c>
      <c r="GO104" s="37">
        <f t="shared" ca="1" si="34"/>
        <v>1516.9745581120862</v>
      </c>
      <c r="GP104" s="37">
        <f t="shared" ca="1" si="35"/>
        <v>1717.6929326658246</v>
      </c>
      <c r="GQ104" s="37">
        <f t="shared" ca="1" si="36"/>
        <v>1875.786078561041</v>
      </c>
      <c r="GR104" s="37">
        <f t="shared" ca="1" si="37"/>
        <v>2100.2348630728411</v>
      </c>
      <c r="GS104" s="37">
        <f t="shared" ca="1" si="38"/>
        <v>2318.6695945074907</v>
      </c>
      <c r="GT104" s="37">
        <f t="shared" ca="1" si="39"/>
        <v>2167.5437974023307</v>
      </c>
      <c r="GU104" s="37">
        <f t="shared" ca="1" si="40"/>
        <v>2454.870299249721</v>
      </c>
      <c r="GV104" s="37">
        <f t="shared" ca="1" si="41"/>
        <v>2624.7520809075236</v>
      </c>
      <c r="GW104" s="37">
        <f t="shared" ca="1" si="42"/>
        <v>2779.0889508196224</v>
      </c>
      <c r="GX104" s="37">
        <f t="shared" ca="1" si="43"/>
        <v>2858.6362412524513</v>
      </c>
      <c r="GY104" s="37">
        <f t="shared" ca="1" si="44"/>
        <v>3071.6774634509861</v>
      </c>
      <c r="GZ104" s="37">
        <f t="shared" ca="1" si="45"/>
        <v>3148.1202952171975</v>
      </c>
      <c r="HA104" s="37"/>
      <c r="HB104" s="37">
        <f t="shared" ca="1" si="77"/>
        <v>-87.789617475521055</v>
      </c>
      <c r="HC104" s="37">
        <f t="shared" ca="1" si="75"/>
        <v>-87.789617475521055</v>
      </c>
      <c r="HD104" s="37">
        <f t="shared" ca="1" si="76"/>
        <v>0</v>
      </c>
      <c r="HE104" s="5"/>
      <c r="HF104" s="37">
        <f t="shared" si="87"/>
        <v>-0.27777777777777779</v>
      </c>
      <c r="HG104" s="37">
        <f>$HG$71</f>
        <v>-1.1111111111111103E-2</v>
      </c>
      <c r="HH104" s="19">
        <f>IF(C$11="x",0,Satokasvi!$H$6*(1+$HF104)*(1+_xlfn.XLOOKUP($HG104,$HG$67:$HG$76,HH$67:HH$76)))</f>
        <v>1803.5493827160494</v>
      </c>
      <c r="HI104" s="35">
        <f>IF(D$11="x",0,Satokasvi!$H$6*(1+$HF104)*(1+_xlfn.XLOOKUP($HG104,$HG$67:$HG$76,HI$67:HI$76)))</f>
        <v>1801.543209876543</v>
      </c>
      <c r="HJ104" s="35">
        <f>IF(E$11="x",0,Satokasvi!$H$6*(1+$HF104)*(1+_xlfn.XLOOKUP($HG104,$HG$67:$HG$76,HJ$67:HJ$76)))</f>
        <v>1799.537037037037</v>
      </c>
      <c r="HK104" s="35">
        <f>IF(F$11="x",0,Satokasvi!$H$6*(1+$HF104)*(1+_xlfn.XLOOKUP($HG104,$HG$67:$HG$76,HK$67:HK$76)))</f>
        <v>1797.5308641975307</v>
      </c>
      <c r="HL104" s="35">
        <f>IF(G$11="x",0,Satokasvi!$H$6*(1+$HF104)*(1+_xlfn.XLOOKUP($HG104,$HG$67:$HG$76,HL$67:HL$76)))</f>
        <v>1795.5246913580247</v>
      </c>
      <c r="HM104" s="35">
        <f>IF(H$11="x",0,Satokasvi!$H$6*(1+$HF104)*(1+_xlfn.XLOOKUP($HG104,$HG$67:$HG$76,HM$67:HM$76)))</f>
        <v>1793.5185185185182</v>
      </c>
      <c r="HN104" s="35">
        <f>IF(I$11="x",0,Satokasvi!$H$6*(1+$HF104)*(1+_xlfn.XLOOKUP($HG104,$HG$67:$HG$76,HN$67:HN$76)))</f>
        <v>1791.5123456790122</v>
      </c>
      <c r="HO104" s="35">
        <f>IF(J$11="x",0,Satokasvi!$H$6*(1+$HF104)*(1+_xlfn.XLOOKUP($HG104,$HG$67:$HG$76,HO$67:HO$76)))</f>
        <v>1789.5061728395062</v>
      </c>
      <c r="HP104" s="35">
        <f>IF(K$11="x",0,Satokasvi!$H$6*(1+$HF104)*(1+_xlfn.XLOOKUP($HG104,$HG$67:$HG$76,HP$67:HP$76)))</f>
        <v>1787.4999999999998</v>
      </c>
      <c r="HQ104" s="35">
        <f>IF(L$11="x",0,Satokasvi!$H$6*(1+$HF104)*(1+_xlfn.XLOOKUP($HG104,$HG$67:$HG$76,HQ$67:HQ$76)))</f>
        <v>1785.4938271604938</v>
      </c>
      <c r="HR104" s="35">
        <f>IF(M$11="x",0,Satokasvi!$H$6*(1+$HF104)*(1+_xlfn.XLOOKUP($HG104,$HG$67:$HG$76,HR$67:HR$76)))</f>
        <v>1785.4938271604938</v>
      </c>
      <c r="HS104" s="35">
        <f>IF(N$11="x",0,Satokasvi!$H$6*(1+$HF104)*(1+_xlfn.XLOOKUP($HG104,$HG$67:$HG$76,HS$67:HS$76)))</f>
        <v>1785.4938271604938</v>
      </c>
      <c r="HT104" s="35">
        <f>IF(O$11="x",0,Satokasvi!$H$6*(1+$HF104)*(1+_xlfn.XLOOKUP($HG104,$HG$67:$HG$76,HT$67:HT$76)))</f>
        <v>1785.4938271604938</v>
      </c>
      <c r="HU104" s="35">
        <f>IF(P$11="x",0,Satokasvi!$H$6*(1+$HF104)*(1+_xlfn.XLOOKUP($HG104,$HG$67:$HG$76,HU$67:HU$76)))</f>
        <v>1785.4938271604938</v>
      </c>
      <c r="HV104" s="35">
        <f>IF(Q$11="x",0,Satokasvi!$H$6*(1+$HF104)*(1+_xlfn.XLOOKUP($HG104,$HG$67:$HG$76,HV$67:HV$76)))</f>
        <v>1785.4938271604938</v>
      </c>
      <c r="HW104" s="35">
        <f>IF(R$11="x",0,Satokasvi!$H$6*(1+$HF104)*(1+_xlfn.XLOOKUP($HG104,$HG$67:$HG$76,HW$67:HW$76)))</f>
        <v>1785.4938271604938</v>
      </c>
      <c r="HX104" s="35">
        <f>IF(S$11="x",0,Satokasvi!$H$6*(1+$HF104)*(1+_xlfn.XLOOKUP($HG104,$HG$67:$HG$76,HX$67:HX$76)))</f>
        <v>1785.4938271604938</v>
      </c>
      <c r="HY104" s="35">
        <f>IF(T$11="x",0,Satokasvi!$H$6*(1+$HF104)*(1+_xlfn.XLOOKUP($HG104,$HG$67:$HG$76,HY$67:HY$76)))</f>
        <v>1785.4938271604938</v>
      </c>
      <c r="HZ104" s="35">
        <f>IF(U$11="x",0,Satokasvi!$H$6*(1+$HF104)*(1+_xlfn.XLOOKUP($HG104,$HG$67:$HG$76,HZ$67:HZ$76)))</f>
        <v>1785.4938271604938</v>
      </c>
      <c r="IA104" s="35">
        <f>IF(V$11="x",0,Satokasvi!$H$6*(1+$HF104)*(1+_xlfn.XLOOKUP($HG104,$HG$67:$HG$76,IA$67:IA$76)))</f>
        <v>1785.4938271604938</v>
      </c>
      <c r="IB104" s="35">
        <f>IF(W$11="x",0,Satokasvi!$H$6*(1+$HF104)*(1+_xlfn.XLOOKUP($HG104,$HG$67:$HG$76,IB$67:IB$76)))</f>
        <v>1785.4938271604938</v>
      </c>
      <c r="IC104" s="35">
        <f>IF(X$11="x",0,Satokasvi!$H$6*(1+$HF104)*(1+_xlfn.XLOOKUP($HG104,$HG$67:$HG$76,IC$67:IC$76)))</f>
        <v>1785.4938271604938</v>
      </c>
      <c r="ID104" s="35">
        <f>IF(Y$11="x",0,Satokasvi!$H$6*(1+$HF104)*(1+_xlfn.XLOOKUP($HG104,$HG$67:$HG$76,ID$67:ID$76)))</f>
        <v>1785.4938271604938</v>
      </c>
      <c r="IE104" s="35">
        <f>IF(Z$11="x",0,Satokasvi!$H$6*(1+$HF104)*(1+_xlfn.XLOOKUP($HG104,$HG$67:$HG$76,IE$67:IE$76)))</f>
        <v>1785.4938271604938</v>
      </c>
      <c r="IF104" s="35">
        <f>IF(AA$11="x",0,Satokasvi!$H$6*(1+$HF104)*(1+_xlfn.XLOOKUP($HG104,$HG$67:$HG$76,IF$67:IF$76)))</f>
        <v>1785.4938271604938</v>
      </c>
    </row>
    <row r="105" spans="2:240" x14ac:dyDescent="0.35">
      <c r="B105" s="15">
        <f t="shared" ca="1" si="86"/>
        <v>1.3486053881030635E-2</v>
      </c>
      <c r="C105" s="15">
        <f t="shared" ca="1" si="86"/>
        <v>0.56759387563132702</v>
      </c>
      <c r="D105" s="15">
        <f t="shared" ca="1" si="86"/>
        <v>0.24399820482615975</v>
      </c>
      <c r="E105" s="15">
        <f t="shared" ca="1" si="86"/>
        <v>0.62499946023666531</v>
      </c>
      <c r="F105" s="15">
        <f t="shared" ca="1" si="86"/>
        <v>0.53230124895477959</v>
      </c>
      <c r="G105" s="15">
        <f t="shared" ca="1" si="86"/>
        <v>0.44885726760765277</v>
      </c>
      <c r="H105" s="15">
        <f t="shared" ca="1" si="86"/>
        <v>1.4366272161168703E-2</v>
      </c>
      <c r="I105" s="15">
        <f t="shared" ca="1" si="86"/>
        <v>0.54482623835037258</v>
      </c>
      <c r="J105" s="15">
        <f t="shared" ca="1" si="86"/>
        <v>4.5130845995649094E-2</v>
      </c>
      <c r="K105" s="15">
        <f t="shared" ca="1" si="86"/>
        <v>0.81986699279936848</v>
      </c>
      <c r="L105" s="15">
        <f t="shared" ca="1" si="86"/>
        <v>0.45538533981041662</v>
      </c>
      <c r="M105" s="15">
        <f t="shared" ca="1" si="86"/>
        <v>0.30269207970005962</v>
      </c>
      <c r="N105" s="15">
        <f t="shared" ca="1" si="86"/>
        <v>0.72013473182739396</v>
      </c>
      <c r="O105" s="15">
        <f t="shared" ca="1" si="86"/>
        <v>0.75486735191997678</v>
      </c>
      <c r="P105" s="15">
        <f t="shared" ca="1" si="86"/>
        <v>0.57983140845309189</v>
      </c>
      <c r="Q105" s="15">
        <f t="shared" ca="1" si="86"/>
        <v>0.37900308169095587</v>
      </c>
      <c r="R105" s="15">
        <f t="shared" ca="1" si="85"/>
        <v>0.60804671201138472</v>
      </c>
      <c r="S105" s="15">
        <f t="shared" ca="1" si="85"/>
        <v>0.39193535957692904</v>
      </c>
      <c r="T105" s="15">
        <f t="shared" ca="1" si="81"/>
        <v>0.72067183469900553</v>
      </c>
      <c r="U105" s="15">
        <f t="shared" ca="1" si="81"/>
        <v>0.5379713628370808</v>
      </c>
      <c r="V105" s="15">
        <f t="shared" ca="1" si="81"/>
        <v>0.59650771231993127</v>
      </c>
      <c r="W105" s="15">
        <f t="shared" ca="1" si="81"/>
        <v>0.71089849657830495</v>
      </c>
      <c r="X105" s="15">
        <f t="shared" ca="1" si="81"/>
        <v>0.31781368151430445</v>
      </c>
      <c r="Y105" s="15">
        <f t="shared" ca="1" si="81"/>
        <v>0.15000485729275626</v>
      </c>
      <c r="Z105" s="15">
        <f t="shared" ca="1" si="81"/>
        <v>0.6522664874955133</v>
      </c>
      <c r="AB105" s="5">
        <f ca="1">_xlfn.NORM.INV(B105,Satokasvi!$H$8,Satokasvi!$I$8)*_xlfn.BINOM.INV(1,(1-Satokasvi!$H$15),B105)</f>
        <v>0</v>
      </c>
      <c r="AC105" s="5">
        <f ca="1">_xlfn.NORM.INV(C105,Satokasvi!$H$8,Satokasvi!$I$8)*_xlfn.BINOM.INV(1,(1-Satokasvi!$H$15),C105)</f>
        <v>2542.5629077371273</v>
      </c>
      <c r="AD105" s="5">
        <f ca="1">_xlfn.NORM.INV(D105,Satokasvi!$H$8,Satokasvi!$I$8)*_xlfn.BINOM.INV(1,(1-Satokasvi!$H$15),D105)</f>
        <v>0</v>
      </c>
      <c r="AE105" s="5">
        <f ca="1">_xlfn.NORM.INV(E105,Satokasvi!$H$8,Satokasvi!$I$8)*_xlfn.BINOM.INV(1,(1-Satokasvi!$H$15),E105)</f>
        <v>2579.6594851300806</v>
      </c>
      <c r="AF105" s="5">
        <f ca="1">_xlfn.NORM.INV(F105,Satokasvi!$H$8,Satokasvi!$I$8)*_xlfn.BINOM.INV(1,(1-Satokasvi!$H$15),F105)</f>
        <v>2520.263973379695</v>
      </c>
      <c r="AG105" s="5">
        <f ca="1">_xlfn.NORM.INV(G105,Satokasvi!$H$8,Satokasvi!$I$8)*_xlfn.BINOM.INV(1,(1-Satokasvi!$H$15),G105)</f>
        <v>2467.8627537142602</v>
      </c>
      <c r="AH105" s="5">
        <f ca="1">_xlfn.NORM.INV(H105,Satokasvi!$H$8,Satokasvi!$I$8)*_xlfn.BINOM.INV(1,(1-Satokasvi!$H$15),H105)</f>
        <v>0</v>
      </c>
      <c r="AI105" s="5">
        <f ca="1">_xlfn.NORM.INV(I105,Satokasvi!$H$8,Satokasvi!$I$8)*_xlfn.BINOM.INV(1,(1-Satokasvi!$H$15),I105)</f>
        <v>2528.1500510036326</v>
      </c>
      <c r="AJ105" s="5">
        <f ca="1">_xlfn.NORM.INV(J105,Satokasvi!$H$8,Satokasvi!$I$8)*_xlfn.BINOM.INV(1,(1-Satokasvi!$H$15),J105)</f>
        <v>0</v>
      </c>
      <c r="AK105" s="5">
        <f ca="1">_xlfn.NORM.INV(K105,Satokasvi!$H$8,Satokasvi!$I$8)*_xlfn.BINOM.INV(1,(1-Satokasvi!$H$15),K105)</f>
        <v>2728.7145795538795</v>
      </c>
      <c r="AL105" s="5">
        <f ca="1">_xlfn.NORM.INV(L105,Satokasvi!$H$8,Satokasvi!$I$8)*_xlfn.BINOM.INV(1,(1-Satokasvi!$H$15),L105)</f>
        <v>2471.9833751354636</v>
      </c>
      <c r="AM105" s="5">
        <f ca="1">_xlfn.NORM.INV(M105,Satokasvi!$H$8,Satokasvi!$I$8)*_xlfn.BINOM.INV(1,(1-Satokasvi!$H$15),M105)</f>
        <v>2370.8316470135014</v>
      </c>
      <c r="AN105" s="5">
        <f ca="1">_xlfn.NORM.INV(N105,Satokasvi!$H$8,Satokasvi!$I$8)*_xlfn.BINOM.INV(1,(1-Satokasvi!$H$15),N105)</f>
        <v>2645.810449755812</v>
      </c>
      <c r="AO105" s="5">
        <f ca="1">_xlfn.NORM.INV(O105,Satokasvi!$H$8,Satokasvi!$I$8)*_xlfn.BINOM.INV(1,(1-Satokasvi!$H$15),O105)</f>
        <v>2672.4717323160244</v>
      </c>
      <c r="AP105" s="5">
        <f ca="1">_xlfn.NORM.INV(P105,Satokasvi!$H$8,Satokasvi!$I$8)*_xlfn.BINOM.INV(1,(1-Satokasvi!$H$15),P105)</f>
        <v>2550.3655501205258</v>
      </c>
      <c r="AQ105" s="5">
        <f ca="1">_xlfn.NORM.INV(Q105,Satokasvi!$H$8,Satokasvi!$I$8)*_xlfn.BINOM.INV(1,(1-Satokasvi!$H$15),Q105)</f>
        <v>2422.9749744226147</v>
      </c>
      <c r="AR105" s="5">
        <f ca="1">_xlfn.NORM.INV(R105,Satokasvi!$H$8,Satokasvi!$I$8)*_xlfn.BINOM.INV(1,(1-Satokasvi!$H$15),R105)</f>
        <v>2568.5579225567981</v>
      </c>
      <c r="AS105" s="5">
        <f ca="1">_xlfn.NORM.INV(S105,Satokasvi!$H$8,Satokasvi!$I$8)*_xlfn.BINOM.INV(1,(1-Satokasvi!$H$15),S105)</f>
        <v>2431.4304119080625</v>
      </c>
      <c r="AT105" s="5">
        <f ca="1">_xlfn.NORM.INV(T105,Satokasvi!$H$8,Satokasvi!$I$8)*_xlfn.BINOM.INV(1,(1-Satokasvi!$H$15),T105)</f>
        <v>2646.209618931608</v>
      </c>
      <c r="AU105" s="5">
        <f ca="1">_xlfn.NORM.INV(U105,Satokasvi!$H$8,Satokasvi!$I$8)*_xlfn.BINOM.INV(1,(1-Satokasvi!$H$15),U105)</f>
        <v>2523.8310648025431</v>
      </c>
      <c r="AV105" s="5">
        <f ca="1">_xlfn.NORM.INV(V105,Satokasvi!$H$8,Satokasvi!$I$8)*_xlfn.BINOM.INV(1,(1-Satokasvi!$H$15),V105)</f>
        <v>2561.0794898213194</v>
      </c>
      <c r="AW105" s="5">
        <f ca="1">_xlfn.NORM.INV(W105,Satokasvi!$H$8,Satokasvi!$I$8)*_xlfn.BINOM.INV(1,(1-Satokasvi!$H$15),W105)</f>
        <v>2639.00287001674</v>
      </c>
      <c r="AX105" s="5">
        <f ca="1">_xlfn.NORM.INV(X105,Satokasvi!$H$8,Satokasvi!$I$8)*_xlfn.BINOM.INV(1,(1-Satokasvi!$H$15),X105)</f>
        <v>2381.5446816232129</v>
      </c>
      <c r="AY105" s="5">
        <f ca="1">_xlfn.NORM.INV(Y105,Satokasvi!$H$8,Satokasvi!$I$8)*_xlfn.BINOM.INV(1,(1-Satokasvi!$H$15),Y105)</f>
        <v>0</v>
      </c>
      <c r="AZ105" s="5">
        <f ca="1">_xlfn.NORM.INV(Z105,Satokasvi!$H$8,Satokasvi!$I$8)*_xlfn.BINOM.INV(1,(1-Satokasvi!$H$15),Z105)</f>
        <v>2597.8616932477889</v>
      </c>
      <c r="BB105" s="5">
        <f ca="1">IF(C$11="x",0,_xlfn.NORM.INV(B105,Satokasvi!$H$8,Satokasvi!$I$8)*IF(C$8="x",(1+Toimenpiteet!$C$7),1)*IF(C$9="x",(1+Toimenpiteet!$C$34),1)*(1+C$30)*_xlfn.BINOM.INV(1,(1-(Satokasvi!$H$15*(1+C$41))),B105))</f>
        <v>0</v>
      </c>
      <c r="BC105" s="5">
        <f ca="1">IF(D$11="x",0,_xlfn.NORM.INV(C105,Satokasvi!$H$8,Satokasvi!$I$8)*IF(D$8="x",(1+Toimenpiteet!$C$7),1)*IF(D$9="x",(1+Toimenpiteet!$C$34),1)*(1+D$30)*_xlfn.BINOM.INV(1,(1-(Satokasvi!$H$15*(1+D$41))),C105))</f>
        <v>2542.5629077371273</v>
      </c>
      <c r="BD105" s="5">
        <f ca="1">IF(E$11="x",0,_xlfn.NORM.INV(D105,Satokasvi!$H$8,Satokasvi!$I$8)*IF(E$8="x",(1+Toimenpiteet!$C$7),1)*IF(E$9="x",(1+Toimenpiteet!$C$34),1)*(1+E$30)*_xlfn.BINOM.INV(1,(1-(Satokasvi!$H$15*(1+E$41))),D105))</f>
        <v>0</v>
      </c>
      <c r="BE105" s="5">
        <f ca="1">IF(F$11="x",0,_xlfn.NORM.INV(E105,Satokasvi!$H$8,Satokasvi!$I$8)*IF(F$8="x",(1+Toimenpiteet!$C$7),1)*IF(F$9="x",(1+Toimenpiteet!$C$34),1)*(1+F$30)*_xlfn.BINOM.INV(1,(1-(Satokasvi!$H$15*(1+F$41))),E105))</f>
        <v>2579.6594851300806</v>
      </c>
      <c r="BF105" s="5">
        <f ca="1">IF(G$11="x",0,_xlfn.NORM.INV(F105,Satokasvi!$H$8,Satokasvi!$I$8)*IF(G$8="x",(1+Toimenpiteet!$C$7),1)*IF(G$9="x",(1+Toimenpiteet!$C$34),1)*(1+G$30)*_xlfn.BINOM.INV(1,(1-(Satokasvi!$H$15*(1+G$41))),F105))</f>
        <v>2520.263973379695</v>
      </c>
      <c r="BG105" s="5">
        <f ca="1">IF(H$11="x",0,_xlfn.NORM.INV(G105,Satokasvi!$H$8,Satokasvi!$I$8)*IF(H$8="x",(1+Toimenpiteet!$C$7),1)*IF(H$9="x",(1+Toimenpiteet!$C$34),1)*(1+H$30)*_xlfn.BINOM.INV(1,(1-(Satokasvi!$H$15*(1+H$41))),G105))</f>
        <v>2467.8627537142602</v>
      </c>
      <c r="BH105" s="5">
        <f ca="1">IF(I$11="x",0,_xlfn.NORM.INV(H105,Satokasvi!$H$8,Satokasvi!$I$8)*IF(I$8="x",(1+Toimenpiteet!$C$7),1)*IF(I$9="x",(1+Toimenpiteet!$C$34),1)*(1+I$30)*_xlfn.BINOM.INV(1,(1-(Satokasvi!$H$15*(1+I$41))),H105))</f>
        <v>0</v>
      </c>
      <c r="BI105" s="5">
        <f ca="1">IF(J$11="x",0,_xlfn.NORM.INV(I105,Satokasvi!$H$8,Satokasvi!$I$8)*IF(J$8="x",(1+Toimenpiteet!$C$7),1)*IF(J$9="x",(1+Toimenpiteet!$C$34),1)*(1+J$30)*_xlfn.BINOM.INV(1,(1-(Satokasvi!$H$15*(1+J$41))),I105))</f>
        <v>2528.1500510036326</v>
      </c>
      <c r="BJ105" s="5">
        <f ca="1">IF(K$11="x",0,_xlfn.NORM.INV(J105,Satokasvi!$H$8,Satokasvi!$I$8)*IF(K$8="x",(1+Toimenpiteet!$C$7),1)*IF(K$9="x",(1+Toimenpiteet!$C$34),1)*(1+K$30)*_xlfn.BINOM.INV(1,(1-(Satokasvi!$H$15*(1+K$41))),J105))</f>
        <v>0</v>
      </c>
      <c r="BK105" s="5">
        <f ca="1">IF(L$11="x",0,_xlfn.NORM.INV(K105,Satokasvi!$H$8,Satokasvi!$I$8)*IF(L$8="x",(1+Toimenpiteet!$C$7),1)*IF(L$9="x",(1+Toimenpiteet!$C$34),1)*(1+L$30)*_xlfn.BINOM.INV(1,(1-(Satokasvi!$H$15*(1+L$41))),K105))</f>
        <v>2728.7145795538795</v>
      </c>
      <c r="BL105" s="5">
        <f ca="1">IF(M$11="x",0,_xlfn.NORM.INV(L105,Satokasvi!$H$8,Satokasvi!$I$8)*IF(M$8="x",(1+Toimenpiteet!$C$7),1)*IF(M$9="x",(1+Toimenpiteet!$C$34),1)*(1+M$30)*_xlfn.BINOM.INV(1,(1-(Satokasvi!$H$15*(1+M$41))),L105))</f>
        <v>2471.9833751354636</v>
      </c>
      <c r="BM105" s="5">
        <f ca="1">IF(N$11="x",0,_xlfn.NORM.INV(M105,Satokasvi!$H$8,Satokasvi!$I$8)*IF(N$8="x",(1+Toimenpiteet!$C$7),1)*IF(N$9="x",(1+Toimenpiteet!$C$34),1)*(1+N$30)*_xlfn.BINOM.INV(1,(1-(Satokasvi!$H$15*(1+N$41))),M105))</f>
        <v>2370.8316470135014</v>
      </c>
      <c r="BN105" s="5">
        <f ca="1">IF(O$11="x",0,_xlfn.NORM.INV(N105,Satokasvi!$H$8,Satokasvi!$I$8)*IF(O$8="x",(1+Toimenpiteet!$C$7),1)*IF(O$9="x",(1+Toimenpiteet!$C$34),1)*(1+O$30)*_xlfn.BINOM.INV(1,(1-(Satokasvi!$H$15*(1+O$41))),N105))</f>
        <v>2645.810449755812</v>
      </c>
      <c r="BO105" s="5">
        <f ca="1">IF(P$11="x",0,_xlfn.NORM.INV(O105,Satokasvi!$H$8,Satokasvi!$I$8)*IF(P$8="x",(1+Toimenpiteet!$C$7),1)*IF(P$9="x",(1+Toimenpiteet!$C$34),1)*(1+P$30)*_xlfn.BINOM.INV(1,(1-(Satokasvi!$H$15*(1+P$41))),O105))</f>
        <v>2672.4717323160244</v>
      </c>
      <c r="BP105" s="5">
        <f ca="1">IF(Q$11="x",0,_xlfn.NORM.INV(P105,Satokasvi!$H$8,Satokasvi!$I$8)*IF(Q$8="x",(1+Toimenpiteet!$C$7),1)*IF(Q$9="x",(1+Toimenpiteet!$C$34),1)*(1+Q$30)*_xlfn.BINOM.INV(1,(1-(Satokasvi!$H$15*(1+Q$41))),P105))</f>
        <v>2550.3655501205258</v>
      </c>
      <c r="BQ105" s="5">
        <f ca="1">IF(R$11="x",0,_xlfn.NORM.INV(Q105,Satokasvi!$H$8,Satokasvi!$I$8)*IF(R$8="x",(1+Toimenpiteet!$C$7),1)*IF(R$9="x",(1+Toimenpiteet!$C$34),1)*(1+R$30)*_xlfn.BINOM.INV(1,(1-(Satokasvi!$H$15*(1+R$41))),Q105))</f>
        <v>2422.9749744226147</v>
      </c>
      <c r="BR105" s="5">
        <f ca="1">IF(S$11="x",0,_xlfn.NORM.INV(R105,Satokasvi!$H$8,Satokasvi!$I$8)*IF(S$8="x",(1+Toimenpiteet!$C$7),1)*IF(S$9="x",(1+Toimenpiteet!$C$34),1)*(1+S$30)*_xlfn.BINOM.INV(1,(1-(Satokasvi!$H$15*(1+S$41))),R105))</f>
        <v>2568.5579225567981</v>
      </c>
      <c r="BS105" s="5">
        <f ca="1">IF(T$11="x",0,_xlfn.NORM.INV(S105,Satokasvi!$H$8,Satokasvi!$I$8)*IF(T$8="x",(1+Toimenpiteet!$C$7),1)*IF(T$9="x",(1+Toimenpiteet!$C$34),1)*(1+T$30)*_xlfn.BINOM.INV(1,(1-(Satokasvi!$H$15*(1+T$41))),S105))</f>
        <v>2431.4304119080625</v>
      </c>
      <c r="BT105" s="5">
        <f ca="1">IF(U$11="x",0,_xlfn.NORM.INV(T105,Satokasvi!$H$8,Satokasvi!$I$8)*IF(U$8="x",(1+Toimenpiteet!$C$7),1)*IF(U$9="x",(1+Toimenpiteet!$C$34),1)*(1+U$30)*_xlfn.BINOM.INV(1,(1-(Satokasvi!$H$15*(1+U$41))),T105))</f>
        <v>2646.209618931608</v>
      </c>
      <c r="BU105" s="5">
        <f ca="1">IF(V$11="x",0,_xlfn.NORM.INV(U105,Satokasvi!$H$8,Satokasvi!$I$8)*IF(V$8="x",(1+Toimenpiteet!$C$7),1)*IF(V$9="x",(1+Toimenpiteet!$C$34),1)*(1+V$30)*_xlfn.BINOM.INV(1,(1-(Satokasvi!$H$15*(1+V$41))),U105))</f>
        <v>2523.8310648025431</v>
      </c>
      <c r="BV105" s="5">
        <f ca="1">IF(W$11="x",0,_xlfn.NORM.INV(V105,Satokasvi!$H$8,Satokasvi!$I$8)*IF(W$8="x",(1+Toimenpiteet!$C$7),1)*IF(W$9="x",(1+Toimenpiteet!$C$34),1)*(1+W$30)*_xlfn.BINOM.INV(1,(1-(Satokasvi!$H$15*(1+W$41))),V105))</f>
        <v>2561.0794898213194</v>
      </c>
      <c r="BW105" s="5">
        <f ca="1">IF(X$11="x",0,_xlfn.NORM.INV(W105,Satokasvi!$H$8,Satokasvi!$I$8)*IF(X$8="x",(1+Toimenpiteet!$C$7),1)*IF(X$9="x",(1+Toimenpiteet!$C$34),1)*(1+X$30)*_xlfn.BINOM.INV(1,(1-(Satokasvi!$H$15*(1+X$41))),W105))</f>
        <v>2639.00287001674</v>
      </c>
      <c r="BX105" s="5">
        <f ca="1">IF(Y$11="x",0,_xlfn.NORM.INV(X105,Satokasvi!$H$8,Satokasvi!$I$8)*IF(Y$8="x",(1+Toimenpiteet!$C$7),1)*IF(Y$9="x",(1+Toimenpiteet!$C$34),1)*(1+Y$30)*_xlfn.BINOM.INV(1,(1-(Satokasvi!$H$15*(1+Y$41))),X105))</f>
        <v>2381.5446816232129</v>
      </c>
      <c r="BY105" s="5">
        <f ca="1">IF(Z$11="x",0,_xlfn.NORM.INV(Y105,Satokasvi!$H$8,Satokasvi!$I$8)*IF(Z$8="x",(1+Toimenpiteet!$C$7),1)*IF(Z$9="x",(1+Toimenpiteet!$C$34),1)*(1+Z$30)*_xlfn.BINOM.INV(1,(1-(Satokasvi!$H$15*(1+Z$41))),Y105))</f>
        <v>0</v>
      </c>
      <c r="BZ105" s="5">
        <f ca="1">IF(AA$11="x",0,_xlfn.NORM.INV(Z105,Satokasvi!$H$8,Satokasvi!$I$8)*IF(AA$8="x",(1+Toimenpiteet!$C$7),1)*IF(AA$9="x",(1+Toimenpiteet!$C$34),1)*(1+AA$30)*_xlfn.BINOM.INV(1,(1-(Satokasvi!$H$15*(1+AA$41))),Z105))</f>
        <v>2597.8616932477889</v>
      </c>
      <c r="CB105" s="35">
        <f ca="1">_xlfn.NORM.INV(RAND(),Satokasvi!$H$13,Satokasvi!$I$13)</f>
        <v>143.9163072840077</v>
      </c>
      <c r="CC105" s="35">
        <f ca="1">_xlfn.NORM.INV(RAND(),Satokasvi!$H$13,Satokasvi!$I$13)</f>
        <v>260.15758056230266</v>
      </c>
      <c r="CD105" s="35">
        <f ca="1">_xlfn.NORM.INV(RAND(),Satokasvi!$H$13,Satokasvi!$I$13)</f>
        <v>299.3598743282231</v>
      </c>
      <c r="CE105" s="35">
        <f ca="1">_xlfn.NORM.INV(RAND(),Satokasvi!$H$13,Satokasvi!$I$13)</f>
        <v>278.41535437019149</v>
      </c>
      <c r="CF105" s="35">
        <f ca="1">_xlfn.NORM.INV(RAND(),Satokasvi!$H$13,Satokasvi!$I$13)</f>
        <v>215.25496839017953</v>
      </c>
      <c r="CG105" s="35">
        <f ca="1">_xlfn.NORM.INV(RAND(),Satokasvi!$H$13,Satokasvi!$I$13)</f>
        <v>236.78444713829785</v>
      </c>
      <c r="CH105" s="35">
        <f ca="1">_xlfn.NORM.INV(RAND(),Satokasvi!$H$13,Satokasvi!$I$13)</f>
        <v>185.91546756374501</v>
      </c>
      <c r="CI105" s="35">
        <f ca="1">_xlfn.NORM.INV(RAND(),Satokasvi!$H$13,Satokasvi!$I$13)</f>
        <v>173.53130145057665</v>
      </c>
      <c r="CJ105" s="35">
        <f ca="1">_xlfn.NORM.INV(RAND(),Satokasvi!$H$13,Satokasvi!$I$13)</f>
        <v>176.94721452401294</v>
      </c>
      <c r="CK105" s="35">
        <f ca="1">_xlfn.NORM.INV(RAND(),Satokasvi!$H$13,Satokasvi!$I$13)</f>
        <v>281.34283772104033</v>
      </c>
      <c r="CL105" s="35">
        <f ca="1">_xlfn.NORM.INV(RAND(),Satokasvi!$H$13,Satokasvi!$I$13)</f>
        <v>184.4411174732528</v>
      </c>
      <c r="CM105" s="35">
        <f ca="1">_xlfn.NORM.INV(RAND(),Satokasvi!$H$13,Satokasvi!$I$13)</f>
        <v>178.80116654900027</v>
      </c>
      <c r="CN105" s="35">
        <f ca="1">_xlfn.NORM.INV(RAND(),Satokasvi!$H$13,Satokasvi!$I$13)</f>
        <v>134.50696403133372</v>
      </c>
      <c r="CO105" s="35">
        <f ca="1">_xlfn.NORM.INV(RAND(),Satokasvi!$H$13,Satokasvi!$I$13)</f>
        <v>229.53023584411196</v>
      </c>
      <c r="CP105" s="35">
        <f ca="1">_xlfn.NORM.INV(RAND(),Satokasvi!$H$13,Satokasvi!$I$13)</f>
        <v>183.4725923018006</v>
      </c>
      <c r="CQ105" s="35">
        <f ca="1">_xlfn.NORM.INV(RAND(),Satokasvi!$H$13,Satokasvi!$I$13)</f>
        <v>117.39071516568696</v>
      </c>
      <c r="CR105" s="35">
        <f ca="1">_xlfn.NORM.INV(RAND(),Satokasvi!$H$13,Satokasvi!$I$13)</f>
        <v>203.07401994230173</v>
      </c>
      <c r="CS105" s="35">
        <f ca="1">_xlfn.NORM.INV(RAND(),Satokasvi!$H$13,Satokasvi!$I$13)</f>
        <v>145.03167874755536</v>
      </c>
      <c r="CT105" s="35">
        <f ca="1">_xlfn.NORM.INV(RAND(),Satokasvi!$H$13,Satokasvi!$I$13)</f>
        <v>225.74006176373825</v>
      </c>
      <c r="CU105" s="35">
        <f ca="1">_xlfn.NORM.INV(RAND(),Satokasvi!$H$13,Satokasvi!$I$13)</f>
        <v>190.8294526607923</v>
      </c>
      <c r="CV105" s="35">
        <f ca="1">_xlfn.NORM.INV(RAND(),Satokasvi!$H$13,Satokasvi!$I$13)</f>
        <v>194.79249133644205</v>
      </c>
      <c r="CW105" s="35">
        <f ca="1">_xlfn.NORM.INV(RAND(),Satokasvi!$H$13,Satokasvi!$I$13)</f>
        <v>177.94583293200165</v>
      </c>
      <c r="CX105" s="35">
        <f ca="1">_xlfn.NORM.INV(RAND(),Satokasvi!$H$13,Satokasvi!$I$13)</f>
        <v>159.9462309003614</v>
      </c>
      <c r="CY105" s="35">
        <f ca="1">_xlfn.NORM.INV(RAND(),Satokasvi!$H$13,Satokasvi!$I$13)</f>
        <v>205.24659000668953</v>
      </c>
      <c r="CZ105" s="35">
        <f ca="1">_xlfn.NORM.INV(RAND(),Satokasvi!$H$13,Satokasvi!$I$13)</f>
        <v>242.81662464273973</v>
      </c>
      <c r="DB105" s="37">
        <f ca="1">(AB105*(CB105/1000)+(Satokasvi!$E$28-Satokasvi!$E$7))/(1+$C$13)^DB$61</f>
        <v>-257.28155339805824</v>
      </c>
      <c r="DC105" s="37">
        <f ca="1">(AC105*(CC105/1000)+(Satokasvi!$E$28-Satokasvi!$E$7))/(1+$C$13)^DC$61</f>
        <v>373.70818597826769</v>
      </c>
      <c r="DD105" s="37">
        <f ca="1">(AD105*(CD105/1000)+(Satokasvi!$E$28-Satokasvi!$E$7))/(1+$C$13)^DD$61</f>
        <v>-242.51253972858729</v>
      </c>
      <c r="DE105" s="37">
        <f ca="1">(AE105*(CE105/1000)+(Satokasvi!$E$28-Satokasvi!$E$7))/(1+$C$13)^DE$61</f>
        <v>402.67726532226538</v>
      </c>
      <c r="DF105" s="37">
        <f ca="1">(AF105*(CF105/1000)+(Satokasvi!$E$28-Satokasvi!$E$7))/(1+$C$13)^DF$61</f>
        <v>239.37337000511798</v>
      </c>
      <c r="DG105" s="37">
        <f ca="1">(AG105*(CG105/1000)+(Satokasvi!$E$28-Satokasvi!$E$7))/(1+$C$13)^DG$61</f>
        <v>267.45186846485194</v>
      </c>
      <c r="DH105" s="37">
        <f ca="1">(AH105*(CH105/1000)+(Satokasvi!$E$28-Satokasvi!$E$7))/(1+$C$13)^DH$61</f>
        <v>-215.46925050598875</v>
      </c>
      <c r="DI105" s="37">
        <f ca="1">(AI105*(CI105/1000)+(Satokasvi!$E$28-Satokasvi!$E$7))/(1+$C$13)^DI$61</f>
        <v>137.13077942503762</v>
      </c>
      <c r="DJ105" s="37">
        <f ca="1">(AJ105*(CJ105/1000)+(Satokasvi!$E$28-Satokasvi!$E$7))/(1+$C$13)^DJ$61</f>
        <v>-203.10043407106113</v>
      </c>
      <c r="DK105" s="37">
        <f ca="1">(AK105*(CK105/1000)+(Satokasvi!$E$28-Satokasvi!$E$7))/(1+$C$13)^DK$61</f>
        <v>374.05921296070619</v>
      </c>
      <c r="DL105" s="37">
        <f ca="1">(AL105*(CL105/1000)+(Satokasvi!$E$28-Satokasvi!$E$7))/(1+$C$13)^DL$61</f>
        <v>137.93577813939854</v>
      </c>
      <c r="DM105" s="37">
        <f ca="1">(AM105*(CM105/1000)+(Satokasvi!$E$28-Satokasvi!$E$7))/(1+$C$13)^DM$61</f>
        <v>111.45449818644504</v>
      </c>
      <c r="DN105" s="37">
        <f ca="1">(AN105*(CN105/1000)+(Satokasvi!$E$28-Satokasvi!$E$7))/(1+$C$13)^DN$61</f>
        <v>61.884810792278316</v>
      </c>
      <c r="DO105" s="37">
        <f ca="1">(AO105*(CO105/1000)+(Satokasvi!$E$28-Satokasvi!$E$7))/(1+$C$13)^DO$61</f>
        <v>230.34208237702623</v>
      </c>
      <c r="DP105" s="37">
        <f ca="1">(AP105*(CP105/1000)+(Satokasvi!$E$28-Satokasvi!$E$7))/(1+$C$13)^DP$61</f>
        <v>130.24802485315408</v>
      </c>
      <c r="DQ105" s="37">
        <f ca="1">(AQ105*(CQ105/1000)+(Satokasvi!$E$28-Satokasvi!$E$7))/(1+$C$13)^DQ$61</f>
        <v>12.111103066893344</v>
      </c>
      <c r="DR105" s="37">
        <f ca="1">(AR105*(CR105/1000)+(Satokasvi!$E$28-Satokasvi!$E$7))/(1+$C$13)^DR$61</f>
        <v>155.25168671207959</v>
      </c>
      <c r="DS105" s="37">
        <f ca="1">(AS105*(CS105/1000)+(Satokasvi!$E$28-Satokasvi!$E$7))/(1+$C$13)^DS$61</f>
        <v>51.475994206233914</v>
      </c>
      <c r="DT105" s="37">
        <f ca="1">(AT105*(CT105/1000)+(Satokasvi!$E$28-Satokasvi!$E$7))/(1+$C$13)^DT$61</f>
        <v>189.53771059654622</v>
      </c>
      <c r="DU105" s="37">
        <f ca="1">(AU105*(CU105/1000)+(Satokasvi!$E$28-Satokasvi!$E$7))/(1+$C$13)^DU$61</f>
        <v>119.93796204042981</v>
      </c>
      <c r="DV105" s="37">
        <f ca="1">(AV105*(CV105/1000)+(Satokasvi!$E$28-Satokasvi!$E$7))/(1+$C$13)^DV$61</f>
        <v>125.72151630697843</v>
      </c>
      <c r="DW105" s="37">
        <f ca="1">(AW105*(CW105/1000)+(Satokasvi!$E$28-Satokasvi!$E$7))/(1+$C$13)^DW$61</f>
        <v>106.77897803893389</v>
      </c>
      <c r="DX105" s="37">
        <f ca="1">(AX105*(CX105/1000)+(Satokasvi!$E$28-Satokasvi!$E$7))/(1+$C$13)^DX$61</f>
        <v>58.735249198811502</v>
      </c>
      <c r="DY105" s="37">
        <f ca="1">(AY105*(CY105/1000)+(Satokasvi!$E$28-Satokasvi!$E$7))/(1+$C$13)^DY$61</f>
        <v>-130.36244012997</v>
      </c>
      <c r="DZ105" s="37">
        <f ca="1">(AZ105*(CZ105/1000)+(Satokasvi!$E$28-Satokasvi!$E$7))/(1+$C$13)^DZ$61</f>
        <v>174.71003130857957</v>
      </c>
      <c r="EB105" s="37">
        <f ca="1">IF(C$11="x",Toimenpiteet!$E$115,BB105*(CB105/1000)+(Satokasvi!$E$28-Satokasvi!$E$7)+IF(C$8="x",Toimenpiteet!$E$29,0)+IF(C$9="x",Toimenpiteet!$E$60,0)+IF(C$10="x",Toimenpiteet!$E$88,0))/(1+$C$13)^EB$61</f>
        <v>-257.28155339805824</v>
      </c>
      <c r="EC105" s="37">
        <f ca="1">IF(D$11="x",Toimenpiteet!$E$115,BC105*(CC105/1000)+(Satokasvi!$E$28-Satokasvi!$E$7)+IF(D$8="x",Toimenpiteet!$E$29,0)+IF(D$9="x",Toimenpiteet!$E$60,0)+IF(D$10="x",Toimenpiteet!$E$88,0))/(1+$C$13)^EC$61</f>
        <v>373.70818597826769</v>
      </c>
      <c r="ED105" s="37">
        <f ca="1">IF(E$11="x",Toimenpiteet!$E$115,BD105*(CD105/1000)+(Satokasvi!$E$28-Satokasvi!$E$7)+IF(E$8="x",Toimenpiteet!$E$29,0)+IF(E$9="x",Toimenpiteet!$E$60,0)+IF(E$10="x",Toimenpiteet!$E$88,0))/(1+$C$13)^ED$61</f>
        <v>-242.51253972858729</v>
      </c>
      <c r="EE105" s="37">
        <f ca="1">IF(F$11="x",Toimenpiteet!$E$115,BE105*(CE105/1000)+(Satokasvi!$E$28-Satokasvi!$E$7)+IF(F$8="x",Toimenpiteet!$E$29,0)+IF(F$9="x",Toimenpiteet!$E$60,0)+IF(F$10="x",Toimenpiteet!$E$88,0))/(1+$C$13)^EE$61</f>
        <v>402.67726532226538</v>
      </c>
      <c r="EF105" s="37">
        <f ca="1">IF(G$11="x",Toimenpiteet!$E$115,BF105*(CF105/1000)+(Satokasvi!$E$28-Satokasvi!$E$7)+IF(G$8="x",Toimenpiteet!$E$29,0)+IF(G$9="x",Toimenpiteet!$E$60,0)+IF(G$10="x",Toimenpiteet!$E$88,0))/(1+$C$13)^EF$61</f>
        <v>239.37337000511798</v>
      </c>
      <c r="EG105" s="37">
        <f ca="1">IF(H$11="x",Toimenpiteet!$E$115,BG105*(CG105/1000)+(Satokasvi!$E$28-Satokasvi!$E$7)+IF(H$8="x",Toimenpiteet!$E$29,0)+IF(H$9="x",Toimenpiteet!$E$60,0)+IF(H$10="x",Toimenpiteet!$E$88,0))/(1+$C$13)^EG$61</f>
        <v>267.45186846485194</v>
      </c>
      <c r="EH105" s="37">
        <f ca="1">IF(I$11="x",Toimenpiteet!$E$115,BH105*(CH105/1000)+(Satokasvi!$E$28-Satokasvi!$E$7)+IF(I$8="x",Toimenpiteet!$E$29,0)+IF(I$9="x",Toimenpiteet!$E$60,0)+IF(I$10="x",Toimenpiteet!$E$88,0))/(1+$C$13)^EH$61</f>
        <v>-215.46925050598875</v>
      </c>
      <c r="EI105" s="37">
        <f ca="1">IF(J$11="x",Toimenpiteet!$E$115,BI105*(CI105/1000)+(Satokasvi!$E$28-Satokasvi!$E$7)+IF(J$8="x",Toimenpiteet!$E$29,0)+IF(J$9="x",Toimenpiteet!$E$60,0)+IF(J$10="x",Toimenpiteet!$E$88,0))/(1+$C$13)^EI$61</f>
        <v>137.13077942503762</v>
      </c>
      <c r="EJ105" s="37">
        <f ca="1">IF(K$11="x",Toimenpiteet!$E$115,BJ105*(CJ105/1000)+(Satokasvi!$E$28-Satokasvi!$E$7)+IF(K$8="x",Toimenpiteet!$E$29,0)+IF(K$9="x",Toimenpiteet!$E$60,0)+IF(K$10="x",Toimenpiteet!$E$88,0))/(1+$C$13)^EJ$61</f>
        <v>-203.10043407106113</v>
      </c>
      <c r="EK105" s="37">
        <f ca="1">IF(L$11="x",Toimenpiteet!$E$115,BK105*(CK105/1000)+(Satokasvi!$E$28-Satokasvi!$E$7)+IF(L$8="x",Toimenpiteet!$E$29,0)+IF(L$9="x",Toimenpiteet!$E$60,0)+IF(L$10="x",Toimenpiteet!$E$88,0))/(1+$C$13)^EK$61</f>
        <v>374.05921296070619</v>
      </c>
      <c r="EL105" s="37">
        <f ca="1">IF(M$11="x",Toimenpiteet!$E$115,BL105*(CL105/1000)+(Satokasvi!$E$28-Satokasvi!$E$7)+IF(M$8="x",Toimenpiteet!$E$29,0)+IF(M$9="x",Toimenpiteet!$E$60,0)+IF(M$10="x",Toimenpiteet!$E$88,0))/(1+$C$13)^EL$61</f>
        <v>137.93577813939854</v>
      </c>
      <c r="EM105" s="37">
        <f ca="1">IF(N$11="x",Toimenpiteet!$E$115,BM105*(CM105/1000)+(Satokasvi!$E$28-Satokasvi!$E$7)+IF(N$8="x",Toimenpiteet!$E$29,0)+IF(N$9="x",Toimenpiteet!$E$60,0)+IF(N$10="x",Toimenpiteet!$E$88,0))/(1+$C$13)^EM$61</f>
        <v>111.45449818644504</v>
      </c>
      <c r="EN105" s="37">
        <f ca="1">IF(O$11="x",Toimenpiteet!$E$115,BN105*(CN105/1000)+(Satokasvi!$E$28-Satokasvi!$E$7)+IF(O$8="x",Toimenpiteet!$E$29,0)+IF(O$9="x",Toimenpiteet!$E$60,0)+IF(O$10="x",Toimenpiteet!$E$88,0))/(1+$C$13)^EN$61</f>
        <v>61.884810792278316</v>
      </c>
      <c r="EO105" s="37">
        <f ca="1">IF(P$11="x",Toimenpiteet!$E$115,BO105*(CO105/1000)+(Satokasvi!$E$28-Satokasvi!$E$7)+IF(P$8="x",Toimenpiteet!$E$29,0)+IF(P$9="x",Toimenpiteet!$E$60,0)+IF(P$10="x",Toimenpiteet!$E$88,0))/(1+$C$13)^EO$61</f>
        <v>230.34208237702623</v>
      </c>
      <c r="EP105" s="37">
        <f ca="1">IF(Q$11="x",Toimenpiteet!$E$115,BP105*(CP105/1000)+(Satokasvi!$E$28-Satokasvi!$E$7)+IF(Q$8="x",Toimenpiteet!$E$29,0)+IF(Q$9="x",Toimenpiteet!$E$60,0)+IF(Q$10="x",Toimenpiteet!$E$88,0))/(1+$C$13)^EP$61</f>
        <v>130.24802485315408</v>
      </c>
      <c r="EQ105" s="37">
        <f ca="1">IF(R$11="x",Toimenpiteet!$E$115,BQ105*(CQ105/1000)+(Satokasvi!$E$28-Satokasvi!$E$7)+IF(R$8="x",Toimenpiteet!$E$29,0)+IF(R$9="x",Toimenpiteet!$E$60,0)+IF(R$10="x",Toimenpiteet!$E$88,0))/(1+$C$13)^EQ$61</f>
        <v>12.111103066893344</v>
      </c>
      <c r="ER105" s="37">
        <f ca="1">IF(S$11="x",Toimenpiteet!$E$115,BR105*(CR105/1000)+(Satokasvi!$E$28-Satokasvi!$E$7)+IF(S$8="x",Toimenpiteet!$E$29,0)+IF(S$9="x",Toimenpiteet!$E$60,0)+IF(S$10="x",Toimenpiteet!$E$88,0))/(1+$C$13)^ER$61</f>
        <v>155.25168671207959</v>
      </c>
      <c r="ES105" s="37">
        <f ca="1">IF(T$11="x",Toimenpiteet!$E$115,BS105*(CS105/1000)+(Satokasvi!$E$28-Satokasvi!$E$7)+IF(T$8="x",Toimenpiteet!$E$29,0)+IF(T$9="x",Toimenpiteet!$E$60,0)+IF(T$10="x",Toimenpiteet!$E$88,0))/(1+$C$13)^ES$61</f>
        <v>51.475994206233914</v>
      </c>
      <c r="ET105" s="37">
        <f ca="1">IF(U$11="x",Toimenpiteet!$E$115,BT105*(CT105/1000)+(Satokasvi!$E$28-Satokasvi!$E$7)+IF(U$8="x",Toimenpiteet!$E$29,0)+IF(U$9="x",Toimenpiteet!$E$60,0)+IF(U$10="x",Toimenpiteet!$E$88,0))/(1+$C$13)^ET$61</f>
        <v>189.53771059654622</v>
      </c>
      <c r="EU105" s="37">
        <f ca="1">IF(V$11="x",Toimenpiteet!$E$115,BU105*(CU105/1000)+(Satokasvi!$E$28-Satokasvi!$E$7)+IF(V$8="x",Toimenpiteet!$E$29,0)+IF(V$9="x",Toimenpiteet!$E$60,0)+IF(V$10="x",Toimenpiteet!$E$88,0))/(1+$C$13)^EU$61</f>
        <v>119.93796204042981</v>
      </c>
      <c r="EV105" s="37">
        <f ca="1">IF(W$11="x",Toimenpiteet!$E$115,BV105*(CV105/1000)+(Satokasvi!$E$28-Satokasvi!$E$7)+IF(W$8="x",Toimenpiteet!$E$29,0)+IF(W$9="x",Toimenpiteet!$E$60,0)+IF(W$10="x",Toimenpiteet!$E$88,0))/(1+$C$13)^EV$61</f>
        <v>125.72151630697843</v>
      </c>
      <c r="EW105" s="37">
        <f ca="1">IF(X$11="x",Toimenpiteet!$E$115,BW105*(CW105/1000)+(Satokasvi!$E$28-Satokasvi!$E$7)+IF(X$8="x",Toimenpiteet!$E$29,0)+IF(X$9="x",Toimenpiteet!$E$60,0)+IF(X$10="x",Toimenpiteet!$E$88,0))/(1+$C$13)^EW$61</f>
        <v>106.77897803893389</v>
      </c>
      <c r="EX105" s="37">
        <f ca="1">IF(Y$11="x",Toimenpiteet!$E$115,BX105*(CX105/1000)+(Satokasvi!$E$28-Satokasvi!$E$7)+IF(Y$8="x",Toimenpiteet!$E$29,0)+IF(Y$9="x",Toimenpiteet!$E$60,0)+IF(Y$10="x",Toimenpiteet!$E$88,0))/(1+$C$13)^EX$61</f>
        <v>58.735249198811502</v>
      </c>
      <c r="EY105" s="37">
        <f ca="1">IF(Z$11="x",Toimenpiteet!$E$115,BY105*(CY105/1000)+(Satokasvi!$E$28-Satokasvi!$E$7)+IF(Z$8="x",Toimenpiteet!$E$29,0)+IF(Z$9="x",Toimenpiteet!$E$60,0)+IF(Z$10="x",Toimenpiteet!$E$88,0))/(1+$C$13)^EY$61</f>
        <v>-130.36244012997</v>
      </c>
      <c r="EZ105" s="37">
        <f ca="1">IF(AA$11="x",Toimenpiteet!$E$115,BZ105*(CZ105/1000)+(Satokasvi!$E$28-Satokasvi!$E$7)+IF(AA$8="x",Toimenpiteet!$E$29,0)+IF(AA$9="x",Toimenpiteet!$E$60,0)+IF(AA$10="x",Toimenpiteet!$E$88,0))/(1+$C$13)^EZ$61</f>
        <v>174.71003130857957</v>
      </c>
      <c r="FA105" s="37"/>
      <c r="FB105" s="37">
        <f t="shared" ca="1" si="48"/>
        <v>-257.28155339805824</v>
      </c>
      <c r="FC105" s="37">
        <f t="shared" ca="1" si="49"/>
        <v>116.42663258020946</v>
      </c>
      <c r="FD105" s="37">
        <f t="shared" ca="1" si="50"/>
        <v>-126.08590714837783</v>
      </c>
      <c r="FE105" s="37">
        <f t="shared" ca="1" si="51"/>
        <v>276.59135817388756</v>
      </c>
      <c r="FF105" s="37">
        <f t="shared" ca="1" si="52"/>
        <v>515.96472817900553</v>
      </c>
      <c r="FG105" s="37">
        <f t="shared" ca="1" si="53"/>
        <v>783.41659664385747</v>
      </c>
      <c r="FH105" s="37">
        <f t="shared" ca="1" si="54"/>
        <v>567.94734613786875</v>
      </c>
      <c r="FI105" s="37">
        <f t="shared" ca="1" si="55"/>
        <v>705.07812556290639</v>
      </c>
      <c r="FJ105" s="37">
        <f t="shared" ca="1" si="56"/>
        <v>501.97769149184523</v>
      </c>
      <c r="FK105" s="37">
        <f t="shared" ca="1" si="57"/>
        <v>876.03690445255143</v>
      </c>
      <c r="FL105" s="37">
        <f t="shared" ca="1" si="58"/>
        <v>1013.9726825919499</v>
      </c>
      <c r="FM105" s="37">
        <f t="shared" ca="1" si="59"/>
        <v>1125.427180778395</v>
      </c>
      <c r="FN105" s="37">
        <f t="shared" ca="1" si="60"/>
        <v>1187.3119915706734</v>
      </c>
      <c r="FO105" s="37">
        <f t="shared" ca="1" si="61"/>
        <v>1417.6540739476995</v>
      </c>
      <c r="FP105" s="37">
        <f t="shared" ca="1" si="62"/>
        <v>1547.9020988008535</v>
      </c>
      <c r="FQ105" s="37">
        <f t="shared" ca="1" si="63"/>
        <v>1560.0132018677468</v>
      </c>
      <c r="FR105" s="37">
        <f t="shared" ca="1" si="64"/>
        <v>1715.2648885798264</v>
      </c>
      <c r="FS105" s="37">
        <f t="shared" ca="1" si="65"/>
        <v>1766.7408827860604</v>
      </c>
      <c r="FT105" s="37">
        <f t="shared" ca="1" si="66"/>
        <v>1956.2785933826067</v>
      </c>
      <c r="FU105" s="37">
        <f t="shared" ca="1" si="67"/>
        <v>2076.2165554230364</v>
      </c>
      <c r="FV105" s="37">
        <f t="shared" ca="1" si="68"/>
        <v>2201.9380717300151</v>
      </c>
      <c r="FW105" s="37">
        <f t="shared" ca="1" si="69"/>
        <v>2308.717049768949</v>
      </c>
      <c r="FX105" s="37">
        <f t="shared" ca="1" si="70"/>
        <v>2367.4522989677603</v>
      </c>
      <c r="FY105" s="37">
        <f t="shared" ca="1" si="71"/>
        <v>2237.0898588377904</v>
      </c>
      <c r="FZ105" s="37">
        <f t="shared" ca="1" si="72"/>
        <v>2411.7998901463698</v>
      </c>
      <c r="GA105" s="37"/>
      <c r="GB105" s="37">
        <f t="shared" ca="1" si="73"/>
        <v>-257.28155339805824</v>
      </c>
      <c r="GC105" s="37">
        <f t="shared" ca="1" si="74"/>
        <v>116.42663258020946</v>
      </c>
      <c r="GD105" s="37">
        <f t="shared" ca="1" si="23"/>
        <v>-126.08590714837783</v>
      </c>
      <c r="GE105" s="37">
        <f t="shared" ca="1" si="24"/>
        <v>276.59135817388756</v>
      </c>
      <c r="GF105" s="37">
        <f t="shared" ca="1" si="25"/>
        <v>515.96472817900553</v>
      </c>
      <c r="GG105" s="37">
        <f t="shared" ca="1" si="26"/>
        <v>783.41659664385747</v>
      </c>
      <c r="GH105" s="37">
        <f t="shared" ca="1" si="27"/>
        <v>567.94734613786875</v>
      </c>
      <c r="GI105" s="37">
        <f t="shared" ca="1" si="28"/>
        <v>705.07812556290639</v>
      </c>
      <c r="GJ105" s="37">
        <f t="shared" ca="1" si="29"/>
        <v>501.97769149184523</v>
      </c>
      <c r="GK105" s="37">
        <f t="shared" ca="1" si="30"/>
        <v>876.03690445255143</v>
      </c>
      <c r="GL105" s="37">
        <f t="shared" ca="1" si="31"/>
        <v>1013.9726825919499</v>
      </c>
      <c r="GM105" s="37">
        <f t="shared" ca="1" si="32"/>
        <v>1125.427180778395</v>
      </c>
      <c r="GN105" s="37">
        <f t="shared" ca="1" si="33"/>
        <v>1187.3119915706734</v>
      </c>
      <c r="GO105" s="37">
        <f t="shared" ca="1" si="34"/>
        <v>1417.6540739476995</v>
      </c>
      <c r="GP105" s="37">
        <f t="shared" ca="1" si="35"/>
        <v>1547.9020988008535</v>
      </c>
      <c r="GQ105" s="37">
        <f t="shared" ca="1" si="36"/>
        <v>1560.0132018677468</v>
      </c>
      <c r="GR105" s="37">
        <f t="shared" ca="1" si="37"/>
        <v>1715.2648885798264</v>
      </c>
      <c r="GS105" s="37">
        <f t="shared" ca="1" si="38"/>
        <v>1766.7408827860604</v>
      </c>
      <c r="GT105" s="37">
        <f t="shared" ca="1" si="39"/>
        <v>1956.2785933826067</v>
      </c>
      <c r="GU105" s="37">
        <f t="shared" ca="1" si="40"/>
        <v>2076.2165554230364</v>
      </c>
      <c r="GV105" s="37">
        <f t="shared" ca="1" si="41"/>
        <v>2201.9380717300151</v>
      </c>
      <c r="GW105" s="37">
        <f t="shared" ca="1" si="42"/>
        <v>2308.717049768949</v>
      </c>
      <c r="GX105" s="37">
        <f t="shared" ca="1" si="43"/>
        <v>2367.4522989677603</v>
      </c>
      <c r="GY105" s="37">
        <f t="shared" ca="1" si="44"/>
        <v>2237.0898588377904</v>
      </c>
      <c r="GZ105" s="37">
        <f t="shared" ca="1" si="45"/>
        <v>2411.7998901463698</v>
      </c>
      <c r="HA105" s="37"/>
      <c r="HB105" s="37">
        <f t="shared" ca="1" si="77"/>
        <v>515.96472817900553</v>
      </c>
      <c r="HC105" s="37">
        <f t="shared" ca="1" si="75"/>
        <v>515.96472817900553</v>
      </c>
      <c r="HD105" s="37">
        <f t="shared" ca="1" si="76"/>
        <v>0</v>
      </c>
      <c r="HE105" s="5"/>
      <c r="HF105" s="37">
        <f t="shared" si="87"/>
        <v>-0.27777777777777779</v>
      </c>
      <c r="HG105" s="37">
        <f>$HG$72</f>
        <v>1.111111111111112E-2</v>
      </c>
      <c r="HH105" s="19">
        <f>IF(C$11="x",0,Satokasvi!$H$6*(1+$HF105)*(1+_xlfn.XLOOKUP($HG105,$HG$67:$HG$76,HH$67:HH$76)))</f>
        <v>1807.5617283950614</v>
      </c>
      <c r="HI105" s="35">
        <f>IF(D$11="x",0,Satokasvi!$H$6*(1+$HF105)*(1+_xlfn.XLOOKUP($HG105,$HG$67:$HG$76,HI$67:HI$76)))</f>
        <v>1809.5679012345677</v>
      </c>
      <c r="HJ105" s="35">
        <f>IF(E$11="x",0,Satokasvi!$H$6*(1+$HF105)*(1+_xlfn.XLOOKUP($HG105,$HG$67:$HG$76,HJ$67:HJ$76)))</f>
        <v>1811.5740740740741</v>
      </c>
      <c r="HK105" s="35">
        <f>IF(F$11="x",0,Satokasvi!$H$6*(1+$HF105)*(1+_xlfn.XLOOKUP($HG105,$HG$67:$HG$76,HK$67:HK$76)))</f>
        <v>1813.5802469135801</v>
      </c>
      <c r="HL105" s="35">
        <f>IF(G$11="x",0,Satokasvi!$H$6*(1+$HF105)*(1+_xlfn.XLOOKUP($HG105,$HG$67:$HG$76,HL$67:HL$76)))</f>
        <v>1815.5864197530861</v>
      </c>
      <c r="HM105" s="35">
        <f>IF(H$11="x",0,Satokasvi!$H$6*(1+$HF105)*(1+_xlfn.XLOOKUP($HG105,$HG$67:$HG$76,HM$67:HM$76)))</f>
        <v>1817.5925925925924</v>
      </c>
      <c r="HN105" s="35">
        <f>IF(I$11="x",0,Satokasvi!$H$6*(1+$HF105)*(1+_xlfn.XLOOKUP($HG105,$HG$67:$HG$76,HN$67:HN$76)))</f>
        <v>1819.5987654320988</v>
      </c>
      <c r="HO105" s="35">
        <f>IF(J$11="x",0,Satokasvi!$H$6*(1+$HF105)*(1+_xlfn.XLOOKUP($HG105,$HG$67:$HG$76,HO$67:HO$76)))</f>
        <v>1821.6049382716049</v>
      </c>
      <c r="HP105" s="35">
        <f>IF(K$11="x",0,Satokasvi!$H$6*(1+$HF105)*(1+_xlfn.XLOOKUP($HG105,$HG$67:$HG$76,HP$67:HP$76)))</f>
        <v>1823.6111111111111</v>
      </c>
      <c r="HQ105" s="35">
        <f>IF(L$11="x",0,Satokasvi!$H$6*(1+$HF105)*(1+_xlfn.XLOOKUP($HG105,$HG$67:$HG$76,HQ$67:HQ$76)))</f>
        <v>1825.6172839506171</v>
      </c>
      <c r="HR105" s="35">
        <f>IF(M$11="x",0,Satokasvi!$H$6*(1+$HF105)*(1+_xlfn.XLOOKUP($HG105,$HG$67:$HG$76,HR$67:HR$76)))</f>
        <v>1825.6172839506171</v>
      </c>
      <c r="HS105" s="35">
        <f>IF(N$11="x",0,Satokasvi!$H$6*(1+$HF105)*(1+_xlfn.XLOOKUP($HG105,$HG$67:$HG$76,HS$67:HS$76)))</f>
        <v>1825.6172839506171</v>
      </c>
      <c r="HT105" s="35">
        <f>IF(O$11="x",0,Satokasvi!$H$6*(1+$HF105)*(1+_xlfn.XLOOKUP($HG105,$HG$67:$HG$76,HT$67:HT$76)))</f>
        <v>1825.6172839506171</v>
      </c>
      <c r="HU105" s="35">
        <f>IF(P$11="x",0,Satokasvi!$H$6*(1+$HF105)*(1+_xlfn.XLOOKUP($HG105,$HG$67:$HG$76,HU$67:HU$76)))</f>
        <v>1825.6172839506171</v>
      </c>
      <c r="HV105" s="35">
        <f>IF(Q$11="x",0,Satokasvi!$H$6*(1+$HF105)*(1+_xlfn.XLOOKUP($HG105,$HG$67:$HG$76,HV$67:HV$76)))</f>
        <v>1825.6172839506171</v>
      </c>
      <c r="HW105" s="35">
        <f>IF(R$11="x",0,Satokasvi!$H$6*(1+$HF105)*(1+_xlfn.XLOOKUP($HG105,$HG$67:$HG$76,HW$67:HW$76)))</f>
        <v>1825.6172839506171</v>
      </c>
      <c r="HX105" s="35">
        <f>IF(S$11="x",0,Satokasvi!$H$6*(1+$HF105)*(1+_xlfn.XLOOKUP($HG105,$HG$67:$HG$76,HX$67:HX$76)))</f>
        <v>1825.6172839506171</v>
      </c>
      <c r="HY105" s="35">
        <f>IF(T$11="x",0,Satokasvi!$H$6*(1+$HF105)*(1+_xlfn.XLOOKUP($HG105,$HG$67:$HG$76,HY$67:HY$76)))</f>
        <v>1825.6172839506171</v>
      </c>
      <c r="HZ105" s="35">
        <f>IF(U$11="x",0,Satokasvi!$H$6*(1+$HF105)*(1+_xlfn.XLOOKUP($HG105,$HG$67:$HG$76,HZ$67:HZ$76)))</f>
        <v>1825.6172839506171</v>
      </c>
      <c r="IA105" s="35">
        <f>IF(V$11="x",0,Satokasvi!$H$6*(1+$HF105)*(1+_xlfn.XLOOKUP($HG105,$HG$67:$HG$76,IA$67:IA$76)))</f>
        <v>1825.6172839506171</v>
      </c>
      <c r="IB105" s="35">
        <f>IF(W$11="x",0,Satokasvi!$H$6*(1+$HF105)*(1+_xlfn.XLOOKUP($HG105,$HG$67:$HG$76,IB$67:IB$76)))</f>
        <v>1825.6172839506171</v>
      </c>
      <c r="IC105" s="35">
        <f>IF(X$11="x",0,Satokasvi!$H$6*(1+$HF105)*(1+_xlfn.XLOOKUP($HG105,$HG$67:$HG$76,IC$67:IC$76)))</f>
        <v>1825.6172839506171</v>
      </c>
      <c r="ID105" s="35">
        <f>IF(Y$11="x",0,Satokasvi!$H$6*(1+$HF105)*(1+_xlfn.XLOOKUP($HG105,$HG$67:$HG$76,ID$67:ID$76)))</f>
        <v>1825.6172839506171</v>
      </c>
      <c r="IE105" s="35">
        <f>IF(Z$11="x",0,Satokasvi!$H$6*(1+$HF105)*(1+_xlfn.XLOOKUP($HG105,$HG$67:$HG$76,IE$67:IE$76)))</f>
        <v>1825.6172839506171</v>
      </c>
      <c r="IF105" s="35">
        <f>IF(AA$11="x",0,Satokasvi!$H$6*(1+$HF105)*(1+_xlfn.XLOOKUP($HG105,$HG$67:$HG$76,IF$67:IF$76)))</f>
        <v>1825.6172839506171</v>
      </c>
    </row>
    <row r="106" spans="2:240" x14ac:dyDescent="0.35">
      <c r="B106" s="15">
        <f t="shared" ca="1" si="86"/>
        <v>0.82531509765139788</v>
      </c>
      <c r="C106" s="15">
        <f t="shared" ca="1" si="86"/>
        <v>0.37514870417174129</v>
      </c>
      <c r="D106" s="15">
        <f t="shared" ca="1" si="86"/>
        <v>0.64646014466114698</v>
      </c>
      <c r="E106" s="15">
        <f t="shared" ca="1" si="86"/>
        <v>0.72746054458728948</v>
      </c>
      <c r="F106" s="15">
        <f t="shared" ca="1" si="86"/>
        <v>0.24086567545650517</v>
      </c>
      <c r="G106" s="15">
        <f t="shared" ca="1" si="86"/>
        <v>0.93866388456509142</v>
      </c>
      <c r="H106" s="15">
        <f t="shared" ca="1" si="86"/>
        <v>0.52637319035006958</v>
      </c>
      <c r="I106" s="15">
        <f t="shared" ca="1" si="86"/>
        <v>0.70160789480572971</v>
      </c>
      <c r="J106" s="15">
        <f t="shared" ca="1" si="86"/>
        <v>0.40488556761121586</v>
      </c>
      <c r="K106" s="15">
        <f t="shared" ca="1" si="86"/>
        <v>0.17463872970899419</v>
      </c>
      <c r="L106" s="15">
        <f t="shared" ca="1" si="86"/>
        <v>0.21787047820988292</v>
      </c>
      <c r="M106" s="15">
        <f t="shared" ca="1" si="86"/>
        <v>0.63543530639102153</v>
      </c>
      <c r="N106" s="15">
        <f t="shared" ca="1" si="86"/>
        <v>0.55575544423104628</v>
      </c>
      <c r="O106" s="15">
        <f t="shared" ca="1" si="86"/>
        <v>0.8152222492530331</v>
      </c>
      <c r="P106" s="15">
        <f t="shared" ca="1" si="86"/>
        <v>0.32505275868196515</v>
      </c>
      <c r="Q106" s="15">
        <f t="shared" ca="1" si="86"/>
        <v>0.50375424156783744</v>
      </c>
      <c r="R106" s="15">
        <f t="shared" ca="1" si="85"/>
        <v>5.0020146629238815E-2</v>
      </c>
      <c r="S106" s="15">
        <f t="shared" ca="1" si="85"/>
        <v>0.84067762935007329</v>
      </c>
      <c r="T106" s="15">
        <f t="shared" ca="1" si="81"/>
        <v>0.36247084647548067</v>
      </c>
      <c r="U106" s="15">
        <f t="shared" ca="1" si="81"/>
        <v>0.98713497145151496</v>
      </c>
      <c r="V106" s="15">
        <f t="shared" ca="1" si="81"/>
        <v>0.43302243966919152</v>
      </c>
      <c r="W106" s="15">
        <f t="shared" ca="1" si="81"/>
        <v>0.26521976714741002</v>
      </c>
      <c r="X106" s="15">
        <f t="shared" ca="1" si="81"/>
        <v>0.75922858753718714</v>
      </c>
      <c r="Y106" s="15">
        <f t="shared" ca="1" si="81"/>
        <v>0.58245577420581784</v>
      </c>
      <c r="Z106" s="15">
        <f t="shared" ca="1" si="81"/>
        <v>0.14707079284225433</v>
      </c>
      <c r="AB106" s="5">
        <f ca="1">_xlfn.NORM.INV(B106,Satokasvi!$H$8,Satokasvi!$I$8)*_xlfn.BINOM.INV(1,(1-Satokasvi!$H$15),B106)</f>
        <v>2733.9530908981333</v>
      </c>
      <c r="AC106" s="5">
        <f ca="1">_xlfn.NORM.INV(C106,Satokasvi!$H$8,Satokasvi!$I$8)*_xlfn.BINOM.INV(1,(1-Satokasvi!$H$15),C106)</f>
        <v>2420.4381922045673</v>
      </c>
      <c r="AD106" s="5">
        <f ca="1">_xlfn.NORM.INV(D106,Satokasvi!$H$8,Satokasvi!$I$8)*_xlfn.BINOM.INV(1,(1-Satokasvi!$H$15),D106)</f>
        <v>2593.945251152456</v>
      </c>
      <c r="AE106" s="5">
        <f ca="1">_xlfn.NORM.INV(E106,Satokasvi!$H$8,Satokasvi!$I$8)*_xlfn.BINOM.INV(1,(1-Satokasvi!$H$15),E106)</f>
        <v>2651.2876594385116</v>
      </c>
      <c r="AF106" s="5">
        <f ca="1">_xlfn.NORM.INV(F106,Satokasvi!$H$8,Satokasvi!$I$8)*_xlfn.BINOM.INV(1,(1-Satokasvi!$H$15),F106)</f>
        <v>0</v>
      </c>
      <c r="AG106" s="5">
        <f ca="1">_xlfn.NORM.INV(G106,Satokasvi!$H$8,Satokasvi!$I$8)*_xlfn.BINOM.INV(1,(1-Satokasvi!$H$15),G106)</f>
        <v>2885.913443061052</v>
      </c>
      <c r="AH106" s="5">
        <f ca="1">_xlfn.NORM.INV(H106,Satokasvi!$H$8,Satokasvi!$I$8)*_xlfn.BINOM.INV(1,(1-Satokasvi!$H$15),H106)</f>
        <v>2516.5390023881841</v>
      </c>
      <c r="AI106" s="5">
        <f ca="1">_xlfn.NORM.INV(I106,Satokasvi!$H$8,Satokasvi!$I$8)*_xlfn.BINOM.INV(1,(1-Satokasvi!$H$15),I106)</f>
        <v>2632.2576544562398</v>
      </c>
      <c r="AJ106" s="5">
        <f ca="1">_xlfn.NORM.INV(J106,Satokasvi!$H$8,Satokasvi!$I$8)*_xlfn.BINOM.INV(1,(1-Satokasvi!$H$15),J106)</f>
        <v>2439.8196769034025</v>
      </c>
      <c r="AK106" s="5">
        <f ca="1">_xlfn.NORM.INV(K106,Satokasvi!$H$8,Satokasvi!$I$8)*_xlfn.BINOM.INV(1,(1-Satokasvi!$H$15),K106)</f>
        <v>0</v>
      </c>
      <c r="AL106" s="5">
        <f ca="1">_xlfn.NORM.INV(L106,Satokasvi!$H$8,Satokasvi!$I$8)*_xlfn.BINOM.INV(1,(1-Satokasvi!$H$15),L106)</f>
        <v>0</v>
      </c>
      <c r="AM106" s="5">
        <f ca="1">_xlfn.NORM.INV(M106,Satokasvi!$H$8,Satokasvi!$I$8)*_xlfn.BINOM.INV(1,(1-Satokasvi!$H$15),M106)</f>
        <v>2586.5709682610573</v>
      </c>
      <c r="AN106" s="5">
        <f ca="1">_xlfn.NORM.INV(N106,Satokasvi!$H$8,Satokasvi!$I$8)*_xlfn.BINOM.INV(1,(1-Satokasvi!$H$15),N106)</f>
        <v>2535.0540693221187</v>
      </c>
      <c r="AO106" s="5">
        <f ca="1">_xlfn.NORM.INV(O106,Satokasvi!$H$8,Satokasvi!$I$8)*_xlfn.BINOM.INV(1,(1-Satokasvi!$H$15),O106)</f>
        <v>2724.3265722776964</v>
      </c>
      <c r="AP106" s="5">
        <f ca="1">_xlfn.NORM.INV(P106,Satokasvi!$H$8,Satokasvi!$I$8)*_xlfn.BINOM.INV(1,(1-Satokasvi!$H$15),P106)</f>
        <v>2386.5960979095089</v>
      </c>
      <c r="AQ106" s="5">
        <f ca="1">_xlfn.NORM.INV(Q106,Satokasvi!$H$8,Satokasvi!$I$8)*_xlfn.BINOM.INV(1,(1-Satokasvi!$H$15),Q106)</f>
        <v>2502.352656740647</v>
      </c>
      <c r="AR106" s="5">
        <f ca="1">_xlfn.NORM.INV(R106,Satokasvi!$H$8,Satokasvi!$I$8)*_xlfn.BINOM.INV(1,(1-Satokasvi!$H$15),R106)</f>
        <v>0</v>
      </c>
      <c r="AS106" s="5">
        <f ca="1">_xlfn.NORM.INV(S106,Satokasvi!$H$8,Satokasvi!$I$8)*_xlfn.BINOM.INV(1,(1-Satokasvi!$H$15),S106)</f>
        <v>2749.3116939843253</v>
      </c>
      <c r="AT106" s="5">
        <f ca="1">_xlfn.NORM.INV(T106,Satokasvi!$H$8,Satokasvi!$I$8)*_xlfn.BINOM.INV(1,(1-Satokasvi!$H$15),T106)</f>
        <v>2412.0344781013091</v>
      </c>
      <c r="AU106" s="5">
        <f ca="1">_xlfn.NORM.INV(U106,Satokasvi!$H$8,Satokasvi!$I$8)*_xlfn.BINOM.INV(1,(1-Satokasvi!$H$15),U106)</f>
        <v>3057.5654896239184</v>
      </c>
      <c r="AV106" s="5">
        <f ca="1">_xlfn.NORM.INV(V106,Satokasvi!$H$8,Satokasvi!$I$8)*_xlfn.BINOM.INV(1,(1-Satokasvi!$H$15),V106)</f>
        <v>2457.8288966335531</v>
      </c>
      <c r="AW106" s="5">
        <f ca="1">_xlfn.NORM.INV(W106,Satokasvi!$H$8,Satokasvi!$I$8)*_xlfn.BINOM.INV(1,(1-Satokasvi!$H$15),W106)</f>
        <v>2343.1661999584999</v>
      </c>
      <c r="AX106" s="5">
        <f ca="1">_xlfn.NORM.INV(X106,Satokasvi!$H$8,Satokasvi!$I$8)*_xlfn.BINOM.INV(1,(1-Satokasvi!$H$15),X106)</f>
        <v>2675.955823650414</v>
      </c>
      <c r="AY106" s="5">
        <f ca="1">_xlfn.NORM.INV(Y106,Satokasvi!$H$8,Satokasvi!$I$8)*_xlfn.BINOM.INV(1,(1-Satokasvi!$H$15),Y106)</f>
        <v>2552.0449912219538</v>
      </c>
      <c r="AZ106" s="5">
        <f ca="1">_xlfn.NORM.INV(Z106,Satokasvi!$H$8,Satokasvi!$I$8)*_xlfn.BINOM.INV(1,(1-Satokasvi!$H$15),Z106)</f>
        <v>0</v>
      </c>
      <c r="BB106" s="5">
        <f ca="1">IF(C$11="x",0,_xlfn.NORM.INV(B106,Satokasvi!$H$8,Satokasvi!$I$8)*IF(C$8="x",(1+Toimenpiteet!$C$7),1)*IF(C$9="x",(1+Toimenpiteet!$C$34),1)*(1+C$30)*_xlfn.BINOM.INV(1,(1-(Satokasvi!$H$15*(1+C$41))),B106))</f>
        <v>2733.9530908981333</v>
      </c>
      <c r="BC106" s="5">
        <f ca="1">IF(D$11="x",0,_xlfn.NORM.INV(C106,Satokasvi!$H$8,Satokasvi!$I$8)*IF(D$8="x",(1+Toimenpiteet!$C$7),1)*IF(D$9="x",(1+Toimenpiteet!$C$34),1)*(1+D$30)*_xlfn.BINOM.INV(1,(1-(Satokasvi!$H$15*(1+D$41))),C106))</f>
        <v>2420.4381922045673</v>
      </c>
      <c r="BD106" s="5">
        <f ca="1">IF(E$11="x",0,_xlfn.NORM.INV(D106,Satokasvi!$H$8,Satokasvi!$I$8)*IF(E$8="x",(1+Toimenpiteet!$C$7),1)*IF(E$9="x",(1+Toimenpiteet!$C$34),1)*(1+E$30)*_xlfn.BINOM.INV(1,(1-(Satokasvi!$H$15*(1+E$41))),D106))</f>
        <v>2593.945251152456</v>
      </c>
      <c r="BE106" s="5">
        <f ca="1">IF(F$11="x",0,_xlfn.NORM.INV(E106,Satokasvi!$H$8,Satokasvi!$I$8)*IF(F$8="x",(1+Toimenpiteet!$C$7),1)*IF(F$9="x",(1+Toimenpiteet!$C$34),1)*(1+F$30)*_xlfn.BINOM.INV(1,(1-(Satokasvi!$H$15*(1+F$41))),E106))</f>
        <v>2651.2876594385116</v>
      </c>
      <c r="BF106" s="5">
        <f ca="1">IF(G$11="x",0,_xlfn.NORM.INV(F106,Satokasvi!$H$8,Satokasvi!$I$8)*IF(G$8="x",(1+Toimenpiteet!$C$7),1)*IF(G$9="x",(1+Toimenpiteet!$C$34),1)*(1+G$30)*_xlfn.BINOM.INV(1,(1-(Satokasvi!$H$15*(1+G$41))),F106))</f>
        <v>0</v>
      </c>
      <c r="BG106" s="5">
        <f ca="1">IF(H$11="x",0,_xlfn.NORM.INV(G106,Satokasvi!$H$8,Satokasvi!$I$8)*IF(H$8="x",(1+Toimenpiteet!$C$7),1)*IF(H$9="x",(1+Toimenpiteet!$C$34),1)*(1+H$30)*_xlfn.BINOM.INV(1,(1-(Satokasvi!$H$15*(1+H$41))),G106))</f>
        <v>2885.913443061052</v>
      </c>
      <c r="BH106" s="5">
        <f ca="1">IF(I$11="x",0,_xlfn.NORM.INV(H106,Satokasvi!$H$8,Satokasvi!$I$8)*IF(I$8="x",(1+Toimenpiteet!$C$7),1)*IF(I$9="x",(1+Toimenpiteet!$C$34),1)*(1+I$30)*_xlfn.BINOM.INV(1,(1-(Satokasvi!$H$15*(1+I$41))),H106))</f>
        <v>2516.5390023881841</v>
      </c>
      <c r="BI106" s="5">
        <f ca="1">IF(J$11="x",0,_xlfn.NORM.INV(I106,Satokasvi!$H$8,Satokasvi!$I$8)*IF(J$8="x",(1+Toimenpiteet!$C$7),1)*IF(J$9="x",(1+Toimenpiteet!$C$34),1)*(1+J$30)*_xlfn.BINOM.INV(1,(1-(Satokasvi!$H$15*(1+J$41))),I106))</f>
        <v>2632.2576544562398</v>
      </c>
      <c r="BJ106" s="5">
        <f ca="1">IF(K$11="x",0,_xlfn.NORM.INV(J106,Satokasvi!$H$8,Satokasvi!$I$8)*IF(K$8="x",(1+Toimenpiteet!$C$7),1)*IF(K$9="x",(1+Toimenpiteet!$C$34),1)*(1+K$30)*_xlfn.BINOM.INV(1,(1-(Satokasvi!$H$15*(1+K$41))),J106))</f>
        <v>2439.8196769034025</v>
      </c>
      <c r="BK106" s="5">
        <f ca="1">IF(L$11="x",0,_xlfn.NORM.INV(K106,Satokasvi!$H$8,Satokasvi!$I$8)*IF(L$8="x",(1+Toimenpiteet!$C$7),1)*IF(L$9="x",(1+Toimenpiteet!$C$34),1)*(1+L$30)*_xlfn.BINOM.INV(1,(1-(Satokasvi!$H$15*(1+L$41))),K106))</f>
        <v>0</v>
      </c>
      <c r="BL106" s="5">
        <f ca="1">IF(M$11="x",0,_xlfn.NORM.INV(L106,Satokasvi!$H$8,Satokasvi!$I$8)*IF(M$8="x",(1+Toimenpiteet!$C$7),1)*IF(M$9="x",(1+Toimenpiteet!$C$34),1)*(1+M$30)*_xlfn.BINOM.INV(1,(1-(Satokasvi!$H$15*(1+M$41))),L106))</f>
        <v>0</v>
      </c>
      <c r="BM106" s="5">
        <f ca="1">IF(N$11="x",0,_xlfn.NORM.INV(M106,Satokasvi!$H$8,Satokasvi!$I$8)*IF(N$8="x",(1+Toimenpiteet!$C$7),1)*IF(N$9="x",(1+Toimenpiteet!$C$34),1)*(1+N$30)*_xlfn.BINOM.INV(1,(1-(Satokasvi!$H$15*(1+N$41))),M106))</f>
        <v>2586.5709682610573</v>
      </c>
      <c r="BN106" s="5">
        <f ca="1">IF(O$11="x",0,_xlfn.NORM.INV(N106,Satokasvi!$H$8,Satokasvi!$I$8)*IF(O$8="x",(1+Toimenpiteet!$C$7),1)*IF(O$9="x",(1+Toimenpiteet!$C$34),1)*(1+O$30)*_xlfn.BINOM.INV(1,(1-(Satokasvi!$H$15*(1+O$41))),N106))</f>
        <v>2535.0540693221187</v>
      </c>
      <c r="BO106" s="5">
        <f ca="1">IF(P$11="x",0,_xlfn.NORM.INV(O106,Satokasvi!$H$8,Satokasvi!$I$8)*IF(P$8="x",(1+Toimenpiteet!$C$7),1)*IF(P$9="x",(1+Toimenpiteet!$C$34),1)*(1+P$30)*_xlfn.BINOM.INV(1,(1-(Satokasvi!$H$15*(1+P$41))),O106))</f>
        <v>2724.3265722776964</v>
      </c>
      <c r="BP106" s="5">
        <f ca="1">IF(Q$11="x",0,_xlfn.NORM.INV(P106,Satokasvi!$H$8,Satokasvi!$I$8)*IF(Q$8="x",(1+Toimenpiteet!$C$7),1)*IF(Q$9="x",(1+Toimenpiteet!$C$34),1)*(1+Q$30)*_xlfn.BINOM.INV(1,(1-(Satokasvi!$H$15*(1+Q$41))),P106))</f>
        <v>2386.5960979095089</v>
      </c>
      <c r="BQ106" s="5">
        <f ca="1">IF(R$11="x",0,_xlfn.NORM.INV(Q106,Satokasvi!$H$8,Satokasvi!$I$8)*IF(R$8="x",(1+Toimenpiteet!$C$7),1)*IF(R$9="x",(1+Toimenpiteet!$C$34),1)*(1+R$30)*_xlfn.BINOM.INV(1,(1-(Satokasvi!$H$15*(1+R$41))),Q106))</f>
        <v>2502.352656740647</v>
      </c>
      <c r="BR106" s="5">
        <f ca="1">IF(S$11="x",0,_xlfn.NORM.INV(R106,Satokasvi!$H$8,Satokasvi!$I$8)*IF(S$8="x",(1+Toimenpiteet!$C$7),1)*IF(S$9="x",(1+Toimenpiteet!$C$34),1)*(1+S$30)*_xlfn.BINOM.INV(1,(1-(Satokasvi!$H$15*(1+S$41))),R106))</f>
        <v>0</v>
      </c>
      <c r="BS106" s="5">
        <f ca="1">IF(T$11="x",0,_xlfn.NORM.INV(S106,Satokasvi!$H$8,Satokasvi!$I$8)*IF(T$8="x",(1+Toimenpiteet!$C$7),1)*IF(T$9="x",(1+Toimenpiteet!$C$34),1)*(1+T$30)*_xlfn.BINOM.INV(1,(1-(Satokasvi!$H$15*(1+T$41))),S106))</f>
        <v>2749.3116939843253</v>
      </c>
      <c r="BT106" s="5">
        <f ca="1">IF(U$11="x",0,_xlfn.NORM.INV(T106,Satokasvi!$H$8,Satokasvi!$I$8)*IF(U$8="x",(1+Toimenpiteet!$C$7),1)*IF(U$9="x",(1+Toimenpiteet!$C$34),1)*(1+U$30)*_xlfn.BINOM.INV(1,(1-(Satokasvi!$H$15*(1+U$41))),T106))</f>
        <v>2412.0344781013091</v>
      </c>
      <c r="BU106" s="5">
        <f ca="1">IF(V$11="x",0,_xlfn.NORM.INV(U106,Satokasvi!$H$8,Satokasvi!$I$8)*IF(V$8="x",(1+Toimenpiteet!$C$7),1)*IF(V$9="x",(1+Toimenpiteet!$C$34),1)*(1+V$30)*_xlfn.BINOM.INV(1,(1-(Satokasvi!$H$15*(1+V$41))),U106))</f>
        <v>3057.5654896239184</v>
      </c>
      <c r="BV106" s="5">
        <f ca="1">IF(W$11="x",0,_xlfn.NORM.INV(V106,Satokasvi!$H$8,Satokasvi!$I$8)*IF(W$8="x",(1+Toimenpiteet!$C$7),1)*IF(W$9="x",(1+Toimenpiteet!$C$34),1)*(1+W$30)*_xlfn.BINOM.INV(1,(1-(Satokasvi!$H$15*(1+W$41))),V106))</f>
        <v>2457.8288966335531</v>
      </c>
      <c r="BW106" s="5">
        <f ca="1">IF(X$11="x",0,_xlfn.NORM.INV(W106,Satokasvi!$H$8,Satokasvi!$I$8)*IF(X$8="x",(1+Toimenpiteet!$C$7),1)*IF(X$9="x",(1+Toimenpiteet!$C$34),1)*(1+X$30)*_xlfn.BINOM.INV(1,(1-(Satokasvi!$H$15*(1+X$41))),W106))</f>
        <v>2343.1661999584999</v>
      </c>
      <c r="BX106" s="5">
        <f ca="1">IF(Y$11="x",0,_xlfn.NORM.INV(X106,Satokasvi!$H$8,Satokasvi!$I$8)*IF(Y$8="x",(1+Toimenpiteet!$C$7),1)*IF(Y$9="x",(1+Toimenpiteet!$C$34),1)*(1+Y$30)*_xlfn.BINOM.INV(1,(1-(Satokasvi!$H$15*(1+Y$41))),X106))</f>
        <v>2675.955823650414</v>
      </c>
      <c r="BY106" s="5">
        <f ca="1">IF(Z$11="x",0,_xlfn.NORM.INV(Y106,Satokasvi!$H$8,Satokasvi!$I$8)*IF(Z$8="x",(1+Toimenpiteet!$C$7),1)*IF(Z$9="x",(1+Toimenpiteet!$C$34),1)*(1+Z$30)*_xlfn.BINOM.INV(1,(1-(Satokasvi!$H$15*(1+Z$41))),Y106))</f>
        <v>2552.0449912219538</v>
      </c>
      <c r="BZ106" s="5">
        <f ca="1">IF(AA$11="x",0,_xlfn.NORM.INV(Z106,Satokasvi!$H$8,Satokasvi!$I$8)*IF(AA$8="x",(1+Toimenpiteet!$C$7),1)*IF(AA$9="x",(1+Toimenpiteet!$C$34),1)*(1+AA$30)*_xlfn.BINOM.INV(1,(1-(Satokasvi!$H$15*(1+AA$41))),Z106))</f>
        <v>0</v>
      </c>
      <c r="CB106" s="35">
        <f ca="1">_xlfn.NORM.INV(RAND(),Satokasvi!$H$13,Satokasvi!$I$13)</f>
        <v>208.28411213838186</v>
      </c>
      <c r="CC106" s="35">
        <f ca="1">_xlfn.NORM.INV(RAND(),Satokasvi!$H$13,Satokasvi!$I$13)</f>
        <v>196.00462113220007</v>
      </c>
      <c r="CD106" s="35">
        <f ca="1">_xlfn.NORM.INV(RAND(),Satokasvi!$H$13,Satokasvi!$I$13)</f>
        <v>208.63560470889075</v>
      </c>
      <c r="CE106" s="35">
        <f ca="1">_xlfn.NORM.INV(RAND(),Satokasvi!$H$13,Satokasvi!$I$13)</f>
        <v>216.50303565127655</v>
      </c>
      <c r="CF106" s="35">
        <f ca="1">_xlfn.NORM.INV(RAND(),Satokasvi!$H$13,Satokasvi!$I$13)</f>
        <v>229.45187214734574</v>
      </c>
      <c r="CG106" s="35">
        <f ca="1">_xlfn.NORM.INV(RAND(),Satokasvi!$H$13,Satokasvi!$I$13)</f>
        <v>265.65258973219585</v>
      </c>
      <c r="CH106" s="35">
        <f ca="1">_xlfn.NORM.INV(RAND(),Satokasvi!$H$13,Satokasvi!$I$13)</f>
        <v>244.28579508661099</v>
      </c>
      <c r="CI106" s="35">
        <f ca="1">_xlfn.NORM.INV(RAND(),Satokasvi!$H$13,Satokasvi!$I$13)</f>
        <v>181.43425174733116</v>
      </c>
      <c r="CJ106" s="35">
        <f ca="1">_xlfn.NORM.INV(RAND(),Satokasvi!$H$13,Satokasvi!$I$13)</f>
        <v>294.332689564345</v>
      </c>
      <c r="CK106" s="35">
        <f ca="1">_xlfn.NORM.INV(RAND(),Satokasvi!$H$13,Satokasvi!$I$13)</f>
        <v>226.08861503609779</v>
      </c>
      <c r="CL106" s="35">
        <f ca="1">_xlfn.NORM.INV(RAND(),Satokasvi!$H$13,Satokasvi!$I$13)</f>
        <v>102.18484120348533</v>
      </c>
      <c r="CM106" s="35">
        <f ca="1">_xlfn.NORM.INV(RAND(),Satokasvi!$H$13,Satokasvi!$I$13)</f>
        <v>188.63230851309061</v>
      </c>
      <c r="CN106" s="35">
        <f ca="1">_xlfn.NORM.INV(RAND(),Satokasvi!$H$13,Satokasvi!$I$13)</f>
        <v>119.38707300965245</v>
      </c>
      <c r="CO106" s="35">
        <f ca="1">_xlfn.NORM.INV(RAND(),Satokasvi!$H$13,Satokasvi!$I$13)</f>
        <v>157.17502168294817</v>
      </c>
      <c r="CP106" s="35">
        <f ca="1">_xlfn.NORM.INV(RAND(),Satokasvi!$H$13,Satokasvi!$I$13)</f>
        <v>281.38257019839511</v>
      </c>
      <c r="CQ106" s="35">
        <f ca="1">_xlfn.NORM.INV(RAND(),Satokasvi!$H$13,Satokasvi!$I$13)</f>
        <v>193.62587775330542</v>
      </c>
      <c r="CR106" s="35">
        <f ca="1">_xlfn.NORM.INV(RAND(),Satokasvi!$H$13,Satokasvi!$I$13)</f>
        <v>310.50137486994419</v>
      </c>
      <c r="CS106" s="35">
        <f ca="1">_xlfn.NORM.INV(RAND(),Satokasvi!$H$13,Satokasvi!$I$13)</f>
        <v>187.86884341633657</v>
      </c>
      <c r="CT106" s="35">
        <f ca="1">_xlfn.NORM.INV(RAND(),Satokasvi!$H$13,Satokasvi!$I$13)</f>
        <v>91.382290998392463</v>
      </c>
      <c r="CU106" s="35">
        <f ca="1">_xlfn.NORM.INV(RAND(),Satokasvi!$H$13,Satokasvi!$I$13)</f>
        <v>177.82414698288073</v>
      </c>
      <c r="CV106" s="35">
        <f ca="1">_xlfn.NORM.INV(RAND(),Satokasvi!$H$13,Satokasvi!$I$13)</f>
        <v>254.14077970464564</v>
      </c>
      <c r="CW106" s="35">
        <f ca="1">_xlfn.NORM.INV(RAND(),Satokasvi!$H$13,Satokasvi!$I$13)</f>
        <v>169.27332582984261</v>
      </c>
      <c r="CX106" s="35">
        <f ca="1">_xlfn.NORM.INV(RAND(),Satokasvi!$H$13,Satokasvi!$I$13)</f>
        <v>201.03051480186221</v>
      </c>
      <c r="CY106" s="35">
        <f ca="1">_xlfn.NORM.INV(RAND(),Satokasvi!$H$13,Satokasvi!$I$13)</f>
        <v>154.25545133173966</v>
      </c>
      <c r="CZ106" s="35">
        <f ca="1">_xlfn.NORM.INV(RAND(),Satokasvi!$H$13,Satokasvi!$I$13)</f>
        <v>112.92835954193107</v>
      </c>
      <c r="DB106" s="37">
        <f ca="1">(AB106*(CB106/1000)+(Satokasvi!$E$28-Satokasvi!$E$7))/(1+$C$13)^DB$61</f>
        <v>295.57183705407999</v>
      </c>
      <c r="DC106" s="37">
        <f ca="1">(AC106*(CC106/1000)+(Satokasvi!$E$28-Satokasvi!$E$7))/(1+$C$13)^DC$61</f>
        <v>197.39567427369545</v>
      </c>
      <c r="DD106" s="37">
        <f ca="1">(AD106*(CD106/1000)+(Satokasvi!$E$28-Satokasvi!$E$7))/(1+$C$13)^DD$61</f>
        <v>252.75236729388783</v>
      </c>
      <c r="DE106" s="37">
        <f ca="1">(AE106*(CE106/1000)+(Satokasvi!$E$28-Satokasvi!$E$7))/(1+$C$13)^DE$61</f>
        <v>274.5530056341413</v>
      </c>
      <c r="DF106" s="37">
        <f ca="1">(AF106*(CF106/1000)+(Satokasvi!$E$28-Satokasvi!$E$7))/(1+$C$13)^DF$61</f>
        <v>-228.59132786180348</v>
      </c>
      <c r="DG106" s="37">
        <f ca="1">(AG106*(CG106/1000)+(Satokasvi!$E$28-Satokasvi!$E$7))/(1+$C$13)^DG$61</f>
        <v>420.1242955190304</v>
      </c>
      <c r="DH106" s="37">
        <f ca="1">(AH106*(CH106/1000)+(Satokasvi!$E$28-Satokasvi!$E$7))/(1+$C$13)^DH$61</f>
        <v>284.38260288101878</v>
      </c>
      <c r="DI106" s="37">
        <f ca="1">(AI106*(CI106/1000)+(Satokasvi!$E$28-Satokasvi!$E$7))/(1+$C$13)^DI$61</f>
        <v>167.81395540190809</v>
      </c>
      <c r="DJ106" s="37">
        <f ca="1">(AJ106*(CJ106/1000)+(Satokasvi!$E$28-Satokasvi!$E$7))/(1+$C$13)^DJ$61</f>
        <v>347.27774387972806</v>
      </c>
      <c r="DK106" s="37">
        <f ca="1">(AK106*(CK106/1000)+(Satokasvi!$E$28-Satokasvi!$E$7))/(1+$C$13)^DK$61</f>
        <v>-197.18488744763218</v>
      </c>
      <c r="DL106" s="37">
        <f ca="1">(AL106*(CL106/1000)+(Satokasvi!$E$28-Satokasvi!$E$7))/(1+$C$13)^DL$61</f>
        <v>-191.44163829867202</v>
      </c>
      <c r="DM106" s="37">
        <f ca="1">(AM106*(CM106/1000)+(Satokasvi!$E$28-Satokasvi!$E$7))/(1+$C$13)^DM$61</f>
        <v>156.34518728389864</v>
      </c>
      <c r="DN106" s="37">
        <f ca="1">(AN106*(CN106/1000)+(Satokasvi!$E$28-Satokasvi!$E$7))/(1+$C$13)^DN$61</f>
        <v>25.639646480488</v>
      </c>
      <c r="DO106" s="37">
        <f ca="1">(AO106*(CO106/1000)+(Satokasvi!$E$28-Satokasvi!$E$7))/(1+$C$13)^DO$61</f>
        <v>107.89183966247765</v>
      </c>
      <c r="DP106" s="37">
        <f ca="1">(AP106*(CP106/1000)+(Satokasvi!$E$28-Satokasvi!$E$7))/(1+$C$13)^DP$61</f>
        <v>260.94675647470075</v>
      </c>
      <c r="DQ106" s="37">
        <f ca="1">(AQ106*(CQ106/1000)+(Satokasvi!$E$28-Satokasvi!$E$7))/(1+$C$13)^DQ$61</f>
        <v>136.79774958278816</v>
      </c>
      <c r="DR106" s="37">
        <f ca="1">(AR106*(CR106/1000)+(Satokasvi!$E$28-Satokasvi!$E$7))/(1+$C$13)^DR$61</f>
        <v>-160.32935814886437</v>
      </c>
      <c r="DS106" s="37">
        <f ca="1">(AS106*(CS106/1000)+(Satokasvi!$E$28-Satokasvi!$E$7))/(1+$C$13)^DS$61</f>
        <v>147.73562254287194</v>
      </c>
      <c r="DT106" s="37">
        <f ca="1">(AT106*(CT106/1000)+(Satokasvi!$E$28-Satokasvi!$E$7))/(1+$C$13)^DT$61</f>
        <v>-25.424927017363547</v>
      </c>
      <c r="DU106" s="37">
        <f ca="1">(AU106*(CU106/1000)+(Satokasvi!$E$28-Satokasvi!$E$7))/(1+$C$13)^DU$61</f>
        <v>154.31440195192724</v>
      </c>
      <c r="DV106" s="37">
        <f ca="1">(AV106*(CV106/1000)+(Satokasvi!$E$28-Satokasvi!$E$7))/(1+$C$13)^DV$61</f>
        <v>193.32129311143356</v>
      </c>
      <c r="DW106" s="37">
        <f ca="1">(AW106*(CW106/1000)+(Satokasvi!$E$28-Satokasvi!$E$7))/(1+$C$13)^DW$61</f>
        <v>68.699598899682158</v>
      </c>
      <c r="DX106" s="37">
        <f ca="1">(AX106*(CX106/1000)+(Satokasvi!$E$28-Satokasvi!$E$7))/(1+$C$13)^DX$61</f>
        <v>138.30089295638405</v>
      </c>
      <c r="DY106" s="37">
        <f ca="1">(AY106*(CY106/1000)+(Satokasvi!$E$28-Satokasvi!$E$7))/(1+$C$13)^DY$61</f>
        <v>63.295565217811891</v>
      </c>
      <c r="DZ106" s="37">
        <f ca="1">(AZ106*(CZ106/1000)+(Satokasvi!$E$28-Satokasvi!$E$7))/(1+$C$13)^DZ$61</f>
        <v>-126.56547585433981</v>
      </c>
      <c r="EB106" s="37">
        <f ca="1">IF(C$11="x",Toimenpiteet!$E$115,BB106*(CB106/1000)+(Satokasvi!$E$28-Satokasvi!$E$7)+IF(C$8="x",Toimenpiteet!$E$29,0)+IF(C$9="x",Toimenpiteet!$E$60,0)+IF(C$10="x",Toimenpiteet!$E$88,0))/(1+$C$13)^EB$61</f>
        <v>295.57183705407999</v>
      </c>
      <c r="EC106" s="37">
        <f ca="1">IF(D$11="x",Toimenpiteet!$E$115,BC106*(CC106/1000)+(Satokasvi!$E$28-Satokasvi!$E$7)+IF(D$8="x",Toimenpiteet!$E$29,0)+IF(D$9="x",Toimenpiteet!$E$60,0)+IF(D$10="x",Toimenpiteet!$E$88,0))/(1+$C$13)^EC$61</f>
        <v>197.39567427369545</v>
      </c>
      <c r="ED106" s="37">
        <f ca="1">IF(E$11="x",Toimenpiteet!$E$115,BD106*(CD106/1000)+(Satokasvi!$E$28-Satokasvi!$E$7)+IF(E$8="x",Toimenpiteet!$E$29,0)+IF(E$9="x",Toimenpiteet!$E$60,0)+IF(E$10="x",Toimenpiteet!$E$88,0))/(1+$C$13)^ED$61</f>
        <v>252.75236729388783</v>
      </c>
      <c r="EE106" s="37">
        <f ca="1">IF(F$11="x",Toimenpiteet!$E$115,BE106*(CE106/1000)+(Satokasvi!$E$28-Satokasvi!$E$7)+IF(F$8="x",Toimenpiteet!$E$29,0)+IF(F$9="x",Toimenpiteet!$E$60,0)+IF(F$10="x",Toimenpiteet!$E$88,0))/(1+$C$13)^EE$61</f>
        <v>274.5530056341413</v>
      </c>
      <c r="EF106" s="37">
        <f ca="1">IF(G$11="x",Toimenpiteet!$E$115,BF106*(CF106/1000)+(Satokasvi!$E$28-Satokasvi!$E$7)+IF(G$8="x",Toimenpiteet!$E$29,0)+IF(G$9="x",Toimenpiteet!$E$60,0)+IF(G$10="x",Toimenpiteet!$E$88,0))/(1+$C$13)^EF$61</f>
        <v>-228.59132786180348</v>
      </c>
      <c r="EG106" s="37">
        <f ca="1">IF(H$11="x",Toimenpiteet!$E$115,BG106*(CG106/1000)+(Satokasvi!$E$28-Satokasvi!$E$7)+IF(H$8="x",Toimenpiteet!$E$29,0)+IF(H$9="x",Toimenpiteet!$E$60,0)+IF(H$10="x",Toimenpiteet!$E$88,0))/(1+$C$13)^EG$61</f>
        <v>420.1242955190304</v>
      </c>
      <c r="EH106" s="37">
        <f ca="1">IF(I$11="x",Toimenpiteet!$E$115,BH106*(CH106/1000)+(Satokasvi!$E$28-Satokasvi!$E$7)+IF(I$8="x",Toimenpiteet!$E$29,0)+IF(I$9="x",Toimenpiteet!$E$60,0)+IF(I$10="x",Toimenpiteet!$E$88,0))/(1+$C$13)^EH$61</f>
        <v>284.38260288101878</v>
      </c>
      <c r="EI106" s="37">
        <f ca="1">IF(J$11="x",Toimenpiteet!$E$115,BI106*(CI106/1000)+(Satokasvi!$E$28-Satokasvi!$E$7)+IF(J$8="x",Toimenpiteet!$E$29,0)+IF(J$9="x",Toimenpiteet!$E$60,0)+IF(J$10="x",Toimenpiteet!$E$88,0))/(1+$C$13)^EI$61</f>
        <v>167.81395540190809</v>
      </c>
      <c r="EJ106" s="37">
        <f ca="1">IF(K$11="x",Toimenpiteet!$E$115,BJ106*(CJ106/1000)+(Satokasvi!$E$28-Satokasvi!$E$7)+IF(K$8="x",Toimenpiteet!$E$29,0)+IF(K$9="x",Toimenpiteet!$E$60,0)+IF(K$10="x",Toimenpiteet!$E$88,0))/(1+$C$13)^EJ$61</f>
        <v>347.27774387972806</v>
      </c>
      <c r="EK106" s="37">
        <f ca="1">IF(L$11="x",Toimenpiteet!$E$115,BK106*(CK106/1000)+(Satokasvi!$E$28-Satokasvi!$E$7)+IF(L$8="x",Toimenpiteet!$E$29,0)+IF(L$9="x",Toimenpiteet!$E$60,0)+IF(L$10="x",Toimenpiteet!$E$88,0))/(1+$C$13)^EK$61</f>
        <v>-197.18488744763218</v>
      </c>
      <c r="EL106" s="37">
        <f ca="1">IF(M$11="x",Toimenpiteet!$E$115,BL106*(CL106/1000)+(Satokasvi!$E$28-Satokasvi!$E$7)+IF(M$8="x",Toimenpiteet!$E$29,0)+IF(M$9="x",Toimenpiteet!$E$60,0)+IF(M$10="x",Toimenpiteet!$E$88,0))/(1+$C$13)^EL$61</f>
        <v>-191.44163829867202</v>
      </c>
      <c r="EM106" s="37">
        <f ca="1">IF(N$11="x",Toimenpiteet!$E$115,BM106*(CM106/1000)+(Satokasvi!$E$28-Satokasvi!$E$7)+IF(N$8="x",Toimenpiteet!$E$29,0)+IF(N$9="x",Toimenpiteet!$E$60,0)+IF(N$10="x",Toimenpiteet!$E$88,0))/(1+$C$13)^EM$61</f>
        <v>156.34518728389864</v>
      </c>
      <c r="EN106" s="37">
        <f ca="1">IF(O$11="x",Toimenpiteet!$E$115,BN106*(CN106/1000)+(Satokasvi!$E$28-Satokasvi!$E$7)+IF(O$8="x",Toimenpiteet!$E$29,0)+IF(O$9="x",Toimenpiteet!$E$60,0)+IF(O$10="x",Toimenpiteet!$E$88,0))/(1+$C$13)^EN$61</f>
        <v>25.639646480488</v>
      </c>
      <c r="EO106" s="37">
        <f ca="1">IF(P$11="x",Toimenpiteet!$E$115,BO106*(CO106/1000)+(Satokasvi!$E$28-Satokasvi!$E$7)+IF(P$8="x",Toimenpiteet!$E$29,0)+IF(P$9="x",Toimenpiteet!$E$60,0)+IF(P$10="x",Toimenpiteet!$E$88,0))/(1+$C$13)^EO$61</f>
        <v>107.89183966247765</v>
      </c>
      <c r="EP106" s="37">
        <f ca="1">IF(Q$11="x",Toimenpiteet!$E$115,BP106*(CP106/1000)+(Satokasvi!$E$28-Satokasvi!$E$7)+IF(Q$8="x",Toimenpiteet!$E$29,0)+IF(Q$9="x",Toimenpiteet!$E$60,0)+IF(Q$10="x",Toimenpiteet!$E$88,0))/(1+$C$13)^EP$61</f>
        <v>260.94675647470075</v>
      </c>
      <c r="EQ106" s="37">
        <f ca="1">IF(R$11="x",Toimenpiteet!$E$115,BQ106*(CQ106/1000)+(Satokasvi!$E$28-Satokasvi!$E$7)+IF(R$8="x",Toimenpiteet!$E$29,0)+IF(R$9="x",Toimenpiteet!$E$60,0)+IF(R$10="x",Toimenpiteet!$E$88,0))/(1+$C$13)^EQ$61</f>
        <v>136.79774958278816</v>
      </c>
      <c r="ER106" s="37">
        <f ca="1">IF(S$11="x",Toimenpiteet!$E$115,BR106*(CR106/1000)+(Satokasvi!$E$28-Satokasvi!$E$7)+IF(S$8="x",Toimenpiteet!$E$29,0)+IF(S$9="x",Toimenpiteet!$E$60,0)+IF(S$10="x",Toimenpiteet!$E$88,0))/(1+$C$13)^ER$61</f>
        <v>-160.32935814886437</v>
      </c>
      <c r="ES106" s="37">
        <f ca="1">IF(T$11="x",Toimenpiteet!$E$115,BS106*(CS106/1000)+(Satokasvi!$E$28-Satokasvi!$E$7)+IF(T$8="x",Toimenpiteet!$E$29,0)+IF(T$9="x",Toimenpiteet!$E$60,0)+IF(T$10="x",Toimenpiteet!$E$88,0))/(1+$C$13)^ES$61</f>
        <v>147.73562254287194</v>
      </c>
      <c r="ET106" s="37">
        <f ca="1">IF(U$11="x",Toimenpiteet!$E$115,BT106*(CT106/1000)+(Satokasvi!$E$28-Satokasvi!$E$7)+IF(U$8="x",Toimenpiteet!$E$29,0)+IF(U$9="x",Toimenpiteet!$E$60,0)+IF(U$10="x",Toimenpiteet!$E$88,0))/(1+$C$13)^ET$61</f>
        <v>-25.424927017363547</v>
      </c>
      <c r="EU106" s="37">
        <f ca="1">IF(V$11="x",Toimenpiteet!$E$115,BU106*(CU106/1000)+(Satokasvi!$E$28-Satokasvi!$E$7)+IF(V$8="x",Toimenpiteet!$E$29,0)+IF(V$9="x",Toimenpiteet!$E$60,0)+IF(V$10="x",Toimenpiteet!$E$88,0))/(1+$C$13)^EU$61</f>
        <v>154.31440195192724</v>
      </c>
      <c r="EV106" s="37">
        <f ca="1">IF(W$11="x",Toimenpiteet!$E$115,BV106*(CV106/1000)+(Satokasvi!$E$28-Satokasvi!$E$7)+IF(W$8="x",Toimenpiteet!$E$29,0)+IF(W$9="x",Toimenpiteet!$E$60,0)+IF(W$10="x",Toimenpiteet!$E$88,0))/(1+$C$13)^EV$61</f>
        <v>193.32129311143356</v>
      </c>
      <c r="EW106" s="37">
        <f ca="1">IF(X$11="x",Toimenpiteet!$E$115,BW106*(CW106/1000)+(Satokasvi!$E$28-Satokasvi!$E$7)+IF(X$8="x",Toimenpiteet!$E$29,0)+IF(X$9="x",Toimenpiteet!$E$60,0)+IF(X$10="x",Toimenpiteet!$E$88,0))/(1+$C$13)^EW$61</f>
        <v>68.699598899682158</v>
      </c>
      <c r="EX106" s="37">
        <f ca="1">IF(Y$11="x",Toimenpiteet!$E$115,BX106*(CX106/1000)+(Satokasvi!$E$28-Satokasvi!$E$7)+IF(Y$8="x",Toimenpiteet!$E$29,0)+IF(Y$9="x",Toimenpiteet!$E$60,0)+IF(Y$10="x",Toimenpiteet!$E$88,0))/(1+$C$13)^EX$61</f>
        <v>138.30089295638405</v>
      </c>
      <c r="EY106" s="37">
        <f ca="1">IF(Z$11="x",Toimenpiteet!$E$115,BY106*(CY106/1000)+(Satokasvi!$E$28-Satokasvi!$E$7)+IF(Z$8="x",Toimenpiteet!$E$29,0)+IF(Z$9="x",Toimenpiteet!$E$60,0)+IF(Z$10="x",Toimenpiteet!$E$88,0))/(1+$C$13)^EY$61</f>
        <v>63.295565217811891</v>
      </c>
      <c r="EZ106" s="37">
        <f ca="1">IF(AA$11="x",Toimenpiteet!$E$115,BZ106*(CZ106/1000)+(Satokasvi!$E$28-Satokasvi!$E$7)+IF(AA$8="x",Toimenpiteet!$E$29,0)+IF(AA$9="x",Toimenpiteet!$E$60,0)+IF(AA$10="x",Toimenpiteet!$E$88,0))/(1+$C$13)^EZ$61</f>
        <v>-126.56547585433981</v>
      </c>
      <c r="FA106" s="37"/>
      <c r="FB106" s="37">
        <f t="shared" ca="1" si="48"/>
        <v>295.57183705407999</v>
      </c>
      <c r="FC106" s="37">
        <f t="shared" ca="1" si="49"/>
        <v>492.96751132777547</v>
      </c>
      <c r="FD106" s="37">
        <f t="shared" ca="1" si="50"/>
        <v>745.71987862166327</v>
      </c>
      <c r="FE106" s="37">
        <f t="shared" ca="1" si="51"/>
        <v>1020.2728842558046</v>
      </c>
      <c r="FF106" s="37">
        <f t="shared" ca="1" si="52"/>
        <v>791.68155639400106</v>
      </c>
      <c r="FG106" s="37">
        <f t="shared" ca="1" si="53"/>
        <v>1211.8058519130313</v>
      </c>
      <c r="FH106" s="37">
        <f t="shared" ca="1" si="54"/>
        <v>1496.1884547940501</v>
      </c>
      <c r="FI106" s="37">
        <f t="shared" ca="1" si="55"/>
        <v>1664.0024101959582</v>
      </c>
      <c r="FJ106" s="37">
        <f t="shared" ca="1" si="56"/>
        <v>2011.2801540756864</v>
      </c>
      <c r="FK106" s="37">
        <f t="shared" ca="1" si="57"/>
        <v>1814.0952666280541</v>
      </c>
      <c r="FL106" s="37">
        <f t="shared" ca="1" si="58"/>
        <v>1622.6536283293822</v>
      </c>
      <c r="FM106" s="37">
        <f t="shared" ca="1" si="59"/>
        <v>1778.9988156132808</v>
      </c>
      <c r="FN106" s="37">
        <f t="shared" ca="1" si="60"/>
        <v>1804.6384620937688</v>
      </c>
      <c r="FO106" s="37">
        <f t="shared" ca="1" si="61"/>
        <v>1912.5303017562464</v>
      </c>
      <c r="FP106" s="37">
        <f t="shared" ca="1" si="62"/>
        <v>2173.477058230947</v>
      </c>
      <c r="FQ106" s="37">
        <f t="shared" ca="1" si="63"/>
        <v>2310.2748078137352</v>
      </c>
      <c r="FR106" s="37">
        <f t="shared" ca="1" si="64"/>
        <v>2149.9454496648709</v>
      </c>
      <c r="FS106" s="37">
        <f t="shared" ca="1" si="65"/>
        <v>2297.681072207743</v>
      </c>
      <c r="FT106" s="37">
        <f t="shared" ca="1" si="66"/>
        <v>2272.2561451903794</v>
      </c>
      <c r="FU106" s="37">
        <f t="shared" ca="1" si="67"/>
        <v>2426.5705471423066</v>
      </c>
      <c r="FV106" s="37">
        <f t="shared" ca="1" si="68"/>
        <v>2619.8918402537402</v>
      </c>
      <c r="FW106" s="37">
        <f t="shared" ca="1" si="69"/>
        <v>2688.5914391534225</v>
      </c>
      <c r="FX106" s="37">
        <f t="shared" ca="1" si="70"/>
        <v>2826.8923321098064</v>
      </c>
      <c r="FY106" s="37">
        <f t="shared" ca="1" si="71"/>
        <v>2890.1878973276184</v>
      </c>
      <c r="FZ106" s="37">
        <f t="shared" ca="1" si="72"/>
        <v>2763.6224214732788</v>
      </c>
      <c r="GA106" s="37"/>
      <c r="GB106" s="37">
        <f t="shared" ca="1" si="73"/>
        <v>295.57183705407999</v>
      </c>
      <c r="GC106" s="37">
        <f t="shared" ca="1" si="74"/>
        <v>492.96751132777547</v>
      </c>
      <c r="GD106" s="37">
        <f t="shared" ca="1" si="23"/>
        <v>745.71987862166327</v>
      </c>
      <c r="GE106" s="37">
        <f t="shared" ca="1" si="24"/>
        <v>1020.2728842558046</v>
      </c>
      <c r="GF106" s="37">
        <f t="shared" ca="1" si="25"/>
        <v>791.68155639400106</v>
      </c>
      <c r="GG106" s="37">
        <f t="shared" ca="1" si="26"/>
        <v>1211.8058519130313</v>
      </c>
      <c r="GH106" s="37">
        <f t="shared" ca="1" si="27"/>
        <v>1496.1884547940501</v>
      </c>
      <c r="GI106" s="37">
        <f t="shared" ca="1" si="28"/>
        <v>1664.0024101959582</v>
      </c>
      <c r="GJ106" s="37">
        <f t="shared" ca="1" si="29"/>
        <v>2011.2801540756864</v>
      </c>
      <c r="GK106" s="37">
        <f t="shared" ca="1" si="30"/>
        <v>1814.0952666280541</v>
      </c>
      <c r="GL106" s="37">
        <f t="shared" ca="1" si="31"/>
        <v>1622.6536283293822</v>
      </c>
      <c r="GM106" s="37">
        <f t="shared" ca="1" si="32"/>
        <v>1778.9988156132808</v>
      </c>
      <c r="GN106" s="37">
        <f t="shared" ca="1" si="33"/>
        <v>1804.6384620937688</v>
      </c>
      <c r="GO106" s="37">
        <f t="shared" ca="1" si="34"/>
        <v>1912.5303017562464</v>
      </c>
      <c r="GP106" s="37">
        <f t="shared" ca="1" si="35"/>
        <v>2173.477058230947</v>
      </c>
      <c r="GQ106" s="37">
        <f t="shared" ca="1" si="36"/>
        <v>2310.2748078137352</v>
      </c>
      <c r="GR106" s="37">
        <f t="shared" ca="1" si="37"/>
        <v>2149.9454496648709</v>
      </c>
      <c r="GS106" s="37">
        <f t="shared" ca="1" si="38"/>
        <v>2297.681072207743</v>
      </c>
      <c r="GT106" s="37">
        <f t="shared" ca="1" si="39"/>
        <v>2272.2561451903794</v>
      </c>
      <c r="GU106" s="37">
        <f t="shared" ca="1" si="40"/>
        <v>2426.5705471423066</v>
      </c>
      <c r="GV106" s="37">
        <f t="shared" ca="1" si="41"/>
        <v>2619.8918402537402</v>
      </c>
      <c r="GW106" s="37">
        <f t="shared" ca="1" si="42"/>
        <v>2688.5914391534225</v>
      </c>
      <c r="GX106" s="37">
        <f t="shared" ca="1" si="43"/>
        <v>2826.8923321098064</v>
      </c>
      <c r="GY106" s="37">
        <f t="shared" ca="1" si="44"/>
        <v>2890.1878973276184</v>
      </c>
      <c r="GZ106" s="37">
        <f t="shared" ca="1" si="45"/>
        <v>2763.6224214732788</v>
      </c>
      <c r="HA106" s="37"/>
      <c r="HB106" s="37">
        <f t="shared" ca="1" si="77"/>
        <v>791.68155639400106</v>
      </c>
      <c r="HC106" s="37">
        <f t="shared" ca="1" si="75"/>
        <v>791.68155639400106</v>
      </c>
      <c r="HD106" s="37">
        <f t="shared" ca="1" si="76"/>
        <v>0</v>
      </c>
      <c r="HE106" s="5"/>
      <c r="HF106" s="37">
        <f t="shared" si="87"/>
        <v>-0.27777777777777779</v>
      </c>
      <c r="HG106" s="37">
        <f>$HG$73</f>
        <v>3.333333333333334E-2</v>
      </c>
      <c r="HH106" s="19">
        <f>IF(C$11="x",0,Satokasvi!$H$6*(1+$HF106)*(1+_xlfn.XLOOKUP($HG106,$HG$67:$HG$76,HH$67:HH$76)))</f>
        <v>1811.5740740740741</v>
      </c>
      <c r="HI106" s="35">
        <f>IF(D$11="x",0,Satokasvi!$H$6*(1+$HF106)*(1+_xlfn.XLOOKUP($HG106,$HG$67:$HG$76,HI$67:HI$76)))</f>
        <v>1817.5925925925924</v>
      </c>
      <c r="HJ106" s="35">
        <f>IF(E$11="x",0,Satokasvi!$H$6*(1+$HF106)*(1+_xlfn.XLOOKUP($HG106,$HG$67:$HG$76,HJ$67:HJ$76)))</f>
        <v>1823.6111111111111</v>
      </c>
      <c r="HK106" s="35">
        <f>IF(F$11="x",0,Satokasvi!$H$6*(1+$HF106)*(1+_xlfn.XLOOKUP($HG106,$HG$67:$HG$76,HK$67:HK$76)))</f>
        <v>1829.6296296296296</v>
      </c>
      <c r="HL106" s="35">
        <f>IF(G$11="x",0,Satokasvi!$H$6*(1+$HF106)*(1+_xlfn.XLOOKUP($HG106,$HG$67:$HG$76,HL$67:HL$76)))</f>
        <v>1835.6481481481478</v>
      </c>
      <c r="HM106" s="35">
        <f>IF(H$11="x",0,Satokasvi!$H$6*(1+$HF106)*(1+_xlfn.XLOOKUP($HG106,$HG$67:$HG$76,HM$67:HM$76)))</f>
        <v>1841.6666666666665</v>
      </c>
      <c r="HN106" s="35">
        <f>IF(I$11="x",0,Satokasvi!$H$6*(1+$HF106)*(1+_xlfn.XLOOKUP($HG106,$HG$67:$HG$76,HN$67:HN$76)))</f>
        <v>1847.6851851851852</v>
      </c>
      <c r="HO106" s="35">
        <f>IF(J$11="x",0,Satokasvi!$H$6*(1+$HF106)*(1+_xlfn.XLOOKUP($HG106,$HG$67:$HG$76,HO$67:HO$76)))</f>
        <v>1853.7037037037035</v>
      </c>
      <c r="HP106" s="35">
        <f>IF(K$11="x",0,Satokasvi!$H$6*(1+$HF106)*(1+_xlfn.XLOOKUP($HG106,$HG$67:$HG$76,HP$67:HP$76)))</f>
        <v>1859.7222222222222</v>
      </c>
      <c r="HQ106" s="35">
        <f>IF(L$11="x",0,Satokasvi!$H$6*(1+$HF106)*(1+_xlfn.XLOOKUP($HG106,$HG$67:$HG$76,HQ$67:HQ$76)))</f>
        <v>1865.7407407407409</v>
      </c>
      <c r="HR106" s="35">
        <f>IF(M$11="x",0,Satokasvi!$H$6*(1+$HF106)*(1+_xlfn.XLOOKUP($HG106,$HG$67:$HG$76,HR$67:HR$76)))</f>
        <v>1865.7407407407409</v>
      </c>
      <c r="HS106" s="35">
        <f>IF(N$11="x",0,Satokasvi!$H$6*(1+$HF106)*(1+_xlfn.XLOOKUP($HG106,$HG$67:$HG$76,HS$67:HS$76)))</f>
        <v>1865.7407407407409</v>
      </c>
      <c r="HT106" s="35">
        <f>IF(O$11="x",0,Satokasvi!$H$6*(1+$HF106)*(1+_xlfn.XLOOKUP($HG106,$HG$67:$HG$76,HT$67:HT$76)))</f>
        <v>1865.7407407407409</v>
      </c>
      <c r="HU106" s="35">
        <f>IF(P$11="x",0,Satokasvi!$H$6*(1+$HF106)*(1+_xlfn.XLOOKUP($HG106,$HG$67:$HG$76,HU$67:HU$76)))</f>
        <v>1865.7407407407409</v>
      </c>
      <c r="HV106" s="35">
        <f>IF(Q$11="x",0,Satokasvi!$H$6*(1+$HF106)*(1+_xlfn.XLOOKUP($HG106,$HG$67:$HG$76,HV$67:HV$76)))</f>
        <v>1865.7407407407409</v>
      </c>
      <c r="HW106" s="35">
        <f>IF(R$11="x",0,Satokasvi!$H$6*(1+$HF106)*(1+_xlfn.XLOOKUP($HG106,$HG$67:$HG$76,HW$67:HW$76)))</f>
        <v>1865.7407407407409</v>
      </c>
      <c r="HX106" s="35">
        <f>IF(S$11="x",0,Satokasvi!$H$6*(1+$HF106)*(1+_xlfn.XLOOKUP($HG106,$HG$67:$HG$76,HX$67:HX$76)))</f>
        <v>1865.7407407407409</v>
      </c>
      <c r="HY106" s="35">
        <f>IF(T$11="x",0,Satokasvi!$H$6*(1+$HF106)*(1+_xlfn.XLOOKUP($HG106,$HG$67:$HG$76,HY$67:HY$76)))</f>
        <v>1865.7407407407409</v>
      </c>
      <c r="HZ106" s="35">
        <f>IF(U$11="x",0,Satokasvi!$H$6*(1+$HF106)*(1+_xlfn.XLOOKUP($HG106,$HG$67:$HG$76,HZ$67:HZ$76)))</f>
        <v>1865.7407407407409</v>
      </c>
      <c r="IA106" s="35">
        <f>IF(V$11="x",0,Satokasvi!$H$6*(1+$HF106)*(1+_xlfn.XLOOKUP($HG106,$HG$67:$HG$76,IA$67:IA$76)))</f>
        <v>1865.7407407407409</v>
      </c>
      <c r="IB106" s="35">
        <f>IF(W$11="x",0,Satokasvi!$H$6*(1+$HF106)*(1+_xlfn.XLOOKUP($HG106,$HG$67:$HG$76,IB$67:IB$76)))</f>
        <v>1865.7407407407409</v>
      </c>
      <c r="IC106" s="35">
        <f>IF(X$11="x",0,Satokasvi!$H$6*(1+$HF106)*(1+_xlfn.XLOOKUP($HG106,$HG$67:$HG$76,IC$67:IC$76)))</f>
        <v>1865.7407407407409</v>
      </c>
      <c r="ID106" s="35">
        <f>IF(Y$11="x",0,Satokasvi!$H$6*(1+$HF106)*(1+_xlfn.XLOOKUP($HG106,$HG$67:$HG$76,ID$67:ID$76)))</f>
        <v>1865.7407407407409</v>
      </c>
      <c r="IE106" s="35">
        <f>IF(Z$11="x",0,Satokasvi!$H$6*(1+$HF106)*(1+_xlfn.XLOOKUP($HG106,$HG$67:$HG$76,IE$67:IE$76)))</f>
        <v>1865.7407407407409</v>
      </c>
      <c r="IF106" s="35">
        <f>IF(AA$11="x",0,Satokasvi!$H$6*(1+$HF106)*(1+_xlfn.XLOOKUP($HG106,$HG$67:$HG$76,IF$67:IF$76)))</f>
        <v>1865.7407407407409</v>
      </c>
    </row>
    <row r="107" spans="2:240" x14ac:dyDescent="0.35">
      <c r="B107" s="15">
        <f t="shared" ca="1" si="86"/>
        <v>0.96276653018965697</v>
      </c>
      <c r="C107" s="15">
        <f t="shared" ca="1" si="86"/>
        <v>0.36066201564689582</v>
      </c>
      <c r="D107" s="15">
        <f t="shared" ca="1" si="86"/>
        <v>0.44234294116906758</v>
      </c>
      <c r="E107" s="15">
        <f t="shared" ca="1" si="86"/>
        <v>0.74929801278547548</v>
      </c>
      <c r="F107" s="15">
        <f t="shared" ca="1" si="86"/>
        <v>0.4086512542880909</v>
      </c>
      <c r="G107" s="15">
        <f t="shared" ca="1" si="86"/>
        <v>0.91653408773671796</v>
      </c>
      <c r="H107" s="15">
        <f t="shared" ca="1" si="86"/>
        <v>0.6996648551224155</v>
      </c>
      <c r="I107" s="15">
        <f t="shared" ca="1" si="86"/>
        <v>0.50197063238302875</v>
      </c>
      <c r="J107" s="15">
        <f t="shared" ca="1" si="86"/>
        <v>0.21949543702991081</v>
      </c>
      <c r="K107" s="15">
        <f t="shared" ca="1" si="86"/>
        <v>0.77665450921242074</v>
      </c>
      <c r="L107" s="15">
        <f t="shared" ca="1" si="86"/>
        <v>0.99959517480682614</v>
      </c>
      <c r="M107" s="15">
        <f t="shared" ca="1" si="86"/>
        <v>0.2136428102032506</v>
      </c>
      <c r="N107" s="15">
        <f t="shared" ca="1" si="86"/>
        <v>0.73603767779325235</v>
      </c>
      <c r="O107" s="15">
        <f t="shared" ca="1" si="86"/>
        <v>0.23287792087169479</v>
      </c>
      <c r="P107" s="15">
        <f t="shared" ca="1" si="86"/>
        <v>0.79867677825647665</v>
      </c>
      <c r="Q107" s="15">
        <f t="shared" ca="1" si="86"/>
        <v>0.39119817686406433</v>
      </c>
      <c r="R107" s="15">
        <f t="shared" ca="1" si="85"/>
        <v>0.4697343832307258</v>
      </c>
      <c r="S107" s="15">
        <f t="shared" ca="1" si="85"/>
        <v>0.14251730746713964</v>
      </c>
      <c r="T107" s="15">
        <f t="shared" ca="1" si="81"/>
        <v>0.75191641490735805</v>
      </c>
      <c r="U107" s="15">
        <f t="shared" ca="1" si="81"/>
        <v>0.20324272998214721</v>
      </c>
      <c r="V107" s="15">
        <f t="shared" ca="1" si="81"/>
        <v>0.49451745404667236</v>
      </c>
      <c r="W107" s="15">
        <f t="shared" ca="1" si="81"/>
        <v>0.23026818083236011</v>
      </c>
      <c r="X107" s="15">
        <f t="shared" ca="1" si="81"/>
        <v>0.14486434480447474</v>
      </c>
      <c r="Y107" s="15">
        <f t="shared" ca="1" si="81"/>
        <v>0.10344191261163904</v>
      </c>
      <c r="Z107" s="15">
        <f t="shared" ca="1" si="81"/>
        <v>0.27942420081243569</v>
      </c>
      <c r="AB107" s="5">
        <f ca="1">_xlfn.NORM.INV(B107,Satokasvi!$H$8,Satokasvi!$I$8)*_xlfn.BINOM.INV(1,(1-Satokasvi!$H$15),B107)</f>
        <v>2945.9334369146936</v>
      </c>
      <c r="AC107" s="5">
        <f ca="1">_xlfn.NORM.INV(C107,Satokasvi!$H$8,Satokasvi!$I$8)*_xlfn.BINOM.INV(1,(1-Satokasvi!$H$15),C107)</f>
        <v>2410.8275463075533</v>
      </c>
      <c r="AD107" s="5">
        <f ca="1">_xlfn.NORM.INV(D107,Satokasvi!$H$8,Satokasvi!$I$8)*_xlfn.BINOM.INV(1,(1-Satokasvi!$H$15),D107)</f>
        <v>2463.7420873273836</v>
      </c>
      <c r="AE107" s="5">
        <f ca="1">_xlfn.NORM.INV(E107,Satokasvi!$H$8,Satokasvi!$I$8)*_xlfn.BINOM.INV(1,(1-Satokasvi!$H$15),E107)</f>
        <v>2668.0705833635393</v>
      </c>
      <c r="AF107" s="5">
        <f ca="1">_xlfn.NORM.INV(F107,Satokasvi!$H$8,Satokasvi!$I$8)*_xlfn.BINOM.INV(1,(1-Satokasvi!$H$15),F107)</f>
        <v>2442.2460439494375</v>
      </c>
      <c r="AG107" s="5">
        <f ca="1">_xlfn.NORM.INV(G107,Satokasvi!$H$8,Satokasvi!$I$8)*_xlfn.BINOM.INV(1,(1-Satokasvi!$H$15),G107)</f>
        <v>2845.5324706924002</v>
      </c>
      <c r="AH107" s="5">
        <f ca="1">_xlfn.NORM.INV(H107,Satokasvi!$H$8,Satokasvi!$I$8)*_xlfn.BINOM.INV(1,(1-Satokasvi!$H$15),H107)</f>
        <v>2630.8592111712264</v>
      </c>
      <c r="AI107" s="5">
        <f ca="1">_xlfn.NORM.INV(I107,Satokasvi!$H$8,Satokasvi!$I$8)*_xlfn.BINOM.INV(1,(1-Satokasvi!$H$15),I107)</f>
        <v>2501.2349157345789</v>
      </c>
      <c r="AJ107" s="5">
        <f ca="1">_xlfn.NORM.INV(J107,Satokasvi!$H$8,Satokasvi!$I$8)*_xlfn.BINOM.INV(1,(1-Satokasvi!$H$15),J107)</f>
        <v>0</v>
      </c>
      <c r="AK107" s="5">
        <f ca="1">_xlfn.NORM.INV(K107,Satokasvi!$H$8,Satokasvi!$I$8)*_xlfn.BINOM.INV(1,(1-Satokasvi!$H$15),K107)</f>
        <v>2690.2358052323443</v>
      </c>
      <c r="AL107" s="5">
        <f ca="1">_xlfn.NORM.INV(L107,Satokasvi!$H$8,Satokasvi!$I$8)*_xlfn.BINOM.INV(1,(1-Satokasvi!$H$15),L107)</f>
        <v>3337.368598795128</v>
      </c>
      <c r="AM107" s="5">
        <f ca="1">_xlfn.NORM.INV(M107,Satokasvi!$H$8,Satokasvi!$I$8)*_xlfn.BINOM.INV(1,(1-Satokasvi!$H$15),M107)</f>
        <v>0</v>
      </c>
      <c r="AN107" s="5">
        <f ca="1">_xlfn.NORM.INV(N107,Satokasvi!$H$8,Satokasvi!$I$8)*_xlfn.BINOM.INV(1,(1-Satokasvi!$H$15),N107)</f>
        <v>2657.7943090430563</v>
      </c>
      <c r="AO107" s="5">
        <f ca="1">_xlfn.NORM.INV(O107,Satokasvi!$H$8,Satokasvi!$I$8)*_xlfn.BINOM.INV(1,(1-Satokasvi!$H$15),O107)</f>
        <v>0</v>
      </c>
      <c r="AP107" s="5">
        <f ca="1">_xlfn.NORM.INV(P107,Satokasvi!$H$8,Satokasvi!$I$8)*_xlfn.BINOM.INV(1,(1-Satokasvi!$H$15),P107)</f>
        <v>2709.2260392696967</v>
      </c>
      <c r="AQ107" s="5">
        <f ca="1">_xlfn.NORM.INV(Q107,Satokasvi!$H$8,Satokasvi!$I$8)*_xlfn.BINOM.INV(1,(1-Satokasvi!$H$15),Q107)</f>
        <v>2430.9506173290292</v>
      </c>
      <c r="AR107" s="5">
        <f ca="1">_xlfn.NORM.INV(R107,Satokasvi!$H$8,Satokasvi!$I$8)*_xlfn.BINOM.INV(1,(1-Satokasvi!$H$15),R107)</f>
        <v>2481.0156074561232</v>
      </c>
      <c r="AS107" s="5">
        <f ca="1">_xlfn.NORM.INV(S107,Satokasvi!$H$8,Satokasvi!$I$8)*_xlfn.BINOM.INV(1,(1-Satokasvi!$H$15),S107)</f>
        <v>0</v>
      </c>
      <c r="AT107" s="5">
        <f ca="1">_xlfn.NORM.INV(T107,Satokasvi!$H$8,Satokasvi!$I$8)*_xlfn.BINOM.INV(1,(1-Satokasvi!$H$15),T107)</f>
        <v>2670.1331962247282</v>
      </c>
      <c r="AU107" s="5">
        <f ca="1">_xlfn.NORM.INV(U107,Satokasvi!$H$8,Satokasvi!$I$8)*_xlfn.BINOM.INV(1,(1-Satokasvi!$H$15),U107)</f>
        <v>0</v>
      </c>
      <c r="AV107" s="5">
        <f ca="1">_xlfn.NORM.INV(V107,Satokasvi!$H$8,Satokasvi!$I$8)*_xlfn.BINOM.INV(1,(1-Satokasvi!$H$15),V107)</f>
        <v>2496.564215672217</v>
      </c>
      <c r="AW107" s="5">
        <f ca="1">_xlfn.NORM.INV(W107,Satokasvi!$H$8,Satokasvi!$I$8)*_xlfn.BINOM.INV(1,(1-Satokasvi!$H$15),W107)</f>
        <v>0</v>
      </c>
      <c r="AX107" s="5">
        <f ca="1">_xlfn.NORM.INV(X107,Satokasvi!$H$8,Satokasvi!$I$8)*_xlfn.BINOM.INV(1,(1-Satokasvi!$H$15),X107)</f>
        <v>0</v>
      </c>
      <c r="AY107" s="5">
        <f ca="1">_xlfn.NORM.INV(Y107,Satokasvi!$H$8,Satokasvi!$I$8)*_xlfn.BINOM.INV(1,(1-Satokasvi!$H$15),Y107)</f>
        <v>0</v>
      </c>
      <c r="AZ107" s="5">
        <f ca="1">_xlfn.NORM.INV(Z107,Satokasvi!$H$8,Satokasvi!$I$8)*_xlfn.BINOM.INV(1,(1-Satokasvi!$H$15),Z107)</f>
        <v>2353.861780986681</v>
      </c>
      <c r="BB107" s="5">
        <f ca="1">IF(C$11="x",0,_xlfn.NORM.INV(B107,Satokasvi!$H$8,Satokasvi!$I$8)*IF(C$8="x",(1+Toimenpiteet!$C$7),1)*IF(C$9="x",(1+Toimenpiteet!$C$34),1)*(1+C$30)*_xlfn.BINOM.INV(1,(1-(Satokasvi!$H$15*(1+C$41))),B107))</f>
        <v>2945.9334369146936</v>
      </c>
      <c r="BC107" s="5">
        <f ca="1">IF(D$11="x",0,_xlfn.NORM.INV(C107,Satokasvi!$H$8,Satokasvi!$I$8)*IF(D$8="x",(1+Toimenpiteet!$C$7),1)*IF(D$9="x",(1+Toimenpiteet!$C$34),1)*(1+D$30)*_xlfn.BINOM.INV(1,(1-(Satokasvi!$H$15*(1+D$41))),C107))</f>
        <v>2410.8275463075533</v>
      </c>
      <c r="BD107" s="5">
        <f ca="1">IF(E$11="x",0,_xlfn.NORM.INV(D107,Satokasvi!$H$8,Satokasvi!$I$8)*IF(E$8="x",(1+Toimenpiteet!$C$7),1)*IF(E$9="x",(1+Toimenpiteet!$C$34),1)*(1+E$30)*_xlfn.BINOM.INV(1,(1-(Satokasvi!$H$15*(1+E$41))),D107))</f>
        <v>2463.7420873273836</v>
      </c>
      <c r="BE107" s="5">
        <f ca="1">IF(F$11="x",0,_xlfn.NORM.INV(E107,Satokasvi!$H$8,Satokasvi!$I$8)*IF(F$8="x",(1+Toimenpiteet!$C$7),1)*IF(F$9="x",(1+Toimenpiteet!$C$34),1)*(1+F$30)*_xlfn.BINOM.INV(1,(1-(Satokasvi!$H$15*(1+F$41))),E107))</f>
        <v>2668.0705833635393</v>
      </c>
      <c r="BF107" s="5">
        <f ca="1">IF(G$11="x",0,_xlfn.NORM.INV(F107,Satokasvi!$H$8,Satokasvi!$I$8)*IF(G$8="x",(1+Toimenpiteet!$C$7),1)*IF(G$9="x",(1+Toimenpiteet!$C$34),1)*(1+G$30)*_xlfn.BINOM.INV(1,(1-(Satokasvi!$H$15*(1+G$41))),F107))</f>
        <v>2442.2460439494375</v>
      </c>
      <c r="BG107" s="5">
        <f ca="1">IF(H$11="x",0,_xlfn.NORM.INV(G107,Satokasvi!$H$8,Satokasvi!$I$8)*IF(H$8="x",(1+Toimenpiteet!$C$7),1)*IF(H$9="x",(1+Toimenpiteet!$C$34),1)*(1+H$30)*_xlfn.BINOM.INV(1,(1-(Satokasvi!$H$15*(1+H$41))),G107))</f>
        <v>2845.5324706924002</v>
      </c>
      <c r="BH107" s="5">
        <f ca="1">IF(I$11="x",0,_xlfn.NORM.INV(H107,Satokasvi!$H$8,Satokasvi!$I$8)*IF(I$8="x",(1+Toimenpiteet!$C$7),1)*IF(I$9="x",(1+Toimenpiteet!$C$34),1)*(1+I$30)*_xlfn.BINOM.INV(1,(1-(Satokasvi!$H$15*(1+I$41))),H107))</f>
        <v>2630.8592111712264</v>
      </c>
      <c r="BI107" s="5">
        <f ca="1">IF(J$11="x",0,_xlfn.NORM.INV(I107,Satokasvi!$H$8,Satokasvi!$I$8)*IF(J$8="x",(1+Toimenpiteet!$C$7),1)*IF(J$9="x",(1+Toimenpiteet!$C$34),1)*(1+J$30)*_xlfn.BINOM.INV(1,(1-(Satokasvi!$H$15*(1+J$41))),I107))</f>
        <v>2501.2349157345789</v>
      </c>
      <c r="BJ107" s="5">
        <f ca="1">IF(K$11="x",0,_xlfn.NORM.INV(J107,Satokasvi!$H$8,Satokasvi!$I$8)*IF(K$8="x",(1+Toimenpiteet!$C$7),1)*IF(K$9="x",(1+Toimenpiteet!$C$34),1)*(1+K$30)*_xlfn.BINOM.INV(1,(1-(Satokasvi!$H$15*(1+K$41))),J107))</f>
        <v>0</v>
      </c>
      <c r="BK107" s="5">
        <f ca="1">IF(L$11="x",0,_xlfn.NORM.INV(K107,Satokasvi!$H$8,Satokasvi!$I$8)*IF(L$8="x",(1+Toimenpiteet!$C$7),1)*IF(L$9="x",(1+Toimenpiteet!$C$34),1)*(1+L$30)*_xlfn.BINOM.INV(1,(1-(Satokasvi!$H$15*(1+L$41))),K107))</f>
        <v>2690.2358052323443</v>
      </c>
      <c r="BL107" s="5">
        <f ca="1">IF(M$11="x",0,_xlfn.NORM.INV(L107,Satokasvi!$H$8,Satokasvi!$I$8)*IF(M$8="x",(1+Toimenpiteet!$C$7),1)*IF(M$9="x",(1+Toimenpiteet!$C$34),1)*(1+M$30)*_xlfn.BINOM.INV(1,(1-(Satokasvi!$H$15*(1+M$41))),L107))</f>
        <v>3337.368598795128</v>
      </c>
      <c r="BM107" s="5">
        <f ca="1">IF(N$11="x",0,_xlfn.NORM.INV(M107,Satokasvi!$H$8,Satokasvi!$I$8)*IF(N$8="x",(1+Toimenpiteet!$C$7),1)*IF(N$9="x",(1+Toimenpiteet!$C$34),1)*(1+N$30)*_xlfn.BINOM.INV(1,(1-(Satokasvi!$H$15*(1+N$41))),M107))</f>
        <v>0</v>
      </c>
      <c r="BN107" s="5">
        <f ca="1">IF(O$11="x",0,_xlfn.NORM.INV(N107,Satokasvi!$H$8,Satokasvi!$I$8)*IF(O$8="x",(1+Toimenpiteet!$C$7),1)*IF(O$9="x",(1+Toimenpiteet!$C$34),1)*(1+O$30)*_xlfn.BINOM.INV(1,(1-(Satokasvi!$H$15*(1+O$41))),N107))</f>
        <v>2657.7943090430563</v>
      </c>
      <c r="BO107" s="5">
        <f ca="1">IF(P$11="x",0,_xlfn.NORM.INV(O107,Satokasvi!$H$8,Satokasvi!$I$8)*IF(P$8="x",(1+Toimenpiteet!$C$7),1)*IF(P$9="x",(1+Toimenpiteet!$C$34),1)*(1+P$30)*_xlfn.BINOM.INV(1,(1-(Satokasvi!$H$15*(1+P$41))),O107))</f>
        <v>0</v>
      </c>
      <c r="BP107" s="5">
        <f ca="1">IF(Q$11="x",0,_xlfn.NORM.INV(P107,Satokasvi!$H$8,Satokasvi!$I$8)*IF(Q$8="x",(1+Toimenpiteet!$C$7),1)*IF(Q$9="x",(1+Toimenpiteet!$C$34),1)*(1+Q$30)*_xlfn.BINOM.INV(1,(1-(Satokasvi!$H$15*(1+Q$41))),P107))</f>
        <v>2709.2260392696967</v>
      </c>
      <c r="BQ107" s="5">
        <f ca="1">IF(R$11="x",0,_xlfn.NORM.INV(Q107,Satokasvi!$H$8,Satokasvi!$I$8)*IF(R$8="x",(1+Toimenpiteet!$C$7),1)*IF(R$9="x",(1+Toimenpiteet!$C$34),1)*(1+R$30)*_xlfn.BINOM.INV(1,(1-(Satokasvi!$H$15*(1+R$41))),Q107))</f>
        <v>2430.9506173290292</v>
      </c>
      <c r="BR107" s="5">
        <f ca="1">IF(S$11="x",0,_xlfn.NORM.INV(R107,Satokasvi!$H$8,Satokasvi!$I$8)*IF(S$8="x",(1+Toimenpiteet!$C$7),1)*IF(S$9="x",(1+Toimenpiteet!$C$34),1)*(1+S$30)*_xlfn.BINOM.INV(1,(1-(Satokasvi!$H$15*(1+S$41))),R107))</f>
        <v>2481.0156074561232</v>
      </c>
      <c r="BS107" s="5">
        <f ca="1">IF(T$11="x",0,_xlfn.NORM.INV(S107,Satokasvi!$H$8,Satokasvi!$I$8)*IF(T$8="x",(1+Toimenpiteet!$C$7),1)*IF(T$9="x",(1+Toimenpiteet!$C$34),1)*(1+T$30)*_xlfn.BINOM.INV(1,(1-(Satokasvi!$H$15*(1+T$41))),S107))</f>
        <v>0</v>
      </c>
      <c r="BT107" s="5">
        <f ca="1">IF(U$11="x",0,_xlfn.NORM.INV(T107,Satokasvi!$H$8,Satokasvi!$I$8)*IF(U$8="x",(1+Toimenpiteet!$C$7),1)*IF(U$9="x",(1+Toimenpiteet!$C$34),1)*(1+U$30)*_xlfn.BINOM.INV(1,(1-(Satokasvi!$H$15*(1+U$41))),T107))</f>
        <v>2670.1331962247282</v>
      </c>
      <c r="BU107" s="5">
        <f ca="1">IF(V$11="x",0,_xlfn.NORM.INV(U107,Satokasvi!$H$8,Satokasvi!$I$8)*IF(V$8="x",(1+Toimenpiteet!$C$7),1)*IF(V$9="x",(1+Toimenpiteet!$C$34),1)*(1+V$30)*_xlfn.BINOM.INV(1,(1-(Satokasvi!$H$15*(1+V$41))),U107))</f>
        <v>0</v>
      </c>
      <c r="BV107" s="5">
        <f ca="1">IF(W$11="x",0,_xlfn.NORM.INV(V107,Satokasvi!$H$8,Satokasvi!$I$8)*IF(W$8="x",(1+Toimenpiteet!$C$7),1)*IF(W$9="x",(1+Toimenpiteet!$C$34),1)*(1+W$30)*_xlfn.BINOM.INV(1,(1-(Satokasvi!$H$15*(1+W$41))),V107))</f>
        <v>2496.564215672217</v>
      </c>
      <c r="BW107" s="5">
        <f ca="1">IF(X$11="x",0,_xlfn.NORM.INV(W107,Satokasvi!$H$8,Satokasvi!$I$8)*IF(X$8="x",(1+Toimenpiteet!$C$7),1)*IF(X$9="x",(1+Toimenpiteet!$C$34),1)*(1+X$30)*_xlfn.BINOM.INV(1,(1-(Satokasvi!$H$15*(1+X$41))),W107))</f>
        <v>0</v>
      </c>
      <c r="BX107" s="5">
        <f ca="1">IF(Y$11="x",0,_xlfn.NORM.INV(X107,Satokasvi!$H$8,Satokasvi!$I$8)*IF(Y$8="x",(1+Toimenpiteet!$C$7),1)*IF(Y$9="x",(1+Toimenpiteet!$C$34),1)*(1+Y$30)*_xlfn.BINOM.INV(1,(1-(Satokasvi!$H$15*(1+Y$41))),X107))</f>
        <v>0</v>
      </c>
      <c r="BY107" s="5">
        <f ca="1">IF(Z$11="x",0,_xlfn.NORM.INV(Y107,Satokasvi!$H$8,Satokasvi!$I$8)*IF(Z$8="x",(1+Toimenpiteet!$C$7),1)*IF(Z$9="x",(1+Toimenpiteet!$C$34),1)*(1+Z$30)*_xlfn.BINOM.INV(1,(1-(Satokasvi!$H$15*(1+Z$41))),Y107))</f>
        <v>0</v>
      </c>
      <c r="BZ107" s="5">
        <f ca="1">IF(AA$11="x",0,_xlfn.NORM.INV(Z107,Satokasvi!$H$8,Satokasvi!$I$8)*IF(AA$8="x",(1+Toimenpiteet!$C$7),1)*IF(AA$9="x",(1+Toimenpiteet!$C$34),1)*(1+AA$30)*_xlfn.BINOM.INV(1,(1-(Satokasvi!$H$15*(1+AA$41))),Z107))</f>
        <v>2353.861780986681</v>
      </c>
      <c r="CB107" s="35">
        <f ca="1">_xlfn.NORM.INV(RAND(),Satokasvi!$H$13,Satokasvi!$I$13)</f>
        <v>306.65347245097496</v>
      </c>
      <c r="CC107" s="35">
        <f ca="1">_xlfn.NORM.INV(RAND(),Satokasvi!$H$13,Satokasvi!$I$13)</f>
        <v>168.27299256441816</v>
      </c>
      <c r="CD107" s="35">
        <f ca="1">_xlfn.NORM.INV(RAND(),Satokasvi!$H$13,Satokasvi!$I$13)</f>
        <v>128.1942355030875</v>
      </c>
      <c r="CE107" s="35">
        <f ca="1">_xlfn.NORM.INV(RAND(),Satokasvi!$H$13,Satokasvi!$I$13)</f>
        <v>199.92790265523982</v>
      </c>
      <c r="CF107" s="35">
        <f ca="1">_xlfn.NORM.INV(RAND(),Satokasvi!$H$13,Satokasvi!$I$13)</f>
        <v>239.14983456500602</v>
      </c>
      <c r="CG107" s="35">
        <f ca="1">_xlfn.NORM.INV(RAND(),Satokasvi!$H$13,Satokasvi!$I$13)</f>
        <v>195.4423083929583</v>
      </c>
      <c r="CH107" s="35">
        <f ca="1">_xlfn.NORM.INV(RAND(),Satokasvi!$H$13,Satokasvi!$I$13)</f>
        <v>214.05732628977319</v>
      </c>
      <c r="CI107" s="35">
        <f ca="1">_xlfn.NORM.INV(RAND(),Satokasvi!$H$13,Satokasvi!$I$13)</f>
        <v>162.78508460088963</v>
      </c>
      <c r="CJ107" s="35">
        <f ca="1">_xlfn.NORM.INV(RAND(),Satokasvi!$H$13,Satokasvi!$I$13)</f>
        <v>177.34081219226408</v>
      </c>
      <c r="CK107" s="35">
        <f ca="1">_xlfn.NORM.INV(RAND(),Satokasvi!$H$13,Satokasvi!$I$13)</f>
        <v>156.22301891744877</v>
      </c>
      <c r="CL107" s="35">
        <f ca="1">_xlfn.NORM.INV(RAND(),Satokasvi!$H$13,Satokasvi!$I$13)</f>
        <v>191.94026259522551</v>
      </c>
      <c r="CM107" s="35">
        <f ca="1">_xlfn.NORM.INV(RAND(),Satokasvi!$H$13,Satokasvi!$I$13)</f>
        <v>215.74268794452672</v>
      </c>
      <c r="CN107" s="35">
        <f ca="1">_xlfn.NORM.INV(RAND(),Satokasvi!$H$13,Satokasvi!$I$13)</f>
        <v>189.66210810663245</v>
      </c>
      <c r="CO107" s="35">
        <f ca="1">_xlfn.NORM.INV(RAND(),Satokasvi!$H$13,Satokasvi!$I$13)</f>
        <v>156.36373510420628</v>
      </c>
      <c r="CP107" s="35">
        <f ca="1">_xlfn.NORM.INV(RAND(),Satokasvi!$H$13,Satokasvi!$I$13)</f>
        <v>198.78161957735523</v>
      </c>
      <c r="CQ107" s="35">
        <f ca="1">_xlfn.NORM.INV(RAND(),Satokasvi!$H$13,Satokasvi!$I$13)</f>
        <v>220.30860314450547</v>
      </c>
      <c r="CR107" s="35">
        <f ca="1">_xlfn.NORM.INV(RAND(),Satokasvi!$H$13,Satokasvi!$I$13)</f>
        <v>249.84245055516203</v>
      </c>
      <c r="CS107" s="35">
        <f ca="1">_xlfn.NORM.INV(RAND(),Satokasvi!$H$13,Satokasvi!$I$13)</f>
        <v>161.28855707969686</v>
      </c>
      <c r="CT107" s="35">
        <f ca="1">_xlfn.NORM.INV(RAND(),Satokasvi!$H$13,Satokasvi!$I$13)</f>
        <v>187.35974944597572</v>
      </c>
      <c r="CU107" s="35">
        <f ca="1">_xlfn.NORM.INV(RAND(),Satokasvi!$H$13,Satokasvi!$I$13)</f>
        <v>176.71433869379715</v>
      </c>
      <c r="CV107" s="35">
        <f ca="1">_xlfn.NORM.INV(RAND(),Satokasvi!$H$13,Satokasvi!$I$13)</f>
        <v>147.43955096069732</v>
      </c>
      <c r="CW107" s="35">
        <f ca="1">_xlfn.NORM.INV(RAND(),Satokasvi!$H$13,Satokasvi!$I$13)</f>
        <v>236.97790946946952</v>
      </c>
      <c r="CX107" s="35">
        <f ca="1">_xlfn.NORM.INV(RAND(),Satokasvi!$H$13,Satokasvi!$I$13)</f>
        <v>205.46123288072297</v>
      </c>
      <c r="CY107" s="35">
        <f ca="1">_xlfn.NORM.INV(RAND(),Satokasvi!$H$13,Satokasvi!$I$13)</f>
        <v>253.89601837013112</v>
      </c>
      <c r="CZ107" s="35">
        <f ca="1">_xlfn.NORM.INV(RAND(),Satokasvi!$H$13,Satokasvi!$I$13)</f>
        <v>228.90365196044831</v>
      </c>
      <c r="DB107" s="37">
        <f ca="1">(AB107*(CB107/1000)+(Satokasvi!$E$28-Satokasvi!$E$7))/(1+$C$13)^DB$61</f>
        <v>619.78710489254945</v>
      </c>
      <c r="DC107" s="37">
        <f ca="1">(AC107*(CC107/1000)+(Satokasvi!$E$28-Satokasvi!$E$7))/(1+$C$13)^DC$61</f>
        <v>132.60172096701424</v>
      </c>
      <c r="DD107" s="37">
        <f ca="1">(AD107*(CD107/1000)+(Satokasvi!$E$28-Satokasvi!$E$7))/(1+$C$13)^DD$61</f>
        <v>46.523544638061452</v>
      </c>
      <c r="DE107" s="37">
        <f ca="1">(AE107*(CE107/1000)+(Satokasvi!$E$28-Satokasvi!$E$7))/(1+$C$13)^DE$61</f>
        <v>238.4892534675181</v>
      </c>
      <c r="DF107" s="37">
        <f ca="1">(AF107*(CF107/1000)+(Satokasvi!$E$28-Satokasvi!$E$7))/(1+$C$13)^DF$61</f>
        <v>275.2263200315308</v>
      </c>
      <c r="DG107" s="37">
        <f ca="1">(AG107*(CG107/1000)+(Satokasvi!$E$28-Satokasvi!$E$7))/(1+$C$13)^DG$61</f>
        <v>243.82301807512985</v>
      </c>
      <c r="DH107" s="37">
        <f ca="1">(AH107*(CH107/1000)+(Satokasvi!$E$28-Satokasvi!$E$7))/(1+$C$13)^DH$61</f>
        <v>242.42704635823327</v>
      </c>
      <c r="DI107" s="37">
        <f ca="1">(AI107*(CI107/1000)+(Satokasvi!$E$28-Satokasvi!$E$7))/(1+$C$13)^DI$61</f>
        <v>112.22536706015886</v>
      </c>
      <c r="DJ107" s="37">
        <f ca="1">(AJ107*(CJ107/1000)+(Satokasvi!$E$28-Satokasvi!$E$7))/(1+$C$13)^DJ$61</f>
        <v>-203.10043407106113</v>
      </c>
      <c r="DK107" s="37">
        <f ca="1">(AK107*(CK107/1000)+(Satokasvi!$E$28-Satokasvi!$E$7))/(1+$C$13)^DK$61</f>
        <v>115.54049156614272</v>
      </c>
      <c r="DL107" s="37">
        <f ca="1">(AL107*(CL107/1000)+(Satokasvi!$E$28-Satokasvi!$E$7))/(1+$C$13)^DL$61</f>
        <v>271.3236637052072</v>
      </c>
      <c r="DM107" s="37">
        <f ca="1">(AM107*(CM107/1000)+(Satokasvi!$E$28-Satokasvi!$E$7))/(1+$C$13)^DM$61</f>
        <v>-185.86566825113789</v>
      </c>
      <c r="DN107" s="37">
        <f ca="1">(AN107*(CN107/1000)+(Satokasvi!$E$28-Satokasvi!$E$7))/(1+$C$13)^DN$61</f>
        <v>162.80380176290876</v>
      </c>
      <c r="DO107" s="37">
        <f ca="1">(AO107*(CO107/1000)+(Satokasvi!$E$28-Satokasvi!$E$7))/(1+$C$13)^DO$61</f>
        <v>-175.19621854193412</v>
      </c>
      <c r="DP107" s="37">
        <f ca="1">(AP107*(CP107/1000)+(Satokasvi!$E$28-Satokasvi!$E$7))/(1+$C$13)^DP$61</f>
        <v>175.57770269933096</v>
      </c>
      <c r="DQ107" s="37">
        <f ca="1">(AQ107*(CQ107/1000)+(Satokasvi!$E$28-Satokasvi!$E$7))/(1+$C$13)^DQ$61</f>
        <v>168.60363255535972</v>
      </c>
      <c r="DR107" s="37">
        <f ca="1">(AR107*(CR107/1000)+(Satokasvi!$E$28-Satokasvi!$E$7))/(1+$C$13)^DR$61</f>
        <v>214.69796265775659</v>
      </c>
      <c r="DS107" s="37">
        <f ca="1">(AS107*(CS107/1000)+(Satokasvi!$E$28-Satokasvi!$E$7))/(1+$C$13)^DS$61</f>
        <v>-155.65957101831492</v>
      </c>
      <c r="DT107" s="37">
        <f ca="1">(AT107*(CT107/1000)+(Satokasvi!$E$28-Satokasvi!$E$7))/(1+$C$13)^DT$61</f>
        <v>134.17432247763247</v>
      </c>
      <c r="DU107" s="37">
        <f ca="1">(AU107*(CU107/1000)+(Satokasvi!$E$28-Satokasvi!$E$7))/(1+$C$13)^DU$61</f>
        <v>-146.72407485937876</v>
      </c>
      <c r="DV107" s="37">
        <f ca="1">(AV107*(CV107/1000)+(Satokasvi!$E$28-Satokasvi!$E$7))/(1+$C$13)^DV$61</f>
        <v>55.4171949276408</v>
      </c>
      <c r="DW107" s="37">
        <f ca="1">(AW107*(CW107/1000)+(Satokasvi!$E$28-Satokasvi!$E$7))/(1+$C$13)^DW$61</f>
        <v>-138.30151273388518</v>
      </c>
      <c r="DX107" s="37">
        <f ca="1">(AX107*(CX107/1000)+(Satokasvi!$E$28-Satokasvi!$E$7))/(1+$C$13)^DX$61</f>
        <v>-134.27331333386908</v>
      </c>
      <c r="DY107" s="37">
        <f ca="1">(AY107*(CY107/1000)+(Satokasvi!$E$28-Satokasvi!$E$7))/(1+$C$13)^DY$61</f>
        <v>-130.36244012997</v>
      </c>
      <c r="DZ107" s="37">
        <f ca="1">(AZ107*(CZ107/1000)+(Satokasvi!$E$28-Satokasvi!$E$7))/(1+$C$13)^DZ$61</f>
        <v>130.77201454845567</v>
      </c>
      <c r="EB107" s="37">
        <f ca="1">IF(C$11="x",Toimenpiteet!$E$115,BB107*(CB107/1000)+(Satokasvi!$E$28-Satokasvi!$E$7)+IF(C$8="x",Toimenpiteet!$E$29,0)+IF(C$9="x",Toimenpiteet!$E$60,0)+IF(C$10="x",Toimenpiteet!$E$88,0))/(1+$C$13)^EB$61</f>
        <v>619.78710489254945</v>
      </c>
      <c r="EC107" s="37">
        <f ca="1">IF(D$11="x",Toimenpiteet!$E$115,BC107*(CC107/1000)+(Satokasvi!$E$28-Satokasvi!$E$7)+IF(D$8="x",Toimenpiteet!$E$29,0)+IF(D$9="x",Toimenpiteet!$E$60,0)+IF(D$10="x",Toimenpiteet!$E$88,0))/(1+$C$13)^EC$61</f>
        <v>132.60172096701424</v>
      </c>
      <c r="ED107" s="37">
        <f ca="1">IF(E$11="x",Toimenpiteet!$E$115,BD107*(CD107/1000)+(Satokasvi!$E$28-Satokasvi!$E$7)+IF(E$8="x",Toimenpiteet!$E$29,0)+IF(E$9="x",Toimenpiteet!$E$60,0)+IF(E$10="x",Toimenpiteet!$E$88,0))/(1+$C$13)^ED$61</f>
        <v>46.523544638061452</v>
      </c>
      <c r="EE107" s="37">
        <f ca="1">IF(F$11="x",Toimenpiteet!$E$115,BE107*(CE107/1000)+(Satokasvi!$E$28-Satokasvi!$E$7)+IF(F$8="x",Toimenpiteet!$E$29,0)+IF(F$9="x",Toimenpiteet!$E$60,0)+IF(F$10="x",Toimenpiteet!$E$88,0))/(1+$C$13)^EE$61</f>
        <v>238.4892534675181</v>
      </c>
      <c r="EF107" s="37">
        <f ca="1">IF(G$11="x",Toimenpiteet!$E$115,BF107*(CF107/1000)+(Satokasvi!$E$28-Satokasvi!$E$7)+IF(G$8="x",Toimenpiteet!$E$29,0)+IF(G$9="x",Toimenpiteet!$E$60,0)+IF(G$10="x",Toimenpiteet!$E$88,0))/(1+$C$13)^EF$61</f>
        <v>275.2263200315308</v>
      </c>
      <c r="EG107" s="37">
        <f ca="1">IF(H$11="x",Toimenpiteet!$E$115,BG107*(CG107/1000)+(Satokasvi!$E$28-Satokasvi!$E$7)+IF(H$8="x",Toimenpiteet!$E$29,0)+IF(H$9="x",Toimenpiteet!$E$60,0)+IF(H$10="x",Toimenpiteet!$E$88,0))/(1+$C$13)^EG$61</f>
        <v>243.82301807512985</v>
      </c>
      <c r="EH107" s="37">
        <f ca="1">IF(I$11="x",Toimenpiteet!$E$115,BH107*(CH107/1000)+(Satokasvi!$E$28-Satokasvi!$E$7)+IF(I$8="x",Toimenpiteet!$E$29,0)+IF(I$9="x",Toimenpiteet!$E$60,0)+IF(I$10="x",Toimenpiteet!$E$88,0))/(1+$C$13)^EH$61</f>
        <v>242.42704635823327</v>
      </c>
      <c r="EI107" s="37">
        <f ca="1">IF(J$11="x",Toimenpiteet!$E$115,BI107*(CI107/1000)+(Satokasvi!$E$28-Satokasvi!$E$7)+IF(J$8="x",Toimenpiteet!$E$29,0)+IF(J$9="x",Toimenpiteet!$E$60,0)+IF(J$10="x",Toimenpiteet!$E$88,0))/(1+$C$13)^EI$61</f>
        <v>112.22536706015886</v>
      </c>
      <c r="EJ107" s="37">
        <f ca="1">IF(K$11="x",Toimenpiteet!$E$115,BJ107*(CJ107/1000)+(Satokasvi!$E$28-Satokasvi!$E$7)+IF(K$8="x",Toimenpiteet!$E$29,0)+IF(K$9="x",Toimenpiteet!$E$60,0)+IF(K$10="x",Toimenpiteet!$E$88,0))/(1+$C$13)^EJ$61</f>
        <v>-203.10043407106113</v>
      </c>
      <c r="EK107" s="37">
        <f ca="1">IF(L$11="x",Toimenpiteet!$E$115,BK107*(CK107/1000)+(Satokasvi!$E$28-Satokasvi!$E$7)+IF(L$8="x",Toimenpiteet!$E$29,0)+IF(L$9="x",Toimenpiteet!$E$60,0)+IF(L$10="x",Toimenpiteet!$E$88,0))/(1+$C$13)^EK$61</f>
        <v>115.54049156614272</v>
      </c>
      <c r="EL107" s="37">
        <f ca="1">IF(M$11="x",Toimenpiteet!$E$115,BL107*(CL107/1000)+(Satokasvi!$E$28-Satokasvi!$E$7)+IF(M$8="x",Toimenpiteet!$E$29,0)+IF(M$9="x",Toimenpiteet!$E$60,0)+IF(M$10="x",Toimenpiteet!$E$88,0))/(1+$C$13)^EL$61</f>
        <v>271.3236637052072</v>
      </c>
      <c r="EM107" s="37">
        <f ca="1">IF(N$11="x",Toimenpiteet!$E$115,BM107*(CM107/1000)+(Satokasvi!$E$28-Satokasvi!$E$7)+IF(N$8="x",Toimenpiteet!$E$29,0)+IF(N$9="x",Toimenpiteet!$E$60,0)+IF(N$10="x",Toimenpiteet!$E$88,0))/(1+$C$13)^EM$61</f>
        <v>-185.86566825113789</v>
      </c>
      <c r="EN107" s="37">
        <f ca="1">IF(O$11="x",Toimenpiteet!$E$115,BN107*(CN107/1000)+(Satokasvi!$E$28-Satokasvi!$E$7)+IF(O$8="x",Toimenpiteet!$E$29,0)+IF(O$9="x",Toimenpiteet!$E$60,0)+IF(O$10="x",Toimenpiteet!$E$88,0))/(1+$C$13)^EN$61</f>
        <v>162.80380176290876</v>
      </c>
      <c r="EO107" s="37">
        <f ca="1">IF(P$11="x",Toimenpiteet!$E$115,BO107*(CO107/1000)+(Satokasvi!$E$28-Satokasvi!$E$7)+IF(P$8="x",Toimenpiteet!$E$29,0)+IF(P$9="x",Toimenpiteet!$E$60,0)+IF(P$10="x",Toimenpiteet!$E$88,0))/(1+$C$13)^EO$61</f>
        <v>-175.19621854193412</v>
      </c>
      <c r="EP107" s="37">
        <f ca="1">IF(Q$11="x",Toimenpiteet!$E$115,BP107*(CP107/1000)+(Satokasvi!$E$28-Satokasvi!$E$7)+IF(Q$8="x",Toimenpiteet!$E$29,0)+IF(Q$9="x",Toimenpiteet!$E$60,0)+IF(Q$10="x",Toimenpiteet!$E$88,0))/(1+$C$13)^EP$61</f>
        <v>175.57770269933096</v>
      </c>
      <c r="EQ107" s="37">
        <f ca="1">IF(R$11="x",Toimenpiteet!$E$115,BQ107*(CQ107/1000)+(Satokasvi!$E$28-Satokasvi!$E$7)+IF(R$8="x",Toimenpiteet!$E$29,0)+IF(R$9="x",Toimenpiteet!$E$60,0)+IF(R$10="x",Toimenpiteet!$E$88,0))/(1+$C$13)^EQ$61</f>
        <v>168.60363255535972</v>
      </c>
      <c r="ER107" s="37">
        <f ca="1">IF(S$11="x",Toimenpiteet!$E$115,BR107*(CR107/1000)+(Satokasvi!$E$28-Satokasvi!$E$7)+IF(S$8="x",Toimenpiteet!$E$29,0)+IF(S$9="x",Toimenpiteet!$E$60,0)+IF(S$10="x",Toimenpiteet!$E$88,0))/(1+$C$13)^ER$61</f>
        <v>214.69796265775659</v>
      </c>
      <c r="ES107" s="37">
        <f ca="1">IF(T$11="x",Toimenpiteet!$E$115,BS107*(CS107/1000)+(Satokasvi!$E$28-Satokasvi!$E$7)+IF(T$8="x",Toimenpiteet!$E$29,0)+IF(T$9="x",Toimenpiteet!$E$60,0)+IF(T$10="x",Toimenpiteet!$E$88,0))/(1+$C$13)^ES$61</f>
        <v>-155.65957101831492</v>
      </c>
      <c r="ET107" s="37">
        <f ca="1">IF(U$11="x",Toimenpiteet!$E$115,BT107*(CT107/1000)+(Satokasvi!$E$28-Satokasvi!$E$7)+IF(U$8="x",Toimenpiteet!$E$29,0)+IF(U$9="x",Toimenpiteet!$E$60,0)+IF(U$10="x",Toimenpiteet!$E$88,0))/(1+$C$13)^ET$61</f>
        <v>134.17432247763247</v>
      </c>
      <c r="EU107" s="37">
        <f ca="1">IF(V$11="x",Toimenpiteet!$E$115,BU107*(CU107/1000)+(Satokasvi!$E$28-Satokasvi!$E$7)+IF(V$8="x",Toimenpiteet!$E$29,0)+IF(V$9="x",Toimenpiteet!$E$60,0)+IF(V$10="x",Toimenpiteet!$E$88,0))/(1+$C$13)^EU$61</f>
        <v>-146.72407485937876</v>
      </c>
      <c r="EV107" s="37">
        <f ca="1">IF(W$11="x",Toimenpiteet!$E$115,BV107*(CV107/1000)+(Satokasvi!$E$28-Satokasvi!$E$7)+IF(W$8="x",Toimenpiteet!$E$29,0)+IF(W$9="x",Toimenpiteet!$E$60,0)+IF(W$10="x",Toimenpiteet!$E$88,0))/(1+$C$13)^EV$61</f>
        <v>55.4171949276408</v>
      </c>
      <c r="EW107" s="37">
        <f ca="1">IF(X$11="x",Toimenpiteet!$E$115,BW107*(CW107/1000)+(Satokasvi!$E$28-Satokasvi!$E$7)+IF(X$8="x",Toimenpiteet!$E$29,0)+IF(X$9="x",Toimenpiteet!$E$60,0)+IF(X$10="x",Toimenpiteet!$E$88,0))/(1+$C$13)^EW$61</f>
        <v>-138.30151273388518</v>
      </c>
      <c r="EX107" s="37">
        <f ca="1">IF(Y$11="x",Toimenpiteet!$E$115,BX107*(CX107/1000)+(Satokasvi!$E$28-Satokasvi!$E$7)+IF(Y$8="x",Toimenpiteet!$E$29,0)+IF(Y$9="x",Toimenpiteet!$E$60,0)+IF(Y$10="x",Toimenpiteet!$E$88,0))/(1+$C$13)^EX$61</f>
        <v>-134.27331333386908</v>
      </c>
      <c r="EY107" s="37">
        <f ca="1">IF(Z$11="x",Toimenpiteet!$E$115,BY107*(CY107/1000)+(Satokasvi!$E$28-Satokasvi!$E$7)+IF(Z$8="x",Toimenpiteet!$E$29,0)+IF(Z$9="x",Toimenpiteet!$E$60,0)+IF(Z$10="x",Toimenpiteet!$E$88,0))/(1+$C$13)^EY$61</f>
        <v>-130.36244012997</v>
      </c>
      <c r="EZ107" s="37">
        <f ca="1">IF(AA$11="x",Toimenpiteet!$E$115,BZ107*(CZ107/1000)+(Satokasvi!$E$28-Satokasvi!$E$7)+IF(AA$8="x",Toimenpiteet!$E$29,0)+IF(AA$9="x",Toimenpiteet!$E$60,0)+IF(AA$10="x",Toimenpiteet!$E$88,0))/(1+$C$13)^EZ$61</f>
        <v>130.77201454845567</v>
      </c>
      <c r="FA107" s="37"/>
      <c r="FB107" s="37">
        <f t="shared" ca="1" si="48"/>
        <v>619.78710489254945</v>
      </c>
      <c r="FC107" s="37">
        <f t="shared" ca="1" si="49"/>
        <v>752.38882585956367</v>
      </c>
      <c r="FD107" s="37">
        <f t="shared" ca="1" si="50"/>
        <v>798.91237049762515</v>
      </c>
      <c r="FE107" s="37">
        <f t="shared" ca="1" si="51"/>
        <v>1037.4016239651432</v>
      </c>
      <c r="FF107" s="37">
        <f t="shared" ca="1" si="52"/>
        <v>1312.627943996674</v>
      </c>
      <c r="FG107" s="37">
        <f t="shared" ca="1" si="53"/>
        <v>1556.4509620718038</v>
      </c>
      <c r="FH107" s="37">
        <f t="shared" ca="1" si="54"/>
        <v>1798.878008430037</v>
      </c>
      <c r="FI107" s="37">
        <f t="shared" ca="1" si="55"/>
        <v>1911.1033754901957</v>
      </c>
      <c r="FJ107" s="37">
        <f t="shared" ca="1" si="56"/>
        <v>1708.0029414191347</v>
      </c>
      <c r="FK107" s="37">
        <f t="shared" ca="1" si="57"/>
        <v>1823.5434329852774</v>
      </c>
      <c r="FL107" s="37">
        <f t="shared" ca="1" si="58"/>
        <v>2094.8670966904847</v>
      </c>
      <c r="FM107" s="37">
        <f t="shared" ca="1" si="59"/>
        <v>1909.0014284393469</v>
      </c>
      <c r="FN107" s="37">
        <f t="shared" ca="1" si="60"/>
        <v>2071.8052302022556</v>
      </c>
      <c r="FO107" s="37">
        <f t="shared" ca="1" si="61"/>
        <v>1896.6090116603216</v>
      </c>
      <c r="FP107" s="37">
        <f t="shared" ca="1" si="62"/>
        <v>2072.1867143596523</v>
      </c>
      <c r="FQ107" s="37">
        <f t="shared" ca="1" si="63"/>
        <v>2240.7903469150119</v>
      </c>
      <c r="FR107" s="37">
        <f t="shared" ca="1" si="64"/>
        <v>2455.4883095727687</v>
      </c>
      <c r="FS107" s="37">
        <f t="shared" ca="1" si="65"/>
        <v>2299.8287385544536</v>
      </c>
      <c r="FT107" s="37">
        <f t="shared" ca="1" si="66"/>
        <v>2434.003061032086</v>
      </c>
      <c r="FU107" s="37">
        <f t="shared" ca="1" si="67"/>
        <v>2287.2789861727074</v>
      </c>
      <c r="FV107" s="37">
        <f t="shared" ca="1" si="68"/>
        <v>2342.696181100348</v>
      </c>
      <c r="FW107" s="37">
        <f t="shared" ca="1" si="69"/>
        <v>2204.3946683664626</v>
      </c>
      <c r="FX107" s="37">
        <f t="shared" ca="1" si="70"/>
        <v>2070.1213550325933</v>
      </c>
      <c r="FY107" s="37">
        <f t="shared" ca="1" si="71"/>
        <v>1939.7589149026232</v>
      </c>
      <c r="FZ107" s="37">
        <f t="shared" ca="1" si="72"/>
        <v>2070.5309294510789</v>
      </c>
      <c r="GA107" s="37"/>
      <c r="GB107" s="37">
        <f t="shared" ca="1" si="73"/>
        <v>619.78710489254945</v>
      </c>
      <c r="GC107" s="37">
        <f t="shared" ca="1" si="74"/>
        <v>752.38882585956367</v>
      </c>
      <c r="GD107" s="37">
        <f t="shared" ca="1" si="23"/>
        <v>798.91237049762515</v>
      </c>
      <c r="GE107" s="37">
        <f t="shared" ca="1" si="24"/>
        <v>1037.4016239651432</v>
      </c>
      <c r="GF107" s="37">
        <f t="shared" ca="1" si="25"/>
        <v>1312.627943996674</v>
      </c>
      <c r="GG107" s="37">
        <f t="shared" ca="1" si="26"/>
        <v>1556.4509620718038</v>
      </c>
      <c r="GH107" s="37">
        <f t="shared" ca="1" si="27"/>
        <v>1798.878008430037</v>
      </c>
      <c r="GI107" s="37">
        <f t="shared" ca="1" si="28"/>
        <v>1911.1033754901957</v>
      </c>
      <c r="GJ107" s="37">
        <f t="shared" ca="1" si="29"/>
        <v>1708.0029414191347</v>
      </c>
      <c r="GK107" s="37">
        <f t="shared" ca="1" si="30"/>
        <v>1823.5434329852774</v>
      </c>
      <c r="GL107" s="37">
        <f t="shared" ca="1" si="31"/>
        <v>2094.8670966904847</v>
      </c>
      <c r="GM107" s="37">
        <f t="shared" ca="1" si="32"/>
        <v>1909.0014284393469</v>
      </c>
      <c r="GN107" s="37">
        <f t="shared" ca="1" si="33"/>
        <v>2071.8052302022556</v>
      </c>
      <c r="GO107" s="37">
        <f t="shared" ca="1" si="34"/>
        <v>1896.6090116603216</v>
      </c>
      <c r="GP107" s="37">
        <f t="shared" ca="1" si="35"/>
        <v>2072.1867143596523</v>
      </c>
      <c r="GQ107" s="37">
        <f t="shared" ca="1" si="36"/>
        <v>2240.7903469150119</v>
      </c>
      <c r="GR107" s="37">
        <f t="shared" ca="1" si="37"/>
        <v>2455.4883095727687</v>
      </c>
      <c r="GS107" s="37">
        <f t="shared" ca="1" si="38"/>
        <v>2299.8287385544536</v>
      </c>
      <c r="GT107" s="37">
        <f t="shared" ca="1" si="39"/>
        <v>2434.003061032086</v>
      </c>
      <c r="GU107" s="37">
        <f t="shared" ca="1" si="40"/>
        <v>2287.2789861727074</v>
      </c>
      <c r="GV107" s="37">
        <f t="shared" ca="1" si="41"/>
        <v>2342.696181100348</v>
      </c>
      <c r="GW107" s="37">
        <f t="shared" ca="1" si="42"/>
        <v>2204.3946683664626</v>
      </c>
      <c r="GX107" s="37">
        <f t="shared" ca="1" si="43"/>
        <v>2070.1213550325933</v>
      </c>
      <c r="GY107" s="37">
        <f t="shared" ca="1" si="44"/>
        <v>1939.7589149026232</v>
      </c>
      <c r="GZ107" s="37">
        <f t="shared" ca="1" si="45"/>
        <v>2070.5309294510789</v>
      </c>
      <c r="HA107" s="37"/>
      <c r="HB107" s="37">
        <f t="shared" ca="1" si="77"/>
        <v>1312.627943996674</v>
      </c>
      <c r="HC107" s="37">
        <f t="shared" ca="1" si="75"/>
        <v>1312.627943996674</v>
      </c>
      <c r="HD107" s="37">
        <f t="shared" ca="1" si="76"/>
        <v>0</v>
      </c>
      <c r="HE107" s="5"/>
      <c r="HF107" s="37">
        <f t="shared" si="87"/>
        <v>-0.27777777777777779</v>
      </c>
      <c r="HG107" s="37">
        <f>$HG$74</f>
        <v>5.5555555555555566E-2</v>
      </c>
      <c r="HH107" s="19">
        <f>IF(C$11="x",0,Satokasvi!$H$6*(1+$HF107)*(1+_xlfn.XLOOKUP($HG107,$HG$67:$HG$76,HH$67:HH$76)))</f>
        <v>1815.5864197530861</v>
      </c>
      <c r="HI107" s="35">
        <f>IF(D$11="x",0,Satokasvi!$H$6*(1+$HF107)*(1+_xlfn.XLOOKUP($HG107,$HG$67:$HG$76,HI$67:HI$76)))</f>
        <v>1825.6172839506171</v>
      </c>
      <c r="HJ107" s="35">
        <f>IF(E$11="x",0,Satokasvi!$H$6*(1+$HF107)*(1+_xlfn.XLOOKUP($HG107,$HG$67:$HG$76,HJ$67:HJ$76)))</f>
        <v>1835.6481481481478</v>
      </c>
      <c r="HK107" s="35">
        <f>IF(F$11="x",0,Satokasvi!$H$6*(1+$HF107)*(1+_xlfn.XLOOKUP($HG107,$HG$67:$HG$76,HK$67:HK$76)))</f>
        <v>1845.6790123456788</v>
      </c>
      <c r="HL107" s="35">
        <f>IF(G$11="x",0,Satokasvi!$H$6*(1+$HF107)*(1+_xlfn.XLOOKUP($HG107,$HG$67:$HG$76,HL$67:HL$76)))</f>
        <v>1855.7098765432095</v>
      </c>
      <c r="HM107" s="35">
        <f>IF(H$11="x",0,Satokasvi!$H$6*(1+$HF107)*(1+_xlfn.XLOOKUP($HG107,$HG$67:$HG$76,HM$67:HM$76)))</f>
        <v>1865.7407407407409</v>
      </c>
      <c r="HN107" s="35">
        <f>IF(I$11="x",0,Satokasvi!$H$6*(1+$HF107)*(1+_xlfn.XLOOKUP($HG107,$HG$67:$HG$76,HN$67:HN$76)))</f>
        <v>1875.7716049382716</v>
      </c>
      <c r="HO107" s="35">
        <f>IF(J$11="x",0,Satokasvi!$H$6*(1+$HF107)*(1+_xlfn.XLOOKUP($HG107,$HG$67:$HG$76,HO$67:HO$76)))</f>
        <v>1885.8024691358025</v>
      </c>
      <c r="HP107" s="35">
        <f>IF(K$11="x",0,Satokasvi!$H$6*(1+$HF107)*(1+_xlfn.XLOOKUP($HG107,$HG$67:$HG$76,HP$67:HP$76)))</f>
        <v>1895.8333333333333</v>
      </c>
      <c r="HQ107" s="35">
        <f>IF(L$11="x",0,Satokasvi!$H$6*(1+$HF107)*(1+_xlfn.XLOOKUP($HG107,$HG$67:$HG$76,HQ$67:HQ$76)))</f>
        <v>1905.8641975308642</v>
      </c>
      <c r="HR107" s="35">
        <f>IF(M$11="x",0,Satokasvi!$H$6*(1+$HF107)*(1+_xlfn.XLOOKUP($HG107,$HG$67:$HG$76,HR$67:HR$76)))</f>
        <v>1905.8641975308642</v>
      </c>
      <c r="HS107" s="35">
        <f>IF(N$11="x",0,Satokasvi!$H$6*(1+$HF107)*(1+_xlfn.XLOOKUP($HG107,$HG$67:$HG$76,HS$67:HS$76)))</f>
        <v>1905.8641975308642</v>
      </c>
      <c r="HT107" s="35">
        <f>IF(O$11="x",0,Satokasvi!$H$6*(1+$HF107)*(1+_xlfn.XLOOKUP($HG107,$HG$67:$HG$76,HT$67:HT$76)))</f>
        <v>1905.8641975308642</v>
      </c>
      <c r="HU107" s="35">
        <f>IF(P$11="x",0,Satokasvi!$H$6*(1+$HF107)*(1+_xlfn.XLOOKUP($HG107,$HG$67:$HG$76,HU$67:HU$76)))</f>
        <v>1905.8641975308642</v>
      </c>
      <c r="HV107" s="35">
        <f>IF(Q$11="x",0,Satokasvi!$H$6*(1+$HF107)*(1+_xlfn.XLOOKUP($HG107,$HG$67:$HG$76,HV$67:HV$76)))</f>
        <v>1905.8641975308642</v>
      </c>
      <c r="HW107" s="35">
        <f>IF(R$11="x",0,Satokasvi!$H$6*(1+$HF107)*(1+_xlfn.XLOOKUP($HG107,$HG$67:$HG$76,HW$67:HW$76)))</f>
        <v>1905.8641975308642</v>
      </c>
      <c r="HX107" s="35">
        <f>IF(S$11="x",0,Satokasvi!$H$6*(1+$HF107)*(1+_xlfn.XLOOKUP($HG107,$HG$67:$HG$76,HX$67:HX$76)))</f>
        <v>1905.8641975308642</v>
      </c>
      <c r="HY107" s="35">
        <f>IF(T$11="x",0,Satokasvi!$H$6*(1+$HF107)*(1+_xlfn.XLOOKUP($HG107,$HG$67:$HG$76,HY$67:HY$76)))</f>
        <v>1905.8641975308642</v>
      </c>
      <c r="HZ107" s="35">
        <f>IF(U$11="x",0,Satokasvi!$H$6*(1+$HF107)*(1+_xlfn.XLOOKUP($HG107,$HG$67:$HG$76,HZ$67:HZ$76)))</f>
        <v>1905.8641975308642</v>
      </c>
      <c r="IA107" s="35">
        <f>IF(V$11="x",0,Satokasvi!$H$6*(1+$HF107)*(1+_xlfn.XLOOKUP($HG107,$HG$67:$HG$76,IA$67:IA$76)))</f>
        <v>1905.8641975308642</v>
      </c>
      <c r="IB107" s="35">
        <f>IF(W$11="x",0,Satokasvi!$H$6*(1+$HF107)*(1+_xlfn.XLOOKUP($HG107,$HG$67:$HG$76,IB$67:IB$76)))</f>
        <v>1905.8641975308642</v>
      </c>
      <c r="IC107" s="35">
        <f>IF(X$11="x",0,Satokasvi!$H$6*(1+$HF107)*(1+_xlfn.XLOOKUP($HG107,$HG$67:$HG$76,IC$67:IC$76)))</f>
        <v>1905.8641975308642</v>
      </c>
      <c r="ID107" s="35">
        <f>IF(Y$11="x",0,Satokasvi!$H$6*(1+$HF107)*(1+_xlfn.XLOOKUP($HG107,$HG$67:$HG$76,ID$67:ID$76)))</f>
        <v>1905.8641975308642</v>
      </c>
      <c r="IE107" s="35">
        <f>IF(Z$11="x",0,Satokasvi!$H$6*(1+$HF107)*(1+_xlfn.XLOOKUP($HG107,$HG$67:$HG$76,IE$67:IE$76)))</f>
        <v>1905.8641975308642</v>
      </c>
      <c r="IF107" s="35">
        <f>IF(AA$11="x",0,Satokasvi!$H$6*(1+$HF107)*(1+_xlfn.XLOOKUP($HG107,$HG$67:$HG$76,IF$67:IF$76)))</f>
        <v>1905.8641975308642</v>
      </c>
    </row>
    <row r="108" spans="2:240" x14ac:dyDescent="0.35">
      <c r="B108" s="15">
        <f t="shared" ca="1" si="86"/>
        <v>0.23837760120026497</v>
      </c>
      <c r="C108" s="15">
        <f t="shared" ca="1" si="86"/>
        <v>0.871198833621177</v>
      </c>
      <c r="D108" s="15">
        <f t="shared" ca="1" si="86"/>
        <v>0.63300803593653265</v>
      </c>
      <c r="E108" s="15">
        <f t="shared" ca="1" si="86"/>
        <v>5.0026940459931279E-2</v>
      </c>
      <c r="F108" s="15">
        <f t="shared" ca="1" si="86"/>
        <v>4.7306430332671789E-2</v>
      </c>
      <c r="G108" s="15">
        <f t="shared" ca="1" si="86"/>
        <v>0.36202997681461468</v>
      </c>
      <c r="H108" s="15">
        <f t="shared" ca="1" si="86"/>
        <v>0.48758361880330259</v>
      </c>
      <c r="I108" s="15">
        <f t="shared" ca="1" si="86"/>
        <v>0.38783282459916946</v>
      </c>
      <c r="J108" s="15">
        <f t="shared" ca="1" si="86"/>
        <v>0.94145636128766963</v>
      </c>
      <c r="K108" s="15">
        <f t="shared" ca="1" si="86"/>
        <v>0.43481397633562924</v>
      </c>
      <c r="L108" s="15">
        <f t="shared" ca="1" si="86"/>
        <v>0.19089687615200079</v>
      </c>
      <c r="M108" s="15">
        <f t="shared" ca="1" si="86"/>
        <v>0.74915000697260281</v>
      </c>
      <c r="N108" s="15">
        <f t="shared" ca="1" si="86"/>
        <v>0.61378871504047583</v>
      </c>
      <c r="O108" s="15">
        <f t="shared" ca="1" si="86"/>
        <v>0.48326724712652092</v>
      </c>
      <c r="P108" s="15">
        <f t="shared" ca="1" si="86"/>
        <v>0.90641114003298606</v>
      </c>
      <c r="Q108" s="15">
        <f t="shared" ca="1" si="86"/>
        <v>0.81606481453855773</v>
      </c>
      <c r="R108" s="15">
        <f t="shared" ca="1" si="85"/>
        <v>0.80688799216174478</v>
      </c>
      <c r="S108" s="15">
        <f t="shared" ca="1" si="85"/>
        <v>0.33686842528677408</v>
      </c>
      <c r="T108" s="15">
        <f t="shared" ca="1" si="81"/>
        <v>0.88360250720243283</v>
      </c>
      <c r="U108" s="15">
        <f t="shared" ca="1" si="81"/>
        <v>0.37612426703204493</v>
      </c>
      <c r="V108" s="15">
        <f t="shared" ca="1" si="81"/>
        <v>0.63904759634805841</v>
      </c>
      <c r="W108" s="15">
        <f t="shared" ca="1" si="81"/>
        <v>0.1897286352525217</v>
      </c>
      <c r="X108" s="15">
        <f t="shared" ca="1" si="81"/>
        <v>0.36828729943666327</v>
      </c>
      <c r="Y108" s="15">
        <f t="shared" ca="1" si="81"/>
        <v>0.14975343510583661</v>
      </c>
      <c r="Z108" s="15">
        <f t="shared" ca="1" si="81"/>
        <v>0.10247275881126083</v>
      </c>
      <c r="AB108" s="5">
        <f ca="1">_xlfn.NORM.INV(B108,Satokasvi!$H$8,Satokasvi!$I$8)*_xlfn.BINOM.INV(1,(1-Satokasvi!$H$15),B108)</f>
        <v>0</v>
      </c>
      <c r="AC108" s="5">
        <f ca="1">_xlfn.NORM.INV(C108,Satokasvi!$H$8,Satokasvi!$I$8)*_xlfn.BINOM.INV(1,(1-Satokasvi!$H$15),C108)</f>
        <v>2783.0190899094105</v>
      </c>
      <c r="AD108" s="5">
        <f ca="1">_xlfn.NORM.INV(D108,Satokasvi!$H$8,Satokasvi!$I$8)*_xlfn.BINOM.INV(1,(1-Satokasvi!$H$15),D108)</f>
        <v>2584.9577078477614</v>
      </c>
      <c r="AE108" s="5">
        <f ca="1">_xlfn.NORM.INV(E108,Satokasvi!$H$8,Satokasvi!$I$8)*_xlfn.BINOM.INV(1,(1-Satokasvi!$H$15),E108)</f>
        <v>0</v>
      </c>
      <c r="AF108" s="5">
        <f ca="1">_xlfn.NORM.INV(F108,Satokasvi!$H$8,Satokasvi!$I$8)*_xlfn.BINOM.INV(1,(1-Satokasvi!$H$15),F108)</f>
        <v>0</v>
      </c>
      <c r="AG108" s="5">
        <f ca="1">_xlfn.NORM.INV(G108,Satokasvi!$H$8,Satokasvi!$I$8)*_xlfn.BINOM.INV(1,(1-Satokasvi!$H$15),G108)</f>
        <v>2411.7405003710242</v>
      </c>
      <c r="AH108" s="5">
        <f ca="1">_xlfn.NORM.INV(H108,Satokasvi!$H$8,Satokasvi!$I$8)*_xlfn.BINOM.INV(1,(1-Satokasvi!$H$15),H108)</f>
        <v>2492.2179303736098</v>
      </c>
      <c r="AI108" s="5">
        <f ca="1">_xlfn.NORM.INV(I108,Satokasvi!$H$8,Satokasvi!$I$8)*_xlfn.BINOM.INV(1,(1-Satokasvi!$H$15),I108)</f>
        <v>2428.7570181290398</v>
      </c>
      <c r="AJ108" s="5">
        <f ca="1">_xlfn.NORM.INV(J108,Satokasvi!$H$8,Satokasvi!$I$8)*_xlfn.BINOM.INV(1,(1-Satokasvi!$H$15),J108)</f>
        <v>2891.7793236441357</v>
      </c>
      <c r="AK108" s="5">
        <f ca="1">_xlfn.NORM.INV(K108,Satokasvi!$H$8,Satokasvi!$I$8)*_xlfn.BINOM.INV(1,(1-Satokasvi!$H$15),K108)</f>
        <v>2458.9672291717416</v>
      </c>
      <c r="AL108" s="5">
        <f ca="1">_xlfn.NORM.INV(L108,Satokasvi!$H$8,Satokasvi!$I$8)*_xlfn.BINOM.INV(1,(1-Satokasvi!$H$15),L108)</f>
        <v>0</v>
      </c>
      <c r="AM108" s="5">
        <f ca="1">_xlfn.NORM.INV(M108,Satokasvi!$H$8,Satokasvi!$I$8)*_xlfn.BINOM.INV(1,(1-Satokasvi!$H$15),M108)</f>
        <v>2667.9543359007316</v>
      </c>
      <c r="AN108" s="5">
        <f ca="1">_xlfn.NORM.INV(N108,Satokasvi!$H$8,Satokasvi!$I$8)*_xlfn.BINOM.INV(1,(1-Satokasvi!$H$15),N108)</f>
        <v>2572.3018824781798</v>
      </c>
      <c r="AO108" s="5">
        <f ca="1">_xlfn.NORM.INV(O108,Satokasvi!$H$8,Satokasvi!$I$8)*_xlfn.BINOM.INV(1,(1-Satokasvi!$H$15),O108)</f>
        <v>2489.5112258366298</v>
      </c>
      <c r="AP108" s="5">
        <f ca="1">_xlfn.NORM.INV(P108,Satokasvi!$H$8,Satokasvi!$I$8)*_xlfn.BINOM.INV(1,(1-Satokasvi!$H$15),P108)</f>
        <v>2829.7435634646226</v>
      </c>
      <c r="AQ108" s="5">
        <f ca="1">_xlfn.NORM.INV(Q108,Satokasvi!$H$8,Satokasvi!$I$8)*_xlfn.BINOM.INV(1,(1-Satokasvi!$H$15),Q108)</f>
        <v>2725.1174118978697</v>
      </c>
      <c r="AR108" s="5">
        <f ca="1">_xlfn.NORM.INV(R108,Satokasvi!$H$8,Satokasvi!$I$8)*_xlfn.BINOM.INV(1,(1-Satokasvi!$H$15),R108)</f>
        <v>2716.6213562777275</v>
      </c>
      <c r="AS108" s="5">
        <f ca="1">_xlfn.NORM.INV(S108,Satokasvi!$H$8,Satokasvi!$I$8)*_xlfn.BINOM.INV(1,(1-Satokasvi!$H$15),S108)</f>
        <v>2394.7437582412044</v>
      </c>
      <c r="AT108" s="5">
        <f ca="1">_xlfn.NORM.INV(T108,Satokasvi!$H$8,Satokasvi!$I$8)*_xlfn.BINOM.INV(1,(1-Satokasvi!$H$15),T108)</f>
        <v>2798.2974901397624</v>
      </c>
      <c r="AU108" s="5">
        <f ca="1">_xlfn.NORM.INV(U108,Satokasvi!$H$8,Satokasvi!$I$8)*_xlfn.BINOM.INV(1,(1-Satokasvi!$H$15),U108)</f>
        <v>2421.0810292935221</v>
      </c>
      <c r="AV108" s="5">
        <f ca="1">_xlfn.NORM.INV(V108,Satokasvi!$H$8,Satokasvi!$I$8)*_xlfn.BINOM.INV(1,(1-Satokasvi!$H$15),V108)</f>
        <v>2588.9785546285143</v>
      </c>
      <c r="AW108" s="5">
        <f ca="1">_xlfn.NORM.INV(W108,Satokasvi!$H$8,Satokasvi!$I$8)*_xlfn.BINOM.INV(1,(1-Satokasvi!$H$15),W108)</f>
        <v>0</v>
      </c>
      <c r="AX108" s="5">
        <f ca="1">_xlfn.NORM.INV(X108,Satokasvi!$H$8,Satokasvi!$I$8)*_xlfn.BINOM.INV(1,(1-Satokasvi!$H$15),X108)</f>
        <v>2415.9017736879964</v>
      </c>
      <c r="AY108" s="5">
        <f ca="1">_xlfn.NORM.INV(Y108,Satokasvi!$H$8,Satokasvi!$I$8)*_xlfn.BINOM.INV(1,(1-Satokasvi!$H$15),Y108)</f>
        <v>0</v>
      </c>
      <c r="AZ108" s="5">
        <f ca="1">_xlfn.NORM.INV(Z108,Satokasvi!$H$8,Satokasvi!$I$8)*_xlfn.BINOM.INV(1,(1-Satokasvi!$H$15),Z108)</f>
        <v>0</v>
      </c>
      <c r="BB108" s="5">
        <f ca="1">IF(C$11="x",0,_xlfn.NORM.INV(B108,Satokasvi!$H$8,Satokasvi!$I$8)*IF(C$8="x",(1+Toimenpiteet!$C$7),1)*IF(C$9="x",(1+Toimenpiteet!$C$34),1)*(1+C$30)*_xlfn.BINOM.INV(1,(1-(Satokasvi!$H$15*(1+C$41))),B108))</f>
        <v>0</v>
      </c>
      <c r="BC108" s="5">
        <f ca="1">IF(D$11="x",0,_xlfn.NORM.INV(C108,Satokasvi!$H$8,Satokasvi!$I$8)*IF(D$8="x",(1+Toimenpiteet!$C$7),1)*IF(D$9="x",(1+Toimenpiteet!$C$34),1)*(1+D$30)*_xlfn.BINOM.INV(1,(1-(Satokasvi!$H$15*(1+D$41))),C108))</f>
        <v>2783.0190899094105</v>
      </c>
      <c r="BD108" s="5">
        <f ca="1">IF(E$11="x",0,_xlfn.NORM.INV(D108,Satokasvi!$H$8,Satokasvi!$I$8)*IF(E$8="x",(1+Toimenpiteet!$C$7),1)*IF(E$9="x",(1+Toimenpiteet!$C$34),1)*(1+E$30)*_xlfn.BINOM.INV(1,(1-(Satokasvi!$H$15*(1+E$41))),D108))</f>
        <v>2584.9577078477614</v>
      </c>
      <c r="BE108" s="5">
        <f ca="1">IF(F$11="x",0,_xlfn.NORM.INV(E108,Satokasvi!$H$8,Satokasvi!$I$8)*IF(F$8="x",(1+Toimenpiteet!$C$7),1)*IF(F$9="x",(1+Toimenpiteet!$C$34),1)*(1+F$30)*_xlfn.BINOM.INV(1,(1-(Satokasvi!$H$15*(1+F$41))),E108))</f>
        <v>0</v>
      </c>
      <c r="BF108" s="5">
        <f ca="1">IF(G$11="x",0,_xlfn.NORM.INV(F108,Satokasvi!$H$8,Satokasvi!$I$8)*IF(G$8="x",(1+Toimenpiteet!$C$7),1)*IF(G$9="x",(1+Toimenpiteet!$C$34),1)*(1+G$30)*_xlfn.BINOM.INV(1,(1-(Satokasvi!$H$15*(1+G$41))),F108))</f>
        <v>0</v>
      </c>
      <c r="BG108" s="5">
        <f ca="1">IF(H$11="x",0,_xlfn.NORM.INV(G108,Satokasvi!$H$8,Satokasvi!$I$8)*IF(H$8="x",(1+Toimenpiteet!$C$7),1)*IF(H$9="x",(1+Toimenpiteet!$C$34),1)*(1+H$30)*_xlfn.BINOM.INV(1,(1-(Satokasvi!$H$15*(1+H$41))),G108))</f>
        <v>2411.7405003710242</v>
      </c>
      <c r="BH108" s="5">
        <f ca="1">IF(I$11="x",0,_xlfn.NORM.INV(H108,Satokasvi!$H$8,Satokasvi!$I$8)*IF(I$8="x",(1+Toimenpiteet!$C$7),1)*IF(I$9="x",(1+Toimenpiteet!$C$34),1)*(1+I$30)*_xlfn.BINOM.INV(1,(1-(Satokasvi!$H$15*(1+I$41))),H108))</f>
        <v>2492.2179303736098</v>
      </c>
      <c r="BI108" s="5">
        <f ca="1">IF(J$11="x",0,_xlfn.NORM.INV(I108,Satokasvi!$H$8,Satokasvi!$I$8)*IF(J$8="x",(1+Toimenpiteet!$C$7),1)*IF(J$9="x",(1+Toimenpiteet!$C$34),1)*(1+J$30)*_xlfn.BINOM.INV(1,(1-(Satokasvi!$H$15*(1+J$41))),I108))</f>
        <v>2428.7570181290398</v>
      </c>
      <c r="BJ108" s="5">
        <f ca="1">IF(K$11="x",0,_xlfn.NORM.INV(J108,Satokasvi!$H$8,Satokasvi!$I$8)*IF(K$8="x",(1+Toimenpiteet!$C$7),1)*IF(K$9="x",(1+Toimenpiteet!$C$34),1)*(1+K$30)*_xlfn.BINOM.INV(1,(1-(Satokasvi!$H$15*(1+K$41))),J108))</f>
        <v>2891.7793236441357</v>
      </c>
      <c r="BK108" s="5">
        <f ca="1">IF(L$11="x",0,_xlfn.NORM.INV(K108,Satokasvi!$H$8,Satokasvi!$I$8)*IF(L$8="x",(1+Toimenpiteet!$C$7),1)*IF(L$9="x",(1+Toimenpiteet!$C$34),1)*(1+L$30)*_xlfn.BINOM.INV(1,(1-(Satokasvi!$H$15*(1+L$41))),K108))</f>
        <v>2458.9672291717416</v>
      </c>
      <c r="BL108" s="5">
        <f ca="1">IF(M$11="x",0,_xlfn.NORM.INV(L108,Satokasvi!$H$8,Satokasvi!$I$8)*IF(M$8="x",(1+Toimenpiteet!$C$7),1)*IF(M$9="x",(1+Toimenpiteet!$C$34),1)*(1+M$30)*_xlfn.BINOM.INV(1,(1-(Satokasvi!$H$15*(1+M$41))),L108))</f>
        <v>0</v>
      </c>
      <c r="BM108" s="5">
        <f ca="1">IF(N$11="x",0,_xlfn.NORM.INV(M108,Satokasvi!$H$8,Satokasvi!$I$8)*IF(N$8="x",(1+Toimenpiteet!$C$7),1)*IF(N$9="x",(1+Toimenpiteet!$C$34),1)*(1+N$30)*_xlfn.BINOM.INV(1,(1-(Satokasvi!$H$15*(1+N$41))),M108))</f>
        <v>2667.9543359007316</v>
      </c>
      <c r="BN108" s="5">
        <f ca="1">IF(O$11="x",0,_xlfn.NORM.INV(N108,Satokasvi!$H$8,Satokasvi!$I$8)*IF(O$8="x",(1+Toimenpiteet!$C$7),1)*IF(O$9="x",(1+Toimenpiteet!$C$34),1)*(1+O$30)*_xlfn.BINOM.INV(1,(1-(Satokasvi!$H$15*(1+O$41))),N108))</f>
        <v>2572.3018824781798</v>
      </c>
      <c r="BO108" s="5">
        <f ca="1">IF(P$11="x",0,_xlfn.NORM.INV(O108,Satokasvi!$H$8,Satokasvi!$I$8)*IF(P$8="x",(1+Toimenpiteet!$C$7),1)*IF(P$9="x",(1+Toimenpiteet!$C$34),1)*(1+P$30)*_xlfn.BINOM.INV(1,(1-(Satokasvi!$H$15*(1+P$41))),O108))</f>
        <v>2489.5112258366298</v>
      </c>
      <c r="BP108" s="5">
        <f ca="1">IF(Q$11="x",0,_xlfn.NORM.INV(P108,Satokasvi!$H$8,Satokasvi!$I$8)*IF(Q$8="x",(1+Toimenpiteet!$C$7),1)*IF(Q$9="x",(1+Toimenpiteet!$C$34),1)*(1+Q$30)*_xlfn.BINOM.INV(1,(1-(Satokasvi!$H$15*(1+Q$41))),P108))</f>
        <v>2829.7435634646226</v>
      </c>
      <c r="BQ108" s="5">
        <f ca="1">IF(R$11="x",0,_xlfn.NORM.INV(Q108,Satokasvi!$H$8,Satokasvi!$I$8)*IF(R$8="x",(1+Toimenpiteet!$C$7),1)*IF(R$9="x",(1+Toimenpiteet!$C$34),1)*(1+R$30)*_xlfn.BINOM.INV(1,(1-(Satokasvi!$H$15*(1+R$41))),Q108))</f>
        <v>2725.1174118978697</v>
      </c>
      <c r="BR108" s="5">
        <f ca="1">IF(S$11="x",0,_xlfn.NORM.INV(R108,Satokasvi!$H$8,Satokasvi!$I$8)*IF(S$8="x",(1+Toimenpiteet!$C$7),1)*IF(S$9="x",(1+Toimenpiteet!$C$34),1)*(1+S$30)*_xlfn.BINOM.INV(1,(1-(Satokasvi!$H$15*(1+S$41))),R108))</f>
        <v>2716.6213562777275</v>
      </c>
      <c r="BS108" s="5">
        <f ca="1">IF(T$11="x",0,_xlfn.NORM.INV(S108,Satokasvi!$H$8,Satokasvi!$I$8)*IF(T$8="x",(1+Toimenpiteet!$C$7),1)*IF(T$9="x",(1+Toimenpiteet!$C$34),1)*(1+T$30)*_xlfn.BINOM.INV(1,(1-(Satokasvi!$H$15*(1+T$41))),S108))</f>
        <v>2394.7437582412044</v>
      </c>
      <c r="BT108" s="5">
        <f ca="1">IF(U$11="x",0,_xlfn.NORM.INV(T108,Satokasvi!$H$8,Satokasvi!$I$8)*IF(U$8="x",(1+Toimenpiteet!$C$7),1)*IF(U$9="x",(1+Toimenpiteet!$C$34),1)*(1+U$30)*_xlfn.BINOM.INV(1,(1-(Satokasvi!$H$15*(1+U$41))),T108))</f>
        <v>2798.2974901397624</v>
      </c>
      <c r="BU108" s="5">
        <f ca="1">IF(V$11="x",0,_xlfn.NORM.INV(U108,Satokasvi!$H$8,Satokasvi!$I$8)*IF(V$8="x",(1+Toimenpiteet!$C$7),1)*IF(V$9="x",(1+Toimenpiteet!$C$34),1)*(1+V$30)*_xlfn.BINOM.INV(1,(1-(Satokasvi!$H$15*(1+V$41))),U108))</f>
        <v>2421.0810292935221</v>
      </c>
      <c r="BV108" s="5">
        <f ca="1">IF(W$11="x",0,_xlfn.NORM.INV(V108,Satokasvi!$H$8,Satokasvi!$I$8)*IF(W$8="x",(1+Toimenpiteet!$C$7),1)*IF(W$9="x",(1+Toimenpiteet!$C$34),1)*(1+W$30)*_xlfn.BINOM.INV(1,(1-(Satokasvi!$H$15*(1+W$41))),V108))</f>
        <v>2588.9785546285143</v>
      </c>
      <c r="BW108" s="5">
        <f ca="1">IF(X$11="x",0,_xlfn.NORM.INV(W108,Satokasvi!$H$8,Satokasvi!$I$8)*IF(X$8="x",(1+Toimenpiteet!$C$7),1)*IF(X$9="x",(1+Toimenpiteet!$C$34),1)*(1+X$30)*_xlfn.BINOM.INV(1,(1-(Satokasvi!$H$15*(1+X$41))),W108))</f>
        <v>0</v>
      </c>
      <c r="BX108" s="5">
        <f ca="1">IF(Y$11="x",0,_xlfn.NORM.INV(X108,Satokasvi!$H$8,Satokasvi!$I$8)*IF(Y$8="x",(1+Toimenpiteet!$C$7),1)*IF(Y$9="x",(1+Toimenpiteet!$C$34),1)*(1+Y$30)*_xlfn.BINOM.INV(1,(1-(Satokasvi!$H$15*(1+Y$41))),X108))</f>
        <v>2415.9017736879964</v>
      </c>
      <c r="BY108" s="5">
        <f ca="1">IF(Z$11="x",0,_xlfn.NORM.INV(Y108,Satokasvi!$H$8,Satokasvi!$I$8)*IF(Z$8="x",(1+Toimenpiteet!$C$7),1)*IF(Z$9="x",(1+Toimenpiteet!$C$34),1)*(1+Z$30)*_xlfn.BINOM.INV(1,(1-(Satokasvi!$H$15*(1+Z$41))),Y108))</f>
        <v>0</v>
      </c>
      <c r="BZ108" s="5">
        <f ca="1">IF(AA$11="x",0,_xlfn.NORM.INV(Z108,Satokasvi!$H$8,Satokasvi!$I$8)*IF(AA$8="x",(1+Toimenpiteet!$C$7),1)*IF(AA$9="x",(1+Toimenpiteet!$C$34),1)*(1+AA$30)*_xlfn.BINOM.INV(1,(1-(Satokasvi!$H$15*(1+AA$41))),Z108))</f>
        <v>0</v>
      </c>
      <c r="CB108" s="35">
        <f ca="1">_xlfn.NORM.INV(RAND(),Satokasvi!$H$13,Satokasvi!$I$13)</f>
        <v>118.65974826963944</v>
      </c>
      <c r="CC108" s="35">
        <f ca="1">_xlfn.NORM.INV(RAND(),Satokasvi!$H$13,Satokasvi!$I$13)</f>
        <v>144.53257533691931</v>
      </c>
      <c r="CD108" s="35">
        <f ca="1">_xlfn.NORM.INV(RAND(),Satokasvi!$H$13,Satokasvi!$I$13)</f>
        <v>184.135471419971</v>
      </c>
      <c r="CE108" s="35">
        <f ca="1">_xlfn.NORM.INV(RAND(),Satokasvi!$H$13,Satokasvi!$I$13)</f>
        <v>193.89908108779323</v>
      </c>
      <c r="CF108" s="35">
        <f ca="1">_xlfn.NORM.INV(RAND(),Satokasvi!$H$13,Satokasvi!$I$13)</f>
        <v>174.63964972018999</v>
      </c>
      <c r="CG108" s="35">
        <f ca="1">_xlfn.NORM.INV(RAND(),Satokasvi!$H$13,Satokasvi!$I$13)</f>
        <v>224.14214239293096</v>
      </c>
      <c r="CH108" s="35">
        <f ca="1">_xlfn.NORM.INV(RAND(),Satokasvi!$H$13,Satokasvi!$I$13)</f>
        <v>169.94981038313961</v>
      </c>
      <c r="CI108" s="35">
        <f ca="1">_xlfn.NORM.INV(RAND(),Satokasvi!$H$13,Satokasvi!$I$13)</f>
        <v>195.38365478780557</v>
      </c>
      <c r="CJ108" s="35">
        <f ca="1">_xlfn.NORM.INV(RAND(),Satokasvi!$H$13,Satokasvi!$I$13)</f>
        <v>271.60677938405877</v>
      </c>
      <c r="CK108" s="35">
        <f ca="1">_xlfn.NORM.INV(RAND(),Satokasvi!$H$13,Satokasvi!$I$13)</f>
        <v>169.09075944560993</v>
      </c>
      <c r="CL108" s="35">
        <f ca="1">_xlfn.NORM.INV(RAND(),Satokasvi!$H$13,Satokasvi!$I$13)</f>
        <v>117.42760091185886</v>
      </c>
      <c r="CM108" s="35">
        <f ca="1">_xlfn.NORM.INV(RAND(),Satokasvi!$H$13,Satokasvi!$I$13)</f>
        <v>205.87716171694302</v>
      </c>
      <c r="CN108" s="35">
        <f ca="1">_xlfn.NORM.INV(RAND(),Satokasvi!$H$13,Satokasvi!$I$13)</f>
        <v>207.69857486973211</v>
      </c>
      <c r="CO108" s="35">
        <f ca="1">_xlfn.NORM.INV(RAND(),Satokasvi!$H$13,Satokasvi!$I$13)</f>
        <v>262.7065018485747</v>
      </c>
      <c r="CP108" s="35">
        <f ca="1">_xlfn.NORM.INV(RAND(),Satokasvi!$H$13,Satokasvi!$I$13)</f>
        <v>271.20001458387986</v>
      </c>
      <c r="CQ108" s="35">
        <f ca="1">_xlfn.NORM.INV(RAND(),Satokasvi!$H$13,Satokasvi!$I$13)</f>
        <v>202.85590363000941</v>
      </c>
      <c r="CR108" s="35">
        <f ca="1">_xlfn.NORM.INV(RAND(),Satokasvi!$H$13,Satokasvi!$I$13)</f>
        <v>161.19498913850009</v>
      </c>
      <c r="CS108" s="35">
        <f ca="1">_xlfn.NORM.INV(RAND(),Satokasvi!$H$13,Satokasvi!$I$13)</f>
        <v>236.77274953301639</v>
      </c>
      <c r="CT108" s="35">
        <f ca="1">_xlfn.NORM.INV(RAND(),Satokasvi!$H$13,Satokasvi!$I$13)</f>
        <v>132.43208265493507</v>
      </c>
      <c r="CU108" s="35">
        <f ca="1">_xlfn.NORM.INV(RAND(),Satokasvi!$H$13,Satokasvi!$I$13)</f>
        <v>150.09197868614285</v>
      </c>
      <c r="CV108" s="35">
        <f ca="1">_xlfn.NORM.INV(RAND(),Satokasvi!$H$13,Satokasvi!$I$13)</f>
        <v>211.8140537265156</v>
      </c>
      <c r="CW108" s="35">
        <f ca="1">_xlfn.NORM.INV(RAND(),Satokasvi!$H$13,Satokasvi!$I$13)</f>
        <v>183.20954728241827</v>
      </c>
      <c r="CX108" s="35">
        <f ca="1">_xlfn.NORM.INV(RAND(),Satokasvi!$H$13,Satokasvi!$I$13)</f>
        <v>231.19864634879335</v>
      </c>
      <c r="CY108" s="35">
        <f ca="1">_xlfn.NORM.INV(RAND(),Satokasvi!$H$13,Satokasvi!$I$13)</f>
        <v>216.42872973184589</v>
      </c>
      <c r="CZ108" s="35">
        <f ca="1">_xlfn.NORM.INV(RAND(),Satokasvi!$H$13,Satokasvi!$I$13)</f>
        <v>251.35249657386635</v>
      </c>
      <c r="DB108" s="37">
        <f ca="1">(AB108*(CB108/1000)+(Satokasvi!$E$28-Satokasvi!$E$7))/(1+$C$13)^DB$61</f>
        <v>-257.28155339805824</v>
      </c>
      <c r="DC108" s="37">
        <f ca="1">(AC108*(CC108/1000)+(Satokasvi!$E$28-Satokasvi!$E$7))/(1+$C$13)^DC$61</f>
        <v>129.35895586428168</v>
      </c>
      <c r="DD108" s="37">
        <f ca="1">(AD108*(CD108/1000)+(Satokasvi!$E$28-Satokasvi!$E$7))/(1+$C$13)^DD$61</f>
        <v>193.07878924492141</v>
      </c>
      <c r="DE108" s="37">
        <f ca="1">(AE108*(CE108/1000)+(Satokasvi!$E$28-Satokasvi!$E$7))/(1+$C$13)^DE$61</f>
        <v>-235.44906769765757</v>
      </c>
      <c r="DF108" s="37">
        <f ca="1">(AF108*(CF108/1000)+(Satokasvi!$E$28-Satokasvi!$E$7))/(1+$C$13)^DF$61</f>
        <v>-228.59132786180348</v>
      </c>
      <c r="DG108" s="37">
        <f ca="1">(AG108*(CG108/1000)+(Satokasvi!$E$28-Satokasvi!$E$7))/(1+$C$13)^DG$61</f>
        <v>230.78778329058537</v>
      </c>
      <c r="DH108" s="37">
        <f ca="1">(AH108*(CH108/1000)+(Satokasvi!$E$28-Satokasvi!$E$7))/(1+$C$13)^DH$61</f>
        <v>128.91725660475154</v>
      </c>
      <c r="DI108" s="37">
        <f ca="1">(AI108*(CI108/1000)+(Satokasvi!$E$28-Satokasvi!$E$7))/(1+$C$13)^DI$61</f>
        <v>165.41235530606747</v>
      </c>
      <c r="DJ108" s="37">
        <f ca="1">(AJ108*(CJ108/1000)+(Satokasvi!$E$28-Satokasvi!$E$7))/(1+$C$13)^DJ$61</f>
        <v>398.86386019756185</v>
      </c>
      <c r="DK108" s="37">
        <f ca="1">(AK108*(CK108/1000)+(Satokasvi!$E$28-Satokasvi!$E$7))/(1+$C$13)^DK$61</f>
        <v>112.20090665619175</v>
      </c>
      <c r="DL108" s="37">
        <f ca="1">(AL108*(CL108/1000)+(Satokasvi!$E$28-Satokasvi!$E$7))/(1+$C$13)^DL$61</f>
        <v>-191.44163829867202</v>
      </c>
      <c r="DM108" s="37">
        <f ca="1">(AM108*(CM108/1000)+(Satokasvi!$E$28-Satokasvi!$E$7))/(1+$C$13)^DM$61</f>
        <v>199.38186612375731</v>
      </c>
      <c r="DN108" s="37">
        <f ca="1">(AN108*(CN108/1000)+(Satokasvi!$E$28-Satokasvi!$E$7))/(1+$C$13)^DN$61</f>
        <v>183.35529695983936</v>
      </c>
      <c r="DO108" s="37">
        <f ca="1">(AO108*(CO108/1000)+(Satokasvi!$E$28-Satokasvi!$E$7))/(1+$C$13)^DO$61</f>
        <v>257.18195691800094</v>
      </c>
      <c r="DP108" s="37">
        <f ca="1">(AP108*(CP108/1000)+(Satokasvi!$E$28-Satokasvi!$E$7))/(1+$C$13)^DP$61</f>
        <v>322.48844894103121</v>
      </c>
      <c r="DQ108" s="37">
        <f ca="1">(AQ108*(CQ108/1000)+(Satokasvi!$E$28-Satokasvi!$E$7))/(1+$C$13)^DQ$61</f>
        <v>179.35128075515706</v>
      </c>
      <c r="DR108" s="37">
        <f ca="1">(AR108*(CR108/1000)+(Satokasvi!$E$28-Satokasvi!$E$7))/(1+$C$13)^DR$61</f>
        <v>104.61082234238128</v>
      </c>
      <c r="DS108" s="37">
        <f ca="1">(AS108*(CS108/1000)+(Satokasvi!$E$28-Satokasvi!$E$7))/(1+$C$13)^DS$61</f>
        <v>177.39908307809844</v>
      </c>
      <c r="DT108" s="37">
        <f ca="1">(AT108*(CT108/1000)+(Satokasvi!$E$28-Satokasvi!$E$7))/(1+$C$13)^DT$61</f>
        <v>60.213287728322399</v>
      </c>
      <c r="DU108" s="37">
        <f ca="1">(AU108*(CU108/1000)+(Satokasvi!$E$28-Satokasvi!$E$7))/(1+$C$13)^DU$61</f>
        <v>54.473301731139664</v>
      </c>
      <c r="DV108" s="37">
        <f ca="1">(AV108*(CV108/1000)+(Satokasvi!$E$28-Satokasvi!$E$7))/(1+$C$13)^DV$61</f>
        <v>152.33181184121301</v>
      </c>
      <c r="DW108" s="37">
        <f ca="1">(AW108*(CW108/1000)+(Satokasvi!$E$28-Satokasvi!$E$7))/(1+$C$13)^DW$61</f>
        <v>-138.30151273388518</v>
      </c>
      <c r="DX108" s="37">
        <f ca="1">(AX108*(CX108/1000)+(Satokasvi!$E$28-Satokasvi!$E$7))/(1+$C$13)^DX$61</f>
        <v>148.74099419170707</v>
      </c>
      <c r="DY108" s="37">
        <f ca="1">(AY108*(CY108/1000)+(Satokasvi!$E$28-Satokasvi!$E$7))/(1+$C$13)^DY$61</f>
        <v>-130.36244012997</v>
      </c>
      <c r="DZ108" s="37">
        <f ca="1">(AZ108*(CZ108/1000)+(Satokasvi!$E$28-Satokasvi!$E$7))/(1+$C$13)^DZ$61</f>
        <v>-126.56547585433981</v>
      </c>
      <c r="EB108" s="37">
        <f ca="1">IF(C$11="x",Toimenpiteet!$E$115,BB108*(CB108/1000)+(Satokasvi!$E$28-Satokasvi!$E$7)+IF(C$8="x",Toimenpiteet!$E$29,0)+IF(C$9="x",Toimenpiteet!$E$60,0)+IF(C$10="x",Toimenpiteet!$E$88,0))/(1+$C$13)^EB$61</f>
        <v>-257.28155339805824</v>
      </c>
      <c r="EC108" s="37">
        <f ca="1">IF(D$11="x",Toimenpiteet!$E$115,BC108*(CC108/1000)+(Satokasvi!$E$28-Satokasvi!$E$7)+IF(D$8="x",Toimenpiteet!$E$29,0)+IF(D$9="x",Toimenpiteet!$E$60,0)+IF(D$10="x",Toimenpiteet!$E$88,0))/(1+$C$13)^EC$61</f>
        <v>129.35895586428168</v>
      </c>
      <c r="ED108" s="37">
        <f ca="1">IF(E$11="x",Toimenpiteet!$E$115,BD108*(CD108/1000)+(Satokasvi!$E$28-Satokasvi!$E$7)+IF(E$8="x",Toimenpiteet!$E$29,0)+IF(E$9="x",Toimenpiteet!$E$60,0)+IF(E$10="x",Toimenpiteet!$E$88,0))/(1+$C$13)^ED$61</f>
        <v>193.07878924492141</v>
      </c>
      <c r="EE108" s="37">
        <f ca="1">IF(F$11="x",Toimenpiteet!$E$115,BE108*(CE108/1000)+(Satokasvi!$E$28-Satokasvi!$E$7)+IF(F$8="x",Toimenpiteet!$E$29,0)+IF(F$9="x",Toimenpiteet!$E$60,0)+IF(F$10="x",Toimenpiteet!$E$88,0))/(1+$C$13)^EE$61</f>
        <v>-235.44906769765757</v>
      </c>
      <c r="EF108" s="37">
        <f ca="1">IF(G$11="x",Toimenpiteet!$E$115,BF108*(CF108/1000)+(Satokasvi!$E$28-Satokasvi!$E$7)+IF(G$8="x",Toimenpiteet!$E$29,0)+IF(G$9="x",Toimenpiteet!$E$60,0)+IF(G$10="x",Toimenpiteet!$E$88,0))/(1+$C$13)^EF$61</f>
        <v>-228.59132786180348</v>
      </c>
      <c r="EG108" s="37">
        <f ca="1">IF(H$11="x",Toimenpiteet!$E$115,BG108*(CG108/1000)+(Satokasvi!$E$28-Satokasvi!$E$7)+IF(H$8="x",Toimenpiteet!$E$29,0)+IF(H$9="x",Toimenpiteet!$E$60,0)+IF(H$10="x",Toimenpiteet!$E$88,0))/(1+$C$13)^EG$61</f>
        <v>230.78778329058537</v>
      </c>
      <c r="EH108" s="37">
        <f ca="1">IF(I$11="x",Toimenpiteet!$E$115,BH108*(CH108/1000)+(Satokasvi!$E$28-Satokasvi!$E$7)+IF(I$8="x",Toimenpiteet!$E$29,0)+IF(I$9="x",Toimenpiteet!$E$60,0)+IF(I$10="x",Toimenpiteet!$E$88,0))/(1+$C$13)^EH$61</f>
        <v>128.91725660475154</v>
      </c>
      <c r="EI108" s="37">
        <f ca="1">IF(J$11="x",Toimenpiteet!$E$115,BI108*(CI108/1000)+(Satokasvi!$E$28-Satokasvi!$E$7)+IF(J$8="x",Toimenpiteet!$E$29,0)+IF(J$9="x",Toimenpiteet!$E$60,0)+IF(J$10="x",Toimenpiteet!$E$88,0))/(1+$C$13)^EI$61</f>
        <v>165.41235530606747</v>
      </c>
      <c r="EJ108" s="37">
        <f ca="1">IF(K$11="x",Toimenpiteet!$E$115,BJ108*(CJ108/1000)+(Satokasvi!$E$28-Satokasvi!$E$7)+IF(K$8="x",Toimenpiteet!$E$29,0)+IF(K$9="x",Toimenpiteet!$E$60,0)+IF(K$10="x",Toimenpiteet!$E$88,0))/(1+$C$13)^EJ$61</f>
        <v>398.86386019756185</v>
      </c>
      <c r="EK108" s="37">
        <f ca="1">IF(L$11="x",Toimenpiteet!$E$115,BK108*(CK108/1000)+(Satokasvi!$E$28-Satokasvi!$E$7)+IF(L$8="x",Toimenpiteet!$E$29,0)+IF(L$9="x",Toimenpiteet!$E$60,0)+IF(L$10="x",Toimenpiteet!$E$88,0))/(1+$C$13)^EK$61</f>
        <v>112.20090665619175</v>
      </c>
      <c r="EL108" s="37">
        <f ca="1">IF(M$11="x",Toimenpiteet!$E$115,BL108*(CL108/1000)+(Satokasvi!$E$28-Satokasvi!$E$7)+IF(M$8="x",Toimenpiteet!$E$29,0)+IF(M$9="x",Toimenpiteet!$E$60,0)+IF(M$10="x",Toimenpiteet!$E$88,0))/(1+$C$13)^EL$61</f>
        <v>-191.44163829867202</v>
      </c>
      <c r="EM108" s="37">
        <f ca="1">IF(N$11="x",Toimenpiteet!$E$115,BM108*(CM108/1000)+(Satokasvi!$E$28-Satokasvi!$E$7)+IF(N$8="x",Toimenpiteet!$E$29,0)+IF(N$9="x",Toimenpiteet!$E$60,0)+IF(N$10="x",Toimenpiteet!$E$88,0))/(1+$C$13)^EM$61</f>
        <v>199.38186612375731</v>
      </c>
      <c r="EN108" s="37">
        <f ca="1">IF(O$11="x",Toimenpiteet!$E$115,BN108*(CN108/1000)+(Satokasvi!$E$28-Satokasvi!$E$7)+IF(O$8="x",Toimenpiteet!$E$29,0)+IF(O$9="x",Toimenpiteet!$E$60,0)+IF(O$10="x",Toimenpiteet!$E$88,0))/(1+$C$13)^EN$61</f>
        <v>183.35529695983936</v>
      </c>
      <c r="EO108" s="37">
        <f ca="1">IF(P$11="x",Toimenpiteet!$E$115,BO108*(CO108/1000)+(Satokasvi!$E$28-Satokasvi!$E$7)+IF(P$8="x",Toimenpiteet!$E$29,0)+IF(P$9="x",Toimenpiteet!$E$60,0)+IF(P$10="x",Toimenpiteet!$E$88,0))/(1+$C$13)^EO$61</f>
        <v>257.18195691800094</v>
      </c>
      <c r="EP108" s="37">
        <f ca="1">IF(Q$11="x",Toimenpiteet!$E$115,BP108*(CP108/1000)+(Satokasvi!$E$28-Satokasvi!$E$7)+IF(Q$8="x",Toimenpiteet!$E$29,0)+IF(Q$9="x",Toimenpiteet!$E$60,0)+IF(Q$10="x",Toimenpiteet!$E$88,0))/(1+$C$13)^EP$61</f>
        <v>322.48844894103121</v>
      </c>
      <c r="EQ108" s="37">
        <f ca="1">IF(R$11="x",Toimenpiteet!$E$115,BQ108*(CQ108/1000)+(Satokasvi!$E$28-Satokasvi!$E$7)+IF(R$8="x",Toimenpiteet!$E$29,0)+IF(R$9="x",Toimenpiteet!$E$60,0)+IF(R$10="x",Toimenpiteet!$E$88,0))/(1+$C$13)^EQ$61</f>
        <v>179.35128075515706</v>
      </c>
      <c r="ER108" s="37">
        <f ca="1">IF(S$11="x",Toimenpiteet!$E$115,BR108*(CR108/1000)+(Satokasvi!$E$28-Satokasvi!$E$7)+IF(S$8="x",Toimenpiteet!$E$29,0)+IF(S$9="x",Toimenpiteet!$E$60,0)+IF(S$10="x",Toimenpiteet!$E$88,0))/(1+$C$13)^ER$61</f>
        <v>104.61082234238128</v>
      </c>
      <c r="ES108" s="37">
        <f ca="1">IF(T$11="x",Toimenpiteet!$E$115,BS108*(CS108/1000)+(Satokasvi!$E$28-Satokasvi!$E$7)+IF(T$8="x",Toimenpiteet!$E$29,0)+IF(T$9="x",Toimenpiteet!$E$60,0)+IF(T$10="x",Toimenpiteet!$E$88,0))/(1+$C$13)^ES$61</f>
        <v>177.39908307809844</v>
      </c>
      <c r="ET108" s="37">
        <f ca="1">IF(U$11="x",Toimenpiteet!$E$115,BT108*(CT108/1000)+(Satokasvi!$E$28-Satokasvi!$E$7)+IF(U$8="x",Toimenpiteet!$E$29,0)+IF(U$9="x",Toimenpiteet!$E$60,0)+IF(U$10="x",Toimenpiteet!$E$88,0))/(1+$C$13)^ET$61</f>
        <v>60.213287728322399</v>
      </c>
      <c r="EU108" s="37">
        <f ca="1">IF(V$11="x",Toimenpiteet!$E$115,BU108*(CU108/1000)+(Satokasvi!$E$28-Satokasvi!$E$7)+IF(V$8="x",Toimenpiteet!$E$29,0)+IF(V$9="x",Toimenpiteet!$E$60,0)+IF(V$10="x",Toimenpiteet!$E$88,0))/(1+$C$13)^EU$61</f>
        <v>54.473301731139664</v>
      </c>
      <c r="EV108" s="37">
        <f ca="1">IF(W$11="x",Toimenpiteet!$E$115,BV108*(CV108/1000)+(Satokasvi!$E$28-Satokasvi!$E$7)+IF(W$8="x",Toimenpiteet!$E$29,0)+IF(W$9="x",Toimenpiteet!$E$60,0)+IF(W$10="x",Toimenpiteet!$E$88,0))/(1+$C$13)^EV$61</f>
        <v>152.33181184121301</v>
      </c>
      <c r="EW108" s="37">
        <f ca="1">IF(X$11="x",Toimenpiteet!$E$115,BW108*(CW108/1000)+(Satokasvi!$E$28-Satokasvi!$E$7)+IF(X$8="x",Toimenpiteet!$E$29,0)+IF(X$9="x",Toimenpiteet!$E$60,0)+IF(X$10="x",Toimenpiteet!$E$88,0))/(1+$C$13)^EW$61</f>
        <v>-138.30151273388518</v>
      </c>
      <c r="EX108" s="37">
        <f ca="1">IF(Y$11="x",Toimenpiteet!$E$115,BX108*(CX108/1000)+(Satokasvi!$E$28-Satokasvi!$E$7)+IF(Y$8="x",Toimenpiteet!$E$29,0)+IF(Y$9="x",Toimenpiteet!$E$60,0)+IF(Y$10="x",Toimenpiteet!$E$88,0))/(1+$C$13)^EX$61</f>
        <v>148.74099419170707</v>
      </c>
      <c r="EY108" s="37">
        <f ca="1">IF(Z$11="x",Toimenpiteet!$E$115,BY108*(CY108/1000)+(Satokasvi!$E$28-Satokasvi!$E$7)+IF(Z$8="x",Toimenpiteet!$E$29,0)+IF(Z$9="x",Toimenpiteet!$E$60,0)+IF(Z$10="x",Toimenpiteet!$E$88,0))/(1+$C$13)^EY$61</f>
        <v>-130.36244012997</v>
      </c>
      <c r="EZ108" s="37">
        <f ca="1">IF(AA$11="x",Toimenpiteet!$E$115,BZ108*(CZ108/1000)+(Satokasvi!$E$28-Satokasvi!$E$7)+IF(AA$8="x",Toimenpiteet!$E$29,0)+IF(AA$9="x",Toimenpiteet!$E$60,0)+IF(AA$10="x",Toimenpiteet!$E$88,0))/(1+$C$13)^EZ$61</f>
        <v>-126.56547585433981</v>
      </c>
      <c r="FA108" s="37"/>
      <c r="FB108" s="37">
        <f t="shared" ca="1" si="48"/>
        <v>-257.28155339805824</v>
      </c>
      <c r="FC108" s="37">
        <f t="shared" ca="1" si="49"/>
        <v>-127.92259753377655</v>
      </c>
      <c r="FD108" s="37">
        <f t="shared" ca="1" si="50"/>
        <v>65.156191711144857</v>
      </c>
      <c r="FE108" s="37">
        <f t="shared" ca="1" si="51"/>
        <v>-170.29287598651271</v>
      </c>
      <c r="FF108" s="37">
        <f t="shared" ca="1" si="52"/>
        <v>-398.88420384831619</v>
      </c>
      <c r="FG108" s="37">
        <f t="shared" ca="1" si="53"/>
        <v>-168.09642055773082</v>
      </c>
      <c r="FH108" s="37">
        <f t="shared" ca="1" si="54"/>
        <v>-39.17916395297928</v>
      </c>
      <c r="FI108" s="37">
        <f t="shared" ca="1" si="55"/>
        <v>126.23319135308819</v>
      </c>
      <c r="FJ108" s="37">
        <f t="shared" ca="1" si="56"/>
        <v>525.09705155065001</v>
      </c>
      <c r="FK108" s="37">
        <f t="shared" ca="1" si="57"/>
        <v>637.29795820684171</v>
      </c>
      <c r="FL108" s="37">
        <f t="shared" ca="1" si="58"/>
        <v>445.85631990816967</v>
      </c>
      <c r="FM108" s="37">
        <f t="shared" ca="1" si="59"/>
        <v>645.23818603192694</v>
      </c>
      <c r="FN108" s="37">
        <f t="shared" ca="1" si="60"/>
        <v>828.59348299176634</v>
      </c>
      <c r="FO108" s="37">
        <f t="shared" ca="1" si="61"/>
        <v>1085.7754399097673</v>
      </c>
      <c r="FP108" s="37">
        <f t="shared" ca="1" si="62"/>
        <v>1408.2638888507986</v>
      </c>
      <c r="FQ108" s="37">
        <f t="shared" ca="1" si="63"/>
        <v>1587.6151696059555</v>
      </c>
      <c r="FR108" s="37">
        <f t="shared" ca="1" si="64"/>
        <v>1692.2259919483367</v>
      </c>
      <c r="FS108" s="37">
        <f t="shared" ca="1" si="65"/>
        <v>1869.6250750264353</v>
      </c>
      <c r="FT108" s="37">
        <f t="shared" ca="1" si="66"/>
        <v>1929.8383627547578</v>
      </c>
      <c r="FU108" s="37">
        <f t="shared" ca="1" si="67"/>
        <v>1984.3116644858974</v>
      </c>
      <c r="FV108" s="37">
        <f t="shared" ca="1" si="68"/>
        <v>2136.6434763271104</v>
      </c>
      <c r="FW108" s="37">
        <f t="shared" ca="1" si="69"/>
        <v>1998.3419635932253</v>
      </c>
      <c r="FX108" s="37">
        <f t="shared" ca="1" si="70"/>
        <v>2147.0829577849322</v>
      </c>
      <c r="FY108" s="37">
        <f t="shared" ca="1" si="71"/>
        <v>2016.7205176549621</v>
      </c>
      <c r="FZ108" s="37">
        <f t="shared" ca="1" si="72"/>
        <v>1890.1550418006223</v>
      </c>
      <c r="GA108" s="37"/>
      <c r="GB108" s="37">
        <f t="shared" ca="1" si="73"/>
        <v>-257.28155339805824</v>
      </c>
      <c r="GC108" s="37">
        <f t="shared" ca="1" si="74"/>
        <v>-127.92259753377655</v>
      </c>
      <c r="GD108" s="37">
        <f t="shared" ca="1" si="23"/>
        <v>65.156191711144857</v>
      </c>
      <c r="GE108" s="37">
        <f t="shared" ca="1" si="24"/>
        <v>-170.29287598651271</v>
      </c>
      <c r="GF108" s="37">
        <f t="shared" ca="1" si="25"/>
        <v>-398.88420384831619</v>
      </c>
      <c r="GG108" s="37">
        <f t="shared" ca="1" si="26"/>
        <v>-168.09642055773082</v>
      </c>
      <c r="GH108" s="37">
        <f t="shared" ca="1" si="27"/>
        <v>-39.17916395297928</v>
      </c>
      <c r="GI108" s="37">
        <f t="shared" ca="1" si="28"/>
        <v>126.23319135308819</v>
      </c>
      <c r="GJ108" s="37">
        <f t="shared" ca="1" si="29"/>
        <v>525.09705155065001</v>
      </c>
      <c r="GK108" s="37">
        <f t="shared" ca="1" si="30"/>
        <v>637.29795820684171</v>
      </c>
      <c r="GL108" s="37">
        <f t="shared" ca="1" si="31"/>
        <v>445.85631990816967</v>
      </c>
      <c r="GM108" s="37">
        <f t="shared" ca="1" si="32"/>
        <v>645.23818603192694</v>
      </c>
      <c r="GN108" s="37">
        <f t="shared" ca="1" si="33"/>
        <v>828.59348299176634</v>
      </c>
      <c r="GO108" s="37">
        <f t="shared" ca="1" si="34"/>
        <v>1085.7754399097673</v>
      </c>
      <c r="GP108" s="37">
        <f t="shared" ca="1" si="35"/>
        <v>1408.2638888507986</v>
      </c>
      <c r="GQ108" s="37">
        <f t="shared" ca="1" si="36"/>
        <v>1587.6151696059555</v>
      </c>
      <c r="GR108" s="37">
        <f t="shared" ca="1" si="37"/>
        <v>1692.2259919483367</v>
      </c>
      <c r="GS108" s="37">
        <f t="shared" ca="1" si="38"/>
        <v>1869.6250750264353</v>
      </c>
      <c r="GT108" s="37">
        <f t="shared" ca="1" si="39"/>
        <v>1929.8383627547578</v>
      </c>
      <c r="GU108" s="37">
        <f t="shared" ca="1" si="40"/>
        <v>1984.3116644858974</v>
      </c>
      <c r="GV108" s="37">
        <f t="shared" ca="1" si="41"/>
        <v>2136.6434763271104</v>
      </c>
      <c r="GW108" s="37">
        <f t="shared" ca="1" si="42"/>
        <v>1998.3419635932253</v>
      </c>
      <c r="GX108" s="37">
        <f t="shared" ca="1" si="43"/>
        <v>2147.0829577849322</v>
      </c>
      <c r="GY108" s="37">
        <f t="shared" ca="1" si="44"/>
        <v>2016.7205176549621</v>
      </c>
      <c r="GZ108" s="37">
        <f t="shared" ca="1" si="45"/>
        <v>1890.1550418006223</v>
      </c>
      <c r="HA108" s="37"/>
      <c r="HB108" s="37">
        <f t="shared" ca="1" si="77"/>
        <v>-398.88420384831619</v>
      </c>
      <c r="HC108" s="37">
        <f t="shared" ca="1" si="75"/>
        <v>-398.88420384831619</v>
      </c>
      <c r="HD108" s="37">
        <f t="shared" ca="1" si="76"/>
        <v>0</v>
      </c>
      <c r="HE108" s="5"/>
      <c r="HF108" s="37">
        <f t="shared" si="87"/>
        <v>-0.27777777777777779</v>
      </c>
      <c r="HG108" s="37">
        <f>$HG$75</f>
        <v>7.7777777777777793E-2</v>
      </c>
      <c r="HH108" s="19">
        <f>IF(C$11="x",0,Satokasvi!$H$6*(1+$HF108)*(1+_xlfn.XLOOKUP($HG108,$HG$67:$HG$76,HH$67:HH$76)))</f>
        <v>1819.5987654320988</v>
      </c>
      <c r="HI108" s="35">
        <f>IF(D$11="x",0,Satokasvi!$H$6*(1+$HF108)*(1+_xlfn.XLOOKUP($HG108,$HG$67:$HG$76,HI$67:HI$76)))</f>
        <v>1833.6419753086418</v>
      </c>
      <c r="HJ108" s="35">
        <f>IF(E$11="x",0,Satokasvi!$H$6*(1+$HF108)*(1+_xlfn.XLOOKUP($HG108,$HG$67:$HG$76,HJ$67:HJ$76)))</f>
        <v>1847.6851851851852</v>
      </c>
      <c r="HK108" s="35">
        <f>IF(F$11="x",0,Satokasvi!$H$6*(1+$HF108)*(1+_xlfn.XLOOKUP($HG108,$HG$67:$HG$76,HK$67:HK$76)))</f>
        <v>1861.7283950617282</v>
      </c>
      <c r="HL108" s="35">
        <f>IF(G$11="x",0,Satokasvi!$H$6*(1+$HF108)*(1+_xlfn.XLOOKUP($HG108,$HG$67:$HG$76,HL$67:HL$76)))</f>
        <v>1875.7716049382716</v>
      </c>
      <c r="HM108" s="35">
        <f>IF(H$11="x",0,Satokasvi!$H$6*(1+$HF108)*(1+_xlfn.XLOOKUP($HG108,$HG$67:$HG$76,HM$67:HM$76)))</f>
        <v>1889.8148148148146</v>
      </c>
      <c r="HN108" s="35">
        <f>IF(I$11="x",0,Satokasvi!$H$6*(1+$HF108)*(1+_xlfn.XLOOKUP($HG108,$HG$67:$HG$76,HN$67:HN$76)))</f>
        <v>1903.858024691358</v>
      </c>
      <c r="HO108" s="35">
        <f>IF(J$11="x",0,Satokasvi!$H$6*(1+$HF108)*(1+_xlfn.XLOOKUP($HG108,$HG$67:$HG$76,HO$67:HO$76)))</f>
        <v>1917.9012345679009</v>
      </c>
      <c r="HP108" s="35">
        <f>IF(K$11="x",0,Satokasvi!$H$6*(1+$HF108)*(1+_xlfn.XLOOKUP($HG108,$HG$67:$HG$76,HP$67:HP$76)))</f>
        <v>1931.9444444444443</v>
      </c>
      <c r="HQ108" s="35">
        <f>IF(L$11="x",0,Satokasvi!$H$6*(1+$HF108)*(1+_xlfn.XLOOKUP($HG108,$HG$67:$HG$76,HQ$67:HQ$76)))</f>
        <v>1945.9876543209875</v>
      </c>
      <c r="HR108" s="35">
        <f>IF(M$11="x",0,Satokasvi!$H$6*(1+$HF108)*(1+_xlfn.XLOOKUP($HG108,$HG$67:$HG$76,HR$67:HR$76)))</f>
        <v>1945.9876543209875</v>
      </c>
      <c r="HS108" s="35">
        <f>IF(N$11="x",0,Satokasvi!$H$6*(1+$HF108)*(1+_xlfn.XLOOKUP($HG108,$HG$67:$HG$76,HS$67:HS$76)))</f>
        <v>1945.9876543209875</v>
      </c>
      <c r="HT108" s="35">
        <f>IF(O$11="x",0,Satokasvi!$H$6*(1+$HF108)*(1+_xlfn.XLOOKUP($HG108,$HG$67:$HG$76,HT$67:HT$76)))</f>
        <v>1945.9876543209875</v>
      </c>
      <c r="HU108" s="35">
        <f>IF(P$11="x",0,Satokasvi!$H$6*(1+$HF108)*(1+_xlfn.XLOOKUP($HG108,$HG$67:$HG$76,HU$67:HU$76)))</f>
        <v>1945.9876543209875</v>
      </c>
      <c r="HV108" s="35">
        <f>IF(Q$11="x",0,Satokasvi!$H$6*(1+$HF108)*(1+_xlfn.XLOOKUP($HG108,$HG$67:$HG$76,HV$67:HV$76)))</f>
        <v>1945.9876543209875</v>
      </c>
      <c r="HW108" s="35">
        <f>IF(R$11="x",0,Satokasvi!$H$6*(1+$HF108)*(1+_xlfn.XLOOKUP($HG108,$HG$67:$HG$76,HW$67:HW$76)))</f>
        <v>1945.9876543209875</v>
      </c>
      <c r="HX108" s="35">
        <f>IF(S$11="x",0,Satokasvi!$H$6*(1+$HF108)*(1+_xlfn.XLOOKUP($HG108,$HG$67:$HG$76,HX$67:HX$76)))</f>
        <v>1945.9876543209875</v>
      </c>
      <c r="HY108" s="35">
        <f>IF(T$11="x",0,Satokasvi!$H$6*(1+$HF108)*(1+_xlfn.XLOOKUP($HG108,$HG$67:$HG$76,HY$67:HY$76)))</f>
        <v>1945.9876543209875</v>
      </c>
      <c r="HZ108" s="35">
        <f>IF(U$11="x",0,Satokasvi!$H$6*(1+$HF108)*(1+_xlfn.XLOOKUP($HG108,$HG$67:$HG$76,HZ$67:HZ$76)))</f>
        <v>1945.9876543209875</v>
      </c>
      <c r="IA108" s="35">
        <f>IF(V$11="x",0,Satokasvi!$H$6*(1+$HF108)*(1+_xlfn.XLOOKUP($HG108,$HG$67:$HG$76,IA$67:IA$76)))</f>
        <v>1945.9876543209875</v>
      </c>
      <c r="IB108" s="35">
        <f>IF(W$11="x",0,Satokasvi!$H$6*(1+$HF108)*(1+_xlfn.XLOOKUP($HG108,$HG$67:$HG$76,IB$67:IB$76)))</f>
        <v>1945.9876543209875</v>
      </c>
      <c r="IC108" s="35">
        <f>IF(X$11="x",0,Satokasvi!$H$6*(1+$HF108)*(1+_xlfn.XLOOKUP($HG108,$HG$67:$HG$76,IC$67:IC$76)))</f>
        <v>1945.9876543209875</v>
      </c>
      <c r="ID108" s="35">
        <f>IF(Y$11="x",0,Satokasvi!$H$6*(1+$HF108)*(1+_xlfn.XLOOKUP($HG108,$HG$67:$HG$76,ID$67:ID$76)))</f>
        <v>1945.9876543209875</v>
      </c>
      <c r="IE108" s="35">
        <f>IF(Z$11="x",0,Satokasvi!$H$6*(1+$HF108)*(1+_xlfn.XLOOKUP($HG108,$HG$67:$HG$76,IE$67:IE$76)))</f>
        <v>1945.9876543209875</v>
      </c>
      <c r="IF108" s="35">
        <f>IF(AA$11="x",0,Satokasvi!$H$6*(1+$HF108)*(1+_xlfn.XLOOKUP($HG108,$HG$67:$HG$76,IF$67:IF$76)))</f>
        <v>1945.9876543209875</v>
      </c>
    </row>
    <row r="109" spans="2:240" x14ac:dyDescent="0.35">
      <c r="B109" s="15">
        <f t="shared" ca="1" si="86"/>
        <v>5.4553084237931038E-2</v>
      </c>
      <c r="C109" s="15">
        <f t="shared" ca="1" si="86"/>
        <v>0.21771603420129904</v>
      </c>
      <c r="D109" s="15">
        <f t="shared" ca="1" si="86"/>
        <v>0.74123434974924718</v>
      </c>
      <c r="E109" s="15">
        <f t="shared" ca="1" si="86"/>
        <v>0.48210360468151514</v>
      </c>
      <c r="F109" s="15">
        <f t="shared" ca="1" si="86"/>
        <v>0.28700582643366801</v>
      </c>
      <c r="G109" s="15">
        <f t="shared" ca="1" si="86"/>
        <v>0.76329376680330741</v>
      </c>
      <c r="H109" s="15">
        <f t="shared" ca="1" si="86"/>
        <v>0.8151031246725996</v>
      </c>
      <c r="I109" s="15">
        <f t="shared" ca="1" si="86"/>
        <v>0.30694342079609171</v>
      </c>
      <c r="J109" s="15">
        <f t="shared" ca="1" si="86"/>
        <v>0.63156604841480402</v>
      </c>
      <c r="K109" s="15">
        <f t="shared" ca="1" si="86"/>
        <v>0.82942970317314524</v>
      </c>
      <c r="L109" s="15">
        <f t="shared" ca="1" si="86"/>
        <v>0.41593480096047952</v>
      </c>
      <c r="M109" s="15">
        <f t="shared" ca="1" si="86"/>
        <v>0.32728203111670828</v>
      </c>
      <c r="N109" s="15">
        <f t="shared" ca="1" si="86"/>
        <v>0.96339981561080978</v>
      </c>
      <c r="O109" s="15">
        <f t="shared" ca="1" si="86"/>
        <v>0.90686515128313916</v>
      </c>
      <c r="P109" s="15">
        <f t="shared" ca="1" si="86"/>
        <v>0.57749797048035467</v>
      </c>
      <c r="Q109" s="15">
        <f t="shared" ca="1" si="86"/>
        <v>2.7744382632710063E-2</v>
      </c>
      <c r="R109" s="15">
        <f t="shared" ca="1" si="85"/>
        <v>0.68466945323706618</v>
      </c>
      <c r="S109" s="15">
        <f t="shared" ca="1" si="85"/>
        <v>0.69095996060988241</v>
      </c>
      <c r="T109" s="15">
        <f t="shared" ca="1" si="81"/>
        <v>0.44136615527173229</v>
      </c>
      <c r="U109" s="15">
        <f t="shared" ca="1" si="81"/>
        <v>0.80746497563410324</v>
      </c>
      <c r="V109" s="15">
        <f t="shared" ca="1" si="81"/>
        <v>0.98452944063638992</v>
      </c>
      <c r="W109" s="15">
        <f t="shared" ca="1" si="81"/>
        <v>0.5090653724424562</v>
      </c>
      <c r="X109" s="15">
        <f t="shared" ca="1" si="81"/>
        <v>0.18709651103967873</v>
      </c>
      <c r="Y109" s="15">
        <f t="shared" ca="1" si="81"/>
        <v>0.96472334967893136</v>
      </c>
      <c r="Z109" s="15">
        <f t="shared" ref="T109:Z146" ca="1" si="88">RAND()</f>
        <v>0.47721523711411507</v>
      </c>
      <c r="AB109" s="5">
        <f ca="1">_xlfn.NORM.INV(B109,Satokasvi!$H$8,Satokasvi!$I$8)*_xlfn.BINOM.INV(1,(1-Satokasvi!$H$15),B109)</f>
        <v>0</v>
      </c>
      <c r="AC109" s="5">
        <f ca="1">_xlfn.NORM.INV(C109,Satokasvi!$H$8,Satokasvi!$I$8)*_xlfn.BINOM.INV(1,(1-Satokasvi!$H$15),C109)</f>
        <v>0</v>
      </c>
      <c r="AD109" s="5">
        <f ca="1">_xlfn.NORM.INV(D109,Satokasvi!$H$8,Satokasvi!$I$8)*_xlfn.BINOM.INV(1,(1-Satokasvi!$H$15),D109)</f>
        <v>2661.7888781015176</v>
      </c>
      <c r="AE109" s="5">
        <f ca="1">_xlfn.NORM.INV(E109,Satokasvi!$H$8,Satokasvi!$I$8)*_xlfn.BINOM.INV(1,(1-Satokasvi!$H$15),E109)</f>
        <v>2488.781333268892</v>
      </c>
      <c r="AF109" s="5">
        <f ca="1">_xlfn.NORM.INV(F109,Satokasvi!$H$8,Satokasvi!$I$8)*_xlfn.BINOM.INV(1,(1-Satokasvi!$H$15),F109)</f>
        <v>2359.4617031244461</v>
      </c>
      <c r="AG109" s="5">
        <f ca="1">_xlfn.NORM.INV(G109,Satokasvi!$H$8,Satokasvi!$I$8)*_xlfn.BINOM.INV(1,(1-Satokasvi!$H$15),G109)</f>
        <v>2679.234454236308</v>
      </c>
      <c r="AH109" s="5">
        <f ca="1">_xlfn.NORM.INV(H109,Satokasvi!$H$8,Satokasvi!$I$8)*_xlfn.BINOM.INV(1,(1-Satokasvi!$H$15),H109)</f>
        <v>2724.2149419246657</v>
      </c>
      <c r="AI109" s="5">
        <f ca="1">_xlfn.NORM.INV(I109,Satokasvi!$H$8,Satokasvi!$I$8)*_xlfn.BINOM.INV(1,(1-Satokasvi!$H$15),I109)</f>
        <v>2373.8667368605611</v>
      </c>
      <c r="AJ109" s="5">
        <f ca="1">_xlfn.NORM.INV(J109,Satokasvi!$H$8,Satokasvi!$I$8)*_xlfn.BINOM.INV(1,(1-Satokasvi!$H$15),J109)</f>
        <v>2584.0009824065492</v>
      </c>
      <c r="AK109" s="5">
        <f ca="1">_xlfn.NORM.INV(K109,Satokasvi!$H$8,Satokasvi!$I$8)*_xlfn.BINOM.INV(1,(1-Satokasvi!$H$15),K109)</f>
        <v>2737.9785025312813</v>
      </c>
      <c r="AL109" s="5">
        <f ca="1">_xlfn.NORM.INV(L109,Satokasvi!$H$8,Satokasvi!$I$8)*_xlfn.BINOM.INV(1,(1-Satokasvi!$H$15),L109)</f>
        <v>2446.9239124823707</v>
      </c>
      <c r="AM109" s="5">
        <f ca="1">_xlfn.NORM.INV(M109,Satokasvi!$H$8,Satokasvi!$I$8)*_xlfn.BINOM.INV(1,(1-Satokasvi!$H$15),M109)</f>
        <v>2388.1423071505828</v>
      </c>
      <c r="AN109" s="5">
        <f ca="1">_xlfn.NORM.INV(N109,Satokasvi!$H$8,Satokasvi!$I$8)*_xlfn.BINOM.INV(1,(1-Satokasvi!$H$15),N109)</f>
        <v>2947.8948447104453</v>
      </c>
      <c r="AO109" s="5">
        <f ca="1">_xlfn.NORM.INV(O109,Satokasvi!$H$8,Satokasvi!$I$8)*_xlfn.BINOM.INV(1,(1-Satokasvi!$H$15),O109)</f>
        <v>2830.4237776705081</v>
      </c>
      <c r="AP109" s="5">
        <f ca="1">_xlfn.NORM.INV(P109,Satokasvi!$H$8,Satokasvi!$I$8)*_xlfn.BINOM.INV(1,(1-Satokasvi!$H$15),P109)</f>
        <v>2548.8741947439376</v>
      </c>
      <c r="AQ109" s="5">
        <f ca="1">_xlfn.NORM.INV(Q109,Satokasvi!$H$8,Satokasvi!$I$8)*_xlfn.BINOM.INV(1,(1-Satokasvi!$H$15),Q109)</f>
        <v>0</v>
      </c>
      <c r="AR109" s="5">
        <f ca="1">_xlfn.NORM.INV(R109,Satokasvi!$H$8,Satokasvi!$I$8)*_xlfn.BINOM.INV(1,(1-Satokasvi!$H$15),R109)</f>
        <v>2620.1991406517964</v>
      </c>
      <c r="AS109" s="5">
        <f ca="1">_xlfn.NORM.INV(S109,Satokasvi!$H$8,Satokasvi!$I$8)*_xlfn.BINOM.INV(1,(1-Satokasvi!$H$15),S109)</f>
        <v>2624.6433036871413</v>
      </c>
      <c r="AT109" s="5">
        <f ca="1">_xlfn.NORM.INV(T109,Satokasvi!$H$8,Satokasvi!$I$8)*_xlfn.BINOM.INV(1,(1-Satokasvi!$H$15),T109)</f>
        <v>2463.1233943063398</v>
      </c>
      <c r="AU109" s="5">
        <f ca="1">_xlfn.NORM.INV(U109,Satokasvi!$H$8,Satokasvi!$I$8)*_xlfn.BINOM.INV(1,(1-Satokasvi!$H$15),U109)</f>
        <v>2717.1481293079619</v>
      </c>
      <c r="AV109" s="5">
        <f ca="1">_xlfn.NORM.INV(V109,Satokasvi!$H$8,Satokasvi!$I$8)*_xlfn.BINOM.INV(1,(1-Satokasvi!$H$15),V109)</f>
        <v>3039.457283921367</v>
      </c>
      <c r="AW109" s="5">
        <f ca="1">_xlfn.NORM.INV(W109,Satokasvi!$H$8,Satokasvi!$I$8)*_xlfn.BINOM.INV(1,(1-Satokasvi!$H$15),W109)</f>
        <v>2505.681368704365</v>
      </c>
      <c r="AX109" s="5">
        <f ca="1">_xlfn.NORM.INV(X109,Satokasvi!$H$8,Satokasvi!$I$8)*_xlfn.BINOM.INV(1,(1-Satokasvi!$H$15),X109)</f>
        <v>0</v>
      </c>
      <c r="AY109" s="5">
        <f ca="1">_xlfn.NORM.INV(Y109,Satokasvi!$H$8,Satokasvi!$I$8)*_xlfn.BINOM.INV(1,(1-Satokasvi!$H$15),Y109)</f>
        <v>2952.0854811037611</v>
      </c>
      <c r="AZ109" s="5">
        <f ca="1">_xlfn.NORM.INV(Z109,Satokasvi!$H$8,Satokasvi!$I$8)*_xlfn.BINOM.INV(1,(1-Satokasvi!$H$15),Z109)</f>
        <v>2485.7139960754366</v>
      </c>
      <c r="BB109" s="5">
        <f ca="1">IF(C$11="x",0,_xlfn.NORM.INV(B109,Satokasvi!$H$8,Satokasvi!$I$8)*IF(C$8="x",(1+Toimenpiteet!$C$7),1)*IF(C$9="x",(1+Toimenpiteet!$C$34),1)*(1+C$30)*_xlfn.BINOM.INV(1,(1-(Satokasvi!$H$15*(1+C$41))),B109))</f>
        <v>0</v>
      </c>
      <c r="BC109" s="5">
        <f ca="1">IF(D$11="x",0,_xlfn.NORM.INV(C109,Satokasvi!$H$8,Satokasvi!$I$8)*IF(D$8="x",(1+Toimenpiteet!$C$7),1)*IF(D$9="x",(1+Toimenpiteet!$C$34),1)*(1+D$30)*_xlfn.BINOM.INV(1,(1-(Satokasvi!$H$15*(1+D$41))),C109))</f>
        <v>0</v>
      </c>
      <c r="BD109" s="5">
        <f ca="1">IF(E$11="x",0,_xlfn.NORM.INV(D109,Satokasvi!$H$8,Satokasvi!$I$8)*IF(E$8="x",(1+Toimenpiteet!$C$7),1)*IF(E$9="x",(1+Toimenpiteet!$C$34),1)*(1+E$30)*_xlfn.BINOM.INV(1,(1-(Satokasvi!$H$15*(1+E$41))),D109))</f>
        <v>2661.7888781015176</v>
      </c>
      <c r="BE109" s="5">
        <f ca="1">IF(F$11="x",0,_xlfn.NORM.INV(E109,Satokasvi!$H$8,Satokasvi!$I$8)*IF(F$8="x",(1+Toimenpiteet!$C$7),1)*IF(F$9="x",(1+Toimenpiteet!$C$34),1)*(1+F$30)*_xlfn.BINOM.INV(1,(1-(Satokasvi!$H$15*(1+F$41))),E109))</f>
        <v>2488.781333268892</v>
      </c>
      <c r="BF109" s="5">
        <f ca="1">IF(G$11="x",0,_xlfn.NORM.INV(F109,Satokasvi!$H$8,Satokasvi!$I$8)*IF(G$8="x",(1+Toimenpiteet!$C$7),1)*IF(G$9="x",(1+Toimenpiteet!$C$34),1)*(1+G$30)*_xlfn.BINOM.INV(1,(1-(Satokasvi!$H$15*(1+G$41))),F109))</f>
        <v>2359.4617031244461</v>
      </c>
      <c r="BG109" s="5">
        <f ca="1">IF(H$11="x",0,_xlfn.NORM.INV(G109,Satokasvi!$H$8,Satokasvi!$I$8)*IF(H$8="x",(1+Toimenpiteet!$C$7),1)*IF(H$9="x",(1+Toimenpiteet!$C$34),1)*(1+H$30)*_xlfn.BINOM.INV(1,(1-(Satokasvi!$H$15*(1+H$41))),G109))</f>
        <v>2679.234454236308</v>
      </c>
      <c r="BH109" s="5">
        <f ca="1">IF(I$11="x",0,_xlfn.NORM.INV(H109,Satokasvi!$H$8,Satokasvi!$I$8)*IF(I$8="x",(1+Toimenpiteet!$C$7),1)*IF(I$9="x",(1+Toimenpiteet!$C$34),1)*(1+I$30)*_xlfn.BINOM.INV(1,(1-(Satokasvi!$H$15*(1+I$41))),H109))</f>
        <v>2724.2149419246657</v>
      </c>
      <c r="BI109" s="5">
        <f ca="1">IF(J$11="x",0,_xlfn.NORM.INV(I109,Satokasvi!$H$8,Satokasvi!$I$8)*IF(J$8="x",(1+Toimenpiteet!$C$7),1)*IF(J$9="x",(1+Toimenpiteet!$C$34),1)*(1+J$30)*_xlfn.BINOM.INV(1,(1-(Satokasvi!$H$15*(1+J$41))),I109))</f>
        <v>2373.8667368605611</v>
      </c>
      <c r="BJ109" s="5">
        <f ca="1">IF(K$11="x",0,_xlfn.NORM.INV(J109,Satokasvi!$H$8,Satokasvi!$I$8)*IF(K$8="x",(1+Toimenpiteet!$C$7),1)*IF(K$9="x",(1+Toimenpiteet!$C$34),1)*(1+K$30)*_xlfn.BINOM.INV(1,(1-(Satokasvi!$H$15*(1+K$41))),J109))</f>
        <v>2584.0009824065492</v>
      </c>
      <c r="BK109" s="5">
        <f ca="1">IF(L$11="x",0,_xlfn.NORM.INV(K109,Satokasvi!$H$8,Satokasvi!$I$8)*IF(L$8="x",(1+Toimenpiteet!$C$7),1)*IF(L$9="x",(1+Toimenpiteet!$C$34),1)*(1+L$30)*_xlfn.BINOM.INV(1,(1-(Satokasvi!$H$15*(1+L$41))),K109))</f>
        <v>2737.9785025312813</v>
      </c>
      <c r="BL109" s="5">
        <f ca="1">IF(M$11="x",0,_xlfn.NORM.INV(L109,Satokasvi!$H$8,Satokasvi!$I$8)*IF(M$8="x",(1+Toimenpiteet!$C$7),1)*IF(M$9="x",(1+Toimenpiteet!$C$34),1)*(1+M$30)*_xlfn.BINOM.INV(1,(1-(Satokasvi!$H$15*(1+M$41))),L109))</f>
        <v>2446.9239124823707</v>
      </c>
      <c r="BM109" s="5">
        <f ca="1">IF(N$11="x",0,_xlfn.NORM.INV(M109,Satokasvi!$H$8,Satokasvi!$I$8)*IF(N$8="x",(1+Toimenpiteet!$C$7),1)*IF(N$9="x",(1+Toimenpiteet!$C$34),1)*(1+N$30)*_xlfn.BINOM.INV(1,(1-(Satokasvi!$H$15*(1+N$41))),M109))</f>
        <v>2388.1423071505828</v>
      </c>
      <c r="BN109" s="5">
        <f ca="1">IF(O$11="x",0,_xlfn.NORM.INV(N109,Satokasvi!$H$8,Satokasvi!$I$8)*IF(O$8="x",(1+Toimenpiteet!$C$7),1)*IF(O$9="x",(1+Toimenpiteet!$C$34),1)*(1+O$30)*_xlfn.BINOM.INV(1,(1-(Satokasvi!$H$15*(1+O$41))),N109))</f>
        <v>2947.8948447104453</v>
      </c>
      <c r="BO109" s="5">
        <f ca="1">IF(P$11="x",0,_xlfn.NORM.INV(O109,Satokasvi!$H$8,Satokasvi!$I$8)*IF(P$8="x",(1+Toimenpiteet!$C$7),1)*IF(P$9="x",(1+Toimenpiteet!$C$34),1)*(1+P$30)*_xlfn.BINOM.INV(1,(1-(Satokasvi!$H$15*(1+P$41))),O109))</f>
        <v>2830.4237776705081</v>
      </c>
      <c r="BP109" s="5">
        <f ca="1">IF(Q$11="x",0,_xlfn.NORM.INV(P109,Satokasvi!$H$8,Satokasvi!$I$8)*IF(Q$8="x",(1+Toimenpiteet!$C$7),1)*IF(Q$9="x",(1+Toimenpiteet!$C$34),1)*(1+Q$30)*_xlfn.BINOM.INV(1,(1-(Satokasvi!$H$15*(1+Q$41))),P109))</f>
        <v>2548.8741947439376</v>
      </c>
      <c r="BQ109" s="5">
        <f ca="1">IF(R$11="x",0,_xlfn.NORM.INV(Q109,Satokasvi!$H$8,Satokasvi!$I$8)*IF(R$8="x",(1+Toimenpiteet!$C$7),1)*IF(R$9="x",(1+Toimenpiteet!$C$34),1)*(1+R$30)*_xlfn.BINOM.INV(1,(1-(Satokasvi!$H$15*(1+R$41))),Q109))</f>
        <v>0</v>
      </c>
      <c r="BR109" s="5">
        <f ca="1">IF(S$11="x",0,_xlfn.NORM.INV(R109,Satokasvi!$H$8,Satokasvi!$I$8)*IF(S$8="x",(1+Toimenpiteet!$C$7),1)*IF(S$9="x",(1+Toimenpiteet!$C$34),1)*(1+S$30)*_xlfn.BINOM.INV(1,(1-(Satokasvi!$H$15*(1+S$41))),R109))</f>
        <v>2620.1991406517964</v>
      </c>
      <c r="BS109" s="5">
        <f ca="1">IF(T$11="x",0,_xlfn.NORM.INV(S109,Satokasvi!$H$8,Satokasvi!$I$8)*IF(T$8="x",(1+Toimenpiteet!$C$7),1)*IF(T$9="x",(1+Toimenpiteet!$C$34),1)*(1+T$30)*_xlfn.BINOM.INV(1,(1-(Satokasvi!$H$15*(1+T$41))),S109))</f>
        <v>2624.6433036871413</v>
      </c>
      <c r="BT109" s="5">
        <f ca="1">IF(U$11="x",0,_xlfn.NORM.INV(T109,Satokasvi!$H$8,Satokasvi!$I$8)*IF(U$8="x",(1+Toimenpiteet!$C$7),1)*IF(U$9="x",(1+Toimenpiteet!$C$34),1)*(1+U$30)*_xlfn.BINOM.INV(1,(1-(Satokasvi!$H$15*(1+U$41))),T109))</f>
        <v>2463.1233943063398</v>
      </c>
      <c r="BU109" s="5">
        <f ca="1">IF(V$11="x",0,_xlfn.NORM.INV(U109,Satokasvi!$H$8,Satokasvi!$I$8)*IF(V$8="x",(1+Toimenpiteet!$C$7),1)*IF(V$9="x",(1+Toimenpiteet!$C$34),1)*(1+V$30)*_xlfn.BINOM.INV(1,(1-(Satokasvi!$H$15*(1+V$41))),U109))</f>
        <v>2717.1481293079619</v>
      </c>
      <c r="BV109" s="5">
        <f ca="1">IF(W$11="x",0,_xlfn.NORM.INV(V109,Satokasvi!$H$8,Satokasvi!$I$8)*IF(W$8="x",(1+Toimenpiteet!$C$7),1)*IF(W$9="x",(1+Toimenpiteet!$C$34),1)*(1+W$30)*_xlfn.BINOM.INV(1,(1-(Satokasvi!$H$15*(1+W$41))),V109))</f>
        <v>3039.457283921367</v>
      </c>
      <c r="BW109" s="5">
        <f ca="1">IF(X$11="x",0,_xlfn.NORM.INV(W109,Satokasvi!$H$8,Satokasvi!$I$8)*IF(X$8="x",(1+Toimenpiteet!$C$7),1)*IF(X$9="x",(1+Toimenpiteet!$C$34),1)*(1+X$30)*_xlfn.BINOM.INV(1,(1-(Satokasvi!$H$15*(1+X$41))),W109))</f>
        <v>2505.681368704365</v>
      </c>
      <c r="BX109" s="5">
        <f ca="1">IF(Y$11="x",0,_xlfn.NORM.INV(X109,Satokasvi!$H$8,Satokasvi!$I$8)*IF(Y$8="x",(1+Toimenpiteet!$C$7),1)*IF(Y$9="x",(1+Toimenpiteet!$C$34),1)*(1+Y$30)*_xlfn.BINOM.INV(1,(1-(Satokasvi!$H$15*(1+Y$41))),X109))</f>
        <v>0</v>
      </c>
      <c r="BY109" s="5">
        <f ca="1">IF(Z$11="x",0,_xlfn.NORM.INV(Y109,Satokasvi!$H$8,Satokasvi!$I$8)*IF(Z$8="x",(1+Toimenpiteet!$C$7),1)*IF(Z$9="x",(1+Toimenpiteet!$C$34),1)*(1+Z$30)*_xlfn.BINOM.INV(1,(1-(Satokasvi!$H$15*(1+Z$41))),Y109))</f>
        <v>2952.0854811037611</v>
      </c>
      <c r="BZ109" s="5">
        <f ca="1">IF(AA$11="x",0,_xlfn.NORM.INV(Z109,Satokasvi!$H$8,Satokasvi!$I$8)*IF(AA$8="x",(1+Toimenpiteet!$C$7),1)*IF(AA$9="x",(1+Toimenpiteet!$C$34),1)*(1+AA$30)*_xlfn.BINOM.INV(1,(1-(Satokasvi!$H$15*(1+AA$41))),Z109))</f>
        <v>2485.7139960754366</v>
      </c>
      <c r="CB109" s="35">
        <f ca="1">_xlfn.NORM.INV(RAND(),Satokasvi!$H$13,Satokasvi!$I$13)</f>
        <v>187.7671229215895</v>
      </c>
      <c r="CC109" s="35">
        <f ca="1">_xlfn.NORM.INV(RAND(),Satokasvi!$H$13,Satokasvi!$I$13)</f>
        <v>254.66700307225702</v>
      </c>
      <c r="CD109" s="35">
        <f ca="1">_xlfn.NORM.INV(RAND(),Satokasvi!$H$13,Satokasvi!$I$13)</f>
        <v>251.82225237722685</v>
      </c>
      <c r="CE109" s="35">
        <f ca="1">_xlfn.NORM.INV(RAND(),Satokasvi!$H$13,Satokasvi!$I$13)</f>
        <v>228.78266599625613</v>
      </c>
      <c r="CF109" s="35">
        <f ca="1">_xlfn.NORM.INV(RAND(),Satokasvi!$H$13,Satokasvi!$I$13)</f>
        <v>237.64304320374646</v>
      </c>
      <c r="CG109" s="35">
        <f ca="1">_xlfn.NORM.INV(RAND(),Satokasvi!$H$13,Satokasvi!$I$13)</f>
        <v>153.11881194600758</v>
      </c>
      <c r="CH109" s="35">
        <f ca="1">_xlfn.NORM.INV(RAND(),Satokasvi!$H$13,Satokasvi!$I$13)</f>
        <v>231.53052750608811</v>
      </c>
      <c r="CI109" s="35">
        <f ca="1">_xlfn.NORM.INV(RAND(),Satokasvi!$H$13,Satokasvi!$I$13)</f>
        <v>279.07911718773096</v>
      </c>
      <c r="CJ109" s="35">
        <f ca="1">_xlfn.NORM.INV(RAND(),Satokasvi!$H$13,Satokasvi!$I$13)</f>
        <v>239.72012279450064</v>
      </c>
      <c r="CK109" s="35">
        <f ca="1">_xlfn.NORM.INV(RAND(),Satokasvi!$H$13,Satokasvi!$I$13)</f>
        <v>159.19440891872819</v>
      </c>
      <c r="CL109" s="35">
        <f ca="1">_xlfn.NORM.INV(RAND(),Satokasvi!$H$13,Satokasvi!$I$13)</f>
        <v>169.85001884467223</v>
      </c>
      <c r="CM109" s="35">
        <f ca="1">_xlfn.NORM.INV(RAND(),Satokasvi!$H$13,Satokasvi!$I$13)</f>
        <v>204.75849754751482</v>
      </c>
      <c r="CN109" s="35">
        <f ca="1">_xlfn.NORM.INV(RAND(),Satokasvi!$H$13,Satokasvi!$I$13)</f>
        <v>167.82587899610473</v>
      </c>
      <c r="CO109" s="35">
        <f ca="1">_xlfn.NORM.INV(RAND(),Satokasvi!$H$13,Satokasvi!$I$13)</f>
        <v>243.25973242919792</v>
      </c>
      <c r="CP109" s="35">
        <f ca="1">_xlfn.NORM.INV(RAND(),Satokasvi!$H$13,Satokasvi!$I$13)</f>
        <v>96.882818695886442</v>
      </c>
      <c r="CQ109" s="35">
        <f ca="1">_xlfn.NORM.INV(RAND(),Satokasvi!$H$13,Satokasvi!$I$13)</f>
        <v>143.99787745569299</v>
      </c>
      <c r="CR109" s="35">
        <f ca="1">_xlfn.NORM.INV(RAND(),Satokasvi!$H$13,Satokasvi!$I$13)</f>
        <v>198.31250192193662</v>
      </c>
      <c r="CS109" s="35">
        <f ca="1">_xlfn.NORM.INV(RAND(),Satokasvi!$H$13,Satokasvi!$I$13)</f>
        <v>150.83411823862519</v>
      </c>
      <c r="CT109" s="35">
        <f ca="1">_xlfn.NORM.INV(RAND(),Satokasvi!$H$13,Satokasvi!$I$13)</f>
        <v>174.92245647507195</v>
      </c>
      <c r="CU109" s="35">
        <f ca="1">_xlfn.NORM.INV(RAND(),Satokasvi!$H$13,Satokasvi!$I$13)</f>
        <v>239.80391436428096</v>
      </c>
      <c r="CV109" s="35">
        <f ca="1">_xlfn.NORM.INV(RAND(),Satokasvi!$H$13,Satokasvi!$I$13)</f>
        <v>298.69925875493419</v>
      </c>
      <c r="CW109" s="35">
        <f ca="1">_xlfn.NORM.INV(RAND(),Satokasvi!$H$13,Satokasvi!$I$13)</f>
        <v>232.70768714247978</v>
      </c>
      <c r="CX109" s="35">
        <f ca="1">_xlfn.NORM.INV(RAND(),Satokasvi!$H$13,Satokasvi!$I$13)</f>
        <v>230.23578158938597</v>
      </c>
      <c r="CY109" s="35">
        <f ca="1">_xlfn.NORM.INV(RAND(),Satokasvi!$H$13,Satokasvi!$I$13)</f>
        <v>182.59166808482968</v>
      </c>
      <c r="CZ109" s="35">
        <f ca="1">_xlfn.NORM.INV(RAND(),Satokasvi!$H$13,Satokasvi!$I$13)</f>
        <v>171.76703675751693</v>
      </c>
      <c r="DB109" s="37">
        <f ca="1">(AB109*(CB109/1000)+(Satokasvi!$E$28-Satokasvi!$E$7))/(1+$C$13)^DB$61</f>
        <v>-257.28155339805824</v>
      </c>
      <c r="DC109" s="37">
        <f ca="1">(AC109*(CC109/1000)+(Satokasvi!$E$28-Satokasvi!$E$7))/(1+$C$13)^DC$61</f>
        <v>-249.7879159204449</v>
      </c>
      <c r="DD109" s="37">
        <f ca="1">(AD109*(CD109/1000)+(Satokasvi!$E$28-Satokasvi!$E$7))/(1+$C$13)^DD$61</f>
        <v>370.90478283796023</v>
      </c>
      <c r="DE109" s="37">
        <f ca="1">(AE109*(CE109/1000)+(Satokasvi!$E$28-Satokasvi!$E$7))/(1+$C$13)^DE$61</f>
        <v>270.4465978431337</v>
      </c>
      <c r="DF109" s="37">
        <f ca="1">(AF109*(CF109/1000)+(Satokasvi!$E$28-Satokasvi!$E$7))/(1+$C$13)^DF$61</f>
        <v>255.08174987156966</v>
      </c>
      <c r="DG109" s="37">
        <f ca="1">(AG109*(CG109/1000)+(Satokasvi!$E$28-Satokasvi!$E$7))/(1+$C$13)^DG$61</f>
        <v>121.63721553878021</v>
      </c>
      <c r="DH109" s="37">
        <f ca="1">(AH109*(CH109/1000)+(Satokasvi!$E$28-Satokasvi!$E$7))/(1+$C$13)^DH$61</f>
        <v>297.37921328821602</v>
      </c>
      <c r="DI109" s="37">
        <f ca="1">(AI109*(CI109/1000)+(Satokasvi!$E$28-Satokasvi!$E$7))/(1+$C$13)^DI$61</f>
        <v>313.78751289180155</v>
      </c>
      <c r="DJ109" s="37">
        <f ca="1">(AJ109*(CJ109/1000)+(Satokasvi!$E$28-Satokasvi!$E$7))/(1+$C$13)^DJ$61</f>
        <v>271.64647250291239</v>
      </c>
      <c r="DK109" s="37">
        <f ca="1">(AK109*(CK109/1000)+(Satokasvi!$E$28-Satokasvi!$E$7))/(1+$C$13)^DK$61</f>
        <v>127.14397411098065</v>
      </c>
      <c r="DL109" s="37">
        <f ca="1">(AL109*(CL109/1000)+(Satokasvi!$E$28-Satokasvi!$E$7))/(1+$C$13)^DL$61</f>
        <v>108.80392094999618</v>
      </c>
      <c r="DM109" s="37">
        <f ca="1">(AM109*(CM109/1000)+(Satokasvi!$E$28-Satokasvi!$E$7))/(1+$C$13)^DM$61</f>
        <v>157.10378423782285</v>
      </c>
      <c r="DN109" s="37">
        <f ca="1">(AN109*(CN109/1000)+(Satokasvi!$E$28-Satokasvi!$E$7))/(1+$C$13)^DN$61</f>
        <v>156.43702381313656</v>
      </c>
      <c r="DO109" s="37">
        <f ca="1">(AO109*(CO109/1000)+(Satokasvi!$E$28-Satokasvi!$E$7))/(1+$C$13)^DO$61</f>
        <v>280.0019885484391</v>
      </c>
      <c r="DP109" s="37">
        <f ca="1">(AP109*(CP109/1000)+(Satokasvi!$E$28-Satokasvi!$E$7))/(1+$C$13)^DP$61</f>
        <v>-11.590668276875119</v>
      </c>
      <c r="DQ109" s="37">
        <f ca="1">(AQ109*(CQ109/1000)+(Satokasvi!$E$28-Satokasvi!$E$7))/(1+$C$13)^DQ$61</f>
        <v>-165.13923889333032</v>
      </c>
      <c r="DR109" s="37">
        <f ca="1">(AR109*(CR109/1000)+(Satokasvi!$E$28-Satokasvi!$E$7))/(1+$C$13)^DR$61</f>
        <v>154.04822691756942</v>
      </c>
      <c r="DS109" s="37">
        <f ca="1">(AS109*(CS109/1000)+(Satokasvi!$E$28-Satokasvi!$E$7))/(1+$C$13)^DS$61</f>
        <v>76.881588699432541</v>
      </c>
      <c r="DT109" s="37">
        <f ca="1">(AT109*(CT109/1000)+(Satokasvi!$E$28-Satokasvi!$E$7))/(1+$C$13)^DT$61</f>
        <v>94.585128144972373</v>
      </c>
      <c r="DU109" s="37">
        <f ca="1">(AU109*(CU109/1000)+(Satokasvi!$E$28-Satokasvi!$E$7))/(1+$C$13)^DU$61</f>
        <v>214.0414997121658</v>
      </c>
      <c r="DV109" s="37">
        <f ca="1">(AV109*(CV109/1000)+(Satokasvi!$E$28-Satokasvi!$E$7))/(1+$C$13)^DV$61</f>
        <v>345.58163395264205</v>
      </c>
      <c r="DW109" s="37">
        <f ca="1">(AW109*(CW109/1000)+(Satokasvi!$E$28-Satokasvi!$E$7))/(1+$C$13)^DW$61</f>
        <v>166.0094724304661</v>
      </c>
      <c r="DX109" s="37">
        <f ca="1">(AX109*(CX109/1000)+(Satokasvi!$E$28-Satokasvi!$E$7))/(1+$C$13)^DX$61</f>
        <v>-134.27331333386908</v>
      </c>
      <c r="DY109" s="37">
        <f ca="1">(AY109*(CY109/1000)+(Satokasvi!$E$28-Satokasvi!$E$7))/(1+$C$13)^DY$61</f>
        <v>134.80273848338248</v>
      </c>
      <c r="DZ109" s="37">
        <f ca="1">(AZ109*(CZ109/1000)+(Satokasvi!$E$28-Satokasvi!$E$7))/(1+$C$13)^DZ$61</f>
        <v>77.354778192409356</v>
      </c>
      <c r="EB109" s="37">
        <f ca="1">IF(C$11="x",Toimenpiteet!$E$115,BB109*(CB109/1000)+(Satokasvi!$E$28-Satokasvi!$E$7)+IF(C$8="x",Toimenpiteet!$E$29,0)+IF(C$9="x",Toimenpiteet!$E$60,0)+IF(C$10="x",Toimenpiteet!$E$88,0))/(1+$C$13)^EB$61</f>
        <v>-257.28155339805824</v>
      </c>
      <c r="EC109" s="37">
        <f ca="1">IF(D$11="x",Toimenpiteet!$E$115,BC109*(CC109/1000)+(Satokasvi!$E$28-Satokasvi!$E$7)+IF(D$8="x",Toimenpiteet!$E$29,0)+IF(D$9="x",Toimenpiteet!$E$60,0)+IF(D$10="x",Toimenpiteet!$E$88,0))/(1+$C$13)^EC$61</f>
        <v>-249.7879159204449</v>
      </c>
      <c r="ED109" s="37">
        <f ca="1">IF(E$11="x",Toimenpiteet!$E$115,BD109*(CD109/1000)+(Satokasvi!$E$28-Satokasvi!$E$7)+IF(E$8="x",Toimenpiteet!$E$29,0)+IF(E$9="x",Toimenpiteet!$E$60,0)+IF(E$10="x",Toimenpiteet!$E$88,0))/(1+$C$13)^ED$61</f>
        <v>370.90478283796023</v>
      </c>
      <c r="EE109" s="37">
        <f ca="1">IF(F$11="x",Toimenpiteet!$E$115,BE109*(CE109/1000)+(Satokasvi!$E$28-Satokasvi!$E$7)+IF(F$8="x",Toimenpiteet!$E$29,0)+IF(F$9="x",Toimenpiteet!$E$60,0)+IF(F$10="x",Toimenpiteet!$E$88,0))/(1+$C$13)^EE$61</f>
        <v>270.4465978431337</v>
      </c>
      <c r="EF109" s="37">
        <f ca="1">IF(G$11="x",Toimenpiteet!$E$115,BF109*(CF109/1000)+(Satokasvi!$E$28-Satokasvi!$E$7)+IF(G$8="x",Toimenpiteet!$E$29,0)+IF(G$9="x",Toimenpiteet!$E$60,0)+IF(G$10="x",Toimenpiteet!$E$88,0))/(1+$C$13)^EF$61</f>
        <v>255.08174987156966</v>
      </c>
      <c r="EG109" s="37">
        <f ca="1">IF(H$11="x",Toimenpiteet!$E$115,BG109*(CG109/1000)+(Satokasvi!$E$28-Satokasvi!$E$7)+IF(H$8="x",Toimenpiteet!$E$29,0)+IF(H$9="x",Toimenpiteet!$E$60,0)+IF(H$10="x",Toimenpiteet!$E$88,0))/(1+$C$13)^EG$61</f>
        <v>121.63721553878021</v>
      </c>
      <c r="EH109" s="37">
        <f ca="1">IF(I$11="x",Toimenpiteet!$E$115,BH109*(CH109/1000)+(Satokasvi!$E$28-Satokasvi!$E$7)+IF(I$8="x",Toimenpiteet!$E$29,0)+IF(I$9="x",Toimenpiteet!$E$60,0)+IF(I$10="x",Toimenpiteet!$E$88,0))/(1+$C$13)^EH$61</f>
        <v>297.37921328821602</v>
      </c>
      <c r="EI109" s="37">
        <f ca="1">IF(J$11="x",Toimenpiteet!$E$115,BI109*(CI109/1000)+(Satokasvi!$E$28-Satokasvi!$E$7)+IF(J$8="x",Toimenpiteet!$E$29,0)+IF(J$9="x",Toimenpiteet!$E$60,0)+IF(J$10="x",Toimenpiteet!$E$88,0))/(1+$C$13)^EI$61</f>
        <v>313.78751289180155</v>
      </c>
      <c r="EJ109" s="37">
        <f ca="1">IF(K$11="x",Toimenpiteet!$E$115,BJ109*(CJ109/1000)+(Satokasvi!$E$28-Satokasvi!$E$7)+IF(K$8="x",Toimenpiteet!$E$29,0)+IF(K$9="x",Toimenpiteet!$E$60,0)+IF(K$10="x",Toimenpiteet!$E$88,0))/(1+$C$13)^EJ$61</f>
        <v>271.64647250291239</v>
      </c>
      <c r="EK109" s="37">
        <f ca="1">IF(L$11="x",Toimenpiteet!$E$115,BK109*(CK109/1000)+(Satokasvi!$E$28-Satokasvi!$E$7)+IF(L$8="x",Toimenpiteet!$E$29,0)+IF(L$9="x",Toimenpiteet!$E$60,0)+IF(L$10="x",Toimenpiteet!$E$88,0))/(1+$C$13)^EK$61</f>
        <v>127.14397411098065</v>
      </c>
      <c r="EL109" s="37">
        <f ca="1">IF(M$11="x",Toimenpiteet!$E$115,BL109*(CL109/1000)+(Satokasvi!$E$28-Satokasvi!$E$7)+IF(M$8="x",Toimenpiteet!$E$29,0)+IF(M$9="x",Toimenpiteet!$E$60,0)+IF(M$10="x",Toimenpiteet!$E$88,0))/(1+$C$13)^EL$61</f>
        <v>108.80392094999618</v>
      </c>
      <c r="EM109" s="37">
        <f ca="1">IF(N$11="x",Toimenpiteet!$E$115,BM109*(CM109/1000)+(Satokasvi!$E$28-Satokasvi!$E$7)+IF(N$8="x",Toimenpiteet!$E$29,0)+IF(N$9="x",Toimenpiteet!$E$60,0)+IF(N$10="x",Toimenpiteet!$E$88,0))/(1+$C$13)^EM$61</f>
        <v>157.10378423782285</v>
      </c>
      <c r="EN109" s="37">
        <f ca="1">IF(O$11="x",Toimenpiteet!$E$115,BN109*(CN109/1000)+(Satokasvi!$E$28-Satokasvi!$E$7)+IF(O$8="x",Toimenpiteet!$E$29,0)+IF(O$9="x",Toimenpiteet!$E$60,0)+IF(O$10="x",Toimenpiteet!$E$88,0))/(1+$C$13)^EN$61</f>
        <v>156.43702381313656</v>
      </c>
      <c r="EO109" s="37">
        <f ca="1">IF(P$11="x",Toimenpiteet!$E$115,BO109*(CO109/1000)+(Satokasvi!$E$28-Satokasvi!$E$7)+IF(P$8="x",Toimenpiteet!$E$29,0)+IF(P$9="x",Toimenpiteet!$E$60,0)+IF(P$10="x",Toimenpiteet!$E$88,0))/(1+$C$13)^EO$61</f>
        <v>280.0019885484391</v>
      </c>
      <c r="EP109" s="37">
        <f ca="1">IF(Q$11="x",Toimenpiteet!$E$115,BP109*(CP109/1000)+(Satokasvi!$E$28-Satokasvi!$E$7)+IF(Q$8="x",Toimenpiteet!$E$29,0)+IF(Q$9="x",Toimenpiteet!$E$60,0)+IF(Q$10="x",Toimenpiteet!$E$88,0))/(1+$C$13)^EP$61</f>
        <v>-11.590668276875119</v>
      </c>
      <c r="EQ109" s="37">
        <f ca="1">IF(R$11="x",Toimenpiteet!$E$115,BQ109*(CQ109/1000)+(Satokasvi!$E$28-Satokasvi!$E$7)+IF(R$8="x",Toimenpiteet!$E$29,0)+IF(R$9="x",Toimenpiteet!$E$60,0)+IF(R$10="x",Toimenpiteet!$E$88,0))/(1+$C$13)^EQ$61</f>
        <v>-165.13923889333032</v>
      </c>
      <c r="ER109" s="37">
        <f ca="1">IF(S$11="x",Toimenpiteet!$E$115,BR109*(CR109/1000)+(Satokasvi!$E$28-Satokasvi!$E$7)+IF(S$8="x",Toimenpiteet!$E$29,0)+IF(S$9="x",Toimenpiteet!$E$60,0)+IF(S$10="x",Toimenpiteet!$E$88,0))/(1+$C$13)^ER$61</f>
        <v>154.04822691756942</v>
      </c>
      <c r="ES109" s="37">
        <f ca="1">IF(T$11="x",Toimenpiteet!$E$115,BS109*(CS109/1000)+(Satokasvi!$E$28-Satokasvi!$E$7)+IF(T$8="x",Toimenpiteet!$E$29,0)+IF(T$9="x",Toimenpiteet!$E$60,0)+IF(T$10="x",Toimenpiteet!$E$88,0))/(1+$C$13)^ES$61</f>
        <v>76.881588699432541</v>
      </c>
      <c r="ET109" s="37">
        <f ca="1">IF(U$11="x",Toimenpiteet!$E$115,BT109*(CT109/1000)+(Satokasvi!$E$28-Satokasvi!$E$7)+IF(U$8="x",Toimenpiteet!$E$29,0)+IF(U$9="x",Toimenpiteet!$E$60,0)+IF(U$10="x",Toimenpiteet!$E$88,0))/(1+$C$13)^ET$61</f>
        <v>94.585128144972373</v>
      </c>
      <c r="EU109" s="37">
        <f ca="1">IF(V$11="x",Toimenpiteet!$E$115,BU109*(CU109/1000)+(Satokasvi!$E$28-Satokasvi!$E$7)+IF(V$8="x",Toimenpiteet!$E$29,0)+IF(V$9="x",Toimenpiteet!$E$60,0)+IF(V$10="x",Toimenpiteet!$E$88,0))/(1+$C$13)^EU$61</f>
        <v>214.0414997121658</v>
      </c>
      <c r="EV109" s="37">
        <f ca="1">IF(W$11="x",Toimenpiteet!$E$115,BV109*(CV109/1000)+(Satokasvi!$E$28-Satokasvi!$E$7)+IF(W$8="x",Toimenpiteet!$E$29,0)+IF(W$9="x",Toimenpiteet!$E$60,0)+IF(W$10="x",Toimenpiteet!$E$88,0))/(1+$C$13)^EV$61</f>
        <v>345.58163395264205</v>
      </c>
      <c r="EW109" s="37">
        <f ca="1">IF(X$11="x",Toimenpiteet!$E$115,BW109*(CW109/1000)+(Satokasvi!$E$28-Satokasvi!$E$7)+IF(X$8="x",Toimenpiteet!$E$29,0)+IF(X$9="x",Toimenpiteet!$E$60,0)+IF(X$10="x",Toimenpiteet!$E$88,0))/(1+$C$13)^EW$61</f>
        <v>166.0094724304661</v>
      </c>
      <c r="EX109" s="37">
        <f ca="1">IF(Y$11="x",Toimenpiteet!$E$115,BX109*(CX109/1000)+(Satokasvi!$E$28-Satokasvi!$E$7)+IF(Y$8="x",Toimenpiteet!$E$29,0)+IF(Y$9="x",Toimenpiteet!$E$60,0)+IF(Y$10="x",Toimenpiteet!$E$88,0))/(1+$C$13)^EX$61</f>
        <v>-134.27331333386908</v>
      </c>
      <c r="EY109" s="37">
        <f ca="1">IF(Z$11="x",Toimenpiteet!$E$115,BY109*(CY109/1000)+(Satokasvi!$E$28-Satokasvi!$E$7)+IF(Z$8="x",Toimenpiteet!$E$29,0)+IF(Z$9="x",Toimenpiteet!$E$60,0)+IF(Z$10="x",Toimenpiteet!$E$88,0))/(1+$C$13)^EY$61</f>
        <v>134.80273848338248</v>
      </c>
      <c r="EZ109" s="37">
        <f ca="1">IF(AA$11="x",Toimenpiteet!$E$115,BZ109*(CZ109/1000)+(Satokasvi!$E$28-Satokasvi!$E$7)+IF(AA$8="x",Toimenpiteet!$E$29,0)+IF(AA$9="x",Toimenpiteet!$E$60,0)+IF(AA$10="x",Toimenpiteet!$E$88,0))/(1+$C$13)^EZ$61</f>
        <v>77.354778192409356</v>
      </c>
      <c r="FA109" s="37"/>
      <c r="FB109" s="37">
        <f t="shared" ca="1" si="48"/>
        <v>-257.28155339805824</v>
      </c>
      <c r="FC109" s="37">
        <f t="shared" ca="1" si="49"/>
        <v>-507.06946931850314</v>
      </c>
      <c r="FD109" s="37">
        <f t="shared" ca="1" si="50"/>
        <v>-136.16468648054291</v>
      </c>
      <c r="FE109" s="37">
        <f t="shared" ca="1" si="51"/>
        <v>134.28191136259079</v>
      </c>
      <c r="FF109" s="37">
        <f t="shared" ca="1" si="52"/>
        <v>389.36366123416042</v>
      </c>
      <c r="FG109" s="37">
        <f t="shared" ca="1" si="53"/>
        <v>511.00087677294061</v>
      </c>
      <c r="FH109" s="37">
        <f t="shared" ca="1" si="54"/>
        <v>808.38009006115658</v>
      </c>
      <c r="FI109" s="37">
        <f t="shared" ca="1" si="55"/>
        <v>1122.1676029529581</v>
      </c>
      <c r="FJ109" s="37">
        <f t="shared" ca="1" si="56"/>
        <v>1393.8140754558704</v>
      </c>
      <c r="FK109" s="37">
        <f t="shared" ca="1" si="57"/>
        <v>1520.9580495668511</v>
      </c>
      <c r="FL109" s="37">
        <f t="shared" ca="1" si="58"/>
        <v>1629.7619705168472</v>
      </c>
      <c r="FM109" s="37">
        <f t="shared" ca="1" si="59"/>
        <v>1786.86575475467</v>
      </c>
      <c r="FN109" s="37">
        <f t="shared" ca="1" si="60"/>
        <v>1943.3027785678066</v>
      </c>
      <c r="FO109" s="37">
        <f t="shared" ca="1" si="61"/>
        <v>2223.3047671162458</v>
      </c>
      <c r="FP109" s="37">
        <f t="shared" ca="1" si="62"/>
        <v>2211.7140988393708</v>
      </c>
      <c r="FQ109" s="37">
        <f t="shared" ca="1" si="63"/>
        <v>2046.5748599460405</v>
      </c>
      <c r="FR109" s="37">
        <f t="shared" ca="1" si="64"/>
        <v>2200.6230868636098</v>
      </c>
      <c r="FS109" s="37">
        <f t="shared" ca="1" si="65"/>
        <v>2277.5046755630424</v>
      </c>
      <c r="FT109" s="37">
        <f t="shared" ca="1" si="66"/>
        <v>2372.0898037080146</v>
      </c>
      <c r="FU109" s="37">
        <f t="shared" ca="1" si="67"/>
        <v>2586.1313034201803</v>
      </c>
      <c r="FV109" s="37">
        <f t="shared" ca="1" si="68"/>
        <v>2931.7129373728221</v>
      </c>
      <c r="FW109" s="37">
        <f t="shared" ca="1" si="69"/>
        <v>3097.7224098032884</v>
      </c>
      <c r="FX109" s="37">
        <f t="shared" ca="1" si="70"/>
        <v>2963.4490964694191</v>
      </c>
      <c r="FY109" s="37">
        <f t="shared" ca="1" si="71"/>
        <v>3098.2518349528018</v>
      </c>
      <c r="FZ109" s="37">
        <f t="shared" ca="1" si="72"/>
        <v>3175.6066131452112</v>
      </c>
      <c r="GA109" s="37"/>
      <c r="GB109" s="37">
        <f t="shared" ca="1" si="73"/>
        <v>-257.28155339805824</v>
      </c>
      <c r="GC109" s="37">
        <f t="shared" ca="1" si="74"/>
        <v>-507.06946931850314</v>
      </c>
      <c r="GD109" s="37">
        <f t="shared" ca="1" si="23"/>
        <v>-136.16468648054291</v>
      </c>
      <c r="GE109" s="37">
        <f t="shared" ca="1" si="24"/>
        <v>134.28191136259079</v>
      </c>
      <c r="GF109" s="37">
        <f t="shared" ca="1" si="25"/>
        <v>389.36366123416042</v>
      </c>
      <c r="GG109" s="37">
        <f t="shared" ca="1" si="26"/>
        <v>511.00087677294061</v>
      </c>
      <c r="GH109" s="37">
        <f t="shared" ca="1" si="27"/>
        <v>808.38009006115658</v>
      </c>
      <c r="GI109" s="37">
        <f t="shared" ca="1" si="28"/>
        <v>1122.1676029529581</v>
      </c>
      <c r="GJ109" s="37">
        <f t="shared" ca="1" si="29"/>
        <v>1393.8140754558704</v>
      </c>
      <c r="GK109" s="37">
        <f t="shared" ca="1" si="30"/>
        <v>1520.9580495668511</v>
      </c>
      <c r="GL109" s="37">
        <f t="shared" ca="1" si="31"/>
        <v>1629.7619705168472</v>
      </c>
      <c r="GM109" s="37">
        <f t="shared" ca="1" si="32"/>
        <v>1786.86575475467</v>
      </c>
      <c r="GN109" s="37">
        <f t="shared" ca="1" si="33"/>
        <v>1943.3027785678066</v>
      </c>
      <c r="GO109" s="37">
        <f t="shared" ca="1" si="34"/>
        <v>2223.3047671162458</v>
      </c>
      <c r="GP109" s="37">
        <f t="shared" ca="1" si="35"/>
        <v>2211.7140988393708</v>
      </c>
      <c r="GQ109" s="37">
        <f t="shared" ca="1" si="36"/>
        <v>2046.5748599460405</v>
      </c>
      <c r="GR109" s="37">
        <f t="shared" ca="1" si="37"/>
        <v>2200.6230868636098</v>
      </c>
      <c r="GS109" s="37">
        <f t="shared" ca="1" si="38"/>
        <v>2277.5046755630424</v>
      </c>
      <c r="GT109" s="37">
        <f t="shared" ca="1" si="39"/>
        <v>2372.0898037080146</v>
      </c>
      <c r="GU109" s="37">
        <f t="shared" ca="1" si="40"/>
        <v>2586.1313034201803</v>
      </c>
      <c r="GV109" s="37">
        <f t="shared" ca="1" si="41"/>
        <v>2931.7129373728221</v>
      </c>
      <c r="GW109" s="37">
        <f t="shared" ca="1" si="42"/>
        <v>3097.7224098032884</v>
      </c>
      <c r="GX109" s="37">
        <f t="shared" ca="1" si="43"/>
        <v>2963.4490964694191</v>
      </c>
      <c r="GY109" s="37">
        <f t="shared" ca="1" si="44"/>
        <v>3098.2518349528018</v>
      </c>
      <c r="GZ109" s="37">
        <f t="shared" ca="1" si="45"/>
        <v>3175.6066131452112</v>
      </c>
      <c r="HA109" s="37"/>
      <c r="HB109" s="37">
        <f t="shared" ca="1" si="77"/>
        <v>389.36366123416042</v>
      </c>
      <c r="HC109" s="37">
        <f t="shared" ca="1" si="75"/>
        <v>389.36366123416042</v>
      </c>
      <c r="HD109" s="37">
        <f t="shared" ca="1" si="76"/>
        <v>0</v>
      </c>
      <c r="HE109" s="5"/>
      <c r="HF109" s="37">
        <f t="shared" si="87"/>
        <v>-0.27777777777777779</v>
      </c>
      <c r="HG109" s="37">
        <f>$HG$76</f>
        <v>0.10000000000000002</v>
      </c>
      <c r="HH109" s="19">
        <f>IF(C$11="x",0,Satokasvi!$H$6*(1+$HF109)*(1+_xlfn.XLOOKUP($HG109,$HG$67:$HG$76,HH$67:HH$76)))</f>
        <v>1823.6111111111111</v>
      </c>
      <c r="HI109" s="35">
        <f>IF(D$11="x",0,Satokasvi!$H$6*(1+$HF109)*(1+_xlfn.XLOOKUP($HG109,$HG$67:$HG$76,HI$67:HI$76)))</f>
        <v>1841.6666666666665</v>
      </c>
      <c r="HJ109" s="35">
        <f>IF(E$11="x",0,Satokasvi!$H$6*(1+$HF109)*(1+_xlfn.XLOOKUP($HG109,$HG$67:$HG$76,HJ$67:HJ$76)))</f>
        <v>1859.7222222222222</v>
      </c>
      <c r="HK109" s="35">
        <f>IF(F$11="x",0,Satokasvi!$H$6*(1+$HF109)*(1+_xlfn.XLOOKUP($HG109,$HG$67:$HG$76,HK$67:HK$76)))</f>
        <v>1877.7777777777776</v>
      </c>
      <c r="HL109" s="35">
        <f>IF(G$11="x",0,Satokasvi!$H$6*(1+$HF109)*(1+_xlfn.XLOOKUP($HG109,$HG$67:$HG$76,HL$67:HL$76)))</f>
        <v>1895.8333333333333</v>
      </c>
      <c r="HM109" s="35">
        <f>IF(H$11="x",0,Satokasvi!$H$6*(1+$HF109)*(1+_xlfn.XLOOKUP($HG109,$HG$67:$HG$76,HM$67:HM$76)))</f>
        <v>1913.8888888888889</v>
      </c>
      <c r="HN109" s="35">
        <f>IF(I$11="x",0,Satokasvi!$H$6*(1+$HF109)*(1+_xlfn.XLOOKUP($HG109,$HG$67:$HG$76,HN$67:HN$76)))</f>
        <v>1931.9444444444443</v>
      </c>
      <c r="HO109" s="35">
        <f>IF(J$11="x",0,Satokasvi!$H$6*(1+$HF109)*(1+_xlfn.XLOOKUP($HG109,$HG$67:$HG$76,HO$67:HO$76)))</f>
        <v>1950</v>
      </c>
      <c r="HP109" s="35">
        <f>IF(K$11="x",0,Satokasvi!$H$6*(1+$HF109)*(1+_xlfn.XLOOKUP($HG109,$HG$67:$HG$76,HP$67:HP$76)))</f>
        <v>1968.0555555555557</v>
      </c>
      <c r="HQ109" s="35">
        <f>IF(L$11="x",0,Satokasvi!$H$6*(1+$HF109)*(1+_xlfn.XLOOKUP($HG109,$HG$67:$HG$76,HQ$67:HQ$76)))</f>
        <v>1986.1111111111111</v>
      </c>
      <c r="HR109" s="35">
        <f>IF(M$11="x",0,Satokasvi!$H$6*(1+$HF109)*(1+_xlfn.XLOOKUP($HG109,$HG$67:$HG$76,HR$67:HR$76)))</f>
        <v>1986.1111111111111</v>
      </c>
      <c r="HS109" s="35">
        <f>IF(N$11="x",0,Satokasvi!$H$6*(1+$HF109)*(1+_xlfn.XLOOKUP($HG109,$HG$67:$HG$76,HS$67:HS$76)))</f>
        <v>1986.1111111111111</v>
      </c>
      <c r="HT109" s="35">
        <f>IF(O$11="x",0,Satokasvi!$H$6*(1+$HF109)*(1+_xlfn.XLOOKUP($HG109,$HG$67:$HG$76,HT$67:HT$76)))</f>
        <v>1986.1111111111111</v>
      </c>
      <c r="HU109" s="35">
        <f>IF(P$11="x",0,Satokasvi!$H$6*(1+$HF109)*(1+_xlfn.XLOOKUP($HG109,$HG$67:$HG$76,HU$67:HU$76)))</f>
        <v>1986.1111111111111</v>
      </c>
      <c r="HV109" s="35">
        <f>IF(Q$11="x",0,Satokasvi!$H$6*(1+$HF109)*(1+_xlfn.XLOOKUP($HG109,$HG$67:$HG$76,HV$67:HV$76)))</f>
        <v>1986.1111111111111</v>
      </c>
      <c r="HW109" s="35">
        <f>IF(R$11="x",0,Satokasvi!$H$6*(1+$HF109)*(1+_xlfn.XLOOKUP($HG109,$HG$67:$HG$76,HW$67:HW$76)))</f>
        <v>1986.1111111111111</v>
      </c>
      <c r="HX109" s="35">
        <f>IF(S$11="x",0,Satokasvi!$H$6*(1+$HF109)*(1+_xlfn.XLOOKUP($HG109,$HG$67:$HG$76,HX$67:HX$76)))</f>
        <v>1986.1111111111111</v>
      </c>
      <c r="HY109" s="35">
        <f>IF(T$11="x",0,Satokasvi!$H$6*(1+$HF109)*(1+_xlfn.XLOOKUP($HG109,$HG$67:$HG$76,HY$67:HY$76)))</f>
        <v>1986.1111111111111</v>
      </c>
      <c r="HZ109" s="35">
        <f>IF(U$11="x",0,Satokasvi!$H$6*(1+$HF109)*(1+_xlfn.XLOOKUP($HG109,$HG$67:$HG$76,HZ$67:HZ$76)))</f>
        <v>1986.1111111111111</v>
      </c>
      <c r="IA109" s="35">
        <f>IF(V$11="x",0,Satokasvi!$H$6*(1+$HF109)*(1+_xlfn.XLOOKUP($HG109,$HG$67:$HG$76,IA$67:IA$76)))</f>
        <v>1986.1111111111111</v>
      </c>
      <c r="IB109" s="35">
        <f>IF(W$11="x",0,Satokasvi!$H$6*(1+$HF109)*(1+_xlfn.XLOOKUP($HG109,$HG$67:$HG$76,IB$67:IB$76)))</f>
        <v>1986.1111111111111</v>
      </c>
      <c r="IC109" s="35">
        <f>IF(X$11="x",0,Satokasvi!$H$6*(1+$HF109)*(1+_xlfn.XLOOKUP($HG109,$HG$67:$HG$76,IC$67:IC$76)))</f>
        <v>1986.1111111111111</v>
      </c>
      <c r="ID109" s="35">
        <f>IF(Y$11="x",0,Satokasvi!$H$6*(1+$HF109)*(1+_xlfn.XLOOKUP($HG109,$HG$67:$HG$76,ID$67:ID$76)))</f>
        <v>1986.1111111111111</v>
      </c>
      <c r="IE109" s="35">
        <f>IF(Z$11="x",0,Satokasvi!$H$6*(1+$HF109)*(1+_xlfn.XLOOKUP($HG109,$HG$67:$HG$76,IE$67:IE$76)))</f>
        <v>1986.1111111111111</v>
      </c>
      <c r="IF109" s="35">
        <f>IF(AA$11="x",0,Satokasvi!$H$6*(1+$HF109)*(1+_xlfn.XLOOKUP($HG109,$HG$67:$HG$76,IF$67:IF$76)))</f>
        <v>1986.1111111111111</v>
      </c>
    </row>
    <row r="110" spans="2:240" x14ac:dyDescent="0.35">
      <c r="B110" s="15">
        <f t="shared" ca="1" si="86"/>
        <v>0.53090257916978623</v>
      </c>
      <c r="C110" s="15">
        <f t="shared" ca="1" si="86"/>
        <v>0.57387661094568543</v>
      </c>
      <c r="D110" s="15">
        <f t="shared" ca="1" si="86"/>
        <v>0.74279085789693577</v>
      </c>
      <c r="E110" s="15">
        <f t="shared" ca="1" si="86"/>
        <v>0.35133113925215431</v>
      </c>
      <c r="F110" s="15">
        <f t="shared" ca="1" si="86"/>
        <v>0.85545491120926509</v>
      </c>
      <c r="G110" s="15">
        <f t="shared" ca="1" si="86"/>
        <v>0.27311734194543991</v>
      </c>
      <c r="H110" s="15">
        <f t="shared" ca="1" si="86"/>
        <v>0.36622948093744367</v>
      </c>
      <c r="I110" s="15">
        <f t="shared" ca="1" si="86"/>
        <v>8.6696875800405859E-2</v>
      </c>
      <c r="J110" s="15">
        <f t="shared" ca="1" si="86"/>
        <v>0.49097016154974271</v>
      </c>
      <c r="K110" s="15">
        <f t="shared" ca="1" si="86"/>
        <v>0.32065300409404252</v>
      </c>
      <c r="L110" s="15">
        <f t="shared" ca="1" si="86"/>
        <v>0.30108207158039613</v>
      </c>
      <c r="M110" s="15">
        <f t="shared" ca="1" si="86"/>
        <v>0.21232186867433567</v>
      </c>
      <c r="N110" s="15">
        <f t="shared" ca="1" si="86"/>
        <v>0.31249952704530704</v>
      </c>
      <c r="O110" s="15">
        <f t="shared" ca="1" si="86"/>
        <v>3.9544345076672927E-2</v>
      </c>
      <c r="P110" s="15">
        <f t="shared" ca="1" si="86"/>
        <v>0.85494595178218569</v>
      </c>
      <c r="Q110" s="15">
        <f t="shared" ref="Q110:S125" ca="1" si="89">RAND()</f>
        <v>0.7943409471816083</v>
      </c>
      <c r="R110" s="15">
        <f t="shared" ca="1" si="89"/>
        <v>0.31939704485594334</v>
      </c>
      <c r="S110" s="15">
        <f t="shared" ca="1" si="89"/>
        <v>0.39584936619130939</v>
      </c>
      <c r="T110" s="15">
        <f t="shared" ca="1" si="88"/>
        <v>0.38055259134819497</v>
      </c>
      <c r="U110" s="15">
        <f t="shared" ca="1" si="88"/>
        <v>0.83108869525204332</v>
      </c>
      <c r="V110" s="15">
        <f t="shared" ca="1" si="88"/>
        <v>0.42735256606051175</v>
      </c>
      <c r="W110" s="15">
        <f t="shared" ca="1" si="88"/>
        <v>0.90103713018408838</v>
      </c>
      <c r="X110" s="15">
        <f t="shared" ca="1" si="88"/>
        <v>0.66376859031141289</v>
      </c>
      <c r="Y110" s="15">
        <f t="shared" ca="1" si="88"/>
        <v>0.51614948331368526</v>
      </c>
      <c r="Z110" s="15">
        <f t="shared" ca="1" si="88"/>
        <v>0.57692619299122361</v>
      </c>
      <c r="AB110" s="5">
        <f ca="1">_xlfn.NORM.INV(B110,Satokasvi!$H$8,Satokasvi!$I$8)*_xlfn.BINOM.INV(1,(1-Satokasvi!$H$15),B110)</f>
        <v>2519.3847265783702</v>
      </c>
      <c r="AC110" s="5">
        <f ca="1">_xlfn.NORM.INV(C110,Satokasvi!$H$8,Satokasvi!$I$8)*_xlfn.BINOM.INV(1,(1-Satokasvi!$H$15),C110)</f>
        <v>2546.5631176699367</v>
      </c>
      <c r="AD110" s="5">
        <f ca="1">_xlfn.NORM.INV(D110,Satokasvi!$H$8,Satokasvi!$I$8)*_xlfn.BINOM.INV(1,(1-Satokasvi!$H$15),D110)</f>
        <v>2662.9933686452996</v>
      </c>
      <c r="AE110" s="5">
        <f ca="1">_xlfn.NORM.INV(E110,Satokasvi!$H$8,Satokasvi!$I$8)*_xlfn.BINOM.INV(1,(1-Satokasvi!$H$15),E110)</f>
        <v>2404.567713365203</v>
      </c>
      <c r="AF110" s="5">
        <f ca="1">_xlfn.NORM.INV(F110,Satokasvi!$H$8,Satokasvi!$I$8)*_xlfn.BINOM.INV(1,(1-Satokasvi!$H$15),F110)</f>
        <v>2765.029907946704</v>
      </c>
      <c r="AG110" s="5">
        <f ca="1">_xlfn.NORM.INV(G110,Satokasvi!$H$8,Satokasvi!$I$8)*_xlfn.BINOM.INV(1,(1-Satokasvi!$H$15),G110)</f>
        <v>2349.1470160407907</v>
      </c>
      <c r="AH110" s="5">
        <f ca="1">_xlfn.NORM.INV(H110,Satokasvi!$H$8,Satokasvi!$I$8)*_xlfn.BINOM.INV(1,(1-Satokasvi!$H$15),H110)</f>
        <v>2414.535899740009</v>
      </c>
      <c r="AI110" s="5">
        <f ca="1">_xlfn.NORM.INV(I110,Satokasvi!$H$8,Satokasvi!$I$8)*_xlfn.BINOM.INV(1,(1-Satokasvi!$H$15),I110)</f>
        <v>0</v>
      </c>
      <c r="AJ110" s="5">
        <f ca="1">_xlfn.NORM.INV(J110,Satokasvi!$H$8,Satokasvi!$I$8)*_xlfn.BINOM.INV(1,(1-Satokasvi!$H$15),J110)</f>
        <v>2494.3409046512747</v>
      </c>
      <c r="AK110" s="5">
        <f ca="1">_xlfn.NORM.INV(K110,Satokasvi!$H$8,Satokasvi!$I$8)*_xlfn.BINOM.INV(1,(1-Satokasvi!$H$15),K110)</f>
        <v>2383.5316101962435</v>
      </c>
      <c r="AL110" s="5">
        <f ca="1">_xlfn.NORM.INV(L110,Satokasvi!$H$8,Satokasvi!$I$8)*_xlfn.BINOM.INV(1,(1-Satokasvi!$H$15),L110)</f>
        <v>2369.6772763895724</v>
      </c>
      <c r="AM110" s="5">
        <f ca="1">_xlfn.NORM.INV(M110,Satokasvi!$H$8,Satokasvi!$I$8)*_xlfn.BINOM.INV(1,(1-Satokasvi!$H$15),M110)</f>
        <v>0</v>
      </c>
      <c r="AN110" s="5">
        <f ca="1">_xlfn.NORM.INV(N110,Satokasvi!$H$8,Satokasvi!$I$8)*_xlfn.BINOM.INV(1,(1-Satokasvi!$H$15),N110)</f>
        <v>2377.8055632365986</v>
      </c>
      <c r="AO110" s="5">
        <f ca="1">_xlfn.NORM.INV(O110,Satokasvi!$H$8,Satokasvi!$I$8)*_xlfn.BINOM.INV(1,(1-Satokasvi!$H$15),O110)</f>
        <v>0</v>
      </c>
      <c r="AP110" s="5">
        <f ca="1">_xlfn.NORM.INV(P110,Satokasvi!$H$8,Satokasvi!$I$8)*_xlfn.BINOM.INV(1,(1-Satokasvi!$H$15),P110)</f>
        <v>2764.4711283332626</v>
      </c>
      <c r="AQ110" s="5">
        <f ca="1">_xlfn.NORM.INV(Q110,Satokasvi!$H$8,Satokasvi!$I$8)*_xlfn.BINOM.INV(1,(1-Satokasvi!$H$15),Q110)</f>
        <v>2705.394064806645</v>
      </c>
      <c r="AR110" s="5">
        <f ca="1">_xlfn.NORM.INV(R110,Satokasvi!$H$8,Satokasvi!$I$8)*_xlfn.BINOM.INV(1,(1-Satokasvi!$H$15),R110)</f>
        <v>2382.6536175993824</v>
      </c>
      <c r="AS110" s="5">
        <f ca="1">_xlfn.NORM.INV(S110,Satokasvi!$H$8,Satokasvi!$I$8)*_xlfn.BINOM.INV(1,(1-Satokasvi!$H$15),S110)</f>
        <v>2433.9736595373879</v>
      </c>
      <c r="AT110" s="5">
        <f ca="1">_xlfn.NORM.INV(T110,Satokasvi!$H$8,Satokasvi!$I$8)*_xlfn.BINOM.INV(1,(1-Satokasvi!$H$15),T110)</f>
        <v>2423.9925482635686</v>
      </c>
      <c r="AU110" s="5">
        <f ca="1">_xlfn.NORM.INV(U110,Satokasvi!$H$8,Satokasvi!$I$8)*_xlfn.BINOM.INV(1,(1-Satokasvi!$H$15),U110)</f>
        <v>2739.619088512748</v>
      </c>
      <c r="AV110" s="5">
        <f ca="1">_xlfn.NORM.INV(V110,Satokasvi!$H$8,Satokasvi!$I$8)*_xlfn.BINOM.INV(1,(1-Satokasvi!$H$15),V110)</f>
        <v>2454.2204042549001</v>
      </c>
      <c r="AW110" s="5">
        <f ca="1">_xlfn.NORM.INV(W110,Satokasvi!$H$8,Satokasvi!$I$8)*_xlfn.BINOM.INV(1,(1-Satokasvi!$H$15),W110)</f>
        <v>2821.8709305454067</v>
      </c>
      <c r="AX110" s="5">
        <f ca="1">_xlfn.NORM.INV(X110,Satokasvi!$H$8,Satokasvi!$I$8)*_xlfn.BINOM.INV(1,(1-Satokasvi!$H$15),X110)</f>
        <v>2605.6925885136829</v>
      </c>
      <c r="AY110" s="5">
        <f ca="1">_xlfn.NORM.INV(Y110,Satokasvi!$H$8,Satokasvi!$I$8)*_xlfn.BINOM.INV(1,(1-Satokasvi!$H$15),Y110)</f>
        <v>2510.1229534372765</v>
      </c>
      <c r="AZ110" s="5">
        <f ca="1">_xlfn.NORM.INV(Z110,Satokasvi!$H$8,Satokasvi!$I$8)*_xlfn.BINOM.INV(1,(1-Satokasvi!$H$15),Z110)</f>
        <v>2548.5090254184593</v>
      </c>
      <c r="BB110" s="5">
        <f ca="1">IF(C$11="x",0,_xlfn.NORM.INV(B110,Satokasvi!$H$8,Satokasvi!$I$8)*IF(C$8="x",(1+Toimenpiteet!$C$7),1)*IF(C$9="x",(1+Toimenpiteet!$C$34),1)*(1+C$30)*_xlfn.BINOM.INV(1,(1-(Satokasvi!$H$15*(1+C$41))),B110))</f>
        <v>2519.3847265783702</v>
      </c>
      <c r="BC110" s="5">
        <f ca="1">IF(D$11="x",0,_xlfn.NORM.INV(C110,Satokasvi!$H$8,Satokasvi!$I$8)*IF(D$8="x",(1+Toimenpiteet!$C$7),1)*IF(D$9="x",(1+Toimenpiteet!$C$34),1)*(1+D$30)*_xlfn.BINOM.INV(1,(1-(Satokasvi!$H$15*(1+D$41))),C110))</f>
        <v>2546.5631176699367</v>
      </c>
      <c r="BD110" s="5">
        <f ca="1">IF(E$11="x",0,_xlfn.NORM.INV(D110,Satokasvi!$H$8,Satokasvi!$I$8)*IF(E$8="x",(1+Toimenpiteet!$C$7),1)*IF(E$9="x",(1+Toimenpiteet!$C$34),1)*(1+E$30)*_xlfn.BINOM.INV(1,(1-(Satokasvi!$H$15*(1+E$41))),D110))</f>
        <v>2662.9933686452996</v>
      </c>
      <c r="BE110" s="5">
        <f ca="1">IF(F$11="x",0,_xlfn.NORM.INV(E110,Satokasvi!$H$8,Satokasvi!$I$8)*IF(F$8="x",(1+Toimenpiteet!$C$7),1)*IF(F$9="x",(1+Toimenpiteet!$C$34),1)*(1+F$30)*_xlfn.BINOM.INV(1,(1-(Satokasvi!$H$15*(1+F$41))),E110))</f>
        <v>2404.567713365203</v>
      </c>
      <c r="BF110" s="5">
        <f ca="1">IF(G$11="x",0,_xlfn.NORM.INV(F110,Satokasvi!$H$8,Satokasvi!$I$8)*IF(G$8="x",(1+Toimenpiteet!$C$7),1)*IF(G$9="x",(1+Toimenpiteet!$C$34),1)*(1+G$30)*_xlfn.BINOM.INV(1,(1-(Satokasvi!$H$15*(1+G$41))),F110))</f>
        <v>2765.029907946704</v>
      </c>
      <c r="BG110" s="5">
        <f ca="1">IF(H$11="x",0,_xlfn.NORM.INV(G110,Satokasvi!$H$8,Satokasvi!$I$8)*IF(H$8="x",(1+Toimenpiteet!$C$7),1)*IF(H$9="x",(1+Toimenpiteet!$C$34),1)*(1+H$30)*_xlfn.BINOM.INV(1,(1-(Satokasvi!$H$15*(1+H$41))),G110))</f>
        <v>2349.1470160407907</v>
      </c>
      <c r="BH110" s="5">
        <f ca="1">IF(I$11="x",0,_xlfn.NORM.INV(H110,Satokasvi!$H$8,Satokasvi!$I$8)*IF(I$8="x",(1+Toimenpiteet!$C$7),1)*IF(I$9="x",(1+Toimenpiteet!$C$34),1)*(1+I$30)*_xlfn.BINOM.INV(1,(1-(Satokasvi!$H$15*(1+I$41))),H110))</f>
        <v>2414.535899740009</v>
      </c>
      <c r="BI110" s="5">
        <f ca="1">IF(J$11="x",0,_xlfn.NORM.INV(I110,Satokasvi!$H$8,Satokasvi!$I$8)*IF(J$8="x",(1+Toimenpiteet!$C$7),1)*IF(J$9="x",(1+Toimenpiteet!$C$34),1)*(1+J$30)*_xlfn.BINOM.INV(1,(1-(Satokasvi!$H$15*(1+J$41))),I110))</f>
        <v>0</v>
      </c>
      <c r="BJ110" s="5">
        <f ca="1">IF(K$11="x",0,_xlfn.NORM.INV(J110,Satokasvi!$H$8,Satokasvi!$I$8)*IF(K$8="x",(1+Toimenpiteet!$C$7),1)*IF(K$9="x",(1+Toimenpiteet!$C$34),1)*(1+K$30)*_xlfn.BINOM.INV(1,(1-(Satokasvi!$H$15*(1+K$41))),J110))</f>
        <v>2494.3409046512747</v>
      </c>
      <c r="BK110" s="5">
        <f ca="1">IF(L$11="x",0,_xlfn.NORM.INV(K110,Satokasvi!$H$8,Satokasvi!$I$8)*IF(L$8="x",(1+Toimenpiteet!$C$7),1)*IF(L$9="x",(1+Toimenpiteet!$C$34),1)*(1+L$30)*_xlfn.BINOM.INV(1,(1-(Satokasvi!$H$15*(1+L$41))),K110))</f>
        <v>2383.5316101962435</v>
      </c>
      <c r="BL110" s="5">
        <f ca="1">IF(M$11="x",0,_xlfn.NORM.INV(L110,Satokasvi!$H$8,Satokasvi!$I$8)*IF(M$8="x",(1+Toimenpiteet!$C$7),1)*IF(M$9="x",(1+Toimenpiteet!$C$34),1)*(1+M$30)*_xlfn.BINOM.INV(1,(1-(Satokasvi!$H$15*(1+M$41))),L110))</f>
        <v>2369.6772763895724</v>
      </c>
      <c r="BM110" s="5">
        <f ca="1">IF(N$11="x",0,_xlfn.NORM.INV(M110,Satokasvi!$H$8,Satokasvi!$I$8)*IF(N$8="x",(1+Toimenpiteet!$C$7),1)*IF(N$9="x",(1+Toimenpiteet!$C$34),1)*(1+N$30)*_xlfn.BINOM.INV(1,(1-(Satokasvi!$H$15*(1+N$41))),M110))</f>
        <v>0</v>
      </c>
      <c r="BN110" s="5">
        <f ca="1">IF(O$11="x",0,_xlfn.NORM.INV(N110,Satokasvi!$H$8,Satokasvi!$I$8)*IF(O$8="x",(1+Toimenpiteet!$C$7),1)*IF(O$9="x",(1+Toimenpiteet!$C$34),1)*(1+O$30)*_xlfn.BINOM.INV(1,(1-(Satokasvi!$H$15*(1+O$41))),N110))</f>
        <v>2377.8055632365986</v>
      </c>
      <c r="BO110" s="5">
        <f ca="1">IF(P$11="x",0,_xlfn.NORM.INV(O110,Satokasvi!$H$8,Satokasvi!$I$8)*IF(P$8="x",(1+Toimenpiteet!$C$7),1)*IF(P$9="x",(1+Toimenpiteet!$C$34),1)*(1+P$30)*_xlfn.BINOM.INV(1,(1-(Satokasvi!$H$15*(1+P$41))),O110))</f>
        <v>0</v>
      </c>
      <c r="BP110" s="5">
        <f ca="1">IF(Q$11="x",0,_xlfn.NORM.INV(P110,Satokasvi!$H$8,Satokasvi!$I$8)*IF(Q$8="x",(1+Toimenpiteet!$C$7),1)*IF(Q$9="x",(1+Toimenpiteet!$C$34),1)*(1+Q$30)*_xlfn.BINOM.INV(1,(1-(Satokasvi!$H$15*(1+Q$41))),P110))</f>
        <v>2764.4711283332626</v>
      </c>
      <c r="BQ110" s="5">
        <f ca="1">IF(R$11="x",0,_xlfn.NORM.INV(Q110,Satokasvi!$H$8,Satokasvi!$I$8)*IF(R$8="x",(1+Toimenpiteet!$C$7),1)*IF(R$9="x",(1+Toimenpiteet!$C$34),1)*(1+R$30)*_xlfn.BINOM.INV(1,(1-(Satokasvi!$H$15*(1+R$41))),Q110))</f>
        <v>2705.394064806645</v>
      </c>
      <c r="BR110" s="5">
        <f ca="1">IF(S$11="x",0,_xlfn.NORM.INV(R110,Satokasvi!$H$8,Satokasvi!$I$8)*IF(S$8="x",(1+Toimenpiteet!$C$7),1)*IF(S$9="x",(1+Toimenpiteet!$C$34),1)*(1+S$30)*_xlfn.BINOM.INV(1,(1-(Satokasvi!$H$15*(1+S$41))),R110))</f>
        <v>2382.6536175993824</v>
      </c>
      <c r="BS110" s="5">
        <f ca="1">IF(T$11="x",0,_xlfn.NORM.INV(S110,Satokasvi!$H$8,Satokasvi!$I$8)*IF(T$8="x",(1+Toimenpiteet!$C$7),1)*IF(T$9="x",(1+Toimenpiteet!$C$34),1)*(1+T$30)*_xlfn.BINOM.INV(1,(1-(Satokasvi!$H$15*(1+T$41))),S110))</f>
        <v>2433.9736595373879</v>
      </c>
      <c r="BT110" s="5">
        <f ca="1">IF(U$11="x",0,_xlfn.NORM.INV(T110,Satokasvi!$H$8,Satokasvi!$I$8)*IF(U$8="x",(1+Toimenpiteet!$C$7),1)*IF(U$9="x",(1+Toimenpiteet!$C$34),1)*(1+U$30)*_xlfn.BINOM.INV(1,(1-(Satokasvi!$H$15*(1+U$41))),T110))</f>
        <v>2423.9925482635686</v>
      </c>
      <c r="BU110" s="5">
        <f ca="1">IF(V$11="x",0,_xlfn.NORM.INV(U110,Satokasvi!$H$8,Satokasvi!$I$8)*IF(V$8="x",(1+Toimenpiteet!$C$7),1)*IF(V$9="x",(1+Toimenpiteet!$C$34),1)*(1+V$30)*_xlfn.BINOM.INV(1,(1-(Satokasvi!$H$15*(1+V$41))),U110))</f>
        <v>2739.619088512748</v>
      </c>
      <c r="BV110" s="5">
        <f ca="1">IF(W$11="x",0,_xlfn.NORM.INV(V110,Satokasvi!$H$8,Satokasvi!$I$8)*IF(W$8="x",(1+Toimenpiteet!$C$7),1)*IF(W$9="x",(1+Toimenpiteet!$C$34),1)*(1+W$30)*_xlfn.BINOM.INV(1,(1-(Satokasvi!$H$15*(1+W$41))),V110))</f>
        <v>2454.2204042549001</v>
      </c>
      <c r="BW110" s="5">
        <f ca="1">IF(X$11="x",0,_xlfn.NORM.INV(W110,Satokasvi!$H$8,Satokasvi!$I$8)*IF(X$8="x",(1+Toimenpiteet!$C$7),1)*IF(X$9="x",(1+Toimenpiteet!$C$34),1)*(1+X$30)*_xlfn.BINOM.INV(1,(1-(Satokasvi!$H$15*(1+X$41))),W110))</f>
        <v>2821.8709305454067</v>
      </c>
      <c r="BX110" s="5">
        <f ca="1">IF(Y$11="x",0,_xlfn.NORM.INV(X110,Satokasvi!$H$8,Satokasvi!$I$8)*IF(Y$8="x",(1+Toimenpiteet!$C$7),1)*IF(Y$9="x",(1+Toimenpiteet!$C$34),1)*(1+Y$30)*_xlfn.BINOM.INV(1,(1-(Satokasvi!$H$15*(1+Y$41))),X110))</f>
        <v>2605.6925885136829</v>
      </c>
      <c r="BY110" s="5">
        <f ca="1">IF(Z$11="x",0,_xlfn.NORM.INV(Y110,Satokasvi!$H$8,Satokasvi!$I$8)*IF(Z$8="x",(1+Toimenpiteet!$C$7),1)*IF(Z$9="x",(1+Toimenpiteet!$C$34),1)*(1+Z$30)*_xlfn.BINOM.INV(1,(1-(Satokasvi!$H$15*(1+Z$41))),Y110))</f>
        <v>2510.1229534372765</v>
      </c>
      <c r="BZ110" s="5">
        <f ca="1">IF(AA$11="x",0,_xlfn.NORM.INV(Z110,Satokasvi!$H$8,Satokasvi!$I$8)*IF(AA$8="x",(1+Toimenpiteet!$C$7),1)*IF(AA$9="x",(1+Toimenpiteet!$C$34),1)*(1+AA$30)*_xlfn.BINOM.INV(1,(1-(Satokasvi!$H$15*(1+AA$41))),Z110))</f>
        <v>2548.5090254184593</v>
      </c>
      <c r="CB110" s="35">
        <f ca="1">_xlfn.NORM.INV(RAND(),Satokasvi!$H$13,Satokasvi!$I$13)</f>
        <v>173.5387015504414</v>
      </c>
      <c r="CC110" s="35">
        <f ca="1">_xlfn.NORM.INV(RAND(),Satokasvi!$H$13,Satokasvi!$I$13)</f>
        <v>228.29797224509534</v>
      </c>
      <c r="CD110" s="35">
        <f ca="1">_xlfn.NORM.INV(RAND(),Satokasvi!$H$13,Satokasvi!$I$13)</f>
        <v>141.06426158466488</v>
      </c>
      <c r="CE110" s="35">
        <f ca="1">_xlfn.NORM.INV(RAND(),Satokasvi!$H$13,Satokasvi!$I$13)</f>
        <v>251.86557796604029</v>
      </c>
      <c r="CF110" s="35">
        <f ca="1">_xlfn.NORM.INV(RAND(),Satokasvi!$H$13,Satokasvi!$I$13)</f>
        <v>230.35421966046962</v>
      </c>
      <c r="CG110" s="35">
        <f ca="1">_xlfn.NORM.INV(RAND(),Satokasvi!$H$13,Satokasvi!$I$13)</f>
        <v>209.74840359489718</v>
      </c>
      <c r="CH110" s="35">
        <f ca="1">_xlfn.NORM.INV(RAND(),Satokasvi!$H$13,Satokasvi!$I$13)</f>
        <v>236.05154944738052</v>
      </c>
      <c r="CI110" s="35">
        <f ca="1">_xlfn.NORM.INV(RAND(),Satokasvi!$H$13,Satokasvi!$I$13)</f>
        <v>187.90921037765042</v>
      </c>
      <c r="CJ110" s="35">
        <f ca="1">_xlfn.NORM.INV(RAND(),Satokasvi!$H$13,Satokasvi!$I$13)</f>
        <v>239.90179533119928</v>
      </c>
      <c r="CK110" s="35">
        <f ca="1">_xlfn.NORM.INV(RAND(),Satokasvi!$H$13,Satokasvi!$I$13)</f>
        <v>187.00293758317022</v>
      </c>
      <c r="CL110" s="35">
        <f ca="1">_xlfn.NORM.INV(RAND(),Satokasvi!$H$13,Satokasvi!$I$13)</f>
        <v>224.13759716712735</v>
      </c>
      <c r="CM110" s="35">
        <f ca="1">_xlfn.NORM.INV(RAND(),Satokasvi!$H$13,Satokasvi!$I$13)</f>
        <v>268.73897484059074</v>
      </c>
      <c r="CN110" s="35">
        <f ca="1">_xlfn.NORM.INV(RAND(),Satokasvi!$H$13,Satokasvi!$I$13)</f>
        <v>189.71655078944318</v>
      </c>
      <c r="CO110" s="35">
        <f ca="1">_xlfn.NORM.INV(RAND(),Satokasvi!$H$13,Satokasvi!$I$13)</f>
        <v>148.76236553358382</v>
      </c>
      <c r="CP110" s="35">
        <f ca="1">_xlfn.NORM.INV(RAND(),Satokasvi!$H$13,Satokasvi!$I$13)</f>
        <v>264.54578070393814</v>
      </c>
      <c r="CQ110" s="35">
        <f ca="1">_xlfn.NORM.INV(RAND(),Satokasvi!$H$13,Satokasvi!$I$13)</f>
        <v>211.76534550939056</v>
      </c>
      <c r="CR110" s="35">
        <f ca="1">_xlfn.NORM.INV(RAND(),Satokasvi!$H$13,Satokasvi!$I$13)</f>
        <v>156.30583008245711</v>
      </c>
      <c r="CS110" s="35">
        <f ca="1">_xlfn.NORM.INV(RAND(),Satokasvi!$H$13,Satokasvi!$I$13)</f>
        <v>148.44809312519163</v>
      </c>
      <c r="CT110" s="35">
        <f ca="1">_xlfn.NORM.INV(RAND(),Satokasvi!$H$13,Satokasvi!$I$13)</f>
        <v>96.665532444260165</v>
      </c>
      <c r="CU110" s="35">
        <f ca="1">_xlfn.NORM.INV(RAND(),Satokasvi!$H$13,Satokasvi!$I$13)</f>
        <v>224.8234521514066</v>
      </c>
      <c r="CV110" s="35">
        <f ca="1">_xlfn.NORM.INV(RAND(),Satokasvi!$H$13,Satokasvi!$I$13)</f>
        <v>214.93299295844662</v>
      </c>
      <c r="CW110" s="35">
        <f ca="1">_xlfn.NORM.INV(RAND(),Satokasvi!$H$13,Satokasvi!$I$13)</f>
        <v>204.00617292754632</v>
      </c>
      <c r="CX110" s="35">
        <f ca="1">_xlfn.NORM.INV(RAND(),Satokasvi!$H$13,Satokasvi!$I$13)</f>
        <v>229.38606065688839</v>
      </c>
      <c r="CY110" s="35">
        <f ca="1">_xlfn.NORM.INV(RAND(),Satokasvi!$H$13,Satokasvi!$I$13)</f>
        <v>274.50793173988581</v>
      </c>
      <c r="CZ110" s="35">
        <f ca="1">_xlfn.NORM.INV(RAND(),Satokasvi!$H$13,Satokasvi!$I$13)</f>
        <v>259.73586121095951</v>
      </c>
      <c r="DB110" s="37">
        <f ca="1">(AB110*(CB110/1000)+(Satokasvi!$E$28-Satokasvi!$E$7))/(1+$C$13)^DB$61</f>
        <v>167.19490694798469</v>
      </c>
      <c r="DC110" s="37">
        <f ca="1">(AC110*(CC110/1000)+(Satokasvi!$E$28-Satokasvi!$E$7))/(1+$C$13)^DC$61</f>
        <v>298.21396546158422</v>
      </c>
      <c r="DD110" s="37">
        <f ca="1">(AD110*(CD110/1000)+(Satokasvi!$E$28-Satokasvi!$E$7))/(1+$C$13)^DD$61</f>
        <v>101.26334679458675</v>
      </c>
      <c r="DE110" s="37">
        <f ca="1">(AE110*(CE110/1000)+(Satokasvi!$E$28-Satokasvi!$E$7))/(1+$C$13)^DE$61</f>
        <v>302.6434212320442</v>
      </c>
      <c r="DF110" s="37">
        <f ca="1">(AF110*(CF110/1000)+(Satokasvi!$E$28-Satokasvi!$E$7))/(1+$C$13)^DF$61</f>
        <v>320.83552546235285</v>
      </c>
      <c r="DG110" s="37">
        <f ca="1">(AG110*(CG110/1000)+(Satokasvi!$E$28-Satokasvi!$E$7))/(1+$C$13)^DG$61</f>
        <v>190.72015278247181</v>
      </c>
      <c r="DH110" s="37">
        <f ca="1">(AH110*(CH110/1000)+(Satokasvi!$E$28-Satokasvi!$E$7))/(1+$C$13)^DH$61</f>
        <v>247.95627332450471</v>
      </c>
      <c r="DI110" s="37">
        <f ca="1">(AI110*(CI110/1000)+(Satokasvi!$E$28-Satokasvi!$E$7))/(1+$C$13)^DI$61</f>
        <v>-209.19344709319299</v>
      </c>
      <c r="DJ110" s="37">
        <f ca="1">(AJ110*(CJ110/1000)+(Satokasvi!$E$28-Satokasvi!$E$7))/(1+$C$13)^DJ$61</f>
        <v>255.5209329298419</v>
      </c>
      <c r="DK110" s="37">
        <f ca="1">(AK110*(CK110/1000)+(Satokasvi!$E$28-Satokasvi!$E$7))/(1+$C$13)^DK$61</f>
        <v>134.47816821552738</v>
      </c>
      <c r="DL110" s="37">
        <f ca="1">(AL110*(CL110/1000)+(Satokasvi!$E$28-Satokasvi!$E$7))/(1+$C$13)^DL$61</f>
        <v>192.26069844123896</v>
      </c>
      <c r="DM110" s="37">
        <f ca="1">(AM110*(CM110/1000)+(Satokasvi!$E$28-Satokasvi!$E$7))/(1+$C$13)^DM$61</f>
        <v>-185.86566825113789</v>
      </c>
      <c r="DN110" s="37">
        <f ca="1">(AN110*(CN110/1000)+(Satokasvi!$E$28-Satokasvi!$E$7))/(1+$C$13)^DN$61</f>
        <v>126.73122053682775</v>
      </c>
      <c r="DO110" s="37">
        <f ca="1">(AO110*(CO110/1000)+(Satokasvi!$E$28-Satokasvi!$E$7))/(1+$C$13)^DO$61</f>
        <v>-175.19621854193412</v>
      </c>
      <c r="DP110" s="37">
        <f ca="1">(AP110*(CP110/1000)+(Satokasvi!$E$28-Satokasvi!$E$7))/(1+$C$13)^DP$61</f>
        <v>299.31895103164311</v>
      </c>
      <c r="DQ110" s="37">
        <f ca="1">(AQ110*(CQ110/1000)+(Satokasvi!$E$28-Satokasvi!$E$7))/(1+$C$13)^DQ$61</f>
        <v>191.87852766750106</v>
      </c>
      <c r="DR110" s="37">
        <f ca="1">(AR110*(CR110/1000)+(Satokasvi!$E$28-Satokasvi!$E$7))/(1+$C$13)^DR$61</f>
        <v>64.99247081244512</v>
      </c>
      <c r="DS110" s="37">
        <f ca="1">(AS110*(CS110/1000)+(Satokasvi!$E$28-Satokasvi!$E$7))/(1+$C$13)^DS$61</f>
        <v>56.577113466722459</v>
      </c>
      <c r="DT110" s="37">
        <f ca="1">(AT110*(CT110/1000)+(Satokasvi!$E$28-Satokasvi!$E$7))/(1+$C$13)^DT$61</f>
        <v>-17.498354013286097</v>
      </c>
      <c r="DU110" s="37">
        <f ca="1">(AU110*(CU110/1000)+(Satokasvi!$E$28-Satokasvi!$E$7))/(1+$C$13)^DU$61</f>
        <v>194.30177628210123</v>
      </c>
      <c r="DV110" s="37">
        <f ca="1">(AV110*(CV110/1000)+(Satokasvi!$E$28-Satokasvi!$E$7))/(1+$C$13)^DV$61</f>
        <v>141.10288814366623</v>
      </c>
      <c r="DW110" s="37">
        <f ca="1">(AW110*(CW110/1000)+(Satokasvi!$E$28-Satokasvi!$E$7))/(1+$C$13)^DW$61</f>
        <v>162.14108674895397</v>
      </c>
      <c r="DX110" s="37">
        <f ca="1">(AX110*(CX110/1000)+(Satokasvi!$E$28-Satokasvi!$E$7))/(1+$C$13)^DX$61</f>
        <v>168.5811877443771</v>
      </c>
      <c r="DY110" s="37">
        <f ca="1">(AY110*(CY110/1000)+(Satokasvi!$E$28-Satokasvi!$E$7))/(1+$C$13)^DY$61</f>
        <v>208.60384188109157</v>
      </c>
      <c r="DZ110" s="37">
        <f ca="1">(AZ110*(CZ110/1000)+(Satokasvi!$E$28-Satokasvi!$E$7))/(1+$C$13)^DZ$61</f>
        <v>189.5803661406064</v>
      </c>
      <c r="EB110" s="37">
        <f ca="1">IF(C$11="x",Toimenpiteet!$E$115,BB110*(CB110/1000)+(Satokasvi!$E$28-Satokasvi!$E$7)+IF(C$8="x",Toimenpiteet!$E$29,0)+IF(C$9="x",Toimenpiteet!$E$60,0)+IF(C$10="x",Toimenpiteet!$E$88,0))/(1+$C$13)^EB$61</f>
        <v>167.19490694798469</v>
      </c>
      <c r="EC110" s="37">
        <f ca="1">IF(D$11="x",Toimenpiteet!$E$115,BC110*(CC110/1000)+(Satokasvi!$E$28-Satokasvi!$E$7)+IF(D$8="x",Toimenpiteet!$E$29,0)+IF(D$9="x",Toimenpiteet!$E$60,0)+IF(D$10="x",Toimenpiteet!$E$88,0))/(1+$C$13)^EC$61</f>
        <v>298.21396546158422</v>
      </c>
      <c r="ED110" s="37">
        <f ca="1">IF(E$11="x",Toimenpiteet!$E$115,BD110*(CD110/1000)+(Satokasvi!$E$28-Satokasvi!$E$7)+IF(E$8="x",Toimenpiteet!$E$29,0)+IF(E$9="x",Toimenpiteet!$E$60,0)+IF(E$10="x",Toimenpiteet!$E$88,0))/(1+$C$13)^ED$61</f>
        <v>101.26334679458675</v>
      </c>
      <c r="EE110" s="37">
        <f ca="1">IF(F$11="x",Toimenpiteet!$E$115,BE110*(CE110/1000)+(Satokasvi!$E$28-Satokasvi!$E$7)+IF(F$8="x",Toimenpiteet!$E$29,0)+IF(F$9="x",Toimenpiteet!$E$60,0)+IF(F$10="x",Toimenpiteet!$E$88,0))/(1+$C$13)^EE$61</f>
        <v>302.6434212320442</v>
      </c>
      <c r="EF110" s="37">
        <f ca="1">IF(G$11="x",Toimenpiteet!$E$115,BF110*(CF110/1000)+(Satokasvi!$E$28-Satokasvi!$E$7)+IF(G$8="x",Toimenpiteet!$E$29,0)+IF(G$9="x",Toimenpiteet!$E$60,0)+IF(G$10="x",Toimenpiteet!$E$88,0))/(1+$C$13)^EF$61</f>
        <v>320.83552546235285</v>
      </c>
      <c r="EG110" s="37">
        <f ca="1">IF(H$11="x",Toimenpiteet!$E$115,BG110*(CG110/1000)+(Satokasvi!$E$28-Satokasvi!$E$7)+IF(H$8="x",Toimenpiteet!$E$29,0)+IF(H$9="x",Toimenpiteet!$E$60,0)+IF(H$10="x",Toimenpiteet!$E$88,0))/(1+$C$13)^EG$61</f>
        <v>190.72015278247181</v>
      </c>
      <c r="EH110" s="37">
        <f ca="1">IF(I$11="x",Toimenpiteet!$E$115,BH110*(CH110/1000)+(Satokasvi!$E$28-Satokasvi!$E$7)+IF(I$8="x",Toimenpiteet!$E$29,0)+IF(I$9="x",Toimenpiteet!$E$60,0)+IF(I$10="x",Toimenpiteet!$E$88,0))/(1+$C$13)^EH$61</f>
        <v>247.95627332450471</v>
      </c>
      <c r="EI110" s="37">
        <f ca="1">IF(J$11="x",Toimenpiteet!$E$115,BI110*(CI110/1000)+(Satokasvi!$E$28-Satokasvi!$E$7)+IF(J$8="x",Toimenpiteet!$E$29,0)+IF(J$9="x",Toimenpiteet!$E$60,0)+IF(J$10="x",Toimenpiteet!$E$88,0))/(1+$C$13)^EI$61</f>
        <v>-209.19344709319299</v>
      </c>
      <c r="EJ110" s="37">
        <f ca="1">IF(K$11="x",Toimenpiteet!$E$115,BJ110*(CJ110/1000)+(Satokasvi!$E$28-Satokasvi!$E$7)+IF(K$8="x",Toimenpiteet!$E$29,0)+IF(K$9="x",Toimenpiteet!$E$60,0)+IF(K$10="x",Toimenpiteet!$E$88,0))/(1+$C$13)^EJ$61</f>
        <v>255.5209329298419</v>
      </c>
      <c r="EK110" s="37">
        <f ca="1">IF(L$11="x",Toimenpiteet!$E$115,BK110*(CK110/1000)+(Satokasvi!$E$28-Satokasvi!$E$7)+IF(L$8="x",Toimenpiteet!$E$29,0)+IF(L$9="x",Toimenpiteet!$E$60,0)+IF(L$10="x",Toimenpiteet!$E$88,0))/(1+$C$13)^EK$61</f>
        <v>134.47816821552738</v>
      </c>
      <c r="EL110" s="37">
        <f ca="1">IF(M$11="x",Toimenpiteet!$E$115,BL110*(CL110/1000)+(Satokasvi!$E$28-Satokasvi!$E$7)+IF(M$8="x",Toimenpiteet!$E$29,0)+IF(M$9="x",Toimenpiteet!$E$60,0)+IF(M$10="x",Toimenpiteet!$E$88,0))/(1+$C$13)^EL$61</f>
        <v>192.26069844123896</v>
      </c>
      <c r="EM110" s="37">
        <f ca="1">IF(N$11="x",Toimenpiteet!$E$115,BM110*(CM110/1000)+(Satokasvi!$E$28-Satokasvi!$E$7)+IF(N$8="x",Toimenpiteet!$E$29,0)+IF(N$9="x",Toimenpiteet!$E$60,0)+IF(N$10="x",Toimenpiteet!$E$88,0))/(1+$C$13)^EM$61</f>
        <v>-185.86566825113789</v>
      </c>
      <c r="EN110" s="37">
        <f ca="1">IF(O$11="x",Toimenpiteet!$E$115,BN110*(CN110/1000)+(Satokasvi!$E$28-Satokasvi!$E$7)+IF(O$8="x",Toimenpiteet!$E$29,0)+IF(O$9="x",Toimenpiteet!$E$60,0)+IF(O$10="x",Toimenpiteet!$E$88,0))/(1+$C$13)^EN$61</f>
        <v>126.73122053682775</v>
      </c>
      <c r="EO110" s="37">
        <f ca="1">IF(P$11="x",Toimenpiteet!$E$115,BO110*(CO110/1000)+(Satokasvi!$E$28-Satokasvi!$E$7)+IF(P$8="x",Toimenpiteet!$E$29,0)+IF(P$9="x",Toimenpiteet!$E$60,0)+IF(P$10="x",Toimenpiteet!$E$88,0))/(1+$C$13)^EO$61</f>
        <v>-175.19621854193412</v>
      </c>
      <c r="EP110" s="37">
        <f ca="1">IF(Q$11="x",Toimenpiteet!$E$115,BP110*(CP110/1000)+(Satokasvi!$E$28-Satokasvi!$E$7)+IF(Q$8="x",Toimenpiteet!$E$29,0)+IF(Q$9="x",Toimenpiteet!$E$60,0)+IF(Q$10="x",Toimenpiteet!$E$88,0))/(1+$C$13)^EP$61</f>
        <v>299.31895103164311</v>
      </c>
      <c r="EQ110" s="37">
        <f ca="1">IF(R$11="x",Toimenpiteet!$E$115,BQ110*(CQ110/1000)+(Satokasvi!$E$28-Satokasvi!$E$7)+IF(R$8="x",Toimenpiteet!$E$29,0)+IF(R$9="x",Toimenpiteet!$E$60,0)+IF(R$10="x",Toimenpiteet!$E$88,0))/(1+$C$13)^EQ$61</f>
        <v>191.87852766750106</v>
      </c>
      <c r="ER110" s="37">
        <f ca="1">IF(S$11="x",Toimenpiteet!$E$115,BR110*(CR110/1000)+(Satokasvi!$E$28-Satokasvi!$E$7)+IF(S$8="x",Toimenpiteet!$E$29,0)+IF(S$9="x",Toimenpiteet!$E$60,0)+IF(S$10="x",Toimenpiteet!$E$88,0))/(1+$C$13)^ER$61</f>
        <v>64.99247081244512</v>
      </c>
      <c r="ES110" s="37">
        <f ca="1">IF(T$11="x",Toimenpiteet!$E$115,BS110*(CS110/1000)+(Satokasvi!$E$28-Satokasvi!$E$7)+IF(T$8="x",Toimenpiteet!$E$29,0)+IF(T$9="x",Toimenpiteet!$E$60,0)+IF(T$10="x",Toimenpiteet!$E$88,0))/(1+$C$13)^ES$61</f>
        <v>56.577113466722459</v>
      </c>
      <c r="ET110" s="37">
        <f ca="1">IF(U$11="x",Toimenpiteet!$E$115,BT110*(CT110/1000)+(Satokasvi!$E$28-Satokasvi!$E$7)+IF(U$8="x",Toimenpiteet!$E$29,0)+IF(U$9="x",Toimenpiteet!$E$60,0)+IF(U$10="x",Toimenpiteet!$E$88,0))/(1+$C$13)^ET$61</f>
        <v>-17.498354013286097</v>
      </c>
      <c r="EU110" s="37">
        <f ca="1">IF(V$11="x",Toimenpiteet!$E$115,BU110*(CU110/1000)+(Satokasvi!$E$28-Satokasvi!$E$7)+IF(V$8="x",Toimenpiteet!$E$29,0)+IF(V$9="x",Toimenpiteet!$E$60,0)+IF(V$10="x",Toimenpiteet!$E$88,0))/(1+$C$13)^EU$61</f>
        <v>194.30177628210123</v>
      </c>
      <c r="EV110" s="37">
        <f ca="1">IF(W$11="x",Toimenpiteet!$E$115,BV110*(CV110/1000)+(Satokasvi!$E$28-Satokasvi!$E$7)+IF(W$8="x",Toimenpiteet!$E$29,0)+IF(W$9="x",Toimenpiteet!$E$60,0)+IF(W$10="x",Toimenpiteet!$E$88,0))/(1+$C$13)^EV$61</f>
        <v>141.10288814366623</v>
      </c>
      <c r="EW110" s="37">
        <f ca="1">IF(X$11="x",Toimenpiteet!$E$115,BW110*(CW110/1000)+(Satokasvi!$E$28-Satokasvi!$E$7)+IF(X$8="x",Toimenpiteet!$E$29,0)+IF(X$9="x",Toimenpiteet!$E$60,0)+IF(X$10="x",Toimenpiteet!$E$88,0))/(1+$C$13)^EW$61</f>
        <v>162.14108674895397</v>
      </c>
      <c r="EX110" s="37">
        <f ca="1">IF(Y$11="x",Toimenpiteet!$E$115,BX110*(CX110/1000)+(Satokasvi!$E$28-Satokasvi!$E$7)+IF(Y$8="x",Toimenpiteet!$E$29,0)+IF(Y$9="x",Toimenpiteet!$E$60,0)+IF(Y$10="x",Toimenpiteet!$E$88,0))/(1+$C$13)^EX$61</f>
        <v>168.5811877443771</v>
      </c>
      <c r="EY110" s="37">
        <f ca="1">IF(Z$11="x",Toimenpiteet!$E$115,BY110*(CY110/1000)+(Satokasvi!$E$28-Satokasvi!$E$7)+IF(Z$8="x",Toimenpiteet!$E$29,0)+IF(Z$9="x",Toimenpiteet!$E$60,0)+IF(Z$10="x",Toimenpiteet!$E$88,0))/(1+$C$13)^EY$61</f>
        <v>208.60384188109157</v>
      </c>
      <c r="EZ110" s="37">
        <f ca="1">IF(AA$11="x",Toimenpiteet!$E$115,BZ110*(CZ110/1000)+(Satokasvi!$E$28-Satokasvi!$E$7)+IF(AA$8="x",Toimenpiteet!$E$29,0)+IF(AA$9="x",Toimenpiteet!$E$60,0)+IF(AA$10="x",Toimenpiteet!$E$88,0))/(1+$C$13)^EZ$61</f>
        <v>189.5803661406064</v>
      </c>
      <c r="FA110" s="37"/>
      <c r="FB110" s="37">
        <f t="shared" ca="1" si="48"/>
        <v>167.19490694798469</v>
      </c>
      <c r="FC110" s="37">
        <f t="shared" ca="1" si="49"/>
        <v>465.40887240956891</v>
      </c>
      <c r="FD110" s="37">
        <f t="shared" ca="1" si="50"/>
        <v>566.67221920415568</v>
      </c>
      <c r="FE110" s="37">
        <f t="shared" ca="1" si="51"/>
        <v>869.31564043619983</v>
      </c>
      <c r="FF110" s="37">
        <f t="shared" ca="1" si="52"/>
        <v>1190.1511658985528</v>
      </c>
      <c r="FG110" s="37">
        <f t="shared" ca="1" si="53"/>
        <v>1380.8713186810246</v>
      </c>
      <c r="FH110" s="37">
        <f t="shared" ca="1" si="54"/>
        <v>1628.8275920055294</v>
      </c>
      <c r="FI110" s="37">
        <f t="shared" ca="1" si="55"/>
        <v>1419.6341449123363</v>
      </c>
      <c r="FJ110" s="37">
        <f t="shared" ca="1" si="56"/>
        <v>1675.1550778421781</v>
      </c>
      <c r="FK110" s="37">
        <f t="shared" ca="1" si="57"/>
        <v>1809.6332460577055</v>
      </c>
      <c r="FL110" s="37">
        <f t="shared" ca="1" si="58"/>
        <v>2001.8939444989444</v>
      </c>
      <c r="FM110" s="37">
        <f t="shared" ca="1" si="59"/>
        <v>1816.0282762478064</v>
      </c>
      <c r="FN110" s="37">
        <f t="shared" ca="1" si="60"/>
        <v>1942.7594967846342</v>
      </c>
      <c r="FO110" s="37">
        <f t="shared" ca="1" si="61"/>
        <v>1767.5632782427001</v>
      </c>
      <c r="FP110" s="37">
        <f t="shared" ca="1" si="62"/>
        <v>2066.8822292743434</v>
      </c>
      <c r="FQ110" s="37">
        <f t="shared" ca="1" si="63"/>
        <v>2258.7607569418446</v>
      </c>
      <c r="FR110" s="37">
        <f t="shared" ca="1" si="64"/>
        <v>2323.7532277542896</v>
      </c>
      <c r="FS110" s="37">
        <f t="shared" ca="1" si="65"/>
        <v>2380.3303412210121</v>
      </c>
      <c r="FT110" s="37">
        <f t="shared" ca="1" si="66"/>
        <v>2362.8319872077259</v>
      </c>
      <c r="FU110" s="37">
        <f t="shared" ca="1" si="67"/>
        <v>2557.1337634898273</v>
      </c>
      <c r="FV110" s="37">
        <f t="shared" ca="1" si="68"/>
        <v>2698.2366516334937</v>
      </c>
      <c r="FW110" s="37">
        <f t="shared" ca="1" si="69"/>
        <v>2860.3777383824477</v>
      </c>
      <c r="FX110" s="37">
        <f t="shared" ca="1" si="70"/>
        <v>3028.9589261268247</v>
      </c>
      <c r="FY110" s="37">
        <f t="shared" ca="1" si="71"/>
        <v>3237.5627680079165</v>
      </c>
      <c r="FZ110" s="37">
        <f t="shared" ca="1" si="72"/>
        <v>3427.1431341485227</v>
      </c>
      <c r="GA110" s="37"/>
      <c r="GB110" s="37">
        <f t="shared" ca="1" si="73"/>
        <v>167.19490694798469</v>
      </c>
      <c r="GC110" s="37">
        <f t="shared" ca="1" si="74"/>
        <v>465.40887240956891</v>
      </c>
      <c r="GD110" s="37">
        <f t="shared" ca="1" si="23"/>
        <v>566.67221920415568</v>
      </c>
      <c r="GE110" s="37">
        <f t="shared" ca="1" si="24"/>
        <v>869.31564043619983</v>
      </c>
      <c r="GF110" s="37">
        <f t="shared" ca="1" si="25"/>
        <v>1190.1511658985528</v>
      </c>
      <c r="GG110" s="37">
        <f t="shared" ca="1" si="26"/>
        <v>1380.8713186810246</v>
      </c>
      <c r="GH110" s="37">
        <f t="shared" ca="1" si="27"/>
        <v>1628.8275920055294</v>
      </c>
      <c r="GI110" s="37">
        <f t="shared" ca="1" si="28"/>
        <v>1419.6341449123363</v>
      </c>
      <c r="GJ110" s="37">
        <f t="shared" ca="1" si="29"/>
        <v>1675.1550778421781</v>
      </c>
      <c r="GK110" s="37">
        <f t="shared" ca="1" si="30"/>
        <v>1809.6332460577055</v>
      </c>
      <c r="GL110" s="37">
        <f t="shared" ca="1" si="31"/>
        <v>2001.8939444989444</v>
      </c>
      <c r="GM110" s="37">
        <f t="shared" ca="1" si="32"/>
        <v>1816.0282762478064</v>
      </c>
      <c r="GN110" s="37">
        <f t="shared" ca="1" si="33"/>
        <v>1942.7594967846342</v>
      </c>
      <c r="GO110" s="37">
        <f t="shared" ca="1" si="34"/>
        <v>1767.5632782427001</v>
      </c>
      <c r="GP110" s="37">
        <f t="shared" ca="1" si="35"/>
        <v>2066.8822292743434</v>
      </c>
      <c r="GQ110" s="37">
        <f t="shared" ca="1" si="36"/>
        <v>2258.7607569418446</v>
      </c>
      <c r="GR110" s="37">
        <f t="shared" ca="1" si="37"/>
        <v>2323.7532277542896</v>
      </c>
      <c r="GS110" s="37">
        <f t="shared" ca="1" si="38"/>
        <v>2380.3303412210121</v>
      </c>
      <c r="GT110" s="37">
        <f t="shared" ca="1" si="39"/>
        <v>2362.8319872077259</v>
      </c>
      <c r="GU110" s="37">
        <f t="shared" ca="1" si="40"/>
        <v>2557.1337634898273</v>
      </c>
      <c r="GV110" s="37">
        <f t="shared" ca="1" si="41"/>
        <v>2698.2366516334937</v>
      </c>
      <c r="GW110" s="37">
        <f t="shared" ca="1" si="42"/>
        <v>2860.3777383824477</v>
      </c>
      <c r="GX110" s="37">
        <f t="shared" ca="1" si="43"/>
        <v>3028.9589261268247</v>
      </c>
      <c r="GY110" s="37">
        <f t="shared" ca="1" si="44"/>
        <v>3237.5627680079165</v>
      </c>
      <c r="GZ110" s="37">
        <f t="shared" ca="1" si="45"/>
        <v>3427.1431341485227</v>
      </c>
      <c r="HA110" s="37"/>
      <c r="HB110" s="37">
        <f t="shared" ca="1" si="77"/>
        <v>1190.1511658985528</v>
      </c>
      <c r="HC110" s="37">
        <f t="shared" ca="1" si="75"/>
        <v>1190.1511658985528</v>
      </c>
      <c r="HD110" s="37">
        <f t="shared" ca="1" si="76"/>
        <v>0</v>
      </c>
      <c r="HE110" s="5"/>
      <c r="HF110" s="37">
        <f>HF100+($BI$6-$BI$5)/9</f>
        <v>-0.16666666666666669</v>
      </c>
      <c r="HG110" s="37">
        <f>$HG$67</f>
        <v>-0.1</v>
      </c>
      <c r="HH110" s="19">
        <f>IF(C$11="x",0,Satokasvi!$H$6*(1+$HF110)*(1+_xlfn.XLOOKUP($HG110,$HG$67:$HG$76,HH$67:HH$76)))</f>
        <v>2062.4999999999995</v>
      </c>
      <c r="HI110" s="35">
        <f>IF(D$11="x",0,Satokasvi!$H$6*(1+$HF110)*(1+_xlfn.XLOOKUP($HG110,$HG$67:$HG$76,HI$67:HI$76)))</f>
        <v>2041.6666666666663</v>
      </c>
      <c r="HJ110" s="35">
        <f>IF(E$11="x",0,Satokasvi!$H$6*(1+$HF110)*(1+_xlfn.XLOOKUP($HG110,$HG$67:$HG$76,HJ$67:HJ$76)))</f>
        <v>2020.833333333333</v>
      </c>
      <c r="HK110" s="35">
        <f>IF(F$11="x",0,Satokasvi!$H$6*(1+$HF110)*(1+_xlfn.XLOOKUP($HG110,$HG$67:$HG$76,HK$67:HK$76)))</f>
        <v>1999.9999999999995</v>
      </c>
      <c r="HL110" s="35">
        <f>IF(G$11="x",0,Satokasvi!$H$6*(1+$HF110)*(1+_xlfn.XLOOKUP($HG110,$HG$67:$HG$76,HL$67:HL$76)))</f>
        <v>1979.1666666666663</v>
      </c>
      <c r="HM110" s="35">
        <f>IF(H$11="x",0,Satokasvi!$H$6*(1+$HF110)*(1+_xlfn.XLOOKUP($HG110,$HG$67:$HG$76,HM$67:HM$76)))</f>
        <v>1958.333333333333</v>
      </c>
      <c r="HN110" s="35">
        <f>IF(I$11="x",0,Satokasvi!$H$6*(1+$HF110)*(1+_xlfn.XLOOKUP($HG110,$HG$67:$HG$76,HN$67:HN$76)))</f>
        <v>1937.4999999999995</v>
      </c>
      <c r="HO110" s="35">
        <f>IF(J$11="x",0,Satokasvi!$H$6*(1+$HF110)*(1+_xlfn.XLOOKUP($HG110,$HG$67:$HG$76,HO$67:HO$76)))</f>
        <v>1916.6666666666665</v>
      </c>
      <c r="HP110" s="35">
        <f>IF(K$11="x",0,Satokasvi!$H$6*(1+$HF110)*(1+_xlfn.XLOOKUP($HG110,$HG$67:$HG$76,HP$67:HP$76)))</f>
        <v>1895.833333333333</v>
      </c>
      <c r="HQ110" s="35">
        <f>IF(L$11="x",0,Satokasvi!$H$6*(1+$HF110)*(1+_xlfn.XLOOKUP($HG110,$HG$67:$HG$76,HQ$67:HQ$76)))</f>
        <v>1874.9999999999998</v>
      </c>
      <c r="HR110" s="35">
        <f>IF(M$11="x",0,Satokasvi!$H$6*(1+$HF110)*(1+_xlfn.XLOOKUP($HG110,$HG$67:$HG$76,HR$67:HR$76)))</f>
        <v>1874.9999999999998</v>
      </c>
      <c r="HS110" s="35">
        <f>IF(N$11="x",0,Satokasvi!$H$6*(1+$HF110)*(1+_xlfn.XLOOKUP($HG110,$HG$67:$HG$76,HS$67:HS$76)))</f>
        <v>1874.9999999999998</v>
      </c>
      <c r="HT110" s="35">
        <f>IF(O$11="x",0,Satokasvi!$H$6*(1+$HF110)*(1+_xlfn.XLOOKUP($HG110,$HG$67:$HG$76,HT$67:HT$76)))</f>
        <v>1874.9999999999998</v>
      </c>
      <c r="HU110" s="35">
        <f>IF(P$11="x",0,Satokasvi!$H$6*(1+$HF110)*(1+_xlfn.XLOOKUP($HG110,$HG$67:$HG$76,HU$67:HU$76)))</f>
        <v>1874.9999999999998</v>
      </c>
      <c r="HV110" s="35">
        <f>IF(Q$11="x",0,Satokasvi!$H$6*(1+$HF110)*(1+_xlfn.XLOOKUP($HG110,$HG$67:$HG$76,HV$67:HV$76)))</f>
        <v>1874.9999999999998</v>
      </c>
      <c r="HW110" s="35">
        <f>IF(R$11="x",0,Satokasvi!$H$6*(1+$HF110)*(1+_xlfn.XLOOKUP($HG110,$HG$67:$HG$76,HW$67:HW$76)))</f>
        <v>1874.9999999999998</v>
      </c>
      <c r="HX110" s="35">
        <f>IF(S$11="x",0,Satokasvi!$H$6*(1+$HF110)*(1+_xlfn.XLOOKUP($HG110,$HG$67:$HG$76,HX$67:HX$76)))</f>
        <v>1874.9999999999998</v>
      </c>
      <c r="HY110" s="35">
        <f>IF(T$11="x",0,Satokasvi!$H$6*(1+$HF110)*(1+_xlfn.XLOOKUP($HG110,$HG$67:$HG$76,HY$67:HY$76)))</f>
        <v>1874.9999999999998</v>
      </c>
      <c r="HZ110" s="35">
        <f>IF(U$11="x",0,Satokasvi!$H$6*(1+$HF110)*(1+_xlfn.XLOOKUP($HG110,$HG$67:$HG$76,HZ$67:HZ$76)))</f>
        <v>1874.9999999999998</v>
      </c>
      <c r="IA110" s="35">
        <f>IF(V$11="x",0,Satokasvi!$H$6*(1+$HF110)*(1+_xlfn.XLOOKUP($HG110,$HG$67:$HG$76,IA$67:IA$76)))</f>
        <v>1874.9999999999998</v>
      </c>
      <c r="IB110" s="35">
        <f>IF(W$11="x",0,Satokasvi!$H$6*(1+$HF110)*(1+_xlfn.XLOOKUP($HG110,$HG$67:$HG$76,IB$67:IB$76)))</f>
        <v>1874.9999999999998</v>
      </c>
      <c r="IC110" s="35">
        <f>IF(X$11="x",0,Satokasvi!$H$6*(1+$HF110)*(1+_xlfn.XLOOKUP($HG110,$HG$67:$HG$76,IC$67:IC$76)))</f>
        <v>1874.9999999999998</v>
      </c>
      <c r="ID110" s="35">
        <f>IF(Y$11="x",0,Satokasvi!$H$6*(1+$HF110)*(1+_xlfn.XLOOKUP($HG110,$HG$67:$HG$76,ID$67:ID$76)))</f>
        <v>1874.9999999999998</v>
      </c>
      <c r="IE110" s="35">
        <f>IF(Z$11="x",0,Satokasvi!$H$6*(1+$HF110)*(1+_xlfn.XLOOKUP($HG110,$HG$67:$HG$76,IE$67:IE$76)))</f>
        <v>1874.9999999999998</v>
      </c>
      <c r="IF110" s="35">
        <f>IF(AA$11="x",0,Satokasvi!$H$6*(1+$HF110)*(1+_xlfn.XLOOKUP($HG110,$HG$67:$HG$76,IF$67:IF$76)))</f>
        <v>1874.9999999999998</v>
      </c>
    </row>
    <row r="111" spans="2:240" x14ac:dyDescent="0.35">
      <c r="B111" s="15">
        <f t="shared" ref="B111:Q126" ca="1" si="90">RAND()</f>
        <v>0.83925360571962315</v>
      </c>
      <c r="C111" s="15">
        <f t="shared" ca="1" si="90"/>
        <v>0.23276030815170212</v>
      </c>
      <c r="D111" s="15">
        <f t="shared" ca="1" si="90"/>
        <v>0.99824911624263746</v>
      </c>
      <c r="E111" s="15">
        <f t="shared" ca="1" si="90"/>
        <v>0.82119024096043958</v>
      </c>
      <c r="F111" s="15">
        <f t="shared" ca="1" si="90"/>
        <v>0.45258650068876438</v>
      </c>
      <c r="G111" s="15">
        <f t="shared" ca="1" si="90"/>
        <v>3.5921786282391954E-2</v>
      </c>
      <c r="H111" s="15">
        <f t="shared" ca="1" si="90"/>
        <v>4.5598422723504783E-2</v>
      </c>
      <c r="I111" s="15">
        <f t="shared" ca="1" si="90"/>
        <v>0.33167763753182167</v>
      </c>
      <c r="J111" s="15">
        <f t="shared" ca="1" si="90"/>
        <v>0.84570229247667206</v>
      </c>
      <c r="K111" s="15">
        <f t="shared" ca="1" si="90"/>
        <v>0.60638362506743537</v>
      </c>
      <c r="L111" s="15">
        <f t="shared" ca="1" si="90"/>
        <v>0.79572510706796928</v>
      </c>
      <c r="M111" s="15">
        <f t="shared" ca="1" si="90"/>
        <v>0.13365540281361288</v>
      </c>
      <c r="N111" s="15">
        <f t="shared" ca="1" si="90"/>
        <v>0.11755487697785949</v>
      </c>
      <c r="O111" s="15">
        <f t="shared" ca="1" si="90"/>
        <v>7.5413272812255849E-2</v>
      </c>
      <c r="P111" s="15">
        <f t="shared" ca="1" si="90"/>
        <v>0.18845875391045985</v>
      </c>
      <c r="Q111" s="15">
        <f t="shared" ca="1" si="90"/>
        <v>0.20206953953577833</v>
      </c>
      <c r="R111" s="15">
        <f t="shared" ca="1" si="89"/>
        <v>0.27865687227696301</v>
      </c>
      <c r="S111" s="15">
        <f t="shared" ca="1" si="89"/>
        <v>0.88580668433351128</v>
      </c>
      <c r="T111" s="15">
        <f t="shared" ca="1" si="88"/>
        <v>0.1448877372687043</v>
      </c>
      <c r="U111" s="15">
        <f t="shared" ca="1" si="88"/>
        <v>0.30954438253198668</v>
      </c>
      <c r="V111" s="15">
        <f t="shared" ca="1" si="88"/>
        <v>0.55411194399771135</v>
      </c>
      <c r="W111" s="15">
        <f t="shared" ca="1" si="88"/>
        <v>6.7651543970287609E-2</v>
      </c>
      <c r="X111" s="15">
        <f t="shared" ca="1" si="88"/>
        <v>0.1831653423135764</v>
      </c>
      <c r="Y111" s="15">
        <f t="shared" ca="1" si="88"/>
        <v>0.86059498560885184</v>
      </c>
      <c r="Z111" s="15">
        <f t="shared" ca="1" si="88"/>
        <v>0.699636086512885</v>
      </c>
      <c r="AB111" s="5">
        <f ca="1">_xlfn.NORM.INV(B111,Satokasvi!$H$8,Satokasvi!$I$8)*_xlfn.BINOM.INV(1,(1-Satokasvi!$H$15),B111)</f>
        <v>2747.8487255278196</v>
      </c>
      <c r="AC111" s="5">
        <f ca="1">_xlfn.NORM.INV(C111,Satokasvi!$H$8,Satokasvi!$I$8)*_xlfn.BINOM.INV(1,(1-Satokasvi!$H$15),C111)</f>
        <v>0</v>
      </c>
      <c r="AD111" s="5">
        <f ca="1">_xlfn.NORM.INV(D111,Satokasvi!$H$8,Satokasvi!$I$8)*_xlfn.BINOM.INV(1,(1-Satokasvi!$H$15),D111)</f>
        <v>3229.9676507519785</v>
      </c>
      <c r="AE111" s="5">
        <f ca="1">_xlfn.NORM.INV(E111,Satokasvi!$H$8,Satokasvi!$I$8)*_xlfn.BINOM.INV(1,(1-Satokasvi!$H$15),E111)</f>
        <v>2729.9776313732632</v>
      </c>
      <c r="AF111" s="5">
        <f ca="1">_xlfn.NORM.INV(F111,Satokasvi!$H$8,Satokasvi!$I$8)*_xlfn.BINOM.INV(1,(1-Satokasvi!$H$15),F111)</f>
        <v>2470.2177013147493</v>
      </c>
      <c r="AG111" s="5">
        <f ca="1">_xlfn.NORM.INV(G111,Satokasvi!$H$8,Satokasvi!$I$8)*_xlfn.BINOM.INV(1,(1-Satokasvi!$H$15),G111)</f>
        <v>0</v>
      </c>
      <c r="AH111" s="5">
        <f ca="1">_xlfn.NORM.INV(H111,Satokasvi!$H$8,Satokasvi!$I$8)*_xlfn.BINOM.INV(1,(1-Satokasvi!$H$15),H111)</f>
        <v>0</v>
      </c>
      <c r="AI111" s="5">
        <f ca="1">_xlfn.NORM.INV(I111,Satokasvi!$H$8,Satokasvi!$I$8)*_xlfn.BINOM.INV(1,(1-Satokasvi!$H$15),I111)</f>
        <v>2391.1786479402754</v>
      </c>
      <c r="AJ111" s="5">
        <f ca="1">_xlfn.NORM.INV(J111,Satokasvi!$H$8,Satokasvi!$I$8)*_xlfn.BINOM.INV(1,(1-Satokasvi!$H$15),J111)</f>
        <v>2754.5434253301269</v>
      </c>
      <c r="AK111" s="5">
        <f ca="1">_xlfn.NORM.INV(K111,Satokasvi!$H$8,Satokasvi!$I$8)*_xlfn.BINOM.INV(1,(1-Satokasvi!$H$15),K111)</f>
        <v>2567.4764419105486</v>
      </c>
      <c r="AL111" s="5">
        <f ca="1">_xlfn.NORM.INV(L111,Satokasvi!$H$8,Satokasvi!$I$8)*_xlfn.BINOM.INV(1,(1-Satokasvi!$H$15),L111)</f>
        <v>2706.6120962913865</v>
      </c>
      <c r="AM111" s="5">
        <f ca="1">_xlfn.NORM.INV(M111,Satokasvi!$H$8,Satokasvi!$I$8)*_xlfn.BINOM.INV(1,(1-Satokasvi!$H$15),M111)</f>
        <v>0</v>
      </c>
      <c r="AN111" s="5">
        <f ca="1">_xlfn.NORM.INV(N111,Satokasvi!$H$8,Satokasvi!$I$8)*_xlfn.BINOM.INV(1,(1-Satokasvi!$H$15),N111)</f>
        <v>0</v>
      </c>
      <c r="AO111" s="5">
        <f ca="1">_xlfn.NORM.INV(O111,Satokasvi!$H$8,Satokasvi!$I$8)*_xlfn.BINOM.INV(1,(1-Satokasvi!$H$15),O111)</f>
        <v>0</v>
      </c>
      <c r="AP111" s="5">
        <f ca="1">_xlfn.NORM.INV(P111,Satokasvi!$H$8,Satokasvi!$I$8)*_xlfn.BINOM.INV(1,(1-Satokasvi!$H$15),P111)</f>
        <v>0</v>
      </c>
      <c r="AQ111" s="5">
        <f ca="1">_xlfn.NORM.INV(Q111,Satokasvi!$H$8,Satokasvi!$I$8)*_xlfn.BINOM.INV(1,(1-Satokasvi!$H$15),Q111)</f>
        <v>0</v>
      </c>
      <c r="AR111" s="5">
        <f ca="1">_xlfn.NORM.INV(R111,Satokasvi!$H$8,Satokasvi!$I$8)*_xlfn.BINOM.INV(1,(1-Satokasvi!$H$15),R111)</f>
        <v>2353.2909584320992</v>
      </c>
      <c r="AS111" s="5">
        <f ca="1">_xlfn.NORM.INV(S111,Satokasvi!$H$8,Satokasvi!$I$8)*_xlfn.BINOM.INV(1,(1-Satokasvi!$H$15),S111)</f>
        <v>2801.1313108121317</v>
      </c>
      <c r="AT111" s="5">
        <f ca="1">_xlfn.NORM.INV(T111,Satokasvi!$H$8,Satokasvi!$I$8)*_xlfn.BINOM.INV(1,(1-Satokasvi!$H$15),T111)</f>
        <v>0</v>
      </c>
      <c r="AU111" s="5">
        <f ca="1">_xlfn.NORM.INV(U111,Satokasvi!$H$8,Satokasvi!$I$8)*_xlfn.BINOM.INV(1,(1-Satokasvi!$H$15),U111)</f>
        <v>2375.7144455415887</v>
      </c>
      <c r="AV111" s="5">
        <f ca="1">_xlfn.NORM.INV(V111,Satokasvi!$H$8,Satokasvi!$I$8)*_xlfn.BINOM.INV(1,(1-Satokasvi!$H$15),V111)</f>
        <v>2534.0142842710443</v>
      </c>
      <c r="AW111" s="5">
        <f ca="1">_xlfn.NORM.INV(W111,Satokasvi!$H$8,Satokasvi!$I$8)*_xlfn.BINOM.INV(1,(1-Satokasvi!$H$15),W111)</f>
        <v>0</v>
      </c>
      <c r="AX111" s="5">
        <f ca="1">_xlfn.NORM.INV(X111,Satokasvi!$H$8,Satokasvi!$I$8)*_xlfn.BINOM.INV(1,(1-Satokasvi!$H$15),X111)</f>
        <v>0</v>
      </c>
      <c r="AY111" s="5">
        <f ca="1">_xlfn.NORM.INV(Y111,Satokasvi!$H$8,Satokasvi!$I$8)*_xlfn.BINOM.INV(1,(1-Satokasvi!$H$15),Y111)</f>
        <v>2770.7490955920166</v>
      </c>
      <c r="AZ111" s="5">
        <f ca="1">_xlfn.NORM.INV(Z111,Satokasvi!$H$8,Satokasvi!$I$8)*_xlfn.BINOM.INV(1,(1-Satokasvi!$H$15),Z111)</f>
        <v>2630.8385366839661</v>
      </c>
      <c r="BB111" s="5">
        <f ca="1">IF(C$11="x",0,_xlfn.NORM.INV(B111,Satokasvi!$H$8,Satokasvi!$I$8)*IF(C$8="x",(1+Toimenpiteet!$C$7),1)*IF(C$9="x",(1+Toimenpiteet!$C$34),1)*(1+C$30)*_xlfn.BINOM.INV(1,(1-(Satokasvi!$H$15*(1+C$41))),B111))</f>
        <v>2747.8487255278196</v>
      </c>
      <c r="BC111" s="5">
        <f ca="1">IF(D$11="x",0,_xlfn.NORM.INV(C111,Satokasvi!$H$8,Satokasvi!$I$8)*IF(D$8="x",(1+Toimenpiteet!$C$7),1)*IF(D$9="x",(1+Toimenpiteet!$C$34),1)*(1+D$30)*_xlfn.BINOM.INV(1,(1-(Satokasvi!$H$15*(1+D$41))),C111))</f>
        <v>0</v>
      </c>
      <c r="BD111" s="5">
        <f ca="1">IF(E$11="x",0,_xlfn.NORM.INV(D111,Satokasvi!$H$8,Satokasvi!$I$8)*IF(E$8="x",(1+Toimenpiteet!$C$7),1)*IF(E$9="x",(1+Toimenpiteet!$C$34),1)*(1+E$30)*_xlfn.BINOM.INV(1,(1-(Satokasvi!$H$15*(1+E$41))),D111))</f>
        <v>3229.9676507519785</v>
      </c>
      <c r="BE111" s="5">
        <f ca="1">IF(F$11="x",0,_xlfn.NORM.INV(E111,Satokasvi!$H$8,Satokasvi!$I$8)*IF(F$8="x",(1+Toimenpiteet!$C$7),1)*IF(F$9="x",(1+Toimenpiteet!$C$34),1)*(1+F$30)*_xlfn.BINOM.INV(1,(1-(Satokasvi!$H$15*(1+F$41))),E111))</f>
        <v>2729.9776313732632</v>
      </c>
      <c r="BF111" s="5">
        <f ca="1">IF(G$11="x",0,_xlfn.NORM.INV(F111,Satokasvi!$H$8,Satokasvi!$I$8)*IF(G$8="x",(1+Toimenpiteet!$C$7),1)*IF(G$9="x",(1+Toimenpiteet!$C$34),1)*(1+G$30)*_xlfn.BINOM.INV(1,(1-(Satokasvi!$H$15*(1+G$41))),F111))</f>
        <v>2470.2177013147493</v>
      </c>
      <c r="BG111" s="5">
        <f ca="1">IF(H$11="x",0,_xlfn.NORM.INV(G111,Satokasvi!$H$8,Satokasvi!$I$8)*IF(H$8="x",(1+Toimenpiteet!$C$7),1)*IF(H$9="x",(1+Toimenpiteet!$C$34),1)*(1+H$30)*_xlfn.BINOM.INV(1,(1-(Satokasvi!$H$15*(1+H$41))),G111))</f>
        <v>0</v>
      </c>
      <c r="BH111" s="5">
        <f ca="1">IF(I$11="x",0,_xlfn.NORM.INV(H111,Satokasvi!$H$8,Satokasvi!$I$8)*IF(I$8="x",(1+Toimenpiteet!$C$7),1)*IF(I$9="x",(1+Toimenpiteet!$C$34),1)*(1+I$30)*_xlfn.BINOM.INV(1,(1-(Satokasvi!$H$15*(1+I$41))),H111))</f>
        <v>0</v>
      </c>
      <c r="BI111" s="5">
        <f ca="1">IF(J$11="x",0,_xlfn.NORM.INV(I111,Satokasvi!$H$8,Satokasvi!$I$8)*IF(J$8="x",(1+Toimenpiteet!$C$7),1)*IF(J$9="x",(1+Toimenpiteet!$C$34),1)*(1+J$30)*_xlfn.BINOM.INV(1,(1-(Satokasvi!$H$15*(1+J$41))),I111))</f>
        <v>2391.1786479402754</v>
      </c>
      <c r="BJ111" s="5">
        <f ca="1">IF(K$11="x",0,_xlfn.NORM.INV(J111,Satokasvi!$H$8,Satokasvi!$I$8)*IF(K$8="x",(1+Toimenpiteet!$C$7),1)*IF(K$9="x",(1+Toimenpiteet!$C$34),1)*(1+K$30)*_xlfn.BINOM.INV(1,(1-(Satokasvi!$H$15*(1+K$41))),J111))</f>
        <v>2754.5434253301269</v>
      </c>
      <c r="BK111" s="5">
        <f ca="1">IF(L$11="x",0,_xlfn.NORM.INV(K111,Satokasvi!$H$8,Satokasvi!$I$8)*IF(L$8="x",(1+Toimenpiteet!$C$7),1)*IF(L$9="x",(1+Toimenpiteet!$C$34),1)*(1+L$30)*_xlfn.BINOM.INV(1,(1-(Satokasvi!$H$15*(1+L$41))),K111))</f>
        <v>2567.4764419105486</v>
      </c>
      <c r="BL111" s="5">
        <f ca="1">IF(M$11="x",0,_xlfn.NORM.INV(L111,Satokasvi!$H$8,Satokasvi!$I$8)*IF(M$8="x",(1+Toimenpiteet!$C$7),1)*IF(M$9="x",(1+Toimenpiteet!$C$34),1)*(1+M$30)*_xlfn.BINOM.INV(1,(1-(Satokasvi!$H$15*(1+M$41))),L111))</f>
        <v>2706.6120962913865</v>
      </c>
      <c r="BM111" s="5">
        <f ca="1">IF(N$11="x",0,_xlfn.NORM.INV(M111,Satokasvi!$H$8,Satokasvi!$I$8)*IF(N$8="x",(1+Toimenpiteet!$C$7),1)*IF(N$9="x",(1+Toimenpiteet!$C$34),1)*(1+N$30)*_xlfn.BINOM.INV(1,(1-(Satokasvi!$H$15*(1+N$41))),M111))</f>
        <v>0</v>
      </c>
      <c r="BN111" s="5">
        <f ca="1">IF(O$11="x",0,_xlfn.NORM.INV(N111,Satokasvi!$H$8,Satokasvi!$I$8)*IF(O$8="x",(1+Toimenpiteet!$C$7),1)*IF(O$9="x",(1+Toimenpiteet!$C$34),1)*(1+O$30)*_xlfn.BINOM.INV(1,(1-(Satokasvi!$H$15*(1+O$41))),N111))</f>
        <v>0</v>
      </c>
      <c r="BO111" s="5">
        <f ca="1">IF(P$11="x",0,_xlfn.NORM.INV(O111,Satokasvi!$H$8,Satokasvi!$I$8)*IF(P$8="x",(1+Toimenpiteet!$C$7),1)*IF(P$9="x",(1+Toimenpiteet!$C$34),1)*(1+P$30)*_xlfn.BINOM.INV(1,(1-(Satokasvi!$H$15*(1+P$41))),O111))</f>
        <v>0</v>
      </c>
      <c r="BP111" s="5">
        <f ca="1">IF(Q$11="x",0,_xlfn.NORM.INV(P111,Satokasvi!$H$8,Satokasvi!$I$8)*IF(Q$8="x",(1+Toimenpiteet!$C$7),1)*IF(Q$9="x",(1+Toimenpiteet!$C$34),1)*(1+Q$30)*_xlfn.BINOM.INV(1,(1-(Satokasvi!$H$15*(1+Q$41))),P111))</f>
        <v>0</v>
      </c>
      <c r="BQ111" s="5">
        <f ca="1">IF(R$11="x",0,_xlfn.NORM.INV(Q111,Satokasvi!$H$8,Satokasvi!$I$8)*IF(R$8="x",(1+Toimenpiteet!$C$7),1)*IF(R$9="x",(1+Toimenpiteet!$C$34),1)*(1+R$30)*_xlfn.BINOM.INV(1,(1-(Satokasvi!$H$15*(1+R$41))),Q111))</f>
        <v>0</v>
      </c>
      <c r="BR111" s="5">
        <f ca="1">IF(S$11="x",0,_xlfn.NORM.INV(R111,Satokasvi!$H$8,Satokasvi!$I$8)*IF(S$8="x",(1+Toimenpiteet!$C$7),1)*IF(S$9="x",(1+Toimenpiteet!$C$34),1)*(1+S$30)*_xlfn.BINOM.INV(1,(1-(Satokasvi!$H$15*(1+S$41))),R111))</f>
        <v>2353.2909584320992</v>
      </c>
      <c r="BS111" s="5">
        <f ca="1">IF(T$11="x",0,_xlfn.NORM.INV(S111,Satokasvi!$H$8,Satokasvi!$I$8)*IF(T$8="x",(1+Toimenpiteet!$C$7),1)*IF(T$9="x",(1+Toimenpiteet!$C$34),1)*(1+T$30)*_xlfn.BINOM.INV(1,(1-(Satokasvi!$H$15*(1+T$41))),S111))</f>
        <v>2801.1313108121317</v>
      </c>
      <c r="BT111" s="5">
        <f ca="1">IF(U$11="x",0,_xlfn.NORM.INV(T111,Satokasvi!$H$8,Satokasvi!$I$8)*IF(U$8="x",(1+Toimenpiteet!$C$7),1)*IF(U$9="x",(1+Toimenpiteet!$C$34),1)*(1+U$30)*_xlfn.BINOM.INV(1,(1-(Satokasvi!$H$15*(1+U$41))),T111))</f>
        <v>0</v>
      </c>
      <c r="BU111" s="5">
        <f ca="1">IF(V$11="x",0,_xlfn.NORM.INV(U111,Satokasvi!$H$8,Satokasvi!$I$8)*IF(V$8="x",(1+Toimenpiteet!$C$7),1)*IF(V$9="x",(1+Toimenpiteet!$C$34),1)*(1+V$30)*_xlfn.BINOM.INV(1,(1-(Satokasvi!$H$15*(1+V$41))),U111))</f>
        <v>2375.7144455415887</v>
      </c>
      <c r="BV111" s="5">
        <f ca="1">IF(W$11="x",0,_xlfn.NORM.INV(V111,Satokasvi!$H$8,Satokasvi!$I$8)*IF(W$8="x",(1+Toimenpiteet!$C$7),1)*IF(W$9="x",(1+Toimenpiteet!$C$34),1)*(1+W$30)*_xlfn.BINOM.INV(1,(1-(Satokasvi!$H$15*(1+W$41))),V111))</f>
        <v>2534.0142842710443</v>
      </c>
      <c r="BW111" s="5">
        <f ca="1">IF(X$11="x",0,_xlfn.NORM.INV(W111,Satokasvi!$H$8,Satokasvi!$I$8)*IF(X$8="x",(1+Toimenpiteet!$C$7),1)*IF(X$9="x",(1+Toimenpiteet!$C$34),1)*(1+X$30)*_xlfn.BINOM.INV(1,(1-(Satokasvi!$H$15*(1+X$41))),W111))</f>
        <v>0</v>
      </c>
      <c r="BX111" s="5">
        <f ca="1">IF(Y$11="x",0,_xlfn.NORM.INV(X111,Satokasvi!$H$8,Satokasvi!$I$8)*IF(Y$8="x",(1+Toimenpiteet!$C$7),1)*IF(Y$9="x",(1+Toimenpiteet!$C$34),1)*(1+Y$30)*_xlfn.BINOM.INV(1,(1-(Satokasvi!$H$15*(1+Y$41))),X111))</f>
        <v>0</v>
      </c>
      <c r="BY111" s="5">
        <f ca="1">IF(Z$11="x",0,_xlfn.NORM.INV(Y111,Satokasvi!$H$8,Satokasvi!$I$8)*IF(Z$8="x",(1+Toimenpiteet!$C$7),1)*IF(Z$9="x",(1+Toimenpiteet!$C$34),1)*(1+Z$30)*_xlfn.BINOM.INV(1,(1-(Satokasvi!$H$15*(1+Z$41))),Y111))</f>
        <v>2770.7490955920166</v>
      </c>
      <c r="BZ111" s="5">
        <f ca="1">IF(AA$11="x",0,_xlfn.NORM.INV(Z111,Satokasvi!$H$8,Satokasvi!$I$8)*IF(AA$8="x",(1+Toimenpiteet!$C$7),1)*IF(AA$9="x",(1+Toimenpiteet!$C$34),1)*(1+AA$30)*_xlfn.BINOM.INV(1,(1-(Satokasvi!$H$15*(1+AA$41))),Z111))</f>
        <v>2630.8385366839661</v>
      </c>
      <c r="CB111" s="35">
        <f ca="1">_xlfn.NORM.INV(RAND(),Satokasvi!$H$13,Satokasvi!$I$13)</f>
        <v>211.15409770894749</v>
      </c>
      <c r="CC111" s="35">
        <f ca="1">_xlfn.NORM.INV(RAND(),Satokasvi!$H$13,Satokasvi!$I$13)</f>
        <v>167.29616481003862</v>
      </c>
      <c r="CD111" s="35">
        <f ca="1">_xlfn.NORM.INV(RAND(),Satokasvi!$H$13,Satokasvi!$I$13)</f>
        <v>162.69987901210857</v>
      </c>
      <c r="CE111" s="35">
        <f ca="1">_xlfn.NORM.INV(RAND(),Satokasvi!$H$13,Satokasvi!$I$13)</f>
        <v>219.58815875672684</v>
      </c>
      <c r="CF111" s="35">
        <f ca="1">_xlfn.NORM.INV(RAND(),Satokasvi!$H$13,Satokasvi!$I$13)</f>
        <v>199.98445079357577</v>
      </c>
      <c r="CG111" s="35">
        <f ca="1">_xlfn.NORM.INV(RAND(),Satokasvi!$H$13,Satokasvi!$I$13)</f>
        <v>180.47735224047253</v>
      </c>
      <c r="CH111" s="35">
        <f ca="1">_xlfn.NORM.INV(RAND(),Satokasvi!$H$13,Satokasvi!$I$13)</f>
        <v>226.9940229745493</v>
      </c>
      <c r="CI111" s="35">
        <f ca="1">_xlfn.NORM.INV(RAND(),Satokasvi!$H$13,Satokasvi!$I$13)</f>
        <v>202.82271746893957</v>
      </c>
      <c r="CJ111" s="35">
        <f ca="1">_xlfn.NORM.INV(RAND(),Satokasvi!$H$13,Satokasvi!$I$13)</f>
        <v>181.06505461365052</v>
      </c>
      <c r="CK111" s="35">
        <f ca="1">_xlfn.NORM.INV(RAND(),Satokasvi!$H$13,Satokasvi!$I$13)</f>
        <v>197.63230574724631</v>
      </c>
      <c r="CL111" s="35">
        <f ca="1">_xlfn.NORM.INV(RAND(),Satokasvi!$H$13,Satokasvi!$I$13)</f>
        <v>164.33590745753094</v>
      </c>
      <c r="CM111" s="35">
        <f ca="1">_xlfn.NORM.INV(RAND(),Satokasvi!$H$13,Satokasvi!$I$13)</f>
        <v>219.11439897187307</v>
      </c>
      <c r="CN111" s="35">
        <f ca="1">_xlfn.NORM.INV(RAND(),Satokasvi!$H$13,Satokasvi!$I$13)</f>
        <v>179.66457823723783</v>
      </c>
      <c r="CO111" s="35">
        <f ca="1">_xlfn.NORM.INV(RAND(),Satokasvi!$H$13,Satokasvi!$I$13)</f>
        <v>93.579585736387429</v>
      </c>
      <c r="CP111" s="35">
        <f ca="1">_xlfn.NORM.INV(RAND(),Satokasvi!$H$13,Satokasvi!$I$13)</f>
        <v>271.50011398635905</v>
      </c>
      <c r="CQ111" s="35">
        <f ca="1">_xlfn.NORM.INV(RAND(),Satokasvi!$H$13,Satokasvi!$I$13)</f>
        <v>143.1247484935127</v>
      </c>
      <c r="CR111" s="35">
        <f ca="1">_xlfn.NORM.INV(RAND(),Satokasvi!$H$13,Satokasvi!$I$13)</f>
        <v>158.63549684295126</v>
      </c>
      <c r="CS111" s="35">
        <f ca="1">_xlfn.NORM.INV(RAND(),Satokasvi!$H$13,Satokasvi!$I$13)</f>
        <v>94.891775165699116</v>
      </c>
      <c r="CT111" s="35">
        <f ca="1">_xlfn.NORM.INV(RAND(),Satokasvi!$H$13,Satokasvi!$I$13)</f>
        <v>176.61625467110542</v>
      </c>
      <c r="CU111" s="35">
        <f ca="1">_xlfn.NORM.INV(RAND(),Satokasvi!$H$13,Satokasvi!$I$13)</f>
        <v>210.27143248856805</v>
      </c>
      <c r="CV111" s="35">
        <f ca="1">_xlfn.NORM.INV(RAND(),Satokasvi!$H$13,Satokasvi!$I$13)</f>
        <v>220.08979079874055</v>
      </c>
      <c r="CW111" s="35">
        <f ca="1">_xlfn.NORM.INV(RAND(),Satokasvi!$H$13,Satokasvi!$I$13)</f>
        <v>154.68050038293234</v>
      </c>
      <c r="CX111" s="35">
        <f ca="1">_xlfn.NORM.INV(RAND(),Satokasvi!$H$13,Satokasvi!$I$13)</f>
        <v>255.18594749057593</v>
      </c>
      <c r="CY111" s="35">
        <f ca="1">_xlfn.NORM.INV(RAND(),Satokasvi!$H$13,Satokasvi!$I$13)</f>
        <v>170.82380729138103</v>
      </c>
      <c r="CZ111" s="35">
        <f ca="1">_xlfn.NORM.INV(RAND(),Satokasvi!$H$13,Satokasvi!$I$13)</f>
        <v>161.45737394686358</v>
      </c>
      <c r="DB111" s="37">
        <f ca="1">(AB111*(CB111/1000)+(Satokasvi!$E$28-Satokasvi!$E$7))/(1+$C$13)^DB$61</f>
        <v>306.03836726165832</v>
      </c>
      <c r="DC111" s="37">
        <f ca="1">(AC111*(CC111/1000)+(Satokasvi!$E$28-Satokasvi!$E$7))/(1+$C$13)^DC$61</f>
        <v>-249.7879159204449</v>
      </c>
      <c r="DD111" s="37">
        <f ca="1">(AD111*(CD111/1000)+(Satokasvi!$E$28-Satokasvi!$E$7))/(1+$C$13)^DD$61</f>
        <v>238.408446016591</v>
      </c>
      <c r="DE111" s="37">
        <f ca="1">(AE111*(CE111/1000)+(Satokasvi!$E$28-Satokasvi!$E$7))/(1+$C$13)^DE$61</f>
        <v>297.1729395172884</v>
      </c>
      <c r="DF111" s="37">
        <f ca="1">(AF111*(CF111/1000)+(Satokasvi!$E$28-Satokasvi!$E$7))/(1+$C$13)^DF$61</f>
        <v>197.54183709859868</v>
      </c>
      <c r="DG111" s="37">
        <f ca="1">(AG111*(CG111/1000)+(Satokasvi!$E$28-Satokasvi!$E$7))/(1+$C$13)^DG$61</f>
        <v>-221.93332802116842</v>
      </c>
      <c r="DH111" s="37">
        <f ca="1">(AH111*(CH111/1000)+(Satokasvi!$E$28-Satokasvi!$E$7))/(1+$C$13)^DH$61</f>
        <v>-215.46925050598875</v>
      </c>
      <c r="DI111" s="37">
        <f ca="1">(AI111*(CI111/1000)+(Satokasvi!$E$28-Satokasvi!$E$7))/(1+$C$13)^DI$61</f>
        <v>173.65846775286965</v>
      </c>
      <c r="DJ111" s="37">
        <f ca="1">(AJ111*(CJ111/1000)+(Satokasvi!$E$28-Satokasvi!$E$7))/(1+$C$13)^DJ$61</f>
        <v>179.15110353284393</v>
      </c>
      <c r="DK111" s="37">
        <f ca="1">(AK111*(CK111/1000)+(Satokasvi!$E$28-Satokasvi!$E$7))/(1+$C$13)^DK$61</f>
        <v>180.38048564065065</v>
      </c>
      <c r="DL111" s="37">
        <f ca="1">(AL111*(CL111/1000)+(Satokasvi!$E$28-Satokasvi!$E$7))/(1+$C$13)^DL$61</f>
        <v>129.88668951257441</v>
      </c>
      <c r="DM111" s="37">
        <f ca="1">(AM111*(CM111/1000)+(Satokasvi!$E$28-Satokasvi!$E$7))/(1+$C$13)^DM$61</f>
        <v>-185.86566825113789</v>
      </c>
      <c r="DN111" s="37">
        <f ca="1">(AN111*(CN111/1000)+(Satokasvi!$E$28-Satokasvi!$E$7))/(1+$C$13)^DN$61</f>
        <v>-180.45210509819213</v>
      </c>
      <c r="DO111" s="37">
        <f ca="1">(AO111*(CO111/1000)+(Satokasvi!$E$28-Satokasvi!$E$7))/(1+$C$13)^DO$61</f>
        <v>-175.19621854193412</v>
      </c>
      <c r="DP111" s="37">
        <f ca="1">(AP111*(CP111/1000)+(Satokasvi!$E$28-Satokasvi!$E$7))/(1+$C$13)^DP$61</f>
        <v>-170.09341606013018</v>
      </c>
      <c r="DQ111" s="37">
        <f ca="1">(AQ111*(CQ111/1000)+(Satokasvi!$E$28-Satokasvi!$E$7))/(1+$C$13)^DQ$61</f>
        <v>-165.13923889333032</v>
      </c>
      <c r="DR111" s="37">
        <f ca="1">(AR111*(CR111/1000)+(Satokasvi!$E$28-Satokasvi!$E$7))/(1+$C$13)^DR$61</f>
        <v>65.53264698575218</v>
      </c>
      <c r="DS111" s="37">
        <f ca="1">(AS111*(CS111/1000)+(Satokasvi!$E$28-Satokasvi!$E$7))/(1+$C$13)^DS$61</f>
        <v>0.47245473169973301</v>
      </c>
      <c r="DT111" s="37">
        <f ca="1">(AT111*(CT111/1000)+(Satokasvi!$E$28-Satokasvi!$E$7))/(1+$C$13)^DT$61</f>
        <v>-151.12579710516013</v>
      </c>
      <c r="DU111" s="37">
        <f ca="1">(AU111*(CU111/1000)+(Satokasvi!$E$28-Satokasvi!$E$7))/(1+$C$13)^DU$61</f>
        <v>129.86181312954662</v>
      </c>
      <c r="DV111" s="37">
        <f ca="1">(AV111*(CV111/1000)+(Satokasvi!$E$28-Satokasvi!$E$7))/(1+$C$13)^DV$61</f>
        <v>157.34641070164034</v>
      </c>
      <c r="DW111" s="37">
        <f ca="1">(AW111*(CW111/1000)+(Satokasvi!$E$28-Satokasvi!$E$7))/(1+$C$13)^DW$61</f>
        <v>-138.30151273388518</v>
      </c>
      <c r="DX111" s="37">
        <f ca="1">(AX111*(CX111/1000)+(Satokasvi!$E$28-Satokasvi!$E$7))/(1+$C$13)^DX$61</f>
        <v>-134.27331333386908</v>
      </c>
      <c r="DY111" s="37">
        <f ca="1">(AY111*(CY111/1000)+(Satokasvi!$E$28-Satokasvi!$E$7))/(1+$C$13)^DY$61</f>
        <v>102.47467212550023</v>
      </c>
      <c r="DZ111" s="37">
        <f ca="1">(AZ111*(CZ111/1000)+(Satokasvi!$E$28-Satokasvi!$E$7))/(1+$C$13)^DZ$61</f>
        <v>76.306220993354415</v>
      </c>
      <c r="EB111" s="37">
        <f ca="1">IF(C$11="x",Toimenpiteet!$E$115,BB111*(CB111/1000)+(Satokasvi!$E$28-Satokasvi!$E$7)+IF(C$8="x",Toimenpiteet!$E$29,0)+IF(C$9="x",Toimenpiteet!$E$60,0)+IF(C$10="x",Toimenpiteet!$E$88,0))/(1+$C$13)^EB$61</f>
        <v>306.03836726165832</v>
      </c>
      <c r="EC111" s="37">
        <f ca="1">IF(D$11="x",Toimenpiteet!$E$115,BC111*(CC111/1000)+(Satokasvi!$E$28-Satokasvi!$E$7)+IF(D$8="x",Toimenpiteet!$E$29,0)+IF(D$9="x",Toimenpiteet!$E$60,0)+IF(D$10="x",Toimenpiteet!$E$88,0))/(1+$C$13)^EC$61</f>
        <v>-249.7879159204449</v>
      </c>
      <c r="ED111" s="37">
        <f ca="1">IF(E$11="x",Toimenpiteet!$E$115,BD111*(CD111/1000)+(Satokasvi!$E$28-Satokasvi!$E$7)+IF(E$8="x",Toimenpiteet!$E$29,0)+IF(E$9="x",Toimenpiteet!$E$60,0)+IF(E$10="x",Toimenpiteet!$E$88,0))/(1+$C$13)^ED$61</f>
        <v>238.408446016591</v>
      </c>
      <c r="EE111" s="37">
        <f ca="1">IF(F$11="x",Toimenpiteet!$E$115,BE111*(CE111/1000)+(Satokasvi!$E$28-Satokasvi!$E$7)+IF(F$8="x",Toimenpiteet!$E$29,0)+IF(F$9="x",Toimenpiteet!$E$60,0)+IF(F$10="x",Toimenpiteet!$E$88,0))/(1+$C$13)^EE$61</f>
        <v>297.1729395172884</v>
      </c>
      <c r="EF111" s="37">
        <f ca="1">IF(G$11="x",Toimenpiteet!$E$115,BF111*(CF111/1000)+(Satokasvi!$E$28-Satokasvi!$E$7)+IF(G$8="x",Toimenpiteet!$E$29,0)+IF(G$9="x",Toimenpiteet!$E$60,0)+IF(G$10="x",Toimenpiteet!$E$88,0))/(1+$C$13)^EF$61</f>
        <v>197.54183709859868</v>
      </c>
      <c r="EG111" s="37">
        <f ca="1">IF(H$11="x",Toimenpiteet!$E$115,BG111*(CG111/1000)+(Satokasvi!$E$28-Satokasvi!$E$7)+IF(H$8="x",Toimenpiteet!$E$29,0)+IF(H$9="x",Toimenpiteet!$E$60,0)+IF(H$10="x",Toimenpiteet!$E$88,0))/(1+$C$13)^EG$61</f>
        <v>-221.93332802116842</v>
      </c>
      <c r="EH111" s="37">
        <f ca="1">IF(I$11="x",Toimenpiteet!$E$115,BH111*(CH111/1000)+(Satokasvi!$E$28-Satokasvi!$E$7)+IF(I$8="x",Toimenpiteet!$E$29,0)+IF(I$9="x",Toimenpiteet!$E$60,0)+IF(I$10="x",Toimenpiteet!$E$88,0))/(1+$C$13)^EH$61</f>
        <v>-215.46925050598875</v>
      </c>
      <c r="EI111" s="37">
        <f ca="1">IF(J$11="x",Toimenpiteet!$E$115,BI111*(CI111/1000)+(Satokasvi!$E$28-Satokasvi!$E$7)+IF(J$8="x",Toimenpiteet!$E$29,0)+IF(J$9="x",Toimenpiteet!$E$60,0)+IF(J$10="x",Toimenpiteet!$E$88,0))/(1+$C$13)^EI$61</f>
        <v>173.65846775286965</v>
      </c>
      <c r="EJ111" s="37">
        <f ca="1">IF(K$11="x",Toimenpiteet!$E$115,BJ111*(CJ111/1000)+(Satokasvi!$E$28-Satokasvi!$E$7)+IF(K$8="x",Toimenpiteet!$E$29,0)+IF(K$9="x",Toimenpiteet!$E$60,0)+IF(K$10="x",Toimenpiteet!$E$88,0))/(1+$C$13)^EJ$61</f>
        <v>179.15110353284393</v>
      </c>
      <c r="EK111" s="37">
        <f ca="1">IF(L$11="x",Toimenpiteet!$E$115,BK111*(CK111/1000)+(Satokasvi!$E$28-Satokasvi!$E$7)+IF(L$8="x",Toimenpiteet!$E$29,0)+IF(L$9="x",Toimenpiteet!$E$60,0)+IF(L$10="x",Toimenpiteet!$E$88,0))/(1+$C$13)^EK$61</f>
        <v>180.38048564065065</v>
      </c>
      <c r="EL111" s="37">
        <f ca="1">IF(M$11="x",Toimenpiteet!$E$115,BL111*(CL111/1000)+(Satokasvi!$E$28-Satokasvi!$E$7)+IF(M$8="x",Toimenpiteet!$E$29,0)+IF(M$9="x",Toimenpiteet!$E$60,0)+IF(M$10="x",Toimenpiteet!$E$88,0))/(1+$C$13)^EL$61</f>
        <v>129.88668951257441</v>
      </c>
      <c r="EM111" s="37">
        <f ca="1">IF(N$11="x",Toimenpiteet!$E$115,BM111*(CM111/1000)+(Satokasvi!$E$28-Satokasvi!$E$7)+IF(N$8="x",Toimenpiteet!$E$29,0)+IF(N$9="x",Toimenpiteet!$E$60,0)+IF(N$10="x",Toimenpiteet!$E$88,0))/(1+$C$13)^EM$61</f>
        <v>-185.86566825113789</v>
      </c>
      <c r="EN111" s="37">
        <f ca="1">IF(O$11="x",Toimenpiteet!$E$115,BN111*(CN111/1000)+(Satokasvi!$E$28-Satokasvi!$E$7)+IF(O$8="x",Toimenpiteet!$E$29,0)+IF(O$9="x",Toimenpiteet!$E$60,0)+IF(O$10="x",Toimenpiteet!$E$88,0))/(1+$C$13)^EN$61</f>
        <v>-180.45210509819213</v>
      </c>
      <c r="EO111" s="37">
        <f ca="1">IF(P$11="x",Toimenpiteet!$E$115,BO111*(CO111/1000)+(Satokasvi!$E$28-Satokasvi!$E$7)+IF(P$8="x",Toimenpiteet!$E$29,0)+IF(P$9="x",Toimenpiteet!$E$60,0)+IF(P$10="x",Toimenpiteet!$E$88,0))/(1+$C$13)^EO$61</f>
        <v>-175.19621854193412</v>
      </c>
      <c r="EP111" s="37">
        <f ca="1">IF(Q$11="x",Toimenpiteet!$E$115,BP111*(CP111/1000)+(Satokasvi!$E$28-Satokasvi!$E$7)+IF(Q$8="x",Toimenpiteet!$E$29,0)+IF(Q$9="x",Toimenpiteet!$E$60,0)+IF(Q$10="x",Toimenpiteet!$E$88,0))/(1+$C$13)^EP$61</f>
        <v>-170.09341606013018</v>
      </c>
      <c r="EQ111" s="37">
        <f ca="1">IF(R$11="x",Toimenpiteet!$E$115,BQ111*(CQ111/1000)+(Satokasvi!$E$28-Satokasvi!$E$7)+IF(R$8="x",Toimenpiteet!$E$29,0)+IF(R$9="x",Toimenpiteet!$E$60,0)+IF(R$10="x",Toimenpiteet!$E$88,0))/(1+$C$13)^EQ$61</f>
        <v>-165.13923889333032</v>
      </c>
      <c r="ER111" s="37">
        <f ca="1">IF(S$11="x",Toimenpiteet!$E$115,BR111*(CR111/1000)+(Satokasvi!$E$28-Satokasvi!$E$7)+IF(S$8="x",Toimenpiteet!$E$29,0)+IF(S$9="x",Toimenpiteet!$E$60,0)+IF(S$10="x",Toimenpiteet!$E$88,0))/(1+$C$13)^ER$61</f>
        <v>65.53264698575218</v>
      </c>
      <c r="ES111" s="37">
        <f ca="1">IF(T$11="x",Toimenpiteet!$E$115,BS111*(CS111/1000)+(Satokasvi!$E$28-Satokasvi!$E$7)+IF(T$8="x",Toimenpiteet!$E$29,0)+IF(T$9="x",Toimenpiteet!$E$60,0)+IF(T$10="x",Toimenpiteet!$E$88,0))/(1+$C$13)^ES$61</f>
        <v>0.47245473169973301</v>
      </c>
      <c r="ET111" s="37">
        <f ca="1">IF(U$11="x",Toimenpiteet!$E$115,BT111*(CT111/1000)+(Satokasvi!$E$28-Satokasvi!$E$7)+IF(U$8="x",Toimenpiteet!$E$29,0)+IF(U$9="x",Toimenpiteet!$E$60,0)+IF(U$10="x",Toimenpiteet!$E$88,0))/(1+$C$13)^ET$61</f>
        <v>-151.12579710516013</v>
      </c>
      <c r="EU111" s="37">
        <f ca="1">IF(V$11="x",Toimenpiteet!$E$115,BU111*(CU111/1000)+(Satokasvi!$E$28-Satokasvi!$E$7)+IF(V$8="x",Toimenpiteet!$E$29,0)+IF(V$9="x",Toimenpiteet!$E$60,0)+IF(V$10="x",Toimenpiteet!$E$88,0))/(1+$C$13)^EU$61</f>
        <v>129.86181312954662</v>
      </c>
      <c r="EV111" s="37">
        <f ca="1">IF(W$11="x",Toimenpiteet!$E$115,BV111*(CV111/1000)+(Satokasvi!$E$28-Satokasvi!$E$7)+IF(W$8="x",Toimenpiteet!$E$29,0)+IF(W$9="x",Toimenpiteet!$E$60,0)+IF(W$10="x",Toimenpiteet!$E$88,0))/(1+$C$13)^EV$61</f>
        <v>157.34641070164034</v>
      </c>
      <c r="EW111" s="37">
        <f ca="1">IF(X$11="x",Toimenpiteet!$E$115,BW111*(CW111/1000)+(Satokasvi!$E$28-Satokasvi!$E$7)+IF(X$8="x",Toimenpiteet!$E$29,0)+IF(X$9="x",Toimenpiteet!$E$60,0)+IF(X$10="x",Toimenpiteet!$E$88,0))/(1+$C$13)^EW$61</f>
        <v>-138.30151273388518</v>
      </c>
      <c r="EX111" s="37">
        <f ca="1">IF(Y$11="x",Toimenpiteet!$E$115,BX111*(CX111/1000)+(Satokasvi!$E$28-Satokasvi!$E$7)+IF(Y$8="x",Toimenpiteet!$E$29,0)+IF(Y$9="x",Toimenpiteet!$E$60,0)+IF(Y$10="x",Toimenpiteet!$E$88,0))/(1+$C$13)^EX$61</f>
        <v>-134.27331333386908</v>
      </c>
      <c r="EY111" s="37">
        <f ca="1">IF(Z$11="x",Toimenpiteet!$E$115,BY111*(CY111/1000)+(Satokasvi!$E$28-Satokasvi!$E$7)+IF(Z$8="x",Toimenpiteet!$E$29,0)+IF(Z$9="x",Toimenpiteet!$E$60,0)+IF(Z$10="x",Toimenpiteet!$E$88,0))/(1+$C$13)^EY$61</f>
        <v>102.47467212550023</v>
      </c>
      <c r="EZ111" s="37">
        <f ca="1">IF(AA$11="x",Toimenpiteet!$E$115,BZ111*(CZ111/1000)+(Satokasvi!$E$28-Satokasvi!$E$7)+IF(AA$8="x",Toimenpiteet!$E$29,0)+IF(AA$9="x",Toimenpiteet!$E$60,0)+IF(AA$10="x",Toimenpiteet!$E$88,0))/(1+$C$13)^EZ$61</f>
        <v>76.306220993354415</v>
      </c>
      <c r="FA111" s="37"/>
      <c r="FB111" s="37">
        <f t="shared" ca="1" si="48"/>
        <v>306.03836726165832</v>
      </c>
      <c r="FC111" s="37">
        <f t="shared" ca="1" si="49"/>
        <v>56.25045134121342</v>
      </c>
      <c r="FD111" s="37">
        <f t="shared" ca="1" si="50"/>
        <v>294.65889735780445</v>
      </c>
      <c r="FE111" s="37">
        <f t="shared" ca="1" si="51"/>
        <v>591.8318368750929</v>
      </c>
      <c r="FF111" s="37">
        <f t="shared" ca="1" si="52"/>
        <v>789.37367397369155</v>
      </c>
      <c r="FG111" s="37">
        <f t="shared" ca="1" si="53"/>
        <v>567.4403459525231</v>
      </c>
      <c r="FH111" s="37">
        <f t="shared" ca="1" si="54"/>
        <v>351.97109544653438</v>
      </c>
      <c r="FI111" s="37">
        <f t="shared" ca="1" si="55"/>
        <v>525.62956319940406</v>
      </c>
      <c r="FJ111" s="37">
        <f t="shared" ca="1" si="56"/>
        <v>704.78066673224794</v>
      </c>
      <c r="FK111" s="37">
        <f t="shared" ca="1" si="57"/>
        <v>885.16115237289864</v>
      </c>
      <c r="FL111" s="37">
        <f t="shared" ca="1" si="58"/>
        <v>1015.0478418854731</v>
      </c>
      <c r="FM111" s="37">
        <f t="shared" ca="1" si="59"/>
        <v>829.18217363433519</v>
      </c>
      <c r="FN111" s="37">
        <f t="shared" ca="1" si="60"/>
        <v>648.73006853614311</v>
      </c>
      <c r="FO111" s="37">
        <f t="shared" ca="1" si="61"/>
        <v>473.53384999420899</v>
      </c>
      <c r="FP111" s="37">
        <f t="shared" ca="1" si="62"/>
        <v>303.44043393407878</v>
      </c>
      <c r="FQ111" s="37">
        <f t="shared" ca="1" si="63"/>
        <v>138.30119504074847</v>
      </c>
      <c r="FR111" s="37">
        <f t="shared" ca="1" si="64"/>
        <v>203.83384202650063</v>
      </c>
      <c r="FS111" s="37">
        <f t="shared" ca="1" si="65"/>
        <v>204.30629675820038</v>
      </c>
      <c r="FT111" s="37">
        <f t="shared" ca="1" si="66"/>
        <v>53.180499653040243</v>
      </c>
      <c r="FU111" s="37">
        <f t="shared" ca="1" si="67"/>
        <v>183.04231278258686</v>
      </c>
      <c r="FV111" s="37">
        <f t="shared" ca="1" si="68"/>
        <v>340.38872348422717</v>
      </c>
      <c r="FW111" s="37">
        <f t="shared" ca="1" si="69"/>
        <v>202.087210750342</v>
      </c>
      <c r="FX111" s="37">
        <f t="shared" ca="1" si="70"/>
        <v>67.813897416472912</v>
      </c>
      <c r="FY111" s="37">
        <f t="shared" ca="1" si="71"/>
        <v>170.28856954197315</v>
      </c>
      <c r="FZ111" s="37">
        <f t="shared" ca="1" si="72"/>
        <v>246.59479053532755</v>
      </c>
      <c r="GA111" s="37"/>
      <c r="GB111" s="37">
        <f t="shared" ca="1" si="73"/>
        <v>306.03836726165832</v>
      </c>
      <c r="GC111" s="37">
        <f t="shared" ca="1" si="74"/>
        <v>56.25045134121342</v>
      </c>
      <c r="GD111" s="37">
        <f t="shared" ca="1" si="23"/>
        <v>294.65889735780445</v>
      </c>
      <c r="GE111" s="37">
        <f t="shared" ca="1" si="24"/>
        <v>591.8318368750929</v>
      </c>
      <c r="GF111" s="37">
        <f t="shared" ca="1" si="25"/>
        <v>789.37367397369155</v>
      </c>
      <c r="GG111" s="37">
        <f t="shared" ca="1" si="26"/>
        <v>567.4403459525231</v>
      </c>
      <c r="GH111" s="37">
        <f t="shared" ca="1" si="27"/>
        <v>351.97109544653438</v>
      </c>
      <c r="GI111" s="37">
        <f t="shared" ca="1" si="28"/>
        <v>525.62956319940406</v>
      </c>
      <c r="GJ111" s="37">
        <f t="shared" ca="1" si="29"/>
        <v>704.78066673224794</v>
      </c>
      <c r="GK111" s="37">
        <f t="shared" ca="1" si="30"/>
        <v>885.16115237289864</v>
      </c>
      <c r="GL111" s="37">
        <f t="shared" ca="1" si="31"/>
        <v>1015.0478418854731</v>
      </c>
      <c r="GM111" s="37">
        <f t="shared" ca="1" si="32"/>
        <v>829.18217363433519</v>
      </c>
      <c r="GN111" s="37">
        <f t="shared" ca="1" si="33"/>
        <v>648.73006853614311</v>
      </c>
      <c r="GO111" s="37">
        <f t="shared" ca="1" si="34"/>
        <v>473.53384999420899</v>
      </c>
      <c r="GP111" s="37">
        <f t="shared" ca="1" si="35"/>
        <v>303.44043393407878</v>
      </c>
      <c r="GQ111" s="37">
        <f t="shared" ca="1" si="36"/>
        <v>138.30119504074847</v>
      </c>
      <c r="GR111" s="37">
        <f t="shared" ca="1" si="37"/>
        <v>203.83384202650063</v>
      </c>
      <c r="GS111" s="37">
        <f t="shared" ca="1" si="38"/>
        <v>204.30629675820038</v>
      </c>
      <c r="GT111" s="37">
        <f t="shared" ca="1" si="39"/>
        <v>53.180499653040243</v>
      </c>
      <c r="GU111" s="37">
        <f t="shared" ca="1" si="40"/>
        <v>183.04231278258686</v>
      </c>
      <c r="GV111" s="37">
        <f t="shared" ca="1" si="41"/>
        <v>340.38872348422717</v>
      </c>
      <c r="GW111" s="37">
        <f t="shared" ca="1" si="42"/>
        <v>202.087210750342</v>
      </c>
      <c r="GX111" s="37">
        <f t="shared" ca="1" si="43"/>
        <v>67.813897416472912</v>
      </c>
      <c r="GY111" s="37">
        <f t="shared" ca="1" si="44"/>
        <v>170.28856954197315</v>
      </c>
      <c r="GZ111" s="37">
        <f t="shared" ca="1" si="45"/>
        <v>246.59479053532755</v>
      </c>
      <c r="HA111" s="37"/>
      <c r="HB111" s="37">
        <f t="shared" ca="1" si="77"/>
        <v>789.37367397369155</v>
      </c>
      <c r="HC111" s="37">
        <f t="shared" ca="1" si="75"/>
        <v>789.37367397369155</v>
      </c>
      <c r="HD111" s="37">
        <f t="shared" ca="1" si="76"/>
        <v>0</v>
      </c>
      <c r="HE111" s="5"/>
      <c r="HF111" s="37">
        <f t="shared" ref="HF111:HF119" si="91">HF110</f>
        <v>-0.16666666666666669</v>
      </c>
      <c r="HG111" s="37">
        <f>$HG$68</f>
        <v>-7.7777777777777779E-2</v>
      </c>
      <c r="HH111" s="19">
        <f>IF(C$11="x",0,Satokasvi!$H$6*(1+$HF111)*(1+_xlfn.XLOOKUP($HG111,$HG$67:$HG$76,HH$67:HH$76)))</f>
        <v>2067.1296296296296</v>
      </c>
      <c r="HI111" s="35">
        <f>IF(D$11="x",0,Satokasvi!$H$6*(1+$HF111)*(1+_xlfn.XLOOKUP($HG111,$HG$67:$HG$76,HI$67:HI$76)))</f>
        <v>2050.9259259259256</v>
      </c>
      <c r="HJ111" s="35">
        <f>IF(E$11="x",0,Satokasvi!$H$6*(1+$HF111)*(1+_xlfn.XLOOKUP($HG111,$HG$67:$HG$76,HJ$67:HJ$76)))</f>
        <v>2034.7222222222219</v>
      </c>
      <c r="HK111" s="35">
        <f>IF(F$11="x",0,Satokasvi!$H$6*(1+$HF111)*(1+_xlfn.XLOOKUP($HG111,$HG$67:$HG$76,HK$67:HK$76)))</f>
        <v>2018.5185185185182</v>
      </c>
      <c r="HL111" s="35">
        <f>IF(G$11="x",0,Satokasvi!$H$6*(1+$HF111)*(1+_xlfn.XLOOKUP($HG111,$HG$67:$HG$76,HL$67:HL$76)))</f>
        <v>2002.3148148148146</v>
      </c>
      <c r="HM111" s="35">
        <f>IF(H$11="x",0,Satokasvi!$H$6*(1+$HF111)*(1+_xlfn.XLOOKUP($HG111,$HG$67:$HG$76,HM$67:HM$76)))</f>
        <v>1986.1111111111109</v>
      </c>
      <c r="HN111" s="35">
        <f>IF(I$11="x",0,Satokasvi!$H$6*(1+$HF111)*(1+_xlfn.XLOOKUP($HG111,$HG$67:$HG$76,HN$67:HN$76)))</f>
        <v>1969.9074074074072</v>
      </c>
      <c r="HO111" s="35">
        <f>IF(J$11="x",0,Satokasvi!$H$6*(1+$HF111)*(1+_xlfn.XLOOKUP($HG111,$HG$67:$HG$76,HO$67:HO$76)))</f>
        <v>1953.7037037037035</v>
      </c>
      <c r="HP111" s="35">
        <f>IF(K$11="x",0,Satokasvi!$H$6*(1+$HF111)*(1+_xlfn.XLOOKUP($HG111,$HG$67:$HG$76,HP$67:HP$76)))</f>
        <v>1937.4999999999998</v>
      </c>
      <c r="HQ111" s="35">
        <f>IF(L$11="x",0,Satokasvi!$H$6*(1+$HF111)*(1+_xlfn.XLOOKUP($HG111,$HG$67:$HG$76,HQ$67:HQ$76)))</f>
        <v>1921.2962962962961</v>
      </c>
      <c r="HR111" s="35">
        <f>IF(M$11="x",0,Satokasvi!$H$6*(1+$HF111)*(1+_xlfn.XLOOKUP($HG111,$HG$67:$HG$76,HR$67:HR$76)))</f>
        <v>1921.2962962962961</v>
      </c>
      <c r="HS111" s="35">
        <f>IF(N$11="x",0,Satokasvi!$H$6*(1+$HF111)*(1+_xlfn.XLOOKUP($HG111,$HG$67:$HG$76,HS$67:HS$76)))</f>
        <v>1921.2962962962961</v>
      </c>
      <c r="HT111" s="35">
        <f>IF(O$11="x",0,Satokasvi!$H$6*(1+$HF111)*(1+_xlfn.XLOOKUP($HG111,$HG$67:$HG$76,HT$67:HT$76)))</f>
        <v>1921.2962962962961</v>
      </c>
      <c r="HU111" s="35">
        <f>IF(P$11="x",0,Satokasvi!$H$6*(1+$HF111)*(1+_xlfn.XLOOKUP($HG111,$HG$67:$HG$76,HU$67:HU$76)))</f>
        <v>1921.2962962962961</v>
      </c>
      <c r="HV111" s="35">
        <f>IF(Q$11="x",0,Satokasvi!$H$6*(1+$HF111)*(1+_xlfn.XLOOKUP($HG111,$HG$67:$HG$76,HV$67:HV$76)))</f>
        <v>1921.2962962962961</v>
      </c>
      <c r="HW111" s="35">
        <f>IF(R$11="x",0,Satokasvi!$H$6*(1+$HF111)*(1+_xlfn.XLOOKUP($HG111,$HG$67:$HG$76,HW$67:HW$76)))</f>
        <v>1921.2962962962961</v>
      </c>
      <c r="HX111" s="35">
        <f>IF(S$11="x",0,Satokasvi!$H$6*(1+$HF111)*(1+_xlfn.XLOOKUP($HG111,$HG$67:$HG$76,HX$67:HX$76)))</f>
        <v>1921.2962962962961</v>
      </c>
      <c r="HY111" s="35">
        <f>IF(T$11="x",0,Satokasvi!$H$6*(1+$HF111)*(1+_xlfn.XLOOKUP($HG111,$HG$67:$HG$76,HY$67:HY$76)))</f>
        <v>1921.2962962962961</v>
      </c>
      <c r="HZ111" s="35">
        <f>IF(U$11="x",0,Satokasvi!$H$6*(1+$HF111)*(1+_xlfn.XLOOKUP($HG111,$HG$67:$HG$76,HZ$67:HZ$76)))</f>
        <v>1921.2962962962961</v>
      </c>
      <c r="IA111" s="35">
        <f>IF(V$11="x",0,Satokasvi!$H$6*(1+$HF111)*(1+_xlfn.XLOOKUP($HG111,$HG$67:$HG$76,IA$67:IA$76)))</f>
        <v>1921.2962962962961</v>
      </c>
      <c r="IB111" s="35">
        <f>IF(W$11="x",0,Satokasvi!$H$6*(1+$HF111)*(1+_xlfn.XLOOKUP($HG111,$HG$67:$HG$76,IB$67:IB$76)))</f>
        <v>1921.2962962962961</v>
      </c>
      <c r="IC111" s="35">
        <f>IF(X$11="x",0,Satokasvi!$H$6*(1+$HF111)*(1+_xlfn.XLOOKUP($HG111,$HG$67:$HG$76,IC$67:IC$76)))</f>
        <v>1921.2962962962961</v>
      </c>
      <c r="ID111" s="35">
        <f>IF(Y$11="x",0,Satokasvi!$H$6*(1+$HF111)*(1+_xlfn.XLOOKUP($HG111,$HG$67:$HG$76,ID$67:ID$76)))</f>
        <v>1921.2962962962961</v>
      </c>
      <c r="IE111" s="35">
        <f>IF(Z$11="x",0,Satokasvi!$H$6*(1+$HF111)*(1+_xlfn.XLOOKUP($HG111,$HG$67:$HG$76,IE$67:IE$76)))</f>
        <v>1921.2962962962961</v>
      </c>
      <c r="IF111" s="35">
        <f>IF(AA$11="x",0,Satokasvi!$H$6*(1+$HF111)*(1+_xlfn.XLOOKUP($HG111,$HG$67:$HG$76,IF$67:IF$76)))</f>
        <v>1921.2962962962961</v>
      </c>
    </row>
    <row r="112" spans="2:240" x14ac:dyDescent="0.35">
      <c r="B112" s="15">
        <f t="shared" ca="1" si="90"/>
        <v>0.33331356466572393</v>
      </c>
      <c r="C112" s="15">
        <f t="shared" ca="1" si="90"/>
        <v>8.8714552881798192E-2</v>
      </c>
      <c r="D112" s="15">
        <f t="shared" ca="1" si="90"/>
        <v>9.7379073121340753E-2</v>
      </c>
      <c r="E112" s="15">
        <f t="shared" ca="1" si="90"/>
        <v>0.26901918702644045</v>
      </c>
      <c r="F112" s="15">
        <f t="shared" ca="1" si="90"/>
        <v>0.56523147351828606</v>
      </c>
      <c r="G112" s="15">
        <f t="shared" ca="1" si="90"/>
        <v>0.83539759366072941</v>
      </c>
      <c r="H112" s="15">
        <f t="shared" ca="1" si="90"/>
        <v>9.6567148354318566E-2</v>
      </c>
      <c r="I112" s="15">
        <f t="shared" ca="1" si="90"/>
        <v>0.37475727427251082</v>
      </c>
      <c r="J112" s="15">
        <f t="shared" ca="1" si="90"/>
        <v>0.54431868591308041</v>
      </c>
      <c r="K112" s="15">
        <f t="shared" ca="1" si="90"/>
        <v>0.66415142241593872</v>
      </c>
      <c r="L112" s="15">
        <f t="shared" ca="1" si="90"/>
        <v>0.79825322573832769</v>
      </c>
      <c r="M112" s="15">
        <f t="shared" ca="1" si="90"/>
        <v>0.12848151895461091</v>
      </c>
      <c r="N112" s="15">
        <f t="shared" ca="1" si="90"/>
        <v>0.10051032445899055</v>
      </c>
      <c r="O112" s="15">
        <f t="shared" ca="1" si="90"/>
        <v>0.51817109013658547</v>
      </c>
      <c r="P112" s="15">
        <f t="shared" ca="1" si="90"/>
        <v>0.86564722842384445</v>
      </c>
      <c r="Q112" s="15">
        <f t="shared" ca="1" si="90"/>
        <v>0.45401964055577204</v>
      </c>
      <c r="R112" s="15">
        <f t="shared" ca="1" si="89"/>
        <v>0.80245315216721647</v>
      </c>
      <c r="S112" s="15">
        <f t="shared" ca="1" si="89"/>
        <v>2.8324183627979171E-2</v>
      </c>
      <c r="T112" s="15">
        <f t="shared" ca="1" si="88"/>
        <v>0.65705571050623557</v>
      </c>
      <c r="U112" s="15">
        <f t="shared" ca="1" si="88"/>
        <v>0.93177737608305122</v>
      </c>
      <c r="V112" s="15">
        <f t="shared" ca="1" si="88"/>
        <v>0.90794932738526735</v>
      </c>
      <c r="W112" s="15">
        <f t="shared" ca="1" si="88"/>
        <v>7.8093751085916985E-3</v>
      </c>
      <c r="X112" s="15">
        <f t="shared" ca="1" si="88"/>
        <v>4.5949782105762838E-2</v>
      </c>
      <c r="Y112" s="15">
        <f t="shared" ca="1" si="88"/>
        <v>0.10503071410611386</v>
      </c>
      <c r="Z112" s="15">
        <f t="shared" ca="1" si="88"/>
        <v>1.4003786269267127E-2</v>
      </c>
      <c r="AB112" s="5">
        <f ca="1">_xlfn.NORM.INV(B112,Satokasvi!$H$8,Satokasvi!$I$8)*_xlfn.BINOM.INV(1,(1-Satokasvi!$H$15),B112)</f>
        <v>2392.3045826903349</v>
      </c>
      <c r="AC112" s="5">
        <f ca="1">_xlfn.NORM.INV(C112,Satokasvi!$H$8,Satokasvi!$I$8)*_xlfn.BINOM.INV(1,(1-Satokasvi!$H$15),C112)</f>
        <v>0</v>
      </c>
      <c r="AD112" s="5">
        <f ca="1">_xlfn.NORM.INV(D112,Satokasvi!$H$8,Satokasvi!$I$8)*_xlfn.BINOM.INV(1,(1-Satokasvi!$H$15),D112)</f>
        <v>0</v>
      </c>
      <c r="AE112" s="5">
        <f ca="1">_xlfn.NORM.INV(E112,Satokasvi!$H$8,Satokasvi!$I$8)*_xlfn.BINOM.INV(1,(1-Satokasvi!$H$15),E112)</f>
        <v>2346.0544868050515</v>
      </c>
      <c r="AF112" s="5">
        <f ca="1">_xlfn.NORM.INV(F112,Satokasvi!$H$8,Satokasvi!$I$8)*_xlfn.BINOM.INV(1,(1-Satokasvi!$H$15),F112)</f>
        <v>2541.061638800777</v>
      </c>
      <c r="AG112" s="5">
        <f ca="1">_xlfn.NORM.INV(G112,Satokasvi!$H$8,Satokasvi!$I$8)*_xlfn.BINOM.INV(1,(1-Satokasvi!$H$15),G112)</f>
        <v>2743.929205995034</v>
      </c>
      <c r="AH112" s="5">
        <f ca="1">_xlfn.NORM.INV(H112,Satokasvi!$H$8,Satokasvi!$I$8)*_xlfn.BINOM.INV(1,(1-Satokasvi!$H$15),H112)</f>
        <v>0</v>
      </c>
      <c r="AI112" s="5">
        <f ca="1">_xlfn.NORM.INV(I112,Satokasvi!$H$8,Satokasvi!$I$8)*_xlfn.BINOM.INV(1,(1-Satokasvi!$H$15),I112)</f>
        <v>2420.1801157950536</v>
      </c>
      <c r="AJ112" s="5">
        <f ca="1">_xlfn.NORM.INV(J112,Satokasvi!$H$8,Satokasvi!$I$8)*_xlfn.BINOM.INV(1,(1-Satokasvi!$H$15),J112)</f>
        <v>2527.829989940531</v>
      </c>
      <c r="AK112" s="5">
        <f ca="1">_xlfn.NORM.INV(K112,Satokasvi!$H$8,Satokasvi!$I$8)*_xlfn.BINOM.INV(1,(1-Satokasvi!$H$15),K112)</f>
        <v>2605.9549780339576</v>
      </c>
      <c r="AL112" s="5">
        <f ca="1">_xlfn.NORM.INV(L112,Satokasvi!$H$8,Satokasvi!$I$8)*_xlfn.BINOM.INV(1,(1-Satokasvi!$H$15),L112)</f>
        <v>2708.849547529252</v>
      </c>
      <c r="AM112" s="5">
        <f ca="1">_xlfn.NORM.INV(M112,Satokasvi!$H$8,Satokasvi!$I$8)*_xlfn.BINOM.INV(1,(1-Satokasvi!$H$15),M112)</f>
        <v>0</v>
      </c>
      <c r="AN112" s="5">
        <f ca="1">_xlfn.NORM.INV(N112,Satokasvi!$H$8,Satokasvi!$I$8)*_xlfn.BINOM.INV(1,(1-Satokasvi!$H$15),N112)</f>
        <v>0</v>
      </c>
      <c r="AO112" s="5">
        <f ca="1">_xlfn.NORM.INV(O112,Satokasvi!$H$8,Satokasvi!$I$8)*_xlfn.BINOM.INV(1,(1-Satokasvi!$H$15),O112)</f>
        <v>2511.3909822680712</v>
      </c>
      <c r="AP112" s="5">
        <f ca="1">_xlfn.NORM.INV(P112,Satokasvi!$H$8,Satokasvi!$I$8)*_xlfn.BINOM.INV(1,(1-Satokasvi!$H$15),P112)</f>
        <v>2776.5121160534882</v>
      </c>
      <c r="AQ112" s="5">
        <f ca="1">_xlfn.NORM.INV(Q112,Satokasvi!$H$8,Satokasvi!$I$8)*_xlfn.BINOM.INV(1,(1-Satokasvi!$H$15),Q112)</f>
        <v>2471.121991039046</v>
      </c>
      <c r="AR112" s="5">
        <f ca="1">_xlfn.NORM.INV(R112,Satokasvi!$H$8,Satokasvi!$I$8)*_xlfn.BINOM.INV(1,(1-Satokasvi!$H$15),R112)</f>
        <v>2712.6040665952141</v>
      </c>
      <c r="AS112" s="5">
        <f ca="1">_xlfn.NORM.INV(S112,Satokasvi!$H$8,Satokasvi!$I$8)*_xlfn.BINOM.INV(1,(1-Satokasvi!$H$15),S112)</f>
        <v>0</v>
      </c>
      <c r="AT112" s="5">
        <f ca="1">_xlfn.NORM.INV(T112,Satokasvi!$H$8,Satokasvi!$I$8)*_xlfn.BINOM.INV(1,(1-Satokasvi!$H$15),T112)</f>
        <v>2601.1102080754827</v>
      </c>
      <c r="AU112" s="5">
        <f ca="1">_xlfn.NORM.INV(U112,Satokasvi!$H$8,Satokasvi!$I$8)*_xlfn.BINOM.INV(1,(1-Satokasvi!$H$15),U112)</f>
        <v>2872.2899936489803</v>
      </c>
      <c r="AV112" s="5">
        <f ca="1">_xlfn.NORM.INV(V112,Satokasvi!$H$8,Satokasvi!$I$8)*_xlfn.BINOM.INV(1,(1-Satokasvi!$H$15),V112)</f>
        <v>2832.0580990279964</v>
      </c>
      <c r="AW112" s="5">
        <f ca="1">_xlfn.NORM.INV(W112,Satokasvi!$H$8,Satokasvi!$I$8)*_xlfn.BINOM.INV(1,(1-Satokasvi!$H$15),W112)</f>
        <v>0</v>
      </c>
      <c r="AX112" s="5">
        <f ca="1">_xlfn.NORM.INV(X112,Satokasvi!$H$8,Satokasvi!$I$8)*_xlfn.BINOM.INV(1,(1-Satokasvi!$H$15),X112)</f>
        <v>0</v>
      </c>
      <c r="AY112" s="5">
        <f ca="1">_xlfn.NORM.INV(Y112,Satokasvi!$H$8,Satokasvi!$I$8)*_xlfn.BINOM.INV(1,(1-Satokasvi!$H$15),Y112)</f>
        <v>0</v>
      </c>
      <c r="AZ112" s="5">
        <f ca="1">_xlfn.NORM.INV(Z112,Satokasvi!$H$8,Satokasvi!$I$8)*_xlfn.BINOM.INV(1,(1-Satokasvi!$H$15),Z112)</f>
        <v>0</v>
      </c>
      <c r="BB112" s="5">
        <f ca="1">IF(C$11="x",0,_xlfn.NORM.INV(B112,Satokasvi!$H$8,Satokasvi!$I$8)*IF(C$8="x",(1+Toimenpiteet!$C$7),1)*IF(C$9="x",(1+Toimenpiteet!$C$34),1)*(1+C$30)*_xlfn.BINOM.INV(1,(1-(Satokasvi!$H$15*(1+C$41))),B112))</f>
        <v>2392.3045826903349</v>
      </c>
      <c r="BC112" s="5">
        <f ca="1">IF(D$11="x",0,_xlfn.NORM.INV(C112,Satokasvi!$H$8,Satokasvi!$I$8)*IF(D$8="x",(1+Toimenpiteet!$C$7),1)*IF(D$9="x",(1+Toimenpiteet!$C$34),1)*(1+D$30)*_xlfn.BINOM.INV(1,(1-(Satokasvi!$H$15*(1+D$41))),C112))</f>
        <v>0</v>
      </c>
      <c r="BD112" s="5">
        <f ca="1">IF(E$11="x",0,_xlfn.NORM.INV(D112,Satokasvi!$H$8,Satokasvi!$I$8)*IF(E$8="x",(1+Toimenpiteet!$C$7),1)*IF(E$9="x",(1+Toimenpiteet!$C$34),1)*(1+E$30)*_xlfn.BINOM.INV(1,(1-(Satokasvi!$H$15*(1+E$41))),D112))</f>
        <v>0</v>
      </c>
      <c r="BE112" s="5">
        <f ca="1">IF(F$11="x",0,_xlfn.NORM.INV(E112,Satokasvi!$H$8,Satokasvi!$I$8)*IF(F$8="x",(1+Toimenpiteet!$C$7),1)*IF(F$9="x",(1+Toimenpiteet!$C$34),1)*(1+F$30)*_xlfn.BINOM.INV(1,(1-(Satokasvi!$H$15*(1+F$41))),E112))</f>
        <v>2346.0544868050515</v>
      </c>
      <c r="BF112" s="5">
        <f ca="1">IF(G$11="x",0,_xlfn.NORM.INV(F112,Satokasvi!$H$8,Satokasvi!$I$8)*IF(G$8="x",(1+Toimenpiteet!$C$7),1)*IF(G$9="x",(1+Toimenpiteet!$C$34),1)*(1+G$30)*_xlfn.BINOM.INV(1,(1-(Satokasvi!$H$15*(1+G$41))),F112))</f>
        <v>2541.061638800777</v>
      </c>
      <c r="BG112" s="5">
        <f ca="1">IF(H$11="x",0,_xlfn.NORM.INV(G112,Satokasvi!$H$8,Satokasvi!$I$8)*IF(H$8="x",(1+Toimenpiteet!$C$7),1)*IF(H$9="x",(1+Toimenpiteet!$C$34),1)*(1+H$30)*_xlfn.BINOM.INV(1,(1-(Satokasvi!$H$15*(1+H$41))),G112))</f>
        <v>2743.929205995034</v>
      </c>
      <c r="BH112" s="5">
        <f ca="1">IF(I$11="x",0,_xlfn.NORM.INV(H112,Satokasvi!$H$8,Satokasvi!$I$8)*IF(I$8="x",(1+Toimenpiteet!$C$7),1)*IF(I$9="x",(1+Toimenpiteet!$C$34),1)*(1+I$30)*_xlfn.BINOM.INV(1,(1-(Satokasvi!$H$15*(1+I$41))),H112))</f>
        <v>0</v>
      </c>
      <c r="BI112" s="5">
        <f ca="1">IF(J$11="x",0,_xlfn.NORM.INV(I112,Satokasvi!$H$8,Satokasvi!$I$8)*IF(J$8="x",(1+Toimenpiteet!$C$7),1)*IF(J$9="x",(1+Toimenpiteet!$C$34),1)*(1+J$30)*_xlfn.BINOM.INV(1,(1-(Satokasvi!$H$15*(1+J$41))),I112))</f>
        <v>2420.1801157950536</v>
      </c>
      <c r="BJ112" s="5">
        <f ca="1">IF(K$11="x",0,_xlfn.NORM.INV(J112,Satokasvi!$H$8,Satokasvi!$I$8)*IF(K$8="x",(1+Toimenpiteet!$C$7),1)*IF(K$9="x",(1+Toimenpiteet!$C$34),1)*(1+K$30)*_xlfn.BINOM.INV(1,(1-(Satokasvi!$H$15*(1+K$41))),J112))</f>
        <v>2527.829989940531</v>
      </c>
      <c r="BK112" s="5">
        <f ca="1">IF(L$11="x",0,_xlfn.NORM.INV(K112,Satokasvi!$H$8,Satokasvi!$I$8)*IF(L$8="x",(1+Toimenpiteet!$C$7),1)*IF(L$9="x",(1+Toimenpiteet!$C$34),1)*(1+L$30)*_xlfn.BINOM.INV(1,(1-(Satokasvi!$H$15*(1+L$41))),K112))</f>
        <v>2605.9549780339576</v>
      </c>
      <c r="BL112" s="5">
        <f ca="1">IF(M$11="x",0,_xlfn.NORM.INV(L112,Satokasvi!$H$8,Satokasvi!$I$8)*IF(M$8="x",(1+Toimenpiteet!$C$7),1)*IF(M$9="x",(1+Toimenpiteet!$C$34),1)*(1+M$30)*_xlfn.BINOM.INV(1,(1-(Satokasvi!$H$15*(1+M$41))),L112))</f>
        <v>2708.849547529252</v>
      </c>
      <c r="BM112" s="5">
        <f ca="1">IF(N$11="x",0,_xlfn.NORM.INV(M112,Satokasvi!$H$8,Satokasvi!$I$8)*IF(N$8="x",(1+Toimenpiteet!$C$7),1)*IF(N$9="x",(1+Toimenpiteet!$C$34),1)*(1+N$30)*_xlfn.BINOM.INV(1,(1-(Satokasvi!$H$15*(1+N$41))),M112))</f>
        <v>0</v>
      </c>
      <c r="BN112" s="5">
        <f ca="1">IF(O$11="x",0,_xlfn.NORM.INV(N112,Satokasvi!$H$8,Satokasvi!$I$8)*IF(O$8="x",(1+Toimenpiteet!$C$7),1)*IF(O$9="x",(1+Toimenpiteet!$C$34),1)*(1+O$30)*_xlfn.BINOM.INV(1,(1-(Satokasvi!$H$15*(1+O$41))),N112))</f>
        <v>0</v>
      </c>
      <c r="BO112" s="5">
        <f ca="1">IF(P$11="x",0,_xlfn.NORM.INV(O112,Satokasvi!$H$8,Satokasvi!$I$8)*IF(P$8="x",(1+Toimenpiteet!$C$7),1)*IF(P$9="x",(1+Toimenpiteet!$C$34),1)*(1+P$30)*_xlfn.BINOM.INV(1,(1-(Satokasvi!$H$15*(1+P$41))),O112))</f>
        <v>2511.3909822680712</v>
      </c>
      <c r="BP112" s="5">
        <f ca="1">IF(Q$11="x",0,_xlfn.NORM.INV(P112,Satokasvi!$H$8,Satokasvi!$I$8)*IF(Q$8="x",(1+Toimenpiteet!$C$7),1)*IF(Q$9="x",(1+Toimenpiteet!$C$34),1)*(1+Q$30)*_xlfn.BINOM.INV(1,(1-(Satokasvi!$H$15*(1+Q$41))),P112))</f>
        <v>2776.5121160534882</v>
      </c>
      <c r="BQ112" s="5">
        <f ca="1">IF(R$11="x",0,_xlfn.NORM.INV(Q112,Satokasvi!$H$8,Satokasvi!$I$8)*IF(R$8="x",(1+Toimenpiteet!$C$7),1)*IF(R$9="x",(1+Toimenpiteet!$C$34),1)*(1+R$30)*_xlfn.BINOM.INV(1,(1-(Satokasvi!$H$15*(1+R$41))),Q112))</f>
        <v>2471.121991039046</v>
      </c>
      <c r="BR112" s="5">
        <f ca="1">IF(S$11="x",0,_xlfn.NORM.INV(R112,Satokasvi!$H$8,Satokasvi!$I$8)*IF(S$8="x",(1+Toimenpiteet!$C$7),1)*IF(S$9="x",(1+Toimenpiteet!$C$34),1)*(1+S$30)*_xlfn.BINOM.INV(1,(1-(Satokasvi!$H$15*(1+S$41))),R112))</f>
        <v>2712.6040665952141</v>
      </c>
      <c r="BS112" s="5">
        <f ca="1">IF(T$11="x",0,_xlfn.NORM.INV(S112,Satokasvi!$H$8,Satokasvi!$I$8)*IF(T$8="x",(1+Toimenpiteet!$C$7),1)*IF(T$9="x",(1+Toimenpiteet!$C$34),1)*(1+T$30)*_xlfn.BINOM.INV(1,(1-(Satokasvi!$H$15*(1+T$41))),S112))</f>
        <v>0</v>
      </c>
      <c r="BT112" s="5">
        <f ca="1">IF(U$11="x",0,_xlfn.NORM.INV(T112,Satokasvi!$H$8,Satokasvi!$I$8)*IF(U$8="x",(1+Toimenpiteet!$C$7),1)*IF(U$9="x",(1+Toimenpiteet!$C$34),1)*(1+U$30)*_xlfn.BINOM.INV(1,(1-(Satokasvi!$H$15*(1+U$41))),T112))</f>
        <v>2601.1102080754827</v>
      </c>
      <c r="BU112" s="5">
        <f ca="1">IF(V$11="x",0,_xlfn.NORM.INV(U112,Satokasvi!$H$8,Satokasvi!$I$8)*IF(V$8="x",(1+Toimenpiteet!$C$7),1)*IF(V$9="x",(1+Toimenpiteet!$C$34),1)*(1+V$30)*_xlfn.BINOM.INV(1,(1-(Satokasvi!$H$15*(1+V$41))),U112))</f>
        <v>2872.2899936489803</v>
      </c>
      <c r="BV112" s="5">
        <f ca="1">IF(W$11="x",0,_xlfn.NORM.INV(V112,Satokasvi!$H$8,Satokasvi!$I$8)*IF(W$8="x",(1+Toimenpiteet!$C$7),1)*IF(W$9="x",(1+Toimenpiteet!$C$34),1)*(1+W$30)*_xlfn.BINOM.INV(1,(1-(Satokasvi!$H$15*(1+W$41))),V112))</f>
        <v>2832.0580990279964</v>
      </c>
      <c r="BW112" s="5">
        <f ca="1">IF(X$11="x",0,_xlfn.NORM.INV(W112,Satokasvi!$H$8,Satokasvi!$I$8)*IF(X$8="x",(1+Toimenpiteet!$C$7),1)*IF(X$9="x",(1+Toimenpiteet!$C$34),1)*(1+X$30)*_xlfn.BINOM.INV(1,(1-(Satokasvi!$H$15*(1+X$41))),W112))</f>
        <v>0</v>
      </c>
      <c r="BX112" s="5">
        <f ca="1">IF(Y$11="x",0,_xlfn.NORM.INV(X112,Satokasvi!$H$8,Satokasvi!$I$8)*IF(Y$8="x",(1+Toimenpiteet!$C$7),1)*IF(Y$9="x",(1+Toimenpiteet!$C$34),1)*(1+Y$30)*_xlfn.BINOM.INV(1,(1-(Satokasvi!$H$15*(1+Y$41))),X112))</f>
        <v>0</v>
      </c>
      <c r="BY112" s="5">
        <f ca="1">IF(Z$11="x",0,_xlfn.NORM.INV(Y112,Satokasvi!$H$8,Satokasvi!$I$8)*IF(Z$8="x",(1+Toimenpiteet!$C$7),1)*IF(Z$9="x",(1+Toimenpiteet!$C$34),1)*(1+Z$30)*_xlfn.BINOM.INV(1,(1-(Satokasvi!$H$15*(1+Z$41))),Y112))</f>
        <v>0</v>
      </c>
      <c r="BZ112" s="5">
        <f ca="1">IF(AA$11="x",0,_xlfn.NORM.INV(Z112,Satokasvi!$H$8,Satokasvi!$I$8)*IF(AA$8="x",(1+Toimenpiteet!$C$7),1)*IF(AA$9="x",(1+Toimenpiteet!$C$34),1)*(1+AA$30)*_xlfn.BINOM.INV(1,(1-(Satokasvi!$H$15*(1+AA$41))),Z112))</f>
        <v>0</v>
      </c>
      <c r="CB112" s="35">
        <f ca="1">_xlfn.NORM.INV(RAND(),Satokasvi!$H$13,Satokasvi!$I$13)</f>
        <v>199.01556598335634</v>
      </c>
      <c r="CC112" s="35">
        <f ca="1">_xlfn.NORM.INV(RAND(),Satokasvi!$H$13,Satokasvi!$I$13)</f>
        <v>166.84566720873872</v>
      </c>
      <c r="CD112" s="35">
        <f ca="1">_xlfn.NORM.INV(RAND(),Satokasvi!$H$13,Satokasvi!$I$13)</f>
        <v>136.65792059930089</v>
      </c>
      <c r="CE112" s="35">
        <f ca="1">_xlfn.NORM.INV(RAND(),Satokasvi!$H$13,Satokasvi!$I$13)</f>
        <v>171.65910299106457</v>
      </c>
      <c r="CF112" s="35">
        <f ca="1">_xlfn.NORM.INV(RAND(),Satokasvi!$H$13,Satokasvi!$I$13)</f>
        <v>157.02542953317317</v>
      </c>
      <c r="CG112" s="35">
        <f ca="1">_xlfn.NORM.INV(RAND(),Satokasvi!$H$13,Satokasvi!$I$13)</f>
        <v>262.79110422103253</v>
      </c>
      <c r="CH112" s="35">
        <f ca="1">_xlfn.NORM.INV(RAND(),Satokasvi!$H$13,Satokasvi!$I$13)</f>
        <v>156.79332002047818</v>
      </c>
      <c r="CI112" s="35">
        <f ca="1">_xlfn.NORM.INV(RAND(),Satokasvi!$H$13,Satokasvi!$I$13)</f>
        <v>209.25467374870149</v>
      </c>
      <c r="CJ112" s="35">
        <f ca="1">_xlfn.NORM.INV(RAND(),Satokasvi!$H$13,Satokasvi!$I$13)</f>
        <v>138.32777629448532</v>
      </c>
      <c r="CK112" s="35">
        <f ca="1">_xlfn.NORM.INV(RAND(),Satokasvi!$H$13,Satokasvi!$I$13)</f>
        <v>288.7009349210885</v>
      </c>
      <c r="CL112" s="35">
        <f ca="1">_xlfn.NORM.INV(RAND(),Satokasvi!$H$13,Satokasvi!$I$13)</f>
        <v>243.96241764185302</v>
      </c>
      <c r="CM112" s="35">
        <f ca="1">_xlfn.NORM.INV(RAND(),Satokasvi!$H$13,Satokasvi!$I$13)</f>
        <v>156.59606296672305</v>
      </c>
      <c r="CN112" s="35">
        <f ca="1">_xlfn.NORM.INV(RAND(),Satokasvi!$H$13,Satokasvi!$I$13)</f>
        <v>237.29975718710114</v>
      </c>
      <c r="CO112" s="35">
        <f ca="1">_xlfn.NORM.INV(RAND(),Satokasvi!$H$13,Satokasvi!$I$13)</f>
        <v>222.69311264060127</v>
      </c>
      <c r="CP112" s="35">
        <f ca="1">_xlfn.NORM.INV(RAND(),Satokasvi!$H$13,Satokasvi!$I$13)</f>
        <v>148.59067787489127</v>
      </c>
      <c r="CQ112" s="35">
        <f ca="1">_xlfn.NORM.INV(RAND(),Satokasvi!$H$13,Satokasvi!$I$13)</f>
        <v>233.92457992680403</v>
      </c>
      <c r="CR112" s="35">
        <f ca="1">_xlfn.NORM.INV(RAND(),Satokasvi!$H$13,Satokasvi!$I$13)</f>
        <v>133.19443398539923</v>
      </c>
      <c r="CS112" s="35">
        <f ca="1">_xlfn.NORM.INV(RAND(),Satokasvi!$H$13,Satokasvi!$I$13)</f>
        <v>178.37469758757493</v>
      </c>
      <c r="CT112" s="35">
        <f ca="1">_xlfn.NORM.INV(RAND(),Satokasvi!$H$13,Satokasvi!$I$13)</f>
        <v>170.5165856674023</v>
      </c>
      <c r="CU112" s="35">
        <f ca="1">_xlfn.NORM.INV(RAND(),Satokasvi!$H$13,Satokasvi!$I$13)</f>
        <v>259.43419969332933</v>
      </c>
      <c r="CV112" s="35">
        <f ca="1">_xlfn.NORM.INV(RAND(),Satokasvi!$H$13,Satokasvi!$I$13)</f>
        <v>189.68397001929969</v>
      </c>
      <c r="CW112" s="35">
        <f ca="1">_xlfn.NORM.INV(RAND(),Satokasvi!$H$13,Satokasvi!$I$13)</f>
        <v>256.1052888122988</v>
      </c>
      <c r="CX112" s="35">
        <f ca="1">_xlfn.NORM.INV(RAND(),Satokasvi!$H$13,Satokasvi!$I$13)</f>
        <v>196.11238065790417</v>
      </c>
      <c r="CY112" s="35">
        <f ca="1">_xlfn.NORM.INV(RAND(),Satokasvi!$H$13,Satokasvi!$I$13)</f>
        <v>225.2418304362586</v>
      </c>
      <c r="CZ112" s="35">
        <f ca="1">_xlfn.NORM.INV(RAND(),Satokasvi!$H$13,Satokasvi!$I$13)</f>
        <v>255.69692189231631</v>
      </c>
      <c r="DB112" s="37">
        <f ca="1">(AB112*(CB112/1000)+(Satokasvi!$E$28-Satokasvi!$E$7))/(1+$C$13)^DB$61</f>
        <v>204.95713643562536</v>
      </c>
      <c r="DC112" s="37">
        <f ca="1">(AC112*(CC112/1000)+(Satokasvi!$E$28-Satokasvi!$E$7))/(1+$C$13)^DC$61</f>
        <v>-249.7879159204449</v>
      </c>
      <c r="DD112" s="37">
        <f ca="1">(AD112*(CD112/1000)+(Satokasvi!$E$28-Satokasvi!$E$7))/(1+$C$13)^DD$61</f>
        <v>-242.51253972858729</v>
      </c>
      <c r="DE112" s="37">
        <f ca="1">(AE112*(CE112/1000)+(Satokasvi!$E$28-Satokasvi!$E$7))/(1+$C$13)^DE$61</f>
        <v>122.36386561302658</v>
      </c>
      <c r="DF112" s="37">
        <f ca="1">(AF112*(CF112/1000)+(Satokasvi!$E$28-Satokasvi!$E$7))/(1+$C$13)^DF$61</f>
        <v>115.59932053503438</v>
      </c>
      <c r="DG112" s="37">
        <f ca="1">(AG112*(CG112/1000)+(Satokasvi!$E$28-Satokasvi!$E$7))/(1+$C$13)^DG$61</f>
        <v>381.959975516616</v>
      </c>
      <c r="DH112" s="37">
        <f ca="1">(AH112*(CH112/1000)+(Satokasvi!$E$28-Satokasvi!$E$7))/(1+$C$13)^DH$61</f>
        <v>-215.46925050598875</v>
      </c>
      <c r="DI112" s="37">
        <f ca="1">(AI112*(CI112/1000)+(Satokasvi!$E$28-Satokasvi!$E$7))/(1+$C$13)^DI$61</f>
        <v>190.59022950662248</v>
      </c>
      <c r="DJ112" s="37">
        <f ca="1">(AJ112*(CJ112/1000)+(Satokasvi!$E$28-Satokasvi!$E$7))/(1+$C$13)^DJ$61</f>
        <v>64.891815994024512</v>
      </c>
      <c r="DK112" s="37">
        <f ca="1">(AK112*(CK112/1000)+(Satokasvi!$E$28-Satokasvi!$E$7))/(1+$C$13)^DK$61</f>
        <v>362.62794769902871</v>
      </c>
      <c r="DL112" s="37">
        <f ca="1">(AL112*(CL112/1000)+(Satokasvi!$E$28-Satokasvi!$E$7))/(1+$C$13)^DL$61</f>
        <v>285.97586940717042</v>
      </c>
      <c r="DM112" s="37">
        <f ca="1">(AM112*(CM112/1000)+(Satokasvi!$E$28-Satokasvi!$E$7))/(1+$C$13)^DM$61</f>
        <v>-185.86566825113789</v>
      </c>
      <c r="DN112" s="37">
        <f ca="1">(AN112*(CN112/1000)+(Satokasvi!$E$28-Satokasvi!$E$7))/(1+$C$13)^DN$61</f>
        <v>-180.45210509819213</v>
      </c>
      <c r="DO112" s="37">
        <f ca="1">(AO112*(CO112/1000)+(Satokasvi!$E$28-Satokasvi!$E$7))/(1+$C$13)^DO$61</f>
        <v>194.5467895645011</v>
      </c>
      <c r="DP112" s="37">
        <f ca="1">(AP112*(CP112/1000)+(Satokasvi!$E$28-Satokasvi!$E$7))/(1+$C$13)^DP$61</f>
        <v>94.715599235186346</v>
      </c>
      <c r="DQ112" s="37">
        <f ca="1">(AQ112*(CQ112/1000)+(Satokasvi!$E$28-Satokasvi!$E$7))/(1+$C$13)^DQ$61</f>
        <v>195.08625756964659</v>
      </c>
      <c r="DR112" s="37">
        <f ca="1">(AR112*(CR112/1000)+(Satokasvi!$E$28-Satokasvi!$E$7))/(1+$C$13)^DR$61</f>
        <v>58.265360579109988</v>
      </c>
      <c r="DS112" s="37">
        <f ca="1">(AS112*(CS112/1000)+(Satokasvi!$E$28-Satokasvi!$E$7))/(1+$C$13)^DS$61</f>
        <v>-155.65957101831492</v>
      </c>
      <c r="DT112" s="37">
        <f ca="1">(AT112*(CT112/1000)+(Satokasvi!$E$28-Satokasvi!$E$7))/(1+$C$13)^DT$61</f>
        <v>101.81455108886796</v>
      </c>
      <c r="DU112" s="37">
        <f ca="1">(AU112*(CU112/1000)+(Satokasvi!$E$28-Satokasvi!$E$7))/(1+$C$13)^DU$61</f>
        <v>265.8586285120864</v>
      </c>
      <c r="DV112" s="37">
        <f ca="1">(AV112*(CV112/1000)+(Satokasvi!$E$28-Satokasvi!$E$7))/(1+$C$13)^DV$61</f>
        <v>146.31877536405969</v>
      </c>
      <c r="DW112" s="37">
        <f ca="1">(AW112*(CW112/1000)+(Satokasvi!$E$28-Satokasvi!$E$7))/(1+$C$13)^DW$61</f>
        <v>-138.30151273388518</v>
      </c>
      <c r="DX112" s="37">
        <f ca="1">(AX112*(CX112/1000)+(Satokasvi!$E$28-Satokasvi!$E$7))/(1+$C$13)^DX$61</f>
        <v>-134.27331333386908</v>
      </c>
      <c r="DY112" s="37">
        <f ca="1">(AY112*(CY112/1000)+(Satokasvi!$E$28-Satokasvi!$E$7))/(1+$C$13)^DY$61</f>
        <v>-130.36244012997</v>
      </c>
      <c r="DZ112" s="37">
        <f ca="1">(AZ112*(CZ112/1000)+(Satokasvi!$E$28-Satokasvi!$E$7))/(1+$C$13)^DZ$61</f>
        <v>-126.56547585433981</v>
      </c>
      <c r="EB112" s="37">
        <f ca="1">IF(C$11="x",Toimenpiteet!$E$115,BB112*(CB112/1000)+(Satokasvi!$E$28-Satokasvi!$E$7)+IF(C$8="x",Toimenpiteet!$E$29,0)+IF(C$9="x",Toimenpiteet!$E$60,0)+IF(C$10="x",Toimenpiteet!$E$88,0))/(1+$C$13)^EB$61</f>
        <v>204.95713643562536</v>
      </c>
      <c r="EC112" s="37">
        <f ca="1">IF(D$11="x",Toimenpiteet!$E$115,BC112*(CC112/1000)+(Satokasvi!$E$28-Satokasvi!$E$7)+IF(D$8="x",Toimenpiteet!$E$29,0)+IF(D$9="x",Toimenpiteet!$E$60,0)+IF(D$10="x",Toimenpiteet!$E$88,0))/(1+$C$13)^EC$61</f>
        <v>-249.7879159204449</v>
      </c>
      <c r="ED112" s="37">
        <f ca="1">IF(E$11="x",Toimenpiteet!$E$115,BD112*(CD112/1000)+(Satokasvi!$E$28-Satokasvi!$E$7)+IF(E$8="x",Toimenpiteet!$E$29,0)+IF(E$9="x",Toimenpiteet!$E$60,0)+IF(E$10="x",Toimenpiteet!$E$88,0))/(1+$C$13)^ED$61</f>
        <v>-242.51253972858729</v>
      </c>
      <c r="EE112" s="37">
        <f ca="1">IF(F$11="x",Toimenpiteet!$E$115,BE112*(CE112/1000)+(Satokasvi!$E$28-Satokasvi!$E$7)+IF(F$8="x",Toimenpiteet!$E$29,0)+IF(F$9="x",Toimenpiteet!$E$60,0)+IF(F$10="x",Toimenpiteet!$E$88,0))/(1+$C$13)^EE$61</f>
        <v>122.36386561302658</v>
      </c>
      <c r="EF112" s="37">
        <f ca="1">IF(G$11="x",Toimenpiteet!$E$115,BF112*(CF112/1000)+(Satokasvi!$E$28-Satokasvi!$E$7)+IF(G$8="x",Toimenpiteet!$E$29,0)+IF(G$9="x",Toimenpiteet!$E$60,0)+IF(G$10="x",Toimenpiteet!$E$88,0))/(1+$C$13)^EF$61</f>
        <v>115.59932053503438</v>
      </c>
      <c r="EG112" s="37">
        <f ca="1">IF(H$11="x",Toimenpiteet!$E$115,BG112*(CG112/1000)+(Satokasvi!$E$28-Satokasvi!$E$7)+IF(H$8="x",Toimenpiteet!$E$29,0)+IF(H$9="x",Toimenpiteet!$E$60,0)+IF(H$10="x",Toimenpiteet!$E$88,0))/(1+$C$13)^EG$61</f>
        <v>381.959975516616</v>
      </c>
      <c r="EH112" s="37">
        <f ca="1">IF(I$11="x",Toimenpiteet!$E$115,BH112*(CH112/1000)+(Satokasvi!$E$28-Satokasvi!$E$7)+IF(I$8="x",Toimenpiteet!$E$29,0)+IF(I$9="x",Toimenpiteet!$E$60,0)+IF(I$10="x",Toimenpiteet!$E$88,0))/(1+$C$13)^EH$61</f>
        <v>-215.46925050598875</v>
      </c>
      <c r="EI112" s="37">
        <f ca="1">IF(J$11="x",Toimenpiteet!$E$115,BI112*(CI112/1000)+(Satokasvi!$E$28-Satokasvi!$E$7)+IF(J$8="x",Toimenpiteet!$E$29,0)+IF(J$9="x",Toimenpiteet!$E$60,0)+IF(J$10="x",Toimenpiteet!$E$88,0))/(1+$C$13)^EI$61</f>
        <v>190.59022950662248</v>
      </c>
      <c r="EJ112" s="37">
        <f ca="1">IF(K$11="x",Toimenpiteet!$E$115,BJ112*(CJ112/1000)+(Satokasvi!$E$28-Satokasvi!$E$7)+IF(K$8="x",Toimenpiteet!$E$29,0)+IF(K$9="x",Toimenpiteet!$E$60,0)+IF(K$10="x",Toimenpiteet!$E$88,0))/(1+$C$13)^EJ$61</f>
        <v>64.891815994024512</v>
      </c>
      <c r="EK112" s="37">
        <f ca="1">IF(L$11="x",Toimenpiteet!$E$115,BK112*(CK112/1000)+(Satokasvi!$E$28-Satokasvi!$E$7)+IF(L$8="x",Toimenpiteet!$E$29,0)+IF(L$9="x",Toimenpiteet!$E$60,0)+IF(L$10="x",Toimenpiteet!$E$88,0))/(1+$C$13)^EK$61</f>
        <v>362.62794769902871</v>
      </c>
      <c r="EL112" s="37">
        <f ca="1">IF(M$11="x",Toimenpiteet!$E$115,BL112*(CL112/1000)+(Satokasvi!$E$28-Satokasvi!$E$7)+IF(M$8="x",Toimenpiteet!$E$29,0)+IF(M$9="x",Toimenpiteet!$E$60,0)+IF(M$10="x",Toimenpiteet!$E$88,0))/(1+$C$13)^EL$61</f>
        <v>285.97586940717042</v>
      </c>
      <c r="EM112" s="37">
        <f ca="1">IF(N$11="x",Toimenpiteet!$E$115,BM112*(CM112/1000)+(Satokasvi!$E$28-Satokasvi!$E$7)+IF(N$8="x",Toimenpiteet!$E$29,0)+IF(N$9="x",Toimenpiteet!$E$60,0)+IF(N$10="x",Toimenpiteet!$E$88,0))/(1+$C$13)^EM$61</f>
        <v>-185.86566825113789</v>
      </c>
      <c r="EN112" s="37">
        <f ca="1">IF(O$11="x",Toimenpiteet!$E$115,BN112*(CN112/1000)+(Satokasvi!$E$28-Satokasvi!$E$7)+IF(O$8="x",Toimenpiteet!$E$29,0)+IF(O$9="x",Toimenpiteet!$E$60,0)+IF(O$10="x",Toimenpiteet!$E$88,0))/(1+$C$13)^EN$61</f>
        <v>-180.45210509819213</v>
      </c>
      <c r="EO112" s="37">
        <f ca="1">IF(P$11="x",Toimenpiteet!$E$115,BO112*(CO112/1000)+(Satokasvi!$E$28-Satokasvi!$E$7)+IF(P$8="x",Toimenpiteet!$E$29,0)+IF(P$9="x",Toimenpiteet!$E$60,0)+IF(P$10="x",Toimenpiteet!$E$88,0))/(1+$C$13)^EO$61</f>
        <v>194.5467895645011</v>
      </c>
      <c r="EP112" s="37">
        <f ca="1">IF(Q$11="x",Toimenpiteet!$E$115,BP112*(CP112/1000)+(Satokasvi!$E$28-Satokasvi!$E$7)+IF(Q$8="x",Toimenpiteet!$E$29,0)+IF(Q$9="x",Toimenpiteet!$E$60,0)+IF(Q$10="x",Toimenpiteet!$E$88,0))/(1+$C$13)^EP$61</f>
        <v>94.715599235186346</v>
      </c>
      <c r="EQ112" s="37">
        <f ca="1">IF(R$11="x",Toimenpiteet!$E$115,BQ112*(CQ112/1000)+(Satokasvi!$E$28-Satokasvi!$E$7)+IF(R$8="x",Toimenpiteet!$E$29,0)+IF(R$9="x",Toimenpiteet!$E$60,0)+IF(R$10="x",Toimenpiteet!$E$88,0))/(1+$C$13)^EQ$61</f>
        <v>195.08625756964659</v>
      </c>
      <c r="ER112" s="37">
        <f ca="1">IF(S$11="x",Toimenpiteet!$E$115,BR112*(CR112/1000)+(Satokasvi!$E$28-Satokasvi!$E$7)+IF(S$8="x",Toimenpiteet!$E$29,0)+IF(S$9="x",Toimenpiteet!$E$60,0)+IF(S$10="x",Toimenpiteet!$E$88,0))/(1+$C$13)^ER$61</f>
        <v>58.265360579109988</v>
      </c>
      <c r="ES112" s="37">
        <f ca="1">IF(T$11="x",Toimenpiteet!$E$115,BS112*(CS112/1000)+(Satokasvi!$E$28-Satokasvi!$E$7)+IF(T$8="x",Toimenpiteet!$E$29,0)+IF(T$9="x",Toimenpiteet!$E$60,0)+IF(T$10="x",Toimenpiteet!$E$88,0))/(1+$C$13)^ES$61</f>
        <v>-155.65957101831492</v>
      </c>
      <c r="ET112" s="37">
        <f ca="1">IF(U$11="x",Toimenpiteet!$E$115,BT112*(CT112/1000)+(Satokasvi!$E$28-Satokasvi!$E$7)+IF(U$8="x",Toimenpiteet!$E$29,0)+IF(U$9="x",Toimenpiteet!$E$60,0)+IF(U$10="x",Toimenpiteet!$E$88,0))/(1+$C$13)^ET$61</f>
        <v>101.81455108886796</v>
      </c>
      <c r="EU112" s="37">
        <f ca="1">IF(V$11="x",Toimenpiteet!$E$115,BU112*(CU112/1000)+(Satokasvi!$E$28-Satokasvi!$E$7)+IF(V$8="x",Toimenpiteet!$E$29,0)+IF(V$9="x",Toimenpiteet!$E$60,0)+IF(V$10="x",Toimenpiteet!$E$88,0))/(1+$C$13)^EU$61</f>
        <v>265.8586285120864</v>
      </c>
      <c r="EV112" s="37">
        <f ca="1">IF(W$11="x",Toimenpiteet!$E$115,BV112*(CV112/1000)+(Satokasvi!$E$28-Satokasvi!$E$7)+IF(W$8="x",Toimenpiteet!$E$29,0)+IF(W$9="x",Toimenpiteet!$E$60,0)+IF(W$10="x",Toimenpiteet!$E$88,0))/(1+$C$13)^EV$61</f>
        <v>146.31877536405969</v>
      </c>
      <c r="EW112" s="37">
        <f ca="1">IF(X$11="x",Toimenpiteet!$E$115,BW112*(CW112/1000)+(Satokasvi!$E$28-Satokasvi!$E$7)+IF(X$8="x",Toimenpiteet!$E$29,0)+IF(X$9="x",Toimenpiteet!$E$60,0)+IF(X$10="x",Toimenpiteet!$E$88,0))/(1+$C$13)^EW$61</f>
        <v>-138.30151273388518</v>
      </c>
      <c r="EX112" s="37">
        <f ca="1">IF(Y$11="x",Toimenpiteet!$E$115,BX112*(CX112/1000)+(Satokasvi!$E$28-Satokasvi!$E$7)+IF(Y$8="x",Toimenpiteet!$E$29,0)+IF(Y$9="x",Toimenpiteet!$E$60,0)+IF(Y$10="x",Toimenpiteet!$E$88,0))/(1+$C$13)^EX$61</f>
        <v>-134.27331333386908</v>
      </c>
      <c r="EY112" s="37">
        <f ca="1">IF(Z$11="x",Toimenpiteet!$E$115,BY112*(CY112/1000)+(Satokasvi!$E$28-Satokasvi!$E$7)+IF(Z$8="x",Toimenpiteet!$E$29,0)+IF(Z$9="x",Toimenpiteet!$E$60,0)+IF(Z$10="x",Toimenpiteet!$E$88,0))/(1+$C$13)^EY$61</f>
        <v>-130.36244012997</v>
      </c>
      <c r="EZ112" s="37">
        <f ca="1">IF(AA$11="x",Toimenpiteet!$E$115,BZ112*(CZ112/1000)+(Satokasvi!$E$28-Satokasvi!$E$7)+IF(AA$8="x",Toimenpiteet!$E$29,0)+IF(AA$9="x",Toimenpiteet!$E$60,0)+IF(AA$10="x",Toimenpiteet!$E$88,0))/(1+$C$13)^EZ$61</f>
        <v>-126.56547585433981</v>
      </c>
      <c r="FA112" s="37"/>
      <c r="FB112" s="37">
        <f t="shared" ca="1" si="48"/>
        <v>204.95713643562536</v>
      </c>
      <c r="FC112" s="37">
        <f t="shared" ca="1" si="49"/>
        <v>-44.830779484819544</v>
      </c>
      <c r="FD112" s="37">
        <f t="shared" ca="1" si="50"/>
        <v>-287.34331921340686</v>
      </c>
      <c r="FE112" s="37">
        <f t="shared" ca="1" si="51"/>
        <v>-164.97945360038028</v>
      </c>
      <c r="FF112" s="37">
        <f t="shared" ca="1" si="52"/>
        <v>-49.380133065345902</v>
      </c>
      <c r="FG112" s="37">
        <f t="shared" ca="1" si="53"/>
        <v>332.57984245127011</v>
      </c>
      <c r="FH112" s="37">
        <f t="shared" ca="1" si="54"/>
        <v>117.11059194528136</v>
      </c>
      <c r="FI112" s="37">
        <f t="shared" ca="1" si="55"/>
        <v>307.70082145190383</v>
      </c>
      <c r="FJ112" s="37">
        <f t="shared" ca="1" si="56"/>
        <v>372.59263744592835</v>
      </c>
      <c r="FK112" s="37">
        <f t="shared" ca="1" si="57"/>
        <v>735.22058514495711</v>
      </c>
      <c r="FL112" s="37">
        <f t="shared" ca="1" si="58"/>
        <v>1021.1964545521275</v>
      </c>
      <c r="FM112" s="37">
        <f t="shared" ca="1" si="59"/>
        <v>835.33078630098964</v>
      </c>
      <c r="FN112" s="37">
        <f t="shared" ca="1" si="60"/>
        <v>654.87868120279745</v>
      </c>
      <c r="FO112" s="37">
        <f t="shared" ca="1" si="61"/>
        <v>849.42547076729852</v>
      </c>
      <c r="FP112" s="37">
        <f t="shared" ca="1" si="62"/>
        <v>944.14107000248487</v>
      </c>
      <c r="FQ112" s="37">
        <f t="shared" ca="1" si="63"/>
        <v>1139.2273275721313</v>
      </c>
      <c r="FR112" s="37">
        <f t="shared" ca="1" si="64"/>
        <v>1197.4926881512413</v>
      </c>
      <c r="FS112" s="37">
        <f t="shared" ca="1" si="65"/>
        <v>1041.8331171329264</v>
      </c>
      <c r="FT112" s="37">
        <f t="shared" ca="1" si="66"/>
        <v>1143.6476682217944</v>
      </c>
      <c r="FU112" s="37">
        <f t="shared" ca="1" si="67"/>
        <v>1409.5062967338808</v>
      </c>
      <c r="FV112" s="37">
        <f t="shared" ca="1" si="68"/>
        <v>1555.8250720979406</v>
      </c>
      <c r="FW112" s="37">
        <f t="shared" ca="1" si="69"/>
        <v>1417.5235593640555</v>
      </c>
      <c r="FX112" s="37">
        <f t="shared" ca="1" si="70"/>
        <v>1283.2502460301864</v>
      </c>
      <c r="FY112" s="37">
        <f t="shared" ca="1" si="71"/>
        <v>1152.8878059002163</v>
      </c>
      <c r="FZ112" s="37">
        <f t="shared" ca="1" si="72"/>
        <v>1026.3223300458765</v>
      </c>
      <c r="GA112" s="37"/>
      <c r="GB112" s="37">
        <f t="shared" ca="1" si="73"/>
        <v>204.95713643562536</v>
      </c>
      <c r="GC112" s="37">
        <f t="shared" ca="1" si="74"/>
        <v>-44.830779484819544</v>
      </c>
      <c r="GD112" s="37">
        <f t="shared" ca="1" si="23"/>
        <v>-287.34331921340686</v>
      </c>
      <c r="GE112" s="37">
        <f t="shared" ca="1" si="24"/>
        <v>-164.97945360038028</v>
      </c>
      <c r="GF112" s="37">
        <f t="shared" ca="1" si="25"/>
        <v>-49.380133065345902</v>
      </c>
      <c r="GG112" s="37">
        <f t="shared" ca="1" si="26"/>
        <v>332.57984245127011</v>
      </c>
      <c r="GH112" s="37">
        <f t="shared" ca="1" si="27"/>
        <v>117.11059194528136</v>
      </c>
      <c r="GI112" s="37">
        <f t="shared" ca="1" si="28"/>
        <v>307.70082145190383</v>
      </c>
      <c r="GJ112" s="37">
        <f t="shared" ca="1" si="29"/>
        <v>372.59263744592835</v>
      </c>
      <c r="GK112" s="37">
        <f t="shared" ca="1" si="30"/>
        <v>735.22058514495711</v>
      </c>
      <c r="GL112" s="37">
        <f t="shared" ca="1" si="31"/>
        <v>1021.1964545521275</v>
      </c>
      <c r="GM112" s="37">
        <f t="shared" ca="1" si="32"/>
        <v>835.33078630098964</v>
      </c>
      <c r="GN112" s="37">
        <f t="shared" ca="1" si="33"/>
        <v>654.87868120279745</v>
      </c>
      <c r="GO112" s="37">
        <f t="shared" ca="1" si="34"/>
        <v>849.42547076729852</v>
      </c>
      <c r="GP112" s="37">
        <f t="shared" ca="1" si="35"/>
        <v>944.14107000248487</v>
      </c>
      <c r="GQ112" s="37">
        <f t="shared" ca="1" si="36"/>
        <v>1139.2273275721313</v>
      </c>
      <c r="GR112" s="37">
        <f t="shared" ca="1" si="37"/>
        <v>1197.4926881512413</v>
      </c>
      <c r="GS112" s="37">
        <f t="shared" ca="1" si="38"/>
        <v>1041.8331171329264</v>
      </c>
      <c r="GT112" s="37">
        <f t="shared" ca="1" si="39"/>
        <v>1143.6476682217944</v>
      </c>
      <c r="GU112" s="37">
        <f t="shared" ca="1" si="40"/>
        <v>1409.5062967338808</v>
      </c>
      <c r="GV112" s="37">
        <f t="shared" ca="1" si="41"/>
        <v>1555.8250720979406</v>
      </c>
      <c r="GW112" s="37">
        <f t="shared" ca="1" si="42"/>
        <v>1417.5235593640555</v>
      </c>
      <c r="GX112" s="37">
        <f t="shared" ca="1" si="43"/>
        <v>1283.2502460301864</v>
      </c>
      <c r="GY112" s="37">
        <f t="shared" ca="1" si="44"/>
        <v>1152.8878059002163</v>
      </c>
      <c r="GZ112" s="37">
        <f t="shared" ca="1" si="45"/>
        <v>1026.3223300458765</v>
      </c>
      <c r="HA112" s="37"/>
      <c r="HB112" s="37">
        <f t="shared" ca="1" si="77"/>
        <v>-49.380133065345902</v>
      </c>
      <c r="HC112" s="37">
        <f t="shared" ca="1" si="75"/>
        <v>-49.380133065345902</v>
      </c>
      <c r="HD112" s="37">
        <f t="shared" ca="1" si="76"/>
        <v>0</v>
      </c>
      <c r="HE112" s="5"/>
      <c r="HF112" s="37">
        <f t="shared" si="91"/>
        <v>-0.16666666666666669</v>
      </c>
      <c r="HG112" s="37">
        <f>$HG$69</f>
        <v>-5.5555555555555552E-2</v>
      </c>
      <c r="HH112" s="19">
        <f>IF(C$11="x",0,Satokasvi!$H$6*(1+$HF112)*(1+_xlfn.XLOOKUP($HG112,$HG$67:$HG$76,HH$67:HH$76)))</f>
        <v>2071.7592592592591</v>
      </c>
      <c r="HI112" s="35">
        <f>IF(D$11="x",0,Satokasvi!$H$6*(1+$HF112)*(1+_xlfn.XLOOKUP($HG112,$HG$67:$HG$76,HI$67:HI$76)))</f>
        <v>2060.1851851851848</v>
      </c>
      <c r="HJ112" s="35">
        <f>IF(E$11="x",0,Satokasvi!$H$6*(1+$HF112)*(1+_xlfn.XLOOKUP($HG112,$HG$67:$HG$76,HJ$67:HJ$76)))</f>
        <v>2048.6111111111109</v>
      </c>
      <c r="HK112" s="35">
        <f>IF(F$11="x",0,Satokasvi!$H$6*(1+$HF112)*(1+_xlfn.XLOOKUP($HG112,$HG$67:$HG$76,HK$67:HK$76)))</f>
        <v>2037.0370370370367</v>
      </c>
      <c r="HL112" s="35">
        <f>IF(G$11="x",0,Satokasvi!$H$6*(1+$HF112)*(1+_xlfn.XLOOKUP($HG112,$HG$67:$HG$76,HL$67:HL$76)))</f>
        <v>2025.4629629629626</v>
      </c>
      <c r="HM112" s="35">
        <f>IF(H$11="x",0,Satokasvi!$H$6*(1+$HF112)*(1+_xlfn.XLOOKUP($HG112,$HG$67:$HG$76,HM$67:HM$76)))</f>
        <v>2013.8888888888887</v>
      </c>
      <c r="HN112" s="35">
        <f>IF(I$11="x",0,Satokasvi!$H$6*(1+$HF112)*(1+_xlfn.XLOOKUP($HG112,$HG$67:$HG$76,HN$67:HN$76)))</f>
        <v>2002.3148148148146</v>
      </c>
      <c r="HO112" s="35">
        <f>IF(J$11="x",0,Satokasvi!$H$6*(1+$HF112)*(1+_xlfn.XLOOKUP($HG112,$HG$67:$HG$76,HO$67:HO$76)))</f>
        <v>1990.7407407407406</v>
      </c>
      <c r="HP112" s="35">
        <f>IF(K$11="x",0,Satokasvi!$H$6*(1+$HF112)*(1+_xlfn.XLOOKUP($HG112,$HG$67:$HG$76,HP$67:HP$76)))</f>
        <v>1979.1666666666663</v>
      </c>
      <c r="HQ112" s="35">
        <f>IF(L$11="x",0,Satokasvi!$H$6*(1+$HF112)*(1+_xlfn.XLOOKUP($HG112,$HG$67:$HG$76,HQ$67:HQ$76)))</f>
        <v>1967.5925925925922</v>
      </c>
      <c r="HR112" s="35">
        <f>IF(M$11="x",0,Satokasvi!$H$6*(1+$HF112)*(1+_xlfn.XLOOKUP($HG112,$HG$67:$HG$76,HR$67:HR$76)))</f>
        <v>1967.5925925925922</v>
      </c>
      <c r="HS112" s="35">
        <f>IF(N$11="x",0,Satokasvi!$H$6*(1+$HF112)*(1+_xlfn.XLOOKUP($HG112,$HG$67:$HG$76,HS$67:HS$76)))</f>
        <v>1967.5925925925922</v>
      </c>
      <c r="HT112" s="35">
        <f>IF(O$11="x",0,Satokasvi!$H$6*(1+$HF112)*(1+_xlfn.XLOOKUP($HG112,$HG$67:$HG$76,HT$67:HT$76)))</f>
        <v>1967.5925925925922</v>
      </c>
      <c r="HU112" s="35">
        <f>IF(P$11="x",0,Satokasvi!$H$6*(1+$HF112)*(1+_xlfn.XLOOKUP($HG112,$HG$67:$HG$76,HU$67:HU$76)))</f>
        <v>1967.5925925925922</v>
      </c>
      <c r="HV112" s="35">
        <f>IF(Q$11="x",0,Satokasvi!$H$6*(1+$HF112)*(1+_xlfn.XLOOKUP($HG112,$HG$67:$HG$76,HV$67:HV$76)))</f>
        <v>1967.5925925925922</v>
      </c>
      <c r="HW112" s="35">
        <f>IF(R$11="x",0,Satokasvi!$H$6*(1+$HF112)*(1+_xlfn.XLOOKUP($HG112,$HG$67:$HG$76,HW$67:HW$76)))</f>
        <v>1967.5925925925922</v>
      </c>
      <c r="HX112" s="35">
        <f>IF(S$11="x",0,Satokasvi!$H$6*(1+$HF112)*(1+_xlfn.XLOOKUP($HG112,$HG$67:$HG$76,HX$67:HX$76)))</f>
        <v>1967.5925925925922</v>
      </c>
      <c r="HY112" s="35">
        <f>IF(T$11="x",0,Satokasvi!$H$6*(1+$HF112)*(1+_xlfn.XLOOKUP($HG112,$HG$67:$HG$76,HY$67:HY$76)))</f>
        <v>1967.5925925925922</v>
      </c>
      <c r="HZ112" s="35">
        <f>IF(U$11="x",0,Satokasvi!$H$6*(1+$HF112)*(1+_xlfn.XLOOKUP($HG112,$HG$67:$HG$76,HZ$67:HZ$76)))</f>
        <v>1967.5925925925922</v>
      </c>
      <c r="IA112" s="35">
        <f>IF(V$11="x",0,Satokasvi!$H$6*(1+$HF112)*(1+_xlfn.XLOOKUP($HG112,$HG$67:$HG$76,IA$67:IA$76)))</f>
        <v>1967.5925925925922</v>
      </c>
      <c r="IB112" s="35">
        <f>IF(W$11="x",0,Satokasvi!$H$6*(1+$HF112)*(1+_xlfn.XLOOKUP($HG112,$HG$67:$HG$76,IB$67:IB$76)))</f>
        <v>1967.5925925925922</v>
      </c>
      <c r="IC112" s="35">
        <f>IF(X$11="x",0,Satokasvi!$H$6*(1+$HF112)*(1+_xlfn.XLOOKUP($HG112,$HG$67:$HG$76,IC$67:IC$76)))</f>
        <v>1967.5925925925922</v>
      </c>
      <c r="ID112" s="35">
        <f>IF(Y$11="x",0,Satokasvi!$H$6*(1+$HF112)*(1+_xlfn.XLOOKUP($HG112,$HG$67:$HG$76,ID$67:ID$76)))</f>
        <v>1967.5925925925922</v>
      </c>
      <c r="IE112" s="35">
        <f>IF(Z$11="x",0,Satokasvi!$H$6*(1+$HF112)*(1+_xlfn.XLOOKUP($HG112,$HG$67:$HG$76,IE$67:IE$76)))</f>
        <v>1967.5925925925922</v>
      </c>
      <c r="IF112" s="35">
        <f>IF(AA$11="x",0,Satokasvi!$H$6*(1+$HF112)*(1+_xlfn.XLOOKUP($HG112,$HG$67:$HG$76,IF$67:IF$76)))</f>
        <v>1967.5925925925922</v>
      </c>
    </row>
    <row r="113" spans="2:240" x14ac:dyDescent="0.35">
      <c r="B113" s="15">
        <f t="shared" ca="1" si="90"/>
        <v>0.32667235764523928</v>
      </c>
      <c r="C113" s="15">
        <f t="shared" ca="1" si="90"/>
        <v>0.29082114649527102</v>
      </c>
      <c r="D113" s="15">
        <f t="shared" ca="1" si="90"/>
        <v>0.65246174972854798</v>
      </c>
      <c r="E113" s="15">
        <f t="shared" ca="1" si="90"/>
        <v>0.56493670980276689</v>
      </c>
      <c r="F113" s="15">
        <f t="shared" ca="1" si="90"/>
        <v>0.87296535674813691</v>
      </c>
      <c r="G113" s="15">
        <f t="shared" ca="1" si="90"/>
        <v>0.26397977511545434</v>
      </c>
      <c r="H113" s="15">
        <f t="shared" ca="1" si="90"/>
        <v>4.4465676576817881E-2</v>
      </c>
      <c r="I113" s="15">
        <f t="shared" ca="1" si="90"/>
        <v>0.22290902216919606</v>
      </c>
      <c r="J113" s="15">
        <f t="shared" ca="1" si="90"/>
        <v>0.24129771119159926</v>
      </c>
      <c r="K113" s="15">
        <f t="shared" ca="1" si="90"/>
        <v>7.6016914544663305E-2</v>
      </c>
      <c r="L113" s="15">
        <f t="shared" ca="1" si="90"/>
        <v>0.16726463188114471</v>
      </c>
      <c r="M113" s="15">
        <f t="shared" ca="1" si="90"/>
        <v>0.15204574614276245</v>
      </c>
      <c r="N113" s="15">
        <f t="shared" ca="1" si="90"/>
        <v>0.70604837325738412</v>
      </c>
      <c r="O113" s="15">
        <f t="shared" ca="1" si="90"/>
        <v>0.64745490309363474</v>
      </c>
      <c r="P113" s="15">
        <f t="shared" ca="1" si="90"/>
        <v>0.95187224044535212</v>
      </c>
      <c r="Q113" s="15">
        <f t="shared" ca="1" si="90"/>
        <v>0.33005158963611436</v>
      </c>
      <c r="R113" s="15">
        <f t="shared" ca="1" si="89"/>
        <v>0.58017581026885789</v>
      </c>
      <c r="S113" s="15">
        <f t="shared" ca="1" si="89"/>
        <v>0.24366807608964092</v>
      </c>
      <c r="T113" s="15">
        <f t="shared" ca="1" si="88"/>
        <v>9.3066825735913516E-2</v>
      </c>
      <c r="U113" s="15">
        <f t="shared" ca="1" si="88"/>
        <v>0.98586076133121203</v>
      </c>
      <c r="V113" s="15">
        <f t="shared" ca="1" si="88"/>
        <v>0.69196324121297448</v>
      </c>
      <c r="W113" s="15">
        <f t="shared" ca="1" si="88"/>
        <v>0.74004737931578302</v>
      </c>
      <c r="X113" s="15">
        <f t="shared" ca="1" si="88"/>
        <v>0.41408289220901073</v>
      </c>
      <c r="Y113" s="15">
        <f t="shared" ca="1" si="88"/>
        <v>1.4024152506405096E-2</v>
      </c>
      <c r="Z113" s="15">
        <f t="shared" ca="1" si="88"/>
        <v>9.1241012005307764E-2</v>
      </c>
      <c r="AB113" s="5">
        <f ca="1">_xlfn.NORM.INV(B113,Satokasvi!$H$8,Satokasvi!$I$8)*_xlfn.BINOM.INV(1,(1-Satokasvi!$H$15),B113)</f>
        <v>2387.7198688860876</v>
      </c>
      <c r="AC113" s="5">
        <f ca="1">_xlfn.NORM.INV(C113,Satokasvi!$H$8,Satokasvi!$I$8)*_xlfn.BINOM.INV(1,(1-Satokasvi!$H$15),C113)</f>
        <v>2362.2531430585618</v>
      </c>
      <c r="AD113" s="5">
        <f ca="1">_xlfn.NORM.INV(D113,Satokasvi!$H$8,Satokasvi!$I$8)*_xlfn.BINOM.INV(1,(1-Satokasvi!$H$15),D113)</f>
        <v>2597.9938126902134</v>
      </c>
      <c r="AE113" s="5">
        <f ca="1">_xlfn.NORM.INV(E113,Satokasvi!$H$8,Satokasvi!$I$8)*_xlfn.BINOM.INV(1,(1-Satokasvi!$H$15),E113)</f>
        <v>2540.8744261195498</v>
      </c>
      <c r="AF113" s="5">
        <f ca="1">_xlfn.NORM.INV(F113,Satokasvi!$H$8,Satokasvi!$I$8)*_xlfn.BINOM.INV(1,(1-Satokasvi!$H$15),F113)</f>
        <v>2785.1302634262374</v>
      </c>
      <c r="AG113" s="5">
        <f ca="1">_xlfn.NORM.INV(G113,Satokasvi!$H$8,Satokasvi!$I$8)*_xlfn.BINOM.INV(1,(1-Satokasvi!$H$15),G113)</f>
        <v>2342.2190384155192</v>
      </c>
      <c r="AH113" s="5">
        <f ca="1">_xlfn.NORM.INV(H113,Satokasvi!$H$8,Satokasvi!$I$8)*_xlfn.BINOM.INV(1,(1-Satokasvi!$H$15),H113)</f>
        <v>0</v>
      </c>
      <c r="AI113" s="5">
        <f ca="1">_xlfn.NORM.INV(I113,Satokasvi!$H$8,Satokasvi!$I$8)*_xlfn.BINOM.INV(1,(1-Satokasvi!$H$15),I113)</f>
        <v>0</v>
      </c>
      <c r="AJ113" s="5">
        <f ca="1">_xlfn.NORM.INV(J113,Satokasvi!$H$8,Satokasvi!$I$8)*_xlfn.BINOM.INV(1,(1-Satokasvi!$H$15),J113)</f>
        <v>0</v>
      </c>
      <c r="AK113" s="5">
        <f ca="1">_xlfn.NORM.INV(K113,Satokasvi!$H$8,Satokasvi!$I$8)*_xlfn.BINOM.INV(1,(1-Satokasvi!$H$15),K113)</f>
        <v>0</v>
      </c>
      <c r="AL113" s="5">
        <f ca="1">_xlfn.NORM.INV(L113,Satokasvi!$H$8,Satokasvi!$I$8)*_xlfn.BINOM.INV(1,(1-Satokasvi!$H$15),L113)</f>
        <v>0</v>
      </c>
      <c r="AM113" s="5">
        <f ca="1">_xlfn.NORM.INV(M113,Satokasvi!$H$8,Satokasvi!$I$8)*_xlfn.BINOM.INV(1,(1-Satokasvi!$H$15),M113)</f>
        <v>0</v>
      </c>
      <c r="AN113" s="5">
        <f ca="1">_xlfn.NORM.INV(N113,Satokasvi!$H$8,Satokasvi!$I$8)*_xlfn.BINOM.INV(1,(1-Satokasvi!$H$15),N113)</f>
        <v>2635.4692459065018</v>
      </c>
      <c r="AO113" s="5">
        <f ca="1">_xlfn.NORM.INV(O113,Satokasvi!$H$8,Satokasvi!$I$8)*_xlfn.BINOM.INV(1,(1-Satokasvi!$H$15),O113)</f>
        <v>2594.6145655916903</v>
      </c>
      <c r="AP113" s="5">
        <f ca="1">_xlfn.NORM.INV(P113,Satokasvi!$H$8,Satokasvi!$I$8)*_xlfn.BINOM.INV(1,(1-Satokasvi!$H$15),P113)</f>
        <v>2915.8211009876113</v>
      </c>
      <c r="AQ113" s="5">
        <f ca="1">_xlfn.NORM.INV(Q113,Satokasvi!$H$8,Satokasvi!$I$8)*_xlfn.BINOM.INV(1,(1-Satokasvi!$H$15),Q113)</f>
        <v>2390.057321036862</v>
      </c>
      <c r="AR113" s="5">
        <f ca="1">_xlfn.NORM.INV(R113,Satokasvi!$H$8,Satokasvi!$I$8)*_xlfn.BINOM.INV(1,(1-Satokasvi!$H$15),R113)</f>
        <v>2550.5858160539337</v>
      </c>
      <c r="AS113" s="5">
        <f ca="1">_xlfn.NORM.INV(S113,Satokasvi!$H$8,Satokasvi!$I$8)*_xlfn.BINOM.INV(1,(1-Satokasvi!$H$15),S113)</f>
        <v>0</v>
      </c>
      <c r="AT113" s="5">
        <f ca="1">_xlfn.NORM.INV(T113,Satokasvi!$H$8,Satokasvi!$I$8)*_xlfn.BINOM.INV(1,(1-Satokasvi!$H$15),T113)</f>
        <v>0</v>
      </c>
      <c r="AU113" s="5">
        <f ca="1">_xlfn.NORM.INV(U113,Satokasvi!$H$8,Satokasvi!$I$8)*_xlfn.BINOM.INV(1,(1-Satokasvi!$H$15),U113)</f>
        <v>3048.3503299057093</v>
      </c>
      <c r="AV113" s="5">
        <f ca="1">_xlfn.NORM.INV(V113,Satokasvi!$H$8,Satokasvi!$I$8)*_xlfn.BINOM.INV(1,(1-Satokasvi!$H$15),V113)</f>
        <v>2625.3557282076422</v>
      </c>
      <c r="AW113" s="5">
        <f ca="1">_xlfn.NORM.INV(W113,Satokasvi!$H$8,Satokasvi!$I$8)*_xlfn.BINOM.INV(1,(1-Satokasvi!$H$15),W113)</f>
        <v>2660.8728700160286</v>
      </c>
      <c r="AX113" s="5">
        <f ca="1">_xlfn.NORM.INV(X113,Satokasvi!$H$8,Satokasvi!$I$8)*_xlfn.BINOM.INV(1,(1-Satokasvi!$H$15),X113)</f>
        <v>2445.7363467920231</v>
      </c>
      <c r="AY113" s="5">
        <f ca="1">_xlfn.NORM.INV(Y113,Satokasvi!$H$8,Satokasvi!$I$8)*_xlfn.BINOM.INV(1,(1-Satokasvi!$H$15),Y113)</f>
        <v>0</v>
      </c>
      <c r="AZ113" s="5">
        <f ca="1">_xlfn.NORM.INV(Z113,Satokasvi!$H$8,Satokasvi!$I$8)*_xlfn.BINOM.INV(1,(1-Satokasvi!$H$15),Z113)</f>
        <v>0</v>
      </c>
      <c r="BB113" s="5">
        <f ca="1">IF(C$11="x",0,_xlfn.NORM.INV(B113,Satokasvi!$H$8,Satokasvi!$I$8)*IF(C$8="x",(1+Toimenpiteet!$C$7),1)*IF(C$9="x",(1+Toimenpiteet!$C$34),1)*(1+C$30)*_xlfn.BINOM.INV(1,(1-(Satokasvi!$H$15*(1+C$41))),B113))</f>
        <v>2387.7198688860876</v>
      </c>
      <c r="BC113" s="5">
        <f ca="1">IF(D$11="x",0,_xlfn.NORM.INV(C113,Satokasvi!$H$8,Satokasvi!$I$8)*IF(D$8="x",(1+Toimenpiteet!$C$7),1)*IF(D$9="x",(1+Toimenpiteet!$C$34),1)*(1+D$30)*_xlfn.BINOM.INV(1,(1-(Satokasvi!$H$15*(1+D$41))),C113))</f>
        <v>2362.2531430585618</v>
      </c>
      <c r="BD113" s="5">
        <f ca="1">IF(E$11="x",0,_xlfn.NORM.INV(D113,Satokasvi!$H$8,Satokasvi!$I$8)*IF(E$8="x",(1+Toimenpiteet!$C$7),1)*IF(E$9="x",(1+Toimenpiteet!$C$34),1)*(1+E$30)*_xlfn.BINOM.INV(1,(1-(Satokasvi!$H$15*(1+E$41))),D113))</f>
        <v>2597.9938126902134</v>
      </c>
      <c r="BE113" s="5">
        <f ca="1">IF(F$11="x",0,_xlfn.NORM.INV(E113,Satokasvi!$H$8,Satokasvi!$I$8)*IF(F$8="x",(1+Toimenpiteet!$C$7),1)*IF(F$9="x",(1+Toimenpiteet!$C$34),1)*(1+F$30)*_xlfn.BINOM.INV(1,(1-(Satokasvi!$H$15*(1+F$41))),E113))</f>
        <v>2540.8744261195498</v>
      </c>
      <c r="BF113" s="5">
        <f ca="1">IF(G$11="x",0,_xlfn.NORM.INV(F113,Satokasvi!$H$8,Satokasvi!$I$8)*IF(G$8="x",(1+Toimenpiteet!$C$7),1)*IF(G$9="x",(1+Toimenpiteet!$C$34),1)*(1+G$30)*_xlfn.BINOM.INV(1,(1-(Satokasvi!$H$15*(1+G$41))),F113))</f>
        <v>2785.1302634262374</v>
      </c>
      <c r="BG113" s="5">
        <f ca="1">IF(H$11="x",0,_xlfn.NORM.INV(G113,Satokasvi!$H$8,Satokasvi!$I$8)*IF(H$8="x",(1+Toimenpiteet!$C$7),1)*IF(H$9="x",(1+Toimenpiteet!$C$34),1)*(1+H$30)*_xlfn.BINOM.INV(1,(1-(Satokasvi!$H$15*(1+H$41))),G113))</f>
        <v>2342.2190384155192</v>
      </c>
      <c r="BH113" s="5">
        <f ca="1">IF(I$11="x",0,_xlfn.NORM.INV(H113,Satokasvi!$H$8,Satokasvi!$I$8)*IF(I$8="x",(1+Toimenpiteet!$C$7),1)*IF(I$9="x",(1+Toimenpiteet!$C$34),1)*(1+I$30)*_xlfn.BINOM.INV(1,(1-(Satokasvi!$H$15*(1+I$41))),H113))</f>
        <v>0</v>
      </c>
      <c r="BI113" s="5">
        <f ca="1">IF(J$11="x",0,_xlfn.NORM.INV(I113,Satokasvi!$H$8,Satokasvi!$I$8)*IF(J$8="x",(1+Toimenpiteet!$C$7),1)*IF(J$9="x",(1+Toimenpiteet!$C$34),1)*(1+J$30)*_xlfn.BINOM.INV(1,(1-(Satokasvi!$H$15*(1+J$41))),I113))</f>
        <v>0</v>
      </c>
      <c r="BJ113" s="5">
        <f ca="1">IF(K$11="x",0,_xlfn.NORM.INV(J113,Satokasvi!$H$8,Satokasvi!$I$8)*IF(K$8="x",(1+Toimenpiteet!$C$7),1)*IF(K$9="x",(1+Toimenpiteet!$C$34),1)*(1+K$30)*_xlfn.BINOM.INV(1,(1-(Satokasvi!$H$15*(1+K$41))),J113))</f>
        <v>0</v>
      </c>
      <c r="BK113" s="5">
        <f ca="1">IF(L$11="x",0,_xlfn.NORM.INV(K113,Satokasvi!$H$8,Satokasvi!$I$8)*IF(L$8="x",(1+Toimenpiteet!$C$7),1)*IF(L$9="x",(1+Toimenpiteet!$C$34),1)*(1+L$30)*_xlfn.BINOM.INV(1,(1-(Satokasvi!$H$15*(1+L$41))),K113))</f>
        <v>0</v>
      </c>
      <c r="BL113" s="5">
        <f ca="1">IF(M$11="x",0,_xlfn.NORM.INV(L113,Satokasvi!$H$8,Satokasvi!$I$8)*IF(M$8="x",(1+Toimenpiteet!$C$7),1)*IF(M$9="x",(1+Toimenpiteet!$C$34),1)*(1+M$30)*_xlfn.BINOM.INV(1,(1-(Satokasvi!$H$15*(1+M$41))),L113))</f>
        <v>0</v>
      </c>
      <c r="BM113" s="5">
        <f ca="1">IF(N$11="x",0,_xlfn.NORM.INV(M113,Satokasvi!$H$8,Satokasvi!$I$8)*IF(N$8="x",(1+Toimenpiteet!$C$7),1)*IF(N$9="x",(1+Toimenpiteet!$C$34),1)*(1+N$30)*_xlfn.BINOM.INV(1,(1-(Satokasvi!$H$15*(1+N$41))),M113))</f>
        <v>0</v>
      </c>
      <c r="BN113" s="5">
        <f ca="1">IF(O$11="x",0,_xlfn.NORM.INV(N113,Satokasvi!$H$8,Satokasvi!$I$8)*IF(O$8="x",(1+Toimenpiteet!$C$7),1)*IF(O$9="x",(1+Toimenpiteet!$C$34),1)*(1+O$30)*_xlfn.BINOM.INV(1,(1-(Satokasvi!$H$15*(1+O$41))),N113))</f>
        <v>2635.4692459065018</v>
      </c>
      <c r="BO113" s="5">
        <f ca="1">IF(P$11="x",0,_xlfn.NORM.INV(O113,Satokasvi!$H$8,Satokasvi!$I$8)*IF(P$8="x",(1+Toimenpiteet!$C$7),1)*IF(P$9="x",(1+Toimenpiteet!$C$34),1)*(1+P$30)*_xlfn.BINOM.INV(1,(1-(Satokasvi!$H$15*(1+P$41))),O113))</f>
        <v>2594.6145655916903</v>
      </c>
      <c r="BP113" s="5">
        <f ca="1">IF(Q$11="x",0,_xlfn.NORM.INV(P113,Satokasvi!$H$8,Satokasvi!$I$8)*IF(Q$8="x",(1+Toimenpiteet!$C$7),1)*IF(Q$9="x",(1+Toimenpiteet!$C$34),1)*(1+Q$30)*_xlfn.BINOM.INV(1,(1-(Satokasvi!$H$15*(1+Q$41))),P113))</f>
        <v>2915.8211009876113</v>
      </c>
      <c r="BQ113" s="5">
        <f ca="1">IF(R$11="x",0,_xlfn.NORM.INV(Q113,Satokasvi!$H$8,Satokasvi!$I$8)*IF(R$8="x",(1+Toimenpiteet!$C$7),1)*IF(R$9="x",(1+Toimenpiteet!$C$34),1)*(1+R$30)*_xlfn.BINOM.INV(1,(1-(Satokasvi!$H$15*(1+R$41))),Q113))</f>
        <v>2390.057321036862</v>
      </c>
      <c r="BR113" s="5">
        <f ca="1">IF(S$11="x",0,_xlfn.NORM.INV(R113,Satokasvi!$H$8,Satokasvi!$I$8)*IF(S$8="x",(1+Toimenpiteet!$C$7),1)*IF(S$9="x",(1+Toimenpiteet!$C$34),1)*(1+S$30)*_xlfn.BINOM.INV(1,(1-(Satokasvi!$H$15*(1+S$41))),R113))</f>
        <v>2550.5858160539337</v>
      </c>
      <c r="BS113" s="5">
        <f ca="1">IF(T$11="x",0,_xlfn.NORM.INV(S113,Satokasvi!$H$8,Satokasvi!$I$8)*IF(T$8="x",(1+Toimenpiteet!$C$7),1)*IF(T$9="x",(1+Toimenpiteet!$C$34),1)*(1+T$30)*_xlfn.BINOM.INV(1,(1-(Satokasvi!$H$15*(1+T$41))),S113))</f>
        <v>0</v>
      </c>
      <c r="BT113" s="5">
        <f ca="1">IF(U$11="x",0,_xlfn.NORM.INV(T113,Satokasvi!$H$8,Satokasvi!$I$8)*IF(U$8="x",(1+Toimenpiteet!$C$7),1)*IF(U$9="x",(1+Toimenpiteet!$C$34),1)*(1+U$30)*_xlfn.BINOM.INV(1,(1-(Satokasvi!$H$15*(1+U$41))),T113))</f>
        <v>0</v>
      </c>
      <c r="BU113" s="5">
        <f ca="1">IF(V$11="x",0,_xlfn.NORM.INV(U113,Satokasvi!$H$8,Satokasvi!$I$8)*IF(V$8="x",(1+Toimenpiteet!$C$7),1)*IF(V$9="x",(1+Toimenpiteet!$C$34),1)*(1+V$30)*_xlfn.BINOM.INV(1,(1-(Satokasvi!$H$15*(1+V$41))),U113))</f>
        <v>3048.3503299057093</v>
      </c>
      <c r="BV113" s="5">
        <f ca="1">IF(W$11="x",0,_xlfn.NORM.INV(V113,Satokasvi!$H$8,Satokasvi!$I$8)*IF(W$8="x",(1+Toimenpiteet!$C$7),1)*IF(W$9="x",(1+Toimenpiteet!$C$34),1)*(1+W$30)*_xlfn.BINOM.INV(1,(1-(Satokasvi!$H$15*(1+W$41))),V113))</f>
        <v>2625.3557282076422</v>
      </c>
      <c r="BW113" s="5">
        <f ca="1">IF(X$11="x",0,_xlfn.NORM.INV(W113,Satokasvi!$H$8,Satokasvi!$I$8)*IF(X$8="x",(1+Toimenpiteet!$C$7),1)*IF(X$9="x",(1+Toimenpiteet!$C$34),1)*(1+X$30)*_xlfn.BINOM.INV(1,(1-(Satokasvi!$H$15*(1+X$41))),W113))</f>
        <v>2660.8728700160286</v>
      </c>
      <c r="BX113" s="5">
        <f ca="1">IF(Y$11="x",0,_xlfn.NORM.INV(X113,Satokasvi!$H$8,Satokasvi!$I$8)*IF(Y$8="x",(1+Toimenpiteet!$C$7),1)*IF(Y$9="x",(1+Toimenpiteet!$C$34),1)*(1+Y$30)*_xlfn.BINOM.INV(1,(1-(Satokasvi!$H$15*(1+Y$41))),X113))</f>
        <v>2445.7363467920231</v>
      </c>
      <c r="BY113" s="5">
        <f ca="1">IF(Z$11="x",0,_xlfn.NORM.INV(Y113,Satokasvi!$H$8,Satokasvi!$I$8)*IF(Z$8="x",(1+Toimenpiteet!$C$7),1)*IF(Z$9="x",(1+Toimenpiteet!$C$34),1)*(1+Z$30)*_xlfn.BINOM.INV(1,(1-(Satokasvi!$H$15*(1+Z$41))),Y113))</f>
        <v>0</v>
      </c>
      <c r="BZ113" s="5">
        <f ca="1">IF(AA$11="x",0,_xlfn.NORM.INV(Z113,Satokasvi!$H$8,Satokasvi!$I$8)*IF(AA$8="x",(1+Toimenpiteet!$C$7),1)*IF(AA$9="x",(1+Toimenpiteet!$C$34),1)*(1+AA$30)*_xlfn.BINOM.INV(1,(1-(Satokasvi!$H$15*(1+AA$41))),Z113))</f>
        <v>0</v>
      </c>
      <c r="CB113" s="35">
        <f ca="1">_xlfn.NORM.INV(RAND(),Satokasvi!$H$13,Satokasvi!$I$13)</f>
        <v>184.66930459742613</v>
      </c>
      <c r="CC113" s="35">
        <f ca="1">_xlfn.NORM.INV(RAND(),Satokasvi!$H$13,Satokasvi!$I$13)</f>
        <v>313.35699732952128</v>
      </c>
      <c r="CD113" s="35">
        <f ca="1">_xlfn.NORM.INV(RAND(),Satokasvi!$H$13,Satokasvi!$I$13)</f>
        <v>257.41056169907773</v>
      </c>
      <c r="CE113" s="35">
        <f ca="1">_xlfn.NORM.INV(RAND(),Satokasvi!$H$13,Satokasvi!$I$13)</f>
        <v>245.26770969426804</v>
      </c>
      <c r="CF113" s="35">
        <f ca="1">_xlfn.NORM.INV(RAND(),Satokasvi!$H$13,Satokasvi!$I$13)</f>
        <v>181.36220387705904</v>
      </c>
      <c r="CG113" s="35">
        <f ca="1">_xlfn.NORM.INV(RAND(),Satokasvi!$H$13,Satokasvi!$I$13)</f>
        <v>173.0231267222517</v>
      </c>
      <c r="CH113" s="35">
        <f ca="1">_xlfn.NORM.INV(RAND(),Satokasvi!$H$13,Satokasvi!$I$13)</f>
        <v>258.74905460837249</v>
      </c>
      <c r="CI113" s="35">
        <f ca="1">_xlfn.NORM.INV(RAND(),Satokasvi!$H$13,Satokasvi!$I$13)</f>
        <v>176.72974308598373</v>
      </c>
      <c r="CJ113" s="35">
        <f ca="1">_xlfn.NORM.INV(RAND(),Satokasvi!$H$13,Satokasvi!$I$13)</f>
        <v>208.15266868268188</v>
      </c>
      <c r="CK113" s="35">
        <f ca="1">_xlfn.NORM.INV(RAND(),Satokasvi!$H$13,Satokasvi!$I$13)</f>
        <v>218.87836626185987</v>
      </c>
      <c r="CL113" s="35">
        <f ca="1">_xlfn.NORM.INV(RAND(),Satokasvi!$H$13,Satokasvi!$I$13)</f>
        <v>137.25496527176469</v>
      </c>
      <c r="CM113" s="35">
        <f ca="1">_xlfn.NORM.INV(RAND(),Satokasvi!$H$13,Satokasvi!$I$13)</f>
        <v>124.53435545739417</v>
      </c>
      <c r="CN113" s="35">
        <f ca="1">_xlfn.NORM.INV(RAND(),Satokasvi!$H$13,Satokasvi!$I$13)</f>
        <v>231.31165701016488</v>
      </c>
      <c r="CO113" s="35">
        <f ca="1">_xlfn.NORM.INV(RAND(),Satokasvi!$H$13,Satokasvi!$I$13)</f>
        <v>243.65862658761222</v>
      </c>
      <c r="CP113" s="35">
        <f ca="1">_xlfn.NORM.INV(RAND(),Satokasvi!$H$13,Satokasvi!$I$13)</f>
        <v>243.70843831465618</v>
      </c>
      <c r="CQ113" s="35">
        <f ca="1">_xlfn.NORM.INV(RAND(),Satokasvi!$H$13,Satokasvi!$I$13)</f>
        <v>236.13296726630333</v>
      </c>
      <c r="CR113" s="35">
        <f ca="1">_xlfn.NORM.INV(RAND(),Satokasvi!$H$13,Satokasvi!$I$13)</f>
        <v>111.30057262148847</v>
      </c>
      <c r="CS113" s="35">
        <f ca="1">_xlfn.NORM.INV(RAND(),Satokasvi!$H$13,Satokasvi!$I$13)</f>
        <v>243.36901606015158</v>
      </c>
      <c r="CT113" s="35">
        <f ca="1">_xlfn.NORM.INV(RAND(),Satokasvi!$H$13,Satokasvi!$I$13)</f>
        <v>232.45305620010112</v>
      </c>
      <c r="CU113" s="35">
        <f ca="1">_xlfn.NORM.INV(RAND(),Satokasvi!$H$13,Satokasvi!$I$13)</f>
        <v>240.32517085365862</v>
      </c>
      <c r="CV113" s="35">
        <f ca="1">_xlfn.NORM.INV(RAND(),Satokasvi!$H$13,Satokasvi!$I$13)</f>
        <v>144.39842508447964</v>
      </c>
      <c r="CW113" s="35">
        <f ca="1">_xlfn.NORM.INV(RAND(),Satokasvi!$H$13,Satokasvi!$I$13)</f>
        <v>201.1986114312802</v>
      </c>
      <c r="CX113" s="35">
        <f ca="1">_xlfn.NORM.INV(RAND(),Satokasvi!$H$13,Satokasvi!$I$13)</f>
        <v>164.31115358662083</v>
      </c>
      <c r="CY113" s="35">
        <f ca="1">_xlfn.NORM.INV(RAND(),Satokasvi!$H$13,Satokasvi!$I$13)</f>
        <v>304.99992216888211</v>
      </c>
      <c r="CZ113" s="35">
        <f ca="1">_xlfn.NORM.INV(RAND(),Satokasvi!$H$13,Satokasvi!$I$13)</f>
        <v>235.97429414157881</v>
      </c>
      <c r="DB113" s="37">
        <f ca="1">(AB113*(CB113/1000)+(Satokasvi!$E$28-Satokasvi!$E$7))/(1+$C$13)^DB$61</f>
        <v>170.81414345694301</v>
      </c>
      <c r="DC113" s="37">
        <f ca="1">(AC113*(CC113/1000)+(Satokasvi!$E$28-Satokasvi!$E$7))/(1+$C$13)^DC$61</f>
        <v>447.94848886893681</v>
      </c>
      <c r="DD113" s="37">
        <f ca="1">(AD113*(CD113/1000)+(Satokasvi!$E$28-Satokasvi!$E$7))/(1+$C$13)^DD$61</f>
        <v>369.48940276511547</v>
      </c>
      <c r="DE113" s="37">
        <f ca="1">(AE113*(CE113/1000)+(Satokasvi!$E$28-Satokasvi!$E$7))/(1+$C$13)^DE$61</f>
        <v>318.25113045101762</v>
      </c>
      <c r="DF113" s="37">
        <f ca="1">(AF113*(CF113/1000)+(Satokasvi!$E$28-Satokasvi!$E$7))/(1+$C$13)^DF$61</f>
        <v>207.12734631339495</v>
      </c>
      <c r="DG113" s="37">
        <f ca="1">(AG113*(CG113/1000)+(Satokasvi!$E$28-Satokasvi!$E$7))/(1+$C$13)^DG$61</f>
        <v>117.46391837506297</v>
      </c>
      <c r="DH113" s="37">
        <f ca="1">(AH113*(CH113/1000)+(Satokasvi!$E$28-Satokasvi!$E$7))/(1+$C$13)^DH$61</f>
        <v>-215.46925050598875</v>
      </c>
      <c r="DI113" s="37">
        <f ca="1">(AI113*(CI113/1000)+(Satokasvi!$E$28-Satokasvi!$E$7))/(1+$C$13)^DI$61</f>
        <v>-209.19344709319299</v>
      </c>
      <c r="DJ113" s="37">
        <f ca="1">(AJ113*(CJ113/1000)+(Satokasvi!$E$28-Satokasvi!$E$7))/(1+$C$13)^DJ$61</f>
        <v>-203.10043407106113</v>
      </c>
      <c r="DK113" s="37">
        <f ca="1">(AK113*(CK113/1000)+(Satokasvi!$E$28-Satokasvi!$E$7))/(1+$C$13)^DK$61</f>
        <v>-197.18488744763218</v>
      </c>
      <c r="DL113" s="37">
        <f ca="1">(AL113*(CL113/1000)+(Satokasvi!$E$28-Satokasvi!$E$7))/(1+$C$13)^DL$61</f>
        <v>-191.44163829867202</v>
      </c>
      <c r="DM113" s="37">
        <f ca="1">(AM113*(CM113/1000)+(Satokasvi!$E$28-Satokasvi!$E$7))/(1+$C$13)^DM$61</f>
        <v>-185.86566825113789</v>
      </c>
      <c r="DN113" s="37">
        <f ca="1">(AN113*(CN113/1000)+(Satokasvi!$E$28-Satokasvi!$E$7))/(1+$C$13)^DN$61</f>
        <v>234.66588142535613</v>
      </c>
      <c r="DO113" s="37">
        <f ca="1">(AO113*(CO113/1000)+(Satokasvi!$E$28-Satokasvi!$E$7))/(1+$C$13)^DO$61</f>
        <v>242.76260478462459</v>
      </c>
      <c r="DP113" s="37">
        <f ca="1">(AP113*(CP113/1000)+(Satokasvi!$E$28-Satokasvi!$E$7))/(1+$C$13)^DP$61</f>
        <v>286.02023519776958</v>
      </c>
      <c r="DQ113" s="37">
        <f ca="1">(AQ113*(CQ113/1000)+(Satokasvi!$E$28-Satokasvi!$E$7))/(1+$C$13)^DQ$61</f>
        <v>186.55831363218977</v>
      </c>
      <c r="DR113" s="37">
        <f ca="1">(AR113*(CR113/1000)+(Satokasvi!$E$28-Satokasvi!$E$7))/(1+$C$13)^DR$61</f>
        <v>11.423715942344595</v>
      </c>
      <c r="DS113" s="37">
        <f ca="1">(AS113*(CS113/1000)+(Satokasvi!$E$28-Satokasvi!$E$7))/(1+$C$13)^DS$61</f>
        <v>-155.65957101831492</v>
      </c>
      <c r="DT113" s="37">
        <f ca="1">(AT113*(CT113/1000)+(Satokasvi!$E$28-Satokasvi!$E$7))/(1+$C$13)^DT$61</f>
        <v>-151.12579710516013</v>
      </c>
      <c r="DU113" s="37">
        <f ca="1">(AU113*(CU113/1000)+(Satokasvi!$E$28-Satokasvi!$E$7))/(1+$C$13)^DU$61</f>
        <v>258.89618805343616</v>
      </c>
      <c r="DV113" s="37">
        <f ca="1">(AV113*(CV113/1000)+(Satokasvi!$E$28-Satokasvi!$E$7))/(1+$C$13)^DV$61</f>
        <v>61.332884681189178</v>
      </c>
      <c r="DW113" s="37">
        <f ca="1">(AW113*(CW113/1000)+(Satokasvi!$E$28-Satokasvi!$E$7))/(1+$C$13)^DW$61</f>
        <v>141.10090582383296</v>
      </c>
      <c r="DX113" s="37">
        <f ca="1">(AX113*(CX113/1000)+(Satokasvi!$E$28-Satokasvi!$E$7))/(1+$C$13)^DX$61</f>
        <v>69.346724726041401</v>
      </c>
      <c r="DY113" s="37">
        <f ca="1">(AY113*(CY113/1000)+(Satokasvi!$E$28-Satokasvi!$E$7))/(1+$C$13)^DY$61</f>
        <v>-130.36244012997</v>
      </c>
      <c r="DZ113" s="37">
        <f ca="1">(AZ113*(CZ113/1000)+(Satokasvi!$E$28-Satokasvi!$E$7))/(1+$C$13)^DZ$61</f>
        <v>-126.56547585433981</v>
      </c>
      <c r="EB113" s="37">
        <f ca="1">IF(C$11="x",Toimenpiteet!$E$115,BB113*(CB113/1000)+(Satokasvi!$E$28-Satokasvi!$E$7)+IF(C$8="x",Toimenpiteet!$E$29,0)+IF(C$9="x",Toimenpiteet!$E$60,0)+IF(C$10="x",Toimenpiteet!$E$88,0))/(1+$C$13)^EB$61</f>
        <v>170.81414345694301</v>
      </c>
      <c r="EC113" s="37">
        <f ca="1">IF(D$11="x",Toimenpiteet!$E$115,BC113*(CC113/1000)+(Satokasvi!$E$28-Satokasvi!$E$7)+IF(D$8="x",Toimenpiteet!$E$29,0)+IF(D$9="x",Toimenpiteet!$E$60,0)+IF(D$10="x",Toimenpiteet!$E$88,0))/(1+$C$13)^EC$61</f>
        <v>447.94848886893681</v>
      </c>
      <c r="ED113" s="37">
        <f ca="1">IF(E$11="x",Toimenpiteet!$E$115,BD113*(CD113/1000)+(Satokasvi!$E$28-Satokasvi!$E$7)+IF(E$8="x",Toimenpiteet!$E$29,0)+IF(E$9="x",Toimenpiteet!$E$60,0)+IF(E$10="x",Toimenpiteet!$E$88,0))/(1+$C$13)^ED$61</f>
        <v>369.48940276511547</v>
      </c>
      <c r="EE113" s="37">
        <f ca="1">IF(F$11="x",Toimenpiteet!$E$115,BE113*(CE113/1000)+(Satokasvi!$E$28-Satokasvi!$E$7)+IF(F$8="x",Toimenpiteet!$E$29,0)+IF(F$9="x",Toimenpiteet!$E$60,0)+IF(F$10="x",Toimenpiteet!$E$88,0))/(1+$C$13)^EE$61</f>
        <v>318.25113045101762</v>
      </c>
      <c r="EF113" s="37">
        <f ca="1">IF(G$11="x",Toimenpiteet!$E$115,BF113*(CF113/1000)+(Satokasvi!$E$28-Satokasvi!$E$7)+IF(G$8="x",Toimenpiteet!$E$29,0)+IF(G$9="x",Toimenpiteet!$E$60,0)+IF(G$10="x",Toimenpiteet!$E$88,0))/(1+$C$13)^EF$61</f>
        <v>207.12734631339495</v>
      </c>
      <c r="EG113" s="37">
        <f ca="1">IF(H$11="x",Toimenpiteet!$E$115,BG113*(CG113/1000)+(Satokasvi!$E$28-Satokasvi!$E$7)+IF(H$8="x",Toimenpiteet!$E$29,0)+IF(H$9="x",Toimenpiteet!$E$60,0)+IF(H$10="x",Toimenpiteet!$E$88,0))/(1+$C$13)^EG$61</f>
        <v>117.46391837506297</v>
      </c>
      <c r="EH113" s="37">
        <f ca="1">IF(I$11="x",Toimenpiteet!$E$115,BH113*(CH113/1000)+(Satokasvi!$E$28-Satokasvi!$E$7)+IF(I$8="x",Toimenpiteet!$E$29,0)+IF(I$9="x",Toimenpiteet!$E$60,0)+IF(I$10="x",Toimenpiteet!$E$88,0))/(1+$C$13)^EH$61</f>
        <v>-215.46925050598875</v>
      </c>
      <c r="EI113" s="37">
        <f ca="1">IF(J$11="x",Toimenpiteet!$E$115,BI113*(CI113/1000)+(Satokasvi!$E$28-Satokasvi!$E$7)+IF(J$8="x",Toimenpiteet!$E$29,0)+IF(J$9="x",Toimenpiteet!$E$60,0)+IF(J$10="x",Toimenpiteet!$E$88,0))/(1+$C$13)^EI$61</f>
        <v>-209.19344709319299</v>
      </c>
      <c r="EJ113" s="37">
        <f ca="1">IF(K$11="x",Toimenpiteet!$E$115,BJ113*(CJ113/1000)+(Satokasvi!$E$28-Satokasvi!$E$7)+IF(K$8="x",Toimenpiteet!$E$29,0)+IF(K$9="x",Toimenpiteet!$E$60,0)+IF(K$10="x",Toimenpiteet!$E$88,0))/(1+$C$13)^EJ$61</f>
        <v>-203.10043407106113</v>
      </c>
      <c r="EK113" s="37">
        <f ca="1">IF(L$11="x",Toimenpiteet!$E$115,BK113*(CK113/1000)+(Satokasvi!$E$28-Satokasvi!$E$7)+IF(L$8="x",Toimenpiteet!$E$29,0)+IF(L$9="x",Toimenpiteet!$E$60,0)+IF(L$10="x",Toimenpiteet!$E$88,0))/(1+$C$13)^EK$61</f>
        <v>-197.18488744763218</v>
      </c>
      <c r="EL113" s="37">
        <f ca="1">IF(M$11="x",Toimenpiteet!$E$115,BL113*(CL113/1000)+(Satokasvi!$E$28-Satokasvi!$E$7)+IF(M$8="x",Toimenpiteet!$E$29,0)+IF(M$9="x",Toimenpiteet!$E$60,0)+IF(M$10="x",Toimenpiteet!$E$88,0))/(1+$C$13)^EL$61</f>
        <v>-191.44163829867202</v>
      </c>
      <c r="EM113" s="37">
        <f ca="1">IF(N$11="x",Toimenpiteet!$E$115,BM113*(CM113/1000)+(Satokasvi!$E$28-Satokasvi!$E$7)+IF(N$8="x",Toimenpiteet!$E$29,0)+IF(N$9="x",Toimenpiteet!$E$60,0)+IF(N$10="x",Toimenpiteet!$E$88,0))/(1+$C$13)^EM$61</f>
        <v>-185.86566825113789</v>
      </c>
      <c r="EN113" s="37">
        <f ca="1">IF(O$11="x",Toimenpiteet!$E$115,BN113*(CN113/1000)+(Satokasvi!$E$28-Satokasvi!$E$7)+IF(O$8="x",Toimenpiteet!$E$29,0)+IF(O$9="x",Toimenpiteet!$E$60,0)+IF(O$10="x",Toimenpiteet!$E$88,0))/(1+$C$13)^EN$61</f>
        <v>234.66588142535613</v>
      </c>
      <c r="EO113" s="37">
        <f ca="1">IF(P$11="x",Toimenpiteet!$E$115,BO113*(CO113/1000)+(Satokasvi!$E$28-Satokasvi!$E$7)+IF(P$8="x",Toimenpiteet!$E$29,0)+IF(P$9="x",Toimenpiteet!$E$60,0)+IF(P$10="x",Toimenpiteet!$E$88,0))/(1+$C$13)^EO$61</f>
        <v>242.76260478462459</v>
      </c>
      <c r="EP113" s="37">
        <f ca="1">IF(Q$11="x",Toimenpiteet!$E$115,BP113*(CP113/1000)+(Satokasvi!$E$28-Satokasvi!$E$7)+IF(Q$8="x",Toimenpiteet!$E$29,0)+IF(Q$9="x",Toimenpiteet!$E$60,0)+IF(Q$10="x",Toimenpiteet!$E$88,0))/(1+$C$13)^EP$61</f>
        <v>286.02023519776958</v>
      </c>
      <c r="EQ113" s="37">
        <f ca="1">IF(R$11="x",Toimenpiteet!$E$115,BQ113*(CQ113/1000)+(Satokasvi!$E$28-Satokasvi!$E$7)+IF(R$8="x",Toimenpiteet!$E$29,0)+IF(R$9="x",Toimenpiteet!$E$60,0)+IF(R$10="x",Toimenpiteet!$E$88,0))/(1+$C$13)^EQ$61</f>
        <v>186.55831363218977</v>
      </c>
      <c r="ER113" s="37">
        <f ca="1">IF(S$11="x",Toimenpiteet!$E$115,BR113*(CR113/1000)+(Satokasvi!$E$28-Satokasvi!$E$7)+IF(S$8="x",Toimenpiteet!$E$29,0)+IF(S$9="x",Toimenpiteet!$E$60,0)+IF(S$10="x",Toimenpiteet!$E$88,0))/(1+$C$13)^ER$61</f>
        <v>11.423715942344595</v>
      </c>
      <c r="ES113" s="37">
        <f ca="1">IF(T$11="x",Toimenpiteet!$E$115,BS113*(CS113/1000)+(Satokasvi!$E$28-Satokasvi!$E$7)+IF(T$8="x",Toimenpiteet!$E$29,0)+IF(T$9="x",Toimenpiteet!$E$60,0)+IF(T$10="x",Toimenpiteet!$E$88,0))/(1+$C$13)^ES$61</f>
        <v>-155.65957101831492</v>
      </c>
      <c r="ET113" s="37">
        <f ca="1">IF(U$11="x",Toimenpiteet!$E$115,BT113*(CT113/1000)+(Satokasvi!$E$28-Satokasvi!$E$7)+IF(U$8="x",Toimenpiteet!$E$29,0)+IF(U$9="x",Toimenpiteet!$E$60,0)+IF(U$10="x",Toimenpiteet!$E$88,0))/(1+$C$13)^ET$61</f>
        <v>-151.12579710516013</v>
      </c>
      <c r="EU113" s="37">
        <f ca="1">IF(V$11="x",Toimenpiteet!$E$115,BU113*(CU113/1000)+(Satokasvi!$E$28-Satokasvi!$E$7)+IF(V$8="x",Toimenpiteet!$E$29,0)+IF(V$9="x",Toimenpiteet!$E$60,0)+IF(V$10="x",Toimenpiteet!$E$88,0))/(1+$C$13)^EU$61</f>
        <v>258.89618805343616</v>
      </c>
      <c r="EV113" s="37">
        <f ca="1">IF(W$11="x",Toimenpiteet!$E$115,BV113*(CV113/1000)+(Satokasvi!$E$28-Satokasvi!$E$7)+IF(W$8="x",Toimenpiteet!$E$29,0)+IF(W$9="x",Toimenpiteet!$E$60,0)+IF(W$10="x",Toimenpiteet!$E$88,0))/(1+$C$13)^EV$61</f>
        <v>61.332884681189178</v>
      </c>
      <c r="EW113" s="37">
        <f ca="1">IF(X$11="x",Toimenpiteet!$E$115,BW113*(CW113/1000)+(Satokasvi!$E$28-Satokasvi!$E$7)+IF(X$8="x",Toimenpiteet!$E$29,0)+IF(X$9="x",Toimenpiteet!$E$60,0)+IF(X$10="x",Toimenpiteet!$E$88,0))/(1+$C$13)^EW$61</f>
        <v>141.10090582383296</v>
      </c>
      <c r="EX113" s="37">
        <f ca="1">IF(Y$11="x",Toimenpiteet!$E$115,BX113*(CX113/1000)+(Satokasvi!$E$28-Satokasvi!$E$7)+IF(Y$8="x",Toimenpiteet!$E$29,0)+IF(Y$9="x",Toimenpiteet!$E$60,0)+IF(Y$10="x",Toimenpiteet!$E$88,0))/(1+$C$13)^EX$61</f>
        <v>69.346724726041401</v>
      </c>
      <c r="EY113" s="37">
        <f ca="1">IF(Z$11="x",Toimenpiteet!$E$115,BY113*(CY113/1000)+(Satokasvi!$E$28-Satokasvi!$E$7)+IF(Z$8="x",Toimenpiteet!$E$29,0)+IF(Z$9="x",Toimenpiteet!$E$60,0)+IF(Z$10="x",Toimenpiteet!$E$88,0))/(1+$C$13)^EY$61</f>
        <v>-130.36244012997</v>
      </c>
      <c r="EZ113" s="37">
        <f ca="1">IF(AA$11="x",Toimenpiteet!$E$115,BZ113*(CZ113/1000)+(Satokasvi!$E$28-Satokasvi!$E$7)+IF(AA$8="x",Toimenpiteet!$E$29,0)+IF(AA$9="x",Toimenpiteet!$E$60,0)+IF(AA$10="x",Toimenpiteet!$E$88,0))/(1+$C$13)^EZ$61</f>
        <v>-126.56547585433981</v>
      </c>
      <c r="FA113" s="37"/>
      <c r="FB113" s="37">
        <f t="shared" ca="1" si="48"/>
        <v>170.81414345694301</v>
      </c>
      <c r="FC113" s="37">
        <f t="shared" ca="1" si="49"/>
        <v>618.76263232587985</v>
      </c>
      <c r="FD113" s="37">
        <f t="shared" ca="1" si="50"/>
        <v>988.25203509099538</v>
      </c>
      <c r="FE113" s="37">
        <f t="shared" ca="1" si="51"/>
        <v>1306.503165542013</v>
      </c>
      <c r="FF113" s="37">
        <f t="shared" ca="1" si="52"/>
        <v>1513.630511855408</v>
      </c>
      <c r="FG113" s="37">
        <f t="shared" ca="1" si="53"/>
        <v>1631.0944302304711</v>
      </c>
      <c r="FH113" s="37">
        <f t="shared" ca="1" si="54"/>
        <v>1415.6251797244822</v>
      </c>
      <c r="FI113" s="37">
        <f t="shared" ca="1" si="55"/>
        <v>1206.4317326312892</v>
      </c>
      <c r="FJ113" s="37">
        <f t="shared" ca="1" si="56"/>
        <v>1003.331298560228</v>
      </c>
      <c r="FK113" s="37">
        <f t="shared" ca="1" si="57"/>
        <v>806.14641111259584</v>
      </c>
      <c r="FL113" s="37">
        <f t="shared" ca="1" si="58"/>
        <v>614.7047728139238</v>
      </c>
      <c r="FM113" s="37">
        <f t="shared" ca="1" si="59"/>
        <v>428.83910456278591</v>
      </c>
      <c r="FN113" s="37">
        <f t="shared" ca="1" si="60"/>
        <v>663.50498598814204</v>
      </c>
      <c r="FO113" s="37">
        <f t="shared" ca="1" si="61"/>
        <v>906.26759077276665</v>
      </c>
      <c r="FP113" s="37">
        <f t="shared" ca="1" si="62"/>
        <v>1192.2878259705362</v>
      </c>
      <c r="FQ113" s="37">
        <f t="shared" ca="1" si="63"/>
        <v>1378.846139602726</v>
      </c>
      <c r="FR113" s="37">
        <f t="shared" ca="1" si="64"/>
        <v>1390.2698555450706</v>
      </c>
      <c r="FS113" s="37">
        <f t="shared" ca="1" si="65"/>
        <v>1234.6102845267558</v>
      </c>
      <c r="FT113" s="37">
        <f t="shared" ca="1" si="66"/>
        <v>1083.4844874215955</v>
      </c>
      <c r="FU113" s="37">
        <f t="shared" ca="1" si="67"/>
        <v>1342.3806754750317</v>
      </c>
      <c r="FV113" s="37">
        <f t="shared" ca="1" si="68"/>
        <v>1403.7135601562209</v>
      </c>
      <c r="FW113" s="37">
        <f t="shared" ca="1" si="69"/>
        <v>1544.8144659800539</v>
      </c>
      <c r="FX113" s="37">
        <f t="shared" ca="1" si="70"/>
        <v>1614.1611907060953</v>
      </c>
      <c r="FY113" s="37">
        <f t="shared" ca="1" si="71"/>
        <v>1483.7987505761253</v>
      </c>
      <c r="FZ113" s="37">
        <f t="shared" ca="1" si="72"/>
        <v>1357.2332747217854</v>
      </c>
      <c r="GA113" s="37"/>
      <c r="GB113" s="37">
        <f t="shared" ca="1" si="73"/>
        <v>170.81414345694301</v>
      </c>
      <c r="GC113" s="37">
        <f t="shared" ca="1" si="74"/>
        <v>618.76263232587985</v>
      </c>
      <c r="GD113" s="37">
        <f t="shared" ca="1" si="23"/>
        <v>988.25203509099538</v>
      </c>
      <c r="GE113" s="37">
        <f t="shared" ca="1" si="24"/>
        <v>1306.503165542013</v>
      </c>
      <c r="GF113" s="37">
        <f t="shared" ca="1" si="25"/>
        <v>1513.630511855408</v>
      </c>
      <c r="GG113" s="37">
        <f t="shared" ca="1" si="26"/>
        <v>1631.0944302304711</v>
      </c>
      <c r="GH113" s="37">
        <f t="shared" ca="1" si="27"/>
        <v>1415.6251797244822</v>
      </c>
      <c r="GI113" s="37">
        <f t="shared" ca="1" si="28"/>
        <v>1206.4317326312892</v>
      </c>
      <c r="GJ113" s="37">
        <f t="shared" ca="1" si="29"/>
        <v>1003.331298560228</v>
      </c>
      <c r="GK113" s="37">
        <f t="shared" ca="1" si="30"/>
        <v>806.14641111259584</v>
      </c>
      <c r="GL113" s="37">
        <f t="shared" ca="1" si="31"/>
        <v>614.7047728139238</v>
      </c>
      <c r="GM113" s="37">
        <f t="shared" ca="1" si="32"/>
        <v>428.83910456278591</v>
      </c>
      <c r="GN113" s="37">
        <f t="shared" ca="1" si="33"/>
        <v>663.50498598814204</v>
      </c>
      <c r="GO113" s="37">
        <f t="shared" ca="1" si="34"/>
        <v>906.26759077276665</v>
      </c>
      <c r="GP113" s="37">
        <f t="shared" ca="1" si="35"/>
        <v>1192.2878259705362</v>
      </c>
      <c r="GQ113" s="37">
        <f t="shared" ca="1" si="36"/>
        <v>1378.846139602726</v>
      </c>
      <c r="GR113" s="37">
        <f t="shared" ca="1" si="37"/>
        <v>1390.2698555450706</v>
      </c>
      <c r="GS113" s="37">
        <f t="shared" ca="1" si="38"/>
        <v>1234.6102845267558</v>
      </c>
      <c r="GT113" s="37">
        <f t="shared" ca="1" si="39"/>
        <v>1083.4844874215955</v>
      </c>
      <c r="GU113" s="37">
        <f t="shared" ca="1" si="40"/>
        <v>1342.3806754750317</v>
      </c>
      <c r="GV113" s="37">
        <f t="shared" ca="1" si="41"/>
        <v>1403.7135601562209</v>
      </c>
      <c r="GW113" s="37">
        <f t="shared" ca="1" si="42"/>
        <v>1544.8144659800539</v>
      </c>
      <c r="GX113" s="37">
        <f t="shared" ca="1" si="43"/>
        <v>1614.1611907060953</v>
      </c>
      <c r="GY113" s="37">
        <f t="shared" ca="1" si="44"/>
        <v>1483.7987505761253</v>
      </c>
      <c r="GZ113" s="37">
        <f t="shared" ca="1" si="45"/>
        <v>1357.2332747217854</v>
      </c>
      <c r="HA113" s="37"/>
      <c r="HB113" s="37">
        <f t="shared" ca="1" si="77"/>
        <v>1513.630511855408</v>
      </c>
      <c r="HC113" s="37">
        <f t="shared" ca="1" si="75"/>
        <v>1513.630511855408</v>
      </c>
      <c r="HD113" s="37">
        <f t="shared" ca="1" si="76"/>
        <v>0</v>
      </c>
      <c r="HE113" s="5"/>
      <c r="HF113" s="37">
        <f t="shared" si="91"/>
        <v>-0.16666666666666669</v>
      </c>
      <c r="HG113" s="37">
        <f>$HG$70</f>
        <v>-3.3333333333333326E-2</v>
      </c>
      <c r="HH113" s="19">
        <f>IF(C$11="x",0,Satokasvi!$H$6*(1+$HF113)*(1+_xlfn.XLOOKUP($HG113,$HG$67:$HG$76,HH$67:HH$76)))</f>
        <v>2076.3888888888887</v>
      </c>
      <c r="HI113" s="35">
        <f>IF(D$11="x",0,Satokasvi!$H$6*(1+$HF113)*(1+_xlfn.XLOOKUP($HG113,$HG$67:$HG$76,HI$67:HI$76)))</f>
        <v>2069.4444444444439</v>
      </c>
      <c r="HJ113" s="35">
        <f>IF(E$11="x",0,Satokasvi!$H$6*(1+$HF113)*(1+_xlfn.XLOOKUP($HG113,$HG$67:$HG$76,HJ$67:HJ$76)))</f>
        <v>2062.4999999999995</v>
      </c>
      <c r="HK113" s="35">
        <f>IF(F$11="x",0,Satokasvi!$H$6*(1+$HF113)*(1+_xlfn.XLOOKUP($HG113,$HG$67:$HG$76,HK$67:HK$76)))</f>
        <v>2055.5555555555552</v>
      </c>
      <c r="HL113" s="35">
        <f>IF(G$11="x",0,Satokasvi!$H$6*(1+$HF113)*(1+_xlfn.XLOOKUP($HG113,$HG$67:$HG$76,HL$67:HL$76)))</f>
        <v>2048.6111111111109</v>
      </c>
      <c r="HM113" s="35">
        <f>IF(H$11="x",0,Satokasvi!$H$6*(1+$HF113)*(1+_xlfn.XLOOKUP($HG113,$HG$67:$HG$76,HM$67:HM$76)))</f>
        <v>2041.6666666666663</v>
      </c>
      <c r="HN113" s="35">
        <f>IF(I$11="x",0,Satokasvi!$H$6*(1+$HF113)*(1+_xlfn.XLOOKUP($HG113,$HG$67:$HG$76,HN$67:HN$76)))</f>
        <v>2034.7222222222219</v>
      </c>
      <c r="HO113" s="35">
        <f>IF(J$11="x",0,Satokasvi!$H$6*(1+$HF113)*(1+_xlfn.XLOOKUP($HG113,$HG$67:$HG$76,HO$67:HO$76)))</f>
        <v>2027.7777777777776</v>
      </c>
      <c r="HP113" s="35">
        <f>IF(K$11="x",0,Satokasvi!$H$6*(1+$HF113)*(1+_xlfn.XLOOKUP($HG113,$HG$67:$HG$76,HP$67:HP$76)))</f>
        <v>2020.833333333333</v>
      </c>
      <c r="HQ113" s="35">
        <f>IF(L$11="x",0,Satokasvi!$H$6*(1+$HF113)*(1+_xlfn.XLOOKUP($HG113,$HG$67:$HG$76,HQ$67:HQ$76)))</f>
        <v>2013.8888888888887</v>
      </c>
      <c r="HR113" s="35">
        <f>IF(M$11="x",0,Satokasvi!$H$6*(1+$HF113)*(1+_xlfn.XLOOKUP($HG113,$HG$67:$HG$76,HR$67:HR$76)))</f>
        <v>2013.8888888888887</v>
      </c>
      <c r="HS113" s="35">
        <f>IF(N$11="x",0,Satokasvi!$H$6*(1+$HF113)*(1+_xlfn.XLOOKUP($HG113,$HG$67:$HG$76,HS$67:HS$76)))</f>
        <v>2013.8888888888887</v>
      </c>
      <c r="HT113" s="35">
        <f>IF(O$11="x",0,Satokasvi!$H$6*(1+$HF113)*(1+_xlfn.XLOOKUP($HG113,$HG$67:$HG$76,HT$67:HT$76)))</f>
        <v>2013.8888888888887</v>
      </c>
      <c r="HU113" s="35">
        <f>IF(P$11="x",0,Satokasvi!$H$6*(1+$HF113)*(1+_xlfn.XLOOKUP($HG113,$HG$67:$HG$76,HU$67:HU$76)))</f>
        <v>2013.8888888888887</v>
      </c>
      <c r="HV113" s="35">
        <f>IF(Q$11="x",0,Satokasvi!$H$6*(1+$HF113)*(1+_xlfn.XLOOKUP($HG113,$HG$67:$HG$76,HV$67:HV$76)))</f>
        <v>2013.8888888888887</v>
      </c>
      <c r="HW113" s="35">
        <f>IF(R$11="x",0,Satokasvi!$H$6*(1+$HF113)*(1+_xlfn.XLOOKUP($HG113,$HG$67:$HG$76,HW$67:HW$76)))</f>
        <v>2013.8888888888887</v>
      </c>
      <c r="HX113" s="35">
        <f>IF(S$11="x",0,Satokasvi!$H$6*(1+$HF113)*(1+_xlfn.XLOOKUP($HG113,$HG$67:$HG$76,HX$67:HX$76)))</f>
        <v>2013.8888888888887</v>
      </c>
      <c r="HY113" s="35">
        <f>IF(T$11="x",0,Satokasvi!$H$6*(1+$HF113)*(1+_xlfn.XLOOKUP($HG113,$HG$67:$HG$76,HY$67:HY$76)))</f>
        <v>2013.8888888888887</v>
      </c>
      <c r="HZ113" s="35">
        <f>IF(U$11="x",0,Satokasvi!$H$6*(1+$HF113)*(1+_xlfn.XLOOKUP($HG113,$HG$67:$HG$76,HZ$67:HZ$76)))</f>
        <v>2013.8888888888887</v>
      </c>
      <c r="IA113" s="35">
        <f>IF(V$11="x",0,Satokasvi!$H$6*(1+$HF113)*(1+_xlfn.XLOOKUP($HG113,$HG$67:$HG$76,IA$67:IA$76)))</f>
        <v>2013.8888888888887</v>
      </c>
      <c r="IB113" s="35">
        <f>IF(W$11="x",0,Satokasvi!$H$6*(1+$HF113)*(1+_xlfn.XLOOKUP($HG113,$HG$67:$HG$76,IB$67:IB$76)))</f>
        <v>2013.8888888888887</v>
      </c>
      <c r="IC113" s="35">
        <f>IF(X$11="x",0,Satokasvi!$H$6*(1+$HF113)*(1+_xlfn.XLOOKUP($HG113,$HG$67:$HG$76,IC$67:IC$76)))</f>
        <v>2013.8888888888887</v>
      </c>
      <c r="ID113" s="35">
        <f>IF(Y$11="x",0,Satokasvi!$H$6*(1+$HF113)*(1+_xlfn.XLOOKUP($HG113,$HG$67:$HG$76,ID$67:ID$76)))</f>
        <v>2013.8888888888887</v>
      </c>
      <c r="IE113" s="35">
        <f>IF(Z$11="x",0,Satokasvi!$H$6*(1+$HF113)*(1+_xlfn.XLOOKUP($HG113,$HG$67:$HG$76,IE$67:IE$76)))</f>
        <v>2013.8888888888887</v>
      </c>
      <c r="IF113" s="35">
        <f>IF(AA$11="x",0,Satokasvi!$H$6*(1+$HF113)*(1+_xlfn.XLOOKUP($HG113,$HG$67:$HG$76,IF$67:IF$76)))</f>
        <v>2013.8888888888887</v>
      </c>
    </row>
    <row r="114" spans="2:240" x14ac:dyDescent="0.35">
      <c r="B114" s="15">
        <f t="shared" ca="1" si="90"/>
        <v>0.11026270732151733</v>
      </c>
      <c r="C114" s="15">
        <f t="shared" ca="1" si="90"/>
        <v>0.86052107144660483</v>
      </c>
      <c r="D114" s="15">
        <f t="shared" ca="1" si="90"/>
        <v>0.99871223334334258</v>
      </c>
      <c r="E114" s="15">
        <f t="shared" ca="1" si="90"/>
        <v>0.22313934969068494</v>
      </c>
      <c r="F114" s="15">
        <f t="shared" ca="1" si="90"/>
        <v>0.38199959860754495</v>
      </c>
      <c r="G114" s="15">
        <f t="shared" ca="1" si="90"/>
        <v>0.20264172206642272</v>
      </c>
      <c r="H114" s="15">
        <f t="shared" ca="1" si="90"/>
        <v>0.84756204850047079</v>
      </c>
      <c r="I114" s="15">
        <f t="shared" ca="1" si="90"/>
        <v>0.53299356224737915</v>
      </c>
      <c r="J114" s="15">
        <f t="shared" ca="1" si="90"/>
        <v>0.84212361370076483</v>
      </c>
      <c r="K114" s="15">
        <f t="shared" ca="1" si="90"/>
        <v>0.4921442480393029</v>
      </c>
      <c r="L114" s="15">
        <f t="shared" ca="1" si="90"/>
        <v>0.94625068511984389</v>
      </c>
      <c r="M114" s="15">
        <f t="shared" ca="1" si="90"/>
        <v>5.5803444347284903E-2</v>
      </c>
      <c r="N114" s="15">
        <f t="shared" ca="1" si="90"/>
        <v>0.2781654219103844</v>
      </c>
      <c r="O114" s="15">
        <f t="shared" ca="1" si="90"/>
        <v>0.46077359411971897</v>
      </c>
      <c r="P114" s="15">
        <f t="shared" ca="1" si="90"/>
        <v>0.92901433924462429</v>
      </c>
      <c r="Q114" s="15">
        <f t="shared" ca="1" si="90"/>
        <v>0.43912952922728166</v>
      </c>
      <c r="R114" s="15">
        <f t="shared" ca="1" si="89"/>
        <v>0.62563195180156239</v>
      </c>
      <c r="S114" s="15">
        <f t="shared" ca="1" si="89"/>
        <v>0.3784151062841532</v>
      </c>
      <c r="T114" s="15">
        <f t="shared" ca="1" si="88"/>
        <v>0.72191258172752426</v>
      </c>
      <c r="U114" s="15">
        <f t="shared" ca="1" si="88"/>
        <v>0.34820253448576188</v>
      </c>
      <c r="V114" s="15">
        <f t="shared" ca="1" si="88"/>
        <v>5.696842194136098E-2</v>
      </c>
      <c r="W114" s="15">
        <f t="shared" ca="1" si="88"/>
        <v>0.44064346645613595</v>
      </c>
      <c r="X114" s="15">
        <f t="shared" ca="1" si="88"/>
        <v>0.63278638604595661</v>
      </c>
      <c r="Y114" s="15">
        <f t="shared" ca="1" si="88"/>
        <v>0.30887666781678202</v>
      </c>
      <c r="Z114" s="15">
        <f t="shared" ca="1" si="88"/>
        <v>0.77640196811841788</v>
      </c>
      <c r="AB114" s="5">
        <f ca="1">_xlfn.NORM.INV(B114,Satokasvi!$H$8,Satokasvi!$I$8)*_xlfn.BINOM.INV(1,(1-Satokasvi!$H$15),B114)</f>
        <v>0</v>
      </c>
      <c r="AC114" s="5">
        <f ca="1">_xlfn.NORM.INV(C114,Satokasvi!$H$8,Satokasvi!$I$8)*_xlfn.BINOM.INV(1,(1-Satokasvi!$H$15),C114)</f>
        <v>2770.6658488572793</v>
      </c>
      <c r="AD114" s="5">
        <f ca="1">_xlfn.NORM.INV(D114,Satokasvi!$H$8,Satokasvi!$I$8)*_xlfn.BINOM.INV(1,(1-Satokasvi!$H$15),D114)</f>
        <v>3253.580783321479</v>
      </c>
      <c r="AE114" s="5">
        <f ca="1">_xlfn.NORM.INV(E114,Satokasvi!$H$8,Satokasvi!$I$8)*_xlfn.BINOM.INV(1,(1-Satokasvi!$H$15),E114)</f>
        <v>0</v>
      </c>
      <c r="AF114" s="5">
        <f ca="1">_xlfn.NORM.INV(F114,Satokasvi!$H$8,Satokasvi!$I$8)*_xlfn.BINOM.INV(1,(1-Satokasvi!$H$15),F114)</f>
        <v>2424.9416720233808</v>
      </c>
      <c r="AG114" s="5">
        <f ca="1">_xlfn.NORM.INV(G114,Satokasvi!$H$8,Satokasvi!$I$8)*_xlfn.BINOM.INV(1,(1-Satokasvi!$H$15),G114)</f>
        <v>0</v>
      </c>
      <c r="AH114" s="5">
        <f ca="1">_xlfn.NORM.INV(H114,Satokasvi!$H$8,Satokasvi!$I$8)*_xlfn.BINOM.INV(1,(1-Satokasvi!$H$15),H114)</f>
        <v>2756.5083170372486</v>
      </c>
      <c r="AI114" s="5">
        <f ca="1">_xlfn.NORM.INV(I114,Satokasvi!$H$8,Satokasvi!$I$8)*_xlfn.BINOM.INV(1,(1-Satokasvi!$H$15),I114)</f>
        <v>2520.6992748651815</v>
      </c>
      <c r="AJ114" s="5">
        <f ca="1">_xlfn.NORM.INV(J114,Satokasvi!$H$8,Satokasvi!$I$8)*_xlfn.BINOM.INV(1,(1-Satokasvi!$H$15),J114)</f>
        <v>2750.8060119794704</v>
      </c>
      <c r="AK114" s="5">
        <f ca="1">_xlfn.NORM.INV(K114,Satokasvi!$H$8,Satokasvi!$I$8)*_xlfn.BINOM.INV(1,(1-Satokasvi!$H$15),K114)</f>
        <v>2495.0768193184072</v>
      </c>
      <c r="AL114" s="5">
        <f ca="1">_xlfn.NORM.INV(L114,Satokasvi!$H$8,Satokasvi!$I$8)*_xlfn.BINOM.INV(1,(1-Satokasvi!$H$15),L114)</f>
        <v>2902.384640814249</v>
      </c>
      <c r="AM114" s="5">
        <f ca="1">_xlfn.NORM.INV(M114,Satokasvi!$H$8,Satokasvi!$I$8)*_xlfn.BINOM.INV(1,(1-Satokasvi!$H$15),M114)</f>
        <v>0</v>
      </c>
      <c r="AN114" s="5">
        <f ca="1">_xlfn.NORM.INV(N114,Satokasvi!$H$8,Satokasvi!$I$8)*_xlfn.BINOM.INV(1,(1-Satokasvi!$H$15),N114)</f>
        <v>2352.924962085202</v>
      </c>
      <c r="AO114" s="5">
        <f ca="1">_xlfn.NORM.INV(O114,Satokasvi!$H$8,Satokasvi!$I$8)*_xlfn.BINOM.INV(1,(1-Satokasvi!$H$15),O114)</f>
        <v>2475.3787518641284</v>
      </c>
      <c r="AP114" s="5">
        <f ca="1">_xlfn.NORM.INV(P114,Satokasvi!$H$8,Satokasvi!$I$8)*_xlfn.BINOM.INV(1,(1-Satokasvi!$H$15),P114)</f>
        <v>2867.1223610049733</v>
      </c>
      <c r="AQ114" s="5">
        <f ca="1">_xlfn.NORM.INV(Q114,Satokasvi!$H$8,Satokasvi!$I$8)*_xlfn.BINOM.INV(1,(1-Satokasvi!$H$15),Q114)</f>
        <v>2461.7058652396013</v>
      </c>
      <c r="AR114" s="5">
        <f ca="1">_xlfn.NORM.INV(R114,Satokasvi!$H$8,Satokasvi!$I$8)*_xlfn.BINOM.INV(1,(1-Satokasvi!$H$15),R114)</f>
        <v>2580.0765919655978</v>
      </c>
      <c r="AS114" s="5">
        <f ca="1">_xlfn.NORM.INV(S114,Satokasvi!$H$8,Satokasvi!$I$8)*_xlfn.BINOM.INV(1,(1-Satokasvi!$H$15),S114)</f>
        <v>2422.5885135388853</v>
      </c>
      <c r="AT114" s="5">
        <f ca="1">_xlfn.NORM.INV(T114,Satokasvi!$H$8,Satokasvi!$I$8)*_xlfn.BINOM.INV(1,(1-Satokasvi!$H$15),T114)</f>
        <v>2647.1331583057004</v>
      </c>
      <c r="AU114" s="5">
        <f ca="1">_xlfn.NORM.INV(U114,Satokasvi!$H$8,Satokasvi!$I$8)*_xlfn.BINOM.INV(1,(1-Satokasvi!$H$15),U114)</f>
        <v>2402.4555475145512</v>
      </c>
      <c r="AV114" s="5">
        <f ca="1">_xlfn.NORM.INV(V114,Satokasvi!$H$8,Satokasvi!$I$8)*_xlfn.BINOM.INV(1,(1-Satokasvi!$H$15),V114)</f>
        <v>0</v>
      </c>
      <c r="AW114" s="5">
        <f ca="1">_xlfn.NORM.INV(W114,Satokasvi!$H$8,Satokasvi!$I$8)*_xlfn.BINOM.INV(1,(1-Satokasvi!$H$15),W114)</f>
        <v>2462.6655003561932</v>
      </c>
      <c r="AX114" s="5">
        <f ca="1">_xlfn.NORM.INV(X114,Satokasvi!$H$8,Satokasvi!$I$8)*_xlfn.BINOM.INV(1,(1-Satokasvi!$H$15),X114)</f>
        <v>2584.810567660511</v>
      </c>
      <c r="AY114" s="5">
        <f ca="1">_xlfn.NORM.INV(Y114,Satokasvi!$H$8,Satokasvi!$I$8)*_xlfn.BINOM.INV(1,(1-Satokasvi!$H$15),Y114)</f>
        <v>2375.2407561016294</v>
      </c>
      <c r="AZ114" s="5">
        <f ca="1">_xlfn.NORM.INV(Z114,Satokasvi!$H$8,Satokasvi!$I$8)*_xlfn.BINOM.INV(1,(1-Satokasvi!$H$15),Z114)</f>
        <v>2690.0244767032177</v>
      </c>
      <c r="BB114" s="5">
        <f ca="1">IF(C$11="x",0,_xlfn.NORM.INV(B114,Satokasvi!$H$8,Satokasvi!$I$8)*IF(C$8="x",(1+Toimenpiteet!$C$7),1)*IF(C$9="x",(1+Toimenpiteet!$C$34),1)*(1+C$30)*_xlfn.BINOM.INV(1,(1-(Satokasvi!$H$15*(1+C$41))),B114))</f>
        <v>0</v>
      </c>
      <c r="BC114" s="5">
        <f ca="1">IF(D$11="x",0,_xlfn.NORM.INV(C114,Satokasvi!$H$8,Satokasvi!$I$8)*IF(D$8="x",(1+Toimenpiteet!$C$7),1)*IF(D$9="x",(1+Toimenpiteet!$C$34),1)*(1+D$30)*_xlfn.BINOM.INV(1,(1-(Satokasvi!$H$15*(1+D$41))),C114))</f>
        <v>2770.6658488572793</v>
      </c>
      <c r="BD114" s="5">
        <f ca="1">IF(E$11="x",0,_xlfn.NORM.INV(D114,Satokasvi!$H$8,Satokasvi!$I$8)*IF(E$8="x",(1+Toimenpiteet!$C$7),1)*IF(E$9="x",(1+Toimenpiteet!$C$34),1)*(1+E$30)*_xlfn.BINOM.INV(1,(1-(Satokasvi!$H$15*(1+E$41))),D114))</f>
        <v>3253.580783321479</v>
      </c>
      <c r="BE114" s="5">
        <f ca="1">IF(F$11="x",0,_xlfn.NORM.INV(E114,Satokasvi!$H$8,Satokasvi!$I$8)*IF(F$8="x",(1+Toimenpiteet!$C$7),1)*IF(F$9="x",(1+Toimenpiteet!$C$34),1)*(1+F$30)*_xlfn.BINOM.INV(1,(1-(Satokasvi!$H$15*(1+F$41))),E114))</f>
        <v>0</v>
      </c>
      <c r="BF114" s="5">
        <f ca="1">IF(G$11="x",0,_xlfn.NORM.INV(F114,Satokasvi!$H$8,Satokasvi!$I$8)*IF(G$8="x",(1+Toimenpiteet!$C$7),1)*IF(G$9="x",(1+Toimenpiteet!$C$34),1)*(1+G$30)*_xlfn.BINOM.INV(1,(1-(Satokasvi!$H$15*(1+G$41))),F114))</f>
        <v>2424.9416720233808</v>
      </c>
      <c r="BG114" s="5">
        <f ca="1">IF(H$11="x",0,_xlfn.NORM.INV(G114,Satokasvi!$H$8,Satokasvi!$I$8)*IF(H$8="x",(1+Toimenpiteet!$C$7),1)*IF(H$9="x",(1+Toimenpiteet!$C$34),1)*(1+H$30)*_xlfn.BINOM.INV(1,(1-(Satokasvi!$H$15*(1+H$41))),G114))</f>
        <v>0</v>
      </c>
      <c r="BH114" s="5">
        <f ca="1">IF(I$11="x",0,_xlfn.NORM.INV(H114,Satokasvi!$H$8,Satokasvi!$I$8)*IF(I$8="x",(1+Toimenpiteet!$C$7),1)*IF(I$9="x",(1+Toimenpiteet!$C$34),1)*(1+I$30)*_xlfn.BINOM.INV(1,(1-(Satokasvi!$H$15*(1+I$41))),H114))</f>
        <v>2756.5083170372486</v>
      </c>
      <c r="BI114" s="5">
        <f ca="1">IF(J$11="x",0,_xlfn.NORM.INV(I114,Satokasvi!$H$8,Satokasvi!$I$8)*IF(J$8="x",(1+Toimenpiteet!$C$7),1)*IF(J$9="x",(1+Toimenpiteet!$C$34),1)*(1+J$30)*_xlfn.BINOM.INV(1,(1-(Satokasvi!$H$15*(1+J$41))),I114))</f>
        <v>2520.6992748651815</v>
      </c>
      <c r="BJ114" s="5">
        <f ca="1">IF(K$11="x",0,_xlfn.NORM.INV(J114,Satokasvi!$H$8,Satokasvi!$I$8)*IF(K$8="x",(1+Toimenpiteet!$C$7),1)*IF(K$9="x",(1+Toimenpiteet!$C$34),1)*(1+K$30)*_xlfn.BINOM.INV(1,(1-(Satokasvi!$H$15*(1+K$41))),J114))</f>
        <v>2750.8060119794704</v>
      </c>
      <c r="BK114" s="5">
        <f ca="1">IF(L$11="x",0,_xlfn.NORM.INV(K114,Satokasvi!$H$8,Satokasvi!$I$8)*IF(L$8="x",(1+Toimenpiteet!$C$7),1)*IF(L$9="x",(1+Toimenpiteet!$C$34),1)*(1+L$30)*_xlfn.BINOM.INV(1,(1-(Satokasvi!$H$15*(1+L$41))),K114))</f>
        <v>2495.0768193184072</v>
      </c>
      <c r="BL114" s="5">
        <f ca="1">IF(M$11="x",0,_xlfn.NORM.INV(L114,Satokasvi!$H$8,Satokasvi!$I$8)*IF(M$8="x",(1+Toimenpiteet!$C$7),1)*IF(M$9="x",(1+Toimenpiteet!$C$34),1)*(1+M$30)*_xlfn.BINOM.INV(1,(1-(Satokasvi!$H$15*(1+M$41))),L114))</f>
        <v>2902.384640814249</v>
      </c>
      <c r="BM114" s="5">
        <f ca="1">IF(N$11="x",0,_xlfn.NORM.INV(M114,Satokasvi!$H$8,Satokasvi!$I$8)*IF(N$8="x",(1+Toimenpiteet!$C$7),1)*IF(N$9="x",(1+Toimenpiteet!$C$34),1)*(1+N$30)*_xlfn.BINOM.INV(1,(1-(Satokasvi!$H$15*(1+N$41))),M114))</f>
        <v>0</v>
      </c>
      <c r="BN114" s="5">
        <f ca="1">IF(O$11="x",0,_xlfn.NORM.INV(N114,Satokasvi!$H$8,Satokasvi!$I$8)*IF(O$8="x",(1+Toimenpiteet!$C$7),1)*IF(O$9="x",(1+Toimenpiteet!$C$34),1)*(1+O$30)*_xlfn.BINOM.INV(1,(1-(Satokasvi!$H$15*(1+O$41))),N114))</f>
        <v>2352.924962085202</v>
      </c>
      <c r="BO114" s="5">
        <f ca="1">IF(P$11="x",0,_xlfn.NORM.INV(O114,Satokasvi!$H$8,Satokasvi!$I$8)*IF(P$8="x",(1+Toimenpiteet!$C$7),1)*IF(P$9="x",(1+Toimenpiteet!$C$34),1)*(1+P$30)*_xlfn.BINOM.INV(1,(1-(Satokasvi!$H$15*(1+P$41))),O114))</f>
        <v>2475.3787518641284</v>
      </c>
      <c r="BP114" s="5">
        <f ca="1">IF(Q$11="x",0,_xlfn.NORM.INV(P114,Satokasvi!$H$8,Satokasvi!$I$8)*IF(Q$8="x",(1+Toimenpiteet!$C$7),1)*IF(Q$9="x",(1+Toimenpiteet!$C$34),1)*(1+Q$30)*_xlfn.BINOM.INV(1,(1-(Satokasvi!$H$15*(1+Q$41))),P114))</f>
        <v>2867.1223610049733</v>
      </c>
      <c r="BQ114" s="5">
        <f ca="1">IF(R$11="x",0,_xlfn.NORM.INV(Q114,Satokasvi!$H$8,Satokasvi!$I$8)*IF(R$8="x",(1+Toimenpiteet!$C$7),1)*IF(R$9="x",(1+Toimenpiteet!$C$34),1)*(1+R$30)*_xlfn.BINOM.INV(1,(1-(Satokasvi!$H$15*(1+R$41))),Q114))</f>
        <v>2461.7058652396013</v>
      </c>
      <c r="BR114" s="5">
        <f ca="1">IF(S$11="x",0,_xlfn.NORM.INV(R114,Satokasvi!$H$8,Satokasvi!$I$8)*IF(S$8="x",(1+Toimenpiteet!$C$7),1)*IF(S$9="x",(1+Toimenpiteet!$C$34),1)*(1+S$30)*_xlfn.BINOM.INV(1,(1-(Satokasvi!$H$15*(1+S$41))),R114))</f>
        <v>2580.0765919655978</v>
      </c>
      <c r="BS114" s="5">
        <f ca="1">IF(T$11="x",0,_xlfn.NORM.INV(S114,Satokasvi!$H$8,Satokasvi!$I$8)*IF(T$8="x",(1+Toimenpiteet!$C$7),1)*IF(T$9="x",(1+Toimenpiteet!$C$34),1)*(1+T$30)*_xlfn.BINOM.INV(1,(1-(Satokasvi!$H$15*(1+T$41))),S114))</f>
        <v>2422.5885135388853</v>
      </c>
      <c r="BT114" s="5">
        <f ca="1">IF(U$11="x",0,_xlfn.NORM.INV(T114,Satokasvi!$H$8,Satokasvi!$I$8)*IF(U$8="x",(1+Toimenpiteet!$C$7),1)*IF(U$9="x",(1+Toimenpiteet!$C$34),1)*(1+U$30)*_xlfn.BINOM.INV(1,(1-(Satokasvi!$H$15*(1+U$41))),T114))</f>
        <v>2647.1331583057004</v>
      </c>
      <c r="BU114" s="5">
        <f ca="1">IF(V$11="x",0,_xlfn.NORM.INV(U114,Satokasvi!$H$8,Satokasvi!$I$8)*IF(V$8="x",(1+Toimenpiteet!$C$7),1)*IF(V$9="x",(1+Toimenpiteet!$C$34),1)*(1+V$30)*_xlfn.BINOM.INV(1,(1-(Satokasvi!$H$15*(1+V$41))),U114))</f>
        <v>2402.4555475145512</v>
      </c>
      <c r="BV114" s="5">
        <f ca="1">IF(W$11="x",0,_xlfn.NORM.INV(V114,Satokasvi!$H$8,Satokasvi!$I$8)*IF(W$8="x",(1+Toimenpiteet!$C$7),1)*IF(W$9="x",(1+Toimenpiteet!$C$34),1)*(1+W$30)*_xlfn.BINOM.INV(1,(1-(Satokasvi!$H$15*(1+W$41))),V114))</f>
        <v>0</v>
      </c>
      <c r="BW114" s="5">
        <f ca="1">IF(X$11="x",0,_xlfn.NORM.INV(W114,Satokasvi!$H$8,Satokasvi!$I$8)*IF(X$8="x",(1+Toimenpiteet!$C$7),1)*IF(X$9="x",(1+Toimenpiteet!$C$34),1)*(1+X$30)*_xlfn.BINOM.INV(1,(1-(Satokasvi!$H$15*(1+X$41))),W114))</f>
        <v>2462.6655003561932</v>
      </c>
      <c r="BX114" s="5">
        <f ca="1">IF(Y$11="x",0,_xlfn.NORM.INV(X114,Satokasvi!$H$8,Satokasvi!$I$8)*IF(Y$8="x",(1+Toimenpiteet!$C$7),1)*IF(Y$9="x",(1+Toimenpiteet!$C$34),1)*(1+Y$30)*_xlfn.BINOM.INV(1,(1-(Satokasvi!$H$15*(1+Y$41))),X114))</f>
        <v>2584.810567660511</v>
      </c>
      <c r="BY114" s="5">
        <f ca="1">IF(Z$11="x",0,_xlfn.NORM.INV(Y114,Satokasvi!$H$8,Satokasvi!$I$8)*IF(Z$8="x",(1+Toimenpiteet!$C$7),1)*IF(Z$9="x",(1+Toimenpiteet!$C$34),1)*(1+Z$30)*_xlfn.BINOM.INV(1,(1-(Satokasvi!$H$15*(1+Z$41))),Y114))</f>
        <v>2375.2407561016294</v>
      </c>
      <c r="BZ114" s="5">
        <f ca="1">IF(AA$11="x",0,_xlfn.NORM.INV(Z114,Satokasvi!$H$8,Satokasvi!$I$8)*IF(AA$8="x",(1+Toimenpiteet!$C$7),1)*IF(AA$9="x",(1+Toimenpiteet!$C$34),1)*(1+AA$30)*_xlfn.BINOM.INV(1,(1-(Satokasvi!$H$15*(1+AA$41))),Z114))</f>
        <v>2690.0244767032177</v>
      </c>
      <c r="CB114" s="35">
        <f ca="1">_xlfn.NORM.INV(RAND(),Satokasvi!$H$13,Satokasvi!$I$13)</f>
        <v>223.13537305174376</v>
      </c>
      <c r="CC114" s="35">
        <f ca="1">_xlfn.NORM.INV(RAND(),Satokasvi!$H$13,Satokasvi!$I$13)</f>
        <v>261.20756961974706</v>
      </c>
      <c r="CD114" s="35">
        <f ca="1">_xlfn.NORM.INV(RAND(),Satokasvi!$H$13,Satokasvi!$I$13)</f>
        <v>195.31540396637726</v>
      </c>
      <c r="CE114" s="35">
        <f ca="1">_xlfn.NORM.INV(RAND(),Satokasvi!$H$13,Satokasvi!$I$13)</f>
        <v>174.29635721237139</v>
      </c>
      <c r="CF114" s="35">
        <f ca="1">_xlfn.NORM.INV(RAND(),Satokasvi!$H$13,Satokasvi!$I$13)</f>
        <v>238.30085866251775</v>
      </c>
      <c r="CG114" s="35">
        <f ca="1">_xlfn.NORM.INV(RAND(),Satokasvi!$H$13,Satokasvi!$I$13)</f>
        <v>148.63744358766931</v>
      </c>
      <c r="CH114" s="35">
        <f ca="1">_xlfn.NORM.INV(RAND(),Satokasvi!$H$13,Satokasvi!$I$13)</f>
        <v>216.81436484297566</v>
      </c>
      <c r="CI114" s="35">
        <f ca="1">_xlfn.NORM.INV(RAND(),Satokasvi!$H$13,Satokasvi!$I$13)</f>
        <v>233.8381205746629</v>
      </c>
      <c r="CJ114" s="35">
        <f ca="1">_xlfn.NORM.INV(RAND(),Satokasvi!$H$13,Satokasvi!$I$13)</f>
        <v>195.66803261147757</v>
      </c>
      <c r="CK114" s="35">
        <f ca="1">_xlfn.NORM.INV(RAND(),Satokasvi!$H$13,Satokasvi!$I$13)</f>
        <v>163.7515872840705</v>
      </c>
      <c r="CL114" s="35">
        <f ca="1">_xlfn.NORM.INV(RAND(),Satokasvi!$H$13,Satokasvi!$I$13)</f>
        <v>161.35544302150299</v>
      </c>
      <c r="CM114" s="35">
        <f ca="1">_xlfn.NORM.INV(RAND(),Satokasvi!$H$13,Satokasvi!$I$13)</f>
        <v>292.62051245210159</v>
      </c>
      <c r="CN114" s="35">
        <f ca="1">_xlfn.NORM.INV(RAND(),Satokasvi!$H$13,Satokasvi!$I$13)</f>
        <v>129.15923202774655</v>
      </c>
      <c r="CO114" s="35">
        <f ca="1">_xlfn.NORM.INV(RAND(),Satokasvi!$H$13,Satokasvi!$I$13)</f>
        <v>257.52374856994629</v>
      </c>
      <c r="CP114" s="35">
        <f ca="1">_xlfn.NORM.INV(RAND(),Satokasvi!$H$13,Satokasvi!$I$13)</f>
        <v>171.18073295024979</v>
      </c>
      <c r="CQ114" s="35">
        <f ca="1">_xlfn.NORM.INV(RAND(),Satokasvi!$H$13,Satokasvi!$I$13)</f>
        <v>241.28605984954234</v>
      </c>
      <c r="CR114" s="35">
        <f ca="1">_xlfn.NORM.INV(RAND(),Satokasvi!$H$13,Satokasvi!$I$13)</f>
        <v>196.61516906974762</v>
      </c>
      <c r="CS114" s="35">
        <f ca="1">_xlfn.NORM.INV(RAND(),Satokasvi!$H$13,Satokasvi!$I$13)</f>
        <v>216.43939993850125</v>
      </c>
      <c r="CT114" s="35">
        <f ca="1">_xlfn.NORM.INV(RAND(),Satokasvi!$H$13,Satokasvi!$I$13)</f>
        <v>176.57624625215126</v>
      </c>
      <c r="CU114" s="35">
        <f ca="1">_xlfn.NORM.INV(RAND(),Satokasvi!$H$13,Satokasvi!$I$13)</f>
        <v>215.14530862758161</v>
      </c>
      <c r="CV114" s="35">
        <f ca="1">_xlfn.NORM.INV(RAND(),Satokasvi!$H$13,Satokasvi!$I$13)</f>
        <v>195.82951365141085</v>
      </c>
      <c r="CW114" s="35">
        <f ca="1">_xlfn.NORM.INV(RAND(),Satokasvi!$H$13,Satokasvi!$I$13)</f>
        <v>226.02142979182833</v>
      </c>
      <c r="CX114" s="35">
        <f ca="1">_xlfn.NORM.INV(RAND(),Satokasvi!$H$13,Satokasvi!$I$13)</f>
        <v>215.75654513805728</v>
      </c>
      <c r="CY114" s="35">
        <f ca="1">_xlfn.NORM.INV(RAND(),Satokasvi!$H$13,Satokasvi!$I$13)</f>
        <v>171.11215988635095</v>
      </c>
      <c r="CZ114" s="35">
        <f ca="1">_xlfn.NORM.INV(RAND(),Satokasvi!$H$13,Satokasvi!$I$13)</f>
        <v>193.7009312252838</v>
      </c>
      <c r="DB114" s="37">
        <f ca="1">(AB114*(CB114/1000)+(Satokasvi!$E$28-Satokasvi!$E$7))/(1+$C$13)^DB$61</f>
        <v>-257.28155339805824</v>
      </c>
      <c r="DC114" s="37">
        <f ca="1">(AC114*(CC114/1000)+(Satokasvi!$E$28-Satokasvi!$E$7))/(1+$C$13)^DC$61</f>
        <v>432.38655161508478</v>
      </c>
      <c r="DD114" s="37">
        <f ca="1">(AD114*(CD114/1000)+(Satokasvi!$E$28-Satokasvi!$E$7))/(1+$C$13)^DD$61</f>
        <v>339.03659837422964</v>
      </c>
      <c r="DE114" s="37">
        <f ca="1">(AE114*(CE114/1000)+(Satokasvi!$E$28-Satokasvi!$E$7))/(1+$C$13)^DE$61</f>
        <v>-235.44906769765757</v>
      </c>
      <c r="DF114" s="37">
        <f ca="1">(AF114*(CF114/1000)+(Satokasvi!$E$28-Satokasvi!$E$7))/(1+$C$13)^DF$61</f>
        <v>269.8806861859735</v>
      </c>
      <c r="DG114" s="37">
        <f ca="1">(AG114*(CG114/1000)+(Satokasvi!$E$28-Satokasvi!$E$7))/(1+$C$13)^DG$61</f>
        <v>-221.93332802116842</v>
      </c>
      <c r="DH114" s="37">
        <f ca="1">(AH114*(CH114/1000)+(Satokasvi!$E$28-Satokasvi!$E$7))/(1+$C$13)^DH$61</f>
        <v>270.47537905677348</v>
      </c>
      <c r="DI114" s="37">
        <f ca="1">(AI114*(CI114/1000)+(Satokasvi!$E$28-Satokasvi!$E$7))/(1+$C$13)^DI$61</f>
        <v>256.11244355645334</v>
      </c>
      <c r="DJ114" s="37">
        <f ca="1">(AJ114*(CJ114/1000)+(Satokasvi!$E$28-Satokasvi!$E$7))/(1+$C$13)^DJ$61</f>
        <v>209.4193870983228</v>
      </c>
      <c r="DK114" s="37">
        <f ca="1">(AK114*(CK114/1000)+(Satokasvi!$E$28-Satokasvi!$E$7))/(1+$C$13)^DK$61</f>
        <v>106.83163905565885</v>
      </c>
      <c r="DL114" s="37">
        <f ca="1">(AL114*(CL114/1000)+(Satokasvi!$E$28-Satokasvi!$E$7))/(1+$C$13)^DL$61</f>
        <v>146.87948607339217</v>
      </c>
      <c r="DM114" s="37">
        <f ca="1">(AM114*(CM114/1000)+(Satokasvi!$E$28-Satokasvi!$E$7))/(1+$C$13)^DM$61</f>
        <v>-185.86566825113789</v>
      </c>
      <c r="DN114" s="37">
        <f ca="1">(AN114*(CN114/1000)+(Satokasvi!$E$28-Satokasvi!$E$7))/(1+$C$13)^DN$61</f>
        <v>26.490356173305859</v>
      </c>
      <c r="DO114" s="37">
        <f ca="1">(AO114*(CO114/1000)+(Satokasvi!$E$28-Satokasvi!$E$7))/(1+$C$13)^DO$61</f>
        <v>246.24576591390212</v>
      </c>
      <c r="DP114" s="37">
        <f ca="1">(AP114*(CP114/1000)+(Satokasvi!$E$28-Satokasvi!$E$7))/(1+$C$13)^DP$61</f>
        <v>144.92992909154225</v>
      </c>
      <c r="DQ114" s="37">
        <f ca="1">(AQ114*(CQ114/1000)+(Satokasvi!$E$28-Satokasvi!$E$7))/(1+$C$13)^DQ$61</f>
        <v>205.00653622161974</v>
      </c>
      <c r="DR114" s="37">
        <f ca="1">(AR114*(CR114/1000)+(Satokasvi!$E$28-Satokasvi!$E$7))/(1+$C$13)^DR$61</f>
        <v>146.58471271741507</v>
      </c>
      <c r="DS114" s="37">
        <f ca="1">(AS114*(CS114/1000)+(Satokasvi!$E$28-Satokasvi!$E$7))/(1+$C$13)^DS$61</f>
        <v>152.3370346082088</v>
      </c>
      <c r="DT114" s="37">
        <f ca="1">(AT114*(CT114/1000)+(Satokasvi!$E$28-Satokasvi!$E$7))/(1+$C$13)^DT$61</f>
        <v>115.43777454774603</v>
      </c>
      <c r="DU114" s="37">
        <f ca="1">(AU114*(CU114/1000)+(Satokasvi!$E$28-Satokasvi!$E$7))/(1+$C$13)^DU$61</f>
        <v>139.45821021381704</v>
      </c>
      <c r="DV114" s="37">
        <f ca="1">(AV114*(CV114/1000)+(Satokasvi!$E$28-Satokasvi!$E$7))/(1+$C$13)^DV$61</f>
        <v>-142.45055811590174</v>
      </c>
      <c r="DW114" s="37">
        <f ca="1">(AW114*(CW114/1000)+(Satokasvi!$E$28-Satokasvi!$E$7))/(1+$C$13)^DW$61</f>
        <v>152.19177427532208</v>
      </c>
      <c r="DX114" s="37">
        <f ca="1">(AX114*(CX114/1000)+(Satokasvi!$E$28-Satokasvi!$E$7))/(1+$C$13)^DX$61</f>
        <v>148.30350545297009</v>
      </c>
      <c r="DY114" s="37">
        <f ca="1">(AY114*(CY114/1000)+(Satokasvi!$E$28-Satokasvi!$E$7))/(1+$C$13)^DY$61</f>
        <v>69.575455564906321</v>
      </c>
      <c r="DZ114" s="37">
        <f ca="1">(AZ114*(CZ114/1000)+(Satokasvi!$E$28-Satokasvi!$E$7))/(1+$C$13)^DZ$61</f>
        <v>122.29579963072212</v>
      </c>
      <c r="EB114" s="37">
        <f ca="1">IF(C$11="x",Toimenpiteet!$E$115,BB114*(CB114/1000)+(Satokasvi!$E$28-Satokasvi!$E$7)+IF(C$8="x",Toimenpiteet!$E$29,0)+IF(C$9="x",Toimenpiteet!$E$60,0)+IF(C$10="x",Toimenpiteet!$E$88,0))/(1+$C$13)^EB$61</f>
        <v>-257.28155339805824</v>
      </c>
      <c r="EC114" s="37">
        <f ca="1">IF(D$11="x",Toimenpiteet!$E$115,BC114*(CC114/1000)+(Satokasvi!$E$28-Satokasvi!$E$7)+IF(D$8="x",Toimenpiteet!$E$29,0)+IF(D$9="x",Toimenpiteet!$E$60,0)+IF(D$10="x",Toimenpiteet!$E$88,0))/(1+$C$13)^EC$61</f>
        <v>432.38655161508478</v>
      </c>
      <c r="ED114" s="37">
        <f ca="1">IF(E$11="x",Toimenpiteet!$E$115,BD114*(CD114/1000)+(Satokasvi!$E$28-Satokasvi!$E$7)+IF(E$8="x",Toimenpiteet!$E$29,0)+IF(E$9="x",Toimenpiteet!$E$60,0)+IF(E$10="x",Toimenpiteet!$E$88,0))/(1+$C$13)^ED$61</f>
        <v>339.03659837422964</v>
      </c>
      <c r="EE114" s="37">
        <f ca="1">IF(F$11="x",Toimenpiteet!$E$115,BE114*(CE114/1000)+(Satokasvi!$E$28-Satokasvi!$E$7)+IF(F$8="x",Toimenpiteet!$E$29,0)+IF(F$9="x",Toimenpiteet!$E$60,0)+IF(F$10="x",Toimenpiteet!$E$88,0))/(1+$C$13)^EE$61</f>
        <v>-235.44906769765757</v>
      </c>
      <c r="EF114" s="37">
        <f ca="1">IF(G$11="x",Toimenpiteet!$E$115,BF114*(CF114/1000)+(Satokasvi!$E$28-Satokasvi!$E$7)+IF(G$8="x",Toimenpiteet!$E$29,0)+IF(G$9="x",Toimenpiteet!$E$60,0)+IF(G$10="x",Toimenpiteet!$E$88,0))/(1+$C$13)^EF$61</f>
        <v>269.8806861859735</v>
      </c>
      <c r="EG114" s="37">
        <f ca="1">IF(H$11="x",Toimenpiteet!$E$115,BG114*(CG114/1000)+(Satokasvi!$E$28-Satokasvi!$E$7)+IF(H$8="x",Toimenpiteet!$E$29,0)+IF(H$9="x",Toimenpiteet!$E$60,0)+IF(H$10="x",Toimenpiteet!$E$88,0))/(1+$C$13)^EG$61</f>
        <v>-221.93332802116842</v>
      </c>
      <c r="EH114" s="37">
        <f ca="1">IF(I$11="x",Toimenpiteet!$E$115,BH114*(CH114/1000)+(Satokasvi!$E$28-Satokasvi!$E$7)+IF(I$8="x",Toimenpiteet!$E$29,0)+IF(I$9="x",Toimenpiteet!$E$60,0)+IF(I$10="x",Toimenpiteet!$E$88,0))/(1+$C$13)^EH$61</f>
        <v>270.47537905677348</v>
      </c>
      <c r="EI114" s="37">
        <f ca="1">IF(J$11="x",Toimenpiteet!$E$115,BI114*(CI114/1000)+(Satokasvi!$E$28-Satokasvi!$E$7)+IF(J$8="x",Toimenpiteet!$E$29,0)+IF(J$9="x",Toimenpiteet!$E$60,0)+IF(J$10="x",Toimenpiteet!$E$88,0))/(1+$C$13)^EI$61</f>
        <v>256.11244355645334</v>
      </c>
      <c r="EJ114" s="37">
        <f ca="1">IF(K$11="x",Toimenpiteet!$E$115,BJ114*(CJ114/1000)+(Satokasvi!$E$28-Satokasvi!$E$7)+IF(K$8="x",Toimenpiteet!$E$29,0)+IF(K$9="x",Toimenpiteet!$E$60,0)+IF(K$10="x",Toimenpiteet!$E$88,0))/(1+$C$13)^EJ$61</f>
        <v>209.4193870983228</v>
      </c>
      <c r="EK114" s="37">
        <f ca="1">IF(L$11="x",Toimenpiteet!$E$115,BK114*(CK114/1000)+(Satokasvi!$E$28-Satokasvi!$E$7)+IF(L$8="x",Toimenpiteet!$E$29,0)+IF(L$9="x",Toimenpiteet!$E$60,0)+IF(L$10="x",Toimenpiteet!$E$88,0))/(1+$C$13)^EK$61</f>
        <v>106.83163905565885</v>
      </c>
      <c r="EL114" s="37">
        <f ca="1">IF(M$11="x",Toimenpiteet!$E$115,BL114*(CL114/1000)+(Satokasvi!$E$28-Satokasvi!$E$7)+IF(M$8="x",Toimenpiteet!$E$29,0)+IF(M$9="x",Toimenpiteet!$E$60,0)+IF(M$10="x",Toimenpiteet!$E$88,0))/(1+$C$13)^EL$61</f>
        <v>146.87948607339217</v>
      </c>
      <c r="EM114" s="37">
        <f ca="1">IF(N$11="x",Toimenpiteet!$E$115,BM114*(CM114/1000)+(Satokasvi!$E$28-Satokasvi!$E$7)+IF(N$8="x",Toimenpiteet!$E$29,0)+IF(N$9="x",Toimenpiteet!$E$60,0)+IF(N$10="x",Toimenpiteet!$E$88,0))/(1+$C$13)^EM$61</f>
        <v>-185.86566825113789</v>
      </c>
      <c r="EN114" s="37">
        <f ca="1">IF(O$11="x",Toimenpiteet!$E$115,BN114*(CN114/1000)+(Satokasvi!$E$28-Satokasvi!$E$7)+IF(O$8="x",Toimenpiteet!$E$29,0)+IF(O$9="x",Toimenpiteet!$E$60,0)+IF(O$10="x",Toimenpiteet!$E$88,0))/(1+$C$13)^EN$61</f>
        <v>26.490356173305859</v>
      </c>
      <c r="EO114" s="37">
        <f ca="1">IF(P$11="x",Toimenpiteet!$E$115,BO114*(CO114/1000)+(Satokasvi!$E$28-Satokasvi!$E$7)+IF(P$8="x",Toimenpiteet!$E$29,0)+IF(P$9="x",Toimenpiteet!$E$60,0)+IF(P$10="x",Toimenpiteet!$E$88,0))/(1+$C$13)^EO$61</f>
        <v>246.24576591390212</v>
      </c>
      <c r="EP114" s="37">
        <f ca="1">IF(Q$11="x",Toimenpiteet!$E$115,BP114*(CP114/1000)+(Satokasvi!$E$28-Satokasvi!$E$7)+IF(Q$8="x",Toimenpiteet!$E$29,0)+IF(Q$9="x",Toimenpiteet!$E$60,0)+IF(Q$10="x",Toimenpiteet!$E$88,0))/(1+$C$13)^EP$61</f>
        <v>144.92992909154225</v>
      </c>
      <c r="EQ114" s="37">
        <f ca="1">IF(R$11="x",Toimenpiteet!$E$115,BQ114*(CQ114/1000)+(Satokasvi!$E$28-Satokasvi!$E$7)+IF(R$8="x",Toimenpiteet!$E$29,0)+IF(R$9="x",Toimenpiteet!$E$60,0)+IF(R$10="x",Toimenpiteet!$E$88,0))/(1+$C$13)^EQ$61</f>
        <v>205.00653622161974</v>
      </c>
      <c r="ER114" s="37">
        <f ca="1">IF(S$11="x",Toimenpiteet!$E$115,BR114*(CR114/1000)+(Satokasvi!$E$28-Satokasvi!$E$7)+IF(S$8="x",Toimenpiteet!$E$29,0)+IF(S$9="x",Toimenpiteet!$E$60,0)+IF(S$10="x",Toimenpiteet!$E$88,0))/(1+$C$13)^ER$61</f>
        <v>146.58471271741507</v>
      </c>
      <c r="ES114" s="37">
        <f ca="1">IF(T$11="x",Toimenpiteet!$E$115,BS114*(CS114/1000)+(Satokasvi!$E$28-Satokasvi!$E$7)+IF(T$8="x",Toimenpiteet!$E$29,0)+IF(T$9="x",Toimenpiteet!$E$60,0)+IF(T$10="x",Toimenpiteet!$E$88,0))/(1+$C$13)^ES$61</f>
        <v>152.3370346082088</v>
      </c>
      <c r="ET114" s="37">
        <f ca="1">IF(U$11="x",Toimenpiteet!$E$115,BT114*(CT114/1000)+(Satokasvi!$E$28-Satokasvi!$E$7)+IF(U$8="x",Toimenpiteet!$E$29,0)+IF(U$9="x",Toimenpiteet!$E$60,0)+IF(U$10="x",Toimenpiteet!$E$88,0))/(1+$C$13)^ET$61</f>
        <v>115.43777454774603</v>
      </c>
      <c r="EU114" s="37">
        <f ca="1">IF(V$11="x",Toimenpiteet!$E$115,BU114*(CU114/1000)+(Satokasvi!$E$28-Satokasvi!$E$7)+IF(V$8="x",Toimenpiteet!$E$29,0)+IF(V$9="x",Toimenpiteet!$E$60,0)+IF(V$10="x",Toimenpiteet!$E$88,0))/(1+$C$13)^EU$61</f>
        <v>139.45821021381704</v>
      </c>
      <c r="EV114" s="37">
        <f ca="1">IF(W$11="x",Toimenpiteet!$E$115,BV114*(CV114/1000)+(Satokasvi!$E$28-Satokasvi!$E$7)+IF(W$8="x",Toimenpiteet!$E$29,0)+IF(W$9="x",Toimenpiteet!$E$60,0)+IF(W$10="x",Toimenpiteet!$E$88,0))/(1+$C$13)^EV$61</f>
        <v>-142.45055811590174</v>
      </c>
      <c r="EW114" s="37">
        <f ca="1">IF(X$11="x",Toimenpiteet!$E$115,BW114*(CW114/1000)+(Satokasvi!$E$28-Satokasvi!$E$7)+IF(X$8="x",Toimenpiteet!$E$29,0)+IF(X$9="x",Toimenpiteet!$E$60,0)+IF(X$10="x",Toimenpiteet!$E$88,0))/(1+$C$13)^EW$61</f>
        <v>152.19177427532208</v>
      </c>
      <c r="EX114" s="37">
        <f ca="1">IF(Y$11="x",Toimenpiteet!$E$115,BX114*(CX114/1000)+(Satokasvi!$E$28-Satokasvi!$E$7)+IF(Y$8="x",Toimenpiteet!$E$29,0)+IF(Y$9="x",Toimenpiteet!$E$60,0)+IF(Y$10="x",Toimenpiteet!$E$88,0))/(1+$C$13)^EX$61</f>
        <v>148.30350545297009</v>
      </c>
      <c r="EY114" s="37">
        <f ca="1">IF(Z$11="x",Toimenpiteet!$E$115,BY114*(CY114/1000)+(Satokasvi!$E$28-Satokasvi!$E$7)+IF(Z$8="x",Toimenpiteet!$E$29,0)+IF(Z$9="x",Toimenpiteet!$E$60,0)+IF(Z$10="x",Toimenpiteet!$E$88,0))/(1+$C$13)^EY$61</f>
        <v>69.575455564906321</v>
      </c>
      <c r="EZ114" s="37">
        <f ca="1">IF(AA$11="x",Toimenpiteet!$E$115,BZ114*(CZ114/1000)+(Satokasvi!$E$28-Satokasvi!$E$7)+IF(AA$8="x",Toimenpiteet!$E$29,0)+IF(AA$9="x",Toimenpiteet!$E$60,0)+IF(AA$10="x",Toimenpiteet!$E$88,0))/(1+$C$13)^EZ$61</f>
        <v>122.29579963072212</v>
      </c>
      <c r="FA114" s="37"/>
      <c r="FB114" s="37">
        <f t="shared" ca="1" si="48"/>
        <v>-257.28155339805824</v>
      </c>
      <c r="FC114" s="37">
        <f t="shared" ca="1" si="49"/>
        <v>175.10499821702655</v>
      </c>
      <c r="FD114" s="37">
        <f t="shared" ca="1" si="50"/>
        <v>514.14159659125619</v>
      </c>
      <c r="FE114" s="37">
        <f t="shared" ca="1" si="51"/>
        <v>278.69252889359859</v>
      </c>
      <c r="FF114" s="37">
        <f t="shared" ca="1" si="52"/>
        <v>548.57321507957204</v>
      </c>
      <c r="FG114" s="37">
        <f t="shared" ca="1" si="53"/>
        <v>326.63988705840359</v>
      </c>
      <c r="FH114" s="37">
        <f t="shared" ca="1" si="54"/>
        <v>597.11526611517706</v>
      </c>
      <c r="FI114" s="37">
        <f t="shared" ca="1" si="55"/>
        <v>853.22770967163046</v>
      </c>
      <c r="FJ114" s="37">
        <f t="shared" ca="1" si="56"/>
        <v>1062.6470967699534</v>
      </c>
      <c r="FK114" s="37">
        <f t="shared" ca="1" si="57"/>
        <v>1169.4787358256121</v>
      </c>
      <c r="FL114" s="37">
        <f t="shared" ca="1" si="58"/>
        <v>1316.3582218990043</v>
      </c>
      <c r="FM114" s="37">
        <f t="shared" ca="1" si="59"/>
        <v>1130.4925536478663</v>
      </c>
      <c r="FN114" s="37">
        <f t="shared" ca="1" si="60"/>
        <v>1156.9829098211721</v>
      </c>
      <c r="FO114" s="37">
        <f t="shared" ca="1" si="61"/>
        <v>1403.2286757350744</v>
      </c>
      <c r="FP114" s="37">
        <f t="shared" ca="1" si="62"/>
        <v>1548.1586048266167</v>
      </c>
      <c r="FQ114" s="37">
        <f t="shared" ca="1" si="63"/>
        <v>1753.1651410482364</v>
      </c>
      <c r="FR114" s="37">
        <f t="shared" ca="1" si="64"/>
        <v>1899.7498537656516</v>
      </c>
      <c r="FS114" s="37">
        <f t="shared" ca="1" si="65"/>
        <v>2052.0868883738603</v>
      </c>
      <c r="FT114" s="37">
        <f t="shared" ca="1" si="66"/>
        <v>2167.5246629216063</v>
      </c>
      <c r="FU114" s="37">
        <f t="shared" ca="1" si="67"/>
        <v>2306.9828731354232</v>
      </c>
      <c r="FV114" s="37">
        <f t="shared" ca="1" si="68"/>
        <v>2164.5323150195213</v>
      </c>
      <c r="FW114" s="37">
        <f t="shared" ca="1" si="69"/>
        <v>2316.7240892948435</v>
      </c>
      <c r="FX114" s="37">
        <f t="shared" ca="1" si="70"/>
        <v>2465.0275947478135</v>
      </c>
      <c r="FY114" s="37">
        <f t="shared" ca="1" si="71"/>
        <v>2534.6030503127199</v>
      </c>
      <c r="FZ114" s="37">
        <f t="shared" ca="1" si="72"/>
        <v>2656.8988499434422</v>
      </c>
      <c r="GA114" s="37"/>
      <c r="GB114" s="37">
        <f t="shared" ca="1" si="73"/>
        <v>-257.28155339805824</v>
      </c>
      <c r="GC114" s="37">
        <f t="shared" ca="1" si="74"/>
        <v>175.10499821702655</v>
      </c>
      <c r="GD114" s="37">
        <f t="shared" ca="1" si="23"/>
        <v>514.14159659125619</v>
      </c>
      <c r="GE114" s="37">
        <f t="shared" ca="1" si="24"/>
        <v>278.69252889359859</v>
      </c>
      <c r="GF114" s="37">
        <f t="shared" ca="1" si="25"/>
        <v>548.57321507957204</v>
      </c>
      <c r="GG114" s="37">
        <f t="shared" ca="1" si="26"/>
        <v>326.63988705840359</v>
      </c>
      <c r="GH114" s="37">
        <f t="shared" ca="1" si="27"/>
        <v>597.11526611517706</v>
      </c>
      <c r="GI114" s="37">
        <f t="shared" ca="1" si="28"/>
        <v>853.22770967163046</v>
      </c>
      <c r="GJ114" s="37">
        <f t="shared" ca="1" si="29"/>
        <v>1062.6470967699534</v>
      </c>
      <c r="GK114" s="37">
        <f t="shared" ca="1" si="30"/>
        <v>1169.4787358256121</v>
      </c>
      <c r="GL114" s="37">
        <f t="shared" ca="1" si="31"/>
        <v>1316.3582218990043</v>
      </c>
      <c r="GM114" s="37">
        <f t="shared" ca="1" si="32"/>
        <v>1130.4925536478663</v>
      </c>
      <c r="GN114" s="37">
        <f t="shared" ca="1" si="33"/>
        <v>1156.9829098211721</v>
      </c>
      <c r="GO114" s="37">
        <f t="shared" ca="1" si="34"/>
        <v>1403.2286757350744</v>
      </c>
      <c r="GP114" s="37">
        <f t="shared" ca="1" si="35"/>
        <v>1548.1586048266167</v>
      </c>
      <c r="GQ114" s="37">
        <f t="shared" ca="1" si="36"/>
        <v>1753.1651410482364</v>
      </c>
      <c r="GR114" s="37">
        <f t="shared" ca="1" si="37"/>
        <v>1899.7498537656516</v>
      </c>
      <c r="GS114" s="37">
        <f t="shared" ca="1" si="38"/>
        <v>2052.0868883738603</v>
      </c>
      <c r="GT114" s="37">
        <f t="shared" ca="1" si="39"/>
        <v>2167.5246629216063</v>
      </c>
      <c r="GU114" s="37">
        <f t="shared" ca="1" si="40"/>
        <v>2306.9828731354232</v>
      </c>
      <c r="GV114" s="37">
        <f t="shared" ca="1" si="41"/>
        <v>2164.5323150195213</v>
      </c>
      <c r="GW114" s="37">
        <f t="shared" ca="1" si="42"/>
        <v>2316.7240892948435</v>
      </c>
      <c r="GX114" s="37">
        <f t="shared" ca="1" si="43"/>
        <v>2465.0275947478135</v>
      </c>
      <c r="GY114" s="37">
        <f t="shared" ca="1" si="44"/>
        <v>2534.6030503127199</v>
      </c>
      <c r="GZ114" s="37">
        <f t="shared" ca="1" si="45"/>
        <v>2656.8988499434422</v>
      </c>
      <c r="HA114" s="37"/>
      <c r="HB114" s="37">
        <f t="shared" ca="1" si="77"/>
        <v>548.57321507957204</v>
      </c>
      <c r="HC114" s="37">
        <f t="shared" ca="1" si="75"/>
        <v>548.57321507957204</v>
      </c>
      <c r="HD114" s="37">
        <f t="shared" ca="1" si="76"/>
        <v>0</v>
      </c>
      <c r="HE114" s="5"/>
      <c r="HF114" s="37">
        <f t="shared" si="91"/>
        <v>-0.16666666666666669</v>
      </c>
      <c r="HG114" s="37">
        <f>$HG$71</f>
        <v>-1.1111111111111103E-2</v>
      </c>
      <c r="HH114" s="19">
        <f>IF(C$11="x",0,Satokasvi!$H$6*(1+$HF114)*(1+_xlfn.XLOOKUP($HG114,$HG$67:$HG$76,HH$67:HH$76)))</f>
        <v>2081.0185185185182</v>
      </c>
      <c r="HI114" s="35">
        <f>IF(D$11="x",0,Satokasvi!$H$6*(1+$HF114)*(1+_xlfn.XLOOKUP($HG114,$HG$67:$HG$76,HI$67:HI$76)))</f>
        <v>2078.7037037037035</v>
      </c>
      <c r="HJ114" s="35">
        <f>IF(E$11="x",0,Satokasvi!$H$6*(1+$HF114)*(1+_xlfn.XLOOKUP($HG114,$HG$67:$HG$76,HJ$67:HJ$76)))</f>
        <v>2076.3888888888887</v>
      </c>
      <c r="HK114" s="35">
        <f>IF(F$11="x",0,Satokasvi!$H$6*(1+$HF114)*(1+_xlfn.XLOOKUP($HG114,$HG$67:$HG$76,HK$67:HK$76)))</f>
        <v>2074.0740740740739</v>
      </c>
      <c r="HL114" s="35">
        <f>IF(G$11="x",0,Satokasvi!$H$6*(1+$HF114)*(1+_xlfn.XLOOKUP($HG114,$HG$67:$HG$76,HL$67:HL$76)))</f>
        <v>2071.7592592592591</v>
      </c>
      <c r="HM114" s="35">
        <f>IF(H$11="x",0,Satokasvi!$H$6*(1+$HF114)*(1+_xlfn.XLOOKUP($HG114,$HG$67:$HG$76,HM$67:HM$76)))</f>
        <v>2069.4444444444439</v>
      </c>
      <c r="HN114" s="35">
        <f>IF(I$11="x",0,Satokasvi!$H$6*(1+$HF114)*(1+_xlfn.XLOOKUP($HG114,$HG$67:$HG$76,HN$67:HN$76)))</f>
        <v>2067.1296296296296</v>
      </c>
      <c r="HO114" s="35">
        <f>IF(J$11="x",0,Satokasvi!$H$6*(1+$HF114)*(1+_xlfn.XLOOKUP($HG114,$HG$67:$HG$76,HO$67:HO$76)))</f>
        <v>2064.8148148148148</v>
      </c>
      <c r="HP114" s="35">
        <f>IF(K$11="x",0,Satokasvi!$H$6*(1+$HF114)*(1+_xlfn.XLOOKUP($HG114,$HG$67:$HG$76,HP$67:HP$76)))</f>
        <v>2062.4999999999995</v>
      </c>
      <c r="HQ114" s="35">
        <f>IF(L$11="x",0,Satokasvi!$H$6*(1+$HF114)*(1+_xlfn.XLOOKUP($HG114,$HG$67:$HG$76,HQ$67:HQ$76)))</f>
        <v>2060.1851851851848</v>
      </c>
      <c r="HR114" s="35">
        <f>IF(M$11="x",0,Satokasvi!$H$6*(1+$HF114)*(1+_xlfn.XLOOKUP($HG114,$HG$67:$HG$76,HR$67:HR$76)))</f>
        <v>2060.1851851851848</v>
      </c>
      <c r="HS114" s="35">
        <f>IF(N$11="x",0,Satokasvi!$H$6*(1+$HF114)*(1+_xlfn.XLOOKUP($HG114,$HG$67:$HG$76,HS$67:HS$76)))</f>
        <v>2060.1851851851848</v>
      </c>
      <c r="HT114" s="35">
        <f>IF(O$11="x",0,Satokasvi!$H$6*(1+$HF114)*(1+_xlfn.XLOOKUP($HG114,$HG$67:$HG$76,HT$67:HT$76)))</f>
        <v>2060.1851851851848</v>
      </c>
      <c r="HU114" s="35">
        <f>IF(P$11="x",0,Satokasvi!$H$6*(1+$HF114)*(1+_xlfn.XLOOKUP($HG114,$HG$67:$HG$76,HU$67:HU$76)))</f>
        <v>2060.1851851851848</v>
      </c>
      <c r="HV114" s="35">
        <f>IF(Q$11="x",0,Satokasvi!$H$6*(1+$HF114)*(1+_xlfn.XLOOKUP($HG114,$HG$67:$HG$76,HV$67:HV$76)))</f>
        <v>2060.1851851851848</v>
      </c>
      <c r="HW114" s="35">
        <f>IF(R$11="x",0,Satokasvi!$H$6*(1+$HF114)*(1+_xlfn.XLOOKUP($HG114,$HG$67:$HG$76,HW$67:HW$76)))</f>
        <v>2060.1851851851848</v>
      </c>
      <c r="HX114" s="35">
        <f>IF(S$11="x",0,Satokasvi!$H$6*(1+$HF114)*(1+_xlfn.XLOOKUP($HG114,$HG$67:$HG$76,HX$67:HX$76)))</f>
        <v>2060.1851851851848</v>
      </c>
      <c r="HY114" s="35">
        <f>IF(T$11="x",0,Satokasvi!$H$6*(1+$HF114)*(1+_xlfn.XLOOKUP($HG114,$HG$67:$HG$76,HY$67:HY$76)))</f>
        <v>2060.1851851851848</v>
      </c>
      <c r="HZ114" s="35">
        <f>IF(U$11="x",0,Satokasvi!$H$6*(1+$HF114)*(1+_xlfn.XLOOKUP($HG114,$HG$67:$HG$76,HZ$67:HZ$76)))</f>
        <v>2060.1851851851848</v>
      </c>
      <c r="IA114" s="35">
        <f>IF(V$11="x",0,Satokasvi!$H$6*(1+$HF114)*(1+_xlfn.XLOOKUP($HG114,$HG$67:$HG$76,IA$67:IA$76)))</f>
        <v>2060.1851851851848</v>
      </c>
      <c r="IB114" s="35">
        <f>IF(W$11="x",0,Satokasvi!$H$6*(1+$HF114)*(1+_xlfn.XLOOKUP($HG114,$HG$67:$HG$76,IB$67:IB$76)))</f>
        <v>2060.1851851851848</v>
      </c>
      <c r="IC114" s="35">
        <f>IF(X$11="x",0,Satokasvi!$H$6*(1+$HF114)*(1+_xlfn.XLOOKUP($HG114,$HG$67:$HG$76,IC$67:IC$76)))</f>
        <v>2060.1851851851848</v>
      </c>
      <c r="ID114" s="35">
        <f>IF(Y$11="x",0,Satokasvi!$H$6*(1+$HF114)*(1+_xlfn.XLOOKUP($HG114,$HG$67:$HG$76,ID$67:ID$76)))</f>
        <v>2060.1851851851848</v>
      </c>
      <c r="IE114" s="35">
        <f>IF(Z$11="x",0,Satokasvi!$H$6*(1+$HF114)*(1+_xlfn.XLOOKUP($HG114,$HG$67:$HG$76,IE$67:IE$76)))</f>
        <v>2060.1851851851848</v>
      </c>
      <c r="IF114" s="35">
        <f>IF(AA$11="x",0,Satokasvi!$H$6*(1+$HF114)*(1+_xlfn.XLOOKUP($HG114,$HG$67:$HG$76,IF$67:IF$76)))</f>
        <v>2060.1851851851848</v>
      </c>
    </row>
    <row r="115" spans="2:240" x14ac:dyDescent="0.35">
      <c r="B115" s="15">
        <f t="shared" ca="1" si="90"/>
        <v>0.27845802196103386</v>
      </c>
      <c r="C115" s="15">
        <f t="shared" ca="1" si="90"/>
        <v>8.9012916642051687E-3</v>
      </c>
      <c r="D115" s="15">
        <f t="shared" ca="1" si="90"/>
        <v>0.98942371208893054</v>
      </c>
      <c r="E115" s="15">
        <f t="shared" ca="1" si="90"/>
        <v>1.4365568353465807E-2</v>
      </c>
      <c r="F115" s="15">
        <f t="shared" ca="1" si="90"/>
        <v>0.89029505258284236</v>
      </c>
      <c r="G115" s="15">
        <f t="shared" ca="1" si="90"/>
        <v>0.74743103250880527</v>
      </c>
      <c r="H115" s="15">
        <f t="shared" ca="1" si="90"/>
        <v>0.51736436176161926</v>
      </c>
      <c r="I115" s="15">
        <f t="shared" ca="1" si="90"/>
        <v>0.16761709619601872</v>
      </c>
      <c r="J115" s="15">
        <f t="shared" ca="1" si="90"/>
        <v>0.84729046292703247</v>
      </c>
      <c r="K115" s="15">
        <f t="shared" ca="1" si="90"/>
        <v>0.11992383723889077</v>
      </c>
      <c r="L115" s="15">
        <f t="shared" ca="1" si="90"/>
        <v>2.3827780041895341E-2</v>
      </c>
      <c r="M115" s="15">
        <f t="shared" ca="1" si="90"/>
        <v>0.53057291091497349</v>
      </c>
      <c r="N115" s="15">
        <f t="shared" ca="1" si="90"/>
        <v>0.87049147177536557</v>
      </c>
      <c r="O115" s="15">
        <f t="shared" ca="1" si="90"/>
        <v>0.51458899076565079</v>
      </c>
      <c r="P115" s="15">
        <f t="shared" ca="1" si="90"/>
        <v>0.68799249314992195</v>
      </c>
      <c r="Q115" s="15">
        <f t="shared" ca="1" si="90"/>
        <v>0.20167544015449623</v>
      </c>
      <c r="R115" s="15">
        <f t="shared" ca="1" si="89"/>
        <v>0.99094253879545524</v>
      </c>
      <c r="S115" s="15">
        <f t="shared" ca="1" si="89"/>
        <v>4.5747072686576074E-3</v>
      </c>
      <c r="T115" s="15">
        <f t="shared" ca="1" si="88"/>
        <v>5.4591895247523947E-2</v>
      </c>
      <c r="U115" s="15">
        <f t="shared" ca="1" si="88"/>
        <v>0.74434337059191036</v>
      </c>
      <c r="V115" s="15">
        <f t="shared" ca="1" si="88"/>
        <v>0.10665406590346949</v>
      </c>
      <c r="W115" s="15">
        <f t="shared" ca="1" si="88"/>
        <v>0.11483894540404238</v>
      </c>
      <c r="X115" s="15">
        <f t="shared" ca="1" si="88"/>
        <v>0.88677485553349311</v>
      </c>
      <c r="Y115" s="15">
        <f t="shared" ca="1" si="88"/>
        <v>0.6480756185594857</v>
      </c>
      <c r="Z115" s="15">
        <f t="shared" ca="1" si="88"/>
        <v>2.6079643778583073E-2</v>
      </c>
      <c r="AB115" s="5">
        <f ca="1">_xlfn.NORM.INV(B115,Satokasvi!$H$8,Satokasvi!$I$8)*_xlfn.BINOM.INV(1,(1-Satokasvi!$H$15),B115)</f>
        <v>2353.1429071532234</v>
      </c>
      <c r="AC115" s="5">
        <f ca="1">_xlfn.NORM.INV(C115,Satokasvi!$H$8,Satokasvi!$I$8)*_xlfn.BINOM.INV(1,(1-Satokasvi!$H$15),C115)</f>
        <v>0</v>
      </c>
      <c r="AD115" s="5">
        <f ca="1">_xlfn.NORM.INV(D115,Satokasvi!$H$8,Satokasvi!$I$8)*_xlfn.BINOM.INV(1,(1-Satokasvi!$H$15),D115)</f>
        <v>3076.3125010269887</v>
      </c>
      <c r="AE115" s="5">
        <f ca="1">_xlfn.NORM.INV(E115,Satokasvi!$H$8,Satokasvi!$I$8)*_xlfn.BINOM.INV(1,(1-Satokasvi!$H$15),E115)</f>
        <v>0</v>
      </c>
      <c r="AF115" s="5">
        <f ca="1">_xlfn.NORM.INV(F115,Satokasvi!$H$8,Satokasvi!$I$8)*_xlfn.BINOM.INV(1,(1-Satokasvi!$H$15),F115)</f>
        <v>2807.0246910900105</v>
      </c>
      <c r="AG115" s="5">
        <f ca="1">_xlfn.NORM.INV(G115,Satokasvi!$H$8,Satokasvi!$I$8)*_xlfn.BINOM.INV(1,(1-Satokasvi!$H$15),G115)</f>
        <v>2666.6068573636821</v>
      </c>
      <c r="AH115" s="5">
        <f ca="1">_xlfn.NORM.INV(H115,Satokasvi!$H$8,Satokasvi!$I$8)*_xlfn.BINOM.INV(1,(1-Satokasvi!$H$15),H115)</f>
        <v>2510.8849381774135</v>
      </c>
      <c r="AI115" s="5">
        <f ca="1">_xlfn.NORM.INV(I115,Satokasvi!$H$8,Satokasvi!$I$8)*_xlfn.BINOM.INV(1,(1-Satokasvi!$H$15),I115)</f>
        <v>0</v>
      </c>
      <c r="AJ115" s="5">
        <f ca="1">_xlfn.NORM.INV(J115,Satokasvi!$H$8,Satokasvi!$I$8)*_xlfn.BINOM.INV(1,(1-Satokasvi!$H$15),J115)</f>
        <v>2756.2203912098857</v>
      </c>
      <c r="AK115" s="5">
        <f ca="1">_xlfn.NORM.INV(K115,Satokasvi!$H$8,Satokasvi!$I$8)*_xlfn.BINOM.INV(1,(1-Satokasvi!$H$15),K115)</f>
        <v>0</v>
      </c>
      <c r="AL115" s="5">
        <f ca="1">_xlfn.NORM.INV(L115,Satokasvi!$H$8,Satokasvi!$I$8)*_xlfn.BINOM.INV(1,(1-Satokasvi!$H$15),L115)</f>
        <v>0</v>
      </c>
      <c r="AM115" s="5">
        <f ca="1">_xlfn.NORM.INV(M115,Satokasvi!$H$8,Satokasvi!$I$8)*_xlfn.BINOM.INV(1,(1-Satokasvi!$H$15),M115)</f>
        <v>2519.1775223007644</v>
      </c>
      <c r="AN115" s="5">
        <f ca="1">_xlfn.NORM.INV(N115,Satokasvi!$H$8,Satokasvi!$I$8)*_xlfn.BINOM.INV(1,(1-Satokasvi!$H$15),N115)</f>
        <v>2782.1793561002605</v>
      </c>
      <c r="AO115" s="5">
        <f ca="1">_xlfn.NORM.INV(O115,Satokasvi!$H$8,Satokasvi!$I$8)*_xlfn.BINOM.INV(1,(1-Satokasvi!$H$15),O115)</f>
        <v>2509.1443328143214</v>
      </c>
      <c r="AP115" s="5">
        <f ca="1">_xlfn.NORM.INV(P115,Satokasvi!$H$8,Satokasvi!$I$8)*_xlfn.BINOM.INV(1,(1-Satokasvi!$H$15),P115)</f>
        <v>2622.5420032052475</v>
      </c>
      <c r="AQ115" s="5">
        <f ca="1">_xlfn.NORM.INV(Q115,Satokasvi!$H$8,Satokasvi!$I$8)*_xlfn.BINOM.INV(1,(1-Satokasvi!$H$15),Q115)</f>
        <v>0</v>
      </c>
      <c r="AR115" s="5">
        <f ca="1">_xlfn.NORM.INV(R115,Satokasvi!$H$8,Satokasvi!$I$8)*_xlfn.BINOM.INV(1,(1-Satokasvi!$H$15),R115)</f>
        <v>3090.8151700836252</v>
      </c>
      <c r="AS115" s="5">
        <f ca="1">_xlfn.NORM.INV(S115,Satokasvi!$H$8,Satokasvi!$I$8)*_xlfn.BINOM.INV(1,(1-Satokasvi!$H$15),S115)</f>
        <v>0</v>
      </c>
      <c r="AT115" s="5">
        <f ca="1">_xlfn.NORM.INV(T115,Satokasvi!$H$8,Satokasvi!$I$8)*_xlfn.BINOM.INV(1,(1-Satokasvi!$H$15),T115)</f>
        <v>0</v>
      </c>
      <c r="AU115" s="5">
        <f ca="1">_xlfn.NORM.INV(U115,Satokasvi!$H$8,Satokasvi!$I$8)*_xlfn.BINOM.INV(1,(1-Satokasvi!$H$15),U115)</f>
        <v>2664.1985481694114</v>
      </c>
      <c r="AV115" s="5">
        <f ca="1">_xlfn.NORM.INV(V115,Satokasvi!$H$8,Satokasvi!$I$8)*_xlfn.BINOM.INV(1,(1-Satokasvi!$H$15),V115)</f>
        <v>0</v>
      </c>
      <c r="AW115" s="5">
        <f ca="1">_xlfn.NORM.INV(W115,Satokasvi!$H$8,Satokasvi!$I$8)*_xlfn.BINOM.INV(1,(1-Satokasvi!$H$15),W115)</f>
        <v>0</v>
      </c>
      <c r="AX115" s="5">
        <f ca="1">_xlfn.NORM.INV(X115,Satokasvi!$H$8,Satokasvi!$I$8)*_xlfn.BINOM.INV(1,(1-Satokasvi!$H$15),X115)</f>
        <v>2802.3883628608928</v>
      </c>
      <c r="AY115" s="5">
        <f ca="1">_xlfn.NORM.INV(Y115,Satokasvi!$H$8,Satokasvi!$I$8)*_xlfn.BINOM.INV(1,(1-Satokasvi!$H$15),Y115)</f>
        <v>2595.0325520853517</v>
      </c>
      <c r="AZ115" s="5">
        <f ca="1">_xlfn.NORM.INV(Z115,Satokasvi!$H$8,Satokasvi!$I$8)*_xlfn.BINOM.INV(1,(1-Satokasvi!$H$15),Z115)</f>
        <v>0</v>
      </c>
      <c r="BB115" s="5">
        <f ca="1">IF(C$11="x",0,_xlfn.NORM.INV(B115,Satokasvi!$H$8,Satokasvi!$I$8)*IF(C$8="x",(1+Toimenpiteet!$C$7),1)*IF(C$9="x",(1+Toimenpiteet!$C$34),1)*(1+C$30)*_xlfn.BINOM.INV(1,(1-(Satokasvi!$H$15*(1+C$41))),B115))</f>
        <v>2353.1429071532234</v>
      </c>
      <c r="BC115" s="5">
        <f ca="1">IF(D$11="x",0,_xlfn.NORM.INV(C115,Satokasvi!$H$8,Satokasvi!$I$8)*IF(D$8="x",(1+Toimenpiteet!$C$7),1)*IF(D$9="x",(1+Toimenpiteet!$C$34),1)*(1+D$30)*_xlfn.BINOM.INV(1,(1-(Satokasvi!$H$15*(1+D$41))),C115))</f>
        <v>0</v>
      </c>
      <c r="BD115" s="5">
        <f ca="1">IF(E$11="x",0,_xlfn.NORM.INV(D115,Satokasvi!$H$8,Satokasvi!$I$8)*IF(E$8="x",(1+Toimenpiteet!$C$7),1)*IF(E$9="x",(1+Toimenpiteet!$C$34),1)*(1+E$30)*_xlfn.BINOM.INV(1,(1-(Satokasvi!$H$15*(1+E$41))),D115))</f>
        <v>3076.3125010269887</v>
      </c>
      <c r="BE115" s="5">
        <f ca="1">IF(F$11="x",0,_xlfn.NORM.INV(E115,Satokasvi!$H$8,Satokasvi!$I$8)*IF(F$8="x",(1+Toimenpiteet!$C$7),1)*IF(F$9="x",(1+Toimenpiteet!$C$34),1)*(1+F$30)*_xlfn.BINOM.INV(1,(1-(Satokasvi!$H$15*(1+F$41))),E115))</f>
        <v>0</v>
      </c>
      <c r="BF115" s="5">
        <f ca="1">IF(G$11="x",0,_xlfn.NORM.INV(F115,Satokasvi!$H$8,Satokasvi!$I$8)*IF(G$8="x",(1+Toimenpiteet!$C$7),1)*IF(G$9="x",(1+Toimenpiteet!$C$34),1)*(1+G$30)*_xlfn.BINOM.INV(1,(1-(Satokasvi!$H$15*(1+G$41))),F115))</f>
        <v>2807.0246910900105</v>
      </c>
      <c r="BG115" s="5">
        <f ca="1">IF(H$11="x",0,_xlfn.NORM.INV(G115,Satokasvi!$H$8,Satokasvi!$I$8)*IF(H$8="x",(1+Toimenpiteet!$C$7),1)*IF(H$9="x",(1+Toimenpiteet!$C$34),1)*(1+H$30)*_xlfn.BINOM.INV(1,(1-(Satokasvi!$H$15*(1+H$41))),G115))</f>
        <v>2666.6068573636821</v>
      </c>
      <c r="BH115" s="5">
        <f ca="1">IF(I$11="x",0,_xlfn.NORM.INV(H115,Satokasvi!$H$8,Satokasvi!$I$8)*IF(I$8="x",(1+Toimenpiteet!$C$7),1)*IF(I$9="x",(1+Toimenpiteet!$C$34),1)*(1+I$30)*_xlfn.BINOM.INV(1,(1-(Satokasvi!$H$15*(1+I$41))),H115))</f>
        <v>2510.8849381774135</v>
      </c>
      <c r="BI115" s="5">
        <f ca="1">IF(J$11="x",0,_xlfn.NORM.INV(I115,Satokasvi!$H$8,Satokasvi!$I$8)*IF(J$8="x",(1+Toimenpiteet!$C$7),1)*IF(J$9="x",(1+Toimenpiteet!$C$34),1)*(1+J$30)*_xlfn.BINOM.INV(1,(1-(Satokasvi!$H$15*(1+J$41))),I115))</f>
        <v>0</v>
      </c>
      <c r="BJ115" s="5">
        <f ca="1">IF(K$11="x",0,_xlfn.NORM.INV(J115,Satokasvi!$H$8,Satokasvi!$I$8)*IF(K$8="x",(1+Toimenpiteet!$C$7),1)*IF(K$9="x",(1+Toimenpiteet!$C$34),1)*(1+K$30)*_xlfn.BINOM.INV(1,(1-(Satokasvi!$H$15*(1+K$41))),J115))</f>
        <v>2756.2203912098857</v>
      </c>
      <c r="BK115" s="5">
        <f ca="1">IF(L$11="x",0,_xlfn.NORM.INV(K115,Satokasvi!$H$8,Satokasvi!$I$8)*IF(L$8="x",(1+Toimenpiteet!$C$7),1)*IF(L$9="x",(1+Toimenpiteet!$C$34),1)*(1+L$30)*_xlfn.BINOM.INV(1,(1-(Satokasvi!$H$15*(1+L$41))),K115))</f>
        <v>0</v>
      </c>
      <c r="BL115" s="5">
        <f ca="1">IF(M$11="x",0,_xlfn.NORM.INV(L115,Satokasvi!$H$8,Satokasvi!$I$8)*IF(M$8="x",(1+Toimenpiteet!$C$7),1)*IF(M$9="x",(1+Toimenpiteet!$C$34),1)*(1+M$30)*_xlfn.BINOM.INV(1,(1-(Satokasvi!$H$15*(1+M$41))),L115))</f>
        <v>0</v>
      </c>
      <c r="BM115" s="5">
        <f ca="1">IF(N$11="x",0,_xlfn.NORM.INV(M115,Satokasvi!$H$8,Satokasvi!$I$8)*IF(N$8="x",(1+Toimenpiteet!$C$7),1)*IF(N$9="x",(1+Toimenpiteet!$C$34),1)*(1+N$30)*_xlfn.BINOM.INV(1,(1-(Satokasvi!$H$15*(1+N$41))),M115))</f>
        <v>2519.1775223007644</v>
      </c>
      <c r="BN115" s="5">
        <f ca="1">IF(O$11="x",0,_xlfn.NORM.INV(N115,Satokasvi!$H$8,Satokasvi!$I$8)*IF(O$8="x",(1+Toimenpiteet!$C$7),1)*IF(O$9="x",(1+Toimenpiteet!$C$34),1)*(1+O$30)*_xlfn.BINOM.INV(1,(1-(Satokasvi!$H$15*(1+O$41))),N115))</f>
        <v>2782.1793561002605</v>
      </c>
      <c r="BO115" s="5">
        <f ca="1">IF(P$11="x",0,_xlfn.NORM.INV(O115,Satokasvi!$H$8,Satokasvi!$I$8)*IF(P$8="x",(1+Toimenpiteet!$C$7),1)*IF(P$9="x",(1+Toimenpiteet!$C$34),1)*(1+P$30)*_xlfn.BINOM.INV(1,(1-(Satokasvi!$H$15*(1+P$41))),O115))</f>
        <v>2509.1443328143214</v>
      </c>
      <c r="BP115" s="5">
        <f ca="1">IF(Q$11="x",0,_xlfn.NORM.INV(P115,Satokasvi!$H$8,Satokasvi!$I$8)*IF(Q$8="x",(1+Toimenpiteet!$C$7),1)*IF(Q$9="x",(1+Toimenpiteet!$C$34),1)*(1+Q$30)*_xlfn.BINOM.INV(1,(1-(Satokasvi!$H$15*(1+Q$41))),P115))</f>
        <v>2622.5420032052475</v>
      </c>
      <c r="BQ115" s="5">
        <f ca="1">IF(R$11="x",0,_xlfn.NORM.INV(Q115,Satokasvi!$H$8,Satokasvi!$I$8)*IF(R$8="x",(1+Toimenpiteet!$C$7),1)*IF(R$9="x",(1+Toimenpiteet!$C$34),1)*(1+R$30)*_xlfn.BINOM.INV(1,(1-(Satokasvi!$H$15*(1+R$41))),Q115))</f>
        <v>0</v>
      </c>
      <c r="BR115" s="5">
        <f ca="1">IF(S$11="x",0,_xlfn.NORM.INV(R115,Satokasvi!$H$8,Satokasvi!$I$8)*IF(S$8="x",(1+Toimenpiteet!$C$7),1)*IF(S$9="x",(1+Toimenpiteet!$C$34),1)*(1+S$30)*_xlfn.BINOM.INV(1,(1-(Satokasvi!$H$15*(1+S$41))),R115))</f>
        <v>3090.8151700836252</v>
      </c>
      <c r="BS115" s="5">
        <f ca="1">IF(T$11="x",0,_xlfn.NORM.INV(S115,Satokasvi!$H$8,Satokasvi!$I$8)*IF(T$8="x",(1+Toimenpiteet!$C$7),1)*IF(T$9="x",(1+Toimenpiteet!$C$34),1)*(1+T$30)*_xlfn.BINOM.INV(1,(1-(Satokasvi!$H$15*(1+T$41))),S115))</f>
        <v>0</v>
      </c>
      <c r="BT115" s="5">
        <f ca="1">IF(U$11="x",0,_xlfn.NORM.INV(T115,Satokasvi!$H$8,Satokasvi!$I$8)*IF(U$8="x",(1+Toimenpiteet!$C$7),1)*IF(U$9="x",(1+Toimenpiteet!$C$34),1)*(1+U$30)*_xlfn.BINOM.INV(1,(1-(Satokasvi!$H$15*(1+U$41))),T115))</f>
        <v>0</v>
      </c>
      <c r="BU115" s="5">
        <f ca="1">IF(V$11="x",0,_xlfn.NORM.INV(U115,Satokasvi!$H$8,Satokasvi!$I$8)*IF(V$8="x",(1+Toimenpiteet!$C$7),1)*IF(V$9="x",(1+Toimenpiteet!$C$34),1)*(1+V$30)*_xlfn.BINOM.INV(1,(1-(Satokasvi!$H$15*(1+V$41))),U115))</f>
        <v>2664.1985481694114</v>
      </c>
      <c r="BV115" s="5">
        <f ca="1">IF(W$11="x",0,_xlfn.NORM.INV(V115,Satokasvi!$H$8,Satokasvi!$I$8)*IF(W$8="x",(1+Toimenpiteet!$C$7),1)*IF(W$9="x",(1+Toimenpiteet!$C$34),1)*(1+W$30)*_xlfn.BINOM.INV(1,(1-(Satokasvi!$H$15*(1+W$41))),V115))</f>
        <v>0</v>
      </c>
      <c r="BW115" s="5">
        <f ca="1">IF(X$11="x",0,_xlfn.NORM.INV(W115,Satokasvi!$H$8,Satokasvi!$I$8)*IF(X$8="x",(1+Toimenpiteet!$C$7),1)*IF(X$9="x",(1+Toimenpiteet!$C$34),1)*(1+X$30)*_xlfn.BINOM.INV(1,(1-(Satokasvi!$H$15*(1+X$41))),W115))</f>
        <v>0</v>
      </c>
      <c r="BX115" s="5">
        <f ca="1">IF(Y$11="x",0,_xlfn.NORM.INV(X115,Satokasvi!$H$8,Satokasvi!$I$8)*IF(Y$8="x",(1+Toimenpiteet!$C$7),1)*IF(Y$9="x",(1+Toimenpiteet!$C$34),1)*(1+Y$30)*_xlfn.BINOM.INV(1,(1-(Satokasvi!$H$15*(1+Y$41))),X115))</f>
        <v>2802.3883628608928</v>
      </c>
      <c r="BY115" s="5">
        <f ca="1">IF(Z$11="x",0,_xlfn.NORM.INV(Y115,Satokasvi!$H$8,Satokasvi!$I$8)*IF(Z$8="x",(1+Toimenpiteet!$C$7),1)*IF(Z$9="x",(1+Toimenpiteet!$C$34),1)*(1+Z$30)*_xlfn.BINOM.INV(1,(1-(Satokasvi!$H$15*(1+Z$41))),Y115))</f>
        <v>2595.0325520853517</v>
      </c>
      <c r="BZ115" s="5">
        <f ca="1">IF(AA$11="x",0,_xlfn.NORM.INV(Z115,Satokasvi!$H$8,Satokasvi!$I$8)*IF(AA$8="x",(1+Toimenpiteet!$C$7),1)*IF(AA$9="x",(1+Toimenpiteet!$C$34),1)*(1+AA$30)*_xlfn.BINOM.INV(1,(1-(Satokasvi!$H$15*(1+AA$41))),Z115))</f>
        <v>0</v>
      </c>
      <c r="CB115" s="35">
        <f ca="1">_xlfn.NORM.INV(RAND(),Satokasvi!$H$13,Satokasvi!$I$13)</f>
        <v>182.53504014618071</v>
      </c>
      <c r="CC115" s="35">
        <f ca="1">_xlfn.NORM.INV(RAND(),Satokasvi!$H$13,Satokasvi!$I$13)</f>
        <v>266.03052129449156</v>
      </c>
      <c r="CD115" s="35">
        <f ca="1">_xlfn.NORM.INV(RAND(),Satokasvi!$H$13,Satokasvi!$I$13)</f>
        <v>207.77662531762891</v>
      </c>
      <c r="CE115" s="35">
        <f ca="1">_xlfn.NORM.INV(RAND(),Satokasvi!$H$13,Satokasvi!$I$13)</f>
        <v>226.36849038875653</v>
      </c>
      <c r="CF115" s="35">
        <f ca="1">_xlfn.NORM.INV(RAND(),Satokasvi!$H$13,Satokasvi!$I$13)</f>
        <v>239.50432736144501</v>
      </c>
      <c r="CG115" s="35">
        <f ca="1">_xlfn.NORM.INV(RAND(),Satokasvi!$H$13,Satokasvi!$I$13)</f>
        <v>302.25337504856441</v>
      </c>
      <c r="CH115" s="35">
        <f ca="1">_xlfn.NORM.INV(RAND(),Satokasvi!$H$13,Satokasvi!$I$13)</f>
        <v>228.0133224221187</v>
      </c>
      <c r="CI115" s="35">
        <f ca="1">_xlfn.NORM.INV(RAND(),Satokasvi!$H$13,Satokasvi!$I$13)</f>
        <v>208.68187890390942</v>
      </c>
      <c r="CJ115" s="35">
        <f ca="1">_xlfn.NORM.INV(RAND(),Satokasvi!$H$13,Satokasvi!$I$13)</f>
        <v>198.71392832693465</v>
      </c>
      <c r="CK115" s="35">
        <f ca="1">_xlfn.NORM.INV(RAND(),Satokasvi!$H$13,Satokasvi!$I$13)</f>
        <v>189.85031944051119</v>
      </c>
      <c r="CL115" s="35">
        <f ca="1">_xlfn.NORM.INV(RAND(),Satokasvi!$H$13,Satokasvi!$I$13)</f>
        <v>198.41364418510159</v>
      </c>
      <c r="CM115" s="35">
        <f ca="1">_xlfn.NORM.INV(RAND(),Satokasvi!$H$13,Satokasvi!$I$13)</f>
        <v>235.6392405249554</v>
      </c>
      <c r="CN115" s="35">
        <f ca="1">_xlfn.NORM.INV(RAND(),Satokasvi!$H$13,Satokasvi!$I$13)</f>
        <v>291.17510817472396</v>
      </c>
      <c r="CO115" s="35">
        <f ca="1">_xlfn.NORM.INV(RAND(),Satokasvi!$H$13,Satokasvi!$I$13)</f>
        <v>196.79756751003433</v>
      </c>
      <c r="CP115" s="35">
        <f ca="1">_xlfn.NORM.INV(RAND(),Satokasvi!$H$13,Satokasvi!$I$13)</f>
        <v>202.18855612982449</v>
      </c>
      <c r="CQ115" s="35">
        <f ca="1">_xlfn.NORM.INV(RAND(),Satokasvi!$H$13,Satokasvi!$I$13)</f>
        <v>233.7711575374679</v>
      </c>
      <c r="CR115" s="35">
        <f ca="1">_xlfn.NORM.INV(RAND(),Satokasvi!$H$13,Satokasvi!$I$13)</f>
        <v>183.08350214700806</v>
      </c>
      <c r="CS115" s="35">
        <f ca="1">_xlfn.NORM.INV(RAND(),Satokasvi!$H$13,Satokasvi!$I$13)</f>
        <v>309.5121344052672</v>
      </c>
      <c r="CT115" s="35">
        <f ca="1">_xlfn.NORM.INV(RAND(),Satokasvi!$H$13,Satokasvi!$I$13)</f>
        <v>313.63642229649435</v>
      </c>
      <c r="CU115" s="35">
        <f ca="1">_xlfn.NORM.INV(RAND(),Satokasvi!$H$13,Satokasvi!$I$13)</f>
        <v>236.78040813733224</v>
      </c>
      <c r="CV115" s="35">
        <f ca="1">_xlfn.NORM.INV(RAND(),Satokasvi!$H$13,Satokasvi!$I$13)</f>
        <v>144.38256768253481</v>
      </c>
      <c r="CW115" s="35">
        <f ca="1">_xlfn.NORM.INV(RAND(),Satokasvi!$H$13,Satokasvi!$I$13)</f>
        <v>142.39296892427501</v>
      </c>
      <c r="CX115" s="35">
        <f ca="1">_xlfn.NORM.INV(RAND(),Satokasvi!$H$13,Satokasvi!$I$13)</f>
        <v>198.79317714519999</v>
      </c>
      <c r="CY115" s="35">
        <f ca="1">_xlfn.NORM.INV(RAND(),Satokasvi!$H$13,Satokasvi!$I$13)</f>
        <v>153.6226877560278</v>
      </c>
      <c r="CZ115" s="35">
        <f ca="1">_xlfn.NORM.INV(RAND(),Satokasvi!$H$13,Satokasvi!$I$13)</f>
        <v>242.71541954430882</v>
      </c>
      <c r="DB115" s="37">
        <f ca="1">(AB115*(CB115/1000)+(Satokasvi!$E$28-Satokasvi!$E$7))/(1+$C$13)^DB$61</f>
        <v>159.73886895816895</v>
      </c>
      <c r="DC115" s="37">
        <f ca="1">(AC115*(CC115/1000)+(Satokasvi!$E$28-Satokasvi!$E$7))/(1+$C$13)^DC$61</f>
        <v>-249.7879159204449</v>
      </c>
      <c r="DD115" s="37">
        <f ca="1">(AD115*(CD115/1000)+(Satokasvi!$E$28-Satokasvi!$E$7))/(1+$C$13)^DD$61</f>
        <v>342.4330412681507</v>
      </c>
      <c r="DE115" s="37">
        <f ca="1">(AE115*(CE115/1000)+(Satokasvi!$E$28-Satokasvi!$E$7))/(1+$C$13)^DE$61</f>
        <v>-235.44906769765757</v>
      </c>
      <c r="DF115" s="37">
        <f ca="1">(AF115*(CF115/1000)+(Satokasvi!$E$28-Satokasvi!$E$7))/(1+$C$13)^DF$61</f>
        <v>351.33586574203008</v>
      </c>
      <c r="DG115" s="37">
        <f ca="1">(AG115*(CG115/1000)+(Satokasvi!$E$28-Satokasvi!$E$7))/(1+$C$13)^DG$61</f>
        <v>453.07138065763917</v>
      </c>
      <c r="DH115" s="37">
        <f ca="1">(AH115*(CH115/1000)+(Satokasvi!$E$28-Satokasvi!$E$7))/(1+$C$13)^DH$61</f>
        <v>250.03801253005281</v>
      </c>
      <c r="DI115" s="37">
        <f ca="1">(AI115*(CI115/1000)+(Satokasvi!$E$28-Satokasvi!$E$7))/(1+$C$13)^DI$61</f>
        <v>-209.19344709319299</v>
      </c>
      <c r="DJ115" s="37">
        <f ca="1">(AJ115*(CJ115/1000)+(Satokasvi!$E$28-Satokasvi!$E$7))/(1+$C$13)^DJ$61</f>
        <v>216.66553603014111</v>
      </c>
      <c r="DK115" s="37">
        <f ca="1">(AK115*(CK115/1000)+(Satokasvi!$E$28-Satokasvi!$E$7))/(1+$C$13)^DK$61</f>
        <v>-197.18488744763218</v>
      </c>
      <c r="DL115" s="37">
        <f ca="1">(AL115*(CL115/1000)+(Satokasvi!$E$28-Satokasvi!$E$7))/(1+$C$13)^DL$61</f>
        <v>-191.44163829867202</v>
      </c>
      <c r="DM115" s="37">
        <f ca="1">(AM115*(CM115/1000)+(Satokasvi!$E$28-Satokasvi!$E$7))/(1+$C$13)^DM$61</f>
        <v>230.48540686889001</v>
      </c>
      <c r="DN115" s="37">
        <f ca="1">(AN115*(CN115/1000)+(Satokasvi!$E$28-Satokasvi!$E$7))/(1+$C$13)^DN$61</f>
        <v>371.18751172065356</v>
      </c>
      <c r="DO115" s="37">
        <f ca="1">(AO115*(CO115/1000)+(Satokasvi!$E$28-Satokasvi!$E$7))/(1+$C$13)^DO$61</f>
        <v>151.25945751837122</v>
      </c>
      <c r="DP115" s="37">
        <f ca="1">(AP115*(CP115/1000)+(Satokasvi!$E$28-Satokasvi!$E$7))/(1+$C$13)^DP$61</f>
        <v>170.25258563918828</v>
      </c>
      <c r="DQ115" s="37">
        <f ca="1">(AQ115*(CQ115/1000)+(Satokasvi!$E$28-Satokasvi!$E$7))/(1+$C$13)^DQ$61</f>
        <v>-165.13923889333032</v>
      </c>
      <c r="DR115" s="37">
        <f ca="1">(AR115*(CR115/1000)+(Satokasvi!$E$28-Satokasvi!$E$7))/(1+$C$13)^DR$61</f>
        <v>182.03569400675531</v>
      </c>
      <c r="DS115" s="37">
        <f ca="1">(AS115*(CS115/1000)+(Satokasvi!$E$28-Satokasvi!$E$7))/(1+$C$13)^DS$61</f>
        <v>-155.65957101831492</v>
      </c>
      <c r="DT115" s="37">
        <f ca="1">(AT115*(CT115/1000)+(Satokasvi!$E$28-Satokasvi!$E$7))/(1+$C$13)^DT$61</f>
        <v>-151.12579710516013</v>
      </c>
      <c r="DU115" s="37">
        <f ca="1">(AU115*(CU115/1000)+(Satokasvi!$E$28-Satokasvi!$E$7))/(1+$C$13)^DU$61</f>
        <v>202.55121200295397</v>
      </c>
      <c r="DV115" s="37">
        <f ca="1">(AV115*(CV115/1000)+(Satokasvi!$E$28-Satokasvi!$E$7))/(1+$C$13)^DV$61</f>
        <v>-142.45055811590174</v>
      </c>
      <c r="DW115" s="37">
        <f ca="1">(AW115*(CW115/1000)+(Satokasvi!$E$28-Satokasvi!$E$7))/(1+$C$13)^DW$61</f>
        <v>-138.30151273388518</v>
      </c>
      <c r="DX115" s="37">
        <f ca="1">(AX115*(CX115/1000)+(Satokasvi!$E$28-Satokasvi!$E$7))/(1+$C$13)^DX$61</f>
        <v>148.00247397369586</v>
      </c>
      <c r="DY115" s="37">
        <f ca="1">(AY115*(CY115/1000)+(Satokasvi!$E$28-Satokasvi!$E$7))/(1+$C$13)^DY$61</f>
        <v>65.74983420158766</v>
      </c>
      <c r="DZ115" s="37">
        <f ca="1">(AZ115*(CZ115/1000)+(Satokasvi!$E$28-Satokasvi!$E$7))/(1+$C$13)^DZ$61</f>
        <v>-126.56547585433981</v>
      </c>
      <c r="EB115" s="37">
        <f ca="1">IF(C$11="x",Toimenpiteet!$E$115,BB115*(CB115/1000)+(Satokasvi!$E$28-Satokasvi!$E$7)+IF(C$8="x",Toimenpiteet!$E$29,0)+IF(C$9="x",Toimenpiteet!$E$60,0)+IF(C$10="x",Toimenpiteet!$E$88,0))/(1+$C$13)^EB$61</f>
        <v>159.73886895816895</v>
      </c>
      <c r="EC115" s="37">
        <f ca="1">IF(D$11="x",Toimenpiteet!$E$115,BC115*(CC115/1000)+(Satokasvi!$E$28-Satokasvi!$E$7)+IF(D$8="x",Toimenpiteet!$E$29,0)+IF(D$9="x",Toimenpiteet!$E$60,0)+IF(D$10="x",Toimenpiteet!$E$88,0))/(1+$C$13)^EC$61</f>
        <v>-249.7879159204449</v>
      </c>
      <c r="ED115" s="37">
        <f ca="1">IF(E$11="x",Toimenpiteet!$E$115,BD115*(CD115/1000)+(Satokasvi!$E$28-Satokasvi!$E$7)+IF(E$8="x",Toimenpiteet!$E$29,0)+IF(E$9="x",Toimenpiteet!$E$60,0)+IF(E$10="x",Toimenpiteet!$E$88,0))/(1+$C$13)^ED$61</f>
        <v>342.4330412681507</v>
      </c>
      <c r="EE115" s="37">
        <f ca="1">IF(F$11="x",Toimenpiteet!$E$115,BE115*(CE115/1000)+(Satokasvi!$E$28-Satokasvi!$E$7)+IF(F$8="x",Toimenpiteet!$E$29,0)+IF(F$9="x",Toimenpiteet!$E$60,0)+IF(F$10="x",Toimenpiteet!$E$88,0))/(1+$C$13)^EE$61</f>
        <v>-235.44906769765757</v>
      </c>
      <c r="EF115" s="37">
        <f ca="1">IF(G$11="x",Toimenpiteet!$E$115,BF115*(CF115/1000)+(Satokasvi!$E$28-Satokasvi!$E$7)+IF(G$8="x",Toimenpiteet!$E$29,0)+IF(G$9="x",Toimenpiteet!$E$60,0)+IF(G$10="x",Toimenpiteet!$E$88,0))/(1+$C$13)^EF$61</f>
        <v>351.33586574203008</v>
      </c>
      <c r="EG115" s="37">
        <f ca="1">IF(H$11="x",Toimenpiteet!$E$115,BG115*(CG115/1000)+(Satokasvi!$E$28-Satokasvi!$E$7)+IF(H$8="x",Toimenpiteet!$E$29,0)+IF(H$9="x",Toimenpiteet!$E$60,0)+IF(H$10="x",Toimenpiteet!$E$88,0))/(1+$C$13)^EG$61</f>
        <v>453.07138065763917</v>
      </c>
      <c r="EH115" s="37">
        <f ca="1">IF(I$11="x",Toimenpiteet!$E$115,BH115*(CH115/1000)+(Satokasvi!$E$28-Satokasvi!$E$7)+IF(I$8="x",Toimenpiteet!$E$29,0)+IF(I$9="x",Toimenpiteet!$E$60,0)+IF(I$10="x",Toimenpiteet!$E$88,0))/(1+$C$13)^EH$61</f>
        <v>250.03801253005281</v>
      </c>
      <c r="EI115" s="37">
        <f ca="1">IF(J$11="x",Toimenpiteet!$E$115,BI115*(CI115/1000)+(Satokasvi!$E$28-Satokasvi!$E$7)+IF(J$8="x",Toimenpiteet!$E$29,0)+IF(J$9="x",Toimenpiteet!$E$60,0)+IF(J$10="x",Toimenpiteet!$E$88,0))/(1+$C$13)^EI$61</f>
        <v>-209.19344709319299</v>
      </c>
      <c r="EJ115" s="37">
        <f ca="1">IF(K$11="x",Toimenpiteet!$E$115,BJ115*(CJ115/1000)+(Satokasvi!$E$28-Satokasvi!$E$7)+IF(K$8="x",Toimenpiteet!$E$29,0)+IF(K$9="x",Toimenpiteet!$E$60,0)+IF(K$10="x",Toimenpiteet!$E$88,0))/(1+$C$13)^EJ$61</f>
        <v>216.66553603014111</v>
      </c>
      <c r="EK115" s="37">
        <f ca="1">IF(L$11="x",Toimenpiteet!$E$115,BK115*(CK115/1000)+(Satokasvi!$E$28-Satokasvi!$E$7)+IF(L$8="x",Toimenpiteet!$E$29,0)+IF(L$9="x",Toimenpiteet!$E$60,0)+IF(L$10="x",Toimenpiteet!$E$88,0))/(1+$C$13)^EK$61</f>
        <v>-197.18488744763218</v>
      </c>
      <c r="EL115" s="37">
        <f ca="1">IF(M$11="x",Toimenpiteet!$E$115,BL115*(CL115/1000)+(Satokasvi!$E$28-Satokasvi!$E$7)+IF(M$8="x",Toimenpiteet!$E$29,0)+IF(M$9="x",Toimenpiteet!$E$60,0)+IF(M$10="x",Toimenpiteet!$E$88,0))/(1+$C$13)^EL$61</f>
        <v>-191.44163829867202</v>
      </c>
      <c r="EM115" s="37">
        <f ca="1">IF(N$11="x",Toimenpiteet!$E$115,BM115*(CM115/1000)+(Satokasvi!$E$28-Satokasvi!$E$7)+IF(N$8="x",Toimenpiteet!$E$29,0)+IF(N$9="x",Toimenpiteet!$E$60,0)+IF(N$10="x",Toimenpiteet!$E$88,0))/(1+$C$13)^EM$61</f>
        <v>230.48540686889001</v>
      </c>
      <c r="EN115" s="37">
        <f ca="1">IF(O$11="x",Toimenpiteet!$E$115,BN115*(CN115/1000)+(Satokasvi!$E$28-Satokasvi!$E$7)+IF(O$8="x",Toimenpiteet!$E$29,0)+IF(O$9="x",Toimenpiteet!$E$60,0)+IF(O$10="x",Toimenpiteet!$E$88,0))/(1+$C$13)^EN$61</f>
        <v>371.18751172065356</v>
      </c>
      <c r="EO115" s="37">
        <f ca="1">IF(P$11="x",Toimenpiteet!$E$115,BO115*(CO115/1000)+(Satokasvi!$E$28-Satokasvi!$E$7)+IF(P$8="x",Toimenpiteet!$E$29,0)+IF(P$9="x",Toimenpiteet!$E$60,0)+IF(P$10="x",Toimenpiteet!$E$88,0))/(1+$C$13)^EO$61</f>
        <v>151.25945751837122</v>
      </c>
      <c r="EP115" s="37">
        <f ca="1">IF(Q$11="x",Toimenpiteet!$E$115,BP115*(CP115/1000)+(Satokasvi!$E$28-Satokasvi!$E$7)+IF(Q$8="x",Toimenpiteet!$E$29,0)+IF(Q$9="x",Toimenpiteet!$E$60,0)+IF(Q$10="x",Toimenpiteet!$E$88,0))/(1+$C$13)^EP$61</f>
        <v>170.25258563918828</v>
      </c>
      <c r="EQ115" s="37">
        <f ca="1">IF(R$11="x",Toimenpiteet!$E$115,BQ115*(CQ115/1000)+(Satokasvi!$E$28-Satokasvi!$E$7)+IF(R$8="x",Toimenpiteet!$E$29,0)+IF(R$9="x",Toimenpiteet!$E$60,0)+IF(R$10="x",Toimenpiteet!$E$88,0))/(1+$C$13)^EQ$61</f>
        <v>-165.13923889333032</v>
      </c>
      <c r="ER115" s="37">
        <f ca="1">IF(S$11="x",Toimenpiteet!$E$115,BR115*(CR115/1000)+(Satokasvi!$E$28-Satokasvi!$E$7)+IF(S$8="x",Toimenpiteet!$E$29,0)+IF(S$9="x",Toimenpiteet!$E$60,0)+IF(S$10="x",Toimenpiteet!$E$88,0))/(1+$C$13)^ER$61</f>
        <v>182.03569400675531</v>
      </c>
      <c r="ES115" s="37">
        <f ca="1">IF(T$11="x",Toimenpiteet!$E$115,BS115*(CS115/1000)+(Satokasvi!$E$28-Satokasvi!$E$7)+IF(T$8="x",Toimenpiteet!$E$29,0)+IF(T$9="x",Toimenpiteet!$E$60,0)+IF(T$10="x",Toimenpiteet!$E$88,0))/(1+$C$13)^ES$61</f>
        <v>-155.65957101831492</v>
      </c>
      <c r="ET115" s="37">
        <f ca="1">IF(U$11="x",Toimenpiteet!$E$115,BT115*(CT115/1000)+(Satokasvi!$E$28-Satokasvi!$E$7)+IF(U$8="x",Toimenpiteet!$E$29,0)+IF(U$9="x",Toimenpiteet!$E$60,0)+IF(U$10="x",Toimenpiteet!$E$88,0))/(1+$C$13)^ET$61</f>
        <v>-151.12579710516013</v>
      </c>
      <c r="EU115" s="37">
        <f ca="1">IF(V$11="x",Toimenpiteet!$E$115,BU115*(CU115/1000)+(Satokasvi!$E$28-Satokasvi!$E$7)+IF(V$8="x",Toimenpiteet!$E$29,0)+IF(V$9="x",Toimenpiteet!$E$60,0)+IF(V$10="x",Toimenpiteet!$E$88,0))/(1+$C$13)^EU$61</f>
        <v>202.55121200295397</v>
      </c>
      <c r="EV115" s="37">
        <f ca="1">IF(W$11="x",Toimenpiteet!$E$115,BV115*(CV115/1000)+(Satokasvi!$E$28-Satokasvi!$E$7)+IF(W$8="x",Toimenpiteet!$E$29,0)+IF(W$9="x",Toimenpiteet!$E$60,0)+IF(W$10="x",Toimenpiteet!$E$88,0))/(1+$C$13)^EV$61</f>
        <v>-142.45055811590174</v>
      </c>
      <c r="EW115" s="37">
        <f ca="1">IF(X$11="x",Toimenpiteet!$E$115,BW115*(CW115/1000)+(Satokasvi!$E$28-Satokasvi!$E$7)+IF(X$8="x",Toimenpiteet!$E$29,0)+IF(X$9="x",Toimenpiteet!$E$60,0)+IF(X$10="x",Toimenpiteet!$E$88,0))/(1+$C$13)^EW$61</f>
        <v>-138.30151273388518</v>
      </c>
      <c r="EX115" s="37">
        <f ca="1">IF(Y$11="x",Toimenpiteet!$E$115,BX115*(CX115/1000)+(Satokasvi!$E$28-Satokasvi!$E$7)+IF(Y$8="x",Toimenpiteet!$E$29,0)+IF(Y$9="x",Toimenpiteet!$E$60,0)+IF(Y$10="x",Toimenpiteet!$E$88,0))/(1+$C$13)^EX$61</f>
        <v>148.00247397369586</v>
      </c>
      <c r="EY115" s="37">
        <f ca="1">IF(Z$11="x",Toimenpiteet!$E$115,BY115*(CY115/1000)+(Satokasvi!$E$28-Satokasvi!$E$7)+IF(Z$8="x",Toimenpiteet!$E$29,0)+IF(Z$9="x",Toimenpiteet!$E$60,0)+IF(Z$10="x",Toimenpiteet!$E$88,0))/(1+$C$13)^EY$61</f>
        <v>65.74983420158766</v>
      </c>
      <c r="EZ115" s="37">
        <f ca="1">IF(AA$11="x",Toimenpiteet!$E$115,BZ115*(CZ115/1000)+(Satokasvi!$E$28-Satokasvi!$E$7)+IF(AA$8="x",Toimenpiteet!$E$29,0)+IF(AA$9="x",Toimenpiteet!$E$60,0)+IF(AA$10="x",Toimenpiteet!$E$88,0))/(1+$C$13)^EZ$61</f>
        <v>-126.56547585433981</v>
      </c>
      <c r="FA115" s="37"/>
      <c r="FB115" s="37">
        <f t="shared" ca="1" si="48"/>
        <v>159.73886895816895</v>
      </c>
      <c r="FC115" s="37">
        <f t="shared" ca="1" si="49"/>
        <v>-90.049046962275952</v>
      </c>
      <c r="FD115" s="37">
        <f t="shared" ca="1" si="50"/>
        <v>252.38399430587475</v>
      </c>
      <c r="FE115" s="37">
        <f t="shared" ca="1" si="51"/>
        <v>16.934926608217182</v>
      </c>
      <c r="FF115" s="37">
        <f t="shared" ca="1" si="52"/>
        <v>368.27079235024723</v>
      </c>
      <c r="FG115" s="37">
        <f t="shared" ca="1" si="53"/>
        <v>821.34217300788646</v>
      </c>
      <c r="FH115" s="37">
        <f t="shared" ca="1" si="54"/>
        <v>1071.3801855379393</v>
      </c>
      <c r="FI115" s="37">
        <f t="shared" ca="1" si="55"/>
        <v>862.18673844474631</v>
      </c>
      <c r="FJ115" s="37">
        <f t="shared" ca="1" si="56"/>
        <v>1078.8522744748875</v>
      </c>
      <c r="FK115" s="37">
        <f t="shared" ca="1" si="57"/>
        <v>881.66738702725536</v>
      </c>
      <c r="FL115" s="37">
        <f t="shared" ca="1" si="58"/>
        <v>690.22574872858331</v>
      </c>
      <c r="FM115" s="37">
        <f t="shared" ca="1" si="59"/>
        <v>920.71115559747329</v>
      </c>
      <c r="FN115" s="37">
        <f t="shared" ca="1" si="60"/>
        <v>1291.8986673181269</v>
      </c>
      <c r="FO115" s="37">
        <f t="shared" ca="1" si="61"/>
        <v>1443.158124836498</v>
      </c>
      <c r="FP115" s="37">
        <f t="shared" ca="1" si="62"/>
        <v>1613.4107104756863</v>
      </c>
      <c r="FQ115" s="37">
        <f t="shared" ca="1" si="63"/>
        <v>1448.2714715823561</v>
      </c>
      <c r="FR115" s="37">
        <f t="shared" ca="1" si="64"/>
        <v>1630.3071655891113</v>
      </c>
      <c r="FS115" s="37">
        <f t="shared" ca="1" si="65"/>
        <v>1474.6475945707964</v>
      </c>
      <c r="FT115" s="37">
        <f t="shared" ca="1" si="66"/>
        <v>1323.5217974656362</v>
      </c>
      <c r="FU115" s="37">
        <f t="shared" ca="1" si="67"/>
        <v>1526.07300946859</v>
      </c>
      <c r="FV115" s="37">
        <f t="shared" ca="1" si="68"/>
        <v>1383.6224513526884</v>
      </c>
      <c r="FW115" s="37">
        <f t="shared" ca="1" si="69"/>
        <v>1245.3209386188032</v>
      </c>
      <c r="FX115" s="37">
        <f t="shared" ca="1" si="70"/>
        <v>1393.3234125924992</v>
      </c>
      <c r="FY115" s="37">
        <f t="shared" ca="1" si="71"/>
        <v>1459.0732467940868</v>
      </c>
      <c r="FZ115" s="37">
        <f t="shared" ca="1" si="72"/>
        <v>1332.5077709397469</v>
      </c>
      <c r="GA115" s="37"/>
      <c r="GB115" s="37">
        <f t="shared" ca="1" si="73"/>
        <v>159.73886895816895</v>
      </c>
      <c r="GC115" s="37">
        <f t="shared" ca="1" si="74"/>
        <v>-90.049046962275952</v>
      </c>
      <c r="GD115" s="37">
        <f t="shared" ca="1" si="23"/>
        <v>252.38399430587475</v>
      </c>
      <c r="GE115" s="37">
        <f t="shared" ca="1" si="24"/>
        <v>16.934926608217182</v>
      </c>
      <c r="GF115" s="37">
        <f t="shared" ca="1" si="25"/>
        <v>368.27079235024723</v>
      </c>
      <c r="GG115" s="37">
        <f t="shared" ca="1" si="26"/>
        <v>821.34217300788646</v>
      </c>
      <c r="GH115" s="37">
        <f t="shared" ca="1" si="27"/>
        <v>1071.3801855379393</v>
      </c>
      <c r="GI115" s="37">
        <f t="shared" ca="1" si="28"/>
        <v>862.18673844474631</v>
      </c>
      <c r="GJ115" s="37">
        <f t="shared" ca="1" si="29"/>
        <v>1078.8522744748875</v>
      </c>
      <c r="GK115" s="37">
        <f t="shared" ca="1" si="30"/>
        <v>881.66738702725536</v>
      </c>
      <c r="GL115" s="37">
        <f t="shared" ca="1" si="31"/>
        <v>690.22574872858331</v>
      </c>
      <c r="GM115" s="37">
        <f t="shared" ca="1" si="32"/>
        <v>920.71115559747329</v>
      </c>
      <c r="GN115" s="37">
        <f t="shared" ca="1" si="33"/>
        <v>1291.8986673181269</v>
      </c>
      <c r="GO115" s="37">
        <f t="shared" ca="1" si="34"/>
        <v>1443.158124836498</v>
      </c>
      <c r="GP115" s="37">
        <f t="shared" ca="1" si="35"/>
        <v>1613.4107104756863</v>
      </c>
      <c r="GQ115" s="37">
        <f t="shared" ca="1" si="36"/>
        <v>1448.2714715823561</v>
      </c>
      <c r="GR115" s="37">
        <f t="shared" ca="1" si="37"/>
        <v>1630.3071655891113</v>
      </c>
      <c r="GS115" s="37">
        <f t="shared" ca="1" si="38"/>
        <v>1474.6475945707964</v>
      </c>
      <c r="GT115" s="37">
        <f t="shared" ca="1" si="39"/>
        <v>1323.5217974656362</v>
      </c>
      <c r="GU115" s="37">
        <f t="shared" ca="1" si="40"/>
        <v>1526.07300946859</v>
      </c>
      <c r="GV115" s="37">
        <f t="shared" ca="1" si="41"/>
        <v>1383.6224513526884</v>
      </c>
      <c r="GW115" s="37">
        <f t="shared" ca="1" si="42"/>
        <v>1245.3209386188032</v>
      </c>
      <c r="GX115" s="37">
        <f t="shared" ca="1" si="43"/>
        <v>1393.3234125924992</v>
      </c>
      <c r="GY115" s="37">
        <f t="shared" ca="1" si="44"/>
        <v>1459.0732467940868</v>
      </c>
      <c r="GZ115" s="37">
        <f t="shared" ca="1" si="45"/>
        <v>1332.5077709397469</v>
      </c>
      <c r="HA115" s="37"/>
      <c r="HB115" s="37">
        <f t="shared" ca="1" si="77"/>
        <v>368.27079235024723</v>
      </c>
      <c r="HC115" s="37">
        <f t="shared" ca="1" si="75"/>
        <v>368.27079235024723</v>
      </c>
      <c r="HD115" s="37">
        <f t="shared" ca="1" si="76"/>
        <v>0</v>
      </c>
      <c r="HE115" s="5"/>
      <c r="HF115" s="37">
        <f t="shared" si="91"/>
        <v>-0.16666666666666669</v>
      </c>
      <c r="HG115" s="37">
        <f>$HG$72</f>
        <v>1.111111111111112E-2</v>
      </c>
      <c r="HH115" s="19">
        <f>IF(C$11="x",0,Satokasvi!$H$6*(1+$HF115)*(1+_xlfn.XLOOKUP($HG115,$HG$67:$HG$76,HH$67:HH$76)))</f>
        <v>2085.6481481481478</v>
      </c>
      <c r="HI115" s="35">
        <f>IF(D$11="x",0,Satokasvi!$H$6*(1+$HF115)*(1+_xlfn.XLOOKUP($HG115,$HG$67:$HG$76,HI$67:HI$76)))</f>
        <v>2087.9629629629626</v>
      </c>
      <c r="HJ115" s="35">
        <f>IF(E$11="x",0,Satokasvi!$H$6*(1+$HF115)*(1+_xlfn.XLOOKUP($HG115,$HG$67:$HG$76,HJ$67:HJ$76)))</f>
        <v>2090.2777777777778</v>
      </c>
      <c r="HK115" s="35">
        <f>IF(F$11="x",0,Satokasvi!$H$6*(1+$HF115)*(1+_xlfn.XLOOKUP($HG115,$HG$67:$HG$76,HK$67:HK$76)))</f>
        <v>2092.5925925925922</v>
      </c>
      <c r="HL115" s="35">
        <f>IF(G$11="x",0,Satokasvi!$H$6*(1+$HF115)*(1+_xlfn.XLOOKUP($HG115,$HG$67:$HG$76,HL$67:HL$76)))</f>
        <v>2094.9074074074069</v>
      </c>
      <c r="HM115" s="35">
        <f>IF(H$11="x",0,Satokasvi!$H$6*(1+$HF115)*(1+_xlfn.XLOOKUP($HG115,$HG$67:$HG$76,HM$67:HM$76)))</f>
        <v>2097.2222222222217</v>
      </c>
      <c r="HN115" s="35">
        <f>IF(I$11="x",0,Satokasvi!$H$6*(1+$HF115)*(1+_xlfn.XLOOKUP($HG115,$HG$67:$HG$76,HN$67:HN$76)))</f>
        <v>2099.537037037037</v>
      </c>
      <c r="HO115" s="35">
        <f>IF(J$11="x",0,Satokasvi!$H$6*(1+$HF115)*(1+_xlfn.XLOOKUP($HG115,$HG$67:$HG$76,HO$67:HO$76)))</f>
        <v>2101.8518518518517</v>
      </c>
      <c r="HP115" s="35">
        <f>IF(K$11="x",0,Satokasvi!$H$6*(1+$HF115)*(1+_xlfn.XLOOKUP($HG115,$HG$67:$HG$76,HP$67:HP$76)))</f>
        <v>2104.1666666666665</v>
      </c>
      <c r="HQ115" s="35">
        <f>IF(L$11="x",0,Satokasvi!$H$6*(1+$HF115)*(1+_xlfn.XLOOKUP($HG115,$HG$67:$HG$76,HQ$67:HQ$76)))</f>
        <v>2106.4814814814813</v>
      </c>
      <c r="HR115" s="35">
        <f>IF(M$11="x",0,Satokasvi!$H$6*(1+$HF115)*(1+_xlfn.XLOOKUP($HG115,$HG$67:$HG$76,HR$67:HR$76)))</f>
        <v>2106.4814814814813</v>
      </c>
      <c r="HS115" s="35">
        <f>IF(N$11="x",0,Satokasvi!$H$6*(1+$HF115)*(1+_xlfn.XLOOKUP($HG115,$HG$67:$HG$76,HS$67:HS$76)))</f>
        <v>2106.4814814814813</v>
      </c>
      <c r="HT115" s="35">
        <f>IF(O$11="x",0,Satokasvi!$H$6*(1+$HF115)*(1+_xlfn.XLOOKUP($HG115,$HG$67:$HG$76,HT$67:HT$76)))</f>
        <v>2106.4814814814813</v>
      </c>
      <c r="HU115" s="35">
        <f>IF(P$11="x",0,Satokasvi!$H$6*(1+$HF115)*(1+_xlfn.XLOOKUP($HG115,$HG$67:$HG$76,HU$67:HU$76)))</f>
        <v>2106.4814814814813</v>
      </c>
      <c r="HV115" s="35">
        <f>IF(Q$11="x",0,Satokasvi!$H$6*(1+$HF115)*(1+_xlfn.XLOOKUP($HG115,$HG$67:$HG$76,HV$67:HV$76)))</f>
        <v>2106.4814814814813</v>
      </c>
      <c r="HW115" s="35">
        <f>IF(R$11="x",0,Satokasvi!$H$6*(1+$HF115)*(1+_xlfn.XLOOKUP($HG115,$HG$67:$HG$76,HW$67:HW$76)))</f>
        <v>2106.4814814814813</v>
      </c>
      <c r="HX115" s="35">
        <f>IF(S$11="x",0,Satokasvi!$H$6*(1+$HF115)*(1+_xlfn.XLOOKUP($HG115,$HG$67:$HG$76,HX$67:HX$76)))</f>
        <v>2106.4814814814813</v>
      </c>
      <c r="HY115" s="35">
        <f>IF(T$11="x",0,Satokasvi!$H$6*(1+$HF115)*(1+_xlfn.XLOOKUP($HG115,$HG$67:$HG$76,HY$67:HY$76)))</f>
        <v>2106.4814814814813</v>
      </c>
      <c r="HZ115" s="35">
        <f>IF(U$11="x",0,Satokasvi!$H$6*(1+$HF115)*(1+_xlfn.XLOOKUP($HG115,$HG$67:$HG$76,HZ$67:HZ$76)))</f>
        <v>2106.4814814814813</v>
      </c>
      <c r="IA115" s="35">
        <f>IF(V$11="x",0,Satokasvi!$H$6*(1+$HF115)*(1+_xlfn.XLOOKUP($HG115,$HG$67:$HG$76,IA$67:IA$76)))</f>
        <v>2106.4814814814813</v>
      </c>
      <c r="IB115" s="35">
        <f>IF(W$11="x",0,Satokasvi!$H$6*(1+$HF115)*(1+_xlfn.XLOOKUP($HG115,$HG$67:$HG$76,IB$67:IB$76)))</f>
        <v>2106.4814814814813</v>
      </c>
      <c r="IC115" s="35">
        <f>IF(X$11="x",0,Satokasvi!$H$6*(1+$HF115)*(1+_xlfn.XLOOKUP($HG115,$HG$67:$HG$76,IC$67:IC$76)))</f>
        <v>2106.4814814814813</v>
      </c>
      <c r="ID115" s="35">
        <f>IF(Y$11="x",0,Satokasvi!$H$6*(1+$HF115)*(1+_xlfn.XLOOKUP($HG115,$HG$67:$HG$76,ID$67:ID$76)))</f>
        <v>2106.4814814814813</v>
      </c>
      <c r="IE115" s="35">
        <f>IF(Z$11="x",0,Satokasvi!$H$6*(1+$HF115)*(1+_xlfn.XLOOKUP($HG115,$HG$67:$HG$76,IE$67:IE$76)))</f>
        <v>2106.4814814814813</v>
      </c>
      <c r="IF115" s="35">
        <f>IF(AA$11="x",0,Satokasvi!$H$6*(1+$HF115)*(1+_xlfn.XLOOKUP($HG115,$HG$67:$HG$76,IF$67:IF$76)))</f>
        <v>2106.4814814814813</v>
      </c>
    </row>
    <row r="116" spans="2:240" x14ac:dyDescent="0.35">
      <c r="B116" s="15">
        <f t="shared" ca="1" si="90"/>
        <v>0.96944089572990633</v>
      </c>
      <c r="C116" s="15">
        <f t="shared" ca="1" si="90"/>
        <v>1.7501857444961022E-2</v>
      </c>
      <c r="D116" s="15">
        <f t="shared" ca="1" si="90"/>
        <v>0.26977211978178606</v>
      </c>
      <c r="E116" s="15">
        <f t="shared" ca="1" si="90"/>
        <v>0.51086143480205826</v>
      </c>
      <c r="F116" s="15">
        <f t="shared" ca="1" si="90"/>
        <v>0.39013010625257316</v>
      </c>
      <c r="G116" s="15">
        <f t="shared" ca="1" si="90"/>
        <v>0.52423358038534951</v>
      </c>
      <c r="H116" s="15">
        <f t="shared" ca="1" si="90"/>
        <v>0.62222188907368792</v>
      </c>
      <c r="I116" s="15">
        <f t="shared" ca="1" si="90"/>
        <v>0.73930935464086267</v>
      </c>
      <c r="J116" s="15">
        <f t="shared" ca="1" si="90"/>
        <v>0.56656140948160671</v>
      </c>
      <c r="K116" s="15">
        <f t="shared" ca="1" si="90"/>
        <v>0.47002869419256199</v>
      </c>
      <c r="L116" s="15">
        <f t="shared" ca="1" si="90"/>
        <v>0.53111511266289846</v>
      </c>
      <c r="M116" s="15">
        <f t="shared" ca="1" si="90"/>
        <v>0.31729516281832448</v>
      </c>
      <c r="N116" s="15">
        <f t="shared" ca="1" si="90"/>
        <v>0.95996344617751717</v>
      </c>
      <c r="O116" s="15">
        <f t="shared" ca="1" si="90"/>
        <v>0.54622742195146312</v>
      </c>
      <c r="P116" s="15">
        <f t="shared" ca="1" si="90"/>
        <v>0.52007764080947061</v>
      </c>
      <c r="Q116" s="15">
        <f t="shared" ca="1" si="90"/>
        <v>0.22701678339375897</v>
      </c>
      <c r="R116" s="15">
        <f t="shared" ca="1" si="89"/>
        <v>0.17377333698257436</v>
      </c>
      <c r="S116" s="15">
        <f t="shared" ca="1" si="89"/>
        <v>2.1175342047465184E-2</v>
      </c>
      <c r="T116" s="15">
        <f t="shared" ca="1" si="88"/>
        <v>0.12265967266503919</v>
      </c>
      <c r="U116" s="15">
        <f t="shared" ca="1" si="88"/>
        <v>0.51832825013375405</v>
      </c>
      <c r="V116" s="15">
        <f t="shared" ca="1" si="88"/>
        <v>0.66031113731315505</v>
      </c>
      <c r="W116" s="15">
        <f t="shared" ca="1" si="88"/>
        <v>0.55025771217820263</v>
      </c>
      <c r="X116" s="15">
        <f t="shared" ca="1" si="88"/>
        <v>5.5375704018424843E-2</v>
      </c>
      <c r="Y116" s="15">
        <f t="shared" ca="1" si="88"/>
        <v>0.1035377032618503</v>
      </c>
      <c r="Z116" s="15">
        <f t="shared" ca="1" si="88"/>
        <v>0.24933097875550625</v>
      </c>
      <c r="AB116" s="5">
        <f ca="1">_xlfn.NORM.INV(B116,Satokasvi!$H$8,Satokasvi!$I$8)*_xlfn.BINOM.INV(1,(1-Satokasvi!$H$15),B116)</f>
        <v>2968.1598286786607</v>
      </c>
      <c r="AC116" s="5">
        <f ca="1">_xlfn.NORM.INV(C116,Satokasvi!$H$8,Satokasvi!$I$8)*_xlfn.BINOM.INV(1,(1-Satokasvi!$H$15),C116)</f>
        <v>0</v>
      </c>
      <c r="AD116" s="5">
        <f ca="1">_xlfn.NORM.INV(D116,Satokasvi!$H$8,Satokasvi!$I$8)*_xlfn.BINOM.INV(1,(1-Satokasvi!$H$15),D116)</f>
        <v>2346.6244163463562</v>
      </c>
      <c r="AE116" s="5">
        <f ca="1">_xlfn.NORM.INV(E116,Satokasvi!$H$8,Satokasvi!$I$8)*_xlfn.BINOM.INV(1,(1-Satokasvi!$H$15),E116)</f>
        <v>2506.8072359658468</v>
      </c>
      <c r="AF116" s="5">
        <f ca="1">_xlfn.NORM.INV(F116,Satokasvi!$H$8,Satokasvi!$I$8)*_xlfn.BINOM.INV(1,(1-Satokasvi!$H$15),F116)</f>
        <v>2430.255012755772</v>
      </c>
      <c r="AG116" s="5">
        <f ca="1">_xlfn.NORM.INV(G116,Satokasvi!$H$8,Satokasvi!$I$8)*_xlfn.BINOM.INV(1,(1-Satokasvi!$H$15),G116)</f>
        <v>2515.1954957631069</v>
      </c>
      <c r="AH116" s="5">
        <f ca="1">_xlfn.NORM.INV(H116,Satokasvi!$H$8,Satokasvi!$I$8)*_xlfn.BINOM.INV(1,(1-Satokasvi!$H$15),H116)</f>
        <v>2577.8303757748718</v>
      </c>
      <c r="AI116" s="5">
        <f ca="1">_xlfn.NORM.INV(I116,Satokasvi!$H$8,Satokasvi!$I$8)*_xlfn.BINOM.INV(1,(1-Satokasvi!$H$15),I116)</f>
        <v>2660.3044098468545</v>
      </c>
      <c r="AJ116" s="5">
        <f ca="1">_xlfn.NORM.INV(J116,Satokasvi!$H$8,Satokasvi!$I$8)*_xlfn.BINOM.INV(1,(1-Satokasvi!$H$15),J116)</f>
        <v>2541.9066063020005</v>
      </c>
      <c r="AK116" s="5">
        <f ca="1">_xlfn.NORM.INV(K116,Satokasvi!$H$8,Satokasvi!$I$8)*_xlfn.BINOM.INV(1,(1-Satokasvi!$H$15),K116)</f>
        <v>2481.2005668542533</v>
      </c>
      <c r="AL116" s="5">
        <f ca="1">_xlfn.NORM.INV(L116,Satokasvi!$H$8,Satokasvi!$I$8)*_xlfn.BINOM.INV(1,(1-Satokasvi!$H$15),L116)</f>
        <v>2519.5183159451462</v>
      </c>
      <c r="AM116" s="5">
        <f ca="1">_xlfn.NORM.INV(M116,Satokasvi!$H$8,Satokasvi!$I$8)*_xlfn.BINOM.INV(1,(1-Satokasvi!$H$15),M116)</f>
        <v>2381.1810219346698</v>
      </c>
      <c r="AN116" s="5">
        <f ca="1">_xlfn.NORM.INV(N116,Satokasvi!$H$8,Satokasvi!$I$8)*_xlfn.BINOM.INV(1,(1-Satokasvi!$H$15),N116)</f>
        <v>2937.5655103359186</v>
      </c>
      <c r="AO116" s="5">
        <f ca="1">_xlfn.NORM.INV(O116,Satokasvi!$H$8,Satokasvi!$I$8)*_xlfn.BINOM.INV(1,(1-Satokasvi!$H$15),O116)</f>
        <v>2529.0338744102987</v>
      </c>
      <c r="AP116" s="5">
        <f ca="1">_xlfn.NORM.INV(P116,Satokasvi!$H$8,Satokasvi!$I$8)*_xlfn.BINOM.INV(1,(1-Satokasvi!$H$15),P116)</f>
        <v>2512.5871114970087</v>
      </c>
      <c r="AQ116" s="5">
        <f ca="1">_xlfn.NORM.INV(Q116,Satokasvi!$H$8,Satokasvi!$I$8)*_xlfn.BINOM.INV(1,(1-Satokasvi!$H$15),Q116)</f>
        <v>0</v>
      </c>
      <c r="AR116" s="5">
        <f ca="1">_xlfn.NORM.INV(R116,Satokasvi!$H$8,Satokasvi!$I$8)*_xlfn.BINOM.INV(1,(1-Satokasvi!$H$15),R116)</f>
        <v>0</v>
      </c>
      <c r="AS116" s="5">
        <f ca="1">_xlfn.NORM.INV(S116,Satokasvi!$H$8,Satokasvi!$I$8)*_xlfn.BINOM.INV(1,(1-Satokasvi!$H$15),S116)</f>
        <v>0</v>
      </c>
      <c r="AT116" s="5">
        <f ca="1">_xlfn.NORM.INV(T116,Satokasvi!$H$8,Satokasvi!$I$8)*_xlfn.BINOM.INV(1,(1-Satokasvi!$H$15),T116)</f>
        <v>0</v>
      </c>
      <c r="AU116" s="5">
        <f ca="1">_xlfn.NORM.INV(U116,Satokasvi!$H$8,Satokasvi!$I$8)*_xlfn.BINOM.INV(1,(1-Satokasvi!$H$15),U116)</f>
        <v>2511.4895708639688</v>
      </c>
      <c r="AV116" s="5">
        <f ca="1">_xlfn.NORM.INV(V116,Satokasvi!$H$8,Satokasvi!$I$8)*_xlfn.BINOM.INV(1,(1-Satokasvi!$H$15),V116)</f>
        <v>2603.3281070572452</v>
      </c>
      <c r="AW116" s="5">
        <f ca="1">_xlfn.NORM.INV(W116,Satokasvi!$H$8,Satokasvi!$I$8)*_xlfn.BINOM.INV(1,(1-Satokasvi!$H$15),W116)</f>
        <v>2531.5781206724223</v>
      </c>
      <c r="AX116" s="5">
        <f ca="1">_xlfn.NORM.INV(X116,Satokasvi!$H$8,Satokasvi!$I$8)*_xlfn.BINOM.INV(1,(1-Satokasvi!$H$15),X116)</f>
        <v>0</v>
      </c>
      <c r="AY116" s="5">
        <f ca="1">_xlfn.NORM.INV(Y116,Satokasvi!$H$8,Satokasvi!$I$8)*_xlfn.BINOM.INV(1,(1-Satokasvi!$H$15),Y116)</f>
        <v>0</v>
      </c>
      <c r="AZ116" s="5">
        <f ca="1">_xlfn.NORM.INV(Z116,Satokasvi!$H$8,Satokasvi!$I$8)*_xlfn.BINOM.INV(1,(1-Satokasvi!$H$15),Z116)</f>
        <v>0</v>
      </c>
      <c r="BB116" s="5">
        <f ca="1">IF(C$11="x",0,_xlfn.NORM.INV(B116,Satokasvi!$H$8,Satokasvi!$I$8)*IF(C$8="x",(1+Toimenpiteet!$C$7),1)*IF(C$9="x",(1+Toimenpiteet!$C$34),1)*(1+C$30)*_xlfn.BINOM.INV(1,(1-(Satokasvi!$H$15*(1+C$41))),B116))</f>
        <v>2968.1598286786607</v>
      </c>
      <c r="BC116" s="5">
        <f ca="1">IF(D$11="x",0,_xlfn.NORM.INV(C116,Satokasvi!$H$8,Satokasvi!$I$8)*IF(D$8="x",(1+Toimenpiteet!$C$7),1)*IF(D$9="x",(1+Toimenpiteet!$C$34),1)*(1+D$30)*_xlfn.BINOM.INV(1,(1-(Satokasvi!$H$15*(1+D$41))),C116))</f>
        <v>0</v>
      </c>
      <c r="BD116" s="5">
        <f ca="1">IF(E$11="x",0,_xlfn.NORM.INV(D116,Satokasvi!$H$8,Satokasvi!$I$8)*IF(E$8="x",(1+Toimenpiteet!$C$7),1)*IF(E$9="x",(1+Toimenpiteet!$C$34),1)*(1+E$30)*_xlfn.BINOM.INV(1,(1-(Satokasvi!$H$15*(1+E$41))),D116))</f>
        <v>2346.6244163463562</v>
      </c>
      <c r="BE116" s="5">
        <f ca="1">IF(F$11="x",0,_xlfn.NORM.INV(E116,Satokasvi!$H$8,Satokasvi!$I$8)*IF(F$8="x",(1+Toimenpiteet!$C$7),1)*IF(F$9="x",(1+Toimenpiteet!$C$34),1)*(1+F$30)*_xlfn.BINOM.INV(1,(1-(Satokasvi!$H$15*(1+F$41))),E116))</f>
        <v>2506.8072359658468</v>
      </c>
      <c r="BF116" s="5">
        <f ca="1">IF(G$11="x",0,_xlfn.NORM.INV(F116,Satokasvi!$H$8,Satokasvi!$I$8)*IF(G$8="x",(1+Toimenpiteet!$C$7),1)*IF(G$9="x",(1+Toimenpiteet!$C$34),1)*(1+G$30)*_xlfn.BINOM.INV(1,(1-(Satokasvi!$H$15*(1+G$41))),F116))</f>
        <v>2430.255012755772</v>
      </c>
      <c r="BG116" s="5">
        <f ca="1">IF(H$11="x",0,_xlfn.NORM.INV(G116,Satokasvi!$H$8,Satokasvi!$I$8)*IF(H$8="x",(1+Toimenpiteet!$C$7),1)*IF(H$9="x",(1+Toimenpiteet!$C$34),1)*(1+H$30)*_xlfn.BINOM.INV(1,(1-(Satokasvi!$H$15*(1+H$41))),G116))</f>
        <v>2515.1954957631069</v>
      </c>
      <c r="BH116" s="5">
        <f ca="1">IF(I$11="x",0,_xlfn.NORM.INV(H116,Satokasvi!$H$8,Satokasvi!$I$8)*IF(I$8="x",(1+Toimenpiteet!$C$7),1)*IF(I$9="x",(1+Toimenpiteet!$C$34),1)*(1+I$30)*_xlfn.BINOM.INV(1,(1-(Satokasvi!$H$15*(1+I$41))),H116))</f>
        <v>2577.8303757748718</v>
      </c>
      <c r="BI116" s="5">
        <f ca="1">IF(J$11="x",0,_xlfn.NORM.INV(I116,Satokasvi!$H$8,Satokasvi!$I$8)*IF(J$8="x",(1+Toimenpiteet!$C$7),1)*IF(J$9="x",(1+Toimenpiteet!$C$34),1)*(1+J$30)*_xlfn.BINOM.INV(1,(1-(Satokasvi!$H$15*(1+J$41))),I116))</f>
        <v>2660.3044098468545</v>
      </c>
      <c r="BJ116" s="5">
        <f ca="1">IF(K$11="x",0,_xlfn.NORM.INV(J116,Satokasvi!$H$8,Satokasvi!$I$8)*IF(K$8="x",(1+Toimenpiteet!$C$7),1)*IF(K$9="x",(1+Toimenpiteet!$C$34),1)*(1+K$30)*_xlfn.BINOM.INV(1,(1-(Satokasvi!$H$15*(1+K$41))),J116))</f>
        <v>2541.9066063020005</v>
      </c>
      <c r="BK116" s="5">
        <f ca="1">IF(L$11="x",0,_xlfn.NORM.INV(K116,Satokasvi!$H$8,Satokasvi!$I$8)*IF(L$8="x",(1+Toimenpiteet!$C$7),1)*IF(L$9="x",(1+Toimenpiteet!$C$34),1)*(1+L$30)*_xlfn.BINOM.INV(1,(1-(Satokasvi!$H$15*(1+L$41))),K116))</f>
        <v>2481.2005668542533</v>
      </c>
      <c r="BL116" s="5">
        <f ca="1">IF(M$11="x",0,_xlfn.NORM.INV(L116,Satokasvi!$H$8,Satokasvi!$I$8)*IF(M$8="x",(1+Toimenpiteet!$C$7),1)*IF(M$9="x",(1+Toimenpiteet!$C$34),1)*(1+M$30)*_xlfn.BINOM.INV(1,(1-(Satokasvi!$H$15*(1+M$41))),L116))</f>
        <v>2519.5183159451462</v>
      </c>
      <c r="BM116" s="5">
        <f ca="1">IF(N$11="x",0,_xlfn.NORM.INV(M116,Satokasvi!$H$8,Satokasvi!$I$8)*IF(N$8="x",(1+Toimenpiteet!$C$7),1)*IF(N$9="x",(1+Toimenpiteet!$C$34),1)*(1+N$30)*_xlfn.BINOM.INV(1,(1-(Satokasvi!$H$15*(1+N$41))),M116))</f>
        <v>2381.1810219346698</v>
      </c>
      <c r="BN116" s="5">
        <f ca="1">IF(O$11="x",0,_xlfn.NORM.INV(N116,Satokasvi!$H$8,Satokasvi!$I$8)*IF(O$8="x",(1+Toimenpiteet!$C$7),1)*IF(O$9="x",(1+Toimenpiteet!$C$34),1)*(1+O$30)*_xlfn.BINOM.INV(1,(1-(Satokasvi!$H$15*(1+O$41))),N116))</f>
        <v>2937.5655103359186</v>
      </c>
      <c r="BO116" s="5">
        <f ca="1">IF(P$11="x",0,_xlfn.NORM.INV(O116,Satokasvi!$H$8,Satokasvi!$I$8)*IF(P$8="x",(1+Toimenpiteet!$C$7),1)*IF(P$9="x",(1+Toimenpiteet!$C$34),1)*(1+P$30)*_xlfn.BINOM.INV(1,(1-(Satokasvi!$H$15*(1+P$41))),O116))</f>
        <v>2529.0338744102987</v>
      </c>
      <c r="BP116" s="5">
        <f ca="1">IF(Q$11="x",0,_xlfn.NORM.INV(P116,Satokasvi!$H$8,Satokasvi!$I$8)*IF(Q$8="x",(1+Toimenpiteet!$C$7),1)*IF(Q$9="x",(1+Toimenpiteet!$C$34),1)*(1+Q$30)*_xlfn.BINOM.INV(1,(1-(Satokasvi!$H$15*(1+Q$41))),P116))</f>
        <v>2512.5871114970087</v>
      </c>
      <c r="BQ116" s="5">
        <f ca="1">IF(R$11="x",0,_xlfn.NORM.INV(Q116,Satokasvi!$H$8,Satokasvi!$I$8)*IF(R$8="x",(1+Toimenpiteet!$C$7),1)*IF(R$9="x",(1+Toimenpiteet!$C$34),1)*(1+R$30)*_xlfn.BINOM.INV(1,(1-(Satokasvi!$H$15*(1+R$41))),Q116))</f>
        <v>0</v>
      </c>
      <c r="BR116" s="5">
        <f ca="1">IF(S$11="x",0,_xlfn.NORM.INV(R116,Satokasvi!$H$8,Satokasvi!$I$8)*IF(S$8="x",(1+Toimenpiteet!$C$7),1)*IF(S$9="x",(1+Toimenpiteet!$C$34),1)*(1+S$30)*_xlfn.BINOM.INV(1,(1-(Satokasvi!$H$15*(1+S$41))),R116))</f>
        <v>0</v>
      </c>
      <c r="BS116" s="5">
        <f ca="1">IF(T$11="x",0,_xlfn.NORM.INV(S116,Satokasvi!$H$8,Satokasvi!$I$8)*IF(T$8="x",(1+Toimenpiteet!$C$7),1)*IF(T$9="x",(1+Toimenpiteet!$C$34),1)*(1+T$30)*_xlfn.BINOM.INV(1,(1-(Satokasvi!$H$15*(1+T$41))),S116))</f>
        <v>0</v>
      </c>
      <c r="BT116" s="5">
        <f ca="1">IF(U$11="x",0,_xlfn.NORM.INV(T116,Satokasvi!$H$8,Satokasvi!$I$8)*IF(U$8="x",(1+Toimenpiteet!$C$7),1)*IF(U$9="x",(1+Toimenpiteet!$C$34),1)*(1+U$30)*_xlfn.BINOM.INV(1,(1-(Satokasvi!$H$15*(1+U$41))),T116))</f>
        <v>0</v>
      </c>
      <c r="BU116" s="5">
        <f ca="1">IF(V$11="x",0,_xlfn.NORM.INV(U116,Satokasvi!$H$8,Satokasvi!$I$8)*IF(V$8="x",(1+Toimenpiteet!$C$7),1)*IF(V$9="x",(1+Toimenpiteet!$C$34),1)*(1+V$30)*_xlfn.BINOM.INV(1,(1-(Satokasvi!$H$15*(1+V$41))),U116))</f>
        <v>2511.4895708639688</v>
      </c>
      <c r="BV116" s="5">
        <f ca="1">IF(W$11="x",0,_xlfn.NORM.INV(V116,Satokasvi!$H$8,Satokasvi!$I$8)*IF(W$8="x",(1+Toimenpiteet!$C$7),1)*IF(W$9="x",(1+Toimenpiteet!$C$34),1)*(1+W$30)*_xlfn.BINOM.INV(1,(1-(Satokasvi!$H$15*(1+W$41))),V116))</f>
        <v>2603.3281070572452</v>
      </c>
      <c r="BW116" s="5">
        <f ca="1">IF(X$11="x",0,_xlfn.NORM.INV(W116,Satokasvi!$H$8,Satokasvi!$I$8)*IF(X$8="x",(1+Toimenpiteet!$C$7),1)*IF(X$9="x",(1+Toimenpiteet!$C$34),1)*(1+X$30)*_xlfn.BINOM.INV(1,(1-(Satokasvi!$H$15*(1+X$41))),W116))</f>
        <v>2531.5781206724223</v>
      </c>
      <c r="BX116" s="5">
        <f ca="1">IF(Y$11="x",0,_xlfn.NORM.INV(X116,Satokasvi!$H$8,Satokasvi!$I$8)*IF(Y$8="x",(1+Toimenpiteet!$C$7),1)*IF(Y$9="x",(1+Toimenpiteet!$C$34),1)*(1+Y$30)*_xlfn.BINOM.INV(1,(1-(Satokasvi!$H$15*(1+Y$41))),X116))</f>
        <v>0</v>
      </c>
      <c r="BY116" s="5">
        <f ca="1">IF(Z$11="x",0,_xlfn.NORM.INV(Y116,Satokasvi!$H$8,Satokasvi!$I$8)*IF(Z$8="x",(1+Toimenpiteet!$C$7),1)*IF(Z$9="x",(1+Toimenpiteet!$C$34),1)*(1+Z$30)*_xlfn.BINOM.INV(1,(1-(Satokasvi!$H$15*(1+Z$41))),Y116))</f>
        <v>0</v>
      </c>
      <c r="BZ116" s="5">
        <f ca="1">IF(AA$11="x",0,_xlfn.NORM.INV(Z116,Satokasvi!$H$8,Satokasvi!$I$8)*IF(AA$8="x",(1+Toimenpiteet!$C$7),1)*IF(AA$9="x",(1+Toimenpiteet!$C$34),1)*(1+AA$30)*_xlfn.BINOM.INV(1,(1-(Satokasvi!$H$15*(1+AA$41))),Z116))</f>
        <v>0</v>
      </c>
      <c r="CB116" s="35">
        <f ca="1">_xlfn.NORM.INV(RAND(),Satokasvi!$H$13,Satokasvi!$I$13)</f>
        <v>220.53522094267117</v>
      </c>
      <c r="CC116" s="35">
        <f ca="1">_xlfn.NORM.INV(RAND(),Satokasvi!$H$13,Satokasvi!$I$13)</f>
        <v>145.44534646684934</v>
      </c>
      <c r="CD116" s="35">
        <f ca="1">_xlfn.NORM.INV(RAND(),Satokasvi!$H$13,Satokasvi!$I$13)</f>
        <v>190.68940016812593</v>
      </c>
      <c r="CE116" s="35">
        <f ca="1">_xlfn.NORM.INV(RAND(),Satokasvi!$H$13,Satokasvi!$I$13)</f>
        <v>153.65720623111525</v>
      </c>
      <c r="CF116" s="35">
        <f ca="1">_xlfn.NORM.INV(RAND(),Satokasvi!$H$13,Satokasvi!$I$13)</f>
        <v>168.35125113630559</v>
      </c>
      <c r="CG116" s="35">
        <f ca="1">_xlfn.NORM.INV(RAND(),Satokasvi!$H$13,Satokasvi!$I$13)</f>
        <v>220.968619210376</v>
      </c>
      <c r="CH116" s="35">
        <f ca="1">_xlfn.NORM.INV(RAND(),Satokasvi!$H$13,Satokasvi!$I$13)</f>
        <v>196.66418107109956</v>
      </c>
      <c r="CI116" s="35">
        <f ca="1">_xlfn.NORM.INV(RAND(),Satokasvi!$H$13,Satokasvi!$I$13)</f>
        <v>194.0477950183901</v>
      </c>
      <c r="CJ116" s="35">
        <f ca="1">_xlfn.NORM.INV(RAND(),Satokasvi!$H$13,Satokasvi!$I$13)</f>
        <v>263.99735485161995</v>
      </c>
      <c r="CK116" s="35">
        <f ca="1">_xlfn.NORM.INV(RAND(),Satokasvi!$H$13,Satokasvi!$I$13)</f>
        <v>175.51060913296701</v>
      </c>
      <c r="CL116" s="35">
        <f ca="1">_xlfn.NORM.INV(RAND(),Satokasvi!$H$13,Satokasvi!$I$13)</f>
        <v>221.15020433717595</v>
      </c>
      <c r="CM116" s="35">
        <f ca="1">_xlfn.NORM.INV(RAND(),Satokasvi!$H$13,Satokasvi!$I$13)</f>
        <v>210.58626422546152</v>
      </c>
      <c r="CN116" s="35">
        <f ca="1">_xlfn.NORM.INV(RAND(),Satokasvi!$H$13,Satokasvi!$I$13)</f>
        <v>250.56012803714907</v>
      </c>
      <c r="CO116" s="35">
        <f ca="1">_xlfn.NORM.INV(RAND(),Satokasvi!$H$13,Satokasvi!$I$13)</f>
        <v>247.55624050191807</v>
      </c>
      <c r="CP116" s="35">
        <f ca="1">_xlfn.NORM.INV(RAND(),Satokasvi!$H$13,Satokasvi!$I$13)</f>
        <v>164.6399402889347</v>
      </c>
      <c r="CQ116" s="35">
        <f ca="1">_xlfn.NORM.INV(RAND(),Satokasvi!$H$13,Satokasvi!$I$13)</f>
        <v>215.50951084534378</v>
      </c>
      <c r="CR116" s="35">
        <f ca="1">_xlfn.NORM.INV(RAND(),Satokasvi!$H$13,Satokasvi!$I$13)</f>
        <v>158.71932257933327</v>
      </c>
      <c r="CS116" s="35">
        <f ca="1">_xlfn.NORM.INV(RAND(),Satokasvi!$H$13,Satokasvi!$I$13)</f>
        <v>280.05360926525384</v>
      </c>
      <c r="CT116" s="35">
        <f ca="1">_xlfn.NORM.INV(RAND(),Satokasvi!$H$13,Satokasvi!$I$13)</f>
        <v>205.92821260375626</v>
      </c>
      <c r="CU116" s="35">
        <f ca="1">_xlfn.NORM.INV(RAND(),Satokasvi!$H$13,Satokasvi!$I$13)</f>
        <v>216.24212625115879</v>
      </c>
      <c r="CV116" s="35">
        <f ca="1">_xlfn.NORM.INV(RAND(),Satokasvi!$H$13,Satokasvi!$I$13)</f>
        <v>170.93307356652826</v>
      </c>
      <c r="CW116" s="35">
        <f ca="1">_xlfn.NORM.INV(RAND(),Satokasvi!$H$13,Satokasvi!$I$13)</f>
        <v>160.8396597346987</v>
      </c>
      <c r="CX116" s="35">
        <f ca="1">_xlfn.NORM.INV(RAND(),Satokasvi!$H$13,Satokasvi!$I$13)</f>
        <v>226.16756725264543</v>
      </c>
      <c r="CY116" s="35">
        <f ca="1">_xlfn.NORM.INV(RAND(),Satokasvi!$H$13,Satokasvi!$I$13)</f>
        <v>211.29288253666226</v>
      </c>
      <c r="CZ116" s="35">
        <f ca="1">_xlfn.NORM.INV(RAND(),Satokasvi!$H$13,Satokasvi!$I$13)</f>
        <v>166.7877195037309</v>
      </c>
      <c r="DB116" s="37">
        <f ca="1">(AB116*(CB116/1000)+(Satokasvi!$E$28-Satokasvi!$E$7))/(1+$C$13)^DB$61</f>
        <v>378.23668311729068</v>
      </c>
      <c r="DC116" s="37">
        <f ca="1">(AC116*(CC116/1000)+(Satokasvi!$E$28-Satokasvi!$E$7))/(1+$C$13)^DC$61</f>
        <v>-249.7879159204449</v>
      </c>
      <c r="DD116" s="37">
        <f ca="1">(AD116*(CD116/1000)+(Satokasvi!$E$28-Satokasvi!$E$7))/(1+$C$13)^DD$61</f>
        <v>166.99175766039025</v>
      </c>
      <c r="DE116" s="37">
        <f ca="1">(AE116*(CE116/1000)+(Satokasvi!$E$28-Satokasvi!$E$7))/(1+$C$13)^DE$61</f>
        <v>106.78636663755313</v>
      </c>
      <c r="DF116" s="37">
        <f ca="1">(AF116*(CF116/1000)+(Satokasvi!$E$28-Satokasvi!$E$7))/(1+$C$13)^DF$61</f>
        <v>124.33338687811673</v>
      </c>
      <c r="DG116" s="37">
        <f ca="1">(AG116*(CG116/1000)+(Satokasvi!$E$28-Satokasvi!$E$7))/(1+$C$13)^DG$61</f>
        <v>243.52306560457981</v>
      </c>
      <c r="DH116" s="37">
        <f ca="1">(AH116*(CH116/1000)+(Satokasvi!$E$28-Satokasvi!$E$7))/(1+$C$13)^DH$61</f>
        <v>196.74123224691874</v>
      </c>
      <c r="DI116" s="37">
        <f ca="1">(AI116*(CI116/1000)+(Satokasvi!$E$28-Satokasvi!$E$7))/(1+$C$13)^DI$61</f>
        <v>198.32028597745958</v>
      </c>
      <c r="DJ116" s="37">
        <f ca="1">(AJ116*(CJ116/1000)+(Satokasvi!$E$28-Satokasvi!$E$7))/(1+$C$13)^DJ$61</f>
        <v>311.20858811022811</v>
      </c>
      <c r="DK116" s="37">
        <f ca="1">(AK116*(CK116/1000)+(Satokasvi!$E$28-Satokasvi!$E$7))/(1+$C$13)^DK$61</f>
        <v>126.85091534701866</v>
      </c>
      <c r="DL116" s="37">
        <f ca="1">(AL116*(CL116/1000)+(Satokasvi!$E$28-Satokasvi!$E$7))/(1+$C$13)^DL$61</f>
        <v>211.08571071852649</v>
      </c>
      <c r="DM116" s="37">
        <f ca="1">(AM116*(CM116/1000)+(Satokasvi!$E$28-Satokasvi!$E$7))/(1+$C$13)^DM$61</f>
        <v>165.83707551187587</v>
      </c>
      <c r="DN116" s="37">
        <f ca="1">(AN116*(CN116/1000)+(Satokasvi!$E$28-Satokasvi!$E$7))/(1+$C$13)^DN$61</f>
        <v>320.75313360030458</v>
      </c>
      <c r="DO116" s="37">
        <f ca="1">(AO116*(CO116/1000)+(Satokasvi!$E$28-Satokasvi!$E$7))/(1+$C$13)^DO$61</f>
        <v>238.71517313500246</v>
      </c>
      <c r="DP116" s="37">
        <f ca="1">(AP116*(CP116/1000)+(Satokasvi!$E$28-Satokasvi!$E$7))/(1+$C$13)^DP$61</f>
        <v>95.42702268574611</v>
      </c>
      <c r="DQ116" s="37">
        <f ca="1">(AQ116*(CQ116/1000)+(Satokasvi!$E$28-Satokasvi!$E$7))/(1+$C$13)^DQ$61</f>
        <v>-165.13923889333032</v>
      </c>
      <c r="DR116" s="37">
        <f ca="1">(AR116*(CR116/1000)+(Satokasvi!$E$28-Satokasvi!$E$7))/(1+$C$13)^DR$61</f>
        <v>-160.32935814886437</v>
      </c>
      <c r="DS116" s="37">
        <f ca="1">(AS116*(CS116/1000)+(Satokasvi!$E$28-Satokasvi!$E$7))/(1+$C$13)^DS$61</f>
        <v>-155.65957101831492</v>
      </c>
      <c r="DT116" s="37">
        <f ca="1">(AT116*(CT116/1000)+(Satokasvi!$E$28-Satokasvi!$E$7))/(1+$C$13)^DT$61</f>
        <v>-151.12579710516013</v>
      </c>
      <c r="DU116" s="37">
        <f ca="1">(AU116*(CU116/1000)+(Satokasvi!$E$28-Satokasvi!$E$7))/(1+$C$13)^DU$61</f>
        <v>153.97160458510515</v>
      </c>
      <c r="DV116" s="37">
        <f ca="1">(AV116*(CV116/1000)+(Satokasvi!$E$28-Satokasvi!$E$7))/(1+$C$13)^DV$61</f>
        <v>96.756114638351448</v>
      </c>
      <c r="DW116" s="37">
        <f ca="1">(AW116*(CW116/1000)+(Satokasvi!$E$28-Satokasvi!$E$7))/(1+$C$13)^DW$61</f>
        <v>74.201717330742838</v>
      </c>
      <c r="DX116" s="37">
        <f ca="1">(AX116*(CX116/1000)+(Satokasvi!$E$28-Satokasvi!$E$7))/(1+$C$13)^DX$61</f>
        <v>-134.27331333386908</v>
      </c>
      <c r="DY116" s="37">
        <f ca="1">(AY116*(CY116/1000)+(Satokasvi!$E$28-Satokasvi!$E$7))/(1+$C$13)^DY$61</f>
        <v>-130.36244012997</v>
      </c>
      <c r="DZ116" s="37">
        <f ca="1">(AZ116*(CZ116/1000)+(Satokasvi!$E$28-Satokasvi!$E$7))/(1+$C$13)^DZ$61</f>
        <v>-126.56547585433981</v>
      </c>
      <c r="EB116" s="37">
        <f ca="1">IF(C$11="x",Toimenpiteet!$E$115,BB116*(CB116/1000)+(Satokasvi!$E$28-Satokasvi!$E$7)+IF(C$8="x",Toimenpiteet!$E$29,0)+IF(C$9="x",Toimenpiteet!$E$60,0)+IF(C$10="x",Toimenpiteet!$E$88,0))/(1+$C$13)^EB$61</f>
        <v>378.23668311729068</v>
      </c>
      <c r="EC116" s="37">
        <f ca="1">IF(D$11="x",Toimenpiteet!$E$115,BC116*(CC116/1000)+(Satokasvi!$E$28-Satokasvi!$E$7)+IF(D$8="x",Toimenpiteet!$E$29,0)+IF(D$9="x",Toimenpiteet!$E$60,0)+IF(D$10="x",Toimenpiteet!$E$88,0))/(1+$C$13)^EC$61</f>
        <v>-249.7879159204449</v>
      </c>
      <c r="ED116" s="37">
        <f ca="1">IF(E$11="x",Toimenpiteet!$E$115,BD116*(CD116/1000)+(Satokasvi!$E$28-Satokasvi!$E$7)+IF(E$8="x",Toimenpiteet!$E$29,0)+IF(E$9="x",Toimenpiteet!$E$60,0)+IF(E$10="x",Toimenpiteet!$E$88,0))/(1+$C$13)^ED$61</f>
        <v>166.99175766039025</v>
      </c>
      <c r="EE116" s="37">
        <f ca="1">IF(F$11="x",Toimenpiteet!$E$115,BE116*(CE116/1000)+(Satokasvi!$E$28-Satokasvi!$E$7)+IF(F$8="x",Toimenpiteet!$E$29,0)+IF(F$9="x",Toimenpiteet!$E$60,0)+IF(F$10="x",Toimenpiteet!$E$88,0))/(1+$C$13)^EE$61</f>
        <v>106.78636663755313</v>
      </c>
      <c r="EF116" s="37">
        <f ca="1">IF(G$11="x",Toimenpiteet!$E$115,BF116*(CF116/1000)+(Satokasvi!$E$28-Satokasvi!$E$7)+IF(G$8="x",Toimenpiteet!$E$29,0)+IF(G$9="x",Toimenpiteet!$E$60,0)+IF(G$10="x",Toimenpiteet!$E$88,0))/(1+$C$13)^EF$61</f>
        <v>124.33338687811673</v>
      </c>
      <c r="EG116" s="37">
        <f ca="1">IF(H$11="x",Toimenpiteet!$E$115,BG116*(CG116/1000)+(Satokasvi!$E$28-Satokasvi!$E$7)+IF(H$8="x",Toimenpiteet!$E$29,0)+IF(H$9="x",Toimenpiteet!$E$60,0)+IF(H$10="x",Toimenpiteet!$E$88,0))/(1+$C$13)^EG$61</f>
        <v>243.52306560457981</v>
      </c>
      <c r="EH116" s="37">
        <f ca="1">IF(I$11="x",Toimenpiteet!$E$115,BH116*(CH116/1000)+(Satokasvi!$E$28-Satokasvi!$E$7)+IF(I$8="x",Toimenpiteet!$E$29,0)+IF(I$9="x",Toimenpiteet!$E$60,0)+IF(I$10="x",Toimenpiteet!$E$88,0))/(1+$C$13)^EH$61</f>
        <v>196.74123224691874</v>
      </c>
      <c r="EI116" s="37">
        <f ca="1">IF(J$11="x",Toimenpiteet!$E$115,BI116*(CI116/1000)+(Satokasvi!$E$28-Satokasvi!$E$7)+IF(J$8="x",Toimenpiteet!$E$29,0)+IF(J$9="x",Toimenpiteet!$E$60,0)+IF(J$10="x",Toimenpiteet!$E$88,0))/(1+$C$13)^EI$61</f>
        <v>198.32028597745958</v>
      </c>
      <c r="EJ116" s="37">
        <f ca="1">IF(K$11="x",Toimenpiteet!$E$115,BJ116*(CJ116/1000)+(Satokasvi!$E$28-Satokasvi!$E$7)+IF(K$8="x",Toimenpiteet!$E$29,0)+IF(K$9="x",Toimenpiteet!$E$60,0)+IF(K$10="x",Toimenpiteet!$E$88,0))/(1+$C$13)^EJ$61</f>
        <v>311.20858811022811</v>
      </c>
      <c r="EK116" s="37">
        <f ca="1">IF(L$11="x",Toimenpiteet!$E$115,BK116*(CK116/1000)+(Satokasvi!$E$28-Satokasvi!$E$7)+IF(L$8="x",Toimenpiteet!$E$29,0)+IF(L$9="x",Toimenpiteet!$E$60,0)+IF(L$10="x",Toimenpiteet!$E$88,0))/(1+$C$13)^EK$61</f>
        <v>126.85091534701866</v>
      </c>
      <c r="EL116" s="37">
        <f ca="1">IF(M$11="x",Toimenpiteet!$E$115,BL116*(CL116/1000)+(Satokasvi!$E$28-Satokasvi!$E$7)+IF(M$8="x",Toimenpiteet!$E$29,0)+IF(M$9="x",Toimenpiteet!$E$60,0)+IF(M$10="x",Toimenpiteet!$E$88,0))/(1+$C$13)^EL$61</f>
        <v>211.08571071852649</v>
      </c>
      <c r="EM116" s="37">
        <f ca="1">IF(N$11="x",Toimenpiteet!$E$115,BM116*(CM116/1000)+(Satokasvi!$E$28-Satokasvi!$E$7)+IF(N$8="x",Toimenpiteet!$E$29,0)+IF(N$9="x",Toimenpiteet!$E$60,0)+IF(N$10="x",Toimenpiteet!$E$88,0))/(1+$C$13)^EM$61</f>
        <v>165.83707551187587</v>
      </c>
      <c r="EN116" s="37">
        <f ca="1">IF(O$11="x",Toimenpiteet!$E$115,BN116*(CN116/1000)+(Satokasvi!$E$28-Satokasvi!$E$7)+IF(O$8="x",Toimenpiteet!$E$29,0)+IF(O$9="x",Toimenpiteet!$E$60,0)+IF(O$10="x",Toimenpiteet!$E$88,0))/(1+$C$13)^EN$61</f>
        <v>320.75313360030458</v>
      </c>
      <c r="EO116" s="37">
        <f ca="1">IF(P$11="x",Toimenpiteet!$E$115,BO116*(CO116/1000)+(Satokasvi!$E$28-Satokasvi!$E$7)+IF(P$8="x",Toimenpiteet!$E$29,0)+IF(P$9="x",Toimenpiteet!$E$60,0)+IF(P$10="x",Toimenpiteet!$E$88,0))/(1+$C$13)^EO$61</f>
        <v>238.71517313500246</v>
      </c>
      <c r="EP116" s="37">
        <f ca="1">IF(Q$11="x",Toimenpiteet!$E$115,BP116*(CP116/1000)+(Satokasvi!$E$28-Satokasvi!$E$7)+IF(Q$8="x",Toimenpiteet!$E$29,0)+IF(Q$9="x",Toimenpiteet!$E$60,0)+IF(Q$10="x",Toimenpiteet!$E$88,0))/(1+$C$13)^EP$61</f>
        <v>95.42702268574611</v>
      </c>
      <c r="EQ116" s="37">
        <f ca="1">IF(R$11="x",Toimenpiteet!$E$115,BQ116*(CQ116/1000)+(Satokasvi!$E$28-Satokasvi!$E$7)+IF(R$8="x",Toimenpiteet!$E$29,0)+IF(R$9="x",Toimenpiteet!$E$60,0)+IF(R$10="x",Toimenpiteet!$E$88,0))/(1+$C$13)^EQ$61</f>
        <v>-165.13923889333032</v>
      </c>
      <c r="ER116" s="37">
        <f ca="1">IF(S$11="x",Toimenpiteet!$E$115,BR116*(CR116/1000)+(Satokasvi!$E$28-Satokasvi!$E$7)+IF(S$8="x",Toimenpiteet!$E$29,0)+IF(S$9="x",Toimenpiteet!$E$60,0)+IF(S$10="x",Toimenpiteet!$E$88,0))/(1+$C$13)^ER$61</f>
        <v>-160.32935814886437</v>
      </c>
      <c r="ES116" s="37">
        <f ca="1">IF(T$11="x",Toimenpiteet!$E$115,BS116*(CS116/1000)+(Satokasvi!$E$28-Satokasvi!$E$7)+IF(T$8="x",Toimenpiteet!$E$29,0)+IF(T$9="x",Toimenpiteet!$E$60,0)+IF(T$10="x",Toimenpiteet!$E$88,0))/(1+$C$13)^ES$61</f>
        <v>-155.65957101831492</v>
      </c>
      <c r="ET116" s="37">
        <f ca="1">IF(U$11="x",Toimenpiteet!$E$115,BT116*(CT116/1000)+(Satokasvi!$E$28-Satokasvi!$E$7)+IF(U$8="x",Toimenpiteet!$E$29,0)+IF(U$9="x",Toimenpiteet!$E$60,0)+IF(U$10="x",Toimenpiteet!$E$88,0))/(1+$C$13)^ET$61</f>
        <v>-151.12579710516013</v>
      </c>
      <c r="EU116" s="37">
        <f ca="1">IF(V$11="x",Toimenpiteet!$E$115,BU116*(CU116/1000)+(Satokasvi!$E$28-Satokasvi!$E$7)+IF(V$8="x",Toimenpiteet!$E$29,0)+IF(V$9="x",Toimenpiteet!$E$60,0)+IF(V$10="x",Toimenpiteet!$E$88,0))/(1+$C$13)^EU$61</f>
        <v>153.97160458510515</v>
      </c>
      <c r="EV116" s="37">
        <f ca="1">IF(W$11="x",Toimenpiteet!$E$115,BV116*(CV116/1000)+(Satokasvi!$E$28-Satokasvi!$E$7)+IF(W$8="x",Toimenpiteet!$E$29,0)+IF(W$9="x",Toimenpiteet!$E$60,0)+IF(W$10="x",Toimenpiteet!$E$88,0))/(1+$C$13)^EV$61</f>
        <v>96.756114638351448</v>
      </c>
      <c r="EW116" s="37">
        <f ca="1">IF(X$11="x",Toimenpiteet!$E$115,BW116*(CW116/1000)+(Satokasvi!$E$28-Satokasvi!$E$7)+IF(X$8="x",Toimenpiteet!$E$29,0)+IF(X$9="x",Toimenpiteet!$E$60,0)+IF(X$10="x",Toimenpiteet!$E$88,0))/(1+$C$13)^EW$61</f>
        <v>74.201717330742838</v>
      </c>
      <c r="EX116" s="37">
        <f ca="1">IF(Y$11="x",Toimenpiteet!$E$115,BX116*(CX116/1000)+(Satokasvi!$E$28-Satokasvi!$E$7)+IF(Y$8="x",Toimenpiteet!$E$29,0)+IF(Y$9="x",Toimenpiteet!$E$60,0)+IF(Y$10="x",Toimenpiteet!$E$88,0))/(1+$C$13)^EX$61</f>
        <v>-134.27331333386908</v>
      </c>
      <c r="EY116" s="37">
        <f ca="1">IF(Z$11="x",Toimenpiteet!$E$115,BY116*(CY116/1000)+(Satokasvi!$E$28-Satokasvi!$E$7)+IF(Z$8="x",Toimenpiteet!$E$29,0)+IF(Z$9="x",Toimenpiteet!$E$60,0)+IF(Z$10="x",Toimenpiteet!$E$88,0))/(1+$C$13)^EY$61</f>
        <v>-130.36244012997</v>
      </c>
      <c r="EZ116" s="37">
        <f ca="1">IF(AA$11="x",Toimenpiteet!$E$115,BZ116*(CZ116/1000)+(Satokasvi!$E$28-Satokasvi!$E$7)+IF(AA$8="x",Toimenpiteet!$E$29,0)+IF(AA$9="x",Toimenpiteet!$E$60,0)+IF(AA$10="x",Toimenpiteet!$E$88,0))/(1+$C$13)^EZ$61</f>
        <v>-126.56547585433981</v>
      </c>
      <c r="FA116" s="37"/>
      <c r="FB116" s="37">
        <f t="shared" ca="1" si="48"/>
        <v>378.23668311729068</v>
      </c>
      <c r="FC116" s="37">
        <f t="shared" ca="1" si="49"/>
        <v>128.44876719684578</v>
      </c>
      <c r="FD116" s="37">
        <f t="shared" ca="1" si="50"/>
        <v>295.44052485723603</v>
      </c>
      <c r="FE116" s="37">
        <f t="shared" ca="1" si="51"/>
        <v>402.22689149478913</v>
      </c>
      <c r="FF116" s="37">
        <f t="shared" ca="1" si="52"/>
        <v>526.56027837290583</v>
      </c>
      <c r="FG116" s="37">
        <f t="shared" ca="1" si="53"/>
        <v>770.08334397748558</v>
      </c>
      <c r="FH116" s="37">
        <f t="shared" ca="1" si="54"/>
        <v>966.82457622440438</v>
      </c>
      <c r="FI116" s="37">
        <f t="shared" ca="1" si="55"/>
        <v>1165.144862201864</v>
      </c>
      <c r="FJ116" s="37">
        <f t="shared" ca="1" si="56"/>
        <v>1476.3534503120923</v>
      </c>
      <c r="FK116" s="37">
        <f t="shared" ca="1" si="57"/>
        <v>1603.2043656591109</v>
      </c>
      <c r="FL116" s="37">
        <f t="shared" ca="1" si="58"/>
        <v>1814.2900763776374</v>
      </c>
      <c r="FM116" s="37">
        <f t="shared" ca="1" si="59"/>
        <v>1980.1271518895132</v>
      </c>
      <c r="FN116" s="37">
        <f t="shared" ca="1" si="60"/>
        <v>2300.8802854898177</v>
      </c>
      <c r="FO116" s="37">
        <f t="shared" ca="1" si="61"/>
        <v>2539.5954586248199</v>
      </c>
      <c r="FP116" s="37">
        <f t="shared" ca="1" si="62"/>
        <v>2635.022481310566</v>
      </c>
      <c r="FQ116" s="37">
        <f t="shared" ca="1" si="63"/>
        <v>2469.8832424172356</v>
      </c>
      <c r="FR116" s="37">
        <f t="shared" ca="1" si="64"/>
        <v>2309.5538842683713</v>
      </c>
      <c r="FS116" s="37">
        <f t="shared" ca="1" si="65"/>
        <v>2153.8943132500563</v>
      </c>
      <c r="FT116" s="37">
        <f t="shared" ca="1" si="66"/>
        <v>2002.7685161448962</v>
      </c>
      <c r="FU116" s="37">
        <f t="shared" ca="1" si="67"/>
        <v>2156.7401207300013</v>
      </c>
      <c r="FV116" s="37">
        <f t="shared" ca="1" si="68"/>
        <v>2253.4962353683527</v>
      </c>
      <c r="FW116" s="37">
        <f t="shared" ca="1" si="69"/>
        <v>2327.6979526990954</v>
      </c>
      <c r="FX116" s="37">
        <f t="shared" ca="1" si="70"/>
        <v>2193.4246393652261</v>
      </c>
      <c r="FY116" s="37">
        <f t="shared" ca="1" si="71"/>
        <v>2063.0621992352562</v>
      </c>
      <c r="FZ116" s="37">
        <f t="shared" ca="1" si="72"/>
        <v>1936.4967233809164</v>
      </c>
      <c r="GA116" s="37"/>
      <c r="GB116" s="37">
        <f t="shared" ca="1" si="73"/>
        <v>378.23668311729068</v>
      </c>
      <c r="GC116" s="37">
        <f t="shared" ca="1" si="74"/>
        <v>128.44876719684578</v>
      </c>
      <c r="GD116" s="37">
        <f t="shared" ca="1" si="23"/>
        <v>295.44052485723603</v>
      </c>
      <c r="GE116" s="37">
        <f t="shared" ca="1" si="24"/>
        <v>402.22689149478913</v>
      </c>
      <c r="GF116" s="37">
        <f t="shared" ca="1" si="25"/>
        <v>526.56027837290583</v>
      </c>
      <c r="GG116" s="37">
        <f t="shared" ca="1" si="26"/>
        <v>770.08334397748558</v>
      </c>
      <c r="GH116" s="37">
        <f t="shared" ca="1" si="27"/>
        <v>966.82457622440438</v>
      </c>
      <c r="GI116" s="37">
        <f t="shared" ca="1" si="28"/>
        <v>1165.144862201864</v>
      </c>
      <c r="GJ116" s="37">
        <f t="shared" ca="1" si="29"/>
        <v>1476.3534503120923</v>
      </c>
      <c r="GK116" s="37">
        <f t="shared" ca="1" si="30"/>
        <v>1603.2043656591109</v>
      </c>
      <c r="GL116" s="37">
        <f t="shared" ca="1" si="31"/>
        <v>1814.2900763776374</v>
      </c>
      <c r="GM116" s="37">
        <f t="shared" ca="1" si="32"/>
        <v>1980.1271518895132</v>
      </c>
      <c r="GN116" s="37">
        <f t="shared" ca="1" si="33"/>
        <v>2300.8802854898177</v>
      </c>
      <c r="GO116" s="37">
        <f t="shared" ca="1" si="34"/>
        <v>2539.5954586248199</v>
      </c>
      <c r="GP116" s="37">
        <f t="shared" ca="1" si="35"/>
        <v>2635.022481310566</v>
      </c>
      <c r="GQ116" s="37">
        <f t="shared" ca="1" si="36"/>
        <v>2469.8832424172356</v>
      </c>
      <c r="GR116" s="37">
        <f t="shared" ca="1" si="37"/>
        <v>2309.5538842683713</v>
      </c>
      <c r="GS116" s="37">
        <f t="shared" ca="1" si="38"/>
        <v>2153.8943132500563</v>
      </c>
      <c r="GT116" s="37">
        <f t="shared" ca="1" si="39"/>
        <v>2002.7685161448962</v>
      </c>
      <c r="GU116" s="37">
        <f t="shared" ca="1" si="40"/>
        <v>2156.7401207300013</v>
      </c>
      <c r="GV116" s="37">
        <f t="shared" ca="1" si="41"/>
        <v>2253.4962353683527</v>
      </c>
      <c r="GW116" s="37">
        <f t="shared" ca="1" si="42"/>
        <v>2327.6979526990954</v>
      </c>
      <c r="GX116" s="37">
        <f t="shared" ca="1" si="43"/>
        <v>2193.4246393652261</v>
      </c>
      <c r="GY116" s="37">
        <f t="shared" ca="1" si="44"/>
        <v>2063.0621992352562</v>
      </c>
      <c r="GZ116" s="37">
        <f t="shared" ca="1" si="45"/>
        <v>1936.4967233809164</v>
      </c>
      <c r="HA116" s="37"/>
      <c r="HB116" s="37">
        <f t="shared" ca="1" si="77"/>
        <v>526.56027837290583</v>
      </c>
      <c r="HC116" s="37">
        <f t="shared" ca="1" si="75"/>
        <v>526.56027837290583</v>
      </c>
      <c r="HD116" s="37">
        <f t="shared" ca="1" si="76"/>
        <v>0</v>
      </c>
      <c r="HE116" s="5"/>
      <c r="HF116" s="37">
        <f t="shared" si="91"/>
        <v>-0.16666666666666669</v>
      </c>
      <c r="HG116" s="37">
        <f>$HG$73</f>
        <v>3.333333333333334E-2</v>
      </c>
      <c r="HH116" s="19">
        <f>IF(C$11="x",0,Satokasvi!$H$6*(1+$HF116)*(1+_xlfn.XLOOKUP($HG116,$HG$67:$HG$76,HH$67:HH$76)))</f>
        <v>2090.2777777777778</v>
      </c>
      <c r="HI116" s="35">
        <f>IF(D$11="x",0,Satokasvi!$H$6*(1+$HF116)*(1+_xlfn.XLOOKUP($HG116,$HG$67:$HG$76,HI$67:HI$76)))</f>
        <v>2097.2222222222217</v>
      </c>
      <c r="HJ116" s="35">
        <f>IF(E$11="x",0,Satokasvi!$H$6*(1+$HF116)*(1+_xlfn.XLOOKUP($HG116,$HG$67:$HG$76,HJ$67:HJ$76)))</f>
        <v>2104.1666666666665</v>
      </c>
      <c r="HK116" s="35">
        <f>IF(F$11="x",0,Satokasvi!$H$6*(1+$HF116)*(1+_xlfn.XLOOKUP($HG116,$HG$67:$HG$76,HK$67:HK$76)))</f>
        <v>2111.1111111111109</v>
      </c>
      <c r="HL116" s="35">
        <f>IF(G$11="x",0,Satokasvi!$H$6*(1+$HF116)*(1+_xlfn.XLOOKUP($HG116,$HG$67:$HG$76,HL$67:HL$76)))</f>
        <v>2118.0555555555552</v>
      </c>
      <c r="HM116" s="35">
        <f>IF(H$11="x",0,Satokasvi!$H$6*(1+$HF116)*(1+_xlfn.XLOOKUP($HG116,$HG$67:$HG$76,HM$67:HM$76)))</f>
        <v>2124.9999999999995</v>
      </c>
      <c r="HN116" s="35">
        <f>IF(I$11="x",0,Satokasvi!$H$6*(1+$HF116)*(1+_xlfn.XLOOKUP($HG116,$HG$67:$HG$76,HN$67:HN$76)))</f>
        <v>2131.9444444444443</v>
      </c>
      <c r="HO116" s="35">
        <f>IF(J$11="x",0,Satokasvi!$H$6*(1+$HF116)*(1+_xlfn.XLOOKUP($HG116,$HG$67:$HG$76,HO$67:HO$76)))</f>
        <v>2138.8888888888887</v>
      </c>
      <c r="HP116" s="35">
        <f>IF(K$11="x",0,Satokasvi!$H$6*(1+$HF116)*(1+_xlfn.XLOOKUP($HG116,$HG$67:$HG$76,HP$67:HP$76)))</f>
        <v>2145.833333333333</v>
      </c>
      <c r="HQ116" s="35">
        <f>IF(L$11="x",0,Satokasvi!$H$6*(1+$HF116)*(1+_xlfn.XLOOKUP($HG116,$HG$67:$HG$76,HQ$67:HQ$76)))</f>
        <v>2152.7777777777778</v>
      </c>
      <c r="HR116" s="35">
        <f>IF(M$11="x",0,Satokasvi!$H$6*(1+$HF116)*(1+_xlfn.XLOOKUP($HG116,$HG$67:$HG$76,HR$67:HR$76)))</f>
        <v>2152.7777777777778</v>
      </c>
      <c r="HS116" s="35">
        <f>IF(N$11="x",0,Satokasvi!$H$6*(1+$HF116)*(1+_xlfn.XLOOKUP($HG116,$HG$67:$HG$76,HS$67:HS$76)))</f>
        <v>2152.7777777777778</v>
      </c>
      <c r="HT116" s="35">
        <f>IF(O$11="x",0,Satokasvi!$H$6*(1+$HF116)*(1+_xlfn.XLOOKUP($HG116,$HG$67:$HG$76,HT$67:HT$76)))</f>
        <v>2152.7777777777778</v>
      </c>
      <c r="HU116" s="35">
        <f>IF(P$11="x",0,Satokasvi!$H$6*(1+$HF116)*(1+_xlfn.XLOOKUP($HG116,$HG$67:$HG$76,HU$67:HU$76)))</f>
        <v>2152.7777777777778</v>
      </c>
      <c r="HV116" s="35">
        <f>IF(Q$11="x",0,Satokasvi!$H$6*(1+$HF116)*(1+_xlfn.XLOOKUP($HG116,$HG$67:$HG$76,HV$67:HV$76)))</f>
        <v>2152.7777777777778</v>
      </c>
      <c r="HW116" s="35">
        <f>IF(R$11="x",0,Satokasvi!$H$6*(1+$HF116)*(1+_xlfn.XLOOKUP($HG116,$HG$67:$HG$76,HW$67:HW$76)))</f>
        <v>2152.7777777777778</v>
      </c>
      <c r="HX116" s="35">
        <f>IF(S$11="x",0,Satokasvi!$H$6*(1+$HF116)*(1+_xlfn.XLOOKUP($HG116,$HG$67:$HG$76,HX$67:HX$76)))</f>
        <v>2152.7777777777778</v>
      </c>
      <c r="HY116" s="35">
        <f>IF(T$11="x",0,Satokasvi!$H$6*(1+$HF116)*(1+_xlfn.XLOOKUP($HG116,$HG$67:$HG$76,HY$67:HY$76)))</f>
        <v>2152.7777777777778</v>
      </c>
      <c r="HZ116" s="35">
        <f>IF(U$11="x",0,Satokasvi!$H$6*(1+$HF116)*(1+_xlfn.XLOOKUP($HG116,$HG$67:$HG$76,HZ$67:HZ$76)))</f>
        <v>2152.7777777777778</v>
      </c>
      <c r="IA116" s="35">
        <f>IF(V$11="x",0,Satokasvi!$H$6*(1+$HF116)*(1+_xlfn.XLOOKUP($HG116,$HG$67:$HG$76,IA$67:IA$76)))</f>
        <v>2152.7777777777778</v>
      </c>
      <c r="IB116" s="35">
        <f>IF(W$11="x",0,Satokasvi!$H$6*(1+$HF116)*(1+_xlfn.XLOOKUP($HG116,$HG$67:$HG$76,IB$67:IB$76)))</f>
        <v>2152.7777777777778</v>
      </c>
      <c r="IC116" s="35">
        <f>IF(X$11="x",0,Satokasvi!$H$6*(1+$HF116)*(1+_xlfn.XLOOKUP($HG116,$HG$67:$HG$76,IC$67:IC$76)))</f>
        <v>2152.7777777777778</v>
      </c>
      <c r="ID116" s="35">
        <f>IF(Y$11="x",0,Satokasvi!$H$6*(1+$HF116)*(1+_xlfn.XLOOKUP($HG116,$HG$67:$HG$76,ID$67:ID$76)))</f>
        <v>2152.7777777777778</v>
      </c>
      <c r="IE116" s="35">
        <f>IF(Z$11="x",0,Satokasvi!$H$6*(1+$HF116)*(1+_xlfn.XLOOKUP($HG116,$HG$67:$HG$76,IE$67:IE$76)))</f>
        <v>2152.7777777777778</v>
      </c>
      <c r="IF116" s="35">
        <f>IF(AA$11="x",0,Satokasvi!$H$6*(1+$HF116)*(1+_xlfn.XLOOKUP($HG116,$HG$67:$HG$76,IF$67:IF$76)))</f>
        <v>2152.7777777777778</v>
      </c>
    </row>
    <row r="117" spans="2:240" x14ac:dyDescent="0.35">
      <c r="B117" s="15">
        <f t="shared" ca="1" si="90"/>
        <v>0.78811680633675496</v>
      </c>
      <c r="C117" s="15">
        <f t="shared" ca="1" si="90"/>
        <v>0.67910500417253561</v>
      </c>
      <c r="D117" s="15">
        <f t="shared" ca="1" si="90"/>
        <v>0.37062786807152825</v>
      </c>
      <c r="E117" s="15">
        <f t="shared" ca="1" si="90"/>
        <v>0.82574572061970186</v>
      </c>
      <c r="F117" s="15">
        <f t="shared" ca="1" si="90"/>
        <v>0.3223703708929383</v>
      </c>
      <c r="G117" s="15">
        <f t="shared" ca="1" si="90"/>
        <v>4.0210660233855777E-2</v>
      </c>
      <c r="H117" s="15">
        <f t="shared" ca="1" si="90"/>
        <v>0.50573514825159194</v>
      </c>
      <c r="I117" s="15">
        <f t="shared" ca="1" si="90"/>
        <v>0.49527903228229919</v>
      </c>
      <c r="J117" s="15">
        <f t="shared" ca="1" si="90"/>
        <v>0.32395388103141898</v>
      </c>
      <c r="K117" s="15">
        <f t="shared" ca="1" si="90"/>
        <v>5.605387439698728E-2</v>
      </c>
      <c r="L117" s="15">
        <f t="shared" ca="1" si="90"/>
        <v>0.45915607391028368</v>
      </c>
      <c r="M117" s="15">
        <f t="shared" ca="1" si="90"/>
        <v>0.61742080433671476</v>
      </c>
      <c r="N117" s="15">
        <f t="shared" ca="1" si="90"/>
        <v>0.98335630624711612</v>
      </c>
      <c r="O117" s="15">
        <f t="shared" ca="1" si="90"/>
        <v>0.27302875357076239</v>
      </c>
      <c r="P117" s="15">
        <f t="shared" ca="1" si="90"/>
        <v>0.80962759585193933</v>
      </c>
      <c r="Q117" s="15">
        <f t="shared" ca="1" si="90"/>
        <v>0.94943529607539501</v>
      </c>
      <c r="R117" s="15">
        <f t="shared" ca="1" si="89"/>
        <v>0.80456450018547687</v>
      </c>
      <c r="S117" s="15">
        <f t="shared" ca="1" si="89"/>
        <v>0.87869689550164698</v>
      </c>
      <c r="T117" s="15">
        <f t="shared" ca="1" si="88"/>
        <v>0.2934181869376421</v>
      </c>
      <c r="U117" s="15">
        <f t="shared" ca="1" si="88"/>
        <v>0.91779607620736603</v>
      </c>
      <c r="V117" s="15">
        <f t="shared" ca="1" si="88"/>
        <v>9.4709805942004843E-3</v>
      </c>
      <c r="W117" s="15">
        <f t="shared" ca="1" si="88"/>
        <v>0.80504055163806254</v>
      </c>
      <c r="X117" s="15">
        <f t="shared" ca="1" si="88"/>
        <v>0.35704903513096142</v>
      </c>
      <c r="Y117" s="15">
        <f t="shared" ca="1" si="88"/>
        <v>0.98922542070083663</v>
      </c>
      <c r="Z117" s="15">
        <f t="shared" ca="1" si="88"/>
        <v>0.57168217865402904</v>
      </c>
      <c r="AB117" s="5">
        <f ca="1">_xlfn.NORM.INV(B117,Satokasvi!$H$8,Satokasvi!$I$8)*_xlfn.BINOM.INV(1,(1-Satokasvi!$H$15),B117)</f>
        <v>2699.9760141321544</v>
      </c>
      <c r="AC117" s="5">
        <f ca="1">_xlfn.NORM.INV(C117,Satokasvi!$H$8,Satokasvi!$I$8)*_xlfn.BINOM.INV(1,(1-Satokasvi!$H$15),C117)</f>
        <v>2616.2993879929127</v>
      </c>
      <c r="AD117" s="5">
        <f ca="1">_xlfn.NORM.INV(D117,Satokasvi!$H$8,Satokasvi!$I$8)*_xlfn.BINOM.INV(1,(1-Satokasvi!$H$15),D117)</f>
        <v>2417.4522795590415</v>
      </c>
      <c r="AE117" s="5">
        <f ca="1">_xlfn.NORM.INV(E117,Satokasvi!$H$8,Satokasvi!$I$8)*_xlfn.BINOM.INV(1,(1-Satokasvi!$H$15),E117)</f>
        <v>2734.3715306897675</v>
      </c>
      <c r="AF117" s="5">
        <f ca="1">_xlfn.NORM.INV(F117,Satokasvi!$H$8,Satokasvi!$I$8)*_xlfn.BINOM.INV(1,(1-Satokasvi!$H$15),F117)</f>
        <v>2384.7298367890985</v>
      </c>
      <c r="AG117" s="5">
        <f ca="1">_xlfn.NORM.INV(G117,Satokasvi!$H$8,Satokasvi!$I$8)*_xlfn.BINOM.INV(1,(1-Satokasvi!$H$15),G117)</f>
        <v>0</v>
      </c>
      <c r="AH117" s="5">
        <f ca="1">_xlfn.NORM.INV(H117,Satokasvi!$H$8,Satokasvi!$I$8)*_xlfn.BINOM.INV(1,(1-Satokasvi!$H$15),H117)</f>
        <v>2503.5940949925948</v>
      </c>
      <c r="AI117" s="5">
        <f ca="1">_xlfn.NORM.INV(I117,Satokasvi!$H$8,Satokasvi!$I$8)*_xlfn.BINOM.INV(1,(1-Satokasvi!$H$15),I117)</f>
        <v>2497.0415031573261</v>
      </c>
      <c r="AJ117" s="5">
        <f ca="1">_xlfn.NORM.INV(J117,Satokasvi!$H$8,Satokasvi!$I$8)*_xlfn.BINOM.INV(1,(1-Satokasvi!$H$15),J117)</f>
        <v>2385.8323278738389</v>
      </c>
      <c r="AK117" s="5">
        <f ca="1">_xlfn.NORM.INV(K117,Satokasvi!$H$8,Satokasvi!$I$8)*_xlfn.BINOM.INV(1,(1-Satokasvi!$H$15),K117)</f>
        <v>0</v>
      </c>
      <c r="AL117" s="5">
        <f ca="1">_xlfn.NORM.INV(L117,Satokasvi!$H$8,Satokasvi!$I$8)*_xlfn.BINOM.INV(1,(1-Satokasvi!$H$15),L117)</f>
        <v>2474.3599864790076</v>
      </c>
      <c r="AM117" s="5">
        <f ca="1">_xlfn.NORM.INV(M117,Satokasvi!$H$8,Satokasvi!$I$8)*_xlfn.BINOM.INV(1,(1-Satokasvi!$H$15),M117)</f>
        <v>2574.6784615801839</v>
      </c>
      <c r="AN117" s="5">
        <f ca="1">_xlfn.NORM.INV(N117,Satokasvi!$H$8,Satokasvi!$I$8)*_xlfn.BINOM.INV(1,(1-Satokasvi!$H$15),N117)</f>
        <v>3032.149942678986</v>
      </c>
      <c r="AO117" s="5">
        <f ca="1">_xlfn.NORM.INV(O117,Satokasvi!$H$8,Satokasvi!$I$8)*_xlfn.BINOM.INV(1,(1-Satokasvi!$H$15),O117)</f>
        <v>2349.0804111384828</v>
      </c>
      <c r="AP117" s="5">
        <f ca="1">_xlfn.NORM.INV(P117,Satokasvi!$H$8,Satokasvi!$I$8)*_xlfn.BINOM.INV(1,(1-Satokasvi!$H$15),P117)</f>
        <v>2719.1311963315179</v>
      </c>
      <c r="AQ117" s="5">
        <f ca="1">_xlfn.NORM.INV(Q117,Satokasvi!$H$8,Satokasvi!$I$8)*_xlfn.BINOM.INV(1,(1-Satokasvi!$H$15),Q117)</f>
        <v>2909.850689250291</v>
      </c>
      <c r="AR117" s="5">
        <f ca="1">_xlfn.NORM.INV(R117,Satokasvi!$H$8,Satokasvi!$I$8)*_xlfn.BINOM.INV(1,(1-Satokasvi!$H$15),R117)</f>
        <v>2714.5097178399128</v>
      </c>
      <c r="AS117" s="5">
        <f ca="1">_xlfn.NORM.INV(S117,Satokasvi!$H$8,Satokasvi!$I$8)*_xlfn.BINOM.INV(1,(1-Satokasvi!$H$15),S117)</f>
        <v>2792.1243366051322</v>
      </c>
      <c r="AT117" s="5">
        <f ca="1">_xlfn.NORM.INV(T117,Satokasvi!$H$8,Satokasvi!$I$8)*_xlfn.BINOM.INV(1,(1-Satokasvi!$H$15),T117)</f>
        <v>2364.1434439183226</v>
      </c>
      <c r="AU117" s="5">
        <f ca="1">_xlfn.NORM.INV(U117,Satokasvi!$H$8,Satokasvi!$I$8)*_xlfn.BINOM.INV(1,(1-Satokasvi!$H$15),U117)</f>
        <v>2847.5996695920189</v>
      </c>
      <c r="AV117" s="5">
        <f ca="1">_xlfn.NORM.INV(V117,Satokasvi!$H$8,Satokasvi!$I$8)*_xlfn.BINOM.INV(1,(1-Satokasvi!$H$15),V117)</f>
        <v>0</v>
      </c>
      <c r="AW117" s="5">
        <f ca="1">_xlfn.NORM.INV(W117,Satokasvi!$H$8,Satokasvi!$I$8)*_xlfn.BINOM.INV(1,(1-Satokasvi!$H$15),W117)</f>
        <v>2714.9411137184147</v>
      </c>
      <c r="AX117" s="5">
        <f ca="1">_xlfn.NORM.INV(X117,Satokasvi!$H$8,Satokasvi!$I$8)*_xlfn.BINOM.INV(1,(1-Satokasvi!$H$15),X117)</f>
        <v>2408.4105384393629</v>
      </c>
      <c r="AY117" s="5">
        <f ca="1">_xlfn.NORM.INV(Y117,Satokasvi!$H$8,Satokasvi!$I$8)*_xlfn.BINOM.INV(1,(1-Satokasvi!$H$15),Y117)</f>
        <v>3074.5554937753204</v>
      </c>
      <c r="AZ117" s="5">
        <f ca="1">_xlfn.NORM.INV(Z117,Satokasvi!$H$8,Satokasvi!$I$8)*_xlfn.BINOM.INV(1,(1-Satokasvi!$H$15),Z117)</f>
        <v>2545.164622521243</v>
      </c>
      <c r="BB117" s="5">
        <f ca="1">IF(C$11="x",0,_xlfn.NORM.INV(B117,Satokasvi!$H$8,Satokasvi!$I$8)*IF(C$8="x",(1+Toimenpiteet!$C$7),1)*IF(C$9="x",(1+Toimenpiteet!$C$34),1)*(1+C$30)*_xlfn.BINOM.INV(1,(1-(Satokasvi!$H$15*(1+C$41))),B117))</f>
        <v>2699.9760141321544</v>
      </c>
      <c r="BC117" s="5">
        <f ca="1">IF(D$11="x",0,_xlfn.NORM.INV(C117,Satokasvi!$H$8,Satokasvi!$I$8)*IF(D$8="x",(1+Toimenpiteet!$C$7),1)*IF(D$9="x",(1+Toimenpiteet!$C$34),1)*(1+D$30)*_xlfn.BINOM.INV(1,(1-(Satokasvi!$H$15*(1+D$41))),C117))</f>
        <v>2616.2993879929127</v>
      </c>
      <c r="BD117" s="5">
        <f ca="1">IF(E$11="x",0,_xlfn.NORM.INV(D117,Satokasvi!$H$8,Satokasvi!$I$8)*IF(E$8="x",(1+Toimenpiteet!$C$7),1)*IF(E$9="x",(1+Toimenpiteet!$C$34),1)*(1+E$30)*_xlfn.BINOM.INV(1,(1-(Satokasvi!$H$15*(1+E$41))),D117))</f>
        <v>2417.4522795590415</v>
      </c>
      <c r="BE117" s="5">
        <f ca="1">IF(F$11="x",0,_xlfn.NORM.INV(E117,Satokasvi!$H$8,Satokasvi!$I$8)*IF(F$8="x",(1+Toimenpiteet!$C$7),1)*IF(F$9="x",(1+Toimenpiteet!$C$34),1)*(1+F$30)*_xlfn.BINOM.INV(1,(1-(Satokasvi!$H$15*(1+F$41))),E117))</f>
        <v>2734.3715306897675</v>
      </c>
      <c r="BF117" s="5">
        <f ca="1">IF(G$11="x",0,_xlfn.NORM.INV(F117,Satokasvi!$H$8,Satokasvi!$I$8)*IF(G$8="x",(1+Toimenpiteet!$C$7),1)*IF(G$9="x",(1+Toimenpiteet!$C$34),1)*(1+G$30)*_xlfn.BINOM.INV(1,(1-(Satokasvi!$H$15*(1+G$41))),F117))</f>
        <v>2384.7298367890985</v>
      </c>
      <c r="BG117" s="5">
        <f ca="1">IF(H$11="x",0,_xlfn.NORM.INV(G117,Satokasvi!$H$8,Satokasvi!$I$8)*IF(H$8="x",(1+Toimenpiteet!$C$7),1)*IF(H$9="x",(1+Toimenpiteet!$C$34),1)*(1+H$30)*_xlfn.BINOM.INV(1,(1-(Satokasvi!$H$15*(1+H$41))),G117))</f>
        <v>0</v>
      </c>
      <c r="BH117" s="5">
        <f ca="1">IF(I$11="x",0,_xlfn.NORM.INV(H117,Satokasvi!$H$8,Satokasvi!$I$8)*IF(I$8="x",(1+Toimenpiteet!$C$7),1)*IF(I$9="x",(1+Toimenpiteet!$C$34),1)*(1+I$30)*_xlfn.BINOM.INV(1,(1-(Satokasvi!$H$15*(1+I$41))),H117))</f>
        <v>2503.5940949925948</v>
      </c>
      <c r="BI117" s="5">
        <f ca="1">IF(J$11="x",0,_xlfn.NORM.INV(I117,Satokasvi!$H$8,Satokasvi!$I$8)*IF(J$8="x",(1+Toimenpiteet!$C$7),1)*IF(J$9="x",(1+Toimenpiteet!$C$34),1)*(1+J$30)*_xlfn.BINOM.INV(1,(1-(Satokasvi!$H$15*(1+J$41))),I117))</f>
        <v>2497.0415031573261</v>
      </c>
      <c r="BJ117" s="5">
        <f ca="1">IF(K$11="x",0,_xlfn.NORM.INV(J117,Satokasvi!$H$8,Satokasvi!$I$8)*IF(K$8="x",(1+Toimenpiteet!$C$7),1)*IF(K$9="x",(1+Toimenpiteet!$C$34),1)*(1+K$30)*_xlfn.BINOM.INV(1,(1-(Satokasvi!$H$15*(1+K$41))),J117))</f>
        <v>2385.8323278738389</v>
      </c>
      <c r="BK117" s="5">
        <f ca="1">IF(L$11="x",0,_xlfn.NORM.INV(K117,Satokasvi!$H$8,Satokasvi!$I$8)*IF(L$8="x",(1+Toimenpiteet!$C$7),1)*IF(L$9="x",(1+Toimenpiteet!$C$34),1)*(1+L$30)*_xlfn.BINOM.INV(1,(1-(Satokasvi!$H$15*(1+L$41))),K117))</f>
        <v>0</v>
      </c>
      <c r="BL117" s="5">
        <f ca="1">IF(M$11="x",0,_xlfn.NORM.INV(L117,Satokasvi!$H$8,Satokasvi!$I$8)*IF(M$8="x",(1+Toimenpiteet!$C$7),1)*IF(M$9="x",(1+Toimenpiteet!$C$34),1)*(1+M$30)*_xlfn.BINOM.INV(1,(1-(Satokasvi!$H$15*(1+M$41))),L117))</f>
        <v>2474.3599864790076</v>
      </c>
      <c r="BM117" s="5">
        <f ca="1">IF(N$11="x",0,_xlfn.NORM.INV(M117,Satokasvi!$H$8,Satokasvi!$I$8)*IF(N$8="x",(1+Toimenpiteet!$C$7),1)*IF(N$9="x",(1+Toimenpiteet!$C$34),1)*(1+N$30)*_xlfn.BINOM.INV(1,(1-(Satokasvi!$H$15*(1+N$41))),M117))</f>
        <v>2574.6784615801839</v>
      </c>
      <c r="BN117" s="5">
        <f ca="1">IF(O$11="x",0,_xlfn.NORM.INV(N117,Satokasvi!$H$8,Satokasvi!$I$8)*IF(O$8="x",(1+Toimenpiteet!$C$7),1)*IF(O$9="x",(1+Toimenpiteet!$C$34),1)*(1+O$30)*_xlfn.BINOM.INV(1,(1-(Satokasvi!$H$15*(1+O$41))),N117))</f>
        <v>3032.149942678986</v>
      </c>
      <c r="BO117" s="5">
        <f ca="1">IF(P$11="x",0,_xlfn.NORM.INV(O117,Satokasvi!$H$8,Satokasvi!$I$8)*IF(P$8="x",(1+Toimenpiteet!$C$7),1)*IF(P$9="x",(1+Toimenpiteet!$C$34),1)*(1+P$30)*_xlfn.BINOM.INV(1,(1-(Satokasvi!$H$15*(1+P$41))),O117))</f>
        <v>2349.0804111384828</v>
      </c>
      <c r="BP117" s="5">
        <f ca="1">IF(Q$11="x",0,_xlfn.NORM.INV(P117,Satokasvi!$H$8,Satokasvi!$I$8)*IF(Q$8="x",(1+Toimenpiteet!$C$7),1)*IF(Q$9="x",(1+Toimenpiteet!$C$34),1)*(1+Q$30)*_xlfn.BINOM.INV(1,(1-(Satokasvi!$H$15*(1+Q$41))),P117))</f>
        <v>2719.1311963315179</v>
      </c>
      <c r="BQ117" s="5">
        <f ca="1">IF(R$11="x",0,_xlfn.NORM.INV(Q117,Satokasvi!$H$8,Satokasvi!$I$8)*IF(R$8="x",(1+Toimenpiteet!$C$7),1)*IF(R$9="x",(1+Toimenpiteet!$C$34),1)*(1+R$30)*_xlfn.BINOM.INV(1,(1-(Satokasvi!$H$15*(1+R$41))),Q117))</f>
        <v>2909.850689250291</v>
      </c>
      <c r="BR117" s="5">
        <f ca="1">IF(S$11="x",0,_xlfn.NORM.INV(R117,Satokasvi!$H$8,Satokasvi!$I$8)*IF(S$8="x",(1+Toimenpiteet!$C$7),1)*IF(S$9="x",(1+Toimenpiteet!$C$34),1)*(1+S$30)*_xlfn.BINOM.INV(1,(1-(Satokasvi!$H$15*(1+S$41))),R117))</f>
        <v>2714.5097178399128</v>
      </c>
      <c r="BS117" s="5">
        <f ca="1">IF(T$11="x",0,_xlfn.NORM.INV(S117,Satokasvi!$H$8,Satokasvi!$I$8)*IF(T$8="x",(1+Toimenpiteet!$C$7),1)*IF(T$9="x",(1+Toimenpiteet!$C$34),1)*(1+T$30)*_xlfn.BINOM.INV(1,(1-(Satokasvi!$H$15*(1+T$41))),S117))</f>
        <v>2792.1243366051322</v>
      </c>
      <c r="BT117" s="5">
        <f ca="1">IF(U$11="x",0,_xlfn.NORM.INV(T117,Satokasvi!$H$8,Satokasvi!$I$8)*IF(U$8="x",(1+Toimenpiteet!$C$7),1)*IF(U$9="x",(1+Toimenpiteet!$C$34),1)*(1+U$30)*_xlfn.BINOM.INV(1,(1-(Satokasvi!$H$15*(1+U$41))),T117))</f>
        <v>2364.1434439183226</v>
      </c>
      <c r="BU117" s="5">
        <f ca="1">IF(V$11="x",0,_xlfn.NORM.INV(U117,Satokasvi!$H$8,Satokasvi!$I$8)*IF(V$8="x",(1+Toimenpiteet!$C$7),1)*IF(V$9="x",(1+Toimenpiteet!$C$34),1)*(1+V$30)*_xlfn.BINOM.INV(1,(1-(Satokasvi!$H$15*(1+V$41))),U117))</f>
        <v>2847.5996695920189</v>
      </c>
      <c r="BV117" s="5">
        <f ca="1">IF(W$11="x",0,_xlfn.NORM.INV(V117,Satokasvi!$H$8,Satokasvi!$I$8)*IF(W$8="x",(1+Toimenpiteet!$C$7),1)*IF(W$9="x",(1+Toimenpiteet!$C$34),1)*(1+W$30)*_xlfn.BINOM.INV(1,(1-(Satokasvi!$H$15*(1+W$41))),V117))</f>
        <v>0</v>
      </c>
      <c r="BW117" s="5">
        <f ca="1">IF(X$11="x",0,_xlfn.NORM.INV(W117,Satokasvi!$H$8,Satokasvi!$I$8)*IF(X$8="x",(1+Toimenpiteet!$C$7),1)*IF(X$9="x",(1+Toimenpiteet!$C$34),1)*(1+X$30)*_xlfn.BINOM.INV(1,(1-(Satokasvi!$H$15*(1+X$41))),W117))</f>
        <v>2714.9411137184147</v>
      </c>
      <c r="BX117" s="5">
        <f ca="1">IF(Y$11="x",0,_xlfn.NORM.INV(X117,Satokasvi!$H$8,Satokasvi!$I$8)*IF(Y$8="x",(1+Toimenpiteet!$C$7),1)*IF(Y$9="x",(1+Toimenpiteet!$C$34),1)*(1+Y$30)*_xlfn.BINOM.INV(1,(1-(Satokasvi!$H$15*(1+Y$41))),X117))</f>
        <v>2408.4105384393629</v>
      </c>
      <c r="BY117" s="5">
        <f ca="1">IF(Z$11="x",0,_xlfn.NORM.INV(Y117,Satokasvi!$H$8,Satokasvi!$I$8)*IF(Z$8="x",(1+Toimenpiteet!$C$7),1)*IF(Z$9="x",(1+Toimenpiteet!$C$34),1)*(1+Z$30)*_xlfn.BINOM.INV(1,(1-(Satokasvi!$H$15*(1+Z$41))),Y117))</f>
        <v>3074.5554937753204</v>
      </c>
      <c r="BZ117" s="5">
        <f ca="1">IF(AA$11="x",0,_xlfn.NORM.INV(Z117,Satokasvi!$H$8,Satokasvi!$I$8)*IF(AA$8="x",(1+Toimenpiteet!$C$7),1)*IF(AA$9="x",(1+Toimenpiteet!$C$34),1)*(1+AA$30)*_xlfn.BINOM.INV(1,(1-(Satokasvi!$H$15*(1+AA$41))),Z117))</f>
        <v>2545.164622521243</v>
      </c>
      <c r="CB117" s="35">
        <f ca="1">_xlfn.NORM.INV(RAND(),Satokasvi!$H$13,Satokasvi!$I$13)</f>
        <v>199.32084900054443</v>
      </c>
      <c r="CC117" s="35">
        <f ca="1">_xlfn.NORM.INV(RAND(),Satokasvi!$H$13,Satokasvi!$I$13)</f>
        <v>164.78326448177685</v>
      </c>
      <c r="CD117" s="35">
        <f ca="1">_xlfn.NORM.INV(RAND(),Satokasvi!$H$13,Satokasvi!$I$13)</f>
        <v>168.19601956456756</v>
      </c>
      <c r="CE117" s="35">
        <f ca="1">_xlfn.NORM.INV(RAND(),Satokasvi!$H$13,Satokasvi!$I$13)</f>
        <v>184.26546603642555</v>
      </c>
      <c r="CF117" s="35">
        <f ca="1">_xlfn.NORM.INV(RAND(),Satokasvi!$H$13,Satokasvi!$I$13)</f>
        <v>200.38942043345276</v>
      </c>
      <c r="CG117" s="35">
        <f ca="1">_xlfn.NORM.INV(RAND(),Satokasvi!$H$13,Satokasvi!$I$13)</f>
        <v>233.65506790835747</v>
      </c>
      <c r="CH117" s="35">
        <f ca="1">_xlfn.NORM.INV(RAND(),Satokasvi!$H$13,Satokasvi!$I$13)</f>
        <v>198.49134722509538</v>
      </c>
      <c r="CI117" s="35">
        <f ca="1">_xlfn.NORM.INV(RAND(),Satokasvi!$H$13,Satokasvi!$I$13)</f>
        <v>246.14303718111503</v>
      </c>
      <c r="CJ117" s="35">
        <f ca="1">_xlfn.NORM.INV(RAND(),Satokasvi!$H$13,Satokasvi!$I$13)</f>
        <v>182.86636608383054</v>
      </c>
      <c r="CK117" s="35">
        <f ca="1">_xlfn.NORM.INV(RAND(),Satokasvi!$H$13,Satokasvi!$I$13)</f>
        <v>210.5336052869807</v>
      </c>
      <c r="CL117" s="35">
        <f ca="1">_xlfn.NORM.INV(RAND(),Satokasvi!$H$13,Satokasvi!$I$13)</f>
        <v>202.49207325195715</v>
      </c>
      <c r="CM117" s="35">
        <f ca="1">_xlfn.NORM.INV(RAND(),Satokasvi!$H$13,Satokasvi!$I$13)</f>
        <v>274.11052512743458</v>
      </c>
      <c r="CN117" s="35">
        <f ca="1">_xlfn.NORM.INV(RAND(),Satokasvi!$H$13,Satokasvi!$I$13)</f>
        <v>200.64260052398771</v>
      </c>
      <c r="CO117" s="35">
        <f ca="1">_xlfn.NORM.INV(RAND(),Satokasvi!$H$13,Satokasvi!$I$13)</f>
        <v>213.89982770031941</v>
      </c>
      <c r="CP117" s="35">
        <f ca="1">_xlfn.NORM.INV(RAND(),Satokasvi!$H$13,Satokasvi!$I$13)</f>
        <v>98.038389901487349</v>
      </c>
      <c r="CQ117" s="35">
        <f ca="1">_xlfn.NORM.INV(RAND(),Satokasvi!$H$13,Satokasvi!$I$13)</f>
        <v>117.99851834908675</v>
      </c>
      <c r="CR117" s="35">
        <f ca="1">_xlfn.NORM.INV(RAND(),Satokasvi!$H$13,Satokasvi!$I$13)</f>
        <v>262.8381535303522</v>
      </c>
      <c r="CS117" s="35">
        <f ca="1">_xlfn.NORM.INV(RAND(),Satokasvi!$H$13,Satokasvi!$I$13)</f>
        <v>204.55867889394341</v>
      </c>
      <c r="CT117" s="35">
        <f ca="1">_xlfn.NORM.INV(RAND(),Satokasvi!$H$13,Satokasvi!$I$13)</f>
        <v>202.79259375217865</v>
      </c>
      <c r="CU117" s="35">
        <f ca="1">_xlfn.NORM.INV(RAND(),Satokasvi!$H$13,Satokasvi!$I$13)</f>
        <v>112.2540789706394</v>
      </c>
      <c r="CV117" s="35">
        <f ca="1">_xlfn.NORM.INV(RAND(),Satokasvi!$H$13,Satokasvi!$I$13)</f>
        <v>276.63343808002497</v>
      </c>
      <c r="CW117" s="35">
        <f ca="1">_xlfn.NORM.INV(RAND(),Satokasvi!$H$13,Satokasvi!$I$13)</f>
        <v>198.06027494979725</v>
      </c>
      <c r="CX117" s="35">
        <f ca="1">_xlfn.NORM.INV(RAND(),Satokasvi!$H$13,Satokasvi!$I$13)</f>
        <v>216.95653595001929</v>
      </c>
      <c r="CY117" s="35">
        <f ca="1">_xlfn.NORM.INV(RAND(),Satokasvi!$H$13,Satokasvi!$I$13)</f>
        <v>213.04823163502604</v>
      </c>
      <c r="CZ117" s="35">
        <f ca="1">_xlfn.NORM.INV(RAND(),Satokasvi!$H$13,Satokasvi!$I$13)</f>
        <v>291.27473438322994</v>
      </c>
      <c r="DB117" s="37">
        <f ca="1">(AB117*(CB117/1000)+(Satokasvi!$E$28-Satokasvi!$E$7))/(1+$C$13)^DB$61</f>
        <v>265.20535089119119</v>
      </c>
      <c r="DC117" s="37">
        <f ca="1">(AC117*(CC117/1000)+(Satokasvi!$E$28-Satokasvi!$E$7))/(1+$C$13)^DC$61</f>
        <v>156.58625131034691</v>
      </c>
      <c r="DD117" s="37">
        <f ca="1">(AD117*(CD117/1000)+(Satokasvi!$E$28-Satokasvi!$E$7))/(1+$C$13)^DD$61</f>
        <v>129.58941337508909</v>
      </c>
      <c r="DE117" s="37">
        <f ca="1">(AE117*(CE117/1000)+(Satokasvi!$E$28-Satokasvi!$E$7))/(1+$C$13)^DE$61</f>
        <v>212.21534855803068</v>
      </c>
      <c r="DF117" s="37">
        <f ca="1">(AF117*(CF117/1000)+(Satokasvi!$E$28-Satokasvi!$E$7))/(1+$C$13)^DF$61</f>
        <v>183.62752571092312</v>
      </c>
      <c r="DG117" s="37">
        <f ca="1">(AG117*(CG117/1000)+(Satokasvi!$E$28-Satokasvi!$E$7))/(1+$C$13)^DG$61</f>
        <v>-221.93332802116842</v>
      </c>
      <c r="DH117" s="37">
        <f ca="1">(AH117*(CH117/1000)+(Satokasvi!$E$28-Satokasvi!$E$7))/(1+$C$13)^DH$61</f>
        <v>188.58988010103567</v>
      </c>
      <c r="DI117" s="37">
        <f ca="1">(AI117*(CI117/1000)+(Satokasvi!$E$28-Satokasvi!$E$7))/(1+$C$13)^DI$61</f>
        <v>276.00066080772774</v>
      </c>
      <c r="DJ117" s="37">
        <f ca="1">(AJ117*(CJ117/1000)+(Satokasvi!$E$28-Satokasvi!$E$7))/(1+$C$13)^DJ$61</f>
        <v>131.27836317184114</v>
      </c>
      <c r="DK117" s="37">
        <f ca="1">(AK117*(CK117/1000)+(Satokasvi!$E$28-Satokasvi!$E$7))/(1+$C$13)^DK$61</f>
        <v>-197.18488744763218</v>
      </c>
      <c r="DL117" s="37">
        <f ca="1">(AL117*(CL117/1000)+(Satokasvi!$E$28-Satokasvi!$E$7))/(1+$C$13)^DL$61</f>
        <v>170.51907818892417</v>
      </c>
      <c r="DM117" s="37">
        <f ca="1">(AM117*(CM117/1000)+(Satokasvi!$E$28-Satokasvi!$E$7))/(1+$C$13)^DM$61</f>
        <v>309.1307029139947</v>
      </c>
      <c r="DN117" s="37">
        <f ca="1">(AN117*(CN117/1000)+(Satokasvi!$E$28-Satokasvi!$E$7))/(1+$C$13)^DN$61</f>
        <v>233.82401543285891</v>
      </c>
      <c r="DO117" s="37">
        <f ca="1">(AO117*(CO117/1000)+(Satokasvi!$E$28-Satokasvi!$E$7))/(1+$C$13)^DO$61</f>
        <v>156.99425382481934</v>
      </c>
      <c r="DP117" s="37">
        <f ca="1">(AP117*(CP117/1000)+(Satokasvi!$E$28-Satokasvi!$E$7))/(1+$C$13)^DP$61</f>
        <v>1.0136568983533536</v>
      </c>
      <c r="DQ117" s="37">
        <f ca="1">(AQ117*(CQ117/1000)+(Satokasvi!$E$28-Satokasvi!$E$7))/(1+$C$13)^DQ$61</f>
        <v>48.830158613066679</v>
      </c>
      <c r="DR117" s="37">
        <f ca="1">(AR117*(CR117/1000)+(Satokasvi!$E$28-Satokasvi!$E$7))/(1+$C$13)^DR$61</f>
        <v>271.33579237478341</v>
      </c>
      <c r="DS117" s="37">
        <f ca="1">(AS117*(CS117/1000)+(Satokasvi!$E$28-Satokasvi!$E$7))/(1+$C$13)^DS$61</f>
        <v>179.83277731965495</v>
      </c>
      <c r="DT117" s="37">
        <f ca="1">(AT117*(CT117/1000)+(Satokasvi!$E$28-Satokasvi!$E$7))/(1+$C$13)^DT$61</f>
        <v>122.28687811947722</v>
      </c>
      <c r="DU117" s="37">
        <f ca="1">(AU117*(CU117/1000)+(Satokasvi!$E$28-Satokasvi!$E$7))/(1+$C$13)^DU$61</f>
        <v>30.26097016508124</v>
      </c>
      <c r="DV117" s="37">
        <f ca="1">(AV117*(CV117/1000)+(Satokasvi!$E$28-Satokasvi!$E$7))/(1+$C$13)^DV$61</f>
        <v>-142.45055811590174</v>
      </c>
      <c r="DW117" s="37">
        <f ca="1">(AW117*(CW117/1000)+(Satokasvi!$E$28-Satokasvi!$E$7))/(1+$C$13)^DW$61</f>
        <v>142.33155799129071</v>
      </c>
      <c r="DX117" s="37">
        <f ca="1">(AX117*(CX117/1000)+(Satokasvi!$E$28-Satokasvi!$E$7))/(1+$C$13)^DX$61</f>
        <v>130.48346556560207</v>
      </c>
      <c r="DY117" s="37">
        <f ca="1">(AY117*(CY117/1000)+(Satokasvi!$E$28-Satokasvi!$E$7))/(1+$C$13)^DY$61</f>
        <v>191.86823189473074</v>
      </c>
      <c r="DZ117" s="37">
        <f ca="1">(AZ117*(CZ117/1000)+(Satokasvi!$E$28-Satokasvi!$E$7))/(1+$C$13)^DZ$61</f>
        <v>227.50366342104689</v>
      </c>
      <c r="EB117" s="37">
        <f ca="1">IF(C$11="x",Toimenpiteet!$E$115,BB117*(CB117/1000)+(Satokasvi!$E$28-Satokasvi!$E$7)+IF(C$8="x",Toimenpiteet!$E$29,0)+IF(C$9="x",Toimenpiteet!$E$60,0)+IF(C$10="x",Toimenpiteet!$E$88,0))/(1+$C$13)^EB$61</f>
        <v>265.20535089119119</v>
      </c>
      <c r="EC117" s="37">
        <f ca="1">IF(D$11="x",Toimenpiteet!$E$115,BC117*(CC117/1000)+(Satokasvi!$E$28-Satokasvi!$E$7)+IF(D$8="x",Toimenpiteet!$E$29,0)+IF(D$9="x",Toimenpiteet!$E$60,0)+IF(D$10="x",Toimenpiteet!$E$88,0))/(1+$C$13)^EC$61</f>
        <v>156.58625131034691</v>
      </c>
      <c r="ED117" s="37">
        <f ca="1">IF(E$11="x",Toimenpiteet!$E$115,BD117*(CD117/1000)+(Satokasvi!$E$28-Satokasvi!$E$7)+IF(E$8="x",Toimenpiteet!$E$29,0)+IF(E$9="x",Toimenpiteet!$E$60,0)+IF(E$10="x",Toimenpiteet!$E$88,0))/(1+$C$13)^ED$61</f>
        <v>129.58941337508909</v>
      </c>
      <c r="EE117" s="37">
        <f ca="1">IF(F$11="x",Toimenpiteet!$E$115,BE117*(CE117/1000)+(Satokasvi!$E$28-Satokasvi!$E$7)+IF(F$8="x",Toimenpiteet!$E$29,0)+IF(F$9="x",Toimenpiteet!$E$60,0)+IF(F$10="x",Toimenpiteet!$E$88,0))/(1+$C$13)^EE$61</f>
        <v>212.21534855803068</v>
      </c>
      <c r="EF117" s="37">
        <f ca="1">IF(G$11="x",Toimenpiteet!$E$115,BF117*(CF117/1000)+(Satokasvi!$E$28-Satokasvi!$E$7)+IF(G$8="x",Toimenpiteet!$E$29,0)+IF(G$9="x",Toimenpiteet!$E$60,0)+IF(G$10="x",Toimenpiteet!$E$88,0))/(1+$C$13)^EF$61</f>
        <v>183.62752571092312</v>
      </c>
      <c r="EG117" s="37">
        <f ca="1">IF(H$11="x",Toimenpiteet!$E$115,BG117*(CG117/1000)+(Satokasvi!$E$28-Satokasvi!$E$7)+IF(H$8="x",Toimenpiteet!$E$29,0)+IF(H$9="x",Toimenpiteet!$E$60,0)+IF(H$10="x",Toimenpiteet!$E$88,0))/(1+$C$13)^EG$61</f>
        <v>-221.93332802116842</v>
      </c>
      <c r="EH117" s="37">
        <f ca="1">IF(I$11="x",Toimenpiteet!$E$115,BH117*(CH117/1000)+(Satokasvi!$E$28-Satokasvi!$E$7)+IF(I$8="x",Toimenpiteet!$E$29,0)+IF(I$9="x",Toimenpiteet!$E$60,0)+IF(I$10="x",Toimenpiteet!$E$88,0))/(1+$C$13)^EH$61</f>
        <v>188.58988010103567</v>
      </c>
      <c r="EI117" s="37">
        <f ca="1">IF(J$11="x",Toimenpiteet!$E$115,BI117*(CI117/1000)+(Satokasvi!$E$28-Satokasvi!$E$7)+IF(J$8="x",Toimenpiteet!$E$29,0)+IF(J$9="x",Toimenpiteet!$E$60,0)+IF(J$10="x",Toimenpiteet!$E$88,0))/(1+$C$13)^EI$61</f>
        <v>276.00066080772774</v>
      </c>
      <c r="EJ117" s="37">
        <f ca="1">IF(K$11="x",Toimenpiteet!$E$115,BJ117*(CJ117/1000)+(Satokasvi!$E$28-Satokasvi!$E$7)+IF(K$8="x",Toimenpiteet!$E$29,0)+IF(K$9="x",Toimenpiteet!$E$60,0)+IF(K$10="x",Toimenpiteet!$E$88,0))/(1+$C$13)^EJ$61</f>
        <v>131.27836317184114</v>
      </c>
      <c r="EK117" s="37">
        <f ca="1">IF(L$11="x",Toimenpiteet!$E$115,BK117*(CK117/1000)+(Satokasvi!$E$28-Satokasvi!$E$7)+IF(L$8="x",Toimenpiteet!$E$29,0)+IF(L$9="x",Toimenpiteet!$E$60,0)+IF(L$10="x",Toimenpiteet!$E$88,0))/(1+$C$13)^EK$61</f>
        <v>-197.18488744763218</v>
      </c>
      <c r="EL117" s="37">
        <f ca="1">IF(M$11="x",Toimenpiteet!$E$115,BL117*(CL117/1000)+(Satokasvi!$E$28-Satokasvi!$E$7)+IF(M$8="x",Toimenpiteet!$E$29,0)+IF(M$9="x",Toimenpiteet!$E$60,0)+IF(M$10="x",Toimenpiteet!$E$88,0))/(1+$C$13)^EL$61</f>
        <v>170.51907818892417</v>
      </c>
      <c r="EM117" s="37">
        <f ca="1">IF(N$11="x",Toimenpiteet!$E$115,BM117*(CM117/1000)+(Satokasvi!$E$28-Satokasvi!$E$7)+IF(N$8="x",Toimenpiteet!$E$29,0)+IF(N$9="x",Toimenpiteet!$E$60,0)+IF(N$10="x",Toimenpiteet!$E$88,0))/(1+$C$13)^EM$61</f>
        <v>309.1307029139947</v>
      </c>
      <c r="EN117" s="37">
        <f ca="1">IF(O$11="x",Toimenpiteet!$E$115,BN117*(CN117/1000)+(Satokasvi!$E$28-Satokasvi!$E$7)+IF(O$8="x",Toimenpiteet!$E$29,0)+IF(O$9="x",Toimenpiteet!$E$60,0)+IF(O$10="x",Toimenpiteet!$E$88,0))/(1+$C$13)^EN$61</f>
        <v>233.82401543285891</v>
      </c>
      <c r="EO117" s="37">
        <f ca="1">IF(P$11="x",Toimenpiteet!$E$115,BO117*(CO117/1000)+(Satokasvi!$E$28-Satokasvi!$E$7)+IF(P$8="x",Toimenpiteet!$E$29,0)+IF(P$9="x",Toimenpiteet!$E$60,0)+IF(P$10="x",Toimenpiteet!$E$88,0))/(1+$C$13)^EO$61</f>
        <v>156.99425382481934</v>
      </c>
      <c r="EP117" s="37">
        <f ca="1">IF(Q$11="x",Toimenpiteet!$E$115,BP117*(CP117/1000)+(Satokasvi!$E$28-Satokasvi!$E$7)+IF(Q$8="x",Toimenpiteet!$E$29,0)+IF(Q$9="x",Toimenpiteet!$E$60,0)+IF(Q$10="x",Toimenpiteet!$E$88,0))/(1+$C$13)^EP$61</f>
        <v>1.0136568983533536</v>
      </c>
      <c r="EQ117" s="37">
        <f ca="1">IF(R$11="x",Toimenpiteet!$E$115,BQ117*(CQ117/1000)+(Satokasvi!$E$28-Satokasvi!$E$7)+IF(R$8="x",Toimenpiteet!$E$29,0)+IF(R$9="x",Toimenpiteet!$E$60,0)+IF(R$10="x",Toimenpiteet!$E$88,0))/(1+$C$13)^EQ$61</f>
        <v>48.830158613066679</v>
      </c>
      <c r="ER117" s="37">
        <f ca="1">IF(S$11="x",Toimenpiteet!$E$115,BR117*(CR117/1000)+(Satokasvi!$E$28-Satokasvi!$E$7)+IF(S$8="x",Toimenpiteet!$E$29,0)+IF(S$9="x",Toimenpiteet!$E$60,0)+IF(S$10="x",Toimenpiteet!$E$88,0))/(1+$C$13)^ER$61</f>
        <v>271.33579237478341</v>
      </c>
      <c r="ES117" s="37">
        <f ca="1">IF(T$11="x",Toimenpiteet!$E$115,BS117*(CS117/1000)+(Satokasvi!$E$28-Satokasvi!$E$7)+IF(T$8="x",Toimenpiteet!$E$29,0)+IF(T$9="x",Toimenpiteet!$E$60,0)+IF(T$10="x",Toimenpiteet!$E$88,0))/(1+$C$13)^ES$61</f>
        <v>179.83277731965495</v>
      </c>
      <c r="ET117" s="37">
        <f ca="1">IF(U$11="x",Toimenpiteet!$E$115,BT117*(CT117/1000)+(Satokasvi!$E$28-Satokasvi!$E$7)+IF(U$8="x",Toimenpiteet!$E$29,0)+IF(U$9="x",Toimenpiteet!$E$60,0)+IF(U$10="x",Toimenpiteet!$E$88,0))/(1+$C$13)^ET$61</f>
        <v>122.28687811947722</v>
      </c>
      <c r="EU117" s="37">
        <f ca="1">IF(V$11="x",Toimenpiteet!$E$115,BU117*(CU117/1000)+(Satokasvi!$E$28-Satokasvi!$E$7)+IF(V$8="x",Toimenpiteet!$E$29,0)+IF(V$9="x",Toimenpiteet!$E$60,0)+IF(V$10="x",Toimenpiteet!$E$88,0))/(1+$C$13)^EU$61</f>
        <v>30.26097016508124</v>
      </c>
      <c r="EV117" s="37">
        <f ca="1">IF(W$11="x",Toimenpiteet!$E$115,BV117*(CV117/1000)+(Satokasvi!$E$28-Satokasvi!$E$7)+IF(W$8="x",Toimenpiteet!$E$29,0)+IF(W$9="x",Toimenpiteet!$E$60,0)+IF(W$10="x",Toimenpiteet!$E$88,0))/(1+$C$13)^EV$61</f>
        <v>-142.45055811590174</v>
      </c>
      <c r="EW117" s="37">
        <f ca="1">IF(X$11="x",Toimenpiteet!$E$115,BW117*(CW117/1000)+(Satokasvi!$E$28-Satokasvi!$E$7)+IF(X$8="x",Toimenpiteet!$E$29,0)+IF(X$9="x",Toimenpiteet!$E$60,0)+IF(X$10="x",Toimenpiteet!$E$88,0))/(1+$C$13)^EW$61</f>
        <v>142.33155799129071</v>
      </c>
      <c r="EX117" s="37">
        <f ca="1">IF(Y$11="x",Toimenpiteet!$E$115,BX117*(CX117/1000)+(Satokasvi!$E$28-Satokasvi!$E$7)+IF(Y$8="x",Toimenpiteet!$E$29,0)+IF(Y$9="x",Toimenpiteet!$E$60,0)+IF(Y$10="x",Toimenpiteet!$E$88,0))/(1+$C$13)^EX$61</f>
        <v>130.48346556560207</v>
      </c>
      <c r="EY117" s="37">
        <f ca="1">IF(Z$11="x",Toimenpiteet!$E$115,BY117*(CY117/1000)+(Satokasvi!$E$28-Satokasvi!$E$7)+IF(Z$8="x",Toimenpiteet!$E$29,0)+IF(Z$9="x",Toimenpiteet!$E$60,0)+IF(Z$10="x",Toimenpiteet!$E$88,0))/(1+$C$13)^EY$61</f>
        <v>191.86823189473074</v>
      </c>
      <c r="EZ117" s="37">
        <f ca="1">IF(AA$11="x",Toimenpiteet!$E$115,BZ117*(CZ117/1000)+(Satokasvi!$E$28-Satokasvi!$E$7)+IF(AA$8="x",Toimenpiteet!$E$29,0)+IF(AA$9="x",Toimenpiteet!$E$60,0)+IF(AA$10="x",Toimenpiteet!$E$88,0))/(1+$C$13)^EZ$61</f>
        <v>227.50366342104689</v>
      </c>
      <c r="FA117" s="37"/>
      <c r="FB117" s="37">
        <f t="shared" ca="1" si="48"/>
        <v>265.20535089119119</v>
      </c>
      <c r="FC117" s="37">
        <f t="shared" ca="1" si="49"/>
        <v>421.79160220153813</v>
      </c>
      <c r="FD117" s="37">
        <f t="shared" ca="1" si="50"/>
        <v>551.38101557662719</v>
      </c>
      <c r="FE117" s="37">
        <f t="shared" ca="1" si="51"/>
        <v>763.59636413465785</v>
      </c>
      <c r="FF117" s="37">
        <f t="shared" ca="1" si="52"/>
        <v>947.22388984558097</v>
      </c>
      <c r="FG117" s="37">
        <f t="shared" ca="1" si="53"/>
        <v>725.29056182441252</v>
      </c>
      <c r="FH117" s="37">
        <f t="shared" ca="1" si="54"/>
        <v>913.88044192544817</v>
      </c>
      <c r="FI117" s="37">
        <f t="shared" ca="1" si="55"/>
        <v>1189.8811027331758</v>
      </c>
      <c r="FJ117" s="37">
        <f t="shared" ca="1" si="56"/>
        <v>1321.159465905017</v>
      </c>
      <c r="FK117" s="37">
        <f t="shared" ca="1" si="57"/>
        <v>1123.9745784573847</v>
      </c>
      <c r="FL117" s="37">
        <f t="shared" ca="1" si="58"/>
        <v>1294.4936566463089</v>
      </c>
      <c r="FM117" s="37">
        <f t="shared" ca="1" si="59"/>
        <v>1603.6243595603037</v>
      </c>
      <c r="FN117" s="37">
        <f t="shared" ca="1" si="60"/>
        <v>1837.4483749931626</v>
      </c>
      <c r="FO117" s="37">
        <f t="shared" ca="1" si="61"/>
        <v>1994.442628817982</v>
      </c>
      <c r="FP117" s="37">
        <f t="shared" ca="1" si="62"/>
        <v>1995.4562857163353</v>
      </c>
      <c r="FQ117" s="37">
        <f t="shared" ca="1" si="63"/>
        <v>2044.286444329402</v>
      </c>
      <c r="FR117" s="37">
        <f t="shared" ca="1" si="64"/>
        <v>2315.6222367041855</v>
      </c>
      <c r="FS117" s="37">
        <f t="shared" ca="1" si="65"/>
        <v>2495.4550140238407</v>
      </c>
      <c r="FT117" s="37">
        <f t="shared" ca="1" si="66"/>
        <v>2617.7418921433177</v>
      </c>
      <c r="FU117" s="37">
        <f t="shared" ca="1" si="67"/>
        <v>2648.002862308399</v>
      </c>
      <c r="FV117" s="37">
        <f t="shared" ca="1" si="68"/>
        <v>2505.5523041924971</v>
      </c>
      <c r="FW117" s="37">
        <f t="shared" ca="1" si="69"/>
        <v>2647.8838621837876</v>
      </c>
      <c r="FX117" s="37">
        <f t="shared" ca="1" si="70"/>
        <v>2778.3673277493899</v>
      </c>
      <c r="FY117" s="37">
        <f t="shared" ca="1" si="71"/>
        <v>2970.2355596441207</v>
      </c>
      <c r="FZ117" s="37">
        <f t="shared" ca="1" si="72"/>
        <v>3197.7392230651676</v>
      </c>
      <c r="GA117" s="37"/>
      <c r="GB117" s="37">
        <f t="shared" ca="1" si="73"/>
        <v>265.20535089119119</v>
      </c>
      <c r="GC117" s="37">
        <f t="shared" ca="1" si="74"/>
        <v>421.79160220153813</v>
      </c>
      <c r="GD117" s="37">
        <f t="shared" ca="1" si="23"/>
        <v>551.38101557662719</v>
      </c>
      <c r="GE117" s="37">
        <f t="shared" ca="1" si="24"/>
        <v>763.59636413465785</v>
      </c>
      <c r="GF117" s="37">
        <f t="shared" ca="1" si="25"/>
        <v>947.22388984558097</v>
      </c>
      <c r="GG117" s="37">
        <f t="shared" ca="1" si="26"/>
        <v>725.29056182441252</v>
      </c>
      <c r="GH117" s="37">
        <f t="shared" ca="1" si="27"/>
        <v>913.88044192544817</v>
      </c>
      <c r="GI117" s="37">
        <f t="shared" ca="1" si="28"/>
        <v>1189.8811027331758</v>
      </c>
      <c r="GJ117" s="37">
        <f t="shared" ca="1" si="29"/>
        <v>1321.159465905017</v>
      </c>
      <c r="GK117" s="37">
        <f t="shared" ca="1" si="30"/>
        <v>1123.9745784573847</v>
      </c>
      <c r="GL117" s="37">
        <f t="shared" ca="1" si="31"/>
        <v>1294.4936566463089</v>
      </c>
      <c r="GM117" s="37">
        <f t="shared" ca="1" si="32"/>
        <v>1603.6243595603037</v>
      </c>
      <c r="GN117" s="37">
        <f t="shared" ca="1" si="33"/>
        <v>1837.4483749931626</v>
      </c>
      <c r="GO117" s="37">
        <f t="shared" ca="1" si="34"/>
        <v>1994.442628817982</v>
      </c>
      <c r="GP117" s="37">
        <f t="shared" ca="1" si="35"/>
        <v>1995.4562857163353</v>
      </c>
      <c r="GQ117" s="37">
        <f t="shared" ca="1" si="36"/>
        <v>2044.286444329402</v>
      </c>
      <c r="GR117" s="37">
        <f t="shared" ca="1" si="37"/>
        <v>2315.6222367041855</v>
      </c>
      <c r="GS117" s="37">
        <f t="shared" ca="1" si="38"/>
        <v>2495.4550140238407</v>
      </c>
      <c r="GT117" s="37">
        <f t="shared" ca="1" si="39"/>
        <v>2617.7418921433177</v>
      </c>
      <c r="GU117" s="37">
        <f t="shared" ca="1" si="40"/>
        <v>2648.002862308399</v>
      </c>
      <c r="GV117" s="37">
        <f t="shared" ca="1" si="41"/>
        <v>2505.5523041924971</v>
      </c>
      <c r="GW117" s="37">
        <f t="shared" ca="1" si="42"/>
        <v>2647.8838621837876</v>
      </c>
      <c r="GX117" s="37">
        <f t="shared" ca="1" si="43"/>
        <v>2778.3673277493899</v>
      </c>
      <c r="GY117" s="37">
        <f t="shared" ca="1" si="44"/>
        <v>2970.2355596441207</v>
      </c>
      <c r="GZ117" s="37">
        <f t="shared" ca="1" si="45"/>
        <v>3197.7392230651676</v>
      </c>
      <c r="HA117" s="37"/>
      <c r="HB117" s="37">
        <f t="shared" ca="1" si="77"/>
        <v>947.22388984558097</v>
      </c>
      <c r="HC117" s="37">
        <f t="shared" ca="1" si="75"/>
        <v>947.22388984558097</v>
      </c>
      <c r="HD117" s="37">
        <f t="shared" ca="1" si="76"/>
        <v>0</v>
      </c>
      <c r="HE117" s="5"/>
      <c r="HF117" s="37">
        <f t="shared" si="91"/>
        <v>-0.16666666666666669</v>
      </c>
      <c r="HG117" s="37">
        <f>$HG$74</f>
        <v>5.5555555555555566E-2</v>
      </c>
      <c r="HH117" s="19">
        <f>IF(C$11="x",0,Satokasvi!$H$6*(1+$HF117)*(1+_xlfn.XLOOKUP($HG117,$HG$67:$HG$76,HH$67:HH$76)))</f>
        <v>2094.9074074074069</v>
      </c>
      <c r="HI117" s="35">
        <f>IF(D$11="x",0,Satokasvi!$H$6*(1+$HF117)*(1+_xlfn.XLOOKUP($HG117,$HG$67:$HG$76,HI$67:HI$76)))</f>
        <v>2106.4814814814813</v>
      </c>
      <c r="HJ117" s="35">
        <f>IF(E$11="x",0,Satokasvi!$H$6*(1+$HF117)*(1+_xlfn.XLOOKUP($HG117,$HG$67:$HG$76,HJ$67:HJ$76)))</f>
        <v>2118.0555555555552</v>
      </c>
      <c r="HK117" s="35">
        <f>IF(F$11="x",0,Satokasvi!$H$6*(1+$HF117)*(1+_xlfn.XLOOKUP($HG117,$HG$67:$HG$76,HK$67:HK$76)))</f>
        <v>2129.6296296296291</v>
      </c>
      <c r="HL117" s="35">
        <f>IF(G$11="x",0,Satokasvi!$H$6*(1+$HF117)*(1+_xlfn.XLOOKUP($HG117,$HG$67:$HG$76,HL$67:HL$76)))</f>
        <v>2141.203703703703</v>
      </c>
      <c r="HM117" s="35">
        <f>IF(H$11="x",0,Satokasvi!$H$6*(1+$HF117)*(1+_xlfn.XLOOKUP($HG117,$HG$67:$HG$76,HM$67:HM$76)))</f>
        <v>2152.7777777777778</v>
      </c>
      <c r="HN117" s="35">
        <f>IF(I$11="x",0,Satokasvi!$H$6*(1+$HF117)*(1+_xlfn.XLOOKUP($HG117,$HG$67:$HG$76,HN$67:HN$76)))</f>
        <v>2164.3518518518517</v>
      </c>
      <c r="HO117" s="35">
        <f>IF(J$11="x",0,Satokasvi!$H$6*(1+$HF117)*(1+_xlfn.XLOOKUP($HG117,$HG$67:$HG$76,HO$67:HO$76)))</f>
        <v>2175.9259259259256</v>
      </c>
      <c r="HP117" s="35">
        <f>IF(K$11="x",0,Satokasvi!$H$6*(1+$HF117)*(1+_xlfn.XLOOKUP($HG117,$HG$67:$HG$76,HP$67:HP$76)))</f>
        <v>2187.5</v>
      </c>
      <c r="HQ117" s="35">
        <f>IF(L$11="x",0,Satokasvi!$H$6*(1+$HF117)*(1+_xlfn.XLOOKUP($HG117,$HG$67:$HG$76,HQ$67:HQ$76)))</f>
        <v>2199.0740740740739</v>
      </c>
      <c r="HR117" s="35">
        <f>IF(M$11="x",0,Satokasvi!$H$6*(1+$HF117)*(1+_xlfn.XLOOKUP($HG117,$HG$67:$HG$76,HR$67:HR$76)))</f>
        <v>2199.0740740740739</v>
      </c>
      <c r="HS117" s="35">
        <f>IF(N$11="x",0,Satokasvi!$H$6*(1+$HF117)*(1+_xlfn.XLOOKUP($HG117,$HG$67:$HG$76,HS$67:HS$76)))</f>
        <v>2199.0740740740739</v>
      </c>
      <c r="HT117" s="35">
        <f>IF(O$11="x",0,Satokasvi!$H$6*(1+$HF117)*(1+_xlfn.XLOOKUP($HG117,$HG$67:$HG$76,HT$67:HT$76)))</f>
        <v>2199.0740740740739</v>
      </c>
      <c r="HU117" s="35">
        <f>IF(P$11="x",0,Satokasvi!$H$6*(1+$HF117)*(1+_xlfn.XLOOKUP($HG117,$HG$67:$HG$76,HU$67:HU$76)))</f>
        <v>2199.0740740740739</v>
      </c>
      <c r="HV117" s="35">
        <f>IF(Q$11="x",0,Satokasvi!$H$6*(1+$HF117)*(1+_xlfn.XLOOKUP($HG117,$HG$67:$HG$76,HV$67:HV$76)))</f>
        <v>2199.0740740740739</v>
      </c>
      <c r="HW117" s="35">
        <f>IF(R$11="x",0,Satokasvi!$H$6*(1+$HF117)*(1+_xlfn.XLOOKUP($HG117,$HG$67:$HG$76,HW$67:HW$76)))</f>
        <v>2199.0740740740739</v>
      </c>
      <c r="HX117" s="35">
        <f>IF(S$11="x",0,Satokasvi!$H$6*(1+$HF117)*(1+_xlfn.XLOOKUP($HG117,$HG$67:$HG$76,HX$67:HX$76)))</f>
        <v>2199.0740740740739</v>
      </c>
      <c r="HY117" s="35">
        <f>IF(T$11="x",0,Satokasvi!$H$6*(1+$HF117)*(1+_xlfn.XLOOKUP($HG117,$HG$67:$HG$76,HY$67:HY$76)))</f>
        <v>2199.0740740740739</v>
      </c>
      <c r="HZ117" s="35">
        <f>IF(U$11="x",0,Satokasvi!$H$6*(1+$HF117)*(1+_xlfn.XLOOKUP($HG117,$HG$67:$HG$76,HZ$67:HZ$76)))</f>
        <v>2199.0740740740739</v>
      </c>
      <c r="IA117" s="35">
        <f>IF(V$11="x",0,Satokasvi!$H$6*(1+$HF117)*(1+_xlfn.XLOOKUP($HG117,$HG$67:$HG$76,IA$67:IA$76)))</f>
        <v>2199.0740740740739</v>
      </c>
      <c r="IB117" s="35">
        <f>IF(W$11="x",0,Satokasvi!$H$6*(1+$HF117)*(1+_xlfn.XLOOKUP($HG117,$HG$67:$HG$76,IB$67:IB$76)))</f>
        <v>2199.0740740740739</v>
      </c>
      <c r="IC117" s="35">
        <f>IF(X$11="x",0,Satokasvi!$H$6*(1+$HF117)*(1+_xlfn.XLOOKUP($HG117,$HG$67:$HG$76,IC$67:IC$76)))</f>
        <v>2199.0740740740739</v>
      </c>
      <c r="ID117" s="35">
        <f>IF(Y$11="x",0,Satokasvi!$H$6*(1+$HF117)*(1+_xlfn.XLOOKUP($HG117,$HG$67:$HG$76,ID$67:ID$76)))</f>
        <v>2199.0740740740739</v>
      </c>
      <c r="IE117" s="35">
        <f>IF(Z$11="x",0,Satokasvi!$H$6*(1+$HF117)*(1+_xlfn.XLOOKUP($HG117,$HG$67:$HG$76,IE$67:IE$76)))</f>
        <v>2199.0740740740739</v>
      </c>
      <c r="IF117" s="35">
        <f>IF(AA$11="x",0,Satokasvi!$H$6*(1+$HF117)*(1+_xlfn.XLOOKUP($HG117,$HG$67:$HG$76,IF$67:IF$76)))</f>
        <v>2199.0740740740739</v>
      </c>
    </row>
    <row r="118" spans="2:240" x14ac:dyDescent="0.35">
      <c r="B118" s="15">
        <f t="shared" ca="1" si="90"/>
        <v>0.22241854769165403</v>
      </c>
      <c r="C118" s="15">
        <f t="shared" ca="1" si="90"/>
        <v>0.60488569276218707</v>
      </c>
      <c r="D118" s="15">
        <f t="shared" ca="1" si="90"/>
        <v>0.8249746071852424</v>
      </c>
      <c r="E118" s="15">
        <f t="shared" ca="1" si="90"/>
        <v>4.4866379065222062E-2</v>
      </c>
      <c r="F118" s="15">
        <f t="shared" ca="1" si="90"/>
        <v>0.63974037815217688</v>
      </c>
      <c r="G118" s="15">
        <f t="shared" ca="1" si="90"/>
        <v>0.74295015032623013</v>
      </c>
      <c r="H118" s="15">
        <f t="shared" ca="1" si="90"/>
        <v>0.43614464088892502</v>
      </c>
      <c r="I118" s="15">
        <f t="shared" ca="1" si="90"/>
        <v>0.16889115245831066</v>
      </c>
      <c r="J118" s="15">
        <f t="shared" ca="1" si="90"/>
        <v>0.37819223569084792</v>
      </c>
      <c r="K118" s="15">
        <f t="shared" ca="1" si="90"/>
        <v>2.6698658756963201E-2</v>
      </c>
      <c r="L118" s="15">
        <f t="shared" ca="1" si="90"/>
        <v>0.44454590563013385</v>
      </c>
      <c r="M118" s="15">
        <f t="shared" ca="1" si="90"/>
        <v>0.59485703444644777</v>
      </c>
      <c r="N118" s="15">
        <f t="shared" ca="1" si="90"/>
        <v>0.29624961202257427</v>
      </c>
      <c r="O118" s="15">
        <f t="shared" ca="1" si="90"/>
        <v>0.88053066786975309</v>
      </c>
      <c r="P118" s="15">
        <f t="shared" ca="1" si="90"/>
        <v>0.95535618990405546</v>
      </c>
      <c r="Q118" s="15">
        <f t="shared" ca="1" si="90"/>
        <v>0.18769101808581357</v>
      </c>
      <c r="R118" s="15">
        <f t="shared" ca="1" si="89"/>
        <v>0.38142046994738232</v>
      </c>
      <c r="S118" s="15">
        <f t="shared" ca="1" si="89"/>
        <v>0.28503541920742337</v>
      </c>
      <c r="T118" s="15">
        <f t="shared" ca="1" si="88"/>
        <v>0.65654856619383328</v>
      </c>
      <c r="U118" s="15">
        <f t="shared" ca="1" si="88"/>
        <v>0.64197171668081565</v>
      </c>
      <c r="V118" s="15">
        <f t="shared" ca="1" si="88"/>
        <v>0.11682629900484509</v>
      </c>
      <c r="W118" s="15">
        <f t="shared" ca="1" si="88"/>
        <v>6.8837131787379602E-2</v>
      </c>
      <c r="X118" s="15">
        <f t="shared" ca="1" si="88"/>
        <v>0.17961580931325394</v>
      </c>
      <c r="Y118" s="15">
        <f t="shared" ca="1" si="88"/>
        <v>5.7925700592547646E-2</v>
      </c>
      <c r="Z118" s="15">
        <f t="shared" ca="1" si="88"/>
        <v>0.34288546145291909</v>
      </c>
      <c r="AB118" s="5">
        <f ca="1">_xlfn.NORM.INV(B118,Satokasvi!$H$8,Satokasvi!$I$8)*_xlfn.BINOM.INV(1,(1-Satokasvi!$H$15),B118)</f>
        <v>0</v>
      </c>
      <c r="AC118" s="5">
        <f ca="1">_xlfn.NORM.INV(C118,Satokasvi!$H$8,Satokasvi!$I$8)*_xlfn.BINOM.INV(1,(1-Satokasvi!$H$15),C118)</f>
        <v>2566.503439122172</v>
      </c>
      <c r="AD118" s="5">
        <f ca="1">_xlfn.NORM.INV(D118,Satokasvi!$H$8,Satokasvi!$I$8)*_xlfn.BINOM.INV(1,(1-Satokasvi!$H$15),D118)</f>
        <v>2733.6226970104426</v>
      </c>
      <c r="AE118" s="5">
        <f ca="1">_xlfn.NORM.INV(E118,Satokasvi!$H$8,Satokasvi!$I$8)*_xlfn.BINOM.INV(1,(1-Satokasvi!$H$15),E118)</f>
        <v>0</v>
      </c>
      <c r="AF118" s="5">
        <f ca="1">_xlfn.NORM.INV(F118,Satokasvi!$H$8,Satokasvi!$I$8)*_xlfn.BINOM.INV(1,(1-Satokasvi!$H$15),F118)</f>
        <v>2589.4412304450957</v>
      </c>
      <c r="AG118" s="5">
        <f ca="1">_xlfn.NORM.INV(G118,Satokasvi!$H$8,Satokasvi!$I$8)*_xlfn.BINOM.INV(1,(1-Satokasvi!$H$15),G118)</f>
        <v>2663.1168489437855</v>
      </c>
      <c r="AH118" s="5">
        <f ca="1">_xlfn.NORM.INV(H118,Satokasvi!$H$8,Satokasvi!$I$8)*_xlfn.BINOM.INV(1,(1-Satokasvi!$H$15),H118)</f>
        <v>2459.8121745351368</v>
      </c>
      <c r="AI118" s="5">
        <f ca="1">_xlfn.NORM.INV(I118,Satokasvi!$H$8,Satokasvi!$I$8)*_xlfn.BINOM.INV(1,(1-Satokasvi!$H$15),I118)</f>
        <v>0</v>
      </c>
      <c r="AJ118" s="5">
        <f ca="1">_xlfn.NORM.INV(J118,Satokasvi!$H$8,Satokasvi!$I$8)*_xlfn.BINOM.INV(1,(1-Satokasvi!$H$15),J118)</f>
        <v>2422.4419782050531</v>
      </c>
      <c r="AK118" s="5">
        <f ca="1">_xlfn.NORM.INV(K118,Satokasvi!$H$8,Satokasvi!$I$8)*_xlfn.BINOM.INV(1,(1-Satokasvi!$H$15),K118)</f>
        <v>0</v>
      </c>
      <c r="AL118" s="5">
        <f ca="1">_xlfn.NORM.INV(L118,Satokasvi!$H$8,Satokasvi!$I$8)*_xlfn.BINOM.INV(1,(1-Satokasvi!$H$15),L118)</f>
        <v>2465.1366290568285</v>
      </c>
      <c r="AM118" s="5">
        <f ca="1">_xlfn.NORM.INV(M118,Satokasvi!$H$8,Satokasvi!$I$8)*_xlfn.BINOM.INV(1,(1-Satokasvi!$H$15),M118)</f>
        <v>2560.0142943438595</v>
      </c>
      <c r="AN118" s="5">
        <f ca="1">_xlfn.NORM.INV(N118,Satokasvi!$H$8,Satokasvi!$I$8)*_xlfn.BINOM.INV(1,(1-Satokasvi!$H$15),N118)</f>
        <v>2366.1955373155033</v>
      </c>
      <c r="AO118" s="5">
        <f ca="1">_xlfn.NORM.INV(O118,Satokasvi!$H$8,Satokasvi!$I$8)*_xlfn.BINOM.INV(1,(1-Satokasvi!$H$15),O118)</f>
        <v>2794.4109351450275</v>
      </c>
      <c r="AP118" s="5">
        <f ca="1">_xlfn.NORM.INV(P118,Satokasvi!$H$8,Satokasvi!$I$8)*_xlfn.BINOM.INV(1,(1-Satokasvi!$H$15),P118)</f>
        <v>2924.7918854603404</v>
      </c>
      <c r="AQ118" s="5">
        <f ca="1">_xlfn.NORM.INV(Q118,Satokasvi!$H$8,Satokasvi!$I$8)*_xlfn.BINOM.INV(1,(1-Satokasvi!$H$15),Q118)</f>
        <v>0</v>
      </c>
      <c r="AR118" s="5">
        <f ca="1">_xlfn.NORM.INV(R118,Satokasvi!$H$8,Satokasvi!$I$8)*_xlfn.BINOM.INV(1,(1-Satokasvi!$H$15),R118)</f>
        <v>2424.5619394505338</v>
      </c>
      <c r="AS118" s="5">
        <f ca="1">_xlfn.NORM.INV(S118,Satokasvi!$H$8,Satokasvi!$I$8)*_xlfn.BINOM.INV(1,(1-Satokasvi!$H$15),S118)</f>
        <v>2358.013206492742</v>
      </c>
      <c r="AT118" s="5">
        <f ca="1">_xlfn.NORM.INV(T118,Satokasvi!$H$8,Satokasvi!$I$8)*_xlfn.BINOM.INV(1,(1-Satokasvi!$H$15),T118)</f>
        <v>2600.7654139935316</v>
      </c>
      <c r="AU118" s="5">
        <f ca="1">_xlfn.NORM.INV(U118,Satokasvi!$H$8,Satokasvi!$I$8)*_xlfn.BINOM.INV(1,(1-Satokasvi!$H$15),U118)</f>
        <v>2590.9335284443737</v>
      </c>
      <c r="AV118" s="5">
        <f ca="1">_xlfn.NORM.INV(V118,Satokasvi!$H$8,Satokasvi!$I$8)*_xlfn.BINOM.INV(1,(1-Satokasvi!$H$15),V118)</f>
        <v>0</v>
      </c>
      <c r="AW118" s="5">
        <f ca="1">_xlfn.NORM.INV(W118,Satokasvi!$H$8,Satokasvi!$I$8)*_xlfn.BINOM.INV(1,(1-Satokasvi!$H$15),W118)</f>
        <v>0</v>
      </c>
      <c r="AX118" s="5">
        <f ca="1">_xlfn.NORM.INV(X118,Satokasvi!$H$8,Satokasvi!$I$8)*_xlfn.BINOM.INV(1,(1-Satokasvi!$H$15),X118)</f>
        <v>0</v>
      </c>
      <c r="AY118" s="5">
        <f ca="1">_xlfn.NORM.INV(Y118,Satokasvi!$H$8,Satokasvi!$I$8)*_xlfn.BINOM.INV(1,(1-Satokasvi!$H$15),Y118)</f>
        <v>0</v>
      </c>
      <c r="AZ118" s="5">
        <f ca="1">_xlfn.NORM.INV(Z118,Satokasvi!$H$8,Satokasvi!$I$8)*_xlfn.BINOM.INV(1,(1-Satokasvi!$H$15),Z118)</f>
        <v>2398.8497838475564</v>
      </c>
      <c r="BB118" s="5">
        <f ca="1">IF(C$11="x",0,_xlfn.NORM.INV(B118,Satokasvi!$H$8,Satokasvi!$I$8)*IF(C$8="x",(1+Toimenpiteet!$C$7),1)*IF(C$9="x",(1+Toimenpiteet!$C$34),1)*(1+C$30)*_xlfn.BINOM.INV(1,(1-(Satokasvi!$H$15*(1+C$41))),B118))</f>
        <v>0</v>
      </c>
      <c r="BC118" s="5">
        <f ca="1">IF(D$11="x",0,_xlfn.NORM.INV(C118,Satokasvi!$H$8,Satokasvi!$I$8)*IF(D$8="x",(1+Toimenpiteet!$C$7),1)*IF(D$9="x",(1+Toimenpiteet!$C$34),1)*(1+D$30)*_xlfn.BINOM.INV(1,(1-(Satokasvi!$H$15*(1+D$41))),C118))</f>
        <v>2566.503439122172</v>
      </c>
      <c r="BD118" s="5">
        <f ca="1">IF(E$11="x",0,_xlfn.NORM.INV(D118,Satokasvi!$H$8,Satokasvi!$I$8)*IF(E$8="x",(1+Toimenpiteet!$C$7),1)*IF(E$9="x",(1+Toimenpiteet!$C$34),1)*(1+E$30)*_xlfn.BINOM.INV(1,(1-(Satokasvi!$H$15*(1+E$41))),D118))</f>
        <v>2733.6226970104426</v>
      </c>
      <c r="BE118" s="5">
        <f ca="1">IF(F$11="x",0,_xlfn.NORM.INV(E118,Satokasvi!$H$8,Satokasvi!$I$8)*IF(F$8="x",(1+Toimenpiteet!$C$7),1)*IF(F$9="x",(1+Toimenpiteet!$C$34),1)*(1+F$30)*_xlfn.BINOM.INV(1,(1-(Satokasvi!$H$15*(1+F$41))),E118))</f>
        <v>0</v>
      </c>
      <c r="BF118" s="5">
        <f ca="1">IF(G$11="x",0,_xlfn.NORM.INV(F118,Satokasvi!$H$8,Satokasvi!$I$8)*IF(G$8="x",(1+Toimenpiteet!$C$7),1)*IF(G$9="x",(1+Toimenpiteet!$C$34),1)*(1+G$30)*_xlfn.BINOM.INV(1,(1-(Satokasvi!$H$15*(1+G$41))),F118))</f>
        <v>2589.4412304450957</v>
      </c>
      <c r="BG118" s="5">
        <f ca="1">IF(H$11="x",0,_xlfn.NORM.INV(G118,Satokasvi!$H$8,Satokasvi!$I$8)*IF(H$8="x",(1+Toimenpiteet!$C$7),1)*IF(H$9="x",(1+Toimenpiteet!$C$34),1)*(1+H$30)*_xlfn.BINOM.INV(1,(1-(Satokasvi!$H$15*(1+H$41))),G118))</f>
        <v>2663.1168489437855</v>
      </c>
      <c r="BH118" s="5">
        <f ca="1">IF(I$11="x",0,_xlfn.NORM.INV(H118,Satokasvi!$H$8,Satokasvi!$I$8)*IF(I$8="x",(1+Toimenpiteet!$C$7),1)*IF(I$9="x",(1+Toimenpiteet!$C$34),1)*(1+I$30)*_xlfn.BINOM.INV(1,(1-(Satokasvi!$H$15*(1+I$41))),H118))</f>
        <v>2459.8121745351368</v>
      </c>
      <c r="BI118" s="5">
        <f ca="1">IF(J$11="x",0,_xlfn.NORM.INV(I118,Satokasvi!$H$8,Satokasvi!$I$8)*IF(J$8="x",(1+Toimenpiteet!$C$7),1)*IF(J$9="x",(1+Toimenpiteet!$C$34),1)*(1+J$30)*_xlfn.BINOM.INV(1,(1-(Satokasvi!$H$15*(1+J$41))),I118))</f>
        <v>0</v>
      </c>
      <c r="BJ118" s="5">
        <f ca="1">IF(K$11="x",0,_xlfn.NORM.INV(J118,Satokasvi!$H$8,Satokasvi!$I$8)*IF(K$8="x",(1+Toimenpiteet!$C$7),1)*IF(K$9="x",(1+Toimenpiteet!$C$34),1)*(1+K$30)*_xlfn.BINOM.INV(1,(1-(Satokasvi!$H$15*(1+K$41))),J118))</f>
        <v>2422.4419782050531</v>
      </c>
      <c r="BK118" s="5">
        <f ca="1">IF(L$11="x",0,_xlfn.NORM.INV(K118,Satokasvi!$H$8,Satokasvi!$I$8)*IF(L$8="x",(1+Toimenpiteet!$C$7),1)*IF(L$9="x",(1+Toimenpiteet!$C$34),1)*(1+L$30)*_xlfn.BINOM.INV(1,(1-(Satokasvi!$H$15*(1+L$41))),K118))</f>
        <v>0</v>
      </c>
      <c r="BL118" s="5">
        <f ca="1">IF(M$11="x",0,_xlfn.NORM.INV(L118,Satokasvi!$H$8,Satokasvi!$I$8)*IF(M$8="x",(1+Toimenpiteet!$C$7),1)*IF(M$9="x",(1+Toimenpiteet!$C$34),1)*(1+M$30)*_xlfn.BINOM.INV(1,(1-(Satokasvi!$H$15*(1+M$41))),L118))</f>
        <v>2465.1366290568285</v>
      </c>
      <c r="BM118" s="5">
        <f ca="1">IF(N$11="x",0,_xlfn.NORM.INV(M118,Satokasvi!$H$8,Satokasvi!$I$8)*IF(N$8="x",(1+Toimenpiteet!$C$7),1)*IF(N$9="x",(1+Toimenpiteet!$C$34),1)*(1+N$30)*_xlfn.BINOM.INV(1,(1-(Satokasvi!$H$15*(1+N$41))),M118))</f>
        <v>2560.0142943438595</v>
      </c>
      <c r="BN118" s="5">
        <f ca="1">IF(O$11="x",0,_xlfn.NORM.INV(N118,Satokasvi!$H$8,Satokasvi!$I$8)*IF(O$8="x",(1+Toimenpiteet!$C$7),1)*IF(O$9="x",(1+Toimenpiteet!$C$34),1)*(1+O$30)*_xlfn.BINOM.INV(1,(1-(Satokasvi!$H$15*(1+O$41))),N118))</f>
        <v>2366.1955373155033</v>
      </c>
      <c r="BO118" s="5">
        <f ca="1">IF(P$11="x",0,_xlfn.NORM.INV(O118,Satokasvi!$H$8,Satokasvi!$I$8)*IF(P$8="x",(1+Toimenpiteet!$C$7),1)*IF(P$9="x",(1+Toimenpiteet!$C$34),1)*(1+P$30)*_xlfn.BINOM.INV(1,(1-(Satokasvi!$H$15*(1+P$41))),O118))</f>
        <v>2794.4109351450275</v>
      </c>
      <c r="BP118" s="5">
        <f ca="1">IF(Q$11="x",0,_xlfn.NORM.INV(P118,Satokasvi!$H$8,Satokasvi!$I$8)*IF(Q$8="x",(1+Toimenpiteet!$C$7),1)*IF(Q$9="x",(1+Toimenpiteet!$C$34),1)*(1+Q$30)*_xlfn.BINOM.INV(1,(1-(Satokasvi!$H$15*(1+Q$41))),P118))</f>
        <v>2924.7918854603404</v>
      </c>
      <c r="BQ118" s="5">
        <f ca="1">IF(R$11="x",0,_xlfn.NORM.INV(Q118,Satokasvi!$H$8,Satokasvi!$I$8)*IF(R$8="x",(1+Toimenpiteet!$C$7),1)*IF(R$9="x",(1+Toimenpiteet!$C$34),1)*(1+R$30)*_xlfn.BINOM.INV(1,(1-(Satokasvi!$H$15*(1+R$41))),Q118))</f>
        <v>0</v>
      </c>
      <c r="BR118" s="5">
        <f ca="1">IF(S$11="x",0,_xlfn.NORM.INV(R118,Satokasvi!$H$8,Satokasvi!$I$8)*IF(S$8="x",(1+Toimenpiteet!$C$7),1)*IF(S$9="x",(1+Toimenpiteet!$C$34),1)*(1+S$30)*_xlfn.BINOM.INV(1,(1-(Satokasvi!$H$15*(1+S$41))),R118))</f>
        <v>2424.5619394505338</v>
      </c>
      <c r="BS118" s="5">
        <f ca="1">IF(T$11="x",0,_xlfn.NORM.INV(S118,Satokasvi!$H$8,Satokasvi!$I$8)*IF(T$8="x",(1+Toimenpiteet!$C$7),1)*IF(T$9="x",(1+Toimenpiteet!$C$34),1)*(1+T$30)*_xlfn.BINOM.INV(1,(1-(Satokasvi!$H$15*(1+T$41))),S118))</f>
        <v>2358.013206492742</v>
      </c>
      <c r="BT118" s="5">
        <f ca="1">IF(U$11="x",0,_xlfn.NORM.INV(T118,Satokasvi!$H$8,Satokasvi!$I$8)*IF(U$8="x",(1+Toimenpiteet!$C$7),1)*IF(U$9="x",(1+Toimenpiteet!$C$34),1)*(1+U$30)*_xlfn.BINOM.INV(1,(1-(Satokasvi!$H$15*(1+U$41))),T118))</f>
        <v>2600.7654139935316</v>
      </c>
      <c r="BU118" s="5">
        <f ca="1">IF(V$11="x",0,_xlfn.NORM.INV(U118,Satokasvi!$H$8,Satokasvi!$I$8)*IF(V$8="x",(1+Toimenpiteet!$C$7),1)*IF(V$9="x",(1+Toimenpiteet!$C$34),1)*(1+V$30)*_xlfn.BINOM.INV(1,(1-(Satokasvi!$H$15*(1+V$41))),U118))</f>
        <v>2590.9335284443737</v>
      </c>
      <c r="BV118" s="5">
        <f ca="1">IF(W$11="x",0,_xlfn.NORM.INV(V118,Satokasvi!$H$8,Satokasvi!$I$8)*IF(W$8="x",(1+Toimenpiteet!$C$7),1)*IF(W$9="x",(1+Toimenpiteet!$C$34),1)*(1+W$30)*_xlfn.BINOM.INV(1,(1-(Satokasvi!$H$15*(1+W$41))),V118))</f>
        <v>0</v>
      </c>
      <c r="BW118" s="5">
        <f ca="1">IF(X$11="x",0,_xlfn.NORM.INV(W118,Satokasvi!$H$8,Satokasvi!$I$8)*IF(X$8="x",(1+Toimenpiteet!$C$7),1)*IF(X$9="x",(1+Toimenpiteet!$C$34),1)*(1+X$30)*_xlfn.BINOM.INV(1,(1-(Satokasvi!$H$15*(1+X$41))),W118))</f>
        <v>0</v>
      </c>
      <c r="BX118" s="5">
        <f ca="1">IF(Y$11="x",0,_xlfn.NORM.INV(X118,Satokasvi!$H$8,Satokasvi!$I$8)*IF(Y$8="x",(1+Toimenpiteet!$C$7),1)*IF(Y$9="x",(1+Toimenpiteet!$C$34),1)*(1+Y$30)*_xlfn.BINOM.INV(1,(1-(Satokasvi!$H$15*(1+Y$41))),X118))</f>
        <v>0</v>
      </c>
      <c r="BY118" s="5">
        <f ca="1">IF(Z$11="x",0,_xlfn.NORM.INV(Y118,Satokasvi!$H$8,Satokasvi!$I$8)*IF(Z$8="x",(1+Toimenpiteet!$C$7),1)*IF(Z$9="x",(1+Toimenpiteet!$C$34),1)*(1+Z$30)*_xlfn.BINOM.INV(1,(1-(Satokasvi!$H$15*(1+Z$41))),Y118))</f>
        <v>0</v>
      </c>
      <c r="BZ118" s="5">
        <f ca="1">IF(AA$11="x",0,_xlfn.NORM.INV(Z118,Satokasvi!$H$8,Satokasvi!$I$8)*IF(AA$8="x",(1+Toimenpiteet!$C$7),1)*IF(AA$9="x",(1+Toimenpiteet!$C$34),1)*(1+AA$30)*_xlfn.BINOM.INV(1,(1-(Satokasvi!$H$15*(1+AA$41))),Z118))</f>
        <v>2398.8497838475564</v>
      </c>
      <c r="CB118" s="35">
        <f ca="1">_xlfn.NORM.INV(RAND(),Satokasvi!$H$13,Satokasvi!$I$13)</f>
        <v>194.32371727848235</v>
      </c>
      <c r="CC118" s="35">
        <f ca="1">_xlfn.NORM.INV(RAND(),Satokasvi!$H$13,Satokasvi!$I$13)</f>
        <v>165.17163459048203</v>
      </c>
      <c r="CD118" s="35">
        <f ca="1">_xlfn.NORM.INV(RAND(),Satokasvi!$H$13,Satokasvi!$I$13)</f>
        <v>132.5675705642343</v>
      </c>
      <c r="CE118" s="35">
        <f ca="1">_xlfn.NORM.INV(RAND(),Satokasvi!$H$13,Satokasvi!$I$13)</f>
        <v>289.83453965124664</v>
      </c>
      <c r="CF118" s="35">
        <f ca="1">_xlfn.NORM.INV(RAND(),Satokasvi!$H$13,Satokasvi!$I$13)</f>
        <v>278.48869281704907</v>
      </c>
      <c r="CG118" s="35">
        <f ca="1">_xlfn.NORM.INV(RAND(),Satokasvi!$H$13,Satokasvi!$I$13)</f>
        <v>174.2099316975571</v>
      </c>
      <c r="CH118" s="35">
        <f ca="1">_xlfn.NORM.INV(RAND(),Satokasvi!$H$13,Satokasvi!$I$13)</f>
        <v>69.245254600477892</v>
      </c>
      <c r="CI118" s="35">
        <f ca="1">_xlfn.NORM.INV(RAND(),Satokasvi!$H$13,Satokasvi!$I$13)</f>
        <v>138.16162102198348</v>
      </c>
      <c r="CJ118" s="35">
        <f ca="1">_xlfn.NORM.INV(RAND(),Satokasvi!$H$13,Satokasvi!$I$13)</f>
        <v>254.88240950959408</v>
      </c>
      <c r="CK118" s="35">
        <f ca="1">_xlfn.NORM.INV(RAND(),Satokasvi!$H$13,Satokasvi!$I$13)</f>
        <v>131.3917686803411</v>
      </c>
      <c r="CL118" s="35">
        <f ca="1">_xlfn.NORM.INV(RAND(),Satokasvi!$H$13,Satokasvi!$I$13)</f>
        <v>113.3721086893831</v>
      </c>
      <c r="CM118" s="35">
        <f ca="1">_xlfn.NORM.INV(RAND(),Satokasvi!$H$13,Satokasvi!$I$13)</f>
        <v>260.720314394664</v>
      </c>
      <c r="CN118" s="35">
        <f ca="1">_xlfn.NORM.INV(RAND(),Satokasvi!$H$13,Satokasvi!$I$13)</f>
        <v>114.70326421856215</v>
      </c>
      <c r="CO118" s="35">
        <f ca="1">_xlfn.NORM.INV(RAND(),Satokasvi!$H$13,Satokasvi!$I$13)</f>
        <v>166.01554201291324</v>
      </c>
      <c r="CP118" s="35">
        <f ca="1">_xlfn.NORM.INV(RAND(),Satokasvi!$H$13,Satokasvi!$I$13)</f>
        <v>239.11796945706112</v>
      </c>
      <c r="CQ118" s="35">
        <f ca="1">_xlfn.NORM.INV(RAND(),Satokasvi!$H$13,Satokasvi!$I$13)</f>
        <v>191.77395373293589</v>
      </c>
      <c r="CR118" s="35">
        <f ca="1">_xlfn.NORM.INV(RAND(),Satokasvi!$H$13,Satokasvi!$I$13)</f>
        <v>203.1304339949086</v>
      </c>
      <c r="CS118" s="35">
        <f ca="1">_xlfn.NORM.INV(RAND(),Satokasvi!$H$13,Satokasvi!$I$13)</f>
        <v>265.98783888218128</v>
      </c>
      <c r="CT118" s="35">
        <f ca="1">_xlfn.NORM.INV(RAND(),Satokasvi!$H$13,Satokasvi!$I$13)</f>
        <v>217.14666379068413</v>
      </c>
      <c r="CU118" s="35">
        <f ca="1">_xlfn.NORM.INV(RAND(),Satokasvi!$H$13,Satokasvi!$I$13)</f>
        <v>205.50582096571355</v>
      </c>
      <c r="CV118" s="35">
        <f ca="1">_xlfn.NORM.INV(RAND(),Satokasvi!$H$13,Satokasvi!$I$13)</f>
        <v>229.23634087633553</v>
      </c>
      <c r="CW118" s="35">
        <f ca="1">_xlfn.NORM.INV(RAND(),Satokasvi!$H$13,Satokasvi!$I$13)</f>
        <v>141.8917602693287</v>
      </c>
      <c r="CX118" s="35">
        <f ca="1">_xlfn.NORM.INV(RAND(),Satokasvi!$H$13,Satokasvi!$I$13)</f>
        <v>224.88169893476606</v>
      </c>
      <c r="CY118" s="35">
        <f ca="1">_xlfn.NORM.INV(RAND(),Satokasvi!$H$13,Satokasvi!$I$13)</f>
        <v>193.31653270516088</v>
      </c>
      <c r="CZ118" s="35">
        <f ca="1">_xlfn.NORM.INV(RAND(),Satokasvi!$H$13,Satokasvi!$I$13)</f>
        <v>238.2481038493693</v>
      </c>
      <c r="DB118" s="37">
        <f ca="1">(AB118*(CB118/1000)+(Satokasvi!$E$28-Satokasvi!$E$7))/(1+$C$13)^DB$61</f>
        <v>-257.28155339805824</v>
      </c>
      <c r="DC118" s="37">
        <f ca="1">(AC118*(CC118/1000)+(Satokasvi!$E$28-Satokasvi!$E$7))/(1+$C$13)^DC$61</f>
        <v>149.79127931181341</v>
      </c>
      <c r="DD118" s="37">
        <f ca="1">(AD118*(CD118/1000)+(Satokasvi!$E$28-Satokasvi!$E$7))/(1+$C$13)^DD$61</f>
        <v>89.125389765169459</v>
      </c>
      <c r="DE118" s="37">
        <f ca="1">(AE118*(CE118/1000)+(Satokasvi!$E$28-Satokasvi!$E$7))/(1+$C$13)^DE$61</f>
        <v>-235.44906769765757</v>
      </c>
      <c r="DF118" s="37">
        <f ca="1">(AF118*(CF118/1000)+(Satokasvi!$E$28-Satokasvi!$E$7))/(1+$C$13)^DF$61</f>
        <v>393.46183400905358</v>
      </c>
      <c r="DG118" s="37">
        <f ca="1">(AG118*(CG118/1000)+(Satokasvi!$E$28-Satokasvi!$E$7))/(1+$C$13)^DG$61</f>
        <v>166.61029415161693</v>
      </c>
      <c r="DH118" s="37">
        <f ca="1">(AH118*(CH118/1000)+(Satokasvi!$E$28-Satokasvi!$E$7))/(1+$C$13)^DH$61</f>
        <v>-76.97511294969658</v>
      </c>
      <c r="DI118" s="37">
        <f ca="1">(AI118*(CI118/1000)+(Satokasvi!$E$28-Satokasvi!$E$7))/(1+$C$13)^DI$61</f>
        <v>-209.19344709319299</v>
      </c>
      <c r="DJ118" s="37">
        <f ca="1">(AJ118*(CJ118/1000)+(Satokasvi!$E$28-Satokasvi!$E$7))/(1+$C$13)^DJ$61</f>
        <v>270.11426404990789</v>
      </c>
      <c r="DK118" s="37">
        <f ca="1">(AK118*(CK118/1000)+(Satokasvi!$E$28-Satokasvi!$E$7))/(1+$C$13)^DK$61</f>
        <v>-197.18488744763218</v>
      </c>
      <c r="DL118" s="37">
        <f ca="1">(AL118*(CL118/1000)+(Satokasvi!$E$28-Satokasvi!$E$7))/(1+$C$13)^DL$61</f>
        <v>10.459025855243103</v>
      </c>
      <c r="DM118" s="37">
        <f ca="1">(AM118*(CM118/1000)+(Satokasvi!$E$28-Satokasvi!$E$7))/(1+$C$13)^DM$61</f>
        <v>282.26874182696241</v>
      </c>
      <c r="DN118" s="37">
        <f ca="1">(AN118*(CN118/1000)+(Satokasvi!$E$28-Satokasvi!$E$7))/(1+$C$13)^DN$61</f>
        <v>4.3651377225901484</v>
      </c>
      <c r="DO118" s="37">
        <f ca="1">(AO118*(CO118/1000)+(Satokasvi!$E$28-Satokasvi!$E$7))/(1+$C$13)^DO$61</f>
        <v>131.5066754297616</v>
      </c>
      <c r="DP118" s="37">
        <f ca="1">(AP118*(CP118/1000)+(Satokasvi!$E$28-Satokasvi!$E$7))/(1+$C$13)^DP$61</f>
        <v>278.80576455410886</v>
      </c>
      <c r="DQ118" s="37">
        <f ca="1">(AQ118*(CQ118/1000)+(Satokasvi!$E$28-Satokasvi!$E$7))/(1+$C$13)^DQ$61</f>
        <v>-165.13923889333032</v>
      </c>
      <c r="DR118" s="37">
        <f ca="1">(AR118*(CR118/1000)+(Satokasvi!$E$28-Satokasvi!$E$7))/(1+$C$13)^DR$61</f>
        <v>137.64264446773865</v>
      </c>
      <c r="DS118" s="37">
        <f ca="1">(AS118*(CS118/1000)+(Satokasvi!$E$28-Satokasvi!$E$7))/(1+$C$13)^DS$61</f>
        <v>212.75599322939036</v>
      </c>
      <c r="DT118" s="37">
        <f ca="1">(AT118*(CT118/1000)+(Satokasvi!$E$28-Satokasvi!$E$7))/(1+$C$13)^DT$61</f>
        <v>170.94182961324125</v>
      </c>
      <c r="DU118" s="37">
        <f ca="1">(AU118*(CU118/1000)+(Satokasvi!$E$28-Satokasvi!$E$7))/(1+$C$13)^DU$61</f>
        <v>148.08164452811667</v>
      </c>
      <c r="DV118" s="37">
        <f ca="1">(AV118*(CV118/1000)+(Satokasvi!$E$28-Satokasvi!$E$7))/(1+$C$13)^DV$61</f>
        <v>-142.45055811590174</v>
      </c>
      <c r="DW118" s="37">
        <f ca="1">(AW118*(CW118/1000)+(Satokasvi!$E$28-Satokasvi!$E$7))/(1+$C$13)^DW$61</f>
        <v>-138.30151273388518</v>
      </c>
      <c r="DX118" s="37">
        <f ca="1">(AX118*(CX118/1000)+(Satokasvi!$E$28-Satokasvi!$E$7))/(1+$C$13)^DX$61</f>
        <v>-134.27331333386908</v>
      </c>
      <c r="DY118" s="37">
        <f ca="1">(AY118*(CY118/1000)+(Satokasvi!$E$28-Satokasvi!$E$7))/(1+$C$13)^DY$61</f>
        <v>-130.36244012997</v>
      </c>
      <c r="DZ118" s="37">
        <f ca="1">(AZ118*(CZ118/1000)+(Satokasvi!$E$28-Satokasvi!$E$7))/(1+$C$13)^DZ$61</f>
        <v>146.3963336702912</v>
      </c>
      <c r="EB118" s="37">
        <f ca="1">IF(C$11="x",Toimenpiteet!$E$115,BB118*(CB118/1000)+(Satokasvi!$E$28-Satokasvi!$E$7)+IF(C$8="x",Toimenpiteet!$E$29,0)+IF(C$9="x",Toimenpiteet!$E$60,0)+IF(C$10="x",Toimenpiteet!$E$88,0))/(1+$C$13)^EB$61</f>
        <v>-257.28155339805824</v>
      </c>
      <c r="EC118" s="37">
        <f ca="1">IF(D$11="x",Toimenpiteet!$E$115,BC118*(CC118/1000)+(Satokasvi!$E$28-Satokasvi!$E$7)+IF(D$8="x",Toimenpiteet!$E$29,0)+IF(D$9="x",Toimenpiteet!$E$60,0)+IF(D$10="x",Toimenpiteet!$E$88,0))/(1+$C$13)^EC$61</f>
        <v>149.79127931181341</v>
      </c>
      <c r="ED118" s="37">
        <f ca="1">IF(E$11="x",Toimenpiteet!$E$115,BD118*(CD118/1000)+(Satokasvi!$E$28-Satokasvi!$E$7)+IF(E$8="x",Toimenpiteet!$E$29,0)+IF(E$9="x",Toimenpiteet!$E$60,0)+IF(E$10="x",Toimenpiteet!$E$88,0))/(1+$C$13)^ED$61</f>
        <v>89.125389765169459</v>
      </c>
      <c r="EE118" s="37">
        <f ca="1">IF(F$11="x",Toimenpiteet!$E$115,BE118*(CE118/1000)+(Satokasvi!$E$28-Satokasvi!$E$7)+IF(F$8="x",Toimenpiteet!$E$29,0)+IF(F$9="x",Toimenpiteet!$E$60,0)+IF(F$10="x",Toimenpiteet!$E$88,0))/(1+$C$13)^EE$61</f>
        <v>-235.44906769765757</v>
      </c>
      <c r="EF118" s="37">
        <f ca="1">IF(G$11="x",Toimenpiteet!$E$115,BF118*(CF118/1000)+(Satokasvi!$E$28-Satokasvi!$E$7)+IF(G$8="x",Toimenpiteet!$E$29,0)+IF(G$9="x",Toimenpiteet!$E$60,0)+IF(G$10="x",Toimenpiteet!$E$88,0))/(1+$C$13)^EF$61</f>
        <v>393.46183400905358</v>
      </c>
      <c r="EG118" s="37">
        <f ca="1">IF(H$11="x",Toimenpiteet!$E$115,BG118*(CG118/1000)+(Satokasvi!$E$28-Satokasvi!$E$7)+IF(H$8="x",Toimenpiteet!$E$29,0)+IF(H$9="x",Toimenpiteet!$E$60,0)+IF(H$10="x",Toimenpiteet!$E$88,0))/(1+$C$13)^EG$61</f>
        <v>166.61029415161693</v>
      </c>
      <c r="EH118" s="37">
        <f ca="1">IF(I$11="x",Toimenpiteet!$E$115,BH118*(CH118/1000)+(Satokasvi!$E$28-Satokasvi!$E$7)+IF(I$8="x",Toimenpiteet!$E$29,0)+IF(I$9="x",Toimenpiteet!$E$60,0)+IF(I$10="x",Toimenpiteet!$E$88,0))/(1+$C$13)^EH$61</f>
        <v>-76.97511294969658</v>
      </c>
      <c r="EI118" s="37">
        <f ca="1">IF(J$11="x",Toimenpiteet!$E$115,BI118*(CI118/1000)+(Satokasvi!$E$28-Satokasvi!$E$7)+IF(J$8="x",Toimenpiteet!$E$29,0)+IF(J$9="x",Toimenpiteet!$E$60,0)+IF(J$10="x",Toimenpiteet!$E$88,0))/(1+$C$13)^EI$61</f>
        <v>-209.19344709319299</v>
      </c>
      <c r="EJ118" s="37">
        <f ca="1">IF(K$11="x",Toimenpiteet!$E$115,BJ118*(CJ118/1000)+(Satokasvi!$E$28-Satokasvi!$E$7)+IF(K$8="x",Toimenpiteet!$E$29,0)+IF(K$9="x",Toimenpiteet!$E$60,0)+IF(K$10="x",Toimenpiteet!$E$88,0))/(1+$C$13)^EJ$61</f>
        <v>270.11426404990789</v>
      </c>
      <c r="EK118" s="37">
        <f ca="1">IF(L$11="x",Toimenpiteet!$E$115,BK118*(CK118/1000)+(Satokasvi!$E$28-Satokasvi!$E$7)+IF(L$8="x",Toimenpiteet!$E$29,0)+IF(L$9="x",Toimenpiteet!$E$60,0)+IF(L$10="x",Toimenpiteet!$E$88,0))/(1+$C$13)^EK$61</f>
        <v>-197.18488744763218</v>
      </c>
      <c r="EL118" s="37">
        <f ca="1">IF(M$11="x",Toimenpiteet!$E$115,BL118*(CL118/1000)+(Satokasvi!$E$28-Satokasvi!$E$7)+IF(M$8="x",Toimenpiteet!$E$29,0)+IF(M$9="x",Toimenpiteet!$E$60,0)+IF(M$10="x",Toimenpiteet!$E$88,0))/(1+$C$13)^EL$61</f>
        <v>10.459025855243103</v>
      </c>
      <c r="EM118" s="37">
        <f ca="1">IF(N$11="x",Toimenpiteet!$E$115,BM118*(CM118/1000)+(Satokasvi!$E$28-Satokasvi!$E$7)+IF(N$8="x",Toimenpiteet!$E$29,0)+IF(N$9="x",Toimenpiteet!$E$60,0)+IF(N$10="x",Toimenpiteet!$E$88,0))/(1+$C$13)^EM$61</f>
        <v>282.26874182696241</v>
      </c>
      <c r="EN118" s="37">
        <f ca="1">IF(O$11="x",Toimenpiteet!$E$115,BN118*(CN118/1000)+(Satokasvi!$E$28-Satokasvi!$E$7)+IF(O$8="x",Toimenpiteet!$E$29,0)+IF(O$9="x",Toimenpiteet!$E$60,0)+IF(O$10="x",Toimenpiteet!$E$88,0))/(1+$C$13)^EN$61</f>
        <v>4.3651377225901484</v>
      </c>
      <c r="EO118" s="37">
        <f ca="1">IF(P$11="x",Toimenpiteet!$E$115,BO118*(CO118/1000)+(Satokasvi!$E$28-Satokasvi!$E$7)+IF(P$8="x",Toimenpiteet!$E$29,0)+IF(P$9="x",Toimenpiteet!$E$60,0)+IF(P$10="x",Toimenpiteet!$E$88,0))/(1+$C$13)^EO$61</f>
        <v>131.5066754297616</v>
      </c>
      <c r="EP118" s="37">
        <f ca="1">IF(Q$11="x",Toimenpiteet!$E$115,BP118*(CP118/1000)+(Satokasvi!$E$28-Satokasvi!$E$7)+IF(Q$8="x",Toimenpiteet!$E$29,0)+IF(Q$9="x",Toimenpiteet!$E$60,0)+IF(Q$10="x",Toimenpiteet!$E$88,0))/(1+$C$13)^EP$61</f>
        <v>278.80576455410886</v>
      </c>
      <c r="EQ118" s="37">
        <f ca="1">IF(R$11="x",Toimenpiteet!$E$115,BQ118*(CQ118/1000)+(Satokasvi!$E$28-Satokasvi!$E$7)+IF(R$8="x",Toimenpiteet!$E$29,0)+IF(R$9="x",Toimenpiteet!$E$60,0)+IF(R$10="x",Toimenpiteet!$E$88,0))/(1+$C$13)^EQ$61</f>
        <v>-165.13923889333032</v>
      </c>
      <c r="ER118" s="37">
        <f ca="1">IF(S$11="x",Toimenpiteet!$E$115,BR118*(CR118/1000)+(Satokasvi!$E$28-Satokasvi!$E$7)+IF(S$8="x",Toimenpiteet!$E$29,0)+IF(S$9="x",Toimenpiteet!$E$60,0)+IF(S$10="x",Toimenpiteet!$E$88,0))/(1+$C$13)^ER$61</f>
        <v>137.64264446773865</v>
      </c>
      <c r="ES118" s="37">
        <f ca="1">IF(T$11="x",Toimenpiteet!$E$115,BS118*(CS118/1000)+(Satokasvi!$E$28-Satokasvi!$E$7)+IF(T$8="x",Toimenpiteet!$E$29,0)+IF(T$9="x",Toimenpiteet!$E$60,0)+IF(T$10="x",Toimenpiteet!$E$88,0))/(1+$C$13)^ES$61</f>
        <v>212.75599322939036</v>
      </c>
      <c r="ET118" s="37">
        <f ca="1">IF(U$11="x",Toimenpiteet!$E$115,BT118*(CT118/1000)+(Satokasvi!$E$28-Satokasvi!$E$7)+IF(U$8="x",Toimenpiteet!$E$29,0)+IF(U$9="x",Toimenpiteet!$E$60,0)+IF(U$10="x",Toimenpiteet!$E$88,0))/(1+$C$13)^ET$61</f>
        <v>170.94182961324125</v>
      </c>
      <c r="EU118" s="37">
        <f ca="1">IF(V$11="x",Toimenpiteet!$E$115,BU118*(CU118/1000)+(Satokasvi!$E$28-Satokasvi!$E$7)+IF(V$8="x",Toimenpiteet!$E$29,0)+IF(V$9="x",Toimenpiteet!$E$60,0)+IF(V$10="x",Toimenpiteet!$E$88,0))/(1+$C$13)^EU$61</f>
        <v>148.08164452811667</v>
      </c>
      <c r="EV118" s="37">
        <f ca="1">IF(W$11="x",Toimenpiteet!$E$115,BV118*(CV118/1000)+(Satokasvi!$E$28-Satokasvi!$E$7)+IF(W$8="x",Toimenpiteet!$E$29,0)+IF(W$9="x",Toimenpiteet!$E$60,0)+IF(W$10="x",Toimenpiteet!$E$88,0))/(1+$C$13)^EV$61</f>
        <v>-142.45055811590174</v>
      </c>
      <c r="EW118" s="37">
        <f ca="1">IF(X$11="x",Toimenpiteet!$E$115,BW118*(CW118/1000)+(Satokasvi!$E$28-Satokasvi!$E$7)+IF(X$8="x",Toimenpiteet!$E$29,0)+IF(X$9="x",Toimenpiteet!$E$60,0)+IF(X$10="x",Toimenpiteet!$E$88,0))/(1+$C$13)^EW$61</f>
        <v>-138.30151273388518</v>
      </c>
      <c r="EX118" s="37">
        <f ca="1">IF(Y$11="x",Toimenpiteet!$E$115,BX118*(CX118/1000)+(Satokasvi!$E$28-Satokasvi!$E$7)+IF(Y$8="x",Toimenpiteet!$E$29,0)+IF(Y$9="x",Toimenpiteet!$E$60,0)+IF(Y$10="x",Toimenpiteet!$E$88,0))/(1+$C$13)^EX$61</f>
        <v>-134.27331333386908</v>
      </c>
      <c r="EY118" s="37">
        <f ca="1">IF(Z$11="x",Toimenpiteet!$E$115,BY118*(CY118/1000)+(Satokasvi!$E$28-Satokasvi!$E$7)+IF(Z$8="x",Toimenpiteet!$E$29,0)+IF(Z$9="x",Toimenpiteet!$E$60,0)+IF(Z$10="x",Toimenpiteet!$E$88,0))/(1+$C$13)^EY$61</f>
        <v>-130.36244012997</v>
      </c>
      <c r="EZ118" s="37">
        <f ca="1">IF(AA$11="x",Toimenpiteet!$E$115,BZ118*(CZ118/1000)+(Satokasvi!$E$28-Satokasvi!$E$7)+IF(AA$8="x",Toimenpiteet!$E$29,0)+IF(AA$9="x",Toimenpiteet!$E$60,0)+IF(AA$10="x",Toimenpiteet!$E$88,0))/(1+$C$13)^EZ$61</f>
        <v>146.3963336702912</v>
      </c>
      <c r="FA118" s="37"/>
      <c r="FB118" s="37">
        <f t="shared" ca="1" si="48"/>
        <v>-257.28155339805824</v>
      </c>
      <c r="FC118" s="37">
        <f t="shared" ca="1" si="49"/>
        <v>-107.49027408624482</v>
      </c>
      <c r="FD118" s="37">
        <f t="shared" ca="1" si="50"/>
        <v>-18.364884321075365</v>
      </c>
      <c r="FE118" s="37">
        <f t="shared" ca="1" si="51"/>
        <v>-253.81395201873295</v>
      </c>
      <c r="FF118" s="37">
        <f t="shared" ca="1" si="52"/>
        <v>139.64788199032063</v>
      </c>
      <c r="FG118" s="37">
        <f t="shared" ca="1" si="53"/>
        <v>306.25817614193755</v>
      </c>
      <c r="FH118" s="37">
        <f t="shared" ca="1" si="54"/>
        <v>229.28306319224097</v>
      </c>
      <c r="FI118" s="37">
        <f t="shared" ca="1" si="55"/>
        <v>20.089616099047987</v>
      </c>
      <c r="FJ118" s="37">
        <f t="shared" ca="1" si="56"/>
        <v>290.20388014895588</v>
      </c>
      <c r="FK118" s="37">
        <f t="shared" ca="1" si="57"/>
        <v>93.018992701323697</v>
      </c>
      <c r="FL118" s="37">
        <f t="shared" ca="1" si="58"/>
        <v>103.47801855656679</v>
      </c>
      <c r="FM118" s="37">
        <f t="shared" ca="1" si="59"/>
        <v>385.74676038352919</v>
      </c>
      <c r="FN118" s="37">
        <f t="shared" ca="1" si="60"/>
        <v>390.11189810611933</v>
      </c>
      <c r="FO118" s="37">
        <f t="shared" ca="1" si="61"/>
        <v>521.61857353588096</v>
      </c>
      <c r="FP118" s="37">
        <f t="shared" ca="1" si="62"/>
        <v>800.42433808998976</v>
      </c>
      <c r="FQ118" s="37">
        <f t="shared" ca="1" si="63"/>
        <v>635.28509919665942</v>
      </c>
      <c r="FR118" s="37">
        <f t="shared" ca="1" si="64"/>
        <v>772.92774366439812</v>
      </c>
      <c r="FS118" s="37">
        <f t="shared" ca="1" si="65"/>
        <v>985.68373689378848</v>
      </c>
      <c r="FT118" s="37">
        <f t="shared" ca="1" si="66"/>
        <v>1156.6255665070298</v>
      </c>
      <c r="FU118" s="37">
        <f t="shared" ca="1" si="67"/>
        <v>1304.7072110351464</v>
      </c>
      <c r="FV118" s="37">
        <f t="shared" ca="1" si="68"/>
        <v>1162.2566529192447</v>
      </c>
      <c r="FW118" s="37">
        <f t="shared" ca="1" si="69"/>
        <v>1023.9551401853596</v>
      </c>
      <c r="FX118" s="37">
        <f t="shared" ca="1" si="70"/>
        <v>889.68182685149054</v>
      </c>
      <c r="FY118" s="37">
        <f t="shared" ca="1" si="71"/>
        <v>759.31938672152057</v>
      </c>
      <c r="FZ118" s="37">
        <f t="shared" ca="1" si="72"/>
        <v>905.71572039181183</v>
      </c>
      <c r="GA118" s="37"/>
      <c r="GB118" s="37">
        <f t="shared" ca="1" si="73"/>
        <v>-257.28155339805824</v>
      </c>
      <c r="GC118" s="37">
        <f t="shared" ca="1" si="74"/>
        <v>-107.49027408624482</v>
      </c>
      <c r="GD118" s="37">
        <f t="shared" ca="1" si="23"/>
        <v>-18.364884321075365</v>
      </c>
      <c r="GE118" s="37">
        <f t="shared" ca="1" si="24"/>
        <v>-253.81395201873295</v>
      </c>
      <c r="GF118" s="37">
        <f t="shared" ca="1" si="25"/>
        <v>139.64788199032063</v>
      </c>
      <c r="GG118" s="37">
        <f t="shared" ca="1" si="26"/>
        <v>306.25817614193755</v>
      </c>
      <c r="GH118" s="37">
        <f t="shared" ca="1" si="27"/>
        <v>229.28306319224097</v>
      </c>
      <c r="GI118" s="37">
        <f t="shared" ca="1" si="28"/>
        <v>20.089616099047987</v>
      </c>
      <c r="GJ118" s="37">
        <f t="shared" ca="1" si="29"/>
        <v>290.20388014895588</v>
      </c>
      <c r="GK118" s="37">
        <f t="shared" ca="1" si="30"/>
        <v>93.018992701323697</v>
      </c>
      <c r="GL118" s="37">
        <f t="shared" ca="1" si="31"/>
        <v>103.47801855656679</v>
      </c>
      <c r="GM118" s="37">
        <f t="shared" ca="1" si="32"/>
        <v>385.74676038352919</v>
      </c>
      <c r="GN118" s="37">
        <f t="shared" ca="1" si="33"/>
        <v>390.11189810611933</v>
      </c>
      <c r="GO118" s="37">
        <f t="shared" ca="1" si="34"/>
        <v>521.61857353588096</v>
      </c>
      <c r="GP118" s="37">
        <f t="shared" ca="1" si="35"/>
        <v>800.42433808998976</v>
      </c>
      <c r="GQ118" s="37">
        <f t="shared" ca="1" si="36"/>
        <v>635.28509919665942</v>
      </c>
      <c r="GR118" s="37">
        <f t="shared" ca="1" si="37"/>
        <v>772.92774366439812</v>
      </c>
      <c r="GS118" s="37">
        <f t="shared" ca="1" si="38"/>
        <v>985.68373689378848</v>
      </c>
      <c r="GT118" s="37">
        <f t="shared" ca="1" si="39"/>
        <v>1156.6255665070298</v>
      </c>
      <c r="GU118" s="37">
        <f t="shared" ca="1" si="40"/>
        <v>1304.7072110351464</v>
      </c>
      <c r="GV118" s="37">
        <f t="shared" ca="1" si="41"/>
        <v>1162.2566529192447</v>
      </c>
      <c r="GW118" s="37">
        <f t="shared" ca="1" si="42"/>
        <v>1023.9551401853596</v>
      </c>
      <c r="GX118" s="37">
        <f t="shared" ca="1" si="43"/>
        <v>889.68182685149054</v>
      </c>
      <c r="GY118" s="37">
        <f t="shared" ca="1" si="44"/>
        <v>759.31938672152057</v>
      </c>
      <c r="GZ118" s="37">
        <f t="shared" ca="1" si="45"/>
        <v>905.71572039181183</v>
      </c>
      <c r="HA118" s="37"/>
      <c r="HB118" s="37">
        <f t="shared" ca="1" si="77"/>
        <v>139.64788199032063</v>
      </c>
      <c r="HC118" s="37">
        <f t="shared" ca="1" si="75"/>
        <v>139.64788199032063</v>
      </c>
      <c r="HD118" s="37">
        <f t="shared" ca="1" si="76"/>
        <v>0</v>
      </c>
      <c r="HE118" s="5"/>
      <c r="HF118" s="37">
        <f t="shared" si="91"/>
        <v>-0.16666666666666669</v>
      </c>
      <c r="HG118" s="37">
        <f>$HG$75</f>
        <v>7.7777777777777793E-2</v>
      </c>
      <c r="HH118" s="19">
        <f>IF(C$11="x",0,Satokasvi!$H$6*(1+$HF118)*(1+_xlfn.XLOOKUP($HG118,$HG$67:$HG$76,HH$67:HH$76)))</f>
        <v>2099.537037037037</v>
      </c>
      <c r="HI118" s="35">
        <f>IF(D$11="x",0,Satokasvi!$H$6*(1+$HF118)*(1+_xlfn.XLOOKUP($HG118,$HG$67:$HG$76,HI$67:HI$76)))</f>
        <v>2115.7407407407404</v>
      </c>
      <c r="HJ118" s="35">
        <f>IF(E$11="x",0,Satokasvi!$H$6*(1+$HF118)*(1+_xlfn.XLOOKUP($HG118,$HG$67:$HG$76,HJ$67:HJ$76)))</f>
        <v>2131.9444444444443</v>
      </c>
      <c r="HK118" s="35">
        <f>IF(F$11="x",0,Satokasvi!$H$6*(1+$HF118)*(1+_xlfn.XLOOKUP($HG118,$HG$67:$HG$76,HK$67:HK$76)))</f>
        <v>2148.1481481481478</v>
      </c>
      <c r="HL118" s="35">
        <f>IF(G$11="x",0,Satokasvi!$H$6*(1+$HF118)*(1+_xlfn.XLOOKUP($HG118,$HG$67:$HG$76,HL$67:HL$76)))</f>
        <v>2164.3518518518517</v>
      </c>
      <c r="HM118" s="35">
        <f>IF(H$11="x",0,Satokasvi!$H$6*(1+$HF118)*(1+_xlfn.XLOOKUP($HG118,$HG$67:$HG$76,HM$67:HM$76)))</f>
        <v>2180.5555555555552</v>
      </c>
      <c r="HN118" s="35">
        <f>IF(I$11="x",0,Satokasvi!$H$6*(1+$HF118)*(1+_xlfn.XLOOKUP($HG118,$HG$67:$HG$76,HN$67:HN$76)))</f>
        <v>2196.7592592592591</v>
      </c>
      <c r="HO118" s="35">
        <f>IF(J$11="x",0,Satokasvi!$H$6*(1+$HF118)*(1+_xlfn.XLOOKUP($HG118,$HG$67:$HG$76,HO$67:HO$76)))</f>
        <v>2212.9629629629626</v>
      </c>
      <c r="HP118" s="35">
        <f>IF(K$11="x",0,Satokasvi!$H$6*(1+$HF118)*(1+_xlfn.XLOOKUP($HG118,$HG$67:$HG$76,HP$67:HP$76)))</f>
        <v>2229.1666666666665</v>
      </c>
      <c r="HQ118" s="35">
        <f>IF(L$11="x",0,Satokasvi!$H$6*(1+$HF118)*(1+_xlfn.XLOOKUP($HG118,$HG$67:$HG$76,HQ$67:HQ$76)))</f>
        <v>2245.37037037037</v>
      </c>
      <c r="HR118" s="35">
        <f>IF(M$11="x",0,Satokasvi!$H$6*(1+$HF118)*(1+_xlfn.XLOOKUP($HG118,$HG$67:$HG$76,HR$67:HR$76)))</f>
        <v>2245.37037037037</v>
      </c>
      <c r="HS118" s="35">
        <f>IF(N$11="x",0,Satokasvi!$H$6*(1+$HF118)*(1+_xlfn.XLOOKUP($HG118,$HG$67:$HG$76,HS$67:HS$76)))</f>
        <v>2245.37037037037</v>
      </c>
      <c r="HT118" s="35">
        <f>IF(O$11="x",0,Satokasvi!$H$6*(1+$HF118)*(1+_xlfn.XLOOKUP($HG118,$HG$67:$HG$76,HT$67:HT$76)))</f>
        <v>2245.37037037037</v>
      </c>
      <c r="HU118" s="35">
        <f>IF(P$11="x",0,Satokasvi!$H$6*(1+$HF118)*(1+_xlfn.XLOOKUP($HG118,$HG$67:$HG$76,HU$67:HU$76)))</f>
        <v>2245.37037037037</v>
      </c>
      <c r="HV118" s="35">
        <f>IF(Q$11="x",0,Satokasvi!$H$6*(1+$HF118)*(1+_xlfn.XLOOKUP($HG118,$HG$67:$HG$76,HV$67:HV$76)))</f>
        <v>2245.37037037037</v>
      </c>
      <c r="HW118" s="35">
        <f>IF(R$11="x",0,Satokasvi!$H$6*(1+$HF118)*(1+_xlfn.XLOOKUP($HG118,$HG$67:$HG$76,HW$67:HW$76)))</f>
        <v>2245.37037037037</v>
      </c>
      <c r="HX118" s="35">
        <f>IF(S$11="x",0,Satokasvi!$H$6*(1+$HF118)*(1+_xlfn.XLOOKUP($HG118,$HG$67:$HG$76,HX$67:HX$76)))</f>
        <v>2245.37037037037</v>
      </c>
      <c r="HY118" s="35">
        <f>IF(T$11="x",0,Satokasvi!$H$6*(1+$HF118)*(1+_xlfn.XLOOKUP($HG118,$HG$67:$HG$76,HY$67:HY$76)))</f>
        <v>2245.37037037037</v>
      </c>
      <c r="HZ118" s="35">
        <f>IF(U$11="x",0,Satokasvi!$H$6*(1+$HF118)*(1+_xlfn.XLOOKUP($HG118,$HG$67:$HG$76,HZ$67:HZ$76)))</f>
        <v>2245.37037037037</v>
      </c>
      <c r="IA118" s="35">
        <f>IF(V$11="x",0,Satokasvi!$H$6*(1+$HF118)*(1+_xlfn.XLOOKUP($HG118,$HG$67:$HG$76,IA$67:IA$76)))</f>
        <v>2245.37037037037</v>
      </c>
      <c r="IB118" s="35">
        <f>IF(W$11="x",0,Satokasvi!$H$6*(1+$HF118)*(1+_xlfn.XLOOKUP($HG118,$HG$67:$HG$76,IB$67:IB$76)))</f>
        <v>2245.37037037037</v>
      </c>
      <c r="IC118" s="35">
        <f>IF(X$11="x",0,Satokasvi!$H$6*(1+$HF118)*(1+_xlfn.XLOOKUP($HG118,$HG$67:$HG$76,IC$67:IC$76)))</f>
        <v>2245.37037037037</v>
      </c>
      <c r="ID118" s="35">
        <f>IF(Y$11="x",0,Satokasvi!$H$6*(1+$HF118)*(1+_xlfn.XLOOKUP($HG118,$HG$67:$HG$76,ID$67:ID$76)))</f>
        <v>2245.37037037037</v>
      </c>
      <c r="IE118" s="35">
        <f>IF(Z$11="x",0,Satokasvi!$H$6*(1+$HF118)*(1+_xlfn.XLOOKUP($HG118,$HG$67:$HG$76,IE$67:IE$76)))</f>
        <v>2245.37037037037</v>
      </c>
      <c r="IF118" s="35">
        <f>IF(AA$11="x",0,Satokasvi!$H$6*(1+$HF118)*(1+_xlfn.XLOOKUP($HG118,$HG$67:$HG$76,IF$67:IF$76)))</f>
        <v>2245.37037037037</v>
      </c>
    </row>
    <row r="119" spans="2:240" x14ac:dyDescent="0.35">
      <c r="B119" s="15">
        <f t="shared" ca="1" si="90"/>
        <v>0.8395803689115765</v>
      </c>
      <c r="C119" s="15">
        <f t="shared" ca="1" si="90"/>
        <v>0.39865376131757502</v>
      </c>
      <c r="D119" s="15">
        <f t="shared" ca="1" si="90"/>
        <v>0.19089545762987026</v>
      </c>
      <c r="E119" s="15">
        <f t="shared" ca="1" si="90"/>
        <v>0.27776564329594067</v>
      </c>
      <c r="F119" s="15">
        <f t="shared" ca="1" si="90"/>
        <v>0.62462052940270996</v>
      </c>
      <c r="G119" s="15">
        <f t="shared" ca="1" si="90"/>
        <v>0.82641944842135395</v>
      </c>
      <c r="H119" s="15">
        <f t="shared" ca="1" si="90"/>
        <v>0.94302958141141979</v>
      </c>
      <c r="I119" s="15">
        <f t="shared" ca="1" si="90"/>
        <v>0.95045961954012692</v>
      </c>
      <c r="J119" s="15">
        <f t="shared" ca="1" si="90"/>
        <v>6.8607265900192504E-2</v>
      </c>
      <c r="K119" s="15">
        <f t="shared" ca="1" si="90"/>
        <v>0.62412955605476328</v>
      </c>
      <c r="L119" s="15">
        <f t="shared" ca="1" si="90"/>
        <v>0.62766976538657393</v>
      </c>
      <c r="M119" s="15">
        <f t="shared" ca="1" si="90"/>
        <v>0.37722072916063043</v>
      </c>
      <c r="N119" s="15">
        <f t="shared" ca="1" si="90"/>
        <v>0.90167423479913245</v>
      </c>
      <c r="O119" s="15">
        <f t="shared" ca="1" si="90"/>
        <v>0.1401204329550011</v>
      </c>
      <c r="P119" s="15">
        <f t="shared" ca="1" si="90"/>
        <v>0.83811023751005997</v>
      </c>
      <c r="Q119" s="15">
        <f t="shared" ca="1" si="90"/>
        <v>0.60242129798768618</v>
      </c>
      <c r="R119" s="15">
        <f t="shared" ca="1" si="89"/>
        <v>0.58008787753253521</v>
      </c>
      <c r="S119" s="15">
        <f t="shared" ca="1" si="89"/>
        <v>0.91547033911375963</v>
      </c>
      <c r="T119" s="15">
        <f t="shared" ca="1" si="88"/>
        <v>0.85833601449327568</v>
      </c>
      <c r="U119" s="15">
        <f t="shared" ca="1" si="88"/>
        <v>0.57149278485611199</v>
      </c>
      <c r="V119" s="15">
        <f t="shared" ca="1" si="88"/>
        <v>0.72243983335851558</v>
      </c>
      <c r="W119" s="15">
        <f t="shared" ca="1" si="88"/>
        <v>2.1845770070453518E-2</v>
      </c>
      <c r="X119" s="15">
        <f t="shared" ca="1" si="88"/>
        <v>0.47377291448946579</v>
      </c>
      <c r="Y119" s="15">
        <f t="shared" ca="1" si="88"/>
        <v>0.87760004538282088</v>
      </c>
      <c r="Z119" s="15">
        <f t="shared" ca="1" si="88"/>
        <v>0.92247116990753741</v>
      </c>
      <c r="AB119" s="5">
        <f ca="1">_xlfn.NORM.INV(B119,Satokasvi!$H$8,Satokasvi!$I$8)*_xlfn.BINOM.INV(1,(1-Satokasvi!$H$15),B119)</f>
        <v>2748.1836738241509</v>
      </c>
      <c r="AC119" s="5">
        <f ca="1">_xlfn.NORM.INV(C119,Satokasvi!$H$8,Satokasvi!$I$8)*_xlfn.BINOM.INV(1,(1-Satokasvi!$H$15),C119)</f>
        <v>2435.7916944993417</v>
      </c>
      <c r="AD119" s="5">
        <f ca="1">_xlfn.NORM.INV(D119,Satokasvi!$H$8,Satokasvi!$I$8)*_xlfn.BINOM.INV(1,(1-Satokasvi!$H$15),D119)</f>
        <v>0</v>
      </c>
      <c r="AE119" s="5">
        <f ca="1">_xlfn.NORM.INV(E119,Satokasvi!$H$8,Satokasvi!$I$8)*_xlfn.BINOM.INV(1,(1-Satokasvi!$H$15),E119)</f>
        <v>2352.6270035209623</v>
      </c>
      <c r="AF119" s="5">
        <f ca="1">_xlfn.NORM.INV(F119,Satokasvi!$H$8,Satokasvi!$I$8)*_xlfn.BINOM.INV(1,(1-Satokasvi!$H$15),F119)</f>
        <v>2579.4096992896148</v>
      </c>
      <c r="AG119" s="5">
        <f ca="1">_xlfn.NORM.INV(G119,Satokasvi!$H$8,Satokasvi!$I$8)*_xlfn.BINOM.INV(1,(1-Satokasvi!$H$15),G119)</f>
        <v>2735.0275179143355</v>
      </c>
      <c r="AH119" s="5">
        <f ca="1">_xlfn.NORM.INV(H119,Satokasvi!$H$8,Satokasvi!$I$8)*_xlfn.BINOM.INV(1,(1-Satokasvi!$H$15),H119)</f>
        <v>2895.181350996837</v>
      </c>
      <c r="AI119" s="5">
        <f ca="1">_xlfn.NORM.INV(I119,Satokasvi!$H$8,Satokasvi!$I$8)*_xlfn.BINOM.INV(1,(1-Satokasvi!$H$15),I119)</f>
        <v>2912.3316281237176</v>
      </c>
      <c r="AJ119" s="5">
        <f ca="1">_xlfn.NORM.INV(J119,Satokasvi!$H$8,Satokasvi!$I$8)*_xlfn.BINOM.INV(1,(1-Satokasvi!$H$15),J119)</f>
        <v>0</v>
      </c>
      <c r="AK119" s="5">
        <f ca="1">_xlfn.NORM.INV(K119,Satokasvi!$H$8,Satokasvi!$I$8)*_xlfn.BINOM.INV(1,(1-Satokasvi!$H$15),K119)</f>
        <v>2579.0861744276731</v>
      </c>
      <c r="AL119" s="5">
        <f ca="1">_xlfn.NORM.INV(L119,Satokasvi!$H$8,Satokasvi!$I$8)*_xlfn.BINOM.INV(1,(1-Satokasvi!$H$15),L119)</f>
        <v>2581.4219851419657</v>
      </c>
      <c r="AM119" s="5">
        <f ca="1">_xlfn.NORM.INV(M119,Satokasvi!$H$8,Satokasvi!$I$8)*_xlfn.BINOM.INV(1,(1-Satokasvi!$H$15),M119)</f>
        <v>2421.802909659646</v>
      </c>
      <c r="AN119" s="5">
        <f ca="1">_xlfn.NORM.INV(N119,Satokasvi!$H$8,Satokasvi!$I$8)*_xlfn.BINOM.INV(1,(1-Satokasvi!$H$15),N119)</f>
        <v>2822.7875999748458</v>
      </c>
      <c r="AO119" s="5">
        <f ca="1">_xlfn.NORM.INV(O119,Satokasvi!$H$8,Satokasvi!$I$8)*_xlfn.BINOM.INV(1,(1-Satokasvi!$H$15),O119)</f>
        <v>0</v>
      </c>
      <c r="AP119" s="5">
        <f ca="1">_xlfn.NORM.INV(P119,Satokasvi!$H$8,Satokasvi!$I$8)*_xlfn.BINOM.INV(1,(1-Satokasvi!$H$15),P119)</f>
        <v>2746.6802027246786</v>
      </c>
      <c r="AQ119" s="5">
        <f ca="1">_xlfn.NORM.INV(Q119,Satokasvi!$H$8,Satokasvi!$I$8)*_xlfn.BINOM.INV(1,(1-Satokasvi!$H$15),Q119)</f>
        <v>2564.9048390697467</v>
      </c>
      <c r="AR119" s="5">
        <f ca="1">_xlfn.NORM.INV(R119,Satokasvi!$H$8,Satokasvi!$I$8)*_xlfn.BINOM.INV(1,(1-Satokasvi!$H$15),R119)</f>
        <v>2550.5295739880294</v>
      </c>
      <c r="AS119" s="5">
        <f ca="1">_xlfn.NORM.INV(S119,Satokasvi!$H$8,Satokasvi!$I$8)*_xlfn.BINOM.INV(1,(1-Satokasvi!$H$15),S119)</f>
        <v>2843.8081683554537</v>
      </c>
      <c r="AT119" s="5">
        <f ca="1">_xlfn.NORM.INV(T119,Satokasvi!$H$8,Satokasvi!$I$8)*_xlfn.BINOM.INV(1,(1-Satokasvi!$H$15),T119)</f>
        <v>2768.2183228494932</v>
      </c>
      <c r="AU119" s="5">
        <f ca="1">_xlfn.NORM.INV(U119,Satokasvi!$H$8,Satokasvi!$I$8)*_xlfn.BINOM.INV(1,(1-Satokasvi!$H$15),U119)</f>
        <v>2545.0439901334994</v>
      </c>
      <c r="AV119" s="5">
        <f ca="1">_xlfn.NORM.INV(V119,Satokasvi!$H$8,Satokasvi!$I$8)*_xlfn.BINOM.INV(1,(1-Satokasvi!$H$15),V119)</f>
        <v>2647.5262215210732</v>
      </c>
      <c r="AW119" s="5">
        <f ca="1">_xlfn.NORM.INV(W119,Satokasvi!$H$8,Satokasvi!$I$8)*_xlfn.BINOM.INV(1,(1-Satokasvi!$H$15),W119)</f>
        <v>0</v>
      </c>
      <c r="AX119" s="5">
        <f ca="1">_xlfn.NORM.INV(X119,Satokasvi!$H$8,Satokasvi!$I$8)*_xlfn.BINOM.INV(1,(1-Satokasvi!$H$15),X119)</f>
        <v>2483.5527547060933</v>
      </c>
      <c r="AY119" s="5">
        <f ca="1">_xlfn.NORM.INV(Y119,Satokasvi!$H$8,Satokasvi!$I$8)*_xlfn.BINOM.INV(1,(1-Satokasvi!$H$15),Y119)</f>
        <v>2790.7682354610797</v>
      </c>
      <c r="AZ119" s="5">
        <f ca="1">_xlfn.NORM.INV(Z119,Satokasvi!$H$8,Satokasvi!$I$8)*_xlfn.BINOM.INV(1,(1-Satokasvi!$H$15),Z119)</f>
        <v>2855.4729533198006</v>
      </c>
      <c r="BB119" s="5">
        <f ca="1">IF(C$11="x",0,_xlfn.NORM.INV(B119,Satokasvi!$H$8,Satokasvi!$I$8)*IF(C$8="x",(1+Toimenpiteet!$C$7),1)*IF(C$9="x",(1+Toimenpiteet!$C$34),1)*(1+C$30)*_xlfn.BINOM.INV(1,(1-(Satokasvi!$H$15*(1+C$41))),B119))</f>
        <v>2748.1836738241509</v>
      </c>
      <c r="BC119" s="5">
        <f ca="1">IF(D$11="x",0,_xlfn.NORM.INV(C119,Satokasvi!$H$8,Satokasvi!$I$8)*IF(D$8="x",(1+Toimenpiteet!$C$7),1)*IF(D$9="x",(1+Toimenpiteet!$C$34),1)*(1+D$30)*_xlfn.BINOM.INV(1,(1-(Satokasvi!$H$15*(1+D$41))),C119))</f>
        <v>2435.7916944993417</v>
      </c>
      <c r="BD119" s="5">
        <f ca="1">IF(E$11="x",0,_xlfn.NORM.INV(D119,Satokasvi!$H$8,Satokasvi!$I$8)*IF(E$8="x",(1+Toimenpiteet!$C$7),1)*IF(E$9="x",(1+Toimenpiteet!$C$34),1)*(1+E$30)*_xlfn.BINOM.INV(1,(1-(Satokasvi!$H$15*(1+E$41))),D119))</f>
        <v>0</v>
      </c>
      <c r="BE119" s="5">
        <f ca="1">IF(F$11="x",0,_xlfn.NORM.INV(E119,Satokasvi!$H$8,Satokasvi!$I$8)*IF(F$8="x",(1+Toimenpiteet!$C$7),1)*IF(F$9="x",(1+Toimenpiteet!$C$34),1)*(1+F$30)*_xlfn.BINOM.INV(1,(1-(Satokasvi!$H$15*(1+F$41))),E119))</f>
        <v>2352.6270035209623</v>
      </c>
      <c r="BF119" s="5">
        <f ca="1">IF(G$11="x",0,_xlfn.NORM.INV(F119,Satokasvi!$H$8,Satokasvi!$I$8)*IF(G$8="x",(1+Toimenpiteet!$C$7),1)*IF(G$9="x",(1+Toimenpiteet!$C$34),1)*(1+G$30)*_xlfn.BINOM.INV(1,(1-(Satokasvi!$H$15*(1+G$41))),F119))</f>
        <v>2579.4096992896148</v>
      </c>
      <c r="BG119" s="5">
        <f ca="1">IF(H$11="x",0,_xlfn.NORM.INV(G119,Satokasvi!$H$8,Satokasvi!$I$8)*IF(H$8="x",(1+Toimenpiteet!$C$7),1)*IF(H$9="x",(1+Toimenpiteet!$C$34),1)*(1+H$30)*_xlfn.BINOM.INV(1,(1-(Satokasvi!$H$15*(1+H$41))),G119))</f>
        <v>2735.0275179143355</v>
      </c>
      <c r="BH119" s="5">
        <f ca="1">IF(I$11="x",0,_xlfn.NORM.INV(H119,Satokasvi!$H$8,Satokasvi!$I$8)*IF(I$8="x",(1+Toimenpiteet!$C$7),1)*IF(I$9="x",(1+Toimenpiteet!$C$34),1)*(1+I$30)*_xlfn.BINOM.INV(1,(1-(Satokasvi!$H$15*(1+I$41))),H119))</f>
        <v>2895.181350996837</v>
      </c>
      <c r="BI119" s="5">
        <f ca="1">IF(J$11="x",0,_xlfn.NORM.INV(I119,Satokasvi!$H$8,Satokasvi!$I$8)*IF(J$8="x",(1+Toimenpiteet!$C$7),1)*IF(J$9="x",(1+Toimenpiteet!$C$34),1)*(1+J$30)*_xlfn.BINOM.INV(1,(1-(Satokasvi!$H$15*(1+J$41))),I119))</f>
        <v>2912.3316281237176</v>
      </c>
      <c r="BJ119" s="5">
        <f ca="1">IF(K$11="x",0,_xlfn.NORM.INV(J119,Satokasvi!$H$8,Satokasvi!$I$8)*IF(K$8="x",(1+Toimenpiteet!$C$7),1)*IF(K$9="x",(1+Toimenpiteet!$C$34),1)*(1+K$30)*_xlfn.BINOM.INV(1,(1-(Satokasvi!$H$15*(1+K$41))),J119))</f>
        <v>0</v>
      </c>
      <c r="BK119" s="5">
        <f ca="1">IF(L$11="x",0,_xlfn.NORM.INV(K119,Satokasvi!$H$8,Satokasvi!$I$8)*IF(L$8="x",(1+Toimenpiteet!$C$7),1)*IF(L$9="x",(1+Toimenpiteet!$C$34),1)*(1+L$30)*_xlfn.BINOM.INV(1,(1-(Satokasvi!$H$15*(1+L$41))),K119))</f>
        <v>2579.0861744276731</v>
      </c>
      <c r="BL119" s="5">
        <f ca="1">IF(M$11="x",0,_xlfn.NORM.INV(L119,Satokasvi!$H$8,Satokasvi!$I$8)*IF(M$8="x",(1+Toimenpiteet!$C$7),1)*IF(M$9="x",(1+Toimenpiteet!$C$34),1)*(1+M$30)*_xlfn.BINOM.INV(1,(1-(Satokasvi!$H$15*(1+M$41))),L119))</f>
        <v>2581.4219851419657</v>
      </c>
      <c r="BM119" s="5">
        <f ca="1">IF(N$11="x",0,_xlfn.NORM.INV(M119,Satokasvi!$H$8,Satokasvi!$I$8)*IF(N$8="x",(1+Toimenpiteet!$C$7),1)*IF(N$9="x",(1+Toimenpiteet!$C$34),1)*(1+N$30)*_xlfn.BINOM.INV(1,(1-(Satokasvi!$H$15*(1+N$41))),M119))</f>
        <v>2421.802909659646</v>
      </c>
      <c r="BN119" s="5">
        <f ca="1">IF(O$11="x",0,_xlfn.NORM.INV(N119,Satokasvi!$H$8,Satokasvi!$I$8)*IF(O$8="x",(1+Toimenpiteet!$C$7),1)*IF(O$9="x",(1+Toimenpiteet!$C$34),1)*(1+O$30)*_xlfn.BINOM.INV(1,(1-(Satokasvi!$H$15*(1+O$41))),N119))</f>
        <v>2822.7875999748458</v>
      </c>
      <c r="BO119" s="5">
        <f ca="1">IF(P$11="x",0,_xlfn.NORM.INV(O119,Satokasvi!$H$8,Satokasvi!$I$8)*IF(P$8="x",(1+Toimenpiteet!$C$7),1)*IF(P$9="x",(1+Toimenpiteet!$C$34),1)*(1+P$30)*_xlfn.BINOM.INV(1,(1-(Satokasvi!$H$15*(1+P$41))),O119))</f>
        <v>0</v>
      </c>
      <c r="BP119" s="5">
        <f ca="1">IF(Q$11="x",0,_xlfn.NORM.INV(P119,Satokasvi!$H$8,Satokasvi!$I$8)*IF(Q$8="x",(1+Toimenpiteet!$C$7),1)*IF(Q$9="x",(1+Toimenpiteet!$C$34),1)*(1+Q$30)*_xlfn.BINOM.INV(1,(1-(Satokasvi!$H$15*(1+Q$41))),P119))</f>
        <v>2746.6802027246786</v>
      </c>
      <c r="BQ119" s="5">
        <f ca="1">IF(R$11="x",0,_xlfn.NORM.INV(Q119,Satokasvi!$H$8,Satokasvi!$I$8)*IF(R$8="x",(1+Toimenpiteet!$C$7),1)*IF(R$9="x",(1+Toimenpiteet!$C$34),1)*(1+R$30)*_xlfn.BINOM.INV(1,(1-(Satokasvi!$H$15*(1+R$41))),Q119))</f>
        <v>2564.9048390697467</v>
      </c>
      <c r="BR119" s="5">
        <f ca="1">IF(S$11="x",0,_xlfn.NORM.INV(R119,Satokasvi!$H$8,Satokasvi!$I$8)*IF(S$8="x",(1+Toimenpiteet!$C$7),1)*IF(S$9="x",(1+Toimenpiteet!$C$34),1)*(1+S$30)*_xlfn.BINOM.INV(1,(1-(Satokasvi!$H$15*(1+S$41))),R119))</f>
        <v>2550.5295739880294</v>
      </c>
      <c r="BS119" s="5">
        <f ca="1">IF(T$11="x",0,_xlfn.NORM.INV(S119,Satokasvi!$H$8,Satokasvi!$I$8)*IF(T$8="x",(1+Toimenpiteet!$C$7),1)*IF(T$9="x",(1+Toimenpiteet!$C$34),1)*(1+T$30)*_xlfn.BINOM.INV(1,(1-(Satokasvi!$H$15*(1+T$41))),S119))</f>
        <v>2843.8081683554537</v>
      </c>
      <c r="BT119" s="5">
        <f ca="1">IF(U$11="x",0,_xlfn.NORM.INV(T119,Satokasvi!$H$8,Satokasvi!$I$8)*IF(U$8="x",(1+Toimenpiteet!$C$7),1)*IF(U$9="x",(1+Toimenpiteet!$C$34),1)*(1+U$30)*_xlfn.BINOM.INV(1,(1-(Satokasvi!$H$15*(1+U$41))),T119))</f>
        <v>2768.2183228494932</v>
      </c>
      <c r="BU119" s="5">
        <f ca="1">IF(V$11="x",0,_xlfn.NORM.INV(U119,Satokasvi!$H$8,Satokasvi!$I$8)*IF(V$8="x",(1+Toimenpiteet!$C$7),1)*IF(V$9="x",(1+Toimenpiteet!$C$34),1)*(1+V$30)*_xlfn.BINOM.INV(1,(1-(Satokasvi!$H$15*(1+V$41))),U119))</f>
        <v>2545.0439901334994</v>
      </c>
      <c r="BV119" s="5">
        <f ca="1">IF(W$11="x",0,_xlfn.NORM.INV(V119,Satokasvi!$H$8,Satokasvi!$I$8)*IF(W$8="x",(1+Toimenpiteet!$C$7),1)*IF(W$9="x",(1+Toimenpiteet!$C$34),1)*(1+W$30)*_xlfn.BINOM.INV(1,(1-(Satokasvi!$H$15*(1+W$41))),V119))</f>
        <v>2647.5262215210732</v>
      </c>
      <c r="BW119" s="5">
        <f ca="1">IF(X$11="x",0,_xlfn.NORM.INV(W119,Satokasvi!$H$8,Satokasvi!$I$8)*IF(X$8="x",(1+Toimenpiteet!$C$7),1)*IF(X$9="x",(1+Toimenpiteet!$C$34),1)*(1+X$30)*_xlfn.BINOM.INV(1,(1-(Satokasvi!$H$15*(1+X$41))),W119))</f>
        <v>0</v>
      </c>
      <c r="BX119" s="5">
        <f ca="1">IF(Y$11="x",0,_xlfn.NORM.INV(X119,Satokasvi!$H$8,Satokasvi!$I$8)*IF(Y$8="x",(1+Toimenpiteet!$C$7),1)*IF(Y$9="x",(1+Toimenpiteet!$C$34),1)*(1+Y$30)*_xlfn.BINOM.INV(1,(1-(Satokasvi!$H$15*(1+Y$41))),X119))</f>
        <v>2483.5527547060933</v>
      </c>
      <c r="BY119" s="5">
        <f ca="1">IF(Z$11="x",0,_xlfn.NORM.INV(Y119,Satokasvi!$H$8,Satokasvi!$I$8)*IF(Z$8="x",(1+Toimenpiteet!$C$7),1)*IF(Z$9="x",(1+Toimenpiteet!$C$34),1)*(1+Z$30)*_xlfn.BINOM.INV(1,(1-(Satokasvi!$H$15*(1+Z$41))),Y119))</f>
        <v>2790.7682354610797</v>
      </c>
      <c r="BZ119" s="5">
        <f ca="1">IF(AA$11="x",0,_xlfn.NORM.INV(Z119,Satokasvi!$H$8,Satokasvi!$I$8)*IF(AA$8="x",(1+Toimenpiteet!$C$7),1)*IF(AA$9="x",(1+Toimenpiteet!$C$34),1)*(1+AA$30)*_xlfn.BINOM.INV(1,(1-(Satokasvi!$H$15*(1+AA$41))),Z119))</f>
        <v>2855.4729533198006</v>
      </c>
      <c r="CB119" s="35">
        <f ca="1">_xlfn.NORM.INV(RAND(),Satokasvi!$H$13,Satokasvi!$I$13)</f>
        <v>244.55592746836015</v>
      </c>
      <c r="CC119" s="35">
        <f ca="1">_xlfn.NORM.INV(RAND(),Satokasvi!$H$13,Satokasvi!$I$13)</f>
        <v>112.54641015565228</v>
      </c>
      <c r="CD119" s="35">
        <f ca="1">_xlfn.NORM.INV(RAND(),Satokasvi!$H$13,Satokasvi!$I$13)</f>
        <v>164.73006674278955</v>
      </c>
      <c r="CE119" s="35">
        <f ca="1">_xlfn.NORM.INV(RAND(),Satokasvi!$H$13,Satokasvi!$I$13)</f>
        <v>170.56250564450607</v>
      </c>
      <c r="CF119" s="35">
        <f ca="1">_xlfn.NORM.INV(RAND(),Satokasvi!$H$13,Satokasvi!$I$13)</f>
        <v>220.60492347256789</v>
      </c>
      <c r="CG119" s="35">
        <f ca="1">_xlfn.NORM.INV(RAND(),Satokasvi!$H$13,Satokasvi!$I$13)</f>
        <v>251.43496888791046</v>
      </c>
      <c r="CH119" s="35">
        <f ca="1">_xlfn.NORM.INV(RAND(),Satokasvi!$H$13,Satokasvi!$I$13)</f>
        <v>142.06442927571655</v>
      </c>
      <c r="CI119" s="35">
        <f ca="1">_xlfn.NORM.INV(RAND(),Satokasvi!$H$13,Satokasvi!$I$13)</f>
        <v>125.08881319844235</v>
      </c>
      <c r="CJ119" s="35">
        <f ca="1">_xlfn.NORM.INV(RAND(),Satokasvi!$H$13,Satokasvi!$I$13)</f>
        <v>260.06295337812958</v>
      </c>
      <c r="CK119" s="35">
        <f ca="1">_xlfn.NORM.INV(RAND(),Satokasvi!$H$13,Satokasvi!$I$13)</f>
        <v>153.41559707258213</v>
      </c>
      <c r="CL119" s="35">
        <f ca="1">_xlfn.NORM.INV(RAND(),Satokasvi!$H$13,Satokasvi!$I$13)</f>
        <v>295.90366554835964</v>
      </c>
      <c r="CM119" s="35">
        <f ca="1">_xlfn.NORM.INV(RAND(),Satokasvi!$H$13,Satokasvi!$I$13)</f>
        <v>232.95649513541193</v>
      </c>
      <c r="CN119" s="35">
        <f ca="1">_xlfn.NORM.INV(RAND(),Satokasvi!$H$13,Satokasvi!$I$13)</f>
        <v>146.96710191213452</v>
      </c>
      <c r="CO119" s="35">
        <f ca="1">_xlfn.NORM.INV(RAND(),Satokasvi!$H$13,Satokasvi!$I$13)</f>
        <v>152.91151151295918</v>
      </c>
      <c r="CP119" s="35">
        <f ca="1">_xlfn.NORM.INV(RAND(),Satokasvi!$H$13,Satokasvi!$I$13)</f>
        <v>217.36009977050293</v>
      </c>
      <c r="CQ119" s="35">
        <f ca="1">_xlfn.NORM.INV(RAND(),Satokasvi!$H$13,Satokasvi!$I$13)</f>
        <v>217.48959497860238</v>
      </c>
      <c r="CR119" s="35">
        <f ca="1">_xlfn.NORM.INV(RAND(),Satokasvi!$H$13,Satokasvi!$I$13)</f>
        <v>163.74451771492534</v>
      </c>
      <c r="CS119" s="35">
        <f ca="1">_xlfn.NORM.INV(RAND(),Satokasvi!$H$13,Satokasvi!$I$13)</f>
        <v>208.05198362757585</v>
      </c>
      <c r="CT119" s="35">
        <f ca="1">_xlfn.NORM.INV(RAND(),Satokasvi!$H$13,Satokasvi!$I$13)</f>
        <v>174.07981031077756</v>
      </c>
      <c r="CU119" s="35">
        <f ca="1">_xlfn.NORM.INV(RAND(),Satokasvi!$H$13,Satokasvi!$I$13)</f>
        <v>157.28231383784384</v>
      </c>
      <c r="CV119" s="35">
        <f ca="1">_xlfn.NORM.INV(RAND(),Satokasvi!$H$13,Satokasvi!$I$13)</f>
        <v>214.78948784108408</v>
      </c>
      <c r="CW119" s="35">
        <f ca="1">_xlfn.NORM.INV(RAND(),Satokasvi!$H$13,Satokasvi!$I$13)</f>
        <v>249.02929057348237</v>
      </c>
      <c r="CX119" s="35">
        <f ca="1">_xlfn.NORM.INV(RAND(),Satokasvi!$H$13,Satokasvi!$I$13)</f>
        <v>200.49425201442386</v>
      </c>
      <c r="CY119" s="35">
        <f ca="1">_xlfn.NORM.INV(RAND(),Satokasvi!$H$13,Satokasvi!$I$13)</f>
        <v>245.57456032952163</v>
      </c>
      <c r="CZ119" s="35">
        <f ca="1">_xlfn.NORM.INV(RAND(),Satokasvi!$H$13,Satokasvi!$I$13)</f>
        <v>200.63386687701737</v>
      </c>
      <c r="DB119" s="37">
        <f ca="1">(AB119*(CB119/1000)+(Satokasvi!$E$28-Satokasvi!$E$7))/(1+$C$13)^DB$61</f>
        <v>395.22777398589386</v>
      </c>
      <c r="DC119" s="37">
        <f ca="1">(AC119*(CC119/1000)+(Satokasvi!$E$28-Satokasvi!$E$7))/(1+$C$13)^DC$61</f>
        <v>8.6149600366238008</v>
      </c>
      <c r="DD119" s="37">
        <f ca="1">(AD119*(CD119/1000)+(Satokasvi!$E$28-Satokasvi!$E$7))/(1+$C$13)^DD$61</f>
        <v>-242.51253972858729</v>
      </c>
      <c r="DE119" s="37">
        <f ca="1">(AE119*(CE119/1000)+(Satokasvi!$E$28-Satokasvi!$E$7))/(1+$C$13)^DE$61</f>
        <v>121.07409143022304</v>
      </c>
      <c r="DF119" s="37">
        <f ca="1">(AF119*(CF119/1000)+(Satokasvi!$E$28-Satokasvi!$E$7))/(1+$C$13)^DF$61</f>
        <v>262.25936217866894</v>
      </c>
      <c r="DG119" s="37">
        <f ca="1">(AG119*(CG119/1000)+(Satokasvi!$E$28-Satokasvi!$E$7))/(1+$C$13)^DG$61</f>
        <v>353.98915114778998</v>
      </c>
      <c r="DH119" s="37">
        <f ca="1">(AH119*(CH119/1000)+(Satokasvi!$E$28-Satokasvi!$E$7))/(1+$C$13)^DH$61</f>
        <v>118.95714706363187</v>
      </c>
      <c r="DI119" s="37">
        <f ca="1">(AI119*(CI119/1000)+(Satokasvi!$E$28-Satokasvi!$E$7))/(1+$C$13)^DI$61</f>
        <v>78.388421435964233</v>
      </c>
      <c r="DJ119" s="37">
        <f ca="1">(AJ119*(CJ119/1000)+(Satokasvi!$E$28-Satokasvi!$E$7))/(1+$C$13)^DJ$61</f>
        <v>-203.10043407106113</v>
      </c>
      <c r="DK119" s="37">
        <f ca="1">(AK119*(CK119/1000)+(Satokasvi!$E$28-Satokasvi!$E$7))/(1+$C$13)^DK$61</f>
        <v>97.232273793132649</v>
      </c>
      <c r="DL119" s="37">
        <f ca="1">(AL119*(CL119/1000)+(Satokasvi!$E$28-Satokasvi!$E$7))/(1+$C$13)^DL$61</f>
        <v>360.38146319129874</v>
      </c>
      <c r="DM119" s="37">
        <f ca="1">(AM119*(CM119/1000)+(Satokasvi!$E$28-Satokasvi!$E$7))/(1+$C$13)^DM$61</f>
        <v>209.83512768738962</v>
      </c>
      <c r="DN119" s="37">
        <f ca="1">(AN119*(CN119/1000)+(Satokasvi!$E$28-Satokasvi!$E$7))/(1+$C$13)^DN$61</f>
        <v>102.04526563411133</v>
      </c>
      <c r="DO119" s="37">
        <f ca="1">(AO119*(CO119/1000)+(Satokasvi!$E$28-Satokasvi!$E$7))/(1+$C$13)^DO$61</f>
        <v>-175.19621854193412</v>
      </c>
      <c r="DP119" s="37">
        <f ca="1">(AP119*(CP119/1000)+(Satokasvi!$E$28-Satokasvi!$E$7))/(1+$C$13)^DP$61</f>
        <v>213.11015837950768</v>
      </c>
      <c r="DQ119" s="37">
        <f ca="1">(AQ119*(CQ119/1000)+(Satokasvi!$E$28-Satokasvi!$E$7))/(1+$C$13)^DQ$61</f>
        <v>182.48827790109527</v>
      </c>
      <c r="DR119" s="37">
        <f ca="1">(AR119*(CR119/1000)+(Satokasvi!$E$28-Satokasvi!$E$7))/(1+$C$13)^DR$61</f>
        <v>92.346827396627546</v>
      </c>
      <c r="DS119" s="37">
        <f ca="1">(AS119*(CS119/1000)+(Satokasvi!$E$28-Satokasvi!$E$7))/(1+$C$13)^DS$61</f>
        <v>191.87828168982153</v>
      </c>
      <c r="DT119" s="37">
        <f ca="1">(AT119*(CT119/1000)+(Satokasvi!$E$28-Satokasvi!$E$7))/(1+$C$13)^DT$61</f>
        <v>123.68986132659909</v>
      </c>
      <c r="DU119" s="37">
        <f ca="1">(AU119*(CU119/1000)+(Satokasvi!$E$28-Satokasvi!$E$7))/(1+$C$13)^DU$61</f>
        <v>74.907018455072446</v>
      </c>
      <c r="DV119" s="37">
        <f ca="1">(AV119*(CV119/1000)+(Satokasvi!$E$28-Satokasvi!$E$7))/(1+$C$13)^DV$61</f>
        <v>163.23264378893847</v>
      </c>
      <c r="DW119" s="37">
        <f ca="1">(AW119*(CW119/1000)+(Satokasvi!$E$28-Satokasvi!$E$7))/(1+$C$13)^DW$61</f>
        <v>-138.30151273388518</v>
      </c>
      <c r="DX119" s="37">
        <f ca="1">(AX119*(CX119/1000)+(Satokasvi!$E$28-Satokasvi!$E$7))/(1+$C$13)^DX$61</f>
        <v>118.02778878955223</v>
      </c>
      <c r="DY119" s="37">
        <f ca="1">(AY119*(CY119/1000)+(Satokasvi!$E$28-Satokasvi!$E$7))/(1+$C$13)^DY$61</f>
        <v>206.78025436470227</v>
      </c>
      <c r="DZ119" s="37">
        <f ca="1">(AZ119*(CZ119/1000)+(Satokasvi!$E$28-Satokasvi!$E$7))/(1+$C$13)^DZ$61</f>
        <v>147.05694239414339</v>
      </c>
      <c r="EB119" s="37">
        <f ca="1">IF(C$11="x",Toimenpiteet!$E$115,BB119*(CB119/1000)+(Satokasvi!$E$28-Satokasvi!$E$7)+IF(C$8="x",Toimenpiteet!$E$29,0)+IF(C$9="x",Toimenpiteet!$E$60,0)+IF(C$10="x",Toimenpiteet!$E$88,0))/(1+$C$13)^EB$61</f>
        <v>395.22777398589386</v>
      </c>
      <c r="EC119" s="37">
        <f ca="1">IF(D$11="x",Toimenpiteet!$E$115,BC119*(CC119/1000)+(Satokasvi!$E$28-Satokasvi!$E$7)+IF(D$8="x",Toimenpiteet!$E$29,0)+IF(D$9="x",Toimenpiteet!$E$60,0)+IF(D$10="x",Toimenpiteet!$E$88,0))/(1+$C$13)^EC$61</f>
        <v>8.6149600366238008</v>
      </c>
      <c r="ED119" s="37">
        <f ca="1">IF(E$11="x",Toimenpiteet!$E$115,BD119*(CD119/1000)+(Satokasvi!$E$28-Satokasvi!$E$7)+IF(E$8="x",Toimenpiteet!$E$29,0)+IF(E$9="x",Toimenpiteet!$E$60,0)+IF(E$10="x",Toimenpiteet!$E$88,0))/(1+$C$13)^ED$61</f>
        <v>-242.51253972858729</v>
      </c>
      <c r="EE119" s="37">
        <f ca="1">IF(F$11="x",Toimenpiteet!$E$115,BE119*(CE119/1000)+(Satokasvi!$E$28-Satokasvi!$E$7)+IF(F$8="x",Toimenpiteet!$E$29,0)+IF(F$9="x",Toimenpiteet!$E$60,0)+IF(F$10="x",Toimenpiteet!$E$88,0))/(1+$C$13)^EE$61</f>
        <v>121.07409143022304</v>
      </c>
      <c r="EF119" s="37">
        <f ca="1">IF(G$11="x",Toimenpiteet!$E$115,BF119*(CF119/1000)+(Satokasvi!$E$28-Satokasvi!$E$7)+IF(G$8="x",Toimenpiteet!$E$29,0)+IF(G$9="x",Toimenpiteet!$E$60,0)+IF(G$10="x",Toimenpiteet!$E$88,0))/(1+$C$13)^EF$61</f>
        <v>262.25936217866894</v>
      </c>
      <c r="EG119" s="37">
        <f ca="1">IF(H$11="x",Toimenpiteet!$E$115,BG119*(CG119/1000)+(Satokasvi!$E$28-Satokasvi!$E$7)+IF(H$8="x",Toimenpiteet!$E$29,0)+IF(H$9="x",Toimenpiteet!$E$60,0)+IF(H$10="x",Toimenpiteet!$E$88,0))/(1+$C$13)^EG$61</f>
        <v>353.98915114778998</v>
      </c>
      <c r="EH119" s="37">
        <f ca="1">IF(I$11="x",Toimenpiteet!$E$115,BH119*(CH119/1000)+(Satokasvi!$E$28-Satokasvi!$E$7)+IF(I$8="x",Toimenpiteet!$E$29,0)+IF(I$9="x",Toimenpiteet!$E$60,0)+IF(I$10="x",Toimenpiteet!$E$88,0))/(1+$C$13)^EH$61</f>
        <v>118.95714706363187</v>
      </c>
      <c r="EI119" s="37">
        <f ca="1">IF(J$11="x",Toimenpiteet!$E$115,BI119*(CI119/1000)+(Satokasvi!$E$28-Satokasvi!$E$7)+IF(J$8="x",Toimenpiteet!$E$29,0)+IF(J$9="x",Toimenpiteet!$E$60,0)+IF(J$10="x",Toimenpiteet!$E$88,0))/(1+$C$13)^EI$61</f>
        <v>78.388421435964233</v>
      </c>
      <c r="EJ119" s="37">
        <f ca="1">IF(K$11="x",Toimenpiteet!$E$115,BJ119*(CJ119/1000)+(Satokasvi!$E$28-Satokasvi!$E$7)+IF(K$8="x",Toimenpiteet!$E$29,0)+IF(K$9="x",Toimenpiteet!$E$60,0)+IF(K$10="x",Toimenpiteet!$E$88,0))/(1+$C$13)^EJ$61</f>
        <v>-203.10043407106113</v>
      </c>
      <c r="EK119" s="37">
        <f ca="1">IF(L$11="x",Toimenpiteet!$E$115,BK119*(CK119/1000)+(Satokasvi!$E$28-Satokasvi!$E$7)+IF(L$8="x",Toimenpiteet!$E$29,0)+IF(L$9="x",Toimenpiteet!$E$60,0)+IF(L$10="x",Toimenpiteet!$E$88,0))/(1+$C$13)^EK$61</f>
        <v>97.232273793132649</v>
      </c>
      <c r="EL119" s="37">
        <f ca="1">IF(M$11="x",Toimenpiteet!$E$115,BL119*(CL119/1000)+(Satokasvi!$E$28-Satokasvi!$E$7)+IF(M$8="x",Toimenpiteet!$E$29,0)+IF(M$9="x",Toimenpiteet!$E$60,0)+IF(M$10="x",Toimenpiteet!$E$88,0))/(1+$C$13)^EL$61</f>
        <v>360.38146319129874</v>
      </c>
      <c r="EM119" s="37">
        <f ca="1">IF(N$11="x",Toimenpiteet!$E$115,BM119*(CM119/1000)+(Satokasvi!$E$28-Satokasvi!$E$7)+IF(N$8="x",Toimenpiteet!$E$29,0)+IF(N$9="x",Toimenpiteet!$E$60,0)+IF(N$10="x",Toimenpiteet!$E$88,0))/(1+$C$13)^EM$61</f>
        <v>209.83512768738962</v>
      </c>
      <c r="EN119" s="37">
        <f ca="1">IF(O$11="x",Toimenpiteet!$E$115,BN119*(CN119/1000)+(Satokasvi!$E$28-Satokasvi!$E$7)+IF(O$8="x",Toimenpiteet!$E$29,0)+IF(O$9="x",Toimenpiteet!$E$60,0)+IF(O$10="x",Toimenpiteet!$E$88,0))/(1+$C$13)^EN$61</f>
        <v>102.04526563411133</v>
      </c>
      <c r="EO119" s="37">
        <f ca="1">IF(P$11="x",Toimenpiteet!$E$115,BO119*(CO119/1000)+(Satokasvi!$E$28-Satokasvi!$E$7)+IF(P$8="x",Toimenpiteet!$E$29,0)+IF(P$9="x",Toimenpiteet!$E$60,0)+IF(P$10="x",Toimenpiteet!$E$88,0))/(1+$C$13)^EO$61</f>
        <v>-175.19621854193412</v>
      </c>
      <c r="EP119" s="37">
        <f ca="1">IF(Q$11="x",Toimenpiteet!$E$115,BP119*(CP119/1000)+(Satokasvi!$E$28-Satokasvi!$E$7)+IF(Q$8="x",Toimenpiteet!$E$29,0)+IF(Q$9="x",Toimenpiteet!$E$60,0)+IF(Q$10="x",Toimenpiteet!$E$88,0))/(1+$C$13)^EP$61</f>
        <v>213.11015837950768</v>
      </c>
      <c r="EQ119" s="37">
        <f ca="1">IF(R$11="x",Toimenpiteet!$E$115,BQ119*(CQ119/1000)+(Satokasvi!$E$28-Satokasvi!$E$7)+IF(R$8="x",Toimenpiteet!$E$29,0)+IF(R$9="x",Toimenpiteet!$E$60,0)+IF(R$10="x",Toimenpiteet!$E$88,0))/(1+$C$13)^EQ$61</f>
        <v>182.48827790109527</v>
      </c>
      <c r="ER119" s="37">
        <f ca="1">IF(S$11="x",Toimenpiteet!$E$115,BR119*(CR119/1000)+(Satokasvi!$E$28-Satokasvi!$E$7)+IF(S$8="x",Toimenpiteet!$E$29,0)+IF(S$9="x",Toimenpiteet!$E$60,0)+IF(S$10="x",Toimenpiteet!$E$88,0))/(1+$C$13)^ER$61</f>
        <v>92.346827396627546</v>
      </c>
      <c r="ES119" s="37">
        <f ca="1">IF(T$11="x",Toimenpiteet!$E$115,BS119*(CS119/1000)+(Satokasvi!$E$28-Satokasvi!$E$7)+IF(T$8="x",Toimenpiteet!$E$29,0)+IF(T$9="x",Toimenpiteet!$E$60,0)+IF(T$10="x",Toimenpiteet!$E$88,0))/(1+$C$13)^ES$61</f>
        <v>191.87828168982153</v>
      </c>
      <c r="ET119" s="37">
        <f ca="1">IF(U$11="x",Toimenpiteet!$E$115,BT119*(CT119/1000)+(Satokasvi!$E$28-Satokasvi!$E$7)+IF(U$8="x",Toimenpiteet!$E$29,0)+IF(U$9="x",Toimenpiteet!$E$60,0)+IF(U$10="x",Toimenpiteet!$E$88,0))/(1+$C$13)^ET$61</f>
        <v>123.68986132659909</v>
      </c>
      <c r="EU119" s="37">
        <f ca="1">IF(V$11="x",Toimenpiteet!$E$115,BU119*(CU119/1000)+(Satokasvi!$E$28-Satokasvi!$E$7)+IF(V$8="x",Toimenpiteet!$E$29,0)+IF(V$9="x",Toimenpiteet!$E$60,0)+IF(V$10="x",Toimenpiteet!$E$88,0))/(1+$C$13)^EU$61</f>
        <v>74.907018455072446</v>
      </c>
      <c r="EV119" s="37">
        <f ca="1">IF(W$11="x",Toimenpiteet!$E$115,BV119*(CV119/1000)+(Satokasvi!$E$28-Satokasvi!$E$7)+IF(W$8="x",Toimenpiteet!$E$29,0)+IF(W$9="x",Toimenpiteet!$E$60,0)+IF(W$10="x",Toimenpiteet!$E$88,0))/(1+$C$13)^EV$61</f>
        <v>163.23264378893847</v>
      </c>
      <c r="EW119" s="37">
        <f ca="1">IF(X$11="x",Toimenpiteet!$E$115,BW119*(CW119/1000)+(Satokasvi!$E$28-Satokasvi!$E$7)+IF(X$8="x",Toimenpiteet!$E$29,0)+IF(X$9="x",Toimenpiteet!$E$60,0)+IF(X$10="x",Toimenpiteet!$E$88,0))/(1+$C$13)^EW$61</f>
        <v>-138.30151273388518</v>
      </c>
      <c r="EX119" s="37">
        <f ca="1">IF(Y$11="x",Toimenpiteet!$E$115,BX119*(CX119/1000)+(Satokasvi!$E$28-Satokasvi!$E$7)+IF(Y$8="x",Toimenpiteet!$E$29,0)+IF(Y$9="x",Toimenpiteet!$E$60,0)+IF(Y$10="x",Toimenpiteet!$E$88,0))/(1+$C$13)^EX$61</f>
        <v>118.02778878955223</v>
      </c>
      <c r="EY119" s="37">
        <f ca="1">IF(Z$11="x",Toimenpiteet!$E$115,BY119*(CY119/1000)+(Satokasvi!$E$28-Satokasvi!$E$7)+IF(Z$8="x",Toimenpiteet!$E$29,0)+IF(Z$9="x",Toimenpiteet!$E$60,0)+IF(Z$10="x",Toimenpiteet!$E$88,0))/(1+$C$13)^EY$61</f>
        <v>206.78025436470227</v>
      </c>
      <c r="EZ119" s="37">
        <f ca="1">IF(AA$11="x",Toimenpiteet!$E$115,BZ119*(CZ119/1000)+(Satokasvi!$E$28-Satokasvi!$E$7)+IF(AA$8="x",Toimenpiteet!$E$29,0)+IF(AA$9="x",Toimenpiteet!$E$60,0)+IF(AA$10="x",Toimenpiteet!$E$88,0))/(1+$C$13)^EZ$61</f>
        <v>147.05694239414339</v>
      </c>
      <c r="FA119" s="37"/>
      <c r="FB119" s="37">
        <f t="shared" ca="1" si="48"/>
        <v>395.22777398589386</v>
      </c>
      <c r="FC119" s="37">
        <f t="shared" ca="1" si="49"/>
        <v>403.84273402251767</v>
      </c>
      <c r="FD119" s="37">
        <f t="shared" ca="1" si="50"/>
        <v>161.33019429393039</v>
      </c>
      <c r="FE119" s="37">
        <f t="shared" ca="1" si="51"/>
        <v>282.4042857241534</v>
      </c>
      <c r="FF119" s="37">
        <f t="shared" ca="1" si="52"/>
        <v>544.66364790282228</v>
      </c>
      <c r="FG119" s="37">
        <f t="shared" ca="1" si="53"/>
        <v>898.6527990506122</v>
      </c>
      <c r="FH119" s="37">
        <f t="shared" ca="1" si="54"/>
        <v>1017.6099461142441</v>
      </c>
      <c r="FI119" s="37">
        <f t="shared" ca="1" si="55"/>
        <v>1095.9983675502083</v>
      </c>
      <c r="FJ119" s="37">
        <f t="shared" ca="1" si="56"/>
        <v>892.89793347914713</v>
      </c>
      <c r="FK119" s="37">
        <f t="shared" ca="1" si="57"/>
        <v>990.13020727227979</v>
      </c>
      <c r="FL119" s="37">
        <f t="shared" ca="1" si="58"/>
        <v>1350.5116704635784</v>
      </c>
      <c r="FM119" s="37">
        <f t="shared" ca="1" si="59"/>
        <v>1560.346798150968</v>
      </c>
      <c r="FN119" s="37">
        <f t="shared" ca="1" si="60"/>
        <v>1662.3920637850792</v>
      </c>
      <c r="FO119" s="37">
        <f t="shared" ca="1" si="61"/>
        <v>1487.1958452431452</v>
      </c>
      <c r="FP119" s="37">
        <f t="shared" ca="1" si="62"/>
        <v>1700.306003622653</v>
      </c>
      <c r="FQ119" s="37">
        <f t="shared" ca="1" si="63"/>
        <v>1882.7942815237482</v>
      </c>
      <c r="FR119" s="37">
        <f t="shared" ca="1" si="64"/>
        <v>1975.1411089203757</v>
      </c>
      <c r="FS119" s="37">
        <f t="shared" ca="1" si="65"/>
        <v>2167.0193906101972</v>
      </c>
      <c r="FT119" s="37">
        <f t="shared" ca="1" si="66"/>
        <v>2290.7092519367961</v>
      </c>
      <c r="FU119" s="37">
        <f t="shared" ca="1" si="67"/>
        <v>2365.6162703918685</v>
      </c>
      <c r="FV119" s="37">
        <f t="shared" ca="1" si="68"/>
        <v>2528.8489141808068</v>
      </c>
      <c r="FW119" s="37">
        <f t="shared" ca="1" si="69"/>
        <v>2390.5474014469214</v>
      </c>
      <c r="FX119" s="37">
        <f t="shared" ca="1" si="70"/>
        <v>2508.5751902364736</v>
      </c>
      <c r="FY119" s="37">
        <f t="shared" ca="1" si="71"/>
        <v>2715.3554446011758</v>
      </c>
      <c r="FZ119" s="37">
        <f t="shared" ca="1" si="72"/>
        <v>2862.4123869953191</v>
      </c>
      <c r="GA119" s="37"/>
      <c r="GB119" s="37">
        <f t="shared" ca="1" si="73"/>
        <v>395.22777398589386</v>
      </c>
      <c r="GC119" s="37">
        <f t="shared" ca="1" si="74"/>
        <v>403.84273402251767</v>
      </c>
      <c r="GD119" s="37">
        <f t="shared" ca="1" si="23"/>
        <v>161.33019429393039</v>
      </c>
      <c r="GE119" s="37">
        <f t="shared" ca="1" si="24"/>
        <v>282.4042857241534</v>
      </c>
      <c r="GF119" s="37">
        <f t="shared" ca="1" si="25"/>
        <v>544.66364790282228</v>
      </c>
      <c r="GG119" s="37">
        <f t="shared" ca="1" si="26"/>
        <v>898.6527990506122</v>
      </c>
      <c r="GH119" s="37">
        <f t="shared" ca="1" si="27"/>
        <v>1017.6099461142441</v>
      </c>
      <c r="GI119" s="37">
        <f t="shared" ca="1" si="28"/>
        <v>1095.9983675502083</v>
      </c>
      <c r="GJ119" s="37">
        <f t="shared" ca="1" si="29"/>
        <v>892.89793347914713</v>
      </c>
      <c r="GK119" s="37">
        <f t="shared" ca="1" si="30"/>
        <v>990.13020727227979</v>
      </c>
      <c r="GL119" s="37">
        <f t="shared" ca="1" si="31"/>
        <v>1350.5116704635784</v>
      </c>
      <c r="GM119" s="37">
        <f t="shared" ca="1" si="32"/>
        <v>1560.346798150968</v>
      </c>
      <c r="GN119" s="37">
        <f t="shared" ca="1" si="33"/>
        <v>1662.3920637850792</v>
      </c>
      <c r="GO119" s="37">
        <f t="shared" ca="1" si="34"/>
        <v>1487.1958452431452</v>
      </c>
      <c r="GP119" s="37">
        <f t="shared" ca="1" si="35"/>
        <v>1700.306003622653</v>
      </c>
      <c r="GQ119" s="37">
        <f t="shared" ca="1" si="36"/>
        <v>1882.7942815237482</v>
      </c>
      <c r="GR119" s="37">
        <f t="shared" ca="1" si="37"/>
        <v>1975.1411089203757</v>
      </c>
      <c r="GS119" s="37">
        <f t="shared" ca="1" si="38"/>
        <v>2167.0193906101972</v>
      </c>
      <c r="GT119" s="37">
        <f t="shared" ca="1" si="39"/>
        <v>2290.7092519367961</v>
      </c>
      <c r="GU119" s="37">
        <f t="shared" ca="1" si="40"/>
        <v>2365.6162703918685</v>
      </c>
      <c r="GV119" s="37">
        <f t="shared" ca="1" si="41"/>
        <v>2528.8489141808068</v>
      </c>
      <c r="GW119" s="37">
        <f t="shared" ca="1" si="42"/>
        <v>2390.5474014469214</v>
      </c>
      <c r="GX119" s="37">
        <f t="shared" ca="1" si="43"/>
        <v>2508.5751902364736</v>
      </c>
      <c r="GY119" s="37">
        <f t="shared" ca="1" si="44"/>
        <v>2715.3554446011758</v>
      </c>
      <c r="GZ119" s="37">
        <f t="shared" ca="1" si="45"/>
        <v>2862.4123869953191</v>
      </c>
      <c r="HA119" s="37"/>
      <c r="HB119" s="37">
        <f t="shared" ca="1" si="77"/>
        <v>544.66364790282228</v>
      </c>
      <c r="HC119" s="37">
        <f t="shared" ca="1" si="75"/>
        <v>544.66364790282228</v>
      </c>
      <c r="HD119" s="37">
        <f t="shared" ca="1" si="76"/>
        <v>0</v>
      </c>
      <c r="HE119" s="5"/>
      <c r="HF119" s="37">
        <f t="shared" si="91"/>
        <v>-0.16666666666666669</v>
      </c>
      <c r="HG119" s="37">
        <f>$HG$76</f>
        <v>0.10000000000000002</v>
      </c>
      <c r="HH119" s="19">
        <f>IF(C$11="x",0,Satokasvi!$H$6*(1+$HF119)*(1+_xlfn.XLOOKUP($HG119,$HG$67:$HG$76,HH$67:HH$76)))</f>
        <v>2104.1666666666665</v>
      </c>
      <c r="HI119" s="35">
        <f>IF(D$11="x",0,Satokasvi!$H$6*(1+$HF119)*(1+_xlfn.XLOOKUP($HG119,$HG$67:$HG$76,HI$67:HI$76)))</f>
        <v>2124.9999999999995</v>
      </c>
      <c r="HJ119" s="35">
        <f>IF(E$11="x",0,Satokasvi!$H$6*(1+$HF119)*(1+_xlfn.XLOOKUP($HG119,$HG$67:$HG$76,HJ$67:HJ$76)))</f>
        <v>2145.833333333333</v>
      </c>
      <c r="HK119" s="35">
        <f>IF(F$11="x",0,Satokasvi!$H$6*(1+$HF119)*(1+_xlfn.XLOOKUP($HG119,$HG$67:$HG$76,HK$67:HK$76)))</f>
        <v>2166.6666666666665</v>
      </c>
      <c r="HL119" s="35">
        <f>IF(G$11="x",0,Satokasvi!$H$6*(1+$HF119)*(1+_xlfn.XLOOKUP($HG119,$HG$67:$HG$76,HL$67:HL$76)))</f>
        <v>2187.5</v>
      </c>
      <c r="HM119" s="35">
        <f>IF(H$11="x",0,Satokasvi!$H$6*(1+$HF119)*(1+_xlfn.XLOOKUP($HG119,$HG$67:$HG$76,HM$67:HM$76)))</f>
        <v>2208.333333333333</v>
      </c>
      <c r="HN119" s="35">
        <f>IF(I$11="x",0,Satokasvi!$H$6*(1+$HF119)*(1+_xlfn.XLOOKUP($HG119,$HG$67:$HG$76,HN$67:HN$76)))</f>
        <v>2229.1666666666665</v>
      </c>
      <c r="HO119" s="35">
        <f>IF(J$11="x",0,Satokasvi!$H$6*(1+$HF119)*(1+_xlfn.XLOOKUP($HG119,$HG$67:$HG$76,HO$67:HO$76)))</f>
        <v>2250</v>
      </c>
      <c r="HP119" s="35">
        <f>IF(K$11="x",0,Satokasvi!$H$6*(1+$HF119)*(1+_xlfn.XLOOKUP($HG119,$HG$67:$HG$76,HP$67:HP$76)))</f>
        <v>2270.833333333333</v>
      </c>
      <c r="HQ119" s="35">
        <f>IF(L$11="x",0,Satokasvi!$H$6*(1+$HF119)*(1+_xlfn.XLOOKUP($HG119,$HG$67:$HG$76,HQ$67:HQ$76)))</f>
        <v>2291.6666666666665</v>
      </c>
      <c r="HR119" s="35">
        <f>IF(M$11="x",0,Satokasvi!$H$6*(1+$HF119)*(1+_xlfn.XLOOKUP($HG119,$HG$67:$HG$76,HR$67:HR$76)))</f>
        <v>2291.6666666666665</v>
      </c>
      <c r="HS119" s="35">
        <f>IF(N$11="x",0,Satokasvi!$H$6*(1+$HF119)*(1+_xlfn.XLOOKUP($HG119,$HG$67:$HG$76,HS$67:HS$76)))</f>
        <v>2291.6666666666665</v>
      </c>
      <c r="HT119" s="35">
        <f>IF(O$11="x",0,Satokasvi!$H$6*(1+$HF119)*(1+_xlfn.XLOOKUP($HG119,$HG$67:$HG$76,HT$67:HT$76)))</f>
        <v>2291.6666666666665</v>
      </c>
      <c r="HU119" s="35">
        <f>IF(P$11="x",0,Satokasvi!$H$6*(1+$HF119)*(1+_xlfn.XLOOKUP($HG119,$HG$67:$HG$76,HU$67:HU$76)))</f>
        <v>2291.6666666666665</v>
      </c>
      <c r="HV119" s="35">
        <f>IF(Q$11="x",0,Satokasvi!$H$6*(1+$HF119)*(1+_xlfn.XLOOKUP($HG119,$HG$67:$HG$76,HV$67:HV$76)))</f>
        <v>2291.6666666666665</v>
      </c>
      <c r="HW119" s="35">
        <f>IF(R$11="x",0,Satokasvi!$H$6*(1+$HF119)*(1+_xlfn.XLOOKUP($HG119,$HG$67:$HG$76,HW$67:HW$76)))</f>
        <v>2291.6666666666665</v>
      </c>
      <c r="HX119" s="35">
        <f>IF(S$11="x",0,Satokasvi!$H$6*(1+$HF119)*(1+_xlfn.XLOOKUP($HG119,$HG$67:$HG$76,HX$67:HX$76)))</f>
        <v>2291.6666666666665</v>
      </c>
      <c r="HY119" s="35">
        <f>IF(T$11="x",0,Satokasvi!$H$6*(1+$HF119)*(1+_xlfn.XLOOKUP($HG119,$HG$67:$HG$76,HY$67:HY$76)))</f>
        <v>2291.6666666666665</v>
      </c>
      <c r="HZ119" s="35">
        <f>IF(U$11="x",0,Satokasvi!$H$6*(1+$HF119)*(1+_xlfn.XLOOKUP($HG119,$HG$67:$HG$76,HZ$67:HZ$76)))</f>
        <v>2291.6666666666665</v>
      </c>
      <c r="IA119" s="35">
        <f>IF(V$11="x",0,Satokasvi!$H$6*(1+$HF119)*(1+_xlfn.XLOOKUP($HG119,$HG$67:$HG$76,IA$67:IA$76)))</f>
        <v>2291.6666666666665</v>
      </c>
      <c r="IB119" s="35">
        <f>IF(W$11="x",0,Satokasvi!$H$6*(1+$HF119)*(1+_xlfn.XLOOKUP($HG119,$HG$67:$HG$76,IB$67:IB$76)))</f>
        <v>2291.6666666666665</v>
      </c>
      <c r="IC119" s="35">
        <f>IF(X$11="x",0,Satokasvi!$H$6*(1+$HF119)*(1+_xlfn.XLOOKUP($HG119,$HG$67:$HG$76,IC$67:IC$76)))</f>
        <v>2291.6666666666665</v>
      </c>
      <c r="ID119" s="35">
        <f>IF(Y$11="x",0,Satokasvi!$H$6*(1+$HF119)*(1+_xlfn.XLOOKUP($HG119,$HG$67:$HG$76,ID$67:ID$76)))</f>
        <v>2291.6666666666665</v>
      </c>
      <c r="IE119" s="35">
        <f>IF(Z$11="x",0,Satokasvi!$H$6*(1+$HF119)*(1+_xlfn.XLOOKUP($HG119,$HG$67:$HG$76,IE$67:IE$76)))</f>
        <v>2291.6666666666665</v>
      </c>
      <c r="IF119" s="35">
        <f>IF(AA$11="x",0,Satokasvi!$H$6*(1+$HF119)*(1+_xlfn.XLOOKUP($HG119,$HG$67:$HG$76,IF$67:IF$76)))</f>
        <v>2291.6666666666665</v>
      </c>
    </row>
    <row r="120" spans="2:240" x14ac:dyDescent="0.35">
      <c r="B120" s="15">
        <f t="shared" ca="1" si="90"/>
        <v>0.27804839715645568</v>
      </c>
      <c r="C120" s="15">
        <f t="shared" ca="1" si="90"/>
        <v>0.65129846158005411</v>
      </c>
      <c r="D120" s="15">
        <f t="shared" ca="1" si="90"/>
        <v>0.56022778365616632</v>
      </c>
      <c r="E120" s="15">
        <f t="shared" ca="1" si="90"/>
        <v>2.3550334739076861E-2</v>
      </c>
      <c r="F120" s="15">
        <f t="shared" ca="1" si="90"/>
        <v>0.4470110679911723</v>
      </c>
      <c r="G120" s="15">
        <f t="shared" ca="1" si="90"/>
        <v>2.1808714764239068E-2</v>
      </c>
      <c r="H120" s="15">
        <f t="shared" ca="1" si="90"/>
        <v>0.47315729541998874</v>
      </c>
      <c r="I120" s="15">
        <f t="shared" ca="1" si="90"/>
        <v>0.45780439042331333</v>
      </c>
      <c r="J120" s="15">
        <f t="shared" ca="1" si="90"/>
        <v>0.45823407432771324</v>
      </c>
      <c r="K120" s="15">
        <f t="shared" ca="1" si="90"/>
        <v>9.5570045407312176E-2</v>
      </c>
      <c r="L120" s="15">
        <f t="shared" ca="1" si="90"/>
        <v>0.27584825034854799</v>
      </c>
      <c r="M120" s="15">
        <f t="shared" ca="1" si="90"/>
        <v>4.1112979523366788E-2</v>
      </c>
      <c r="N120" s="15">
        <f t="shared" ca="1" si="90"/>
        <v>0.71422244297481907</v>
      </c>
      <c r="O120" s="15">
        <f t="shared" ca="1" si="90"/>
        <v>0.39700610845443485</v>
      </c>
      <c r="P120" s="15">
        <f t="shared" ca="1" si="90"/>
        <v>0.35331057434261859</v>
      </c>
      <c r="Q120" s="15">
        <f t="shared" ca="1" si="90"/>
        <v>0.22112478875141439</v>
      </c>
      <c r="R120" s="15">
        <f t="shared" ca="1" si="89"/>
        <v>0.4970282798851523</v>
      </c>
      <c r="S120" s="15">
        <f t="shared" ca="1" si="89"/>
        <v>0.91715647070500561</v>
      </c>
      <c r="T120" s="15">
        <f t="shared" ca="1" si="88"/>
        <v>0.56540864733762752</v>
      </c>
      <c r="U120" s="15">
        <f t="shared" ca="1" si="88"/>
        <v>0.90771043025399389</v>
      </c>
      <c r="V120" s="15">
        <f t="shared" ca="1" si="88"/>
        <v>0.98112528304332303</v>
      </c>
      <c r="W120" s="15">
        <f t="shared" ca="1" si="88"/>
        <v>3.6957701483266048E-2</v>
      </c>
      <c r="X120" s="15">
        <f t="shared" ca="1" si="88"/>
        <v>0.99848500933403239</v>
      </c>
      <c r="Y120" s="15">
        <f t="shared" ca="1" si="88"/>
        <v>0.49144097110384222</v>
      </c>
      <c r="Z120" s="15">
        <f t="shared" ca="1" si="88"/>
        <v>0.61585765099351319</v>
      </c>
      <c r="AB120" s="5">
        <f ca="1">_xlfn.NORM.INV(B120,Satokasvi!$H$8,Satokasvi!$I$8)*_xlfn.BINOM.INV(1,(1-Satokasvi!$H$15),B120)</f>
        <v>2352.8377641365141</v>
      </c>
      <c r="AC120" s="5">
        <f ca="1">_xlfn.NORM.INV(C120,Satokasvi!$H$8,Satokasvi!$I$8)*_xlfn.BINOM.INV(1,(1-Satokasvi!$H$15),C120)</f>
        <v>2597.2071046487868</v>
      </c>
      <c r="AD120" s="5">
        <f ca="1">_xlfn.NORM.INV(D120,Satokasvi!$H$8,Satokasvi!$I$8)*_xlfn.BINOM.INV(1,(1-Satokasvi!$H$15),D120)</f>
        <v>2537.8866883881492</v>
      </c>
      <c r="AE120" s="5">
        <f ca="1">_xlfn.NORM.INV(E120,Satokasvi!$H$8,Satokasvi!$I$8)*_xlfn.BINOM.INV(1,(1-Satokasvi!$H$15),E120)</f>
        <v>0</v>
      </c>
      <c r="AF120" s="5">
        <f ca="1">_xlfn.NORM.INV(F120,Satokasvi!$H$8,Satokasvi!$I$8)*_xlfn.BINOM.INV(1,(1-Satokasvi!$H$15),F120)</f>
        <v>2466.6958667629278</v>
      </c>
      <c r="AG120" s="5">
        <f ca="1">_xlfn.NORM.INV(G120,Satokasvi!$H$8,Satokasvi!$I$8)*_xlfn.BINOM.INV(1,(1-Satokasvi!$H$15),G120)</f>
        <v>0</v>
      </c>
      <c r="AH120" s="5">
        <f ca="1">_xlfn.NORM.INV(H120,Satokasvi!$H$8,Satokasvi!$I$8)*_xlfn.BINOM.INV(1,(1-Satokasvi!$H$15),H120)</f>
        <v>2483.1661170687266</v>
      </c>
      <c r="AI120" s="5">
        <f ca="1">_xlfn.NORM.INV(I120,Satokasvi!$H$8,Satokasvi!$I$8)*_xlfn.BINOM.INV(1,(1-Satokasvi!$H$15),I120)</f>
        <v>2473.5083274911813</v>
      </c>
      <c r="AJ120" s="5">
        <f ca="1">_xlfn.NORM.INV(J120,Satokasvi!$H$8,Satokasvi!$I$8)*_xlfn.BINOM.INV(1,(1-Satokasvi!$H$15),J120)</f>
        <v>2473.7790924908863</v>
      </c>
      <c r="AK120" s="5">
        <f ca="1">_xlfn.NORM.INV(K120,Satokasvi!$H$8,Satokasvi!$I$8)*_xlfn.BINOM.INV(1,(1-Satokasvi!$H$15),K120)</f>
        <v>0</v>
      </c>
      <c r="AL120" s="5">
        <f ca="1">_xlfn.NORM.INV(L120,Satokasvi!$H$8,Satokasvi!$I$8)*_xlfn.BINOM.INV(1,(1-Satokasvi!$H$15),L120)</f>
        <v>2351.1950290229934</v>
      </c>
      <c r="AM120" s="5">
        <f ca="1">_xlfn.NORM.INV(M120,Satokasvi!$H$8,Satokasvi!$I$8)*_xlfn.BINOM.INV(1,(1-Satokasvi!$H$15),M120)</f>
        <v>0</v>
      </c>
      <c r="AN120" s="5">
        <f ca="1">_xlfn.NORM.INV(N120,Satokasvi!$H$8,Satokasvi!$I$8)*_xlfn.BINOM.INV(1,(1-Satokasvi!$H$15),N120)</f>
        <v>2641.4406719804492</v>
      </c>
      <c r="AO120" s="5">
        <f ca="1">_xlfn.NORM.INV(O120,Satokasvi!$H$8,Satokasvi!$I$8)*_xlfn.BINOM.INV(1,(1-Satokasvi!$H$15),O120)</f>
        <v>2434.7239707610947</v>
      </c>
      <c r="AP120" s="5">
        <f ca="1">_xlfn.NORM.INV(P120,Satokasvi!$H$8,Satokasvi!$I$8)*_xlfn.BINOM.INV(1,(1-Satokasvi!$H$15),P120)</f>
        <v>2405.9005390306734</v>
      </c>
      <c r="AQ120" s="5">
        <f ca="1">_xlfn.NORM.INV(Q120,Satokasvi!$H$8,Satokasvi!$I$8)*_xlfn.BINOM.INV(1,(1-Satokasvi!$H$15),Q120)</f>
        <v>0</v>
      </c>
      <c r="AR120" s="5">
        <f ca="1">_xlfn.NORM.INV(R120,Satokasvi!$H$8,Satokasvi!$I$8)*_xlfn.BINOM.INV(1,(1-Satokasvi!$H$15),R120)</f>
        <v>2498.1377333616761</v>
      </c>
      <c r="AS120" s="5">
        <f ca="1">_xlfn.NORM.INV(S120,Satokasvi!$H$8,Satokasvi!$I$8)*_xlfn.BINOM.INV(1,(1-Satokasvi!$H$15),S120)</f>
        <v>2846.5490032709095</v>
      </c>
      <c r="AT120" s="5">
        <f ca="1">_xlfn.NORM.INV(T120,Satokasvi!$H$8,Satokasvi!$I$8)*_xlfn.BINOM.INV(1,(1-Satokasvi!$H$15),T120)</f>
        <v>2541.1741779236745</v>
      </c>
      <c r="AU120" s="5">
        <f ca="1">_xlfn.NORM.INV(U120,Satokasvi!$H$8,Satokasvi!$I$8)*_xlfn.BINOM.INV(1,(1-Satokasvi!$H$15),U120)</f>
        <v>2831.696759449721</v>
      </c>
      <c r="AV120" s="5">
        <f ca="1">_xlfn.NORM.INV(V120,Satokasvi!$H$8,Satokasvi!$I$8)*_xlfn.BINOM.INV(1,(1-Satokasvi!$H$15),V120)</f>
        <v>3019.3912736675784</v>
      </c>
      <c r="AW120" s="5">
        <f ca="1">_xlfn.NORM.INV(W120,Satokasvi!$H$8,Satokasvi!$I$8)*_xlfn.BINOM.INV(1,(1-Satokasvi!$H$15),W120)</f>
        <v>0</v>
      </c>
      <c r="AX120" s="5">
        <f ca="1">_xlfn.NORM.INV(X120,Satokasvi!$H$8,Satokasvi!$I$8)*_xlfn.BINOM.INV(1,(1-Satokasvi!$H$15),X120)</f>
        <v>3241.1699474369498</v>
      </c>
      <c r="AY120" s="5">
        <f ca="1">_xlfn.NORM.INV(Y120,Satokasvi!$H$8,Satokasvi!$I$8)*_xlfn.BINOM.INV(1,(1-Satokasvi!$H$15),Y120)</f>
        <v>2494.6360125108918</v>
      </c>
      <c r="AZ120" s="5">
        <f ca="1">_xlfn.NORM.INV(Z120,Satokasvi!$H$8,Satokasvi!$I$8)*_xlfn.BINOM.INV(1,(1-Satokasvi!$H$15),Z120)</f>
        <v>2573.6548312092877</v>
      </c>
      <c r="BB120" s="5">
        <f ca="1">IF(C$11="x",0,_xlfn.NORM.INV(B120,Satokasvi!$H$8,Satokasvi!$I$8)*IF(C$8="x",(1+Toimenpiteet!$C$7),1)*IF(C$9="x",(1+Toimenpiteet!$C$34),1)*(1+C$30)*_xlfn.BINOM.INV(1,(1-(Satokasvi!$H$15*(1+C$41))),B120))</f>
        <v>2352.8377641365141</v>
      </c>
      <c r="BC120" s="5">
        <f ca="1">IF(D$11="x",0,_xlfn.NORM.INV(C120,Satokasvi!$H$8,Satokasvi!$I$8)*IF(D$8="x",(1+Toimenpiteet!$C$7),1)*IF(D$9="x",(1+Toimenpiteet!$C$34),1)*(1+D$30)*_xlfn.BINOM.INV(1,(1-(Satokasvi!$H$15*(1+D$41))),C120))</f>
        <v>2597.2071046487868</v>
      </c>
      <c r="BD120" s="5">
        <f ca="1">IF(E$11="x",0,_xlfn.NORM.INV(D120,Satokasvi!$H$8,Satokasvi!$I$8)*IF(E$8="x",(1+Toimenpiteet!$C$7),1)*IF(E$9="x",(1+Toimenpiteet!$C$34),1)*(1+E$30)*_xlfn.BINOM.INV(1,(1-(Satokasvi!$H$15*(1+E$41))),D120))</f>
        <v>2537.8866883881492</v>
      </c>
      <c r="BE120" s="5">
        <f ca="1">IF(F$11="x",0,_xlfn.NORM.INV(E120,Satokasvi!$H$8,Satokasvi!$I$8)*IF(F$8="x",(1+Toimenpiteet!$C$7),1)*IF(F$9="x",(1+Toimenpiteet!$C$34),1)*(1+F$30)*_xlfn.BINOM.INV(1,(1-(Satokasvi!$H$15*(1+F$41))),E120))</f>
        <v>0</v>
      </c>
      <c r="BF120" s="5">
        <f ca="1">IF(G$11="x",0,_xlfn.NORM.INV(F120,Satokasvi!$H$8,Satokasvi!$I$8)*IF(G$8="x",(1+Toimenpiteet!$C$7),1)*IF(G$9="x",(1+Toimenpiteet!$C$34),1)*(1+G$30)*_xlfn.BINOM.INV(1,(1-(Satokasvi!$H$15*(1+G$41))),F120))</f>
        <v>2466.6958667629278</v>
      </c>
      <c r="BG120" s="5">
        <f ca="1">IF(H$11="x",0,_xlfn.NORM.INV(G120,Satokasvi!$H$8,Satokasvi!$I$8)*IF(H$8="x",(1+Toimenpiteet!$C$7),1)*IF(H$9="x",(1+Toimenpiteet!$C$34),1)*(1+H$30)*_xlfn.BINOM.INV(1,(1-(Satokasvi!$H$15*(1+H$41))),G120))</f>
        <v>0</v>
      </c>
      <c r="BH120" s="5">
        <f ca="1">IF(I$11="x",0,_xlfn.NORM.INV(H120,Satokasvi!$H$8,Satokasvi!$I$8)*IF(I$8="x",(1+Toimenpiteet!$C$7),1)*IF(I$9="x",(1+Toimenpiteet!$C$34),1)*(1+I$30)*_xlfn.BINOM.INV(1,(1-(Satokasvi!$H$15*(1+I$41))),H120))</f>
        <v>2483.1661170687266</v>
      </c>
      <c r="BI120" s="5">
        <f ca="1">IF(J$11="x",0,_xlfn.NORM.INV(I120,Satokasvi!$H$8,Satokasvi!$I$8)*IF(J$8="x",(1+Toimenpiteet!$C$7),1)*IF(J$9="x",(1+Toimenpiteet!$C$34),1)*(1+J$30)*_xlfn.BINOM.INV(1,(1-(Satokasvi!$H$15*(1+J$41))),I120))</f>
        <v>2473.5083274911813</v>
      </c>
      <c r="BJ120" s="5">
        <f ca="1">IF(K$11="x",0,_xlfn.NORM.INV(J120,Satokasvi!$H$8,Satokasvi!$I$8)*IF(K$8="x",(1+Toimenpiteet!$C$7),1)*IF(K$9="x",(1+Toimenpiteet!$C$34),1)*(1+K$30)*_xlfn.BINOM.INV(1,(1-(Satokasvi!$H$15*(1+K$41))),J120))</f>
        <v>2473.7790924908863</v>
      </c>
      <c r="BK120" s="5">
        <f ca="1">IF(L$11="x",0,_xlfn.NORM.INV(K120,Satokasvi!$H$8,Satokasvi!$I$8)*IF(L$8="x",(1+Toimenpiteet!$C$7),1)*IF(L$9="x",(1+Toimenpiteet!$C$34),1)*(1+L$30)*_xlfn.BINOM.INV(1,(1-(Satokasvi!$H$15*(1+L$41))),K120))</f>
        <v>0</v>
      </c>
      <c r="BL120" s="5">
        <f ca="1">IF(M$11="x",0,_xlfn.NORM.INV(L120,Satokasvi!$H$8,Satokasvi!$I$8)*IF(M$8="x",(1+Toimenpiteet!$C$7),1)*IF(M$9="x",(1+Toimenpiteet!$C$34),1)*(1+M$30)*_xlfn.BINOM.INV(1,(1-(Satokasvi!$H$15*(1+M$41))),L120))</f>
        <v>2351.1950290229934</v>
      </c>
      <c r="BM120" s="5">
        <f ca="1">IF(N$11="x",0,_xlfn.NORM.INV(M120,Satokasvi!$H$8,Satokasvi!$I$8)*IF(N$8="x",(1+Toimenpiteet!$C$7),1)*IF(N$9="x",(1+Toimenpiteet!$C$34),1)*(1+N$30)*_xlfn.BINOM.INV(1,(1-(Satokasvi!$H$15*(1+N$41))),M120))</f>
        <v>0</v>
      </c>
      <c r="BN120" s="5">
        <f ca="1">IF(O$11="x",0,_xlfn.NORM.INV(N120,Satokasvi!$H$8,Satokasvi!$I$8)*IF(O$8="x",(1+Toimenpiteet!$C$7),1)*IF(O$9="x",(1+Toimenpiteet!$C$34),1)*(1+O$30)*_xlfn.BINOM.INV(1,(1-(Satokasvi!$H$15*(1+O$41))),N120))</f>
        <v>2641.4406719804492</v>
      </c>
      <c r="BO120" s="5">
        <f ca="1">IF(P$11="x",0,_xlfn.NORM.INV(O120,Satokasvi!$H$8,Satokasvi!$I$8)*IF(P$8="x",(1+Toimenpiteet!$C$7),1)*IF(P$9="x",(1+Toimenpiteet!$C$34),1)*(1+P$30)*_xlfn.BINOM.INV(1,(1-(Satokasvi!$H$15*(1+P$41))),O120))</f>
        <v>2434.7239707610947</v>
      </c>
      <c r="BP120" s="5">
        <f ca="1">IF(Q$11="x",0,_xlfn.NORM.INV(P120,Satokasvi!$H$8,Satokasvi!$I$8)*IF(Q$8="x",(1+Toimenpiteet!$C$7),1)*IF(Q$9="x",(1+Toimenpiteet!$C$34),1)*(1+Q$30)*_xlfn.BINOM.INV(1,(1-(Satokasvi!$H$15*(1+Q$41))),P120))</f>
        <v>2405.9005390306734</v>
      </c>
      <c r="BQ120" s="5">
        <f ca="1">IF(R$11="x",0,_xlfn.NORM.INV(Q120,Satokasvi!$H$8,Satokasvi!$I$8)*IF(R$8="x",(1+Toimenpiteet!$C$7),1)*IF(R$9="x",(1+Toimenpiteet!$C$34),1)*(1+R$30)*_xlfn.BINOM.INV(1,(1-(Satokasvi!$H$15*(1+R$41))),Q120))</f>
        <v>0</v>
      </c>
      <c r="BR120" s="5">
        <f ca="1">IF(S$11="x",0,_xlfn.NORM.INV(R120,Satokasvi!$H$8,Satokasvi!$I$8)*IF(S$8="x",(1+Toimenpiteet!$C$7),1)*IF(S$9="x",(1+Toimenpiteet!$C$34),1)*(1+S$30)*_xlfn.BINOM.INV(1,(1-(Satokasvi!$H$15*(1+S$41))),R120))</f>
        <v>2498.1377333616761</v>
      </c>
      <c r="BS120" s="5">
        <f ca="1">IF(T$11="x",0,_xlfn.NORM.INV(S120,Satokasvi!$H$8,Satokasvi!$I$8)*IF(T$8="x",(1+Toimenpiteet!$C$7),1)*IF(T$9="x",(1+Toimenpiteet!$C$34),1)*(1+T$30)*_xlfn.BINOM.INV(1,(1-(Satokasvi!$H$15*(1+T$41))),S120))</f>
        <v>2846.5490032709095</v>
      </c>
      <c r="BT120" s="5">
        <f ca="1">IF(U$11="x",0,_xlfn.NORM.INV(T120,Satokasvi!$H$8,Satokasvi!$I$8)*IF(U$8="x",(1+Toimenpiteet!$C$7),1)*IF(U$9="x",(1+Toimenpiteet!$C$34),1)*(1+U$30)*_xlfn.BINOM.INV(1,(1-(Satokasvi!$H$15*(1+U$41))),T120))</f>
        <v>2541.1741779236745</v>
      </c>
      <c r="BU120" s="5">
        <f ca="1">IF(V$11="x",0,_xlfn.NORM.INV(U120,Satokasvi!$H$8,Satokasvi!$I$8)*IF(V$8="x",(1+Toimenpiteet!$C$7),1)*IF(V$9="x",(1+Toimenpiteet!$C$34),1)*(1+V$30)*_xlfn.BINOM.INV(1,(1-(Satokasvi!$H$15*(1+V$41))),U120))</f>
        <v>2831.696759449721</v>
      </c>
      <c r="BV120" s="5">
        <f ca="1">IF(W$11="x",0,_xlfn.NORM.INV(V120,Satokasvi!$H$8,Satokasvi!$I$8)*IF(W$8="x",(1+Toimenpiteet!$C$7),1)*IF(W$9="x",(1+Toimenpiteet!$C$34),1)*(1+W$30)*_xlfn.BINOM.INV(1,(1-(Satokasvi!$H$15*(1+W$41))),V120))</f>
        <v>3019.3912736675784</v>
      </c>
      <c r="BW120" s="5">
        <f ca="1">IF(X$11="x",0,_xlfn.NORM.INV(W120,Satokasvi!$H$8,Satokasvi!$I$8)*IF(X$8="x",(1+Toimenpiteet!$C$7),1)*IF(X$9="x",(1+Toimenpiteet!$C$34),1)*(1+X$30)*_xlfn.BINOM.INV(1,(1-(Satokasvi!$H$15*(1+X$41))),W120))</f>
        <v>0</v>
      </c>
      <c r="BX120" s="5">
        <f ca="1">IF(Y$11="x",0,_xlfn.NORM.INV(X120,Satokasvi!$H$8,Satokasvi!$I$8)*IF(Y$8="x",(1+Toimenpiteet!$C$7),1)*IF(Y$9="x",(1+Toimenpiteet!$C$34),1)*(1+Y$30)*_xlfn.BINOM.INV(1,(1-(Satokasvi!$H$15*(1+Y$41))),X120))</f>
        <v>3241.1699474369498</v>
      </c>
      <c r="BY120" s="5">
        <f ca="1">IF(Z$11="x",0,_xlfn.NORM.INV(Y120,Satokasvi!$H$8,Satokasvi!$I$8)*IF(Z$8="x",(1+Toimenpiteet!$C$7),1)*IF(Z$9="x",(1+Toimenpiteet!$C$34),1)*(1+Z$30)*_xlfn.BINOM.INV(1,(1-(Satokasvi!$H$15*(1+Z$41))),Y120))</f>
        <v>2494.6360125108918</v>
      </c>
      <c r="BZ120" s="5">
        <f ca="1">IF(AA$11="x",0,_xlfn.NORM.INV(Z120,Satokasvi!$H$8,Satokasvi!$I$8)*IF(AA$8="x",(1+Toimenpiteet!$C$7),1)*IF(AA$9="x",(1+Toimenpiteet!$C$34),1)*(1+AA$30)*_xlfn.BINOM.INV(1,(1-(Satokasvi!$H$15*(1+AA$41))),Z120))</f>
        <v>2573.6548312092877</v>
      </c>
      <c r="CB120" s="35">
        <f ca="1">_xlfn.NORM.INV(RAND(),Satokasvi!$H$13,Satokasvi!$I$13)</f>
        <v>220.16992753006309</v>
      </c>
      <c r="CC120" s="35">
        <f ca="1">_xlfn.NORM.INV(RAND(),Satokasvi!$H$13,Satokasvi!$I$13)</f>
        <v>163.54145679646797</v>
      </c>
      <c r="CD120" s="35">
        <f ca="1">_xlfn.NORM.INV(RAND(),Satokasvi!$H$13,Satokasvi!$I$13)</f>
        <v>156.11959405627459</v>
      </c>
      <c r="CE120" s="35">
        <f ca="1">_xlfn.NORM.INV(RAND(),Satokasvi!$H$13,Satokasvi!$I$13)</f>
        <v>115.21946219955932</v>
      </c>
      <c r="CF120" s="35">
        <f ca="1">_xlfn.NORM.INV(RAND(),Satokasvi!$H$13,Satokasvi!$I$13)</f>
        <v>251.05234239474294</v>
      </c>
      <c r="CG120" s="35">
        <f ca="1">_xlfn.NORM.INV(RAND(),Satokasvi!$H$13,Satokasvi!$I$13)</f>
        <v>139.83241519062145</v>
      </c>
      <c r="CH120" s="35">
        <f ca="1">_xlfn.NORM.INV(RAND(),Satokasvi!$H$13,Satokasvi!$I$13)</f>
        <v>207.23192079111919</v>
      </c>
      <c r="CI120" s="35">
        <f ca="1">_xlfn.NORM.INV(RAND(),Satokasvi!$H$13,Satokasvi!$I$13)</f>
        <v>203.45336199739572</v>
      </c>
      <c r="CJ120" s="35">
        <f ca="1">_xlfn.NORM.INV(RAND(),Satokasvi!$H$13,Satokasvi!$I$13)</f>
        <v>114.32145905631594</v>
      </c>
      <c r="CK120" s="35">
        <f ca="1">_xlfn.NORM.INV(RAND(),Satokasvi!$H$13,Satokasvi!$I$13)</f>
        <v>165.38337442884557</v>
      </c>
      <c r="CL120" s="35">
        <f ca="1">_xlfn.NORM.INV(RAND(),Satokasvi!$H$13,Satokasvi!$I$13)</f>
        <v>162.57218564367457</v>
      </c>
      <c r="CM120" s="35">
        <f ca="1">_xlfn.NORM.INV(RAND(),Satokasvi!$H$13,Satokasvi!$I$13)</f>
        <v>187.10562559531988</v>
      </c>
      <c r="CN120" s="35">
        <f ca="1">_xlfn.NORM.INV(RAND(),Satokasvi!$H$13,Satokasvi!$I$13)</f>
        <v>153.0968207269533</v>
      </c>
      <c r="CO120" s="35">
        <f ca="1">_xlfn.NORM.INV(RAND(),Satokasvi!$H$13,Satokasvi!$I$13)</f>
        <v>195.99464676919985</v>
      </c>
      <c r="CP120" s="35">
        <f ca="1">_xlfn.NORM.INV(RAND(),Satokasvi!$H$13,Satokasvi!$I$13)</f>
        <v>288.61592924868313</v>
      </c>
      <c r="CQ120" s="35">
        <f ca="1">_xlfn.NORM.INV(RAND(),Satokasvi!$H$13,Satokasvi!$I$13)</f>
        <v>203.57538339939208</v>
      </c>
      <c r="CR120" s="35">
        <f ca="1">_xlfn.NORM.INV(RAND(),Satokasvi!$H$13,Satokasvi!$I$13)</f>
        <v>210.21970360967026</v>
      </c>
      <c r="CS120" s="35">
        <f ca="1">_xlfn.NORM.INV(RAND(),Satokasvi!$H$13,Satokasvi!$I$13)</f>
        <v>170.8820798080215</v>
      </c>
      <c r="CT120" s="35">
        <f ca="1">_xlfn.NORM.INV(RAND(),Satokasvi!$H$13,Satokasvi!$I$13)</f>
        <v>225.77657078606319</v>
      </c>
      <c r="CU120" s="35">
        <f ca="1">_xlfn.NORM.INV(RAND(),Satokasvi!$H$13,Satokasvi!$I$13)</f>
        <v>165.18285122714497</v>
      </c>
      <c r="CV120" s="35">
        <f ca="1">_xlfn.NORM.INV(RAND(),Satokasvi!$H$13,Satokasvi!$I$13)</f>
        <v>201.09637122737428</v>
      </c>
      <c r="CW120" s="35">
        <f ca="1">_xlfn.NORM.INV(RAND(),Satokasvi!$H$13,Satokasvi!$I$13)</f>
        <v>123.49216410385192</v>
      </c>
      <c r="CX120" s="35">
        <f ca="1">_xlfn.NORM.INV(RAND(),Satokasvi!$H$13,Satokasvi!$I$13)</f>
        <v>186.75581720828865</v>
      </c>
      <c r="CY120" s="35">
        <f ca="1">_xlfn.NORM.INV(RAND(),Satokasvi!$H$13,Satokasvi!$I$13)</f>
        <v>202.58905130712648</v>
      </c>
      <c r="CZ120" s="35">
        <f ca="1">_xlfn.NORM.INV(RAND(),Satokasvi!$H$13,Satokasvi!$I$13)</f>
        <v>207.1463334047321</v>
      </c>
      <c r="DB120" s="37">
        <f ca="1">(AB120*(CB120/1000)+(Satokasvi!$E$28-Satokasvi!$E$7))/(1+$C$13)^DB$61</f>
        <v>245.6544854562446</v>
      </c>
      <c r="DC120" s="37">
        <f ca="1">(AC120*(CC120/1000)+(Satokasvi!$E$28-Satokasvi!$E$7))/(1+$C$13)^DC$61</f>
        <v>150.58067065359532</v>
      </c>
      <c r="DD120" s="37">
        <f ca="1">(AD120*(CD120/1000)+(Satokasvi!$E$28-Satokasvi!$E$7))/(1+$C$13)^DD$61</f>
        <v>120.07925085769907</v>
      </c>
      <c r="DE120" s="37">
        <f ca="1">(AE120*(CE120/1000)+(Satokasvi!$E$28-Satokasvi!$E$7))/(1+$C$13)^DE$61</f>
        <v>-235.44906769765757</v>
      </c>
      <c r="DF120" s="37">
        <f ca="1">(AF120*(CF120/1000)+(Satokasvi!$E$28-Satokasvi!$E$7))/(1+$C$13)^DF$61</f>
        <v>305.59622023823937</v>
      </c>
      <c r="DG120" s="37">
        <f ca="1">(AG120*(CG120/1000)+(Satokasvi!$E$28-Satokasvi!$E$7))/(1+$C$13)^DG$61</f>
        <v>-221.93332802116842</v>
      </c>
      <c r="DH120" s="37">
        <f ca="1">(AH120*(CH120/1000)+(Satokasvi!$E$28-Satokasvi!$E$7))/(1+$C$13)^DH$61</f>
        <v>202.94055439364422</v>
      </c>
      <c r="DI120" s="37">
        <f ca="1">(AI120*(CI120/1000)+(Satokasvi!$E$28-Satokasvi!$E$7))/(1+$C$13)^DI$61</f>
        <v>188.07168613870709</v>
      </c>
      <c r="DJ120" s="37">
        <f ca="1">(AJ120*(CJ120/1000)+(Satokasvi!$E$28-Satokasvi!$E$7))/(1+$C$13)^DJ$61</f>
        <v>13.646843342005356</v>
      </c>
      <c r="DK120" s="37">
        <f ca="1">(AK120*(CK120/1000)+(Satokasvi!$E$28-Satokasvi!$E$7))/(1+$C$13)^DK$61</f>
        <v>-197.18488744763218</v>
      </c>
      <c r="DL120" s="37">
        <f ca="1">(AL120*(CL120/1000)+(Satokasvi!$E$28-Satokasvi!$E$7))/(1+$C$13)^DL$61</f>
        <v>84.695886455554898</v>
      </c>
      <c r="DM120" s="37">
        <f ca="1">(AM120*(CM120/1000)+(Satokasvi!$E$28-Satokasvi!$E$7))/(1+$C$13)^DM$61</f>
        <v>-185.86566825113789</v>
      </c>
      <c r="DN120" s="37">
        <f ca="1">(AN120*(CN120/1000)+(Satokasvi!$E$28-Satokasvi!$E$7))/(1+$C$13)^DN$61</f>
        <v>94.922008083453889</v>
      </c>
      <c r="DO120" s="37">
        <f ca="1">(AO120*(CO120/1000)+(Satokasvi!$E$28-Satokasvi!$E$7))/(1+$C$13)^DO$61</f>
        <v>140.2844810744368</v>
      </c>
      <c r="DP120" s="37">
        <f ca="1">(AP120*(CP120/1000)+(Satokasvi!$E$28-Satokasvi!$E$7))/(1+$C$13)^DP$61</f>
        <v>275.60346588575425</v>
      </c>
      <c r="DQ120" s="37">
        <f ca="1">(AQ120*(CQ120/1000)+(Satokasvi!$E$28-Satokasvi!$E$7))/(1+$C$13)^DQ$61</f>
        <v>-165.13923889333032</v>
      </c>
      <c r="DR120" s="37">
        <f ca="1">(AR120*(CR120/1000)+(Satokasvi!$E$28-Satokasvi!$E$7))/(1+$C$13)^DR$61</f>
        <v>157.3997317138375</v>
      </c>
      <c r="DS120" s="37">
        <f ca="1">(AS120*(CS120/1000)+(Satokasvi!$E$28-Satokasvi!$E$7))/(1+$C$13)^DS$61</f>
        <v>130.06338927247901</v>
      </c>
      <c r="DT120" s="37">
        <f ca="1">(AT120*(CT120/1000)+(Satokasvi!$E$28-Satokasvi!$E$7))/(1+$C$13)^DT$61</f>
        <v>176.06873447623366</v>
      </c>
      <c r="DU120" s="37">
        <f ca="1">(AU120*(CU120/1000)+(Satokasvi!$E$28-Satokasvi!$E$7))/(1+$C$13)^DU$61</f>
        <v>112.25651036586474</v>
      </c>
      <c r="DV120" s="37">
        <f ca="1">(AV120*(CV120/1000)+(Satokasvi!$E$28-Satokasvi!$E$7))/(1+$C$13)^DV$61</f>
        <v>183.94324944769349</v>
      </c>
      <c r="DW120" s="37">
        <f ca="1">(AW120*(CW120/1000)+(Satokasvi!$E$28-Satokasvi!$E$7))/(1+$C$13)^DW$61</f>
        <v>-138.30151273388518</v>
      </c>
      <c r="DX120" s="37">
        <f ca="1">(AX120*(CX120/1000)+(Satokasvi!$E$28-Satokasvi!$E$7))/(1+$C$13)^DX$61</f>
        <v>172.43092224534519</v>
      </c>
      <c r="DY120" s="37">
        <f ca="1">(AY120*(CY120/1000)+(Satokasvi!$E$28-Satokasvi!$E$7))/(1+$C$13)^DY$61</f>
        <v>118.25395516801549</v>
      </c>
      <c r="DZ120" s="37">
        <f ca="1">(AZ120*(CZ120/1000)+(Satokasvi!$E$28-Satokasvi!$E$7))/(1+$C$13)^DZ$61</f>
        <v>128.05711529238394</v>
      </c>
      <c r="EB120" s="37">
        <f ca="1">IF(C$11="x",Toimenpiteet!$E$115,BB120*(CB120/1000)+(Satokasvi!$E$28-Satokasvi!$E$7)+IF(C$8="x",Toimenpiteet!$E$29,0)+IF(C$9="x",Toimenpiteet!$E$60,0)+IF(C$10="x",Toimenpiteet!$E$88,0))/(1+$C$13)^EB$61</f>
        <v>245.6544854562446</v>
      </c>
      <c r="EC120" s="37">
        <f ca="1">IF(D$11="x",Toimenpiteet!$E$115,BC120*(CC120/1000)+(Satokasvi!$E$28-Satokasvi!$E$7)+IF(D$8="x",Toimenpiteet!$E$29,0)+IF(D$9="x",Toimenpiteet!$E$60,0)+IF(D$10="x",Toimenpiteet!$E$88,0))/(1+$C$13)^EC$61</f>
        <v>150.58067065359532</v>
      </c>
      <c r="ED120" s="37">
        <f ca="1">IF(E$11="x",Toimenpiteet!$E$115,BD120*(CD120/1000)+(Satokasvi!$E$28-Satokasvi!$E$7)+IF(E$8="x",Toimenpiteet!$E$29,0)+IF(E$9="x",Toimenpiteet!$E$60,0)+IF(E$10="x",Toimenpiteet!$E$88,0))/(1+$C$13)^ED$61</f>
        <v>120.07925085769907</v>
      </c>
      <c r="EE120" s="37">
        <f ca="1">IF(F$11="x",Toimenpiteet!$E$115,BE120*(CE120/1000)+(Satokasvi!$E$28-Satokasvi!$E$7)+IF(F$8="x",Toimenpiteet!$E$29,0)+IF(F$9="x",Toimenpiteet!$E$60,0)+IF(F$10="x",Toimenpiteet!$E$88,0))/(1+$C$13)^EE$61</f>
        <v>-235.44906769765757</v>
      </c>
      <c r="EF120" s="37">
        <f ca="1">IF(G$11="x",Toimenpiteet!$E$115,BF120*(CF120/1000)+(Satokasvi!$E$28-Satokasvi!$E$7)+IF(G$8="x",Toimenpiteet!$E$29,0)+IF(G$9="x",Toimenpiteet!$E$60,0)+IF(G$10="x",Toimenpiteet!$E$88,0))/(1+$C$13)^EF$61</f>
        <v>305.59622023823937</v>
      </c>
      <c r="EG120" s="37">
        <f ca="1">IF(H$11="x",Toimenpiteet!$E$115,BG120*(CG120/1000)+(Satokasvi!$E$28-Satokasvi!$E$7)+IF(H$8="x",Toimenpiteet!$E$29,0)+IF(H$9="x",Toimenpiteet!$E$60,0)+IF(H$10="x",Toimenpiteet!$E$88,0))/(1+$C$13)^EG$61</f>
        <v>-221.93332802116842</v>
      </c>
      <c r="EH120" s="37">
        <f ca="1">IF(I$11="x",Toimenpiteet!$E$115,BH120*(CH120/1000)+(Satokasvi!$E$28-Satokasvi!$E$7)+IF(I$8="x",Toimenpiteet!$E$29,0)+IF(I$9="x",Toimenpiteet!$E$60,0)+IF(I$10="x",Toimenpiteet!$E$88,0))/(1+$C$13)^EH$61</f>
        <v>202.94055439364422</v>
      </c>
      <c r="EI120" s="37">
        <f ca="1">IF(J$11="x",Toimenpiteet!$E$115,BI120*(CI120/1000)+(Satokasvi!$E$28-Satokasvi!$E$7)+IF(J$8="x",Toimenpiteet!$E$29,0)+IF(J$9="x",Toimenpiteet!$E$60,0)+IF(J$10="x",Toimenpiteet!$E$88,0))/(1+$C$13)^EI$61</f>
        <v>188.07168613870709</v>
      </c>
      <c r="EJ120" s="37">
        <f ca="1">IF(K$11="x",Toimenpiteet!$E$115,BJ120*(CJ120/1000)+(Satokasvi!$E$28-Satokasvi!$E$7)+IF(K$8="x",Toimenpiteet!$E$29,0)+IF(K$9="x",Toimenpiteet!$E$60,0)+IF(K$10="x",Toimenpiteet!$E$88,0))/(1+$C$13)^EJ$61</f>
        <v>13.646843342005356</v>
      </c>
      <c r="EK120" s="37">
        <f ca="1">IF(L$11="x",Toimenpiteet!$E$115,BK120*(CK120/1000)+(Satokasvi!$E$28-Satokasvi!$E$7)+IF(L$8="x",Toimenpiteet!$E$29,0)+IF(L$9="x",Toimenpiteet!$E$60,0)+IF(L$10="x",Toimenpiteet!$E$88,0))/(1+$C$13)^EK$61</f>
        <v>-197.18488744763218</v>
      </c>
      <c r="EL120" s="37">
        <f ca="1">IF(M$11="x",Toimenpiteet!$E$115,BL120*(CL120/1000)+(Satokasvi!$E$28-Satokasvi!$E$7)+IF(M$8="x",Toimenpiteet!$E$29,0)+IF(M$9="x",Toimenpiteet!$E$60,0)+IF(M$10="x",Toimenpiteet!$E$88,0))/(1+$C$13)^EL$61</f>
        <v>84.695886455554898</v>
      </c>
      <c r="EM120" s="37">
        <f ca="1">IF(N$11="x",Toimenpiteet!$E$115,BM120*(CM120/1000)+(Satokasvi!$E$28-Satokasvi!$E$7)+IF(N$8="x",Toimenpiteet!$E$29,0)+IF(N$9="x",Toimenpiteet!$E$60,0)+IF(N$10="x",Toimenpiteet!$E$88,0))/(1+$C$13)^EM$61</f>
        <v>-185.86566825113789</v>
      </c>
      <c r="EN120" s="37">
        <f ca="1">IF(O$11="x",Toimenpiteet!$E$115,BN120*(CN120/1000)+(Satokasvi!$E$28-Satokasvi!$E$7)+IF(O$8="x",Toimenpiteet!$E$29,0)+IF(O$9="x",Toimenpiteet!$E$60,0)+IF(O$10="x",Toimenpiteet!$E$88,0))/(1+$C$13)^EN$61</f>
        <v>94.922008083453889</v>
      </c>
      <c r="EO120" s="37">
        <f ca="1">IF(P$11="x",Toimenpiteet!$E$115,BO120*(CO120/1000)+(Satokasvi!$E$28-Satokasvi!$E$7)+IF(P$8="x",Toimenpiteet!$E$29,0)+IF(P$9="x",Toimenpiteet!$E$60,0)+IF(P$10="x",Toimenpiteet!$E$88,0))/(1+$C$13)^EO$61</f>
        <v>140.2844810744368</v>
      </c>
      <c r="EP120" s="37">
        <f ca="1">IF(Q$11="x",Toimenpiteet!$E$115,BP120*(CP120/1000)+(Satokasvi!$E$28-Satokasvi!$E$7)+IF(Q$8="x",Toimenpiteet!$E$29,0)+IF(Q$9="x",Toimenpiteet!$E$60,0)+IF(Q$10="x",Toimenpiteet!$E$88,0))/(1+$C$13)^EP$61</f>
        <v>275.60346588575425</v>
      </c>
      <c r="EQ120" s="37">
        <f ca="1">IF(R$11="x",Toimenpiteet!$E$115,BQ120*(CQ120/1000)+(Satokasvi!$E$28-Satokasvi!$E$7)+IF(R$8="x",Toimenpiteet!$E$29,0)+IF(R$9="x",Toimenpiteet!$E$60,0)+IF(R$10="x",Toimenpiteet!$E$88,0))/(1+$C$13)^EQ$61</f>
        <v>-165.13923889333032</v>
      </c>
      <c r="ER120" s="37">
        <f ca="1">IF(S$11="x",Toimenpiteet!$E$115,BR120*(CR120/1000)+(Satokasvi!$E$28-Satokasvi!$E$7)+IF(S$8="x",Toimenpiteet!$E$29,0)+IF(S$9="x",Toimenpiteet!$E$60,0)+IF(S$10="x",Toimenpiteet!$E$88,0))/(1+$C$13)^ER$61</f>
        <v>157.3997317138375</v>
      </c>
      <c r="ES120" s="37">
        <f ca="1">IF(T$11="x",Toimenpiteet!$E$115,BS120*(CS120/1000)+(Satokasvi!$E$28-Satokasvi!$E$7)+IF(T$8="x",Toimenpiteet!$E$29,0)+IF(T$9="x",Toimenpiteet!$E$60,0)+IF(T$10="x",Toimenpiteet!$E$88,0))/(1+$C$13)^ES$61</f>
        <v>130.06338927247901</v>
      </c>
      <c r="ET120" s="37">
        <f ca="1">IF(U$11="x",Toimenpiteet!$E$115,BT120*(CT120/1000)+(Satokasvi!$E$28-Satokasvi!$E$7)+IF(U$8="x",Toimenpiteet!$E$29,0)+IF(U$9="x",Toimenpiteet!$E$60,0)+IF(U$10="x",Toimenpiteet!$E$88,0))/(1+$C$13)^ET$61</f>
        <v>176.06873447623366</v>
      </c>
      <c r="EU120" s="37">
        <f ca="1">IF(V$11="x",Toimenpiteet!$E$115,BU120*(CU120/1000)+(Satokasvi!$E$28-Satokasvi!$E$7)+IF(V$8="x",Toimenpiteet!$E$29,0)+IF(V$9="x",Toimenpiteet!$E$60,0)+IF(V$10="x",Toimenpiteet!$E$88,0))/(1+$C$13)^EU$61</f>
        <v>112.25651036586474</v>
      </c>
      <c r="EV120" s="37">
        <f ca="1">IF(W$11="x",Toimenpiteet!$E$115,BV120*(CV120/1000)+(Satokasvi!$E$28-Satokasvi!$E$7)+IF(W$8="x",Toimenpiteet!$E$29,0)+IF(W$9="x",Toimenpiteet!$E$60,0)+IF(W$10="x",Toimenpiteet!$E$88,0))/(1+$C$13)^EV$61</f>
        <v>183.94324944769349</v>
      </c>
      <c r="EW120" s="37">
        <f ca="1">IF(X$11="x",Toimenpiteet!$E$115,BW120*(CW120/1000)+(Satokasvi!$E$28-Satokasvi!$E$7)+IF(X$8="x",Toimenpiteet!$E$29,0)+IF(X$9="x",Toimenpiteet!$E$60,0)+IF(X$10="x",Toimenpiteet!$E$88,0))/(1+$C$13)^EW$61</f>
        <v>-138.30151273388518</v>
      </c>
      <c r="EX120" s="37">
        <f ca="1">IF(Y$11="x",Toimenpiteet!$E$115,BX120*(CX120/1000)+(Satokasvi!$E$28-Satokasvi!$E$7)+IF(Y$8="x",Toimenpiteet!$E$29,0)+IF(Y$9="x",Toimenpiteet!$E$60,0)+IF(Y$10="x",Toimenpiteet!$E$88,0))/(1+$C$13)^EX$61</f>
        <v>172.43092224534519</v>
      </c>
      <c r="EY120" s="37">
        <f ca="1">IF(Z$11="x",Toimenpiteet!$E$115,BY120*(CY120/1000)+(Satokasvi!$E$28-Satokasvi!$E$7)+IF(Z$8="x",Toimenpiteet!$E$29,0)+IF(Z$9="x",Toimenpiteet!$E$60,0)+IF(Z$10="x",Toimenpiteet!$E$88,0))/(1+$C$13)^EY$61</f>
        <v>118.25395516801549</v>
      </c>
      <c r="EZ120" s="37">
        <f ca="1">IF(AA$11="x",Toimenpiteet!$E$115,BZ120*(CZ120/1000)+(Satokasvi!$E$28-Satokasvi!$E$7)+IF(AA$8="x",Toimenpiteet!$E$29,0)+IF(AA$9="x",Toimenpiteet!$E$60,0)+IF(AA$10="x",Toimenpiteet!$E$88,0))/(1+$C$13)^EZ$61</f>
        <v>128.05711529238394</v>
      </c>
      <c r="FA120" s="37"/>
      <c r="FB120" s="37">
        <f t="shared" ca="1" si="48"/>
        <v>245.6544854562446</v>
      </c>
      <c r="FC120" s="37">
        <f t="shared" ca="1" si="49"/>
        <v>396.23515610983992</v>
      </c>
      <c r="FD120" s="37">
        <f t="shared" ca="1" si="50"/>
        <v>516.31440696753896</v>
      </c>
      <c r="FE120" s="37">
        <f t="shared" ca="1" si="51"/>
        <v>280.86533926988136</v>
      </c>
      <c r="FF120" s="37">
        <f t="shared" ca="1" si="52"/>
        <v>586.46155950812067</v>
      </c>
      <c r="FG120" s="37">
        <f t="shared" ca="1" si="53"/>
        <v>364.52823148695222</v>
      </c>
      <c r="FH120" s="37">
        <f t="shared" ca="1" si="54"/>
        <v>567.46878588059644</v>
      </c>
      <c r="FI120" s="37">
        <f t="shared" ca="1" si="55"/>
        <v>755.54047201930348</v>
      </c>
      <c r="FJ120" s="37">
        <f t="shared" ca="1" si="56"/>
        <v>769.18731536130883</v>
      </c>
      <c r="FK120" s="37">
        <f t="shared" ca="1" si="57"/>
        <v>572.00242791367668</v>
      </c>
      <c r="FL120" s="37">
        <f t="shared" ca="1" si="58"/>
        <v>656.69831436923164</v>
      </c>
      <c r="FM120" s="37">
        <f t="shared" ca="1" si="59"/>
        <v>470.83264611809375</v>
      </c>
      <c r="FN120" s="37">
        <f t="shared" ca="1" si="60"/>
        <v>565.75465420154762</v>
      </c>
      <c r="FO120" s="37">
        <f t="shared" ca="1" si="61"/>
        <v>706.03913527598445</v>
      </c>
      <c r="FP120" s="37">
        <f t="shared" ca="1" si="62"/>
        <v>981.64260116173864</v>
      </c>
      <c r="FQ120" s="37">
        <f t="shared" ca="1" si="63"/>
        <v>816.5033622684083</v>
      </c>
      <c r="FR120" s="37">
        <f t="shared" ca="1" si="64"/>
        <v>973.90309398224576</v>
      </c>
      <c r="FS120" s="37">
        <f t="shared" ca="1" si="65"/>
        <v>1103.9664832547248</v>
      </c>
      <c r="FT120" s="37">
        <f t="shared" ca="1" si="66"/>
        <v>1280.0352177309585</v>
      </c>
      <c r="FU120" s="37">
        <f t="shared" ca="1" si="67"/>
        <v>1392.2917280968231</v>
      </c>
      <c r="FV120" s="37">
        <f t="shared" ca="1" si="68"/>
        <v>1576.2349775445166</v>
      </c>
      <c r="FW120" s="37">
        <f t="shared" ca="1" si="69"/>
        <v>1437.9334648106314</v>
      </c>
      <c r="FX120" s="37">
        <f t="shared" ca="1" si="70"/>
        <v>1610.3643870559767</v>
      </c>
      <c r="FY120" s="37">
        <f t="shared" ca="1" si="71"/>
        <v>1728.6183422239922</v>
      </c>
      <c r="FZ120" s="37">
        <f t="shared" ca="1" si="72"/>
        <v>1856.6754575163761</v>
      </c>
      <c r="GA120" s="37"/>
      <c r="GB120" s="37">
        <f t="shared" ca="1" si="73"/>
        <v>245.6544854562446</v>
      </c>
      <c r="GC120" s="37">
        <f t="shared" ca="1" si="74"/>
        <v>396.23515610983992</v>
      </c>
      <c r="GD120" s="37">
        <f t="shared" ca="1" si="23"/>
        <v>516.31440696753896</v>
      </c>
      <c r="GE120" s="37">
        <f t="shared" ca="1" si="24"/>
        <v>280.86533926988136</v>
      </c>
      <c r="GF120" s="37">
        <f t="shared" ca="1" si="25"/>
        <v>586.46155950812067</v>
      </c>
      <c r="GG120" s="37">
        <f t="shared" ca="1" si="26"/>
        <v>364.52823148695222</v>
      </c>
      <c r="GH120" s="37">
        <f t="shared" ca="1" si="27"/>
        <v>567.46878588059644</v>
      </c>
      <c r="GI120" s="37">
        <f t="shared" ca="1" si="28"/>
        <v>755.54047201930348</v>
      </c>
      <c r="GJ120" s="37">
        <f t="shared" ca="1" si="29"/>
        <v>769.18731536130883</v>
      </c>
      <c r="GK120" s="37">
        <f t="shared" ca="1" si="30"/>
        <v>572.00242791367668</v>
      </c>
      <c r="GL120" s="37">
        <f t="shared" ca="1" si="31"/>
        <v>656.69831436923164</v>
      </c>
      <c r="GM120" s="37">
        <f t="shared" ca="1" si="32"/>
        <v>470.83264611809375</v>
      </c>
      <c r="GN120" s="37">
        <f t="shared" ca="1" si="33"/>
        <v>565.75465420154762</v>
      </c>
      <c r="GO120" s="37">
        <f t="shared" ca="1" si="34"/>
        <v>706.03913527598445</v>
      </c>
      <c r="GP120" s="37">
        <f t="shared" ca="1" si="35"/>
        <v>981.64260116173864</v>
      </c>
      <c r="GQ120" s="37">
        <f t="shared" ca="1" si="36"/>
        <v>816.5033622684083</v>
      </c>
      <c r="GR120" s="37">
        <f t="shared" ca="1" si="37"/>
        <v>973.90309398224576</v>
      </c>
      <c r="GS120" s="37">
        <f t="shared" ca="1" si="38"/>
        <v>1103.9664832547248</v>
      </c>
      <c r="GT120" s="37">
        <f t="shared" ca="1" si="39"/>
        <v>1280.0352177309585</v>
      </c>
      <c r="GU120" s="37">
        <f t="shared" ca="1" si="40"/>
        <v>1392.2917280968231</v>
      </c>
      <c r="GV120" s="37">
        <f t="shared" ca="1" si="41"/>
        <v>1576.2349775445166</v>
      </c>
      <c r="GW120" s="37">
        <f t="shared" ca="1" si="42"/>
        <v>1437.9334648106314</v>
      </c>
      <c r="GX120" s="37">
        <f t="shared" ca="1" si="43"/>
        <v>1610.3643870559767</v>
      </c>
      <c r="GY120" s="37">
        <f t="shared" ca="1" si="44"/>
        <v>1728.6183422239922</v>
      </c>
      <c r="GZ120" s="37">
        <f t="shared" ca="1" si="45"/>
        <v>1856.6754575163761</v>
      </c>
      <c r="HA120" s="37"/>
      <c r="HB120" s="37">
        <f t="shared" ca="1" si="77"/>
        <v>586.46155950812067</v>
      </c>
      <c r="HC120" s="37">
        <f t="shared" ca="1" si="75"/>
        <v>586.46155950812067</v>
      </c>
      <c r="HD120" s="37">
        <f t="shared" ca="1" si="76"/>
        <v>0</v>
      </c>
      <c r="HE120" s="5"/>
      <c r="HF120" s="37">
        <f>HF110+($BI$6-$BI$5)/9</f>
        <v>-5.555555555555558E-2</v>
      </c>
      <c r="HG120" s="37">
        <f>$HG$67</f>
        <v>-0.1</v>
      </c>
      <c r="HH120" s="19">
        <f>IF(C$11="x",0,Satokasvi!$H$6*(1+$HF120)*(1+_xlfn.XLOOKUP($HG120,$HG$67:$HG$76,HH$67:HH$76)))</f>
        <v>2337.4999999999995</v>
      </c>
      <c r="HI120" s="35">
        <f>IF(D$11="x",0,Satokasvi!$H$6*(1+$HF120)*(1+_xlfn.XLOOKUP($HG120,$HG$67:$HG$76,HI$67:HI$76)))</f>
        <v>2313.8888888888887</v>
      </c>
      <c r="HJ120" s="35">
        <f>IF(E$11="x",0,Satokasvi!$H$6*(1+$HF120)*(1+_xlfn.XLOOKUP($HG120,$HG$67:$HG$76,HJ$67:HJ$76)))</f>
        <v>2290.2777777777774</v>
      </c>
      <c r="HK120" s="35">
        <f>IF(F$11="x",0,Satokasvi!$H$6*(1+$HF120)*(1+_xlfn.XLOOKUP($HG120,$HG$67:$HG$76,HK$67:HK$76)))</f>
        <v>2266.6666666666665</v>
      </c>
      <c r="HL120" s="35">
        <f>IF(G$11="x",0,Satokasvi!$H$6*(1+$HF120)*(1+_xlfn.XLOOKUP($HG120,$HG$67:$HG$76,HL$67:HL$76)))</f>
        <v>2243.0555555555552</v>
      </c>
      <c r="HM120" s="35">
        <f>IF(H$11="x",0,Satokasvi!$H$6*(1+$HF120)*(1+_xlfn.XLOOKUP($HG120,$HG$67:$HG$76,HM$67:HM$76)))</f>
        <v>2219.4444444444439</v>
      </c>
      <c r="HN120" s="35">
        <f>IF(I$11="x",0,Satokasvi!$H$6*(1+$HF120)*(1+_xlfn.XLOOKUP($HG120,$HG$67:$HG$76,HN$67:HN$76)))</f>
        <v>2195.833333333333</v>
      </c>
      <c r="HO120" s="35">
        <f>IF(J$11="x",0,Satokasvi!$H$6*(1+$HF120)*(1+_xlfn.XLOOKUP($HG120,$HG$67:$HG$76,HO$67:HO$76)))</f>
        <v>2172.2222222222222</v>
      </c>
      <c r="HP120" s="35">
        <f>IF(K$11="x",0,Satokasvi!$H$6*(1+$HF120)*(1+_xlfn.XLOOKUP($HG120,$HG$67:$HG$76,HP$67:HP$76)))</f>
        <v>2148.6111111111109</v>
      </c>
      <c r="HQ120" s="35">
        <f>IF(L$11="x",0,Satokasvi!$H$6*(1+$HF120)*(1+_xlfn.XLOOKUP($HG120,$HG$67:$HG$76,HQ$67:HQ$76)))</f>
        <v>2125</v>
      </c>
      <c r="HR120" s="35">
        <f>IF(M$11="x",0,Satokasvi!$H$6*(1+$HF120)*(1+_xlfn.XLOOKUP($HG120,$HG$67:$HG$76,HR$67:HR$76)))</f>
        <v>2125</v>
      </c>
      <c r="HS120" s="35">
        <f>IF(N$11="x",0,Satokasvi!$H$6*(1+$HF120)*(1+_xlfn.XLOOKUP($HG120,$HG$67:$HG$76,HS$67:HS$76)))</f>
        <v>2125</v>
      </c>
      <c r="HT120" s="35">
        <f>IF(O$11="x",0,Satokasvi!$H$6*(1+$HF120)*(1+_xlfn.XLOOKUP($HG120,$HG$67:$HG$76,HT$67:HT$76)))</f>
        <v>2125</v>
      </c>
      <c r="HU120" s="35">
        <f>IF(P$11="x",0,Satokasvi!$H$6*(1+$HF120)*(1+_xlfn.XLOOKUP($HG120,$HG$67:$HG$76,HU$67:HU$76)))</f>
        <v>2125</v>
      </c>
      <c r="HV120" s="35">
        <f>IF(Q$11="x",0,Satokasvi!$H$6*(1+$HF120)*(1+_xlfn.XLOOKUP($HG120,$HG$67:$HG$76,HV$67:HV$76)))</f>
        <v>2125</v>
      </c>
      <c r="HW120" s="35">
        <f>IF(R$11="x",0,Satokasvi!$H$6*(1+$HF120)*(1+_xlfn.XLOOKUP($HG120,$HG$67:$HG$76,HW$67:HW$76)))</f>
        <v>2125</v>
      </c>
      <c r="HX120" s="35">
        <f>IF(S$11="x",0,Satokasvi!$H$6*(1+$HF120)*(1+_xlfn.XLOOKUP($HG120,$HG$67:$HG$76,HX$67:HX$76)))</f>
        <v>2125</v>
      </c>
      <c r="HY120" s="35">
        <f>IF(T$11="x",0,Satokasvi!$H$6*(1+$HF120)*(1+_xlfn.XLOOKUP($HG120,$HG$67:$HG$76,HY$67:HY$76)))</f>
        <v>2125</v>
      </c>
      <c r="HZ120" s="35">
        <f>IF(U$11="x",0,Satokasvi!$H$6*(1+$HF120)*(1+_xlfn.XLOOKUP($HG120,$HG$67:$HG$76,HZ$67:HZ$76)))</f>
        <v>2125</v>
      </c>
      <c r="IA120" s="35">
        <f>IF(V$11="x",0,Satokasvi!$H$6*(1+$HF120)*(1+_xlfn.XLOOKUP($HG120,$HG$67:$HG$76,IA$67:IA$76)))</f>
        <v>2125</v>
      </c>
      <c r="IB120" s="35">
        <f>IF(W$11="x",0,Satokasvi!$H$6*(1+$HF120)*(1+_xlfn.XLOOKUP($HG120,$HG$67:$HG$76,IB$67:IB$76)))</f>
        <v>2125</v>
      </c>
      <c r="IC120" s="35">
        <f>IF(X$11="x",0,Satokasvi!$H$6*(1+$HF120)*(1+_xlfn.XLOOKUP($HG120,$HG$67:$HG$76,IC$67:IC$76)))</f>
        <v>2125</v>
      </c>
      <c r="ID120" s="35">
        <f>IF(Y$11="x",0,Satokasvi!$H$6*(1+$HF120)*(1+_xlfn.XLOOKUP($HG120,$HG$67:$HG$76,ID$67:ID$76)))</f>
        <v>2125</v>
      </c>
      <c r="IE120" s="35">
        <f>IF(Z$11="x",0,Satokasvi!$H$6*(1+$HF120)*(1+_xlfn.XLOOKUP($HG120,$HG$67:$HG$76,IE$67:IE$76)))</f>
        <v>2125</v>
      </c>
      <c r="IF120" s="35">
        <f>IF(AA$11="x",0,Satokasvi!$H$6*(1+$HF120)*(1+_xlfn.XLOOKUP($HG120,$HG$67:$HG$76,IF$67:IF$76)))</f>
        <v>2125</v>
      </c>
    </row>
    <row r="121" spans="2:240" x14ac:dyDescent="0.35">
      <c r="B121" s="15">
        <f t="shared" ca="1" si="90"/>
        <v>0.7016845630311519</v>
      </c>
      <c r="C121" s="15">
        <f t="shared" ca="1" si="90"/>
        <v>1.4864196057910672E-2</v>
      </c>
      <c r="D121" s="15">
        <f t="shared" ca="1" si="90"/>
        <v>1.500244506281101E-2</v>
      </c>
      <c r="E121" s="15">
        <f t="shared" ca="1" si="90"/>
        <v>0.69535637963765373</v>
      </c>
      <c r="F121" s="15">
        <f t="shared" ca="1" si="90"/>
        <v>0.44374444198287466</v>
      </c>
      <c r="G121" s="15">
        <f t="shared" ca="1" si="90"/>
        <v>0.49489150808237836</v>
      </c>
      <c r="H121" s="15">
        <f t="shared" ca="1" si="90"/>
        <v>0.56518591065015977</v>
      </c>
      <c r="I121" s="15">
        <f t="shared" ca="1" si="90"/>
        <v>0.67512077570896456</v>
      </c>
      <c r="J121" s="15">
        <f t="shared" ca="1" si="90"/>
        <v>0.21024775593120926</v>
      </c>
      <c r="K121" s="15">
        <f t="shared" ca="1" si="90"/>
        <v>0.24854864776420738</v>
      </c>
      <c r="L121" s="15">
        <f t="shared" ca="1" si="90"/>
        <v>0.26250011669125373</v>
      </c>
      <c r="M121" s="15">
        <f t="shared" ca="1" si="90"/>
        <v>0.38407541926029209</v>
      </c>
      <c r="N121" s="15">
        <f t="shared" ca="1" si="90"/>
        <v>0.8473619976544412</v>
      </c>
      <c r="O121" s="15">
        <f t="shared" ca="1" si="90"/>
        <v>0.96596374759467385</v>
      </c>
      <c r="P121" s="15">
        <f t="shared" ca="1" si="90"/>
        <v>0.1503659477823579</v>
      </c>
      <c r="Q121" s="15">
        <f t="shared" ca="1" si="90"/>
        <v>5.9986825986378611E-2</v>
      </c>
      <c r="R121" s="15">
        <f t="shared" ca="1" si="89"/>
        <v>5.4868845243440934E-3</v>
      </c>
      <c r="S121" s="15">
        <f t="shared" ca="1" si="89"/>
        <v>0.35719773814892819</v>
      </c>
      <c r="T121" s="15">
        <f t="shared" ca="1" si="88"/>
        <v>0.91036107097152186</v>
      </c>
      <c r="U121" s="15">
        <f t="shared" ca="1" si="88"/>
        <v>0.87406193501913876</v>
      </c>
      <c r="V121" s="15">
        <f t="shared" ca="1" si="88"/>
        <v>0.24947364539879702</v>
      </c>
      <c r="W121" s="15">
        <f t="shared" ca="1" si="88"/>
        <v>0.13545755562916995</v>
      </c>
      <c r="X121" s="15">
        <f t="shared" ca="1" si="88"/>
        <v>0.48686190996834033</v>
      </c>
      <c r="Y121" s="15">
        <f t="shared" ca="1" si="88"/>
        <v>0.8154212839000865</v>
      </c>
      <c r="Z121" s="15">
        <f t="shared" ca="1" si="88"/>
        <v>0.88843185848194184</v>
      </c>
      <c r="AB121" s="5">
        <f ca="1">_xlfn.NORM.INV(B121,Satokasvi!$H$8,Satokasvi!$I$8)*_xlfn.BINOM.INV(1,(1-Satokasvi!$H$15),B121)</f>
        <v>2632.3129187325399</v>
      </c>
      <c r="AC121" s="5">
        <f ca="1">_xlfn.NORM.INV(C121,Satokasvi!$H$8,Satokasvi!$I$8)*_xlfn.BINOM.INV(1,(1-Satokasvi!$H$15),C121)</f>
        <v>0</v>
      </c>
      <c r="AD121" s="5">
        <f ca="1">_xlfn.NORM.INV(D121,Satokasvi!$H$8,Satokasvi!$I$8)*_xlfn.BINOM.INV(1,(1-Satokasvi!$H$15),D121)</f>
        <v>0</v>
      </c>
      <c r="AE121" s="5">
        <f ca="1">_xlfn.NORM.INV(E121,Satokasvi!$H$8,Satokasvi!$I$8)*_xlfn.BINOM.INV(1,(1-Satokasvi!$H$15),E121)</f>
        <v>2627.7727846139042</v>
      </c>
      <c r="AF121" s="5">
        <f ca="1">_xlfn.NORM.INV(F121,Satokasvi!$H$8,Satokasvi!$I$8)*_xlfn.BINOM.INV(1,(1-Satokasvi!$H$15),F121)</f>
        <v>2464.6294066524415</v>
      </c>
      <c r="AG121" s="5">
        <f ca="1">_xlfn.NORM.INV(G121,Satokasvi!$H$8,Satokasvi!$I$8)*_xlfn.BINOM.INV(1,(1-Satokasvi!$H$15),G121)</f>
        <v>2496.7986399389965</v>
      </c>
      <c r="AH121" s="5">
        <f ca="1">_xlfn.NORM.INV(H121,Satokasvi!$H$8,Satokasvi!$I$8)*_xlfn.BINOM.INV(1,(1-Satokasvi!$H$15),H121)</f>
        <v>2541.0326990467265</v>
      </c>
      <c r="AI121" s="5">
        <f ca="1">_xlfn.NORM.INV(I121,Satokasvi!$H$8,Satokasvi!$I$8)*_xlfn.BINOM.INV(1,(1-Satokasvi!$H$15),I121)</f>
        <v>2613.5244458610759</v>
      </c>
      <c r="AJ121" s="5">
        <f ca="1">_xlfn.NORM.INV(J121,Satokasvi!$H$8,Satokasvi!$I$8)*_xlfn.BINOM.INV(1,(1-Satokasvi!$H$15),J121)</f>
        <v>0</v>
      </c>
      <c r="AK121" s="5">
        <f ca="1">_xlfn.NORM.INV(K121,Satokasvi!$H$8,Satokasvi!$I$8)*_xlfn.BINOM.INV(1,(1-Satokasvi!$H$15),K121)</f>
        <v>0</v>
      </c>
      <c r="AL121" s="5">
        <f ca="1">_xlfn.NORM.INV(L121,Satokasvi!$H$8,Satokasvi!$I$8)*_xlfn.BINOM.INV(1,(1-Satokasvi!$H$15),L121)</f>
        <v>2341.0858360726456</v>
      </c>
      <c r="AM121" s="5">
        <f ca="1">_xlfn.NORM.INV(M121,Satokasvi!$H$8,Satokasvi!$I$8)*_xlfn.BINOM.INV(1,(1-Satokasvi!$H$15),M121)</f>
        <v>2426.3013652888185</v>
      </c>
      <c r="AN121" s="5">
        <f ca="1">_xlfn.NORM.INV(N121,Satokasvi!$H$8,Satokasvi!$I$8)*_xlfn.BINOM.INV(1,(1-Satokasvi!$H$15),N121)</f>
        <v>2756.2961969265807</v>
      </c>
      <c r="AO121" s="5">
        <f ca="1">_xlfn.NORM.INV(O121,Satokasvi!$H$8,Satokasvi!$I$8)*_xlfn.BINOM.INV(1,(1-Satokasvi!$H$15),O121)</f>
        <v>2956.1316398835534</v>
      </c>
      <c r="AP121" s="5">
        <f ca="1">_xlfn.NORM.INV(P121,Satokasvi!$H$8,Satokasvi!$I$8)*_xlfn.BINOM.INV(1,(1-Satokasvi!$H$15),P121)</f>
        <v>0</v>
      </c>
      <c r="AQ121" s="5">
        <f ca="1">_xlfn.NORM.INV(Q121,Satokasvi!$H$8,Satokasvi!$I$8)*_xlfn.BINOM.INV(1,(1-Satokasvi!$H$15),Q121)</f>
        <v>0</v>
      </c>
      <c r="AR121" s="5">
        <f ca="1">_xlfn.NORM.INV(R121,Satokasvi!$H$8,Satokasvi!$I$8)*_xlfn.BINOM.INV(1,(1-Satokasvi!$H$15),R121)</f>
        <v>0</v>
      </c>
      <c r="AS121" s="5">
        <f ca="1">_xlfn.NORM.INV(S121,Satokasvi!$H$8,Satokasvi!$I$8)*_xlfn.BINOM.INV(1,(1-Satokasvi!$H$15),S121)</f>
        <v>2408.51018518315</v>
      </c>
      <c r="AT121" s="5">
        <f ca="1">_xlfn.NORM.INV(T121,Satokasvi!$H$8,Satokasvi!$I$8)*_xlfn.BINOM.INV(1,(1-Satokasvi!$H$15),T121)</f>
        <v>2835.7454570254745</v>
      </c>
      <c r="AU121" s="5">
        <f ca="1">_xlfn.NORM.INV(U121,Satokasvi!$H$8,Satokasvi!$I$8)*_xlfn.BINOM.INV(1,(1-Satokasvi!$H$15),U121)</f>
        <v>2786.4510783925189</v>
      </c>
      <c r="AV121" s="5">
        <f ca="1">_xlfn.NORM.INV(V121,Satokasvi!$H$8,Satokasvi!$I$8)*_xlfn.BINOM.INV(1,(1-Satokasvi!$H$15),V121)</f>
        <v>0</v>
      </c>
      <c r="AW121" s="5">
        <f ca="1">_xlfn.NORM.INV(W121,Satokasvi!$H$8,Satokasvi!$I$8)*_xlfn.BINOM.INV(1,(1-Satokasvi!$H$15),W121)</f>
        <v>0</v>
      </c>
      <c r="AX121" s="5">
        <f ca="1">_xlfn.NORM.INV(X121,Satokasvi!$H$8,Satokasvi!$I$8)*_xlfn.BINOM.INV(1,(1-Satokasvi!$H$15),X121)</f>
        <v>2491.765434268531</v>
      </c>
      <c r="AY121" s="5">
        <f ca="1">_xlfn.NORM.INV(Y121,Satokasvi!$H$8,Satokasvi!$I$8)*_xlfn.BINOM.INV(1,(1-Satokasvi!$H$15),Y121)</f>
        <v>2724.5131853512762</v>
      </c>
      <c r="AZ121" s="5">
        <f ca="1">_xlfn.NORM.INV(Z121,Satokasvi!$H$8,Satokasvi!$I$8)*_xlfn.BINOM.INV(1,(1-Satokasvi!$H$15),Z121)</f>
        <v>2804.557696937467</v>
      </c>
      <c r="BB121" s="5">
        <f ca="1">IF(C$11="x",0,_xlfn.NORM.INV(B121,Satokasvi!$H$8,Satokasvi!$I$8)*IF(C$8="x",(1+Toimenpiteet!$C$7),1)*IF(C$9="x",(1+Toimenpiteet!$C$34),1)*(1+C$30)*_xlfn.BINOM.INV(1,(1-(Satokasvi!$H$15*(1+C$41))),B121))</f>
        <v>2632.3129187325399</v>
      </c>
      <c r="BC121" s="5">
        <f ca="1">IF(D$11="x",0,_xlfn.NORM.INV(C121,Satokasvi!$H$8,Satokasvi!$I$8)*IF(D$8="x",(1+Toimenpiteet!$C$7),1)*IF(D$9="x",(1+Toimenpiteet!$C$34),1)*(1+D$30)*_xlfn.BINOM.INV(1,(1-(Satokasvi!$H$15*(1+D$41))),C121))</f>
        <v>0</v>
      </c>
      <c r="BD121" s="5">
        <f ca="1">IF(E$11="x",0,_xlfn.NORM.INV(D121,Satokasvi!$H$8,Satokasvi!$I$8)*IF(E$8="x",(1+Toimenpiteet!$C$7),1)*IF(E$9="x",(1+Toimenpiteet!$C$34),1)*(1+E$30)*_xlfn.BINOM.INV(1,(1-(Satokasvi!$H$15*(1+E$41))),D121))</f>
        <v>0</v>
      </c>
      <c r="BE121" s="5">
        <f ca="1">IF(F$11="x",0,_xlfn.NORM.INV(E121,Satokasvi!$H$8,Satokasvi!$I$8)*IF(F$8="x",(1+Toimenpiteet!$C$7),1)*IF(F$9="x",(1+Toimenpiteet!$C$34),1)*(1+F$30)*_xlfn.BINOM.INV(1,(1-(Satokasvi!$H$15*(1+F$41))),E121))</f>
        <v>2627.7727846139042</v>
      </c>
      <c r="BF121" s="5">
        <f ca="1">IF(G$11="x",0,_xlfn.NORM.INV(F121,Satokasvi!$H$8,Satokasvi!$I$8)*IF(G$8="x",(1+Toimenpiteet!$C$7),1)*IF(G$9="x",(1+Toimenpiteet!$C$34),1)*(1+G$30)*_xlfn.BINOM.INV(1,(1-(Satokasvi!$H$15*(1+G$41))),F121))</f>
        <v>2464.6294066524415</v>
      </c>
      <c r="BG121" s="5">
        <f ca="1">IF(H$11="x",0,_xlfn.NORM.INV(G121,Satokasvi!$H$8,Satokasvi!$I$8)*IF(H$8="x",(1+Toimenpiteet!$C$7),1)*IF(H$9="x",(1+Toimenpiteet!$C$34),1)*(1+H$30)*_xlfn.BINOM.INV(1,(1-(Satokasvi!$H$15*(1+H$41))),G121))</f>
        <v>2496.7986399389965</v>
      </c>
      <c r="BH121" s="5">
        <f ca="1">IF(I$11="x",0,_xlfn.NORM.INV(H121,Satokasvi!$H$8,Satokasvi!$I$8)*IF(I$8="x",(1+Toimenpiteet!$C$7),1)*IF(I$9="x",(1+Toimenpiteet!$C$34),1)*(1+I$30)*_xlfn.BINOM.INV(1,(1-(Satokasvi!$H$15*(1+I$41))),H121))</f>
        <v>2541.0326990467265</v>
      </c>
      <c r="BI121" s="5">
        <f ca="1">IF(J$11="x",0,_xlfn.NORM.INV(I121,Satokasvi!$H$8,Satokasvi!$I$8)*IF(J$8="x",(1+Toimenpiteet!$C$7),1)*IF(J$9="x",(1+Toimenpiteet!$C$34),1)*(1+J$30)*_xlfn.BINOM.INV(1,(1-(Satokasvi!$H$15*(1+J$41))),I121))</f>
        <v>2613.5244458610759</v>
      </c>
      <c r="BJ121" s="5">
        <f ca="1">IF(K$11="x",0,_xlfn.NORM.INV(J121,Satokasvi!$H$8,Satokasvi!$I$8)*IF(K$8="x",(1+Toimenpiteet!$C$7),1)*IF(K$9="x",(1+Toimenpiteet!$C$34),1)*(1+K$30)*_xlfn.BINOM.INV(1,(1-(Satokasvi!$H$15*(1+K$41))),J121))</f>
        <v>0</v>
      </c>
      <c r="BK121" s="5">
        <f ca="1">IF(L$11="x",0,_xlfn.NORM.INV(K121,Satokasvi!$H$8,Satokasvi!$I$8)*IF(L$8="x",(1+Toimenpiteet!$C$7),1)*IF(L$9="x",(1+Toimenpiteet!$C$34),1)*(1+L$30)*_xlfn.BINOM.INV(1,(1-(Satokasvi!$H$15*(1+L$41))),K121))</f>
        <v>0</v>
      </c>
      <c r="BL121" s="5">
        <f ca="1">IF(M$11="x",0,_xlfn.NORM.INV(L121,Satokasvi!$H$8,Satokasvi!$I$8)*IF(M$8="x",(1+Toimenpiteet!$C$7),1)*IF(M$9="x",(1+Toimenpiteet!$C$34),1)*(1+M$30)*_xlfn.BINOM.INV(1,(1-(Satokasvi!$H$15*(1+M$41))),L121))</f>
        <v>2341.0858360726456</v>
      </c>
      <c r="BM121" s="5">
        <f ca="1">IF(N$11="x",0,_xlfn.NORM.INV(M121,Satokasvi!$H$8,Satokasvi!$I$8)*IF(N$8="x",(1+Toimenpiteet!$C$7),1)*IF(N$9="x",(1+Toimenpiteet!$C$34),1)*(1+N$30)*_xlfn.BINOM.INV(1,(1-(Satokasvi!$H$15*(1+N$41))),M121))</f>
        <v>2426.3013652888185</v>
      </c>
      <c r="BN121" s="5">
        <f ca="1">IF(O$11="x",0,_xlfn.NORM.INV(N121,Satokasvi!$H$8,Satokasvi!$I$8)*IF(O$8="x",(1+Toimenpiteet!$C$7),1)*IF(O$9="x",(1+Toimenpiteet!$C$34),1)*(1+O$30)*_xlfn.BINOM.INV(1,(1-(Satokasvi!$H$15*(1+O$41))),N121))</f>
        <v>2756.2961969265807</v>
      </c>
      <c r="BO121" s="5">
        <f ca="1">IF(P$11="x",0,_xlfn.NORM.INV(O121,Satokasvi!$H$8,Satokasvi!$I$8)*IF(P$8="x",(1+Toimenpiteet!$C$7),1)*IF(P$9="x",(1+Toimenpiteet!$C$34),1)*(1+P$30)*_xlfn.BINOM.INV(1,(1-(Satokasvi!$H$15*(1+P$41))),O121))</f>
        <v>2956.1316398835534</v>
      </c>
      <c r="BP121" s="5">
        <f ca="1">IF(Q$11="x",0,_xlfn.NORM.INV(P121,Satokasvi!$H$8,Satokasvi!$I$8)*IF(Q$8="x",(1+Toimenpiteet!$C$7),1)*IF(Q$9="x",(1+Toimenpiteet!$C$34),1)*(1+Q$30)*_xlfn.BINOM.INV(1,(1-(Satokasvi!$H$15*(1+Q$41))),P121))</f>
        <v>0</v>
      </c>
      <c r="BQ121" s="5">
        <f ca="1">IF(R$11="x",0,_xlfn.NORM.INV(Q121,Satokasvi!$H$8,Satokasvi!$I$8)*IF(R$8="x",(1+Toimenpiteet!$C$7),1)*IF(R$9="x",(1+Toimenpiteet!$C$34),1)*(1+R$30)*_xlfn.BINOM.INV(1,(1-(Satokasvi!$H$15*(1+R$41))),Q121))</f>
        <v>0</v>
      </c>
      <c r="BR121" s="5">
        <f ca="1">IF(S$11="x",0,_xlfn.NORM.INV(R121,Satokasvi!$H$8,Satokasvi!$I$8)*IF(S$8="x",(1+Toimenpiteet!$C$7),1)*IF(S$9="x",(1+Toimenpiteet!$C$34),1)*(1+S$30)*_xlfn.BINOM.INV(1,(1-(Satokasvi!$H$15*(1+S$41))),R121))</f>
        <v>0</v>
      </c>
      <c r="BS121" s="5">
        <f ca="1">IF(T$11="x",0,_xlfn.NORM.INV(S121,Satokasvi!$H$8,Satokasvi!$I$8)*IF(T$8="x",(1+Toimenpiteet!$C$7),1)*IF(T$9="x",(1+Toimenpiteet!$C$34),1)*(1+T$30)*_xlfn.BINOM.INV(1,(1-(Satokasvi!$H$15*(1+T$41))),S121))</f>
        <v>2408.51018518315</v>
      </c>
      <c r="BT121" s="5">
        <f ca="1">IF(U$11="x",0,_xlfn.NORM.INV(T121,Satokasvi!$H$8,Satokasvi!$I$8)*IF(U$8="x",(1+Toimenpiteet!$C$7),1)*IF(U$9="x",(1+Toimenpiteet!$C$34),1)*(1+U$30)*_xlfn.BINOM.INV(1,(1-(Satokasvi!$H$15*(1+U$41))),T121))</f>
        <v>2835.7454570254745</v>
      </c>
      <c r="BU121" s="5">
        <f ca="1">IF(V$11="x",0,_xlfn.NORM.INV(U121,Satokasvi!$H$8,Satokasvi!$I$8)*IF(V$8="x",(1+Toimenpiteet!$C$7),1)*IF(V$9="x",(1+Toimenpiteet!$C$34),1)*(1+V$30)*_xlfn.BINOM.INV(1,(1-(Satokasvi!$H$15*(1+V$41))),U121))</f>
        <v>2786.4510783925189</v>
      </c>
      <c r="BV121" s="5">
        <f ca="1">IF(W$11="x",0,_xlfn.NORM.INV(V121,Satokasvi!$H$8,Satokasvi!$I$8)*IF(W$8="x",(1+Toimenpiteet!$C$7),1)*IF(W$9="x",(1+Toimenpiteet!$C$34),1)*(1+W$30)*_xlfn.BINOM.INV(1,(1-(Satokasvi!$H$15*(1+W$41))),V121))</f>
        <v>0</v>
      </c>
      <c r="BW121" s="5">
        <f ca="1">IF(X$11="x",0,_xlfn.NORM.INV(W121,Satokasvi!$H$8,Satokasvi!$I$8)*IF(X$8="x",(1+Toimenpiteet!$C$7),1)*IF(X$9="x",(1+Toimenpiteet!$C$34),1)*(1+X$30)*_xlfn.BINOM.INV(1,(1-(Satokasvi!$H$15*(1+X$41))),W121))</f>
        <v>0</v>
      </c>
      <c r="BX121" s="5">
        <f ca="1">IF(Y$11="x",0,_xlfn.NORM.INV(X121,Satokasvi!$H$8,Satokasvi!$I$8)*IF(Y$8="x",(1+Toimenpiteet!$C$7),1)*IF(Y$9="x",(1+Toimenpiteet!$C$34),1)*(1+Y$30)*_xlfn.BINOM.INV(1,(1-(Satokasvi!$H$15*(1+Y$41))),X121))</f>
        <v>2491.765434268531</v>
      </c>
      <c r="BY121" s="5">
        <f ca="1">IF(Z$11="x",0,_xlfn.NORM.INV(Y121,Satokasvi!$H$8,Satokasvi!$I$8)*IF(Z$8="x",(1+Toimenpiteet!$C$7),1)*IF(Z$9="x",(1+Toimenpiteet!$C$34),1)*(1+Z$30)*_xlfn.BINOM.INV(1,(1-(Satokasvi!$H$15*(1+Z$41))),Y121))</f>
        <v>2724.5131853512762</v>
      </c>
      <c r="BZ121" s="5">
        <f ca="1">IF(AA$11="x",0,_xlfn.NORM.INV(Z121,Satokasvi!$H$8,Satokasvi!$I$8)*IF(AA$8="x",(1+Toimenpiteet!$C$7),1)*IF(AA$9="x",(1+Toimenpiteet!$C$34),1)*(1+AA$30)*_xlfn.BINOM.INV(1,(1-(Satokasvi!$H$15*(1+AA$41))),Z121))</f>
        <v>2804.557696937467</v>
      </c>
      <c r="CB121" s="35">
        <f ca="1">_xlfn.NORM.INV(RAND(),Satokasvi!$H$13,Satokasvi!$I$13)</f>
        <v>230.03289242772732</v>
      </c>
      <c r="CC121" s="35">
        <f ca="1">_xlfn.NORM.INV(RAND(),Satokasvi!$H$13,Satokasvi!$I$13)</f>
        <v>218.51581256128202</v>
      </c>
      <c r="CD121" s="35">
        <f ca="1">_xlfn.NORM.INV(RAND(),Satokasvi!$H$13,Satokasvi!$I$13)</f>
        <v>133.83182322153124</v>
      </c>
      <c r="CE121" s="35">
        <f ca="1">_xlfn.NORM.INV(RAND(),Satokasvi!$H$13,Satokasvi!$I$13)</f>
        <v>226.69219501102438</v>
      </c>
      <c r="CF121" s="35">
        <f ca="1">_xlfn.NORM.INV(RAND(),Satokasvi!$H$13,Satokasvi!$I$13)</f>
        <v>144.51343247378182</v>
      </c>
      <c r="CG121" s="35">
        <f ca="1">_xlfn.NORM.INV(RAND(),Satokasvi!$H$13,Satokasvi!$I$13)</f>
        <v>123.95485257473352</v>
      </c>
      <c r="CH121" s="35">
        <f ca="1">_xlfn.NORM.INV(RAND(),Satokasvi!$H$13,Satokasvi!$I$13)</f>
        <v>203.92965390282734</v>
      </c>
      <c r="CI121" s="35">
        <f ca="1">_xlfn.NORM.INV(RAND(),Satokasvi!$H$13,Satokasvi!$I$13)</f>
        <v>197.5639343289314</v>
      </c>
      <c r="CJ121" s="35">
        <f ca="1">_xlfn.NORM.INV(RAND(),Satokasvi!$H$13,Satokasvi!$I$13)</f>
        <v>187.22230190974688</v>
      </c>
      <c r="CK121" s="35">
        <f ca="1">_xlfn.NORM.INV(RAND(),Satokasvi!$H$13,Satokasvi!$I$13)</f>
        <v>125.03021616519754</v>
      </c>
      <c r="CL121" s="35">
        <f ca="1">_xlfn.NORM.INV(RAND(),Satokasvi!$H$13,Satokasvi!$I$13)</f>
        <v>264.04640842316326</v>
      </c>
      <c r="CM121" s="35">
        <f ca="1">_xlfn.NORM.INV(RAND(),Satokasvi!$H$13,Satokasvi!$I$13)</f>
        <v>132.33889157102311</v>
      </c>
      <c r="CN121" s="35">
        <f ca="1">_xlfn.NORM.INV(RAND(),Satokasvi!$H$13,Satokasvi!$I$13)</f>
        <v>268.65960110941779</v>
      </c>
      <c r="CO121" s="35">
        <f ca="1">_xlfn.NORM.INV(RAND(),Satokasvi!$H$13,Satokasvi!$I$13)</f>
        <v>188.19336152886223</v>
      </c>
      <c r="CP121" s="35">
        <f ca="1">_xlfn.NORM.INV(RAND(),Satokasvi!$H$13,Satokasvi!$I$13)</f>
        <v>172.14325843226487</v>
      </c>
      <c r="CQ121" s="35">
        <f ca="1">_xlfn.NORM.INV(RAND(),Satokasvi!$H$13,Satokasvi!$I$13)</f>
        <v>40.741224343502978</v>
      </c>
      <c r="CR121" s="35">
        <f ca="1">_xlfn.NORM.INV(RAND(),Satokasvi!$H$13,Satokasvi!$I$13)</f>
        <v>200.21213822782377</v>
      </c>
      <c r="CS121" s="35">
        <f ca="1">_xlfn.NORM.INV(RAND(),Satokasvi!$H$13,Satokasvi!$I$13)</f>
        <v>263.20390126070589</v>
      </c>
      <c r="CT121" s="35">
        <f ca="1">_xlfn.NORM.INV(RAND(),Satokasvi!$H$13,Satokasvi!$I$13)</f>
        <v>190.60870013891773</v>
      </c>
      <c r="CU121" s="35">
        <f ca="1">_xlfn.NORM.INV(RAND(),Satokasvi!$H$13,Satokasvi!$I$13)</f>
        <v>266.82605420064147</v>
      </c>
      <c r="CV121" s="35">
        <f ca="1">_xlfn.NORM.INV(RAND(),Satokasvi!$H$13,Satokasvi!$I$13)</f>
        <v>266.68735647607309</v>
      </c>
      <c r="CW121" s="35">
        <f ca="1">_xlfn.NORM.INV(RAND(),Satokasvi!$H$13,Satokasvi!$I$13)</f>
        <v>109.69215482182936</v>
      </c>
      <c r="CX121" s="35">
        <f ca="1">_xlfn.NORM.INV(RAND(),Satokasvi!$H$13,Satokasvi!$I$13)</f>
        <v>233.48475727593015</v>
      </c>
      <c r="CY121" s="35">
        <f ca="1">_xlfn.NORM.INV(RAND(),Satokasvi!$H$13,Satokasvi!$I$13)</f>
        <v>262.18132781703702</v>
      </c>
      <c r="CZ121" s="35">
        <f ca="1">_xlfn.NORM.INV(RAND(),Satokasvi!$H$13,Satokasvi!$I$13)</f>
        <v>184.75827597834157</v>
      </c>
      <c r="DB121" s="37">
        <f ca="1">(AB121*(CB121/1000)+(Satokasvi!$E$28-Satokasvi!$E$7))/(1+$C$13)^DB$61</f>
        <v>330.60053832128085</v>
      </c>
      <c r="DC121" s="37">
        <f ca="1">(AC121*(CC121/1000)+(Satokasvi!$E$28-Satokasvi!$E$7))/(1+$C$13)^DC$61</f>
        <v>-249.7879159204449</v>
      </c>
      <c r="DD121" s="37">
        <f ca="1">(AD121*(CD121/1000)+(Satokasvi!$E$28-Satokasvi!$E$7))/(1+$C$13)^DD$61</f>
        <v>-242.51253972858729</v>
      </c>
      <c r="DE121" s="37">
        <f ca="1">(AE121*(CE121/1000)+(Satokasvi!$E$28-Satokasvi!$E$7))/(1+$C$13)^DE$61</f>
        <v>293.81874010773652</v>
      </c>
      <c r="DF121" s="37">
        <f ca="1">(AF121*(CF121/1000)+(Satokasvi!$E$28-Satokasvi!$E$7))/(1+$C$13)^DF$61</f>
        <v>78.645815819021578</v>
      </c>
      <c r="DG121" s="37">
        <f ca="1">(AG121*(CG121/1000)+(Satokasvi!$E$28-Satokasvi!$E$7))/(1+$C$13)^DG$61</f>
        <v>37.259931957555537</v>
      </c>
      <c r="DH121" s="37">
        <f ca="1">(AH121*(CH121/1000)+(Satokasvi!$E$28-Satokasvi!$E$7))/(1+$C$13)^DH$61</f>
        <v>205.86819997585602</v>
      </c>
      <c r="DI121" s="37">
        <f ca="1">(AI121*(CI121/1000)+(Satokasvi!$E$28-Satokasvi!$E$7))/(1+$C$13)^DI$61</f>
        <v>198.40867390382274</v>
      </c>
      <c r="DJ121" s="37">
        <f ca="1">(AJ121*(CJ121/1000)+(Satokasvi!$E$28-Satokasvi!$E$7))/(1+$C$13)^DJ$61</f>
        <v>-203.10043407106113</v>
      </c>
      <c r="DK121" s="37">
        <f ca="1">(AK121*(CK121/1000)+(Satokasvi!$E$28-Satokasvi!$E$7))/(1+$C$13)^DK$61</f>
        <v>-197.18488744763218</v>
      </c>
      <c r="DL121" s="37">
        <f ca="1">(AL121*(CL121/1000)+(Satokasvi!$E$28-Satokasvi!$E$7))/(1+$C$13)^DL$61</f>
        <v>255.12690759437555</v>
      </c>
      <c r="DM121" s="37">
        <f ca="1">(AM121*(CM121/1000)+(Satokasvi!$E$28-Satokasvi!$E$7))/(1+$C$13)^DM$61</f>
        <v>39.343226355201679</v>
      </c>
      <c r="DN121" s="37">
        <f ca="1">(AN121*(CN121/1000)+(Satokasvi!$E$28-Satokasvi!$E$7))/(1+$C$13)^DN$61</f>
        <v>323.79606436688306</v>
      </c>
      <c r="DO121" s="37">
        <f ca="1">(AO121*(CO121/1000)+(Satokasvi!$E$28-Satokasvi!$E$7))/(1+$C$13)^DO$61</f>
        <v>192.59971533881702</v>
      </c>
      <c r="DP121" s="37">
        <f ca="1">(AP121*(CP121/1000)+(Satokasvi!$E$28-Satokasvi!$E$7))/(1+$C$13)^DP$61</f>
        <v>-170.09341606013018</v>
      </c>
      <c r="DQ121" s="37">
        <f ca="1">(AQ121*(CQ121/1000)+(Satokasvi!$E$28-Satokasvi!$E$7))/(1+$C$13)^DQ$61</f>
        <v>-165.13923889333032</v>
      </c>
      <c r="DR121" s="37">
        <f ca="1">(AR121*(CR121/1000)+(Satokasvi!$E$28-Satokasvi!$E$7))/(1+$C$13)^DR$61</f>
        <v>-160.32935814886437</v>
      </c>
      <c r="DS121" s="37">
        <f ca="1">(AS121*(CS121/1000)+(Satokasvi!$E$28-Satokasvi!$E$7))/(1+$C$13)^DS$61</f>
        <v>216.7070678818082</v>
      </c>
      <c r="DT121" s="37">
        <f ca="1">(AT121*(CT121/1000)+(Satokasvi!$E$28-Satokasvi!$E$7))/(1+$C$13)^DT$61</f>
        <v>157.12392609365719</v>
      </c>
      <c r="DU121" s="37">
        <f ca="1">(AU121*(CU121/1000)+(Satokasvi!$E$28-Satokasvi!$E$7))/(1+$C$13)^DU$61</f>
        <v>264.93260065357015</v>
      </c>
      <c r="DV121" s="37">
        <f ca="1">(AV121*(CV121/1000)+(Satokasvi!$E$28-Satokasvi!$E$7))/(1+$C$13)^DV$61</f>
        <v>-142.45055811590174</v>
      </c>
      <c r="DW121" s="37">
        <f ca="1">(AW121*(CW121/1000)+(Satokasvi!$E$28-Satokasvi!$E$7))/(1+$C$13)^DW$61</f>
        <v>-138.30151273388518</v>
      </c>
      <c r="DX121" s="37">
        <f ca="1">(AX121*(CX121/1000)+(Satokasvi!$E$28-Satokasvi!$E$7))/(1+$C$13)^DX$61</f>
        <v>160.51449775460026</v>
      </c>
      <c r="DY121" s="37">
        <f ca="1">(AY121*(CY121/1000)+(Satokasvi!$E$28-Satokasvi!$E$7))/(1+$C$13)^DY$61</f>
        <v>221.03393706350025</v>
      </c>
      <c r="DZ121" s="37">
        <f ca="1">(AZ121*(CZ121/1000)+(Satokasvi!$E$28-Satokasvi!$E$7))/(1+$C$13)^DZ$61</f>
        <v>120.91313094018746</v>
      </c>
      <c r="EB121" s="37">
        <f ca="1">IF(C$11="x",Toimenpiteet!$E$115,BB121*(CB121/1000)+(Satokasvi!$E$28-Satokasvi!$E$7)+IF(C$8="x",Toimenpiteet!$E$29,0)+IF(C$9="x",Toimenpiteet!$E$60,0)+IF(C$10="x",Toimenpiteet!$E$88,0))/(1+$C$13)^EB$61</f>
        <v>330.60053832128085</v>
      </c>
      <c r="EC121" s="37">
        <f ca="1">IF(D$11="x",Toimenpiteet!$E$115,BC121*(CC121/1000)+(Satokasvi!$E$28-Satokasvi!$E$7)+IF(D$8="x",Toimenpiteet!$E$29,0)+IF(D$9="x",Toimenpiteet!$E$60,0)+IF(D$10="x",Toimenpiteet!$E$88,0))/(1+$C$13)^EC$61</f>
        <v>-249.7879159204449</v>
      </c>
      <c r="ED121" s="37">
        <f ca="1">IF(E$11="x",Toimenpiteet!$E$115,BD121*(CD121/1000)+(Satokasvi!$E$28-Satokasvi!$E$7)+IF(E$8="x",Toimenpiteet!$E$29,0)+IF(E$9="x",Toimenpiteet!$E$60,0)+IF(E$10="x",Toimenpiteet!$E$88,0))/(1+$C$13)^ED$61</f>
        <v>-242.51253972858729</v>
      </c>
      <c r="EE121" s="37">
        <f ca="1">IF(F$11="x",Toimenpiteet!$E$115,BE121*(CE121/1000)+(Satokasvi!$E$28-Satokasvi!$E$7)+IF(F$8="x",Toimenpiteet!$E$29,0)+IF(F$9="x",Toimenpiteet!$E$60,0)+IF(F$10="x",Toimenpiteet!$E$88,0))/(1+$C$13)^EE$61</f>
        <v>293.81874010773652</v>
      </c>
      <c r="EF121" s="37">
        <f ca="1">IF(G$11="x",Toimenpiteet!$E$115,BF121*(CF121/1000)+(Satokasvi!$E$28-Satokasvi!$E$7)+IF(G$8="x",Toimenpiteet!$E$29,0)+IF(G$9="x",Toimenpiteet!$E$60,0)+IF(G$10="x",Toimenpiteet!$E$88,0))/(1+$C$13)^EF$61</f>
        <v>78.645815819021578</v>
      </c>
      <c r="EG121" s="37">
        <f ca="1">IF(H$11="x",Toimenpiteet!$E$115,BG121*(CG121/1000)+(Satokasvi!$E$28-Satokasvi!$E$7)+IF(H$8="x",Toimenpiteet!$E$29,0)+IF(H$9="x",Toimenpiteet!$E$60,0)+IF(H$10="x",Toimenpiteet!$E$88,0))/(1+$C$13)^EG$61</f>
        <v>37.259931957555537</v>
      </c>
      <c r="EH121" s="37">
        <f ca="1">IF(I$11="x",Toimenpiteet!$E$115,BH121*(CH121/1000)+(Satokasvi!$E$28-Satokasvi!$E$7)+IF(I$8="x",Toimenpiteet!$E$29,0)+IF(I$9="x",Toimenpiteet!$E$60,0)+IF(I$10="x",Toimenpiteet!$E$88,0))/(1+$C$13)^EH$61</f>
        <v>205.86819997585602</v>
      </c>
      <c r="EI121" s="37">
        <f ca="1">IF(J$11="x",Toimenpiteet!$E$115,BI121*(CI121/1000)+(Satokasvi!$E$28-Satokasvi!$E$7)+IF(J$8="x",Toimenpiteet!$E$29,0)+IF(J$9="x",Toimenpiteet!$E$60,0)+IF(J$10="x",Toimenpiteet!$E$88,0))/(1+$C$13)^EI$61</f>
        <v>198.40867390382274</v>
      </c>
      <c r="EJ121" s="37">
        <f ca="1">IF(K$11="x",Toimenpiteet!$E$115,BJ121*(CJ121/1000)+(Satokasvi!$E$28-Satokasvi!$E$7)+IF(K$8="x",Toimenpiteet!$E$29,0)+IF(K$9="x",Toimenpiteet!$E$60,0)+IF(K$10="x",Toimenpiteet!$E$88,0))/(1+$C$13)^EJ$61</f>
        <v>-203.10043407106113</v>
      </c>
      <c r="EK121" s="37">
        <f ca="1">IF(L$11="x",Toimenpiteet!$E$115,BK121*(CK121/1000)+(Satokasvi!$E$28-Satokasvi!$E$7)+IF(L$8="x",Toimenpiteet!$E$29,0)+IF(L$9="x",Toimenpiteet!$E$60,0)+IF(L$10="x",Toimenpiteet!$E$88,0))/(1+$C$13)^EK$61</f>
        <v>-197.18488744763218</v>
      </c>
      <c r="EL121" s="37">
        <f ca="1">IF(M$11="x",Toimenpiteet!$E$115,BL121*(CL121/1000)+(Satokasvi!$E$28-Satokasvi!$E$7)+IF(M$8="x",Toimenpiteet!$E$29,0)+IF(M$9="x",Toimenpiteet!$E$60,0)+IF(M$10="x",Toimenpiteet!$E$88,0))/(1+$C$13)^EL$61</f>
        <v>255.12690759437555</v>
      </c>
      <c r="EM121" s="37">
        <f ca="1">IF(N$11="x",Toimenpiteet!$E$115,BM121*(CM121/1000)+(Satokasvi!$E$28-Satokasvi!$E$7)+IF(N$8="x",Toimenpiteet!$E$29,0)+IF(N$9="x",Toimenpiteet!$E$60,0)+IF(N$10="x",Toimenpiteet!$E$88,0))/(1+$C$13)^EM$61</f>
        <v>39.343226355201679</v>
      </c>
      <c r="EN121" s="37">
        <f ca="1">IF(O$11="x",Toimenpiteet!$E$115,BN121*(CN121/1000)+(Satokasvi!$E$28-Satokasvi!$E$7)+IF(O$8="x",Toimenpiteet!$E$29,0)+IF(O$9="x",Toimenpiteet!$E$60,0)+IF(O$10="x",Toimenpiteet!$E$88,0))/(1+$C$13)^EN$61</f>
        <v>323.79606436688306</v>
      </c>
      <c r="EO121" s="37">
        <f ca="1">IF(P$11="x",Toimenpiteet!$E$115,BO121*(CO121/1000)+(Satokasvi!$E$28-Satokasvi!$E$7)+IF(P$8="x",Toimenpiteet!$E$29,0)+IF(P$9="x",Toimenpiteet!$E$60,0)+IF(P$10="x",Toimenpiteet!$E$88,0))/(1+$C$13)^EO$61</f>
        <v>192.59971533881702</v>
      </c>
      <c r="EP121" s="37">
        <f ca="1">IF(Q$11="x",Toimenpiteet!$E$115,BP121*(CP121/1000)+(Satokasvi!$E$28-Satokasvi!$E$7)+IF(Q$8="x",Toimenpiteet!$E$29,0)+IF(Q$9="x",Toimenpiteet!$E$60,0)+IF(Q$10="x",Toimenpiteet!$E$88,0))/(1+$C$13)^EP$61</f>
        <v>-170.09341606013018</v>
      </c>
      <c r="EQ121" s="37">
        <f ca="1">IF(R$11="x",Toimenpiteet!$E$115,BQ121*(CQ121/1000)+(Satokasvi!$E$28-Satokasvi!$E$7)+IF(R$8="x",Toimenpiteet!$E$29,0)+IF(R$9="x",Toimenpiteet!$E$60,0)+IF(R$10="x",Toimenpiteet!$E$88,0))/(1+$C$13)^EQ$61</f>
        <v>-165.13923889333032</v>
      </c>
      <c r="ER121" s="37">
        <f ca="1">IF(S$11="x",Toimenpiteet!$E$115,BR121*(CR121/1000)+(Satokasvi!$E$28-Satokasvi!$E$7)+IF(S$8="x",Toimenpiteet!$E$29,0)+IF(S$9="x",Toimenpiteet!$E$60,0)+IF(S$10="x",Toimenpiteet!$E$88,0))/(1+$C$13)^ER$61</f>
        <v>-160.32935814886437</v>
      </c>
      <c r="ES121" s="37">
        <f ca="1">IF(T$11="x",Toimenpiteet!$E$115,BS121*(CS121/1000)+(Satokasvi!$E$28-Satokasvi!$E$7)+IF(T$8="x",Toimenpiteet!$E$29,0)+IF(T$9="x",Toimenpiteet!$E$60,0)+IF(T$10="x",Toimenpiteet!$E$88,0))/(1+$C$13)^ES$61</f>
        <v>216.7070678818082</v>
      </c>
      <c r="ET121" s="37">
        <f ca="1">IF(U$11="x",Toimenpiteet!$E$115,BT121*(CT121/1000)+(Satokasvi!$E$28-Satokasvi!$E$7)+IF(U$8="x",Toimenpiteet!$E$29,0)+IF(U$9="x",Toimenpiteet!$E$60,0)+IF(U$10="x",Toimenpiteet!$E$88,0))/(1+$C$13)^ET$61</f>
        <v>157.12392609365719</v>
      </c>
      <c r="EU121" s="37">
        <f ca="1">IF(V$11="x",Toimenpiteet!$E$115,BU121*(CU121/1000)+(Satokasvi!$E$28-Satokasvi!$E$7)+IF(V$8="x",Toimenpiteet!$E$29,0)+IF(V$9="x",Toimenpiteet!$E$60,0)+IF(V$10="x",Toimenpiteet!$E$88,0))/(1+$C$13)^EU$61</f>
        <v>264.93260065357015</v>
      </c>
      <c r="EV121" s="37">
        <f ca="1">IF(W$11="x",Toimenpiteet!$E$115,BV121*(CV121/1000)+(Satokasvi!$E$28-Satokasvi!$E$7)+IF(W$8="x",Toimenpiteet!$E$29,0)+IF(W$9="x",Toimenpiteet!$E$60,0)+IF(W$10="x",Toimenpiteet!$E$88,0))/(1+$C$13)^EV$61</f>
        <v>-142.45055811590174</v>
      </c>
      <c r="EW121" s="37">
        <f ca="1">IF(X$11="x",Toimenpiteet!$E$115,BW121*(CW121/1000)+(Satokasvi!$E$28-Satokasvi!$E$7)+IF(X$8="x",Toimenpiteet!$E$29,0)+IF(X$9="x",Toimenpiteet!$E$60,0)+IF(X$10="x",Toimenpiteet!$E$88,0))/(1+$C$13)^EW$61</f>
        <v>-138.30151273388518</v>
      </c>
      <c r="EX121" s="37">
        <f ca="1">IF(Y$11="x",Toimenpiteet!$E$115,BX121*(CX121/1000)+(Satokasvi!$E$28-Satokasvi!$E$7)+IF(Y$8="x",Toimenpiteet!$E$29,0)+IF(Y$9="x",Toimenpiteet!$E$60,0)+IF(Y$10="x",Toimenpiteet!$E$88,0))/(1+$C$13)^EX$61</f>
        <v>160.51449775460026</v>
      </c>
      <c r="EY121" s="37">
        <f ca="1">IF(Z$11="x",Toimenpiteet!$E$115,BY121*(CY121/1000)+(Satokasvi!$E$28-Satokasvi!$E$7)+IF(Z$8="x",Toimenpiteet!$E$29,0)+IF(Z$9="x",Toimenpiteet!$E$60,0)+IF(Z$10="x",Toimenpiteet!$E$88,0))/(1+$C$13)^EY$61</f>
        <v>221.03393706350025</v>
      </c>
      <c r="EZ121" s="37">
        <f ca="1">IF(AA$11="x",Toimenpiteet!$E$115,BZ121*(CZ121/1000)+(Satokasvi!$E$28-Satokasvi!$E$7)+IF(AA$8="x",Toimenpiteet!$E$29,0)+IF(AA$9="x",Toimenpiteet!$E$60,0)+IF(AA$10="x",Toimenpiteet!$E$88,0))/(1+$C$13)^EZ$61</f>
        <v>120.91313094018746</v>
      </c>
      <c r="FA121" s="37"/>
      <c r="FB121" s="37">
        <f t="shared" ca="1" si="48"/>
        <v>330.60053832128085</v>
      </c>
      <c r="FC121" s="37">
        <f t="shared" ca="1" si="49"/>
        <v>80.812622400835949</v>
      </c>
      <c r="FD121" s="37">
        <f t="shared" ca="1" si="50"/>
        <v>-161.69991732775134</v>
      </c>
      <c r="FE121" s="37">
        <f t="shared" ca="1" si="51"/>
        <v>132.11882277998518</v>
      </c>
      <c r="FF121" s="37">
        <f t="shared" ca="1" si="52"/>
        <v>210.76463859900676</v>
      </c>
      <c r="FG121" s="37">
        <f t="shared" ca="1" si="53"/>
        <v>248.02457055656231</v>
      </c>
      <c r="FH121" s="37">
        <f t="shared" ca="1" si="54"/>
        <v>453.89277053241835</v>
      </c>
      <c r="FI121" s="37">
        <f t="shared" ca="1" si="55"/>
        <v>652.30144443624113</v>
      </c>
      <c r="FJ121" s="37">
        <f t="shared" ca="1" si="56"/>
        <v>449.20101036517997</v>
      </c>
      <c r="FK121" s="37">
        <f t="shared" ca="1" si="57"/>
        <v>252.01612291754779</v>
      </c>
      <c r="FL121" s="37">
        <f t="shared" ca="1" si="58"/>
        <v>507.14303051192337</v>
      </c>
      <c r="FM121" s="37">
        <f t="shared" ca="1" si="59"/>
        <v>546.48625686712501</v>
      </c>
      <c r="FN121" s="37">
        <f t="shared" ca="1" si="60"/>
        <v>870.28232123400812</v>
      </c>
      <c r="FO121" s="37">
        <f t="shared" ca="1" si="61"/>
        <v>1062.8820365728252</v>
      </c>
      <c r="FP121" s="37">
        <f t="shared" ca="1" si="62"/>
        <v>892.78862051269505</v>
      </c>
      <c r="FQ121" s="37">
        <f t="shared" ca="1" si="63"/>
        <v>727.6493816193647</v>
      </c>
      <c r="FR121" s="37">
        <f t="shared" ca="1" si="64"/>
        <v>567.32002347050036</v>
      </c>
      <c r="FS121" s="37">
        <f t="shared" ca="1" si="65"/>
        <v>784.02709135230862</v>
      </c>
      <c r="FT121" s="37">
        <f t="shared" ca="1" si="66"/>
        <v>941.15101744596586</v>
      </c>
      <c r="FU121" s="37">
        <f t="shared" ca="1" si="67"/>
        <v>1206.0836180995361</v>
      </c>
      <c r="FV121" s="37">
        <f t="shared" ca="1" si="68"/>
        <v>1063.6330599836344</v>
      </c>
      <c r="FW121" s="37">
        <f t="shared" ca="1" si="69"/>
        <v>925.33154724974929</v>
      </c>
      <c r="FX121" s="37">
        <f t="shared" ca="1" si="70"/>
        <v>1085.8460450043494</v>
      </c>
      <c r="FY121" s="37">
        <f t="shared" ca="1" si="71"/>
        <v>1306.8799820678496</v>
      </c>
      <c r="FZ121" s="37">
        <f t="shared" ca="1" si="72"/>
        <v>1427.7931130080372</v>
      </c>
      <c r="GA121" s="37"/>
      <c r="GB121" s="37">
        <f t="shared" ca="1" si="73"/>
        <v>330.60053832128085</v>
      </c>
      <c r="GC121" s="37">
        <f t="shared" ca="1" si="74"/>
        <v>80.812622400835949</v>
      </c>
      <c r="GD121" s="37">
        <f t="shared" ca="1" si="23"/>
        <v>-161.69991732775134</v>
      </c>
      <c r="GE121" s="37">
        <f t="shared" ca="1" si="24"/>
        <v>132.11882277998518</v>
      </c>
      <c r="GF121" s="37">
        <f t="shared" ca="1" si="25"/>
        <v>210.76463859900676</v>
      </c>
      <c r="GG121" s="37">
        <f t="shared" ca="1" si="26"/>
        <v>248.02457055656231</v>
      </c>
      <c r="GH121" s="37">
        <f t="shared" ca="1" si="27"/>
        <v>453.89277053241835</v>
      </c>
      <c r="GI121" s="37">
        <f t="shared" ca="1" si="28"/>
        <v>652.30144443624113</v>
      </c>
      <c r="GJ121" s="37">
        <f t="shared" ca="1" si="29"/>
        <v>449.20101036517997</v>
      </c>
      <c r="GK121" s="37">
        <f t="shared" ca="1" si="30"/>
        <v>252.01612291754779</v>
      </c>
      <c r="GL121" s="37">
        <f t="shared" ca="1" si="31"/>
        <v>507.14303051192337</v>
      </c>
      <c r="GM121" s="37">
        <f t="shared" ca="1" si="32"/>
        <v>546.48625686712501</v>
      </c>
      <c r="GN121" s="37">
        <f t="shared" ca="1" si="33"/>
        <v>870.28232123400812</v>
      </c>
      <c r="GO121" s="37">
        <f t="shared" ca="1" si="34"/>
        <v>1062.8820365728252</v>
      </c>
      <c r="GP121" s="37">
        <f t="shared" ca="1" si="35"/>
        <v>892.78862051269505</v>
      </c>
      <c r="GQ121" s="37">
        <f t="shared" ca="1" si="36"/>
        <v>727.6493816193647</v>
      </c>
      <c r="GR121" s="37">
        <f t="shared" ca="1" si="37"/>
        <v>567.32002347050036</v>
      </c>
      <c r="GS121" s="37">
        <f t="shared" ca="1" si="38"/>
        <v>784.02709135230862</v>
      </c>
      <c r="GT121" s="37">
        <f t="shared" ca="1" si="39"/>
        <v>941.15101744596586</v>
      </c>
      <c r="GU121" s="37">
        <f t="shared" ca="1" si="40"/>
        <v>1206.0836180995361</v>
      </c>
      <c r="GV121" s="37">
        <f t="shared" ca="1" si="41"/>
        <v>1063.6330599836344</v>
      </c>
      <c r="GW121" s="37">
        <f t="shared" ca="1" si="42"/>
        <v>925.33154724974929</v>
      </c>
      <c r="GX121" s="37">
        <f t="shared" ca="1" si="43"/>
        <v>1085.8460450043494</v>
      </c>
      <c r="GY121" s="37">
        <f t="shared" ca="1" si="44"/>
        <v>1306.8799820678496</v>
      </c>
      <c r="GZ121" s="37">
        <f t="shared" ca="1" si="45"/>
        <v>1427.7931130080372</v>
      </c>
      <c r="HA121" s="37"/>
      <c r="HB121" s="37">
        <f t="shared" ca="1" si="77"/>
        <v>210.76463859900676</v>
      </c>
      <c r="HC121" s="37">
        <f t="shared" ca="1" si="75"/>
        <v>210.76463859900676</v>
      </c>
      <c r="HD121" s="37">
        <f t="shared" ca="1" si="76"/>
        <v>0</v>
      </c>
      <c r="HE121" s="5"/>
      <c r="HF121" s="37">
        <f t="shared" ref="HF121:HF129" si="92">HF120</f>
        <v>-5.555555555555558E-2</v>
      </c>
      <c r="HG121" s="37">
        <f>$HG$68</f>
        <v>-7.7777777777777779E-2</v>
      </c>
      <c r="HH121" s="19">
        <f>IF(C$11="x",0,Satokasvi!$H$6*(1+$HF121)*(1+_xlfn.XLOOKUP($HG121,$HG$67:$HG$76,HH$67:HH$76)))</f>
        <v>2342.7469135802467</v>
      </c>
      <c r="HI121" s="35">
        <f>IF(D$11="x",0,Satokasvi!$H$6*(1+$HF121)*(1+_xlfn.XLOOKUP($HG121,$HG$67:$HG$76,HI$67:HI$76)))</f>
        <v>2324.3827160493825</v>
      </c>
      <c r="HJ121" s="35">
        <f>IF(E$11="x",0,Satokasvi!$H$6*(1+$HF121)*(1+_xlfn.XLOOKUP($HG121,$HG$67:$HG$76,HJ$67:HJ$76)))</f>
        <v>2306.0185185185182</v>
      </c>
      <c r="HK121" s="35">
        <f>IF(F$11="x",0,Satokasvi!$H$6*(1+$HF121)*(1+_xlfn.XLOOKUP($HG121,$HG$67:$HG$76,HK$67:HK$76)))</f>
        <v>2287.654320987654</v>
      </c>
      <c r="HL121" s="35">
        <f>IF(G$11="x",0,Satokasvi!$H$6*(1+$HF121)*(1+_xlfn.XLOOKUP($HG121,$HG$67:$HG$76,HL$67:HL$76)))</f>
        <v>2269.2901234567898</v>
      </c>
      <c r="HM121" s="35">
        <f>IF(H$11="x",0,Satokasvi!$H$6*(1+$HF121)*(1+_xlfn.XLOOKUP($HG121,$HG$67:$HG$76,HM$67:HM$76)))</f>
        <v>2250.9259259259256</v>
      </c>
      <c r="HN121" s="35">
        <f>IF(I$11="x",0,Satokasvi!$H$6*(1+$HF121)*(1+_xlfn.XLOOKUP($HG121,$HG$67:$HG$76,HN$67:HN$76)))</f>
        <v>2232.5617283950614</v>
      </c>
      <c r="HO121" s="35">
        <f>IF(J$11="x",0,Satokasvi!$H$6*(1+$HF121)*(1+_xlfn.XLOOKUP($HG121,$HG$67:$HG$76,HO$67:HO$76)))</f>
        <v>2214.1975308641972</v>
      </c>
      <c r="HP121" s="35">
        <f>IF(K$11="x",0,Satokasvi!$H$6*(1+$HF121)*(1+_xlfn.XLOOKUP($HG121,$HG$67:$HG$76,HP$67:HP$76)))</f>
        <v>2195.833333333333</v>
      </c>
      <c r="HQ121" s="35">
        <f>IF(L$11="x",0,Satokasvi!$H$6*(1+$HF121)*(1+_xlfn.XLOOKUP($HG121,$HG$67:$HG$76,HQ$67:HQ$76)))</f>
        <v>2177.4691358024688</v>
      </c>
      <c r="HR121" s="35">
        <f>IF(M$11="x",0,Satokasvi!$H$6*(1+$HF121)*(1+_xlfn.XLOOKUP($HG121,$HG$67:$HG$76,HR$67:HR$76)))</f>
        <v>2177.4691358024688</v>
      </c>
      <c r="HS121" s="35">
        <f>IF(N$11="x",0,Satokasvi!$H$6*(1+$HF121)*(1+_xlfn.XLOOKUP($HG121,$HG$67:$HG$76,HS$67:HS$76)))</f>
        <v>2177.4691358024688</v>
      </c>
      <c r="HT121" s="35">
        <f>IF(O$11="x",0,Satokasvi!$H$6*(1+$HF121)*(1+_xlfn.XLOOKUP($HG121,$HG$67:$HG$76,HT$67:HT$76)))</f>
        <v>2177.4691358024688</v>
      </c>
      <c r="HU121" s="35">
        <f>IF(P$11="x",0,Satokasvi!$H$6*(1+$HF121)*(1+_xlfn.XLOOKUP($HG121,$HG$67:$HG$76,HU$67:HU$76)))</f>
        <v>2177.4691358024688</v>
      </c>
      <c r="HV121" s="35">
        <f>IF(Q$11="x",0,Satokasvi!$H$6*(1+$HF121)*(1+_xlfn.XLOOKUP($HG121,$HG$67:$HG$76,HV$67:HV$76)))</f>
        <v>2177.4691358024688</v>
      </c>
      <c r="HW121" s="35">
        <f>IF(R$11="x",0,Satokasvi!$H$6*(1+$HF121)*(1+_xlfn.XLOOKUP($HG121,$HG$67:$HG$76,HW$67:HW$76)))</f>
        <v>2177.4691358024688</v>
      </c>
      <c r="HX121" s="35">
        <f>IF(S$11="x",0,Satokasvi!$H$6*(1+$HF121)*(1+_xlfn.XLOOKUP($HG121,$HG$67:$HG$76,HX$67:HX$76)))</f>
        <v>2177.4691358024688</v>
      </c>
      <c r="HY121" s="35">
        <f>IF(T$11="x",0,Satokasvi!$H$6*(1+$HF121)*(1+_xlfn.XLOOKUP($HG121,$HG$67:$HG$76,HY$67:HY$76)))</f>
        <v>2177.4691358024688</v>
      </c>
      <c r="HZ121" s="35">
        <f>IF(U$11="x",0,Satokasvi!$H$6*(1+$HF121)*(1+_xlfn.XLOOKUP($HG121,$HG$67:$HG$76,HZ$67:HZ$76)))</f>
        <v>2177.4691358024688</v>
      </c>
      <c r="IA121" s="35">
        <f>IF(V$11="x",0,Satokasvi!$H$6*(1+$HF121)*(1+_xlfn.XLOOKUP($HG121,$HG$67:$HG$76,IA$67:IA$76)))</f>
        <v>2177.4691358024688</v>
      </c>
      <c r="IB121" s="35">
        <f>IF(W$11="x",0,Satokasvi!$H$6*(1+$HF121)*(1+_xlfn.XLOOKUP($HG121,$HG$67:$HG$76,IB$67:IB$76)))</f>
        <v>2177.4691358024688</v>
      </c>
      <c r="IC121" s="35">
        <f>IF(X$11="x",0,Satokasvi!$H$6*(1+$HF121)*(1+_xlfn.XLOOKUP($HG121,$HG$67:$HG$76,IC$67:IC$76)))</f>
        <v>2177.4691358024688</v>
      </c>
      <c r="ID121" s="35">
        <f>IF(Y$11="x",0,Satokasvi!$H$6*(1+$HF121)*(1+_xlfn.XLOOKUP($HG121,$HG$67:$HG$76,ID$67:ID$76)))</f>
        <v>2177.4691358024688</v>
      </c>
      <c r="IE121" s="35">
        <f>IF(Z$11="x",0,Satokasvi!$H$6*(1+$HF121)*(1+_xlfn.XLOOKUP($HG121,$HG$67:$HG$76,IE$67:IE$76)))</f>
        <v>2177.4691358024688</v>
      </c>
      <c r="IF121" s="35">
        <f>IF(AA$11="x",0,Satokasvi!$H$6*(1+$HF121)*(1+_xlfn.XLOOKUP($HG121,$HG$67:$HG$76,IF$67:IF$76)))</f>
        <v>2177.4691358024688</v>
      </c>
    </row>
    <row r="122" spans="2:240" x14ac:dyDescent="0.35">
      <c r="B122" s="15">
        <f t="shared" ca="1" si="90"/>
        <v>0.14411174118588188</v>
      </c>
      <c r="C122" s="15">
        <f t="shared" ca="1" si="90"/>
        <v>0.89587019804173784</v>
      </c>
      <c r="D122" s="15">
        <f t="shared" ca="1" si="90"/>
        <v>0.19216488074836613</v>
      </c>
      <c r="E122" s="15">
        <f t="shared" ca="1" si="90"/>
        <v>0.92807345805726571</v>
      </c>
      <c r="F122" s="15">
        <f t="shared" ca="1" si="90"/>
        <v>0.72913416066092918</v>
      </c>
      <c r="G122" s="15">
        <f t="shared" ca="1" si="90"/>
        <v>0.76913776211054485</v>
      </c>
      <c r="H122" s="15">
        <f t="shared" ca="1" si="90"/>
        <v>0.78465716286618092</v>
      </c>
      <c r="I122" s="15">
        <f t="shared" ca="1" si="90"/>
        <v>0.77741194299252758</v>
      </c>
      <c r="J122" s="15">
        <f t="shared" ca="1" si="90"/>
        <v>0.16687312682223432</v>
      </c>
      <c r="K122" s="15">
        <f t="shared" ca="1" si="90"/>
        <v>0.37141568326833363</v>
      </c>
      <c r="L122" s="15">
        <f t="shared" ca="1" si="90"/>
        <v>0.83145434218781811</v>
      </c>
      <c r="M122" s="15">
        <f t="shared" ca="1" si="90"/>
        <v>0.48991908494279723</v>
      </c>
      <c r="N122" s="15">
        <f t="shared" ca="1" si="90"/>
        <v>9.7818690919793005E-2</v>
      </c>
      <c r="O122" s="15">
        <f t="shared" ca="1" si="90"/>
        <v>0.71649259791895381</v>
      </c>
      <c r="P122" s="15">
        <f t="shared" ca="1" si="90"/>
        <v>0.22721521445615955</v>
      </c>
      <c r="Q122" s="15">
        <f t="shared" ca="1" si="90"/>
        <v>0.85168161794801978</v>
      </c>
      <c r="R122" s="15">
        <f t="shared" ca="1" si="89"/>
        <v>0.37401943355364753</v>
      </c>
      <c r="S122" s="15">
        <f t="shared" ca="1" si="89"/>
        <v>0.13570768613998141</v>
      </c>
      <c r="T122" s="15">
        <f t="shared" ca="1" si="88"/>
        <v>0.94629554203838384</v>
      </c>
      <c r="U122" s="15">
        <f t="shared" ca="1" si="88"/>
        <v>0.81197992461671786</v>
      </c>
      <c r="V122" s="15">
        <f t="shared" ca="1" si="88"/>
        <v>2.720051303225568E-2</v>
      </c>
      <c r="W122" s="15">
        <f t="shared" ca="1" si="88"/>
        <v>0.47870150722680016</v>
      </c>
      <c r="X122" s="15">
        <f t="shared" ca="1" si="88"/>
        <v>0.97862306064826643</v>
      </c>
      <c r="Y122" s="15">
        <f t="shared" ca="1" si="88"/>
        <v>0.87807585288967349</v>
      </c>
      <c r="Z122" s="15">
        <f t="shared" ca="1" si="88"/>
        <v>0.81666724396336299</v>
      </c>
      <c r="AB122" s="5">
        <f ca="1">_xlfn.NORM.INV(B122,Satokasvi!$H$8,Satokasvi!$I$8)*_xlfn.BINOM.INV(1,(1-Satokasvi!$H$15),B122)</f>
        <v>0</v>
      </c>
      <c r="AC122" s="5">
        <f ca="1">_xlfn.NORM.INV(C122,Satokasvi!$H$8,Satokasvi!$I$8)*_xlfn.BINOM.INV(1,(1-Satokasvi!$H$15),C122)</f>
        <v>2814.5913742937646</v>
      </c>
      <c r="AD122" s="5">
        <f ca="1">_xlfn.NORM.INV(D122,Satokasvi!$H$8,Satokasvi!$I$8)*_xlfn.BINOM.INV(1,(1-Satokasvi!$H$15),D122)</f>
        <v>0</v>
      </c>
      <c r="AE122" s="5">
        <f ca="1">_xlfn.NORM.INV(E122,Satokasvi!$H$8,Satokasvi!$I$8)*_xlfn.BINOM.INV(1,(1-Satokasvi!$H$15),E122)</f>
        <v>2865.3979672320675</v>
      </c>
      <c r="AF122" s="5">
        <f ca="1">_xlfn.NORM.INV(F122,Satokasvi!$H$8,Satokasvi!$I$8)*_xlfn.BINOM.INV(1,(1-Satokasvi!$H$15),F122)</f>
        <v>2652.5491134201457</v>
      </c>
      <c r="AG122" s="5">
        <f ca="1">_xlfn.NORM.INV(G122,Satokasvi!$H$8,Satokasvi!$I$8)*_xlfn.BINOM.INV(1,(1-Satokasvi!$H$15),G122)</f>
        <v>2684.0025559954684</v>
      </c>
      <c r="AH122" s="5">
        <f ca="1">_xlfn.NORM.INV(H122,Satokasvi!$H$8,Satokasvi!$I$8)*_xlfn.BINOM.INV(1,(1-Satokasvi!$H$15),H122)</f>
        <v>2697.0047149663442</v>
      </c>
      <c r="AI122" s="5">
        <f ca="1">_xlfn.NORM.INV(I122,Satokasvi!$H$8,Satokasvi!$I$8)*_xlfn.BINOM.INV(1,(1-Satokasvi!$H$15),I122)</f>
        <v>2690.8704493224159</v>
      </c>
      <c r="AJ122" s="5">
        <f ca="1">_xlfn.NORM.INV(J122,Satokasvi!$H$8,Satokasvi!$I$8)*_xlfn.BINOM.INV(1,(1-Satokasvi!$H$15),J122)</f>
        <v>0</v>
      </c>
      <c r="AK122" s="5">
        <f ca="1">_xlfn.NORM.INV(K122,Satokasvi!$H$8,Satokasvi!$I$8)*_xlfn.BINOM.INV(1,(1-Satokasvi!$H$15),K122)</f>
        <v>2417.973450065047</v>
      </c>
      <c r="AL122" s="5">
        <f ca="1">_xlfn.NORM.INV(L122,Satokasvi!$H$8,Satokasvi!$I$8)*_xlfn.BINOM.INV(1,(1-Satokasvi!$H$15),L122)</f>
        <v>2739.9820682199406</v>
      </c>
      <c r="AM122" s="5">
        <f ca="1">_xlfn.NORM.INV(M122,Satokasvi!$H$8,Satokasvi!$I$8)*_xlfn.BINOM.INV(1,(1-Satokasvi!$H$15),M122)</f>
        <v>2493.6820508778283</v>
      </c>
      <c r="AN122" s="5">
        <f ca="1">_xlfn.NORM.INV(N122,Satokasvi!$H$8,Satokasvi!$I$8)*_xlfn.BINOM.INV(1,(1-Satokasvi!$H$15),N122)</f>
        <v>0</v>
      </c>
      <c r="AO122" s="5">
        <f ca="1">_xlfn.NORM.INV(O122,Satokasvi!$H$8,Satokasvi!$I$8)*_xlfn.BINOM.INV(1,(1-Satokasvi!$H$15),O122)</f>
        <v>2643.1133660147057</v>
      </c>
      <c r="AP122" s="5">
        <f ca="1">_xlfn.NORM.INV(P122,Satokasvi!$H$8,Satokasvi!$I$8)*_xlfn.BINOM.INV(1,(1-Satokasvi!$H$15),P122)</f>
        <v>0</v>
      </c>
      <c r="AQ122" s="5">
        <f ca="1">_xlfn.NORM.INV(Q122,Satokasvi!$H$8,Satokasvi!$I$8)*_xlfn.BINOM.INV(1,(1-Satokasvi!$H$15),Q122)</f>
        <v>2760.9182185079953</v>
      </c>
      <c r="AR122" s="5">
        <f ca="1">_xlfn.NORM.INV(R122,Satokasvi!$H$8,Satokasvi!$I$8)*_xlfn.BINOM.INV(1,(1-Satokasvi!$H$15),R122)</f>
        <v>2419.6934131943103</v>
      </c>
      <c r="AS122" s="5">
        <f ca="1">_xlfn.NORM.INV(S122,Satokasvi!$H$8,Satokasvi!$I$8)*_xlfn.BINOM.INV(1,(1-Satokasvi!$H$15),S122)</f>
        <v>0</v>
      </c>
      <c r="AT122" s="5">
        <f ca="1">_xlfn.NORM.INV(T122,Satokasvi!$H$8,Satokasvi!$I$8)*_xlfn.BINOM.INV(1,(1-Satokasvi!$H$15),T122)</f>
        <v>2902.4873354407582</v>
      </c>
      <c r="AU122" s="5">
        <f ca="1">_xlfn.NORM.INV(U122,Satokasvi!$H$8,Satokasvi!$I$8)*_xlfn.BINOM.INV(1,(1-Satokasvi!$H$15),U122)</f>
        <v>2721.3039970687755</v>
      </c>
      <c r="AV122" s="5">
        <f ca="1">_xlfn.NORM.INV(V122,Satokasvi!$H$8,Satokasvi!$I$8)*_xlfn.BINOM.INV(1,(1-Satokasvi!$H$15),V122)</f>
        <v>0</v>
      </c>
      <c r="AW122" s="5">
        <f ca="1">_xlfn.NORM.INV(W122,Satokasvi!$H$8,Satokasvi!$I$8)*_xlfn.BINOM.INV(1,(1-Satokasvi!$H$15),W122)</f>
        <v>2486.6468023869156</v>
      </c>
      <c r="AX122" s="5">
        <f ca="1">_xlfn.NORM.INV(X122,Satokasvi!$H$8,Satokasvi!$I$8)*_xlfn.BINOM.INV(1,(1-Satokasvi!$H$15),X122)</f>
        <v>3006.526609025032</v>
      </c>
      <c r="AY122" s="5">
        <f ca="1">_xlfn.NORM.INV(Y122,Satokasvi!$H$8,Satokasvi!$I$8)*_xlfn.BINOM.INV(1,(1-Satokasvi!$H$15),Y122)</f>
        <v>2791.3554518811061</v>
      </c>
      <c r="AZ122" s="5">
        <f ca="1">_xlfn.NORM.INV(Z122,Satokasvi!$H$8,Satokasvi!$I$8)*_xlfn.BINOM.INV(1,(1-Satokasvi!$H$15),Z122)</f>
        <v>2725.6842416484396</v>
      </c>
      <c r="BB122" s="5">
        <f ca="1">IF(C$11="x",0,_xlfn.NORM.INV(B122,Satokasvi!$H$8,Satokasvi!$I$8)*IF(C$8="x",(1+Toimenpiteet!$C$7),1)*IF(C$9="x",(1+Toimenpiteet!$C$34),1)*(1+C$30)*_xlfn.BINOM.INV(1,(1-(Satokasvi!$H$15*(1+C$41))),B122))</f>
        <v>0</v>
      </c>
      <c r="BC122" s="5">
        <f ca="1">IF(D$11="x",0,_xlfn.NORM.INV(C122,Satokasvi!$H$8,Satokasvi!$I$8)*IF(D$8="x",(1+Toimenpiteet!$C$7),1)*IF(D$9="x",(1+Toimenpiteet!$C$34),1)*(1+D$30)*_xlfn.BINOM.INV(1,(1-(Satokasvi!$H$15*(1+D$41))),C122))</f>
        <v>2814.5913742937646</v>
      </c>
      <c r="BD122" s="5">
        <f ca="1">IF(E$11="x",0,_xlfn.NORM.INV(D122,Satokasvi!$H$8,Satokasvi!$I$8)*IF(E$8="x",(1+Toimenpiteet!$C$7),1)*IF(E$9="x",(1+Toimenpiteet!$C$34),1)*(1+E$30)*_xlfn.BINOM.INV(1,(1-(Satokasvi!$H$15*(1+E$41))),D122))</f>
        <v>0</v>
      </c>
      <c r="BE122" s="5">
        <f ca="1">IF(F$11="x",0,_xlfn.NORM.INV(E122,Satokasvi!$H$8,Satokasvi!$I$8)*IF(F$8="x",(1+Toimenpiteet!$C$7),1)*IF(F$9="x",(1+Toimenpiteet!$C$34),1)*(1+F$30)*_xlfn.BINOM.INV(1,(1-(Satokasvi!$H$15*(1+F$41))),E122))</f>
        <v>2865.3979672320675</v>
      </c>
      <c r="BF122" s="5">
        <f ca="1">IF(G$11="x",0,_xlfn.NORM.INV(F122,Satokasvi!$H$8,Satokasvi!$I$8)*IF(G$8="x",(1+Toimenpiteet!$C$7),1)*IF(G$9="x",(1+Toimenpiteet!$C$34),1)*(1+G$30)*_xlfn.BINOM.INV(1,(1-(Satokasvi!$H$15*(1+G$41))),F122))</f>
        <v>2652.5491134201457</v>
      </c>
      <c r="BG122" s="5">
        <f ca="1">IF(H$11="x",0,_xlfn.NORM.INV(G122,Satokasvi!$H$8,Satokasvi!$I$8)*IF(H$8="x",(1+Toimenpiteet!$C$7),1)*IF(H$9="x",(1+Toimenpiteet!$C$34),1)*(1+H$30)*_xlfn.BINOM.INV(1,(1-(Satokasvi!$H$15*(1+H$41))),G122))</f>
        <v>2684.0025559954684</v>
      </c>
      <c r="BH122" s="5">
        <f ca="1">IF(I$11="x",0,_xlfn.NORM.INV(H122,Satokasvi!$H$8,Satokasvi!$I$8)*IF(I$8="x",(1+Toimenpiteet!$C$7),1)*IF(I$9="x",(1+Toimenpiteet!$C$34),1)*(1+I$30)*_xlfn.BINOM.INV(1,(1-(Satokasvi!$H$15*(1+I$41))),H122))</f>
        <v>2697.0047149663442</v>
      </c>
      <c r="BI122" s="5">
        <f ca="1">IF(J$11="x",0,_xlfn.NORM.INV(I122,Satokasvi!$H$8,Satokasvi!$I$8)*IF(J$8="x",(1+Toimenpiteet!$C$7),1)*IF(J$9="x",(1+Toimenpiteet!$C$34),1)*(1+J$30)*_xlfn.BINOM.INV(1,(1-(Satokasvi!$H$15*(1+J$41))),I122))</f>
        <v>2690.8704493224159</v>
      </c>
      <c r="BJ122" s="5">
        <f ca="1">IF(K$11="x",0,_xlfn.NORM.INV(J122,Satokasvi!$H$8,Satokasvi!$I$8)*IF(K$8="x",(1+Toimenpiteet!$C$7),1)*IF(K$9="x",(1+Toimenpiteet!$C$34),1)*(1+K$30)*_xlfn.BINOM.INV(1,(1-(Satokasvi!$H$15*(1+K$41))),J122))</f>
        <v>0</v>
      </c>
      <c r="BK122" s="5">
        <f ca="1">IF(L$11="x",0,_xlfn.NORM.INV(K122,Satokasvi!$H$8,Satokasvi!$I$8)*IF(L$8="x",(1+Toimenpiteet!$C$7),1)*IF(L$9="x",(1+Toimenpiteet!$C$34),1)*(1+L$30)*_xlfn.BINOM.INV(1,(1-(Satokasvi!$H$15*(1+L$41))),K122))</f>
        <v>2417.973450065047</v>
      </c>
      <c r="BL122" s="5">
        <f ca="1">IF(M$11="x",0,_xlfn.NORM.INV(L122,Satokasvi!$H$8,Satokasvi!$I$8)*IF(M$8="x",(1+Toimenpiteet!$C$7),1)*IF(M$9="x",(1+Toimenpiteet!$C$34),1)*(1+M$30)*_xlfn.BINOM.INV(1,(1-(Satokasvi!$H$15*(1+M$41))),L122))</f>
        <v>2739.9820682199406</v>
      </c>
      <c r="BM122" s="5">
        <f ca="1">IF(N$11="x",0,_xlfn.NORM.INV(M122,Satokasvi!$H$8,Satokasvi!$I$8)*IF(N$8="x",(1+Toimenpiteet!$C$7),1)*IF(N$9="x",(1+Toimenpiteet!$C$34),1)*(1+N$30)*_xlfn.BINOM.INV(1,(1-(Satokasvi!$H$15*(1+N$41))),M122))</f>
        <v>2493.6820508778283</v>
      </c>
      <c r="BN122" s="5">
        <f ca="1">IF(O$11="x",0,_xlfn.NORM.INV(N122,Satokasvi!$H$8,Satokasvi!$I$8)*IF(O$8="x",(1+Toimenpiteet!$C$7),1)*IF(O$9="x",(1+Toimenpiteet!$C$34),1)*(1+O$30)*_xlfn.BINOM.INV(1,(1-(Satokasvi!$H$15*(1+O$41))),N122))</f>
        <v>0</v>
      </c>
      <c r="BO122" s="5">
        <f ca="1">IF(P$11="x",0,_xlfn.NORM.INV(O122,Satokasvi!$H$8,Satokasvi!$I$8)*IF(P$8="x",(1+Toimenpiteet!$C$7),1)*IF(P$9="x",(1+Toimenpiteet!$C$34),1)*(1+P$30)*_xlfn.BINOM.INV(1,(1-(Satokasvi!$H$15*(1+P$41))),O122))</f>
        <v>2643.1133660147057</v>
      </c>
      <c r="BP122" s="5">
        <f ca="1">IF(Q$11="x",0,_xlfn.NORM.INV(P122,Satokasvi!$H$8,Satokasvi!$I$8)*IF(Q$8="x",(1+Toimenpiteet!$C$7),1)*IF(Q$9="x",(1+Toimenpiteet!$C$34),1)*(1+Q$30)*_xlfn.BINOM.INV(1,(1-(Satokasvi!$H$15*(1+Q$41))),P122))</f>
        <v>0</v>
      </c>
      <c r="BQ122" s="5">
        <f ca="1">IF(R$11="x",0,_xlfn.NORM.INV(Q122,Satokasvi!$H$8,Satokasvi!$I$8)*IF(R$8="x",(1+Toimenpiteet!$C$7),1)*IF(R$9="x",(1+Toimenpiteet!$C$34),1)*(1+R$30)*_xlfn.BINOM.INV(1,(1-(Satokasvi!$H$15*(1+R$41))),Q122))</f>
        <v>2760.9182185079953</v>
      </c>
      <c r="BR122" s="5">
        <f ca="1">IF(S$11="x",0,_xlfn.NORM.INV(R122,Satokasvi!$H$8,Satokasvi!$I$8)*IF(S$8="x",(1+Toimenpiteet!$C$7),1)*IF(S$9="x",(1+Toimenpiteet!$C$34),1)*(1+S$30)*_xlfn.BINOM.INV(1,(1-(Satokasvi!$H$15*(1+S$41))),R122))</f>
        <v>2419.6934131943103</v>
      </c>
      <c r="BS122" s="5">
        <f ca="1">IF(T$11="x",0,_xlfn.NORM.INV(S122,Satokasvi!$H$8,Satokasvi!$I$8)*IF(T$8="x",(1+Toimenpiteet!$C$7),1)*IF(T$9="x",(1+Toimenpiteet!$C$34),1)*(1+T$30)*_xlfn.BINOM.INV(1,(1-(Satokasvi!$H$15*(1+T$41))),S122))</f>
        <v>0</v>
      </c>
      <c r="BT122" s="5">
        <f ca="1">IF(U$11="x",0,_xlfn.NORM.INV(T122,Satokasvi!$H$8,Satokasvi!$I$8)*IF(U$8="x",(1+Toimenpiteet!$C$7),1)*IF(U$9="x",(1+Toimenpiteet!$C$34),1)*(1+U$30)*_xlfn.BINOM.INV(1,(1-(Satokasvi!$H$15*(1+U$41))),T122))</f>
        <v>2902.4873354407582</v>
      </c>
      <c r="BU122" s="5">
        <f ca="1">IF(V$11="x",0,_xlfn.NORM.INV(U122,Satokasvi!$H$8,Satokasvi!$I$8)*IF(V$8="x",(1+Toimenpiteet!$C$7),1)*IF(V$9="x",(1+Toimenpiteet!$C$34),1)*(1+V$30)*_xlfn.BINOM.INV(1,(1-(Satokasvi!$H$15*(1+V$41))),U122))</f>
        <v>2721.3039970687755</v>
      </c>
      <c r="BV122" s="5">
        <f ca="1">IF(W$11="x",0,_xlfn.NORM.INV(V122,Satokasvi!$H$8,Satokasvi!$I$8)*IF(W$8="x",(1+Toimenpiteet!$C$7),1)*IF(W$9="x",(1+Toimenpiteet!$C$34),1)*(1+W$30)*_xlfn.BINOM.INV(1,(1-(Satokasvi!$H$15*(1+W$41))),V122))</f>
        <v>0</v>
      </c>
      <c r="BW122" s="5">
        <f ca="1">IF(X$11="x",0,_xlfn.NORM.INV(W122,Satokasvi!$H$8,Satokasvi!$I$8)*IF(X$8="x",(1+Toimenpiteet!$C$7),1)*IF(X$9="x",(1+Toimenpiteet!$C$34),1)*(1+X$30)*_xlfn.BINOM.INV(1,(1-(Satokasvi!$H$15*(1+X$41))),W122))</f>
        <v>2486.6468023869156</v>
      </c>
      <c r="BX122" s="5">
        <f ca="1">IF(Y$11="x",0,_xlfn.NORM.INV(X122,Satokasvi!$H$8,Satokasvi!$I$8)*IF(Y$8="x",(1+Toimenpiteet!$C$7),1)*IF(Y$9="x",(1+Toimenpiteet!$C$34),1)*(1+Y$30)*_xlfn.BINOM.INV(1,(1-(Satokasvi!$H$15*(1+Y$41))),X122))</f>
        <v>3006.526609025032</v>
      </c>
      <c r="BY122" s="5">
        <f ca="1">IF(Z$11="x",0,_xlfn.NORM.INV(Y122,Satokasvi!$H$8,Satokasvi!$I$8)*IF(Z$8="x",(1+Toimenpiteet!$C$7),1)*IF(Z$9="x",(1+Toimenpiteet!$C$34),1)*(1+Z$30)*_xlfn.BINOM.INV(1,(1-(Satokasvi!$H$15*(1+Z$41))),Y122))</f>
        <v>2791.3554518811061</v>
      </c>
      <c r="BZ122" s="5">
        <f ca="1">IF(AA$11="x",0,_xlfn.NORM.INV(Z122,Satokasvi!$H$8,Satokasvi!$I$8)*IF(AA$8="x",(1+Toimenpiteet!$C$7),1)*IF(AA$9="x",(1+Toimenpiteet!$C$34),1)*(1+AA$30)*_xlfn.BINOM.INV(1,(1-(Satokasvi!$H$15*(1+AA$41))),Z122))</f>
        <v>2725.6842416484396</v>
      </c>
      <c r="CB122" s="35">
        <f ca="1">_xlfn.NORM.INV(RAND(),Satokasvi!$H$13,Satokasvi!$I$13)</f>
        <v>268.39988222381976</v>
      </c>
      <c r="CC122" s="35">
        <f ca="1">_xlfn.NORM.INV(RAND(),Satokasvi!$H$13,Satokasvi!$I$13)</f>
        <v>245.52581960391211</v>
      </c>
      <c r="CD122" s="35">
        <f ca="1">_xlfn.NORM.INV(RAND(),Satokasvi!$H$13,Satokasvi!$I$13)</f>
        <v>219.98362206552389</v>
      </c>
      <c r="CE122" s="35">
        <f ca="1">_xlfn.NORM.INV(RAND(),Satokasvi!$H$13,Satokasvi!$I$13)</f>
        <v>173.46834635532136</v>
      </c>
      <c r="CF122" s="35">
        <f ca="1">_xlfn.NORM.INV(RAND(),Satokasvi!$H$13,Satokasvi!$I$13)</f>
        <v>73.258021571057768</v>
      </c>
      <c r="CG122" s="35">
        <f ca="1">_xlfn.NORM.INV(RAND(),Satokasvi!$H$13,Satokasvi!$I$13)</f>
        <v>222.22242969530009</v>
      </c>
      <c r="CH122" s="35">
        <f ca="1">_xlfn.NORM.INV(RAND(),Satokasvi!$H$13,Satokasvi!$I$13)</f>
        <v>252.89599704060475</v>
      </c>
      <c r="CI122" s="35">
        <f ca="1">_xlfn.NORM.INV(RAND(),Satokasvi!$H$13,Satokasvi!$I$13)</f>
        <v>83.123439000942795</v>
      </c>
      <c r="CJ122" s="35">
        <f ca="1">_xlfn.NORM.INV(RAND(),Satokasvi!$H$13,Satokasvi!$I$13)</f>
        <v>342.98019302761486</v>
      </c>
      <c r="CK122" s="35">
        <f ca="1">_xlfn.NORM.INV(RAND(),Satokasvi!$H$13,Satokasvi!$I$13)</f>
        <v>299.13824266660595</v>
      </c>
      <c r="CL122" s="35">
        <f ca="1">_xlfn.NORM.INV(RAND(),Satokasvi!$H$13,Satokasvi!$I$13)</f>
        <v>207.0262973409468</v>
      </c>
      <c r="CM122" s="35">
        <f ca="1">_xlfn.NORM.INV(RAND(),Satokasvi!$H$13,Satokasvi!$I$13)</f>
        <v>207.56557569682354</v>
      </c>
      <c r="CN122" s="35">
        <f ca="1">_xlfn.NORM.INV(RAND(),Satokasvi!$H$13,Satokasvi!$I$13)</f>
        <v>247.34806981477706</v>
      </c>
      <c r="CO122" s="35">
        <f ca="1">_xlfn.NORM.INV(RAND(),Satokasvi!$H$13,Satokasvi!$I$13)</f>
        <v>173.08338138495253</v>
      </c>
      <c r="CP122" s="35">
        <f ca="1">_xlfn.NORM.INV(RAND(),Satokasvi!$H$13,Satokasvi!$I$13)</f>
        <v>215.23125493035127</v>
      </c>
      <c r="CQ122" s="35">
        <f ca="1">_xlfn.NORM.INV(RAND(),Satokasvi!$H$13,Satokasvi!$I$13)</f>
        <v>196.9301096648143</v>
      </c>
      <c r="CR122" s="35">
        <f ca="1">_xlfn.NORM.INV(RAND(),Satokasvi!$H$13,Satokasvi!$I$13)</f>
        <v>220.66072309629143</v>
      </c>
      <c r="CS122" s="35">
        <f ca="1">_xlfn.NORM.INV(RAND(),Satokasvi!$H$13,Satokasvi!$I$13)</f>
        <v>324.62511716989002</v>
      </c>
      <c r="CT122" s="35">
        <f ca="1">_xlfn.NORM.INV(RAND(),Satokasvi!$H$13,Satokasvi!$I$13)</f>
        <v>233.19213311349765</v>
      </c>
      <c r="CU122" s="35">
        <f ca="1">_xlfn.NORM.INV(RAND(),Satokasvi!$H$13,Satokasvi!$I$13)</f>
        <v>250.25778412961179</v>
      </c>
      <c r="CV122" s="35">
        <f ca="1">_xlfn.NORM.INV(RAND(),Satokasvi!$H$13,Satokasvi!$I$13)</f>
        <v>108.5306252291187</v>
      </c>
      <c r="CW122" s="35">
        <f ca="1">_xlfn.NORM.INV(RAND(),Satokasvi!$H$13,Satokasvi!$I$13)</f>
        <v>237.71719269131762</v>
      </c>
      <c r="CX122" s="35">
        <f ca="1">_xlfn.NORM.INV(RAND(),Satokasvi!$H$13,Satokasvi!$I$13)</f>
        <v>299.15726692986914</v>
      </c>
      <c r="CY122" s="35">
        <f ca="1">_xlfn.NORM.INV(RAND(),Satokasvi!$H$13,Satokasvi!$I$13)</f>
        <v>102.74949854693058</v>
      </c>
      <c r="CZ122" s="35">
        <f ca="1">_xlfn.NORM.INV(RAND(),Satokasvi!$H$13,Satokasvi!$I$13)</f>
        <v>143.73390566888494</v>
      </c>
      <c r="DB122" s="37">
        <f ca="1">(AB122*(CB122/1000)+(Satokasvi!$E$28-Satokasvi!$E$7))/(1+$C$13)^DB$61</f>
        <v>-257.28155339805824</v>
      </c>
      <c r="DC122" s="37">
        <f ca="1">(AC122*(CC122/1000)+(Satokasvi!$E$28-Satokasvi!$E$7))/(1+$C$13)^DC$61</f>
        <v>401.59756246920347</v>
      </c>
      <c r="DD122" s="37">
        <f ca="1">(AD122*(CD122/1000)+(Satokasvi!$E$28-Satokasvi!$E$7))/(1+$C$13)^DD$61</f>
        <v>-242.51253972858729</v>
      </c>
      <c r="DE122" s="37">
        <f ca="1">(AE122*(CE122/1000)+(Satokasvi!$E$28-Satokasvi!$E$7))/(1+$C$13)^DE$61</f>
        <v>206.17861447539093</v>
      </c>
      <c r="DF122" s="37">
        <f ca="1">(AF122*(CF122/1000)+(Satokasvi!$E$28-Satokasvi!$E$7))/(1+$C$13)^DF$61</f>
        <v>-60.968757429907122</v>
      </c>
      <c r="DG122" s="37">
        <f ca="1">(AG122*(CG122/1000)+(Satokasvi!$E$28-Satokasvi!$E$7))/(1+$C$13)^DG$61</f>
        <v>277.58044623773219</v>
      </c>
      <c r="DH122" s="37">
        <f ca="1">(AH122*(CH122/1000)+(Satokasvi!$E$28-Satokasvi!$E$7))/(1+$C$13)^DH$61</f>
        <v>339.10932506119104</v>
      </c>
      <c r="DI122" s="37">
        <f ca="1">(AI122*(CI122/1000)+(Satokasvi!$E$28-Satokasvi!$E$7))/(1+$C$13)^DI$61</f>
        <v>-32.62280579048781</v>
      </c>
      <c r="DJ122" s="37">
        <f ca="1">(AJ122*(CJ122/1000)+(Satokasvi!$E$28-Satokasvi!$E$7))/(1+$C$13)^DJ$61</f>
        <v>-203.10043407106113</v>
      </c>
      <c r="DK122" s="37">
        <f ca="1">(AK122*(CK122/1000)+(Satokasvi!$E$28-Satokasvi!$E$7))/(1+$C$13)^DK$61</f>
        <v>341.02443850757953</v>
      </c>
      <c r="DL122" s="37">
        <f ca="1">(AL122*(CL122/1000)+(Satokasvi!$E$28-Satokasvi!$E$7))/(1+$C$13)^DL$61</f>
        <v>218.35063334057898</v>
      </c>
      <c r="DM122" s="37">
        <f ca="1">(AM122*(CM122/1000)+(Satokasvi!$E$28-Satokasvi!$E$7))/(1+$C$13)^DM$61</f>
        <v>177.17034660282738</v>
      </c>
      <c r="DN122" s="37">
        <f ca="1">(AN122*(CN122/1000)+(Satokasvi!$E$28-Satokasvi!$E$7))/(1+$C$13)^DN$61</f>
        <v>-180.45210509819213</v>
      </c>
      <c r="DO122" s="37">
        <f ca="1">(AO122*(CO122/1000)+(Satokasvi!$E$28-Satokasvi!$E$7))/(1+$C$13)^DO$61</f>
        <v>127.2512933353598</v>
      </c>
      <c r="DP122" s="37">
        <f ca="1">(AP122*(CP122/1000)+(Satokasvi!$E$28-Satokasvi!$E$7))/(1+$C$13)^DP$61</f>
        <v>-170.09341606013018</v>
      </c>
      <c r="DQ122" s="37">
        <f ca="1">(AQ122*(CQ122/1000)+(Satokasvi!$E$28-Satokasvi!$E$7))/(1+$C$13)^DQ$61</f>
        <v>173.68156614544861</v>
      </c>
      <c r="DR122" s="37">
        <f ca="1">(AR122*(CR122/1000)+(Satokasvi!$E$28-Satokasvi!$E$7))/(1+$C$13)^DR$61</f>
        <v>162.70785822959269</v>
      </c>
      <c r="DS122" s="37">
        <f ca="1">(AS122*(CS122/1000)+(Satokasvi!$E$28-Satokasvi!$E$7))/(1+$C$13)^DS$61</f>
        <v>-155.65957101831492</v>
      </c>
      <c r="DT122" s="37">
        <f ca="1">(AT122*(CT122/1000)+(Satokasvi!$E$28-Satokasvi!$E$7))/(1+$C$13)^DT$61</f>
        <v>234.86500794430637</v>
      </c>
      <c r="DU122" s="37">
        <f ca="1">(AU122*(CU122/1000)+(Satokasvi!$E$28-Satokasvi!$E$7))/(1+$C$13)^DU$61</f>
        <v>230.34434439229662</v>
      </c>
      <c r="DV122" s="37">
        <f ca="1">(AV122*(CV122/1000)+(Satokasvi!$E$28-Satokasvi!$E$7))/(1+$C$13)^DV$61</f>
        <v>-142.45055811590174</v>
      </c>
      <c r="DW122" s="37">
        <f ca="1">(AW122*(CW122/1000)+(Satokasvi!$E$28-Satokasvi!$E$7))/(1+$C$13)^DW$61</f>
        <v>170.19890240274302</v>
      </c>
      <c r="DX122" s="37">
        <f ca="1">(AX122*(CX122/1000)+(Satokasvi!$E$28-Satokasvi!$E$7))/(1+$C$13)^DX$61</f>
        <v>321.45754935551344</v>
      </c>
      <c r="DY122" s="37">
        <f ca="1">(AY122*(CY122/1000)+(Satokasvi!$E$28-Satokasvi!$E$7))/(1+$C$13)^DY$61</f>
        <v>10.729258254787901</v>
      </c>
      <c r="DZ122" s="37">
        <f ca="1">(AZ122*(CZ122/1000)+(Satokasvi!$E$28-Satokasvi!$E$7))/(1+$C$13)^DZ$61</f>
        <v>60.547606256027123</v>
      </c>
      <c r="EB122" s="37">
        <f ca="1">IF(C$11="x",Toimenpiteet!$E$115,BB122*(CB122/1000)+(Satokasvi!$E$28-Satokasvi!$E$7)+IF(C$8="x",Toimenpiteet!$E$29,0)+IF(C$9="x",Toimenpiteet!$E$60,0)+IF(C$10="x",Toimenpiteet!$E$88,0))/(1+$C$13)^EB$61</f>
        <v>-257.28155339805824</v>
      </c>
      <c r="EC122" s="37">
        <f ca="1">IF(D$11="x",Toimenpiteet!$E$115,BC122*(CC122/1000)+(Satokasvi!$E$28-Satokasvi!$E$7)+IF(D$8="x",Toimenpiteet!$E$29,0)+IF(D$9="x",Toimenpiteet!$E$60,0)+IF(D$10="x",Toimenpiteet!$E$88,0))/(1+$C$13)^EC$61</f>
        <v>401.59756246920347</v>
      </c>
      <c r="ED122" s="37">
        <f ca="1">IF(E$11="x",Toimenpiteet!$E$115,BD122*(CD122/1000)+(Satokasvi!$E$28-Satokasvi!$E$7)+IF(E$8="x",Toimenpiteet!$E$29,0)+IF(E$9="x",Toimenpiteet!$E$60,0)+IF(E$10="x",Toimenpiteet!$E$88,0))/(1+$C$13)^ED$61</f>
        <v>-242.51253972858729</v>
      </c>
      <c r="EE122" s="37">
        <f ca="1">IF(F$11="x",Toimenpiteet!$E$115,BE122*(CE122/1000)+(Satokasvi!$E$28-Satokasvi!$E$7)+IF(F$8="x",Toimenpiteet!$E$29,0)+IF(F$9="x",Toimenpiteet!$E$60,0)+IF(F$10="x",Toimenpiteet!$E$88,0))/(1+$C$13)^EE$61</f>
        <v>206.17861447539093</v>
      </c>
      <c r="EF122" s="37">
        <f ca="1">IF(G$11="x",Toimenpiteet!$E$115,BF122*(CF122/1000)+(Satokasvi!$E$28-Satokasvi!$E$7)+IF(G$8="x",Toimenpiteet!$E$29,0)+IF(G$9="x",Toimenpiteet!$E$60,0)+IF(G$10="x",Toimenpiteet!$E$88,0))/(1+$C$13)^EF$61</f>
        <v>-60.968757429907122</v>
      </c>
      <c r="EG122" s="37">
        <f ca="1">IF(H$11="x",Toimenpiteet!$E$115,BG122*(CG122/1000)+(Satokasvi!$E$28-Satokasvi!$E$7)+IF(H$8="x",Toimenpiteet!$E$29,0)+IF(H$9="x",Toimenpiteet!$E$60,0)+IF(H$10="x",Toimenpiteet!$E$88,0))/(1+$C$13)^EG$61</f>
        <v>277.58044623773219</v>
      </c>
      <c r="EH122" s="37">
        <f ca="1">IF(I$11="x",Toimenpiteet!$E$115,BH122*(CH122/1000)+(Satokasvi!$E$28-Satokasvi!$E$7)+IF(I$8="x",Toimenpiteet!$E$29,0)+IF(I$9="x",Toimenpiteet!$E$60,0)+IF(I$10="x",Toimenpiteet!$E$88,0))/(1+$C$13)^EH$61</f>
        <v>339.10932506119104</v>
      </c>
      <c r="EI122" s="37">
        <f ca="1">IF(J$11="x",Toimenpiteet!$E$115,BI122*(CI122/1000)+(Satokasvi!$E$28-Satokasvi!$E$7)+IF(J$8="x",Toimenpiteet!$E$29,0)+IF(J$9="x",Toimenpiteet!$E$60,0)+IF(J$10="x",Toimenpiteet!$E$88,0))/(1+$C$13)^EI$61</f>
        <v>-32.62280579048781</v>
      </c>
      <c r="EJ122" s="37">
        <f ca="1">IF(K$11="x",Toimenpiteet!$E$115,BJ122*(CJ122/1000)+(Satokasvi!$E$28-Satokasvi!$E$7)+IF(K$8="x",Toimenpiteet!$E$29,0)+IF(K$9="x",Toimenpiteet!$E$60,0)+IF(K$10="x",Toimenpiteet!$E$88,0))/(1+$C$13)^EJ$61</f>
        <v>-203.10043407106113</v>
      </c>
      <c r="EK122" s="37">
        <f ca="1">IF(L$11="x",Toimenpiteet!$E$115,BK122*(CK122/1000)+(Satokasvi!$E$28-Satokasvi!$E$7)+IF(L$8="x",Toimenpiteet!$E$29,0)+IF(L$9="x",Toimenpiteet!$E$60,0)+IF(L$10="x",Toimenpiteet!$E$88,0))/(1+$C$13)^EK$61</f>
        <v>341.02443850757953</v>
      </c>
      <c r="EL122" s="37">
        <f ca="1">IF(M$11="x",Toimenpiteet!$E$115,BL122*(CL122/1000)+(Satokasvi!$E$28-Satokasvi!$E$7)+IF(M$8="x",Toimenpiteet!$E$29,0)+IF(M$9="x",Toimenpiteet!$E$60,0)+IF(M$10="x",Toimenpiteet!$E$88,0))/(1+$C$13)^EL$61</f>
        <v>218.35063334057898</v>
      </c>
      <c r="EM122" s="37">
        <f ca="1">IF(N$11="x",Toimenpiteet!$E$115,BM122*(CM122/1000)+(Satokasvi!$E$28-Satokasvi!$E$7)+IF(N$8="x",Toimenpiteet!$E$29,0)+IF(N$9="x",Toimenpiteet!$E$60,0)+IF(N$10="x",Toimenpiteet!$E$88,0))/(1+$C$13)^EM$61</f>
        <v>177.17034660282738</v>
      </c>
      <c r="EN122" s="37">
        <f ca="1">IF(O$11="x",Toimenpiteet!$E$115,BN122*(CN122/1000)+(Satokasvi!$E$28-Satokasvi!$E$7)+IF(O$8="x",Toimenpiteet!$E$29,0)+IF(O$9="x",Toimenpiteet!$E$60,0)+IF(O$10="x",Toimenpiteet!$E$88,0))/(1+$C$13)^EN$61</f>
        <v>-180.45210509819213</v>
      </c>
      <c r="EO122" s="37">
        <f ca="1">IF(P$11="x",Toimenpiteet!$E$115,BO122*(CO122/1000)+(Satokasvi!$E$28-Satokasvi!$E$7)+IF(P$8="x",Toimenpiteet!$E$29,0)+IF(P$9="x",Toimenpiteet!$E$60,0)+IF(P$10="x",Toimenpiteet!$E$88,0))/(1+$C$13)^EO$61</f>
        <v>127.2512933353598</v>
      </c>
      <c r="EP122" s="37">
        <f ca="1">IF(Q$11="x",Toimenpiteet!$E$115,BP122*(CP122/1000)+(Satokasvi!$E$28-Satokasvi!$E$7)+IF(Q$8="x",Toimenpiteet!$E$29,0)+IF(Q$9="x",Toimenpiteet!$E$60,0)+IF(Q$10="x",Toimenpiteet!$E$88,0))/(1+$C$13)^EP$61</f>
        <v>-170.09341606013018</v>
      </c>
      <c r="EQ122" s="37">
        <f ca="1">IF(R$11="x",Toimenpiteet!$E$115,BQ122*(CQ122/1000)+(Satokasvi!$E$28-Satokasvi!$E$7)+IF(R$8="x",Toimenpiteet!$E$29,0)+IF(R$9="x",Toimenpiteet!$E$60,0)+IF(R$10="x",Toimenpiteet!$E$88,0))/(1+$C$13)^EQ$61</f>
        <v>173.68156614544861</v>
      </c>
      <c r="ER122" s="37">
        <f ca="1">IF(S$11="x",Toimenpiteet!$E$115,BR122*(CR122/1000)+(Satokasvi!$E$28-Satokasvi!$E$7)+IF(S$8="x",Toimenpiteet!$E$29,0)+IF(S$9="x",Toimenpiteet!$E$60,0)+IF(S$10="x",Toimenpiteet!$E$88,0))/(1+$C$13)^ER$61</f>
        <v>162.70785822959269</v>
      </c>
      <c r="ES122" s="37">
        <f ca="1">IF(T$11="x",Toimenpiteet!$E$115,BS122*(CS122/1000)+(Satokasvi!$E$28-Satokasvi!$E$7)+IF(T$8="x",Toimenpiteet!$E$29,0)+IF(T$9="x",Toimenpiteet!$E$60,0)+IF(T$10="x",Toimenpiteet!$E$88,0))/(1+$C$13)^ES$61</f>
        <v>-155.65957101831492</v>
      </c>
      <c r="ET122" s="37">
        <f ca="1">IF(U$11="x",Toimenpiteet!$E$115,BT122*(CT122/1000)+(Satokasvi!$E$28-Satokasvi!$E$7)+IF(U$8="x",Toimenpiteet!$E$29,0)+IF(U$9="x",Toimenpiteet!$E$60,0)+IF(U$10="x",Toimenpiteet!$E$88,0))/(1+$C$13)^ET$61</f>
        <v>234.86500794430637</v>
      </c>
      <c r="EU122" s="37">
        <f ca="1">IF(V$11="x",Toimenpiteet!$E$115,BU122*(CU122/1000)+(Satokasvi!$E$28-Satokasvi!$E$7)+IF(V$8="x",Toimenpiteet!$E$29,0)+IF(V$9="x",Toimenpiteet!$E$60,0)+IF(V$10="x",Toimenpiteet!$E$88,0))/(1+$C$13)^EU$61</f>
        <v>230.34434439229662</v>
      </c>
      <c r="EV122" s="37">
        <f ca="1">IF(W$11="x",Toimenpiteet!$E$115,BV122*(CV122/1000)+(Satokasvi!$E$28-Satokasvi!$E$7)+IF(W$8="x",Toimenpiteet!$E$29,0)+IF(W$9="x",Toimenpiteet!$E$60,0)+IF(W$10="x",Toimenpiteet!$E$88,0))/(1+$C$13)^EV$61</f>
        <v>-142.45055811590174</v>
      </c>
      <c r="EW122" s="37">
        <f ca="1">IF(X$11="x",Toimenpiteet!$E$115,BW122*(CW122/1000)+(Satokasvi!$E$28-Satokasvi!$E$7)+IF(X$8="x",Toimenpiteet!$E$29,0)+IF(X$9="x",Toimenpiteet!$E$60,0)+IF(X$10="x",Toimenpiteet!$E$88,0))/(1+$C$13)^EW$61</f>
        <v>170.19890240274302</v>
      </c>
      <c r="EX122" s="37">
        <f ca="1">IF(Y$11="x",Toimenpiteet!$E$115,BX122*(CX122/1000)+(Satokasvi!$E$28-Satokasvi!$E$7)+IF(Y$8="x",Toimenpiteet!$E$29,0)+IF(Y$9="x",Toimenpiteet!$E$60,0)+IF(Y$10="x",Toimenpiteet!$E$88,0))/(1+$C$13)^EX$61</f>
        <v>321.45754935551344</v>
      </c>
      <c r="EY122" s="37">
        <f ca="1">IF(Z$11="x",Toimenpiteet!$E$115,BY122*(CY122/1000)+(Satokasvi!$E$28-Satokasvi!$E$7)+IF(Z$8="x",Toimenpiteet!$E$29,0)+IF(Z$9="x",Toimenpiteet!$E$60,0)+IF(Z$10="x",Toimenpiteet!$E$88,0))/(1+$C$13)^EY$61</f>
        <v>10.729258254787901</v>
      </c>
      <c r="EZ122" s="37">
        <f ca="1">IF(AA$11="x",Toimenpiteet!$E$115,BZ122*(CZ122/1000)+(Satokasvi!$E$28-Satokasvi!$E$7)+IF(AA$8="x",Toimenpiteet!$E$29,0)+IF(AA$9="x",Toimenpiteet!$E$60,0)+IF(AA$10="x",Toimenpiteet!$E$88,0))/(1+$C$13)^EZ$61</f>
        <v>60.547606256027123</v>
      </c>
      <c r="FA122" s="37"/>
      <c r="FB122" s="37">
        <f t="shared" ca="1" si="48"/>
        <v>-257.28155339805824</v>
      </c>
      <c r="FC122" s="37">
        <f t="shared" ca="1" si="49"/>
        <v>144.31600907114523</v>
      </c>
      <c r="FD122" s="37">
        <f t="shared" ca="1" si="50"/>
        <v>-98.196530657442054</v>
      </c>
      <c r="FE122" s="37">
        <f t="shared" ca="1" si="51"/>
        <v>107.98208381794888</v>
      </c>
      <c r="FF122" s="37">
        <f t="shared" ca="1" si="52"/>
        <v>47.013326388041754</v>
      </c>
      <c r="FG122" s="37">
        <f t="shared" ca="1" si="53"/>
        <v>324.59377262577397</v>
      </c>
      <c r="FH122" s="37">
        <f t="shared" ca="1" si="54"/>
        <v>663.70309768696507</v>
      </c>
      <c r="FI122" s="37">
        <f t="shared" ca="1" si="55"/>
        <v>631.08029189647721</v>
      </c>
      <c r="FJ122" s="37">
        <f t="shared" ca="1" si="56"/>
        <v>427.97985782541605</v>
      </c>
      <c r="FK122" s="37">
        <f t="shared" ca="1" si="57"/>
        <v>769.00429633299564</v>
      </c>
      <c r="FL122" s="37">
        <f t="shared" ca="1" si="58"/>
        <v>987.35492967357459</v>
      </c>
      <c r="FM122" s="37">
        <f t="shared" ca="1" si="59"/>
        <v>1164.5252762764019</v>
      </c>
      <c r="FN122" s="37">
        <f t="shared" ca="1" si="60"/>
        <v>984.0731711782098</v>
      </c>
      <c r="FO122" s="37">
        <f t="shared" ca="1" si="61"/>
        <v>1111.3244645135696</v>
      </c>
      <c r="FP122" s="37">
        <f t="shared" ca="1" si="62"/>
        <v>941.23104845343948</v>
      </c>
      <c r="FQ122" s="37">
        <f t="shared" ca="1" si="63"/>
        <v>1114.912614598888</v>
      </c>
      <c r="FR122" s="37">
        <f t="shared" ca="1" si="64"/>
        <v>1277.6204728284806</v>
      </c>
      <c r="FS122" s="37">
        <f t="shared" ca="1" si="65"/>
        <v>1121.9609018101658</v>
      </c>
      <c r="FT122" s="37">
        <f t="shared" ca="1" si="66"/>
        <v>1356.8259097544721</v>
      </c>
      <c r="FU122" s="37">
        <f t="shared" ca="1" si="67"/>
        <v>1587.1702541467687</v>
      </c>
      <c r="FV122" s="37">
        <f t="shared" ca="1" si="68"/>
        <v>1444.719696030867</v>
      </c>
      <c r="FW122" s="37">
        <f t="shared" ca="1" si="69"/>
        <v>1614.91859843361</v>
      </c>
      <c r="FX122" s="37">
        <f t="shared" ca="1" si="70"/>
        <v>1936.3761477891235</v>
      </c>
      <c r="FY122" s="37">
        <f t="shared" ca="1" si="71"/>
        <v>1947.1054060439114</v>
      </c>
      <c r="FZ122" s="37">
        <f t="shared" ca="1" si="72"/>
        <v>2007.6530122999386</v>
      </c>
      <c r="GA122" s="37"/>
      <c r="GB122" s="37">
        <f t="shared" ca="1" si="73"/>
        <v>-257.28155339805824</v>
      </c>
      <c r="GC122" s="37">
        <f t="shared" ca="1" si="74"/>
        <v>144.31600907114523</v>
      </c>
      <c r="GD122" s="37">
        <f t="shared" ca="1" si="23"/>
        <v>-98.196530657442054</v>
      </c>
      <c r="GE122" s="37">
        <f t="shared" ca="1" si="24"/>
        <v>107.98208381794888</v>
      </c>
      <c r="GF122" s="37">
        <f t="shared" ca="1" si="25"/>
        <v>47.013326388041754</v>
      </c>
      <c r="GG122" s="37">
        <f t="shared" ca="1" si="26"/>
        <v>324.59377262577397</v>
      </c>
      <c r="GH122" s="37">
        <f t="shared" ca="1" si="27"/>
        <v>663.70309768696507</v>
      </c>
      <c r="GI122" s="37">
        <f t="shared" ca="1" si="28"/>
        <v>631.08029189647721</v>
      </c>
      <c r="GJ122" s="37">
        <f t="shared" ca="1" si="29"/>
        <v>427.97985782541605</v>
      </c>
      <c r="GK122" s="37">
        <f t="shared" ca="1" si="30"/>
        <v>769.00429633299564</v>
      </c>
      <c r="GL122" s="37">
        <f t="shared" ca="1" si="31"/>
        <v>987.35492967357459</v>
      </c>
      <c r="GM122" s="37">
        <f t="shared" ca="1" si="32"/>
        <v>1164.5252762764019</v>
      </c>
      <c r="GN122" s="37">
        <f t="shared" ca="1" si="33"/>
        <v>984.0731711782098</v>
      </c>
      <c r="GO122" s="37">
        <f t="shared" ca="1" si="34"/>
        <v>1111.3244645135696</v>
      </c>
      <c r="GP122" s="37">
        <f t="shared" ca="1" si="35"/>
        <v>941.23104845343948</v>
      </c>
      <c r="GQ122" s="37">
        <f t="shared" ca="1" si="36"/>
        <v>1114.912614598888</v>
      </c>
      <c r="GR122" s="37">
        <f t="shared" ca="1" si="37"/>
        <v>1277.6204728284806</v>
      </c>
      <c r="GS122" s="37">
        <f t="shared" ca="1" si="38"/>
        <v>1121.9609018101658</v>
      </c>
      <c r="GT122" s="37">
        <f t="shared" ca="1" si="39"/>
        <v>1356.8259097544721</v>
      </c>
      <c r="GU122" s="37">
        <f t="shared" ca="1" si="40"/>
        <v>1587.1702541467687</v>
      </c>
      <c r="GV122" s="37">
        <f t="shared" ca="1" si="41"/>
        <v>1444.719696030867</v>
      </c>
      <c r="GW122" s="37">
        <f t="shared" ca="1" si="42"/>
        <v>1614.91859843361</v>
      </c>
      <c r="GX122" s="37">
        <f t="shared" ca="1" si="43"/>
        <v>1936.3761477891235</v>
      </c>
      <c r="GY122" s="37">
        <f t="shared" ca="1" si="44"/>
        <v>1947.1054060439114</v>
      </c>
      <c r="GZ122" s="37">
        <f t="shared" ca="1" si="45"/>
        <v>2007.6530122999386</v>
      </c>
      <c r="HA122" s="37"/>
      <c r="HB122" s="37">
        <f t="shared" ca="1" si="77"/>
        <v>47.013326388041754</v>
      </c>
      <c r="HC122" s="37">
        <f t="shared" ca="1" si="75"/>
        <v>47.013326388041754</v>
      </c>
      <c r="HD122" s="37">
        <f t="shared" ca="1" si="76"/>
        <v>0</v>
      </c>
      <c r="HE122" s="5"/>
      <c r="HF122" s="37">
        <f t="shared" si="92"/>
        <v>-5.555555555555558E-2</v>
      </c>
      <c r="HG122" s="37">
        <f>$HG$69</f>
        <v>-5.5555555555555552E-2</v>
      </c>
      <c r="HH122" s="19">
        <f>IF(C$11="x",0,Satokasvi!$H$6*(1+$HF122)*(1+_xlfn.XLOOKUP($HG122,$HG$67:$HG$76,HH$67:HH$76)))</f>
        <v>2347.9938271604938</v>
      </c>
      <c r="HI122" s="35">
        <f>IF(D$11="x",0,Satokasvi!$H$6*(1+$HF122)*(1+_xlfn.XLOOKUP($HG122,$HG$67:$HG$76,HI$67:HI$76)))</f>
        <v>2334.8765432098762</v>
      </c>
      <c r="HJ122" s="35">
        <f>IF(E$11="x",0,Satokasvi!$H$6*(1+$HF122)*(1+_xlfn.XLOOKUP($HG122,$HG$67:$HG$76,HJ$67:HJ$76)))</f>
        <v>2321.7592592592591</v>
      </c>
      <c r="HK122" s="35">
        <f>IF(F$11="x",0,Satokasvi!$H$6*(1+$HF122)*(1+_xlfn.XLOOKUP($HG122,$HG$67:$HG$76,HK$67:HK$76)))</f>
        <v>2308.6419753086416</v>
      </c>
      <c r="HL122" s="35">
        <f>IF(G$11="x",0,Satokasvi!$H$6*(1+$HF122)*(1+_xlfn.XLOOKUP($HG122,$HG$67:$HG$76,HL$67:HL$76)))</f>
        <v>2295.5246913580245</v>
      </c>
      <c r="HM122" s="35">
        <f>IF(H$11="x",0,Satokasvi!$H$6*(1+$HF122)*(1+_xlfn.XLOOKUP($HG122,$HG$67:$HG$76,HM$67:HM$76)))</f>
        <v>2282.4074074074074</v>
      </c>
      <c r="HN122" s="35">
        <f>IF(I$11="x",0,Satokasvi!$H$6*(1+$HF122)*(1+_xlfn.XLOOKUP($HG122,$HG$67:$HG$76,HN$67:HN$76)))</f>
        <v>2269.2901234567898</v>
      </c>
      <c r="HO122" s="35">
        <f>IF(J$11="x",0,Satokasvi!$H$6*(1+$HF122)*(1+_xlfn.XLOOKUP($HG122,$HG$67:$HG$76,HO$67:HO$76)))</f>
        <v>2256.1728395061727</v>
      </c>
      <c r="HP122" s="35">
        <f>IF(K$11="x",0,Satokasvi!$H$6*(1+$HF122)*(1+_xlfn.XLOOKUP($HG122,$HG$67:$HG$76,HP$67:HP$76)))</f>
        <v>2243.0555555555552</v>
      </c>
      <c r="HQ122" s="35">
        <f>IF(L$11="x",0,Satokasvi!$H$6*(1+$HF122)*(1+_xlfn.XLOOKUP($HG122,$HG$67:$HG$76,HQ$67:HQ$76)))</f>
        <v>2229.9382716049381</v>
      </c>
      <c r="HR122" s="35">
        <f>IF(M$11="x",0,Satokasvi!$H$6*(1+$HF122)*(1+_xlfn.XLOOKUP($HG122,$HG$67:$HG$76,HR$67:HR$76)))</f>
        <v>2229.9382716049381</v>
      </c>
      <c r="HS122" s="35">
        <f>IF(N$11="x",0,Satokasvi!$H$6*(1+$HF122)*(1+_xlfn.XLOOKUP($HG122,$HG$67:$HG$76,HS$67:HS$76)))</f>
        <v>2229.9382716049381</v>
      </c>
      <c r="HT122" s="35">
        <f>IF(O$11="x",0,Satokasvi!$H$6*(1+$HF122)*(1+_xlfn.XLOOKUP($HG122,$HG$67:$HG$76,HT$67:HT$76)))</f>
        <v>2229.9382716049381</v>
      </c>
      <c r="HU122" s="35">
        <f>IF(P$11="x",0,Satokasvi!$H$6*(1+$HF122)*(1+_xlfn.XLOOKUP($HG122,$HG$67:$HG$76,HU$67:HU$76)))</f>
        <v>2229.9382716049381</v>
      </c>
      <c r="HV122" s="35">
        <f>IF(Q$11="x",0,Satokasvi!$H$6*(1+$HF122)*(1+_xlfn.XLOOKUP($HG122,$HG$67:$HG$76,HV$67:HV$76)))</f>
        <v>2229.9382716049381</v>
      </c>
      <c r="HW122" s="35">
        <f>IF(R$11="x",0,Satokasvi!$H$6*(1+$HF122)*(1+_xlfn.XLOOKUP($HG122,$HG$67:$HG$76,HW$67:HW$76)))</f>
        <v>2229.9382716049381</v>
      </c>
      <c r="HX122" s="35">
        <f>IF(S$11="x",0,Satokasvi!$H$6*(1+$HF122)*(1+_xlfn.XLOOKUP($HG122,$HG$67:$HG$76,HX$67:HX$76)))</f>
        <v>2229.9382716049381</v>
      </c>
      <c r="HY122" s="35">
        <f>IF(T$11="x",0,Satokasvi!$H$6*(1+$HF122)*(1+_xlfn.XLOOKUP($HG122,$HG$67:$HG$76,HY$67:HY$76)))</f>
        <v>2229.9382716049381</v>
      </c>
      <c r="HZ122" s="35">
        <f>IF(U$11="x",0,Satokasvi!$H$6*(1+$HF122)*(1+_xlfn.XLOOKUP($HG122,$HG$67:$HG$76,HZ$67:HZ$76)))</f>
        <v>2229.9382716049381</v>
      </c>
      <c r="IA122" s="35">
        <f>IF(V$11="x",0,Satokasvi!$H$6*(1+$HF122)*(1+_xlfn.XLOOKUP($HG122,$HG$67:$HG$76,IA$67:IA$76)))</f>
        <v>2229.9382716049381</v>
      </c>
      <c r="IB122" s="35">
        <f>IF(W$11="x",0,Satokasvi!$H$6*(1+$HF122)*(1+_xlfn.XLOOKUP($HG122,$HG$67:$HG$76,IB$67:IB$76)))</f>
        <v>2229.9382716049381</v>
      </c>
      <c r="IC122" s="35">
        <f>IF(X$11="x",0,Satokasvi!$H$6*(1+$HF122)*(1+_xlfn.XLOOKUP($HG122,$HG$67:$HG$76,IC$67:IC$76)))</f>
        <v>2229.9382716049381</v>
      </c>
      <c r="ID122" s="35">
        <f>IF(Y$11="x",0,Satokasvi!$H$6*(1+$HF122)*(1+_xlfn.XLOOKUP($HG122,$HG$67:$HG$76,ID$67:ID$76)))</f>
        <v>2229.9382716049381</v>
      </c>
      <c r="IE122" s="35">
        <f>IF(Z$11="x",0,Satokasvi!$H$6*(1+$HF122)*(1+_xlfn.XLOOKUP($HG122,$HG$67:$HG$76,IE$67:IE$76)))</f>
        <v>2229.9382716049381</v>
      </c>
      <c r="IF122" s="35">
        <f>IF(AA$11="x",0,Satokasvi!$H$6*(1+$HF122)*(1+_xlfn.XLOOKUP($HG122,$HG$67:$HG$76,IF$67:IF$76)))</f>
        <v>2229.9382716049381</v>
      </c>
    </row>
    <row r="123" spans="2:240" x14ac:dyDescent="0.35">
      <c r="B123" s="15">
        <f t="shared" ca="1" si="90"/>
        <v>0.6831270027623485</v>
      </c>
      <c r="C123" s="15">
        <f t="shared" ca="1" si="90"/>
        <v>0.31228389823981384</v>
      </c>
      <c r="D123" s="15">
        <f t="shared" ca="1" si="90"/>
        <v>0.44174103771507522</v>
      </c>
      <c r="E123" s="15">
        <f t="shared" ca="1" si="90"/>
        <v>0.27045724893445677</v>
      </c>
      <c r="F123" s="15">
        <f t="shared" ca="1" si="90"/>
        <v>0.44706884997130902</v>
      </c>
      <c r="G123" s="15">
        <f t="shared" ca="1" si="90"/>
        <v>0.58061911188202442</v>
      </c>
      <c r="H123" s="15">
        <f t="shared" ca="1" si="90"/>
        <v>0.90620510916421926</v>
      </c>
      <c r="I123" s="15">
        <f t="shared" ca="1" si="90"/>
        <v>0.73859357376627388</v>
      </c>
      <c r="J123" s="15">
        <f t="shared" ca="1" si="90"/>
        <v>0.50050666839469049</v>
      </c>
      <c r="K123" s="15">
        <f t="shared" ca="1" si="90"/>
        <v>0.51286019270968775</v>
      </c>
      <c r="L123" s="15">
        <f t="shared" ca="1" si="90"/>
        <v>6.7965343867415484E-3</v>
      </c>
      <c r="M123" s="15">
        <f t="shared" ca="1" si="90"/>
        <v>0.36094203151616011</v>
      </c>
      <c r="N123" s="15">
        <f t="shared" ca="1" si="90"/>
        <v>0.30714607126559235</v>
      </c>
      <c r="O123" s="15">
        <f t="shared" ca="1" si="90"/>
        <v>0.67449529584607415</v>
      </c>
      <c r="P123" s="15">
        <f t="shared" ca="1" si="90"/>
        <v>5.9265484821342529E-3</v>
      </c>
      <c r="Q123" s="15">
        <f t="shared" ca="1" si="90"/>
        <v>0.76822089349399858</v>
      </c>
      <c r="R123" s="15">
        <f t="shared" ca="1" si="89"/>
        <v>0.15482436560168844</v>
      </c>
      <c r="S123" s="15">
        <f t="shared" ca="1" si="89"/>
        <v>1.2995677824213625E-2</v>
      </c>
      <c r="T123" s="15">
        <f t="shared" ca="1" si="88"/>
        <v>0.38575592072411569</v>
      </c>
      <c r="U123" s="15">
        <f t="shared" ca="1" si="88"/>
        <v>0.82651485593378771</v>
      </c>
      <c r="V123" s="15">
        <f t="shared" ca="1" si="88"/>
        <v>0.91679232540515254</v>
      </c>
      <c r="W123" s="15">
        <f t="shared" ca="1" si="88"/>
        <v>0.36267338378582514</v>
      </c>
      <c r="X123" s="15">
        <f t="shared" ca="1" si="88"/>
        <v>0.94011367854533368</v>
      </c>
      <c r="Y123" s="15">
        <f t="shared" ca="1" si="88"/>
        <v>0.88587819313772509</v>
      </c>
      <c r="Z123" s="15">
        <f t="shared" ca="1" si="88"/>
        <v>0.91822026904123721</v>
      </c>
      <c r="AB123" s="5">
        <f ca="1">_xlfn.NORM.INV(B123,Satokasvi!$H$8,Satokasvi!$I$8)*_xlfn.BINOM.INV(1,(1-Satokasvi!$H$15),B123)</f>
        <v>2619.1152468849273</v>
      </c>
      <c r="AC123" s="5">
        <f ca="1">_xlfn.NORM.INV(C123,Satokasvi!$H$8,Satokasvi!$I$8)*_xlfn.BINOM.INV(1,(1-Satokasvi!$H$15),C123)</f>
        <v>2377.6532706802222</v>
      </c>
      <c r="AD123" s="5">
        <f ca="1">_xlfn.NORM.INV(D123,Satokasvi!$H$8,Satokasvi!$I$8)*_xlfn.BINOM.INV(1,(1-Satokasvi!$H$15),D123)</f>
        <v>2463.3608701311505</v>
      </c>
      <c r="AE123" s="5">
        <f ca="1">_xlfn.NORM.INV(E123,Satokasvi!$H$8,Satokasvi!$I$8)*_xlfn.BINOM.INV(1,(1-Satokasvi!$H$15),E123)</f>
        <v>2347.1423303742622</v>
      </c>
      <c r="AF123" s="5">
        <f ca="1">_xlfn.NORM.INV(F123,Satokasvi!$H$8,Satokasvi!$I$8)*_xlfn.BINOM.INV(1,(1-Satokasvi!$H$15),F123)</f>
        <v>2466.7323986219353</v>
      </c>
      <c r="AG123" s="5">
        <f ca="1">_xlfn.NORM.INV(G123,Satokasvi!$H$8,Satokasvi!$I$8)*_xlfn.BINOM.INV(1,(1-Satokasvi!$H$15),G123)</f>
        <v>2550.8693922688776</v>
      </c>
      <c r="AH123" s="5">
        <f ca="1">_xlfn.NORM.INV(H123,Satokasvi!$H$8,Satokasvi!$I$8)*_xlfn.BINOM.INV(1,(1-Satokasvi!$H$15),H123)</f>
        <v>2829.4356851277016</v>
      </c>
      <c r="AI123" s="5">
        <f ca="1">_xlfn.NORM.INV(I123,Satokasvi!$H$8,Satokasvi!$I$8)*_xlfn.BINOM.INV(1,(1-Satokasvi!$H$15),I123)</f>
        <v>2659.7538734996028</v>
      </c>
      <c r="AJ123" s="5">
        <f ca="1">_xlfn.NORM.INV(J123,Satokasvi!$H$8,Satokasvi!$I$8)*_xlfn.BINOM.INV(1,(1-Satokasvi!$H$15),J123)</f>
        <v>2500.3175074163537</v>
      </c>
      <c r="AK123" s="5">
        <f ca="1">_xlfn.NORM.INV(K123,Satokasvi!$H$8,Satokasvi!$I$8)*_xlfn.BINOM.INV(1,(1-Satokasvi!$H$15),K123)</f>
        <v>2508.0603269023213</v>
      </c>
      <c r="AL123" s="5">
        <f ca="1">_xlfn.NORM.INV(L123,Satokasvi!$H$8,Satokasvi!$I$8)*_xlfn.BINOM.INV(1,(1-Satokasvi!$H$15),L123)</f>
        <v>0</v>
      </c>
      <c r="AM123" s="5">
        <f ca="1">_xlfn.NORM.INV(M123,Satokasvi!$H$8,Satokasvi!$I$8)*_xlfn.BINOM.INV(1,(1-Satokasvi!$H$15),M123)</f>
        <v>2411.0145205690283</v>
      </c>
      <c r="AN123" s="5">
        <f ca="1">_xlfn.NORM.INV(N123,Satokasvi!$H$8,Satokasvi!$I$8)*_xlfn.BINOM.INV(1,(1-Satokasvi!$H$15),N123)</f>
        <v>2374.010945073559</v>
      </c>
      <c r="AO123" s="5">
        <f ca="1">_xlfn.NORM.INV(O123,Satokasvi!$H$8,Satokasvi!$I$8)*_xlfn.BINOM.INV(1,(1-Satokasvi!$H$15),O123)</f>
        <v>2613.0900867223236</v>
      </c>
      <c r="AP123" s="5">
        <f ca="1">_xlfn.NORM.INV(P123,Satokasvi!$H$8,Satokasvi!$I$8)*_xlfn.BINOM.INV(1,(1-Satokasvi!$H$15),P123)</f>
        <v>0</v>
      </c>
      <c r="AQ123" s="5">
        <f ca="1">_xlfn.NORM.INV(Q123,Satokasvi!$H$8,Satokasvi!$I$8)*_xlfn.BINOM.INV(1,(1-Satokasvi!$H$15),Q123)</f>
        <v>2683.2500886938642</v>
      </c>
      <c r="AR123" s="5">
        <f ca="1">_xlfn.NORM.INV(R123,Satokasvi!$H$8,Satokasvi!$I$8)*_xlfn.BINOM.INV(1,(1-Satokasvi!$H$15),R123)</f>
        <v>0</v>
      </c>
      <c r="AS123" s="5">
        <f ca="1">_xlfn.NORM.INV(S123,Satokasvi!$H$8,Satokasvi!$I$8)*_xlfn.BINOM.INV(1,(1-Satokasvi!$H$15),S123)</f>
        <v>0</v>
      </c>
      <c r="AT123" s="5">
        <f ca="1">_xlfn.NORM.INV(T123,Satokasvi!$H$8,Satokasvi!$I$8)*_xlfn.BINOM.INV(1,(1-Satokasvi!$H$15),T123)</f>
        <v>2427.4005221798993</v>
      </c>
      <c r="AU123" s="5">
        <f ca="1">_xlfn.NORM.INV(U123,Satokasvi!$H$8,Satokasvi!$I$8)*_xlfn.BINOM.INV(1,(1-Satokasvi!$H$15),U123)</f>
        <v>2735.1205439953665</v>
      </c>
      <c r="AV123" s="5">
        <f ca="1">_xlfn.NORM.INV(V123,Satokasvi!$H$8,Satokasvi!$I$8)*_xlfn.BINOM.INV(1,(1-Satokasvi!$H$15),V123)</f>
        <v>2845.9535538190898</v>
      </c>
      <c r="AW123" s="5">
        <f ca="1">_xlfn.NORM.INV(W123,Satokasvi!$H$8,Satokasvi!$I$8)*_xlfn.BINOM.INV(1,(1-Satokasvi!$H$15),W123)</f>
        <v>2412.1694918734734</v>
      </c>
      <c r="AX123" s="5">
        <f ca="1">_xlfn.NORM.INV(X123,Satokasvi!$H$8,Satokasvi!$I$8)*_xlfn.BINOM.INV(1,(1-Satokasvi!$H$15),X123)</f>
        <v>2888.9321497984538</v>
      </c>
      <c r="AY123" s="5">
        <f ca="1">_xlfn.NORM.INV(Y123,Satokasvi!$H$8,Satokasvi!$I$8)*_xlfn.BINOM.INV(1,(1-Satokasvi!$H$15),Y123)</f>
        <v>2801.223895922878</v>
      </c>
      <c r="AZ123" s="5">
        <f ca="1">_xlfn.NORM.INV(Z123,Satokasvi!$H$8,Satokasvi!$I$8)*_xlfn.BINOM.INV(1,(1-Satokasvi!$H$15),Z123)</f>
        <v>2848.2998824611568</v>
      </c>
      <c r="BB123" s="5">
        <f ca="1">IF(C$11="x",0,_xlfn.NORM.INV(B123,Satokasvi!$H$8,Satokasvi!$I$8)*IF(C$8="x",(1+Toimenpiteet!$C$7),1)*IF(C$9="x",(1+Toimenpiteet!$C$34),1)*(1+C$30)*_xlfn.BINOM.INV(1,(1-(Satokasvi!$H$15*(1+C$41))),B123))</f>
        <v>2619.1152468849273</v>
      </c>
      <c r="BC123" s="5">
        <f ca="1">IF(D$11="x",0,_xlfn.NORM.INV(C123,Satokasvi!$H$8,Satokasvi!$I$8)*IF(D$8="x",(1+Toimenpiteet!$C$7),1)*IF(D$9="x",(1+Toimenpiteet!$C$34),1)*(1+D$30)*_xlfn.BINOM.INV(1,(1-(Satokasvi!$H$15*(1+D$41))),C123))</f>
        <v>2377.6532706802222</v>
      </c>
      <c r="BD123" s="5">
        <f ca="1">IF(E$11="x",0,_xlfn.NORM.INV(D123,Satokasvi!$H$8,Satokasvi!$I$8)*IF(E$8="x",(1+Toimenpiteet!$C$7),1)*IF(E$9="x",(1+Toimenpiteet!$C$34),1)*(1+E$30)*_xlfn.BINOM.INV(1,(1-(Satokasvi!$H$15*(1+E$41))),D123))</f>
        <v>2463.3608701311505</v>
      </c>
      <c r="BE123" s="5">
        <f ca="1">IF(F$11="x",0,_xlfn.NORM.INV(E123,Satokasvi!$H$8,Satokasvi!$I$8)*IF(F$8="x",(1+Toimenpiteet!$C$7),1)*IF(F$9="x",(1+Toimenpiteet!$C$34),1)*(1+F$30)*_xlfn.BINOM.INV(1,(1-(Satokasvi!$H$15*(1+F$41))),E123))</f>
        <v>2347.1423303742622</v>
      </c>
      <c r="BF123" s="5">
        <f ca="1">IF(G$11="x",0,_xlfn.NORM.INV(F123,Satokasvi!$H$8,Satokasvi!$I$8)*IF(G$8="x",(1+Toimenpiteet!$C$7),1)*IF(G$9="x",(1+Toimenpiteet!$C$34),1)*(1+G$30)*_xlfn.BINOM.INV(1,(1-(Satokasvi!$H$15*(1+G$41))),F123))</f>
        <v>2466.7323986219353</v>
      </c>
      <c r="BG123" s="5">
        <f ca="1">IF(H$11="x",0,_xlfn.NORM.INV(G123,Satokasvi!$H$8,Satokasvi!$I$8)*IF(H$8="x",(1+Toimenpiteet!$C$7),1)*IF(H$9="x",(1+Toimenpiteet!$C$34),1)*(1+H$30)*_xlfn.BINOM.INV(1,(1-(Satokasvi!$H$15*(1+H$41))),G123))</f>
        <v>2550.8693922688776</v>
      </c>
      <c r="BH123" s="5">
        <f ca="1">IF(I$11="x",0,_xlfn.NORM.INV(H123,Satokasvi!$H$8,Satokasvi!$I$8)*IF(I$8="x",(1+Toimenpiteet!$C$7),1)*IF(I$9="x",(1+Toimenpiteet!$C$34),1)*(1+I$30)*_xlfn.BINOM.INV(1,(1-(Satokasvi!$H$15*(1+I$41))),H123))</f>
        <v>2829.4356851277016</v>
      </c>
      <c r="BI123" s="5">
        <f ca="1">IF(J$11="x",0,_xlfn.NORM.INV(I123,Satokasvi!$H$8,Satokasvi!$I$8)*IF(J$8="x",(1+Toimenpiteet!$C$7),1)*IF(J$9="x",(1+Toimenpiteet!$C$34),1)*(1+J$30)*_xlfn.BINOM.INV(1,(1-(Satokasvi!$H$15*(1+J$41))),I123))</f>
        <v>2659.7538734996028</v>
      </c>
      <c r="BJ123" s="5">
        <f ca="1">IF(K$11="x",0,_xlfn.NORM.INV(J123,Satokasvi!$H$8,Satokasvi!$I$8)*IF(K$8="x",(1+Toimenpiteet!$C$7),1)*IF(K$9="x",(1+Toimenpiteet!$C$34),1)*(1+K$30)*_xlfn.BINOM.INV(1,(1-(Satokasvi!$H$15*(1+K$41))),J123))</f>
        <v>2500.3175074163537</v>
      </c>
      <c r="BK123" s="5">
        <f ca="1">IF(L$11="x",0,_xlfn.NORM.INV(K123,Satokasvi!$H$8,Satokasvi!$I$8)*IF(L$8="x",(1+Toimenpiteet!$C$7),1)*IF(L$9="x",(1+Toimenpiteet!$C$34),1)*(1+L$30)*_xlfn.BINOM.INV(1,(1-(Satokasvi!$H$15*(1+L$41))),K123))</f>
        <v>2508.0603269023213</v>
      </c>
      <c r="BL123" s="5">
        <f ca="1">IF(M$11="x",0,_xlfn.NORM.INV(L123,Satokasvi!$H$8,Satokasvi!$I$8)*IF(M$8="x",(1+Toimenpiteet!$C$7),1)*IF(M$9="x",(1+Toimenpiteet!$C$34),1)*(1+M$30)*_xlfn.BINOM.INV(1,(1-(Satokasvi!$H$15*(1+M$41))),L123))</f>
        <v>0</v>
      </c>
      <c r="BM123" s="5">
        <f ca="1">IF(N$11="x",0,_xlfn.NORM.INV(M123,Satokasvi!$H$8,Satokasvi!$I$8)*IF(N$8="x",(1+Toimenpiteet!$C$7),1)*IF(N$9="x",(1+Toimenpiteet!$C$34),1)*(1+N$30)*_xlfn.BINOM.INV(1,(1-(Satokasvi!$H$15*(1+N$41))),M123))</f>
        <v>2411.0145205690283</v>
      </c>
      <c r="BN123" s="5">
        <f ca="1">IF(O$11="x",0,_xlfn.NORM.INV(N123,Satokasvi!$H$8,Satokasvi!$I$8)*IF(O$8="x",(1+Toimenpiteet!$C$7),1)*IF(O$9="x",(1+Toimenpiteet!$C$34),1)*(1+O$30)*_xlfn.BINOM.INV(1,(1-(Satokasvi!$H$15*(1+O$41))),N123))</f>
        <v>2374.010945073559</v>
      </c>
      <c r="BO123" s="5">
        <f ca="1">IF(P$11="x",0,_xlfn.NORM.INV(O123,Satokasvi!$H$8,Satokasvi!$I$8)*IF(P$8="x",(1+Toimenpiteet!$C$7),1)*IF(P$9="x",(1+Toimenpiteet!$C$34),1)*(1+P$30)*_xlfn.BINOM.INV(1,(1-(Satokasvi!$H$15*(1+P$41))),O123))</f>
        <v>2613.0900867223236</v>
      </c>
      <c r="BP123" s="5">
        <f ca="1">IF(Q$11="x",0,_xlfn.NORM.INV(P123,Satokasvi!$H$8,Satokasvi!$I$8)*IF(Q$8="x",(1+Toimenpiteet!$C$7),1)*IF(Q$9="x",(1+Toimenpiteet!$C$34),1)*(1+Q$30)*_xlfn.BINOM.INV(1,(1-(Satokasvi!$H$15*(1+Q$41))),P123))</f>
        <v>0</v>
      </c>
      <c r="BQ123" s="5">
        <f ca="1">IF(R$11="x",0,_xlfn.NORM.INV(Q123,Satokasvi!$H$8,Satokasvi!$I$8)*IF(R$8="x",(1+Toimenpiteet!$C$7),1)*IF(R$9="x",(1+Toimenpiteet!$C$34),1)*(1+R$30)*_xlfn.BINOM.INV(1,(1-(Satokasvi!$H$15*(1+R$41))),Q123))</f>
        <v>2683.2500886938642</v>
      </c>
      <c r="BR123" s="5">
        <f ca="1">IF(S$11="x",0,_xlfn.NORM.INV(R123,Satokasvi!$H$8,Satokasvi!$I$8)*IF(S$8="x",(1+Toimenpiteet!$C$7),1)*IF(S$9="x",(1+Toimenpiteet!$C$34),1)*(1+S$30)*_xlfn.BINOM.INV(1,(1-(Satokasvi!$H$15*(1+S$41))),R123))</f>
        <v>0</v>
      </c>
      <c r="BS123" s="5">
        <f ca="1">IF(T$11="x",0,_xlfn.NORM.INV(S123,Satokasvi!$H$8,Satokasvi!$I$8)*IF(T$8="x",(1+Toimenpiteet!$C$7),1)*IF(T$9="x",(1+Toimenpiteet!$C$34),1)*(1+T$30)*_xlfn.BINOM.INV(1,(1-(Satokasvi!$H$15*(1+T$41))),S123))</f>
        <v>0</v>
      </c>
      <c r="BT123" s="5">
        <f ca="1">IF(U$11="x",0,_xlfn.NORM.INV(T123,Satokasvi!$H$8,Satokasvi!$I$8)*IF(U$8="x",(1+Toimenpiteet!$C$7),1)*IF(U$9="x",(1+Toimenpiteet!$C$34),1)*(1+U$30)*_xlfn.BINOM.INV(1,(1-(Satokasvi!$H$15*(1+U$41))),T123))</f>
        <v>2427.4005221798993</v>
      </c>
      <c r="BU123" s="5">
        <f ca="1">IF(V$11="x",0,_xlfn.NORM.INV(U123,Satokasvi!$H$8,Satokasvi!$I$8)*IF(V$8="x",(1+Toimenpiteet!$C$7),1)*IF(V$9="x",(1+Toimenpiteet!$C$34),1)*(1+V$30)*_xlfn.BINOM.INV(1,(1-(Satokasvi!$H$15*(1+V$41))),U123))</f>
        <v>2735.1205439953665</v>
      </c>
      <c r="BV123" s="5">
        <f ca="1">IF(W$11="x",0,_xlfn.NORM.INV(V123,Satokasvi!$H$8,Satokasvi!$I$8)*IF(W$8="x",(1+Toimenpiteet!$C$7),1)*IF(W$9="x",(1+Toimenpiteet!$C$34),1)*(1+W$30)*_xlfn.BINOM.INV(1,(1-(Satokasvi!$H$15*(1+W$41))),V123))</f>
        <v>2845.9535538190898</v>
      </c>
      <c r="BW123" s="5">
        <f ca="1">IF(X$11="x",0,_xlfn.NORM.INV(W123,Satokasvi!$H$8,Satokasvi!$I$8)*IF(X$8="x",(1+Toimenpiteet!$C$7),1)*IF(X$9="x",(1+Toimenpiteet!$C$34),1)*(1+X$30)*_xlfn.BINOM.INV(1,(1-(Satokasvi!$H$15*(1+X$41))),W123))</f>
        <v>2412.1694918734734</v>
      </c>
      <c r="BX123" s="5">
        <f ca="1">IF(Y$11="x",0,_xlfn.NORM.INV(X123,Satokasvi!$H$8,Satokasvi!$I$8)*IF(Y$8="x",(1+Toimenpiteet!$C$7),1)*IF(Y$9="x",(1+Toimenpiteet!$C$34),1)*(1+Y$30)*_xlfn.BINOM.INV(1,(1-(Satokasvi!$H$15*(1+Y$41))),X123))</f>
        <v>2888.9321497984538</v>
      </c>
      <c r="BY123" s="5">
        <f ca="1">IF(Z$11="x",0,_xlfn.NORM.INV(Y123,Satokasvi!$H$8,Satokasvi!$I$8)*IF(Z$8="x",(1+Toimenpiteet!$C$7),1)*IF(Z$9="x",(1+Toimenpiteet!$C$34),1)*(1+Z$30)*_xlfn.BINOM.INV(1,(1-(Satokasvi!$H$15*(1+Z$41))),Y123))</f>
        <v>2801.223895922878</v>
      </c>
      <c r="BZ123" s="5">
        <f ca="1">IF(AA$11="x",0,_xlfn.NORM.INV(Z123,Satokasvi!$H$8,Satokasvi!$I$8)*IF(AA$8="x",(1+Toimenpiteet!$C$7),1)*IF(AA$9="x",(1+Toimenpiteet!$C$34),1)*(1+AA$30)*_xlfn.BINOM.INV(1,(1-(Satokasvi!$H$15*(1+AA$41))),Z123))</f>
        <v>2848.2998824611568</v>
      </c>
      <c r="CB123" s="35">
        <f ca="1">_xlfn.NORM.INV(RAND(),Satokasvi!$H$13,Satokasvi!$I$13)</f>
        <v>265.83100364824105</v>
      </c>
      <c r="CC123" s="35">
        <f ca="1">_xlfn.NORM.INV(RAND(),Satokasvi!$H$13,Satokasvi!$I$13)</f>
        <v>191.2477921594008</v>
      </c>
      <c r="CD123" s="35">
        <f ca="1">_xlfn.NORM.INV(RAND(),Satokasvi!$H$13,Satokasvi!$I$13)</f>
        <v>276.21333943965726</v>
      </c>
      <c r="CE123" s="35">
        <f ca="1">_xlfn.NORM.INV(RAND(),Satokasvi!$H$13,Satokasvi!$I$13)</f>
        <v>234.6419798478338</v>
      </c>
      <c r="CF123" s="35">
        <f ca="1">_xlfn.NORM.INV(RAND(),Satokasvi!$H$13,Satokasvi!$I$13)</f>
        <v>190.44036847546502</v>
      </c>
      <c r="CG123" s="35">
        <f ca="1">_xlfn.NORM.INV(RAND(),Satokasvi!$H$13,Satokasvi!$I$13)</f>
        <v>278.47816822211041</v>
      </c>
      <c r="CH123" s="35">
        <f ca="1">_xlfn.NORM.INV(RAND(),Satokasvi!$H$13,Satokasvi!$I$13)</f>
        <v>155.23924816009861</v>
      </c>
      <c r="CI123" s="35">
        <f ca="1">_xlfn.NORM.INV(RAND(),Satokasvi!$H$13,Satokasvi!$I$13)</f>
        <v>201.79564763914817</v>
      </c>
      <c r="CJ123" s="35">
        <f ca="1">_xlfn.NORM.INV(RAND(),Satokasvi!$H$13,Satokasvi!$I$13)</f>
        <v>205.85582859768098</v>
      </c>
      <c r="CK123" s="35">
        <f ca="1">_xlfn.NORM.INV(RAND(),Satokasvi!$H$13,Satokasvi!$I$13)</f>
        <v>213.7494315133147</v>
      </c>
      <c r="CL123" s="35">
        <f ca="1">_xlfn.NORM.INV(RAND(),Satokasvi!$H$13,Satokasvi!$I$13)</f>
        <v>207.74371104156771</v>
      </c>
      <c r="CM123" s="35">
        <f ca="1">_xlfn.NORM.INV(RAND(),Satokasvi!$H$13,Satokasvi!$I$13)</f>
        <v>116.53532568050527</v>
      </c>
      <c r="CN123" s="35">
        <f ca="1">_xlfn.NORM.INV(RAND(),Satokasvi!$H$13,Satokasvi!$I$13)</f>
        <v>136.98349152773898</v>
      </c>
      <c r="CO123" s="35">
        <f ca="1">_xlfn.NORM.INV(RAND(),Satokasvi!$H$13,Satokasvi!$I$13)</f>
        <v>136.20884024300994</v>
      </c>
      <c r="CP123" s="35">
        <f ca="1">_xlfn.NORM.INV(RAND(),Satokasvi!$H$13,Satokasvi!$I$13)</f>
        <v>208.27389958099738</v>
      </c>
      <c r="CQ123" s="35">
        <f ca="1">_xlfn.NORM.INV(RAND(),Satokasvi!$H$13,Satokasvi!$I$13)</f>
        <v>232.70088914472481</v>
      </c>
      <c r="CR123" s="35">
        <f ca="1">_xlfn.NORM.INV(RAND(),Satokasvi!$H$13,Satokasvi!$I$13)</f>
        <v>220.19926580992271</v>
      </c>
      <c r="CS123" s="35">
        <f ca="1">_xlfn.NORM.INV(RAND(),Satokasvi!$H$13,Satokasvi!$I$13)</f>
        <v>162.96019794265419</v>
      </c>
      <c r="CT123" s="35">
        <f ca="1">_xlfn.NORM.INV(RAND(),Satokasvi!$H$13,Satokasvi!$I$13)</f>
        <v>152.10342528442661</v>
      </c>
      <c r="CU123" s="35">
        <f ca="1">_xlfn.NORM.INV(RAND(),Satokasvi!$H$13,Satokasvi!$I$13)</f>
        <v>142.45779580705218</v>
      </c>
      <c r="CV123" s="35">
        <f ca="1">_xlfn.NORM.INV(RAND(),Satokasvi!$H$13,Satokasvi!$I$13)</f>
        <v>163.64960446843855</v>
      </c>
      <c r="CW123" s="35">
        <f ca="1">_xlfn.NORM.INV(RAND(),Satokasvi!$H$13,Satokasvi!$I$13)</f>
        <v>234.73143533224786</v>
      </c>
      <c r="CX123" s="35">
        <f ca="1">_xlfn.NORM.INV(RAND(),Satokasvi!$H$13,Satokasvi!$I$13)</f>
        <v>237.65729695869373</v>
      </c>
      <c r="CY123" s="35">
        <f ca="1">_xlfn.NORM.INV(RAND(),Satokasvi!$H$13,Satokasvi!$I$13)</f>
        <v>227.38780055330943</v>
      </c>
      <c r="CZ123" s="35">
        <f ca="1">_xlfn.NORM.INV(RAND(),Satokasvi!$H$13,Satokasvi!$I$13)</f>
        <v>154.11685774733775</v>
      </c>
      <c r="DB123" s="37">
        <f ca="1">(AB123*(CB123/1000)+(Satokasvi!$E$28-Satokasvi!$E$7))/(1+$C$13)^DB$61</f>
        <v>418.68158713575809</v>
      </c>
      <c r="DC123" s="37">
        <f ca="1">(AC123*(CC123/1000)+(Satokasvi!$E$28-Satokasvi!$E$7))/(1+$C$13)^DC$61</f>
        <v>178.83018054309613</v>
      </c>
      <c r="DD123" s="37">
        <f ca="1">(AD123*(CD123/1000)+(Satokasvi!$E$28-Satokasvi!$E$7))/(1+$C$13)^DD$61</f>
        <v>380.16186310387218</v>
      </c>
      <c r="DE123" s="37">
        <f ca="1">(AE123*(CE123/1000)+(Satokasvi!$E$28-Satokasvi!$E$7))/(1+$C$13)^DE$61</f>
        <v>253.87462172213057</v>
      </c>
      <c r="DF123" s="37">
        <f ca="1">(AF123*(CF123/1000)+(Satokasvi!$E$28-Satokasvi!$E$7))/(1+$C$13)^DF$61</f>
        <v>176.63245600275482</v>
      </c>
      <c r="DG123" s="37">
        <f ca="1">(AG123*(CG123/1000)+(Satokasvi!$E$28-Satokasvi!$E$7))/(1+$C$13)^DG$61</f>
        <v>372.98319096032037</v>
      </c>
      <c r="DH123" s="37">
        <f ca="1">(AH123*(CH123/1000)+(Satokasvi!$E$28-Satokasvi!$E$7))/(1+$C$13)^DH$61</f>
        <v>141.6726327592834</v>
      </c>
      <c r="DI123" s="37">
        <f ca="1">(AI123*(CI123/1000)+(Satokasvi!$E$28-Satokasvi!$E$7))/(1+$C$13)^DI$61</f>
        <v>214.50360997311901</v>
      </c>
      <c r="DJ123" s="37">
        <f ca="1">(AJ123*(CJ123/1000)+(Satokasvi!$E$28-Satokasvi!$E$7))/(1+$C$13)^DJ$61</f>
        <v>191.37803822243535</v>
      </c>
      <c r="DK123" s="37">
        <f ca="1">(AK123*(CK123/1000)+(Satokasvi!$E$28-Satokasvi!$E$7))/(1+$C$13)^DK$61</f>
        <v>201.72123298978917</v>
      </c>
      <c r="DL123" s="37">
        <f ca="1">(AL123*(CL123/1000)+(Satokasvi!$E$28-Satokasvi!$E$7))/(1+$C$13)^DL$61</f>
        <v>-191.44163829867202</v>
      </c>
      <c r="DM123" s="37">
        <f ca="1">(AM123*(CM123/1000)+(Satokasvi!$E$28-Satokasvi!$E$7))/(1+$C$13)^DM$61</f>
        <v>11.199888089412681</v>
      </c>
      <c r="DN123" s="37">
        <f ca="1">(AN123*(CN123/1000)+(Satokasvi!$E$28-Satokasvi!$E$7))/(1+$C$13)^DN$61</f>
        <v>40.993480524020022</v>
      </c>
      <c r="DO123" s="37">
        <f ca="1">(AO123*(CO123/1000)+(Satokasvi!$E$28-Satokasvi!$E$7))/(1+$C$13)^DO$61</f>
        <v>60.112777886061352</v>
      </c>
      <c r="DP123" s="37">
        <f ca="1">(AP123*(CP123/1000)+(Satokasvi!$E$28-Satokasvi!$E$7))/(1+$C$13)^DP$61</f>
        <v>-170.09341606013018</v>
      </c>
      <c r="DQ123" s="37">
        <f ca="1">(AQ123*(CQ123/1000)+(Satokasvi!$E$28-Satokasvi!$E$7))/(1+$C$13)^DQ$61</f>
        <v>223.96288360291129</v>
      </c>
      <c r="DR123" s="37">
        <f ca="1">(AR123*(CR123/1000)+(Satokasvi!$E$28-Satokasvi!$E$7))/(1+$C$13)^DR$61</f>
        <v>-160.32935814886437</v>
      </c>
      <c r="DS123" s="37">
        <f ca="1">(AS123*(CS123/1000)+(Satokasvi!$E$28-Satokasvi!$E$7))/(1+$C$13)^DS$61</f>
        <v>-155.65957101831492</v>
      </c>
      <c r="DT123" s="37">
        <f ca="1">(AT123*(CT123/1000)+(Satokasvi!$E$28-Satokasvi!$E$7))/(1+$C$13)^DT$61</f>
        <v>59.432890908980596</v>
      </c>
      <c r="DU123" s="37">
        <f ca="1">(AU123*(CU123/1000)+(Satokasvi!$E$28-Satokasvi!$E$7))/(1+$C$13)^DU$61</f>
        <v>69.009727403073853</v>
      </c>
      <c r="DV123" s="37">
        <f ca="1">(AV123*(CV123/1000)+(Satokasvi!$E$28-Satokasvi!$E$7))/(1+$C$13)^DV$61</f>
        <v>107.90719731745182</v>
      </c>
      <c r="DW123" s="37">
        <f ca="1">(AW123*(CW123/1000)+(Satokasvi!$E$28-Satokasvi!$E$7))/(1+$C$13)^DW$61</f>
        <v>157.20028767716929</v>
      </c>
      <c r="DX123" s="37">
        <f ca="1">(AX123*(CX123/1000)+(Satokasvi!$E$28-Satokasvi!$E$7))/(1+$C$13)^DX$61</f>
        <v>213.60898214566532</v>
      </c>
      <c r="DY123" s="37">
        <f ca="1">(AY123*(CY123/1000)+(Satokasvi!$E$28-Satokasvi!$E$7))/(1+$C$13)^DY$61</f>
        <v>182.98170944570356</v>
      </c>
      <c r="DZ123" s="37">
        <f ca="1">(AZ123*(CZ123/1000)+(Satokasvi!$E$28-Satokasvi!$E$7))/(1+$C$13)^DZ$61</f>
        <v>83.089531770810169</v>
      </c>
      <c r="EB123" s="37">
        <f ca="1">IF(C$11="x",Toimenpiteet!$E$115,BB123*(CB123/1000)+(Satokasvi!$E$28-Satokasvi!$E$7)+IF(C$8="x",Toimenpiteet!$E$29,0)+IF(C$9="x",Toimenpiteet!$E$60,0)+IF(C$10="x",Toimenpiteet!$E$88,0))/(1+$C$13)^EB$61</f>
        <v>418.68158713575809</v>
      </c>
      <c r="EC123" s="37">
        <f ca="1">IF(D$11="x",Toimenpiteet!$E$115,BC123*(CC123/1000)+(Satokasvi!$E$28-Satokasvi!$E$7)+IF(D$8="x",Toimenpiteet!$E$29,0)+IF(D$9="x",Toimenpiteet!$E$60,0)+IF(D$10="x",Toimenpiteet!$E$88,0))/(1+$C$13)^EC$61</f>
        <v>178.83018054309613</v>
      </c>
      <c r="ED123" s="37">
        <f ca="1">IF(E$11="x",Toimenpiteet!$E$115,BD123*(CD123/1000)+(Satokasvi!$E$28-Satokasvi!$E$7)+IF(E$8="x",Toimenpiteet!$E$29,0)+IF(E$9="x",Toimenpiteet!$E$60,0)+IF(E$10="x",Toimenpiteet!$E$88,0))/(1+$C$13)^ED$61</f>
        <v>380.16186310387218</v>
      </c>
      <c r="EE123" s="37">
        <f ca="1">IF(F$11="x",Toimenpiteet!$E$115,BE123*(CE123/1000)+(Satokasvi!$E$28-Satokasvi!$E$7)+IF(F$8="x",Toimenpiteet!$E$29,0)+IF(F$9="x",Toimenpiteet!$E$60,0)+IF(F$10="x",Toimenpiteet!$E$88,0))/(1+$C$13)^EE$61</f>
        <v>253.87462172213057</v>
      </c>
      <c r="EF123" s="37">
        <f ca="1">IF(G$11="x",Toimenpiteet!$E$115,BF123*(CF123/1000)+(Satokasvi!$E$28-Satokasvi!$E$7)+IF(G$8="x",Toimenpiteet!$E$29,0)+IF(G$9="x",Toimenpiteet!$E$60,0)+IF(G$10="x",Toimenpiteet!$E$88,0))/(1+$C$13)^EF$61</f>
        <v>176.63245600275482</v>
      </c>
      <c r="EG123" s="37">
        <f ca="1">IF(H$11="x",Toimenpiteet!$E$115,BG123*(CG123/1000)+(Satokasvi!$E$28-Satokasvi!$E$7)+IF(H$8="x",Toimenpiteet!$E$29,0)+IF(H$9="x",Toimenpiteet!$E$60,0)+IF(H$10="x",Toimenpiteet!$E$88,0))/(1+$C$13)^EG$61</f>
        <v>372.98319096032037</v>
      </c>
      <c r="EH123" s="37">
        <f ca="1">IF(I$11="x",Toimenpiteet!$E$115,BH123*(CH123/1000)+(Satokasvi!$E$28-Satokasvi!$E$7)+IF(I$8="x",Toimenpiteet!$E$29,0)+IF(I$9="x",Toimenpiteet!$E$60,0)+IF(I$10="x",Toimenpiteet!$E$88,0))/(1+$C$13)^EH$61</f>
        <v>141.6726327592834</v>
      </c>
      <c r="EI123" s="37">
        <f ca="1">IF(J$11="x",Toimenpiteet!$E$115,BI123*(CI123/1000)+(Satokasvi!$E$28-Satokasvi!$E$7)+IF(J$8="x",Toimenpiteet!$E$29,0)+IF(J$9="x",Toimenpiteet!$E$60,0)+IF(J$10="x",Toimenpiteet!$E$88,0))/(1+$C$13)^EI$61</f>
        <v>214.50360997311901</v>
      </c>
      <c r="EJ123" s="37">
        <f ca="1">IF(K$11="x",Toimenpiteet!$E$115,BJ123*(CJ123/1000)+(Satokasvi!$E$28-Satokasvi!$E$7)+IF(K$8="x",Toimenpiteet!$E$29,0)+IF(K$9="x",Toimenpiteet!$E$60,0)+IF(K$10="x",Toimenpiteet!$E$88,0))/(1+$C$13)^EJ$61</f>
        <v>191.37803822243535</v>
      </c>
      <c r="EK123" s="37">
        <f ca="1">IF(L$11="x",Toimenpiteet!$E$115,BK123*(CK123/1000)+(Satokasvi!$E$28-Satokasvi!$E$7)+IF(L$8="x",Toimenpiteet!$E$29,0)+IF(L$9="x",Toimenpiteet!$E$60,0)+IF(L$10="x",Toimenpiteet!$E$88,0))/(1+$C$13)^EK$61</f>
        <v>201.72123298978917</v>
      </c>
      <c r="EL123" s="37">
        <f ca="1">IF(M$11="x",Toimenpiteet!$E$115,BL123*(CL123/1000)+(Satokasvi!$E$28-Satokasvi!$E$7)+IF(M$8="x",Toimenpiteet!$E$29,0)+IF(M$9="x",Toimenpiteet!$E$60,0)+IF(M$10="x",Toimenpiteet!$E$88,0))/(1+$C$13)^EL$61</f>
        <v>-191.44163829867202</v>
      </c>
      <c r="EM123" s="37">
        <f ca="1">IF(N$11="x",Toimenpiteet!$E$115,BM123*(CM123/1000)+(Satokasvi!$E$28-Satokasvi!$E$7)+IF(N$8="x",Toimenpiteet!$E$29,0)+IF(N$9="x",Toimenpiteet!$E$60,0)+IF(N$10="x",Toimenpiteet!$E$88,0))/(1+$C$13)^EM$61</f>
        <v>11.199888089412681</v>
      </c>
      <c r="EN123" s="37">
        <f ca="1">IF(O$11="x",Toimenpiteet!$E$115,BN123*(CN123/1000)+(Satokasvi!$E$28-Satokasvi!$E$7)+IF(O$8="x",Toimenpiteet!$E$29,0)+IF(O$9="x",Toimenpiteet!$E$60,0)+IF(O$10="x",Toimenpiteet!$E$88,0))/(1+$C$13)^EN$61</f>
        <v>40.993480524020022</v>
      </c>
      <c r="EO123" s="37">
        <f ca="1">IF(P$11="x",Toimenpiteet!$E$115,BO123*(CO123/1000)+(Satokasvi!$E$28-Satokasvi!$E$7)+IF(P$8="x",Toimenpiteet!$E$29,0)+IF(P$9="x",Toimenpiteet!$E$60,0)+IF(P$10="x",Toimenpiteet!$E$88,0))/(1+$C$13)^EO$61</f>
        <v>60.112777886061352</v>
      </c>
      <c r="EP123" s="37">
        <f ca="1">IF(Q$11="x",Toimenpiteet!$E$115,BP123*(CP123/1000)+(Satokasvi!$E$28-Satokasvi!$E$7)+IF(Q$8="x",Toimenpiteet!$E$29,0)+IF(Q$9="x",Toimenpiteet!$E$60,0)+IF(Q$10="x",Toimenpiteet!$E$88,0))/(1+$C$13)^EP$61</f>
        <v>-170.09341606013018</v>
      </c>
      <c r="EQ123" s="37">
        <f ca="1">IF(R$11="x",Toimenpiteet!$E$115,BQ123*(CQ123/1000)+(Satokasvi!$E$28-Satokasvi!$E$7)+IF(R$8="x",Toimenpiteet!$E$29,0)+IF(R$9="x",Toimenpiteet!$E$60,0)+IF(R$10="x",Toimenpiteet!$E$88,0))/(1+$C$13)^EQ$61</f>
        <v>223.96288360291129</v>
      </c>
      <c r="ER123" s="37">
        <f ca="1">IF(S$11="x",Toimenpiteet!$E$115,BR123*(CR123/1000)+(Satokasvi!$E$28-Satokasvi!$E$7)+IF(S$8="x",Toimenpiteet!$E$29,0)+IF(S$9="x",Toimenpiteet!$E$60,0)+IF(S$10="x",Toimenpiteet!$E$88,0))/(1+$C$13)^ER$61</f>
        <v>-160.32935814886437</v>
      </c>
      <c r="ES123" s="37">
        <f ca="1">IF(T$11="x",Toimenpiteet!$E$115,BS123*(CS123/1000)+(Satokasvi!$E$28-Satokasvi!$E$7)+IF(T$8="x",Toimenpiteet!$E$29,0)+IF(T$9="x",Toimenpiteet!$E$60,0)+IF(T$10="x",Toimenpiteet!$E$88,0))/(1+$C$13)^ES$61</f>
        <v>-155.65957101831492</v>
      </c>
      <c r="ET123" s="37">
        <f ca="1">IF(U$11="x",Toimenpiteet!$E$115,BT123*(CT123/1000)+(Satokasvi!$E$28-Satokasvi!$E$7)+IF(U$8="x",Toimenpiteet!$E$29,0)+IF(U$9="x",Toimenpiteet!$E$60,0)+IF(U$10="x",Toimenpiteet!$E$88,0))/(1+$C$13)^ET$61</f>
        <v>59.432890908980596</v>
      </c>
      <c r="EU123" s="37">
        <f ca="1">IF(V$11="x",Toimenpiteet!$E$115,BU123*(CU123/1000)+(Satokasvi!$E$28-Satokasvi!$E$7)+IF(V$8="x",Toimenpiteet!$E$29,0)+IF(V$9="x",Toimenpiteet!$E$60,0)+IF(V$10="x",Toimenpiteet!$E$88,0))/(1+$C$13)^EU$61</f>
        <v>69.009727403073853</v>
      </c>
      <c r="EV123" s="37">
        <f ca="1">IF(W$11="x",Toimenpiteet!$E$115,BV123*(CV123/1000)+(Satokasvi!$E$28-Satokasvi!$E$7)+IF(W$8="x",Toimenpiteet!$E$29,0)+IF(W$9="x",Toimenpiteet!$E$60,0)+IF(W$10="x",Toimenpiteet!$E$88,0))/(1+$C$13)^EV$61</f>
        <v>107.90719731745182</v>
      </c>
      <c r="EW123" s="37">
        <f ca="1">IF(X$11="x",Toimenpiteet!$E$115,BW123*(CW123/1000)+(Satokasvi!$E$28-Satokasvi!$E$7)+IF(X$8="x",Toimenpiteet!$E$29,0)+IF(X$9="x",Toimenpiteet!$E$60,0)+IF(X$10="x",Toimenpiteet!$E$88,0))/(1+$C$13)^EW$61</f>
        <v>157.20028767716929</v>
      </c>
      <c r="EX123" s="37">
        <f ca="1">IF(Y$11="x",Toimenpiteet!$E$115,BX123*(CX123/1000)+(Satokasvi!$E$28-Satokasvi!$E$7)+IF(Y$8="x",Toimenpiteet!$E$29,0)+IF(Y$9="x",Toimenpiteet!$E$60,0)+IF(Y$10="x",Toimenpiteet!$E$88,0))/(1+$C$13)^EX$61</f>
        <v>213.60898214566532</v>
      </c>
      <c r="EY123" s="37">
        <f ca="1">IF(Z$11="x",Toimenpiteet!$E$115,BY123*(CY123/1000)+(Satokasvi!$E$28-Satokasvi!$E$7)+IF(Z$8="x",Toimenpiteet!$E$29,0)+IF(Z$9="x",Toimenpiteet!$E$60,0)+IF(Z$10="x",Toimenpiteet!$E$88,0))/(1+$C$13)^EY$61</f>
        <v>182.98170944570356</v>
      </c>
      <c r="EZ123" s="37">
        <f ca="1">IF(AA$11="x",Toimenpiteet!$E$115,BZ123*(CZ123/1000)+(Satokasvi!$E$28-Satokasvi!$E$7)+IF(AA$8="x",Toimenpiteet!$E$29,0)+IF(AA$9="x",Toimenpiteet!$E$60,0)+IF(AA$10="x",Toimenpiteet!$E$88,0))/(1+$C$13)^EZ$61</f>
        <v>83.089531770810169</v>
      </c>
      <c r="FA123" s="37"/>
      <c r="FB123" s="37">
        <f t="shared" ca="1" si="48"/>
        <v>418.68158713575809</v>
      </c>
      <c r="FC123" s="37">
        <f t="shared" ca="1" si="49"/>
        <v>597.5117676788542</v>
      </c>
      <c r="FD123" s="37">
        <f t="shared" ca="1" si="50"/>
        <v>977.67363078272638</v>
      </c>
      <c r="FE123" s="37">
        <f t="shared" ca="1" si="51"/>
        <v>1231.5482525048569</v>
      </c>
      <c r="FF123" s="37">
        <f t="shared" ca="1" si="52"/>
        <v>1408.1807085076118</v>
      </c>
      <c r="FG123" s="37">
        <f t="shared" ca="1" si="53"/>
        <v>1781.1638994679322</v>
      </c>
      <c r="FH123" s="37">
        <f t="shared" ca="1" si="54"/>
        <v>1922.8365322272157</v>
      </c>
      <c r="FI123" s="37">
        <f t="shared" ca="1" si="55"/>
        <v>2137.3401422003349</v>
      </c>
      <c r="FJ123" s="37">
        <f t="shared" ca="1" si="56"/>
        <v>2328.7181804227703</v>
      </c>
      <c r="FK123" s="37">
        <f t="shared" ca="1" si="57"/>
        <v>2530.4394134125596</v>
      </c>
      <c r="FL123" s="37">
        <f t="shared" ca="1" si="58"/>
        <v>2338.9977751138877</v>
      </c>
      <c r="FM123" s="37">
        <f t="shared" ca="1" si="59"/>
        <v>2350.1976632033002</v>
      </c>
      <c r="FN123" s="37">
        <f t="shared" ca="1" si="60"/>
        <v>2391.1911437273202</v>
      </c>
      <c r="FO123" s="37">
        <f t="shared" ca="1" si="61"/>
        <v>2451.3039216133816</v>
      </c>
      <c r="FP123" s="37">
        <f t="shared" ca="1" si="62"/>
        <v>2281.2105055532516</v>
      </c>
      <c r="FQ123" s="37">
        <f t="shared" ca="1" si="63"/>
        <v>2505.173389156163</v>
      </c>
      <c r="FR123" s="37">
        <f t="shared" ca="1" si="64"/>
        <v>2344.8440310072988</v>
      </c>
      <c r="FS123" s="37">
        <f t="shared" ca="1" si="65"/>
        <v>2189.1844599889837</v>
      </c>
      <c r="FT123" s="37">
        <f t="shared" ca="1" si="66"/>
        <v>2248.6173508979641</v>
      </c>
      <c r="FU123" s="37">
        <f t="shared" ca="1" si="67"/>
        <v>2317.6270783010382</v>
      </c>
      <c r="FV123" s="37">
        <f t="shared" ca="1" si="68"/>
        <v>2425.53427561849</v>
      </c>
      <c r="FW123" s="37">
        <f t="shared" ca="1" si="69"/>
        <v>2582.7345632956594</v>
      </c>
      <c r="FX123" s="37">
        <f t="shared" ca="1" si="70"/>
        <v>2796.3435454413247</v>
      </c>
      <c r="FY123" s="37">
        <f t="shared" ca="1" si="71"/>
        <v>2979.3252548870282</v>
      </c>
      <c r="FZ123" s="37">
        <f t="shared" ca="1" si="72"/>
        <v>3062.4147866578382</v>
      </c>
      <c r="GA123" s="37"/>
      <c r="GB123" s="37">
        <f t="shared" ca="1" si="73"/>
        <v>418.68158713575809</v>
      </c>
      <c r="GC123" s="37">
        <f t="shared" ca="1" si="74"/>
        <v>597.5117676788542</v>
      </c>
      <c r="GD123" s="37">
        <f t="shared" ca="1" si="23"/>
        <v>977.67363078272638</v>
      </c>
      <c r="GE123" s="37">
        <f t="shared" ca="1" si="24"/>
        <v>1231.5482525048569</v>
      </c>
      <c r="GF123" s="37">
        <f t="shared" ca="1" si="25"/>
        <v>1408.1807085076118</v>
      </c>
      <c r="GG123" s="37">
        <f t="shared" ca="1" si="26"/>
        <v>1781.1638994679322</v>
      </c>
      <c r="GH123" s="37">
        <f t="shared" ca="1" si="27"/>
        <v>1922.8365322272157</v>
      </c>
      <c r="GI123" s="37">
        <f t="shared" ca="1" si="28"/>
        <v>2137.3401422003349</v>
      </c>
      <c r="GJ123" s="37">
        <f t="shared" ca="1" si="29"/>
        <v>2328.7181804227703</v>
      </c>
      <c r="GK123" s="37">
        <f t="shared" ca="1" si="30"/>
        <v>2530.4394134125596</v>
      </c>
      <c r="GL123" s="37">
        <f t="shared" ca="1" si="31"/>
        <v>2338.9977751138877</v>
      </c>
      <c r="GM123" s="37">
        <f t="shared" ca="1" si="32"/>
        <v>2350.1976632033002</v>
      </c>
      <c r="GN123" s="37">
        <f t="shared" ca="1" si="33"/>
        <v>2391.1911437273202</v>
      </c>
      <c r="GO123" s="37">
        <f t="shared" ca="1" si="34"/>
        <v>2451.3039216133816</v>
      </c>
      <c r="GP123" s="37">
        <f t="shared" ca="1" si="35"/>
        <v>2281.2105055532516</v>
      </c>
      <c r="GQ123" s="37">
        <f t="shared" ca="1" si="36"/>
        <v>2505.173389156163</v>
      </c>
      <c r="GR123" s="37">
        <f t="shared" ca="1" si="37"/>
        <v>2344.8440310072988</v>
      </c>
      <c r="GS123" s="37">
        <f t="shared" ca="1" si="38"/>
        <v>2189.1844599889837</v>
      </c>
      <c r="GT123" s="37">
        <f t="shared" ca="1" si="39"/>
        <v>2248.6173508979641</v>
      </c>
      <c r="GU123" s="37">
        <f t="shared" ca="1" si="40"/>
        <v>2317.6270783010382</v>
      </c>
      <c r="GV123" s="37">
        <f t="shared" ca="1" si="41"/>
        <v>2425.53427561849</v>
      </c>
      <c r="GW123" s="37">
        <f t="shared" ca="1" si="42"/>
        <v>2582.7345632956594</v>
      </c>
      <c r="GX123" s="37">
        <f t="shared" ca="1" si="43"/>
        <v>2796.3435454413247</v>
      </c>
      <c r="GY123" s="37">
        <f t="shared" ca="1" si="44"/>
        <v>2979.3252548870282</v>
      </c>
      <c r="GZ123" s="37">
        <f t="shared" ca="1" si="45"/>
        <v>3062.4147866578382</v>
      </c>
      <c r="HA123" s="37"/>
      <c r="HB123" s="37">
        <f t="shared" ca="1" si="77"/>
        <v>1408.1807085076118</v>
      </c>
      <c r="HC123" s="37">
        <f t="shared" ca="1" si="75"/>
        <v>1408.1807085076118</v>
      </c>
      <c r="HD123" s="37">
        <f t="shared" ca="1" si="76"/>
        <v>0</v>
      </c>
      <c r="HE123" s="5"/>
      <c r="HF123" s="37">
        <f t="shared" si="92"/>
        <v>-5.555555555555558E-2</v>
      </c>
      <c r="HG123" s="37">
        <f>$HG$70</f>
        <v>-3.3333333333333326E-2</v>
      </c>
      <c r="HH123" s="19">
        <f>IF(C$11="x",0,Satokasvi!$H$6*(1+$HF123)*(1+_xlfn.XLOOKUP($HG123,$HG$67:$HG$76,HH$67:HH$76)))</f>
        <v>2353.2407407407404</v>
      </c>
      <c r="HI123" s="35">
        <f>IF(D$11="x",0,Satokasvi!$H$6*(1+$HF123)*(1+_xlfn.XLOOKUP($HG123,$HG$67:$HG$76,HI$67:HI$76)))</f>
        <v>2345.37037037037</v>
      </c>
      <c r="HJ123" s="35">
        <f>IF(E$11="x",0,Satokasvi!$H$6*(1+$HF123)*(1+_xlfn.XLOOKUP($HG123,$HG$67:$HG$76,HJ$67:HJ$76)))</f>
        <v>2337.4999999999995</v>
      </c>
      <c r="HK123" s="35">
        <f>IF(F$11="x",0,Satokasvi!$H$6*(1+$HF123)*(1+_xlfn.XLOOKUP($HG123,$HG$67:$HG$76,HK$67:HK$76)))</f>
        <v>2329.6296296296296</v>
      </c>
      <c r="HL123" s="35">
        <f>IF(G$11="x",0,Satokasvi!$H$6*(1+$HF123)*(1+_xlfn.XLOOKUP($HG123,$HG$67:$HG$76,HL$67:HL$76)))</f>
        <v>2321.7592592592591</v>
      </c>
      <c r="HM123" s="35">
        <f>IF(H$11="x",0,Satokasvi!$H$6*(1+$HF123)*(1+_xlfn.XLOOKUP($HG123,$HG$67:$HG$76,HM$67:HM$76)))</f>
        <v>2313.8888888888887</v>
      </c>
      <c r="HN123" s="35">
        <f>IF(I$11="x",0,Satokasvi!$H$6*(1+$HF123)*(1+_xlfn.XLOOKUP($HG123,$HG$67:$HG$76,HN$67:HN$76)))</f>
        <v>2306.0185185185182</v>
      </c>
      <c r="HO123" s="35">
        <f>IF(J$11="x",0,Satokasvi!$H$6*(1+$HF123)*(1+_xlfn.XLOOKUP($HG123,$HG$67:$HG$76,HO$67:HO$76)))</f>
        <v>2298.1481481481478</v>
      </c>
      <c r="HP123" s="35">
        <f>IF(K$11="x",0,Satokasvi!$H$6*(1+$HF123)*(1+_xlfn.XLOOKUP($HG123,$HG$67:$HG$76,HP$67:HP$76)))</f>
        <v>2290.2777777777774</v>
      </c>
      <c r="HQ123" s="35">
        <f>IF(L$11="x",0,Satokasvi!$H$6*(1+$HF123)*(1+_xlfn.XLOOKUP($HG123,$HG$67:$HG$76,HQ$67:HQ$76)))</f>
        <v>2282.4074074074074</v>
      </c>
      <c r="HR123" s="35">
        <f>IF(M$11="x",0,Satokasvi!$H$6*(1+$HF123)*(1+_xlfn.XLOOKUP($HG123,$HG$67:$HG$76,HR$67:HR$76)))</f>
        <v>2282.4074074074074</v>
      </c>
      <c r="HS123" s="35">
        <f>IF(N$11="x",0,Satokasvi!$H$6*(1+$HF123)*(1+_xlfn.XLOOKUP($HG123,$HG$67:$HG$76,HS$67:HS$76)))</f>
        <v>2282.4074074074074</v>
      </c>
      <c r="HT123" s="35">
        <f>IF(O$11="x",0,Satokasvi!$H$6*(1+$HF123)*(1+_xlfn.XLOOKUP($HG123,$HG$67:$HG$76,HT$67:HT$76)))</f>
        <v>2282.4074074074074</v>
      </c>
      <c r="HU123" s="35">
        <f>IF(P$11="x",0,Satokasvi!$H$6*(1+$HF123)*(1+_xlfn.XLOOKUP($HG123,$HG$67:$HG$76,HU$67:HU$76)))</f>
        <v>2282.4074074074074</v>
      </c>
      <c r="HV123" s="35">
        <f>IF(Q$11="x",0,Satokasvi!$H$6*(1+$HF123)*(1+_xlfn.XLOOKUP($HG123,$HG$67:$HG$76,HV$67:HV$76)))</f>
        <v>2282.4074074074074</v>
      </c>
      <c r="HW123" s="35">
        <f>IF(R$11="x",0,Satokasvi!$H$6*(1+$HF123)*(1+_xlfn.XLOOKUP($HG123,$HG$67:$HG$76,HW$67:HW$76)))</f>
        <v>2282.4074074074074</v>
      </c>
      <c r="HX123" s="35">
        <f>IF(S$11="x",0,Satokasvi!$H$6*(1+$HF123)*(1+_xlfn.XLOOKUP($HG123,$HG$67:$HG$76,HX$67:HX$76)))</f>
        <v>2282.4074074074074</v>
      </c>
      <c r="HY123" s="35">
        <f>IF(T$11="x",0,Satokasvi!$H$6*(1+$HF123)*(1+_xlfn.XLOOKUP($HG123,$HG$67:$HG$76,HY$67:HY$76)))</f>
        <v>2282.4074074074074</v>
      </c>
      <c r="HZ123" s="35">
        <f>IF(U$11="x",0,Satokasvi!$H$6*(1+$HF123)*(1+_xlfn.XLOOKUP($HG123,$HG$67:$HG$76,HZ$67:HZ$76)))</f>
        <v>2282.4074074074074</v>
      </c>
      <c r="IA123" s="35">
        <f>IF(V$11="x",0,Satokasvi!$H$6*(1+$HF123)*(1+_xlfn.XLOOKUP($HG123,$HG$67:$HG$76,IA$67:IA$76)))</f>
        <v>2282.4074074074074</v>
      </c>
      <c r="IB123" s="35">
        <f>IF(W$11="x",0,Satokasvi!$H$6*(1+$HF123)*(1+_xlfn.XLOOKUP($HG123,$HG$67:$HG$76,IB$67:IB$76)))</f>
        <v>2282.4074074074074</v>
      </c>
      <c r="IC123" s="35">
        <f>IF(X$11="x",0,Satokasvi!$H$6*(1+$HF123)*(1+_xlfn.XLOOKUP($HG123,$HG$67:$HG$76,IC$67:IC$76)))</f>
        <v>2282.4074074074074</v>
      </c>
      <c r="ID123" s="35">
        <f>IF(Y$11="x",0,Satokasvi!$H$6*(1+$HF123)*(1+_xlfn.XLOOKUP($HG123,$HG$67:$HG$76,ID$67:ID$76)))</f>
        <v>2282.4074074074074</v>
      </c>
      <c r="IE123" s="35">
        <f>IF(Z$11="x",0,Satokasvi!$H$6*(1+$HF123)*(1+_xlfn.XLOOKUP($HG123,$HG$67:$HG$76,IE$67:IE$76)))</f>
        <v>2282.4074074074074</v>
      </c>
      <c r="IF123" s="35">
        <f>IF(AA$11="x",0,Satokasvi!$H$6*(1+$HF123)*(1+_xlfn.XLOOKUP($HG123,$HG$67:$HG$76,IF$67:IF$76)))</f>
        <v>2282.4074074074074</v>
      </c>
    </row>
    <row r="124" spans="2:240" x14ac:dyDescent="0.35">
      <c r="B124" s="15">
        <f t="shared" ca="1" si="90"/>
        <v>0.6238648752027921</v>
      </c>
      <c r="C124" s="15">
        <f t="shared" ca="1" si="90"/>
        <v>0.32200917190274392</v>
      </c>
      <c r="D124" s="15">
        <f t="shared" ca="1" si="90"/>
        <v>0.29570788895632361</v>
      </c>
      <c r="E124" s="15">
        <f t="shared" ca="1" si="90"/>
        <v>0.91069856706671004</v>
      </c>
      <c r="F124" s="15">
        <f t="shared" ca="1" si="90"/>
        <v>5.0543428234328669E-2</v>
      </c>
      <c r="G124" s="15">
        <f t="shared" ca="1" si="90"/>
        <v>0.42320131449869836</v>
      </c>
      <c r="H124" s="15">
        <f t="shared" ca="1" si="90"/>
        <v>0.78334114637176189</v>
      </c>
      <c r="I124" s="15">
        <f t="shared" ca="1" si="90"/>
        <v>0.16031129038046421</v>
      </c>
      <c r="J124" s="15">
        <f t="shared" ca="1" si="90"/>
        <v>0.88104824498402812</v>
      </c>
      <c r="K124" s="15">
        <f t="shared" ca="1" si="90"/>
        <v>0.49954743356931108</v>
      </c>
      <c r="L124" s="15">
        <f t="shared" ca="1" si="90"/>
        <v>0.81443178009694639</v>
      </c>
      <c r="M124" s="15">
        <f t="shared" ca="1" si="90"/>
        <v>6.9488770858486593E-2</v>
      </c>
      <c r="N124" s="15">
        <f t="shared" ca="1" si="90"/>
        <v>0.42107561042957331</v>
      </c>
      <c r="O124" s="15">
        <f t="shared" ca="1" si="90"/>
        <v>0.34284370662950492</v>
      </c>
      <c r="P124" s="15">
        <f t="shared" ca="1" si="90"/>
        <v>0.80566622014918177</v>
      </c>
      <c r="Q124" s="15">
        <f t="shared" ca="1" si="90"/>
        <v>0.25695279708122509</v>
      </c>
      <c r="R124" s="15">
        <f t="shared" ca="1" si="89"/>
        <v>0.33221552624221451</v>
      </c>
      <c r="S124" s="15">
        <f t="shared" ca="1" si="89"/>
        <v>0.95852452933808274</v>
      </c>
      <c r="T124" s="15">
        <f t="shared" ca="1" si="88"/>
        <v>0.12531882496403701</v>
      </c>
      <c r="U124" s="15">
        <f t="shared" ca="1" si="88"/>
        <v>0.46632887412917823</v>
      </c>
      <c r="V124" s="15">
        <f t="shared" ca="1" si="88"/>
        <v>0.73891739193842199</v>
      </c>
      <c r="W124" s="15">
        <f t="shared" ca="1" si="88"/>
        <v>0.81758106689240195</v>
      </c>
      <c r="X124" s="15">
        <f t="shared" ca="1" si="88"/>
        <v>0.68051694787201655</v>
      </c>
      <c r="Y124" s="15">
        <f t="shared" ca="1" si="88"/>
        <v>0.1848409293093074</v>
      </c>
      <c r="Z124" s="15">
        <f t="shared" ca="1" si="88"/>
        <v>0.7733434095643934</v>
      </c>
      <c r="AB124" s="5">
        <f ca="1">_xlfn.NORM.INV(B124,Satokasvi!$H$8,Satokasvi!$I$8)*_xlfn.BINOM.INV(1,(1-Satokasvi!$H$15),B124)</f>
        <v>2578.9118190371942</v>
      </c>
      <c r="AC124" s="5">
        <f ca="1">_xlfn.NORM.INV(C124,Satokasvi!$H$8,Satokasvi!$I$8)*_xlfn.BINOM.INV(1,(1-Satokasvi!$H$15),C124)</f>
        <v>2384.4780448180159</v>
      </c>
      <c r="AD124" s="5">
        <f ca="1">_xlfn.NORM.INV(D124,Satokasvi!$H$8,Satokasvi!$I$8)*_xlfn.BINOM.INV(1,(1-Satokasvi!$H$15),D124)</f>
        <v>2365.8036211042172</v>
      </c>
      <c r="AE124" s="5">
        <f ca="1">_xlfn.NORM.INV(E124,Satokasvi!$H$8,Satokasvi!$I$8)*_xlfn.BINOM.INV(1,(1-Satokasvi!$H$15),E124)</f>
        <v>2836.2673175221503</v>
      </c>
      <c r="AF124" s="5">
        <f ca="1">_xlfn.NORM.INV(F124,Satokasvi!$H$8,Satokasvi!$I$8)*_xlfn.BINOM.INV(1,(1-Satokasvi!$H$15),F124)</f>
        <v>0</v>
      </c>
      <c r="AG124" s="5">
        <f ca="1">_xlfn.NORM.INV(G124,Satokasvi!$H$8,Satokasvi!$I$8)*_xlfn.BINOM.INV(1,(1-Satokasvi!$H$15),G124)</f>
        <v>2451.5723939107793</v>
      </c>
      <c r="AH124" s="5">
        <f ca="1">_xlfn.NORM.INV(H124,Satokasvi!$H$8,Satokasvi!$I$8)*_xlfn.BINOM.INV(1,(1-Satokasvi!$H$15),H124)</f>
        <v>2695.8817489572493</v>
      </c>
      <c r="AI124" s="5">
        <f ca="1">_xlfn.NORM.INV(I124,Satokasvi!$H$8,Satokasvi!$I$8)*_xlfn.BINOM.INV(1,(1-Satokasvi!$H$15),I124)</f>
        <v>0</v>
      </c>
      <c r="AJ124" s="5">
        <f ca="1">_xlfn.NORM.INV(J124,Satokasvi!$H$8,Satokasvi!$I$8)*_xlfn.BINOM.INV(1,(1-Satokasvi!$H$15),J124)</f>
        <v>2795.0607948039687</v>
      </c>
      <c r="AK124" s="5">
        <f ca="1">_xlfn.NORM.INV(K124,Satokasvi!$H$8,Satokasvi!$I$8)*_xlfn.BINOM.INV(1,(1-Satokasvi!$H$15),K124)</f>
        <v>2499.7163959863433</v>
      </c>
      <c r="AL124" s="5">
        <f ca="1">_xlfn.NORM.INV(L124,Satokasvi!$H$8,Satokasvi!$I$8)*_xlfn.BINOM.INV(1,(1-Satokasvi!$H$15),L124)</f>
        <v>2723.5866660787296</v>
      </c>
      <c r="AM124" s="5">
        <f ca="1">_xlfn.NORM.INV(M124,Satokasvi!$H$8,Satokasvi!$I$8)*_xlfn.BINOM.INV(1,(1-Satokasvi!$H$15),M124)</f>
        <v>0</v>
      </c>
      <c r="AN124" s="5">
        <f ca="1">_xlfn.NORM.INV(N124,Satokasvi!$H$8,Satokasvi!$I$8)*_xlfn.BINOM.INV(1,(1-Satokasvi!$H$15),N124)</f>
        <v>2450.2143571306069</v>
      </c>
      <c r="AO124" s="5">
        <f ca="1">_xlfn.NORM.INV(O124,Satokasvi!$H$8,Satokasvi!$I$8)*_xlfn.BINOM.INV(1,(1-Satokasvi!$H$15),O124)</f>
        <v>2398.8213854403443</v>
      </c>
      <c r="AP124" s="5">
        <f ca="1">_xlfn.NORM.INV(P124,Satokasvi!$H$8,Satokasvi!$I$8)*_xlfn.BINOM.INV(1,(1-Satokasvi!$H$15),P124)</f>
        <v>2715.5090672701535</v>
      </c>
      <c r="AQ124" s="5">
        <f ca="1">_xlfn.NORM.INV(Q124,Satokasvi!$H$8,Satokasvi!$I$8)*_xlfn.BINOM.INV(1,(1-Satokasvi!$H$15),Q124)</f>
        <v>2336.8078983203841</v>
      </c>
      <c r="AR124" s="5">
        <f ca="1">_xlfn.NORM.INV(R124,Satokasvi!$H$8,Satokasvi!$I$8)*_xlfn.BINOM.INV(1,(1-Satokasvi!$H$15),R124)</f>
        <v>2391.5490949439454</v>
      </c>
      <c r="AS124" s="5">
        <f ca="1">_xlfn.NORM.INV(S124,Satokasvi!$H$8,Satokasvi!$I$8)*_xlfn.BINOM.INV(1,(1-Satokasvi!$H$15),S124)</f>
        <v>2933.4537105329755</v>
      </c>
      <c r="AT124" s="5">
        <f ca="1">_xlfn.NORM.INV(T124,Satokasvi!$H$8,Satokasvi!$I$8)*_xlfn.BINOM.INV(1,(1-Satokasvi!$H$15),T124)</f>
        <v>0</v>
      </c>
      <c r="AU124" s="5">
        <f ca="1">_xlfn.NORM.INV(U124,Satokasvi!$H$8,Satokasvi!$I$8)*_xlfn.BINOM.INV(1,(1-Satokasvi!$H$15),U124)</f>
        <v>2478.8746369419173</v>
      </c>
      <c r="AV124" s="5">
        <f ca="1">_xlfn.NORM.INV(V124,Satokasvi!$H$8,Satokasvi!$I$8)*_xlfn.BINOM.INV(1,(1-Satokasvi!$H$15),V124)</f>
        <v>2660.0028391827564</v>
      </c>
      <c r="AW124" s="5">
        <f ca="1">_xlfn.NORM.INV(W124,Satokasvi!$H$8,Satokasvi!$I$8)*_xlfn.BINOM.INV(1,(1-Satokasvi!$H$15),W124)</f>
        <v>2726.5462853628305</v>
      </c>
      <c r="AX124" s="5">
        <f ca="1">_xlfn.NORM.INV(X124,Satokasvi!$H$8,Satokasvi!$I$8)*_xlfn.BINOM.INV(1,(1-Satokasvi!$H$15),X124)</f>
        <v>2617.286211976736</v>
      </c>
      <c r="AY124" s="5">
        <f ca="1">_xlfn.NORM.INV(Y124,Satokasvi!$H$8,Satokasvi!$I$8)*_xlfn.BINOM.INV(1,(1-Satokasvi!$H$15),Y124)</f>
        <v>0</v>
      </c>
      <c r="AZ124" s="5">
        <f ca="1">_xlfn.NORM.INV(Z124,Satokasvi!$H$8,Satokasvi!$I$8)*_xlfn.BINOM.INV(1,(1-Satokasvi!$H$15),Z124)</f>
        <v>2687.4757278644483</v>
      </c>
      <c r="BB124" s="5">
        <f ca="1">IF(C$11="x",0,_xlfn.NORM.INV(B124,Satokasvi!$H$8,Satokasvi!$I$8)*IF(C$8="x",(1+Toimenpiteet!$C$7),1)*IF(C$9="x",(1+Toimenpiteet!$C$34),1)*(1+C$30)*_xlfn.BINOM.INV(1,(1-(Satokasvi!$H$15*(1+C$41))),B124))</f>
        <v>2578.9118190371942</v>
      </c>
      <c r="BC124" s="5">
        <f ca="1">IF(D$11="x",0,_xlfn.NORM.INV(C124,Satokasvi!$H$8,Satokasvi!$I$8)*IF(D$8="x",(1+Toimenpiteet!$C$7),1)*IF(D$9="x",(1+Toimenpiteet!$C$34),1)*(1+D$30)*_xlfn.BINOM.INV(1,(1-(Satokasvi!$H$15*(1+D$41))),C124))</f>
        <v>2384.4780448180159</v>
      </c>
      <c r="BD124" s="5">
        <f ca="1">IF(E$11="x",0,_xlfn.NORM.INV(D124,Satokasvi!$H$8,Satokasvi!$I$8)*IF(E$8="x",(1+Toimenpiteet!$C$7),1)*IF(E$9="x",(1+Toimenpiteet!$C$34),1)*(1+E$30)*_xlfn.BINOM.INV(1,(1-(Satokasvi!$H$15*(1+E$41))),D124))</f>
        <v>2365.8036211042172</v>
      </c>
      <c r="BE124" s="5">
        <f ca="1">IF(F$11="x",0,_xlfn.NORM.INV(E124,Satokasvi!$H$8,Satokasvi!$I$8)*IF(F$8="x",(1+Toimenpiteet!$C$7),1)*IF(F$9="x",(1+Toimenpiteet!$C$34),1)*(1+F$30)*_xlfn.BINOM.INV(1,(1-(Satokasvi!$H$15*(1+F$41))),E124))</f>
        <v>2836.2673175221503</v>
      </c>
      <c r="BF124" s="5">
        <f ca="1">IF(G$11="x",0,_xlfn.NORM.INV(F124,Satokasvi!$H$8,Satokasvi!$I$8)*IF(G$8="x",(1+Toimenpiteet!$C$7),1)*IF(G$9="x",(1+Toimenpiteet!$C$34),1)*(1+G$30)*_xlfn.BINOM.INV(1,(1-(Satokasvi!$H$15*(1+G$41))),F124))</f>
        <v>0</v>
      </c>
      <c r="BG124" s="5">
        <f ca="1">IF(H$11="x",0,_xlfn.NORM.INV(G124,Satokasvi!$H$8,Satokasvi!$I$8)*IF(H$8="x",(1+Toimenpiteet!$C$7),1)*IF(H$9="x",(1+Toimenpiteet!$C$34),1)*(1+H$30)*_xlfn.BINOM.INV(1,(1-(Satokasvi!$H$15*(1+H$41))),G124))</f>
        <v>2451.5723939107793</v>
      </c>
      <c r="BH124" s="5">
        <f ca="1">IF(I$11="x",0,_xlfn.NORM.INV(H124,Satokasvi!$H$8,Satokasvi!$I$8)*IF(I$8="x",(1+Toimenpiteet!$C$7),1)*IF(I$9="x",(1+Toimenpiteet!$C$34),1)*(1+I$30)*_xlfn.BINOM.INV(1,(1-(Satokasvi!$H$15*(1+I$41))),H124))</f>
        <v>2695.8817489572493</v>
      </c>
      <c r="BI124" s="5">
        <f ca="1">IF(J$11="x",0,_xlfn.NORM.INV(I124,Satokasvi!$H$8,Satokasvi!$I$8)*IF(J$8="x",(1+Toimenpiteet!$C$7),1)*IF(J$9="x",(1+Toimenpiteet!$C$34),1)*(1+J$30)*_xlfn.BINOM.INV(1,(1-(Satokasvi!$H$15*(1+J$41))),I124))</f>
        <v>0</v>
      </c>
      <c r="BJ124" s="5">
        <f ca="1">IF(K$11="x",0,_xlfn.NORM.INV(J124,Satokasvi!$H$8,Satokasvi!$I$8)*IF(K$8="x",(1+Toimenpiteet!$C$7),1)*IF(K$9="x",(1+Toimenpiteet!$C$34),1)*(1+K$30)*_xlfn.BINOM.INV(1,(1-(Satokasvi!$H$15*(1+K$41))),J124))</f>
        <v>2795.0607948039687</v>
      </c>
      <c r="BK124" s="5">
        <f ca="1">IF(L$11="x",0,_xlfn.NORM.INV(K124,Satokasvi!$H$8,Satokasvi!$I$8)*IF(L$8="x",(1+Toimenpiteet!$C$7),1)*IF(L$9="x",(1+Toimenpiteet!$C$34),1)*(1+L$30)*_xlfn.BINOM.INV(1,(1-(Satokasvi!$H$15*(1+L$41))),K124))</f>
        <v>2499.7163959863433</v>
      </c>
      <c r="BL124" s="5">
        <f ca="1">IF(M$11="x",0,_xlfn.NORM.INV(L124,Satokasvi!$H$8,Satokasvi!$I$8)*IF(M$8="x",(1+Toimenpiteet!$C$7),1)*IF(M$9="x",(1+Toimenpiteet!$C$34),1)*(1+M$30)*_xlfn.BINOM.INV(1,(1-(Satokasvi!$H$15*(1+M$41))),L124))</f>
        <v>2723.5866660787296</v>
      </c>
      <c r="BM124" s="5">
        <f ca="1">IF(N$11="x",0,_xlfn.NORM.INV(M124,Satokasvi!$H$8,Satokasvi!$I$8)*IF(N$8="x",(1+Toimenpiteet!$C$7),1)*IF(N$9="x",(1+Toimenpiteet!$C$34),1)*(1+N$30)*_xlfn.BINOM.INV(1,(1-(Satokasvi!$H$15*(1+N$41))),M124))</f>
        <v>0</v>
      </c>
      <c r="BN124" s="5">
        <f ca="1">IF(O$11="x",0,_xlfn.NORM.INV(N124,Satokasvi!$H$8,Satokasvi!$I$8)*IF(O$8="x",(1+Toimenpiteet!$C$7),1)*IF(O$9="x",(1+Toimenpiteet!$C$34),1)*(1+O$30)*_xlfn.BINOM.INV(1,(1-(Satokasvi!$H$15*(1+O$41))),N124))</f>
        <v>2450.2143571306069</v>
      </c>
      <c r="BO124" s="5">
        <f ca="1">IF(P$11="x",0,_xlfn.NORM.INV(O124,Satokasvi!$H$8,Satokasvi!$I$8)*IF(P$8="x",(1+Toimenpiteet!$C$7),1)*IF(P$9="x",(1+Toimenpiteet!$C$34),1)*(1+P$30)*_xlfn.BINOM.INV(1,(1-(Satokasvi!$H$15*(1+P$41))),O124))</f>
        <v>2398.8213854403443</v>
      </c>
      <c r="BP124" s="5">
        <f ca="1">IF(Q$11="x",0,_xlfn.NORM.INV(P124,Satokasvi!$H$8,Satokasvi!$I$8)*IF(Q$8="x",(1+Toimenpiteet!$C$7),1)*IF(Q$9="x",(1+Toimenpiteet!$C$34),1)*(1+Q$30)*_xlfn.BINOM.INV(1,(1-(Satokasvi!$H$15*(1+Q$41))),P124))</f>
        <v>2715.5090672701535</v>
      </c>
      <c r="BQ124" s="5">
        <f ca="1">IF(R$11="x",0,_xlfn.NORM.INV(Q124,Satokasvi!$H$8,Satokasvi!$I$8)*IF(R$8="x",(1+Toimenpiteet!$C$7),1)*IF(R$9="x",(1+Toimenpiteet!$C$34),1)*(1+R$30)*_xlfn.BINOM.INV(1,(1-(Satokasvi!$H$15*(1+R$41))),Q124))</f>
        <v>2336.8078983203841</v>
      </c>
      <c r="BR124" s="5">
        <f ca="1">IF(S$11="x",0,_xlfn.NORM.INV(R124,Satokasvi!$H$8,Satokasvi!$I$8)*IF(S$8="x",(1+Toimenpiteet!$C$7),1)*IF(S$9="x",(1+Toimenpiteet!$C$34),1)*(1+S$30)*_xlfn.BINOM.INV(1,(1-(Satokasvi!$H$15*(1+S$41))),R124))</f>
        <v>2391.5490949439454</v>
      </c>
      <c r="BS124" s="5">
        <f ca="1">IF(T$11="x",0,_xlfn.NORM.INV(S124,Satokasvi!$H$8,Satokasvi!$I$8)*IF(T$8="x",(1+Toimenpiteet!$C$7),1)*IF(T$9="x",(1+Toimenpiteet!$C$34),1)*(1+T$30)*_xlfn.BINOM.INV(1,(1-(Satokasvi!$H$15*(1+T$41))),S124))</f>
        <v>2933.4537105329755</v>
      </c>
      <c r="BT124" s="5">
        <f ca="1">IF(U$11="x",0,_xlfn.NORM.INV(T124,Satokasvi!$H$8,Satokasvi!$I$8)*IF(U$8="x",(1+Toimenpiteet!$C$7),1)*IF(U$9="x",(1+Toimenpiteet!$C$34),1)*(1+U$30)*_xlfn.BINOM.INV(1,(1-(Satokasvi!$H$15*(1+U$41))),T124))</f>
        <v>0</v>
      </c>
      <c r="BU124" s="5">
        <f ca="1">IF(V$11="x",0,_xlfn.NORM.INV(U124,Satokasvi!$H$8,Satokasvi!$I$8)*IF(V$8="x",(1+Toimenpiteet!$C$7),1)*IF(V$9="x",(1+Toimenpiteet!$C$34),1)*(1+V$30)*_xlfn.BINOM.INV(1,(1-(Satokasvi!$H$15*(1+V$41))),U124))</f>
        <v>2478.8746369419173</v>
      </c>
      <c r="BV124" s="5">
        <f ca="1">IF(W$11="x",0,_xlfn.NORM.INV(V124,Satokasvi!$H$8,Satokasvi!$I$8)*IF(W$8="x",(1+Toimenpiteet!$C$7),1)*IF(W$9="x",(1+Toimenpiteet!$C$34),1)*(1+W$30)*_xlfn.BINOM.INV(1,(1-(Satokasvi!$H$15*(1+W$41))),V124))</f>
        <v>2660.0028391827564</v>
      </c>
      <c r="BW124" s="5">
        <f ca="1">IF(X$11="x",0,_xlfn.NORM.INV(W124,Satokasvi!$H$8,Satokasvi!$I$8)*IF(X$8="x",(1+Toimenpiteet!$C$7),1)*IF(X$9="x",(1+Toimenpiteet!$C$34),1)*(1+X$30)*_xlfn.BINOM.INV(1,(1-(Satokasvi!$H$15*(1+X$41))),W124))</f>
        <v>2726.5462853628305</v>
      </c>
      <c r="BX124" s="5">
        <f ca="1">IF(Y$11="x",0,_xlfn.NORM.INV(X124,Satokasvi!$H$8,Satokasvi!$I$8)*IF(Y$8="x",(1+Toimenpiteet!$C$7),1)*IF(Y$9="x",(1+Toimenpiteet!$C$34),1)*(1+Y$30)*_xlfn.BINOM.INV(1,(1-(Satokasvi!$H$15*(1+Y$41))),X124))</f>
        <v>2617.286211976736</v>
      </c>
      <c r="BY124" s="5">
        <f ca="1">IF(Z$11="x",0,_xlfn.NORM.INV(Y124,Satokasvi!$H$8,Satokasvi!$I$8)*IF(Z$8="x",(1+Toimenpiteet!$C$7),1)*IF(Z$9="x",(1+Toimenpiteet!$C$34),1)*(1+Z$30)*_xlfn.BINOM.INV(1,(1-(Satokasvi!$H$15*(1+Z$41))),Y124))</f>
        <v>0</v>
      </c>
      <c r="BZ124" s="5">
        <f ca="1">IF(AA$11="x",0,_xlfn.NORM.INV(Z124,Satokasvi!$H$8,Satokasvi!$I$8)*IF(AA$8="x",(1+Toimenpiteet!$C$7),1)*IF(AA$9="x",(1+Toimenpiteet!$C$34),1)*(1+AA$30)*_xlfn.BINOM.INV(1,(1-(Satokasvi!$H$15*(1+AA$41))),Z124))</f>
        <v>2687.4757278644483</v>
      </c>
      <c r="CB124" s="35">
        <f ca="1">_xlfn.NORM.INV(RAND(),Satokasvi!$H$13,Satokasvi!$I$13)</f>
        <v>90.237716963178414</v>
      </c>
      <c r="CC124" s="35">
        <f ca="1">_xlfn.NORM.INV(RAND(),Satokasvi!$H$13,Satokasvi!$I$13)</f>
        <v>157.78237108518783</v>
      </c>
      <c r="CD124" s="35">
        <f ca="1">_xlfn.NORM.INV(RAND(),Satokasvi!$H$13,Satokasvi!$I$13)</f>
        <v>231.02358954079892</v>
      </c>
      <c r="CE124" s="35">
        <f ca="1">_xlfn.NORM.INV(RAND(),Satokasvi!$H$13,Satokasvi!$I$13)</f>
        <v>108.05168477092208</v>
      </c>
      <c r="CF124" s="35">
        <f ca="1">_xlfn.NORM.INV(RAND(),Satokasvi!$H$13,Satokasvi!$I$13)</f>
        <v>263.85603431442706</v>
      </c>
      <c r="CG124" s="35">
        <f ca="1">_xlfn.NORM.INV(RAND(),Satokasvi!$H$13,Satokasvi!$I$13)</f>
        <v>122.329291589701</v>
      </c>
      <c r="CH124" s="35">
        <f ca="1">_xlfn.NORM.INV(RAND(),Satokasvi!$H$13,Satokasvi!$I$13)</f>
        <v>194.79492542441903</v>
      </c>
      <c r="CI124" s="35">
        <f ca="1">_xlfn.NORM.INV(RAND(),Satokasvi!$H$13,Satokasvi!$I$13)</f>
        <v>139.7032104529803</v>
      </c>
      <c r="CJ124" s="35">
        <f ca="1">_xlfn.NORM.INV(RAND(),Satokasvi!$H$13,Satokasvi!$I$13)</f>
        <v>200.7041157618572</v>
      </c>
      <c r="CK124" s="35">
        <f ca="1">_xlfn.NORM.INV(RAND(),Satokasvi!$H$13,Satokasvi!$I$13)</f>
        <v>232.77954076365035</v>
      </c>
      <c r="CL124" s="35">
        <f ca="1">_xlfn.NORM.INV(RAND(),Satokasvi!$H$13,Satokasvi!$I$13)</f>
        <v>185.03683363336603</v>
      </c>
      <c r="CM124" s="35">
        <f ca="1">_xlfn.NORM.INV(RAND(),Satokasvi!$H$13,Satokasvi!$I$13)</f>
        <v>165.37355069393158</v>
      </c>
      <c r="CN124" s="35">
        <f ca="1">_xlfn.NORM.INV(RAND(),Satokasvi!$H$13,Satokasvi!$I$13)</f>
        <v>134.2258356392135</v>
      </c>
      <c r="CO124" s="35">
        <f ca="1">_xlfn.NORM.INV(RAND(),Satokasvi!$H$13,Satokasvi!$I$13)</f>
        <v>193.67365352329028</v>
      </c>
      <c r="CP124" s="35">
        <f ca="1">_xlfn.NORM.INV(RAND(),Satokasvi!$H$13,Satokasvi!$I$13)</f>
        <v>314.20559884486318</v>
      </c>
      <c r="CQ124" s="35">
        <f ca="1">_xlfn.NORM.INV(RAND(),Satokasvi!$H$13,Satokasvi!$I$13)</f>
        <v>183.43804308237549</v>
      </c>
      <c r="CR124" s="35">
        <f ca="1">_xlfn.NORM.INV(RAND(),Satokasvi!$H$13,Satokasvi!$I$13)</f>
        <v>245.58252505590411</v>
      </c>
      <c r="CS124" s="35">
        <f ca="1">_xlfn.NORM.INV(RAND(),Satokasvi!$H$13,Satokasvi!$I$13)</f>
        <v>159.39627547250188</v>
      </c>
      <c r="CT124" s="35">
        <f ca="1">_xlfn.NORM.INV(RAND(),Satokasvi!$H$13,Satokasvi!$I$13)</f>
        <v>153.96995758019204</v>
      </c>
      <c r="CU124" s="35">
        <f ca="1">_xlfn.NORM.INV(RAND(),Satokasvi!$H$13,Satokasvi!$I$13)</f>
        <v>163.84595959299753</v>
      </c>
      <c r="CV124" s="35">
        <f ca="1">_xlfn.NORM.INV(RAND(),Satokasvi!$H$13,Satokasvi!$I$13)</f>
        <v>220.68270357775532</v>
      </c>
      <c r="CW124" s="35">
        <f ca="1">_xlfn.NORM.INV(RAND(),Satokasvi!$H$13,Satokasvi!$I$13)</f>
        <v>194.19580318750675</v>
      </c>
      <c r="CX124" s="35">
        <f ca="1">_xlfn.NORM.INV(RAND(),Satokasvi!$H$13,Satokasvi!$I$13)</f>
        <v>146.36328404870011</v>
      </c>
      <c r="CY124" s="35">
        <f ca="1">_xlfn.NORM.INV(RAND(),Satokasvi!$H$13,Satokasvi!$I$13)</f>
        <v>195.90781216767604</v>
      </c>
      <c r="CZ124" s="35">
        <f ca="1">_xlfn.NORM.INV(RAND(),Satokasvi!$H$13,Satokasvi!$I$13)</f>
        <v>153.20766910783271</v>
      </c>
      <c r="DB124" s="37">
        <f ca="1">(AB124*(CB124/1000)+(Satokasvi!$E$28-Satokasvi!$E$7))/(1+$C$13)^DB$61</f>
        <v>-31.344548738569038</v>
      </c>
      <c r="DC124" s="37">
        <f ca="1">(AC124*(CC124/1000)+(Satokasvi!$E$28-Satokasvi!$E$7))/(1+$C$13)^DC$61</f>
        <v>104.84362306716874</v>
      </c>
      <c r="DD124" s="37">
        <f ca="1">(AD124*(CD124/1000)+(Satokasvi!$E$28-Satokasvi!$E$7))/(1+$C$13)^DD$61</f>
        <v>257.66403200078014</v>
      </c>
      <c r="DE124" s="37">
        <f ca="1">(AE124*(CE124/1000)+(Satokasvi!$E$28-Satokasvi!$E$7))/(1+$C$13)^DE$61</f>
        <v>36.839749054449548</v>
      </c>
      <c r="DF124" s="37">
        <f ca="1">(AF124*(CF124/1000)+(Satokasvi!$E$28-Satokasvi!$E$7))/(1+$C$13)^DF$61</f>
        <v>-228.59132786180348</v>
      </c>
      <c r="DG124" s="37">
        <f ca="1">(AG124*(CG124/1000)+(Satokasvi!$E$28-Satokasvi!$E$7))/(1+$C$13)^DG$61</f>
        <v>29.22745873813194</v>
      </c>
      <c r="DH124" s="37">
        <f ca="1">(AH124*(CH124/1000)+(Satokasvi!$E$28-Satokasvi!$E$7))/(1+$C$13)^DH$61</f>
        <v>211.52094662269354</v>
      </c>
      <c r="DI124" s="37">
        <f ca="1">(AI124*(CI124/1000)+(Satokasvi!$E$28-Satokasvi!$E$7))/(1+$C$13)^DI$61</f>
        <v>-209.19344709319299</v>
      </c>
      <c r="DJ124" s="37">
        <f ca="1">(AJ124*(CJ124/1000)+(Satokasvi!$E$28-Satokasvi!$E$7))/(1+$C$13)^DJ$61</f>
        <v>226.84418180110245</v>
      </c>
      <c r="DK124" s="37">
        <f ca="1">(AK124*(CK124/1000)+(Satokasvi!$E$28-Satokasvi!$E$7))/(1+$C$13)^DK$61</f>
        <v>235.79058903331324</v>
      </c>
      <c r="DL124" s="37">
        <f ca="1">(AL124*(CL124/1000)+(Satokasvi!$E$28-Satokasvi!$E$7))/(1+$C$13)^DL$61</f>
        <v>172.63257161320658</v>
      </c>
      <c r="DM124" s="37">
        <f ca="1">(AM124*(CM124/1000)+(Satokasvi!$E$28-Satokasvi!$E$7))/(1+$C$13)^DM$61</f>
        <v>-185.86566825113789</v>
      </c>
      <c r="DN124" s="37">
        <f ca="1">(AN124*(CN124/1000)+(Satokasvi!$E$28-Satokasvi!$E$7))/(1+$C$13)^DN$61</f>
        <v>43.500580882756147</v>
      </c>
      <c r="DO124" s="37">
        <f ca="1">(AO124*(CO124/1000)+(Satokasvi!$E$28-Satokasvi!$E$7))/(1+$C$13)^DO$61</f>
        <v>131.95151242161896</v>
      </c>
      <c r="DP124" s="37">
        <f ca="1">(AP124*(CP124/1000)+(Satokasvi!$E$28-Satokasvi!$E$7))/(1+$C$13)^DP$61</f>
        <v>377.56126757367883</v>
      </c>
      <c r="DQ124" s="37">
        <f ca="1">(AQ124*(CQ124/1000)+(Satokasvi!$E$28-Satokasvi!$E$7))/(1+$C$13)^DQ$61</f>
        <v>101.98716970266668</v>
      </c>
      <c r="DR124" s="37">
        <f ca="1">(AR124*(CR124/1000)+(Satokasvi!$E$28-Satokasvi!$E$7))/(1+$C$13)^DR$61</f>
        <v>195.0105135150788</v>
      </c>
      <c r="DS124" s="37">
        <f ca="1">(AS124*(CS124/1000)+(Satokasvi!$E$28-Satokasvi!$E$7))/(1+$C$13)^DS$61</f>
        <v>118.99533693407258</v>
      </c>
      <c r="DT124" s="37">
        <f ca="1">(AT124*(CT124/1000)+(Satokasvi!$E$28-Satokasvi!$E$7))/(1+$C$13)^DT$61</f>
        <v>-151.12579710516013</v>
      </c>
      <c r="DU124" s="37">
        <f ca="1">(AU124*(CU124/1000)+(Satokasvi!$E$28-Satokasvi!$E$7))/(1+$C$13)^DU$61</f>
        <v>78.153322392863714</v>
      </c>
      <c r="DV124" s="37">
        <f ca="1">(AV124*(CV124/1000)+(Satokasvi!$E$28-Satokasvi!$E$7))/(1+$C$13)^DV$61</f>
        <v>173.09979987709286</v>
      </c>
      <c r="DW124" s="37">
        <f ca="1">(AW124*(CW124/1000)+(Satokasvi!$E$28-Satokasvi!$E$7))/(1+$C$13)^DW$61</f>
        <v>138.03213573488543</v>
      </c>
      <c r="DX124" s="37">
        <f ca="1">(AX124*(CX124/1000)+(Satokasvi!$E$28-Satokasvi!$E$7))/(1+$C$13)^DX$61</f>
        <v>59.827428194619927</v>
      </c>
      <c r="DY124" s="37">
        <f ca="1">(AY124*(CY124/1000)+(Satokasvi!$E$28-Satokasvi!$E$7))/(1+$C$13)^DY$61</f>
        <v>-130.36244012997</v>
      </c>
      <c r="DZ124" s="37">
        <f ca="1">(AZ124*(CZ124/1000)+(Satokasvi!$E$28-Satokasvi!$E$7))/(1+$C$13)^DZ$61</f>
        <v>70.084744887067657</v>
      </c>
      <c r="EB124" s="37">
        <f ca="1">IF(C$11="x",Toimenpiteet!$E$115,BB124*(CB124/1000)+(Satokasvi!$E$28-Satokasvi!$E$7)+IF(C$8="x",Toimenpiteet!$E$29,0)+IF(C$9="x",Toimenpiteet!$E$60,0)+IF(C$10="x",Toimenpiteet!$E$88,0))/(1+$C$13)^EB$61</f>
        <v>-31.344548738569038</v>
      </c>
      <c r="EC124" s="37">
        <f ca="1">IF(D$11="x",Toimenpiteet!$E$115,BC124*(CC124/1000)+(Satokasvi!$E$28-Satokasvi!$E$7)+IF(D$8="x",Toimenpiteet!$E$29,0)+IF(D$9="x",Toimenpiteet!$E$60,0)+IF(D$10="x",Toimenpiteet!$E$88,0))/(1+$C$13)^EC$61</f>
        <v>104.84362306716874</v>
      </c>
      <c r="ED124" s="37">
        <f ca="1">IF(E$11="x",Toimenpiteet!$E$115,BD124*(CD124/1000)+(Satokasvi!$E$28-Satokasvi!$E$7)+IF(E$8="x",Toimenpiteet!$E$29,0)+IF(E$9="x",Toimenpiteet!$E$60,0)+IF(E$10="x",Toimenpiteet!$E$88,0))/(1+$C$13)^ED$61</f>
        <v>257.66403200078014</v>
      </c>
      <c r="EE124" s="37">
        <f ca="1">IF(F$11="x",Toimenpiteet!$E$115,BE124*(CE124/1000)+(Satokasvi!$E$28-Satokasvi!$E$7)+IF(F$8="x",Toimenpiteet!$E$29,0)+IF(F$9="x",Toimenpiteet!$E$60,0)+IF(F$10="x",Toimenpiteet!$E$88,0))/(1+$C$13)^EE$61</f>
        <v>36.839749054449548</v>
      </c>
      <c r="EF124" s="37">
        <f ca="1">IF(G$11="x",Toimenpiteet!$E$115,BF124*(CF124/1000)+(Satokasvi!$E$28-Satokasvi!$E$7)+IF(G$8="x",Toimenpiteet!$E$29,0)+IF(G$9="x",Toimenpiteet!$E$60,0)+IF(G$10="x",Toimenpiteet!$E$88,0))/(1+$C$13)^EF$61</f>
        <v>-228.59132786180348</v>
      </c>
      <c r="EG124" s="37">
        <f ca="1">IF(H$11="x",Toimenpiteet!$E$115,BG124*(CG124/1000)+(Satokasvi!$E$28-Satokasvi!$E$7)+IF(H$8="x",Toimenpiteet!$E$29,0)+IF(H$9="x",Toimenpiteet!$E$60,0)+IF(H$10="x",Toimenpiteet!$E$88,0))/(1+$C$13)^EG$61</f>
        <v>29.22745873813194</v>
      </c>
      <c r="EH124" s="37">
        <f ca="1">IF(I$11="x",Toimenpiteet!$E$115,BH124*(CH124/1000)+(Satokasvi!$E$28-Satokasvi!$E$7)+IF(I$8="x",Toimenpiteet!$E$29,0)+IF(I$9="x",Toimenpiteet!$E$60,0)+IF(I$10="x",Toimenpiteet!$E$88,0))/(1+$C$13)^EH$61</f>
        <v>211.52094662269354</v>
      </c>
      <c r="EI124" s="37">
        <f ca="1">IF(J$11="x",Toimenpiteet!$E$115,BI124*(CI124/1000)+(Satokasvi!$E$28-Satokasvi!$E$7)+IF(J$8="x",Toimenpiteet!$E$29,0)+IF(J$9="x",Toimenpiteet!$E$60,0)+IF(J$10="x",Toimenpiteet!$E$88,0))/(1+$C$13)^EI$61</f>
        <v>-209.19344709319299</v>
      </c>
      <c r="EJ124" s="37">
        <f ca="1">IF(K$11="x",Toimenpiteet!$E$115,BJ124*(CJ124/1000)+(Satokasvi!$E$28-Satokasvi!$E$7)+IF(K$8="x",Toimenpiteet!$E$29,0)+IF(K$9="x",Toimenpiteet!$E$60,0)+IF(K$10="x",Toimenpiteet!$E$88,0))/(1+$C$13)^EJ$61</f>
        <v>226.84418180110245</v>
      </c>
      <c r="EK124" s="37">
        <f ca="1">IF(L$11="x",Toimenpiteet!$E$115,BK124*(CK124/1000)+(Satokasvi!$E$28-Satokasvi!$E$7)+IF(L$8="x",Toimenpiteet!$E$29,0)+IF(L$9="x",Toimenpiteet!$E$60,0)+IF(L$10="x",Toimenpiteet!$E$88,0))/(1+$C$13)^EK$61</f>
        <v>235.79058903331324</v>
      </c>
      <c r="EL124" s="37">
        <f ca="1">IF(M$11="x",Toimenpiteet!$E$115,BL124*(CL124/1000)+(Satokasvi!$E$28-Satokasvi!$E$7)+IF(M$8="x",Toimenpiteet!$E$29,0)+IF(M$9="x",Toimenpiteet!$E$60,0)+IF(M$10="x",Toimenpiteet!$E$88,0))/(1+$C$13)^EL$61</f>
        <v>172.63257161320658</v>
      </c>
      <c r="EM124" s="37">
        <f ca="1">IF(N$11="x",Toimenpiteet!$E$115,BM124*(CM124/1000)+(Satokasvi!$E$28-Satokasvi!$E$7)+IF(N$8="x",Toimenpiteet!$E$29,0)+IF(N$9="x",Toimenpiteet!$E$60,0)+IF(N$10="x",Toimenpiteet!$E$88,0))/(1+$C$13)^EM$61</f>
        <v>-185.86566825113789</v>
      </c>
      <c r="EN124" s="37">
        <f ca="1">IF(O$11="x",Toimenpiteet!$E$115,BN124*(CN124/1000)+(Satokasvi!$E$28-Satokasvi!$E$7)+IF(O$8="x",Toimenpiteet!$E$29,0)+IF(O$9="x",Toimenpiteet!$E$60,0)+IF(O$10="x",Toimenpiteet!$E$88,0))/(1+$C$13)^EN$61</f>
        <v>43.500580882756147</v>
      </c>
      <c r="EO124" s="37">
        <f ca="1">IF(P$11="x",Toimenpiteet!$E$115,BO124*(CO124/1000)+(Satokasvi!$E$28-Satokasvi!$E$7)+IF(P$8="x",Toimenpiteet!$E$29,0)+IF(P$9="x",Toimenpiteet!$E$60,0)+IF(P$10="x",Toimenpiteet!$E$88,0))/(1+$C$13)^EO$61</f>
        <v>131.95151242161896</v>
      </c>
      <c r="EP124" s="37">
        <f ca="1">IF(Q$11="x",Toimenpiteet!$E$115,BP124*(CP124/1000)+(Satokasvi!$E$28-Satokasvi!$E$7)+IF(Q$8="x",Toimenpiteet!$E$29,0)+IF(Q$9="x",Toimenpiteet!$E$60,0)+IF(Q$10="x",Toimenpiteet!$E$88,0))/(1+$C$13)^EP$61</f>
        <v>377.56126757367883</v>
      </c>
      <c r="EQ124" s="37">
        <f ca="1">IF(R$11="x",Toimenpiteet!$E$115,BQ124*(CQ124/1000)+(Satokasvi!$E$28-Satokasvi!$E$7)+IF(R$8="x",Toimenpiteet!$E$29,0)+IF(R$9="x",Toimenpiteet!$E$60,0)+IF(R$10="x",Toimenpiteet!$E$88,0))/(1+$C$13)^EQ$61</f>
        <v>101.98716970266668</v>
      </c>
      <c r="ER124" s="37">
        <f ca="1">IF(S$11="x",Toimenpiteet!$E$115,BR124*(CR124/1000)+(Satokasvi!$E$28-Satokasvi!$E$7)+IF(S$8="x",Toimenpiteet!$E$29,0)+IF(S$9="x",Toimenpiteet!$E$60,0)+IF(S$10="x",Toimenpiteet!$E$88,0))/(1+$C$13)^ER$61</f>
        <v>195.0105135150788</v>
      </c>
      <c r="ES124" s="37">
        <f ca="1">IF(T$11="x",Toimenpiteet!$E$115,BS124*(CS124/1000)+(Satokasvi!$E$28-Satokasvi!$E$7)+IF(T$8="x",Toimenpiteet!$E$29,0)+IF(T$9="x",Toimenpiteet!$E$60,0)+IF(T$10="x",Toimenpiteet!$E$88,0))/(1+$C$13)^ES$61</f>
        <v>118.99533693407258</v>
      </c>
      <c r="ET124" s="37">
        <f ca="1">IF(U$11="x",Toimenpiteet!$E$115,BT124*(CT124/1000)+(Satokasvi!$E$28-Satokasvi!$E$7)+IF(U$8="x",Toimenpiteet!$E$29,0)+IF(U$9="x",Toimenpiteet!$E$60,0)+IF(U$10="x",Toimenpiteet!$E$88,0))/(1+$C$13)^ET$61</f>
        <v>-151.12579710516013</v>
      </c>
      <c r="EU124" s="37">
        <f ca="1">IF(V$11="x",Toimenpiteet!$E$115,BU124*(CU124/1000)+(Satokasvi!$E$28-Satokasvi!$E$7)+IF(V$8="x",Toimenpiteet!$E$29,0)+IF(V$9="x",Toimenpiteet!$E$60,0)+IF(V$10="x",Toimenpiteet!$E$88,0))/(1+$C$13)^EU$61</f>
        <v>78.153322392863714</v>
      </c>
      <c r="EV124" s="37">
        <f ca="1">IF(W$11="x",Toimenpiteet!$E$115,BV124*(CV124/1000)+(Satokasvi!$E$28-Satokasvi!$E$7)+IF(W$8="x",Toimenpiteet!$E$29,0)+IF(W$9="x",Toimenpiteet!$E$60,0)+IF(W$10="x",Toimenpiteet!$E$88,0))/(1+$C$13)^EV$61</f>
        <v>173.09979987709286</v>
      </c>
      <c r="EW124" s="37">
        <f ca="1">IF(X$11="x",Toimenpiteet!$E$115,BW124*(CW124/1000)+(Satokasvi!$E$28-Satokasvi!$E$7)+IF(X$8="x",Toimenpiteet!$E$29,0)+IF(X$9="x",Toimenpiteet!$E$60,0)+IF(X$10="x",Toimenpiteet!$E$88,0))/(1+$C$13)^EW$61</f>
        <v>138.03213573488543</v>
      </c>
      <c r="EX124" s="37">
        <f ca="1">IF(Y$11="x",Toimenpiteet!$E$115,BX124*(CX124/1000)+(Satokasvi!$E$28-Satokasvi!$E$7)+IF(Y$8="x",Toimenpiteet!$E$29,0)+IF(Y$9="x",Toimenpiteet!$E$60,0)+IF(Y$10="x",Toimenpiteet!$E$88,0))/(1+$C$13)^EX$61</f>
        <v>59.827428194619927</v>
      </c>
      <c r="EY124" s="37">
        <f ca="1">IF(Z$11="x",Toimenpiteet!$E$115,BY124*(CY124/1000)+(Satokasvi!$E$28-Satokasvi!$E$7)+IF(Z$8="x",Toimenpiteet!$E$29,0)+IF(Z$9="x",Toimenpiteet!$E$60,0)+IF(Z$10="x",Toimenpiteet!$E$88,0))/(1+$C$13)^EY$61</f>
        <v>-130.36244012997</v>
      </c>
      <c r="EZ124" s="37">
        <f ca="1">IF(AA$11="x",Toimenpiteet!$E$115,BZ124*(CZ124/1000)+(Satokasvi!$E$28-Satokasvi!$E$7)+IF(AA$8="x",Toimenpiteet!$E$29,0)+IF(AA$9="x",Toimenpiteet!$E$60,0)+IF(AA$10="x",Toimenpiteet!$E$88,0))/(1+$C$13)^EZ$61</f>
        <v>70.084744887067657</v>
      </c>
      <c r="FA124" s="37"/>
      <c r="FB124" s="37">
        <f t="shared" ca="1" si="48"/>
        <v>-31.344548738569038</v>
      </c>
      <c r="FC124" s="37">
        <f t="shared" ca="1" si="49"/>
        <v>73.499074328599704</v>
      </c>
      <c r="FD124" s="37">
        <f t="shared" ca="1" si="50"/>
        <v>331.16310632937984</v>
      </c>
      <c r="FE124" s="37">
        <f t="shared" ca="1" si="51"/>
        <v>368.0028553838294</v>
      </c>
      <c r="FF124" s="37">
        <f t="shared" ca="1" si="52"/>
        <v>139.41152752202592</v>
      </c>
      <c r="FG124" s="37">
        <f t="shared" ca="1" si="53"/>
        <v>168.63898626015785</v>
      </c>
      <c r="FH124" s="37">
        <f t="shared" ca="1" si="54"/>
        <v>380.15993288285142</v>
      </c>
      <c r="FI124" s="37">
        <f t="shared" ca="1" si="55"/>
        <v>170.96648578965844</v>
      </c>
      <c r="FJ124" s="37">
        <f t="shared" ca="1" si="56"/>
        <v>397.81066759076089</v>
      </c>
      <c r="FK124" s="37">
        <f t="shared" ca="1" si="57"/>
        <v>633.60125662407415</v>
      </c>
      <c r="FL124" s="37">
        <f t="shared" ca="1" si="58"/>
        <v>806.2338282372807</v>
      </c>
      <c r="FM124" s="37">
        <f t="shared" ca="1" si="59"/>
        <v>620.36815998614281</v>
      </c>
      <c r="FN124" s="37">
        <f t="shared" ca="1" si="60"/>
        <v>663.86874086889895</v>
      </c>
      <c r="FO124" s="37">
        <f t="shared" ca="1" si="61"/>
        <v>795.82025329051794</v>
      </c>
      <c r="FP124" s="37">
        <f t="shared" ca="1" si="62"/>
        <v>1173.3815208641968</v>
      </c>
      <c r="FQ124" s="37">
        <f t="shared" ca="1" si="63"/>
        <v>1275.3686905668635</v>
      </c>
      <c r="FR124" s="37">
        <f t="shared" ca="1" si="64"/>
        <v>1470.3792040819424</v>
      </c>
      <c r="FS124" s="37">
        <f t="shared" ca="1" si="65"/>
        <v>1589.374541016015</v>
      </c>
      <c r="FT124" s="37">
        <f t="shared" ca="1" si="66"/>
        <v>1438.248743910855</v>
      </c>
      <c r="FU124" s="37">
        <f t="shared" ca="1" si="67"/>
        <v>1516.4020663037186</v>
      </c>
      <c r="FV124" s="37">
        <f t="shared" ca="1" si="68"/>
        <v>1689.5018661808115</v>
      </c>
      <c r="FW124" s="37">
        <f t="shared" ca="1" si="69"/>
        <v>1827.534001915697</v>
      </c>
      <c r="FX124" s="37">
        <f t="shared" ca="1" si="70"/>
        <v>1887.3614301103169</v>
      </c>
      <c r="FY124" s="37">
        <f t="shared" ca="1" si="71"/>
        <v>1756.9989899803468</v>
      </c>
      <c r="FZ124" s="37">
        <f t="shared" ca="1" si="72"/>
        <v>1827.0837348674145</v>
      </c>
      <c r="GA124" s="37"/>
      <c r="GB124" s="37">
        <f t="shared" ca="1" si="73"/>
        <v>-31.344548738569038</v>
      </c>
      <c r="GC124" s="37">
        <f t="shared" ca="1" si="74"/>
        <v>73.499074328599704</v>
      </c>
      <c r="GD124" s="37">
        <f t="shared" ca="1" si="23"/>
        <v>331.16310632937984</v>
      </c>
      <c r="GE124" s="37">
        <f t="shared" ca="1" si="24"/>
        <v>368.0028553838294</v>
      </c>
      <c r="GF124" s="37">
        <f t="shared" ca="1" si="25"/>
        <v>139.41152752202592</v>
      </c>
      <c r="GG124" s="37">
        <f t="shared" ca="1" si="26"/>
        <v>168.63898626015785</v>
      </c>
      <c r="GH124" s="37">
        <f t="shared" ca="1" si="27"/>
        <v>380.15993288285142</v>
      </c>
      <c r="GI124" s="37">
        <f t="shared" ca="1" si="28"/>
        <v>170.96648578965844</v>
      </c>
      <c r="GJ124" s="37">
        <f t="shared" ca="1" si="29"/>
        <v>397.81066759076089</v>
      </c>
      <c r="GK124" s="37">
        <f t="shared" ca="1" si="30"/>
        <v>633.60125662407415</v>
      </c>
      <c r="GL124" s="37">
        <f t="shared" ca="1" si="31"/>
        <v>806.2338282372807</v>
      </c>
      <c r="GM124" s="37">
        <f t="shared" ca="1" si="32"/>
        <v>620.36815998614281</v>
      </c>
      <c r="GN124" s="37">
        <f t="shared" ca="1" si="33"/>
        <v>663.86874086889895</v>
      </c>
      <c r="GO124" s="37">
        <f t="shared" ca="1" si="34"/>
        <v>795.82025329051794</v>
      </c>
      <c r="GP124" s="37">
        <f t="shared" ca="1" si="35"/>
        <v>1173.3815208641968</v>
      </c>
      <c r="GQ124" s="37">
        <f t="shared" ca="1" si="36"/>
        <v>1275.3686905668635</v>
      </c>
      <c r="GR124" s="37">
        <f t="shared" ca="1" si="37"/>
        <v>1470.3792040819424</v>
      </c>
      <c r="GS124" s="37">
        <f t="shared" ca="1" si="38"/>
        <v>1589.374541016015</v>
      </c>
      <c r="GT124" s="37">
        <f t="shared" ca="1" si="39"/>
        <v>1438.248743910855</v>
      </c>
      <c r="GU124" s="37">
        <f t="shared" ca="1" si="40"/>
        <v>1516.4020663037186</v>
      </c>
      <c r="GV124" s="37">
        <f t="shared" ca="1" si="41"/>
        <v>1689.5018661808115</v>
      </c>
      <c r="GW124" s="37">
        <f t="shared" ca="1" si="42"/>
        <v>1827.534001915697</v>
      </c>
      <c r="GX124" s="37">
        <f t="shared" ca="1" si="43"/>
        <v>1887.3614301103169</v>
      </c>
      <c r="GY124" s="37">
        <f t="shared" ca="1" si="44"/>
        <v>1756.9989899803468</v>
      </c>
      <c r="GZ124" s="37">
        <f t="shared" ca="1" si="45"/>
        <v>1827.0837348674145</v>
      </c>
      <c r="HA124" s="37"/>
      <c r="HB124" s="37">
        <f t="shared" ca="1" si="77"/>
        <v>139.41152752202592</v>
      </c>
      <c r="HC124" s="37">
        <f t="shared" ca="1" si="75"/>
        <v>139.41152752202592</v>
      </c>
      <c r="HD124" s="37">
        <f t="shared" ca="1" si="76"/>
        <v>0</v>
      </c>
      <c r="HE124" s="5"/>
      <c r="HF124" s="37">
        <f t="shared" si="92"/>
        <v>-5.555555555555558E-2</v>
      </c>
      <c r="HG124" s="37">
        <f>$HG$71</f>
        <v>-1.1111111111111103E-2</v>
      </c>
      <c r="HH124" s="19">
        <f>IF(C$11="x",0,Satokasvi!$H$6*(1+$HF124)*(1+_xlfn.XLOOKUP($HG124,$HG$67:$HG$76,HH$67:HH$76)))</f>
        <v>2358.4876543209875</v>
      </c>
      <c r="HI124" s="35">
        <f>IF(D$11="x",0,Satokasvi!$H$6*(1+$HF124)*(1+_xlfn.XLOOKUP($HG124,$HG$67:$HG$76,HI$67:HI$76)))</f>
        <v>2355.8641975308637</v>
      </c>
      <c r="HJ124" s="35">
        <f>IF(E$11="x",0,Satokasvi!$H$6*(1+$HF124)*(1+_xlfn.XLOOKUP($HG124,$HG$67:$HG$76,HJ$67:HJ$76)))</f>
        <v>2353.2407407407404</v>
      </c>
      <c r="HK124" s="35">
        <f>IF(F$11="x",0,Satokasvi!$H$6*(1+$HF124)*(1+_xlfn.XLOOKUP($HG124,$HG$67:$HG$76,HK$67:HK$76)))</f>
        <v>2350.6172839506171</v>
      </c>
      <c r="HL124" s="35">
        <f>IF(G$11="x",0,Satokasvi!$H$6*(1+$HF124)*(1+_xlfn.XLOOKUP($HG124,$HG$67:$HG$76,HL$67:HL$76)))</f>
        <v>2347.9938271604938</v>
      </c>
      <c r="HM124" s="35">
        <f>IF(H$11="x",0,Satokasvi!$H$6*(1+$HF124)*(1+_xlfn.XLOOKUP($HG124,$HG$67:$HG$76,HM$67:HM$76)))</f>
        <v>2345.37037037037</v>
      </c>
      <c r="HN124" s="35">
        <f>IF(I$11="x",0,Satokasvi!$H$6*(1+$HF124)*(1+_xlfn.XLOOKUP($HG124,$HG$67:$HG$76,HN$67:HN$76)))</f>
        <v>2342.7469135802467</v>
      </c>
      <c r="HO124" s="35">
        <f>IF(J$11="x",0,Satokasvi!$H$6*(1+$HF124)*(1+_xlfn.XLOOKUP($HG124,$HG$67:$HG$76,HO$67:HO$76)))</f>
        <v>2340.1234567901233</v>
      </c>
      <c r="HP124" s="35">
        <f>IF(K$11="x",0,Satokasvi!$H$6*(1+$HF124)*(1+_xlfn.XLOOKUP($HG124,$HG$67:$HG$76,HP$67:HP$76)))</f>
        <v>2337.4999999999995</v>
      </c>
      <c r="HQ124" s="35">
        <f>IF(L$11="x",0,Satokasvi!$H$6*(1+$HF124)*(1+_xlfn.XLOOKUP($HG124,$HG$67:$HG$76,HQ$67:HQ$76)))</f>
        <v>2334.8765432098762</v>
      </c>
      <c r="HR124" s="35">
        <f>IF(M$11="x",0,Satokasvi!$H$6*(1+$HF124)*(1+_xlfn.XLOOKUP($HG124,$HG$67:$HG$76,HR$67:HR$76)))</f>
        <v>2334.8765432098762</v>
      </c>
      <c r="HS124" s="35">
        <f>IF(N$11="x",0,Satokasvi!$H$6*(1+$HF124)*(1+_xlfn.XLOOKUP($HG124,$HG$67:$HG$76,HS$67:HS$76)))</f>
        <v>2334.8765432098762</v>
      </c>
      <c r="HT124" s="35">
        <f>IF(O$11="x",0,Satokasvi!$H$6*(1+$HF124)*(1+_xlfn.XLOOKUP($HG124,$HG$67:$HG$76,HT$67:HT$76)))</f>
        <v>2334.8765432098762</v>
      </c>
      <c r="HU124" s="35">
        <f>IF(P$11="x",0,Satokasvi!$H$6*(1+$HF124)*(1+_xlfn.XLOOKUP($HG124,$HG$67:$HG$76,HU$67:HU$76)))</f>
        <v>2334.8765432098762</v>
      </c>
      <c r="HV124" s="35">
        <f>IF(Q$11="x",0,Satokasvi!$H$6*(1+$HF124)*(1+_xlfn.XLOOKUP($HG124,$HG$67:$HG$76,HV$67:HV$76)))</f>
        <v>2334.8765432098762</v>
      </c>
      <c r="HW124" s="35">
        <f>IF(R$11="x",0,Satokasvi!$H$6*(1+$HF124)*(1+_xlfn.XLOOKUP($HG124,$HG$67:$HG$76,HW$67:HW$76)))</f>
        <v>2334.8765432098762</v>
      </c>
      <c r="HX124" s="35">
        <f>IF(S$11="x",0,Satokasvi!$H$6*(1+$HF124)*(1+_xlfn.XLOOKUP($HG124,$HG$67:$HG$76,HX$67:HX$76)))</f>
        <v>2334.8765432098762</v>
      </c>
      <c r="HY124" s="35">
        <f>IF(T$11="x",0,Satokasvi!$H$6*(1+$HF124)*(1+_xlfn.XLOOKUP($HG124,$HG$67:$HG$76,HY$67:HY$76)))</f>
        <v>2334.8765432098762</v>
      </c>
      <c r="HZ124" s="35">
        <f>IF(U$11="x",0,Satokasvi!$H$6*(1+$HF124)*(1+_xlfn.XLOOKUP($HG124,$HG$67:$HG$76,HZ$67:HZ$76)))</f>
        <v>2334.8765432098762</v>
      </c>
      <c r="IA124" s="35">
        <f>IF(V$11="x",0,Satokasvi!$H$6*(1+$HF124)*(1+_xlfn.XLOOKUP($HG124,$HG$67:$HG$76,IA$67:IA$76)))</f>
        <v>2334.8765432098762</v>
      </c>
      <c r="IB124" s="35">
        <f>IF(W$11="x",0,Satokasvi!$H$6*(1+$HF124)*(1+_xlfn.XLOOKUP($HG124,$HG$67:$HG$76,IB$67:IB$76)))</f>
        <v>2334.8765432098762</v>
      </c>
      <c r="IC124" s="35">
        <f>IF(X$11="x",0,Satokasvi!$H$6*(1+$HF124)*(1+_xlfn.XLOOKUP($HG124,$HG$67:$HG$76,IC$67:IC$76)))</f>
        <v>2334.8765432098762</v>
      </c>
      <c r="ID124" s="35">
        <f>IF(Y$11="x",0,Satokasvi!$H$6*(1+$HF124)*(1+_xlfn.XLOOKUP($HG124,$HG$67:$HG$76,ID$67:ID$76)))</f>
        <v>2334.8765432098762</v>
      </c>
      <c r="IE124" s="35">
        <f>IF(Z$11="x",0,Satokasvi!$H$6*(1+$HF124)*(1+_xlfn.XLOOKUP($HG124,$HG$67:$HG$76,IE$67:IE$76)))</f>
        <v>2334.8765432098762</v>
      </c>
      <c r="IF124" s="35">
        <f>IF(AA$11="x",0,Satokasvi!$H$6*(1+$HF124)*(1+_xlfn.XLOOKUP($HG124,$HG$67:$HG$76,IF$67:IF$76)))</f>
        <v>2334.8765432098762</v>
      </c>
    </row>
    <row r="125" spans="2:240" x14ac:dyDescent="0.35">
      <c r="B125" s="15">
        <f t="shared" ca="1" si="90"/>
        <v>0.85246988497543608</v>
      </c>
      <c r="C125" s="15">
        <f t="shared" ca="1" si="90"/>
        <v>0.3440606925525278</v>
      </c>
      <c r="D125" s="15">
        <f t="shared" ca="1" si="90"/>
        <v>0.94372353921826457</v>
      </c>
      <c r="E125" s="15">
        <f t="shared" ca="1" si="90"/>
        <v>9.1829075497263268E-2</v>
      </c>
      <c r="F125" s="15">
        <f t="shared" ca="1" si="90"/>
        <v>0.73978694659739497</v>
      </c>
      <c r="G125" s="15">
        <f t="shared" ca="1" si="90"/>
        <v>0.30435254073269946</v>
      </c>
      <c r="H125" s="15">
        <f t="shared" ca="1" si="90"/>
        <v>0.40116628768076645</v>
      </c>
      <c r="I125" s="15">
        <f t="shared" ca="1" si="90"/>
        <v>0.21456809476560001</v>
      </c>
      <c r="J125" s="15">
        <f t="shared" ca="1" si="90"/>
        <v>0.38355598355061193</v>
      </c>
      <c r="K125" s="15">
        <f t="shared" ca="1" si="90"/>
        <v>3.5196899004315441E-2</v>
      </c>
      <c r="L125" s="15">
        <f t="shared" ca="1" si="90"/>
        <v>0.30597325780954465</v>
      </c>
      <c r="M125" s="15">
        <f t="shared" ca="1" si="90"/>
        <v>0.15228292278336542</v>
      </c>
      <c r="N125" s="15">
        <f t="shared" ca="1" si="90"/>
        <v>0.93163655633389075</v>
      </c>
      <c r="O125" s="15">
        <f t="shared" ca="1" si="90"/>
        <v>0.43073009794740746</v>
      </c>
      <c r="P125" s="15">
        <f t="shared" ca="1" si="90"/>
        <v>0.32329322622642775</v>
      </c>
      <c r="Q125" s="15">
        <f t="shared" ca="1" si="90"/>
        <v>0.65936174853515006</v>
      </c>
      <c r="R125" s="15">
        <f t="shared" ca="1" si="89"/>
        <v>0.71811959117166024</v>
      </c>
      <c r="S125" s="15">
        <f t="shared" ca="1" si="89"/>
        <v>0.38041051931869885</v>
      </c>
      <c r="T125" s="15">
        <f t="shared" ca="1" si="88"/>
        <v>0.17180523317391028</v>
      </c>
      <c r="U125" s="15">
        <f t="shared" ca="1" si="88"/>
        <v>0.40983082682408267</v>
      </c>
      <c r="V125" s="15">
        <f t="shared" ca="1" si="88"/>
        <v>0.3343348997875496</v>
      </c>
      <c r="W125" s="15">
        <f t="shared" ca="1" si="88"/>
        <v>0.92232245632009979</v>
      </c>
      <c r="X125" s="15">
        <f t="shared" ca="1" si="88"/>
        <v>0.18682800432850322</v>
      </c>
      <c r="Y125" s="15">
        <f t="shared" ca="1" si="88"/>
        <v>0.56697654076049564</v>
      </c>
      <c r="Z125" s="15">
        <f t="shared" ca="1" si="88"/>
        <v>0.76779989772140445</v>
      </c>
      <c r="AB125" s="5">
        <f ca="1">_xlfn.NORM.INV(B125,Satokasvi!$H$8,Satokasvi!$I$8)*_xlfn.BINOM.INV(1,(1-Satokasvi!$H$15),B125)</f>
        <v>2761.7713295815047</v>
      </c>
      <c r="AC125" s="5">
        <f ca="1">_xlfn.NORM.INV(C125,Satokasvi!$H$8,Satokasvi!$I$8)*_xlfn.BINOM.INV(1,(1-Satokasvi!$H$15),C125)</f>
        <v>2399.6485517812207</v>
      </c>
      <c r="AD125" s="5">
        <f ca="1">_xlfn.NORM.INV(D125,Satokasvi!$H$8,Satokasvi!$I$8)*_xlfn.BINOM.INV(1,(1-Satokasvi!$H$15),D125)</f>
        <v>2896.7055475775128</v>
      </c>
      <c r="AE125" s="5">
        <f ca="1">_xlfn.NORM.INV(E125,Satokasvi!$H$8,Satokasvi!$I$8)*_xlfn.BINOM.INV(1,(1-Satokasvi!$H$15),E125)</f>
        <v>0</v>
      </c>
      <c r="AF125" s="5">
        <f ca="1">_xlfn.NORM.INV(F125,Satokasvi!$H$8,Satokasvi!$I$8)*_xlfn.BINOM.INV(1,(1-Satokasvi!$H$15),F125)</f>
        <v>2660.6721780605239</v>
      </c>
      <c r="AG125" s="5">
        <f ca="1">_xlfn.NORM.INV(G125,Satokasvi!$H$8,Satokasvi!$I$8)*_xlfn.BINOM.INV(1,(1-Satokasvi!$H$15),G125)</f>
        <v>2372.0193146492074</v>
      </c>
      <c r="AH125" s="5">
        <f ca="1">_xlfn.NORM.INV(H125,Satokasvi!$H$8,Satokasvi!$I$8)*_xlfn.BINOM.INV(1,(1-Satokasvi!$H$15),H125)</f>
        <v>2437.4176348661426</v>
      </c>
      <c r="AI125" s="5">
        <f ca="1">_xlfn.NORM.INV(I125,Satokasvi!$H$8,Satokasvi!$I$8)*_xlfn.BINOM.INV(1,(1-Satokasvi!$H$15),I125)</f>
        <v>0</v>
      </c>
      <c r="AJ125" s="5">
        <f ca="1">_xlfn.NORM.INV(J125,Satokasvi!$H$8,Satokasvi!$I$8)*_xlfn.BINOM.INV(1,(1-Satokasvi!$H$15),J125)</f>
        <v>2425.9613332273534</v>
      </c>
      <c r="AK125" s="5">
        <f ca="1">_xlfn.NORM.INV(K125,Satokasvi!$H$8,Satokasvi!$I$8)*_xlfn.BINOM.INV(1,(1-Satokasvi!$H$15),K125)</f>
        <v>0</v>
      </c>
      <c r="AL125" s="5">
        <f ca="1">_xlfn.NORM.INV(L125,Satokasvi!$H$8,Satokasvi!$I$8)*_xlfn.BINOM.INV(1,(1-Satokasvi!$H$15),L125)</f>
        <v>2373.1757757968353</v>
      </c>
      <c r="AM125" s="5">
        <f ca="1">_xlfn.NORM.INV(M125,Satokasvi!$H$8,Satokasvi!$I$8)*_xlfn.BINOM.INV(1,(1-Satokasvi!$H$15),M125)</f>
        <v>0</v>
      </c>
      <c r="AN125" s="5">
        <f ca="1">_xlfn.NORM.INV(N125,Satokasvi!$H$8,Satokasvi!$I$8)*_xlfn.BINOM.INV(1,(1-Satokasvi!$H$15),N125)</f>
        <v>2872.0227588259195</v>
      </c>
      <c r="AO125" s="5">
        <f ca="1">_xlfn.NORM.INV(O125,Satokasvi!$H$8,Satokasvi!$I$8)*_xlfn.BINOM.INV(1,(1-Satokasvi!$H$15),O125)</f>
        <v>2456.3710758339698</v>
      </c>
      <c r="AP125" s="5">
        <f ca="1">_xlfn.NORM.INV(P125,Satokasvi!$H$8,Satokasvi!$I$8)*_xlfn.BINOM.INV(1,(1-Satokasvi!$H$15),P125)</f>
        <v>2385.3726297147132</v>
      </c>
      <c r="AQ125" s="5">
        <f ca="1">_xlfn.NORM.INV(Q125,Satokasvi!$H$8,Satokasvi!$I$8)*_xlfn.BINOM.INV(1,(1-Satokasvi!$H$15),Q125)</f>
        <v>2602.6804626109642</v>
      </c>
      <c r="AR125" s="5">
        <f ca="1">_xlfn.NORM.INV(R125,Satokasvi!$H$8,Satokasvi!$I$8)*_xlfn.BINOM.INV(1,(1-Satokasvi!$H$15),R125)</f>
        <v>2644.3161151856134</v>
      </c>
      <c r="AS125" s="5">
        <f ca="1">_xlfn.NORM.INV(S125,Satokasvi!$H$8,Satokasvi!$I$8)*_xlfn.BINOM.INV(1,(1-Satokasvi!$H$15),S125)</f>
        <v>2423.8993012403703</v>
      </c>
      <c r="AT125" s="5">
        <f ca="1">_xlfn.NORM.INV(T125,Satokasvi!$H$8,Satokasvi!$I$8)*_xlfn.BINOM.INV(1,(1-Satokasvi!$H$15),T125)</f>
        <v>0</v>
      </c>
      <c r="AU125" s="5">
        <f ca="1">_xlfn.NORM.INV(U125,Satokasvi!$H$8,Satokasvi!$I$8)*_xlfn.BINOM.INV(1,(1-Satokasvi!$H$15),U125)</f>
        <v>2443.0049565316431</v>
      </c>
      <c r="AV125" s="5">
        <f ca="1">_xlfn.NORM.INV(V125,Satokasvi!$H$8,Satokasvi!$I$8)*_xlfn.BINOM.INV(1,(1-Satokasvi!$H$15),V125)</f>
        <v>2393.0064140659356</v>
      </c>
      <c r="AW125" s="5">
        <f ca="1">_xlfn.NORM.INV(W125,Satokasvi!$H$8,Satokasvi!$I$8)*_xlfn.BINOM.INV(1,(1-Satokasvi!$H$15),W125)</f>
        <v>2855.217043045117</v>
      </c>
      <c r="AX125" s="5">
        <f ca="1">_xlfn.NORM.INV(X125,Satokasvi!$H$8,Satokasvi!$I$8)*_xlfn.BINOM.INV(1,(1-Satokasvi!$H$15),X125)</f>
        <v>0</v>
      </c>
      <c r="AY125" s="5">
        <f ca="1">_xlfn.NORM.INV(Y125,Satokasvi!$H$8,Satokasvi!$I$8)*_xlfn.BINOM.INV(1,(1-Satokasvi!$H$15),Y125)</f>
        <v>2542.1704552906081</v>
      </c>
      <c r="AZ125" s="5">
        <f ca="1">_xlfn.NORM.INV(Z125,Satokasvi!$H$8,Satokasvi!$I$8)*_xlfn.BINOM.INV(1,(1-Satokasvi!$H$15),Z125)</f>
        <v>2682.9051363413632</v>
      </c>
      <c r="BB125" s="5">
        <f ca="1">IF(C$11="x",0,_xlfn.NORM.INV(B125,Satokasvi!$H$8,Satokasvi!$I$8)*IF(C$8="x",(1+Toimenpiteet!$C$7),1)*IF(C$9="x",(1+Toimenpiteet!$C$34),1)*(1+C$30)*_xlfn.BINOM.INV(1,(1-(Satokasvi!$H$15*(1+C$41))),B125))</f>
        <v>2761.7713295815047</v>
      </c>
      <c r="BC125" s="5">
        <f ca="1">IF(D$11="x",0,_xlfn.NORM.INV(C125,Satokasvi!$H$8,Satokasvi!$I$8)*IF(D$8="x",(1+Toimenpiteet!$C$7),1)*IF(D$9="x",(1+Toimenpiteet!$C$34),1)*(1+D$30)*_xlfn.BINOM.INV(1,(1-(Satokasvi!$H$15*(1+D$41))),C125))</f>
        <v>2399.6485517812207</v>
      </c>
      <c r="BD125" s="5">
        <f ca="1">IF(E$11="x",0,_xlfn.NORM.INV(D125,Satokasvi!$H$8,Satokasvi!$I$8)*IF(E$8="x",(1+Toimenpiteet!$C$7),1)*IF(E$9="x",(1+Toimenpiteet!$C$34),1)*(1+E$30)*_xlfn.BINOM.INV(1,(1-(Satokasvi!$H$15*(1+E$41))),D125))</f>
        <v>2896.7055475775128</v>
      </c>
      <c r="BE125" s="5">
        <f ca="1">IF(F$11="x",0,_xlfn.NORM.INV(E125,Satokasvi!$H$8,Satokasvi!$I$8)*IF(F$8="x",(1+Toimenpiteet!$C$7),1)*IF(F$9="x",(1+Toimenpiteet!$C$34),1)*(1+F$30)*_xlfn.BINOM.INV(1,(1-(Satokasvi!$H$15*(1+F$41))),E125))</f>
        <v>0</v>
      </c>
      <c r="BF125" s="5">
        <f ca="1">IF(G$11="x",0,_xlfn.NORM.INV(F125,Satokasvi!$H$8,Satokasvi!$I$8)*IF(G$8="x",(1+Toimenpiteet!$C$7),1)*IF(G$9="x",(1+Toimenpiteet!$C$34),1)*(1+G$30)*_xlfn.BINOM.INV(1,(1-(Satokasvi!$H$15*(1+G$41))),F125))</f>
        <v>2660.6721780605239</v>
      </c>
      <c r="BG125" s="5">
        <f ca="1">IF(H$11="x",0,_xlfn.NORM.INV(G125,Satokasvi!$H$8,Satokasvi!$I$8)*IF(H$8="x",(1+Toimenpiteet!$C$7),1)*IF(H$9="x",(1+Toimenpiteet!$C$34),1)*(1+H$30)*_xlfn.BINOM.INV(1,(1-(Satokasvi!$H$15*(1+H$41))),G125))</f>
        <v>2372.0193146492074</v>
      </c>
      <c r="BH125" s="5">
        <f ca="1">IF(I$11="x",0,_xlfn.NORM.INV(H125,Satokasvi!$H$8,Satokasvi!$I$8)*IF(I$8="x",(1+Toimenpiteet!$C$7),1)*IF(I$9="x",(1+Toimenpiteet!$C$34),1)*(1+I$30)*_xlfn.BINOM.INV(1,(1-(Satokasvi!$H$15*(1+I$41))),H125))</f>
        <v>2437.4176348661426</v>
      </c>
      <c r="BI125" s="5">
        <f ca="1">IF(J$11="x",0,_xlfn.NORM.INV(I125,Satokasvi!$H$8,Satokasvi!$I$8)*IF(J$8="x",(1+Toimenpiteet!$C$7),1)*IF(J$9="x",(1+Toimenpiteet!$C$34),1)*(1+J$30)*_xlfn.BINOM.INV(1,(1-(Satokasvi!$H$15*(1+J$41))),I125))</f>
        <v>0</v>
      </c>
      <c r="BJ125" s="5">
        <f ca="1">IF(K$11="x",0,_xlfn.NORM.INV(J125,Satokasvi!$H$8,Satokasvi!$I$8)*IF(K$8="x",(1+Toimenpiteet!$C$7),1)*IF(K$9="x",(1+Toimenpiteet!$C$34),1)*(1+K$30)*_xlfn.BINOM.INV(1,(1-(Satokasvi!$H$15*(1+K$41))),J125))</f>
        <v>2425.9613332273534</v>
      </c>
      <c r="BK125" s="5">
        <f ca="1">IF(L$11="x",0,_xlfn.NORM.INV(K125,Satokasvi!$H$8,Satokasvi!$I$8)*IF(L$8="x",(1+Toimenpiteet!$C$7),1)*IF(L$9="x",(1+Toimenpiteet!$C$34),1)*(1+L$30)*_xlfn.BINOM.INV(1,(1-(Satokasvi!$H$15*(1+L$41))),K125))</f>
        <v>0</v>
      </c>
      <c r="BL125" s="5">
        <f ca="1">IF(M$11="x",0,_xlfn.NORM.INV(L125,Satokasvi!$H$8,Satokasvi!$I$8)*IF(M$8="x",(1+Toimenpiteet!$C$7),1)*IF(M$9="x",(1+Toimenpiteet!$C$34),1)*(1+M$30)*_xlfn.BINOM.INV(1,(1-(Satokasvi!$H$15*(1+M$41))),L125))</f>
        <v>2373.1757757968353</v>
      </c>
      <c r="BM125" s="5">
        <f ca="1">IF(N$11="x",0,_xlfn.NORM.INV(M125,Satokasvi!$H$8,Satokasvi!$I$8)*IF(N$8="x",(1+Toimenpiteet!$C$7),1)*IF(N$9="x",(1+Toimenpiteet!$C$34),1)*(1+N$30)*_xlfn.BINOM.INV(1,(1-(Satokasvi!$H$15*(1+N$41))),M125))</f>
        <v>0</v>
      </c>
      <c r="BN125" s="5">
        <f ca="1">IF(O$11="x",0,_xlfn.NORM.INV(N125,Satokasvi!$H$8,Satokasvi!$I$8)*IF(O$8="x",(1+Toimenpiteet!$C$7),1)*IF(O$9="x",(1+Toimenpiteet!$C$34),1)*(1+O$30)*_xlfn.BINOM.INV(1,(1-(Satokasvi!$H$15*(1+O$41))),N125))</f>
        <v>2872.0227588259195</v>
      </c>
      <c r="BO125" s="5">
        <f ca="1">IF(P$11="x",0,_xlfn.NORM.INV(O125,Satokasvi!$H$8,Satokasvi!$I$8)*IF(P$8="x",(1+Toimenpiteet!$C$7),1)*IF(P$9="x",(1+Toimenpiteet!$C$34),1)*(1+P$30)*_xlfn.BINOM.INV(1,(1-(Satokasvi!$H$15*(1+P$41))),O125))</f>
        <v>2456.3710758339698</v>
      </c>
      <c r="BP125" s="5">
        <f ca="1">IF(Q$11="x",0,_xlfn.NORM.INV(P125,Satokasvi!$H$8,Satokasvi!$I$8)*IF(Q$8="x",(1+Toimenpiteet!$C$7),1)*IF(Q$9="x",(1+Toimenpiteet!$C$34),1)*(1+Q$30)*_xlfn.BINOM.INV(1,(1-(Satokasvi!$H$15*(1+Q$41))),P125))</f>
        <v>2385.3726297147132</v>
      </c>
      <c r="BQ125" s="5">
        <f ca="1">IF(R$11="x",0,_xlfn.NORM.INV(Q125,Satokasvi!$H$8,Satokasvi!$I$8)*IF(R$8="x",(1+Toimenpiteet!$C$7),1)*IF(R$9="x",(1+Toimenpiteet!$C$34),1)*(1+R$30)*_xlfn.BINOM.INV(1,(1-(Satokasvi!$H$15*(1+R$41))),Q125))</f>
        <v>2602.6804626109642</v>
      </c>
      <c r="BR125" s="5">
        <f ca="1">IF(S$11="x",0,_xlfn.NORM.INV(R125,Satokasvi!$H$8,Satokasvi!$I$8)*IF(S$8="x",(1+Toimenpiteet!$C$7),1)*IF(S$9="x",(1+Toimenpiteet!$C$34),1)*(1+S$30)*_xlfn.BINOM.INV(1,(1-(Satokasvi!$H$15*(1+S$41))),R125))</f>
        <v>2644.3161151856134</v>
      </c>
      <c r="BS125" s="5">
        <f ca="1">IF(T$11="x",0,_xlfn.NORM.INV(S125,Satokasvi!$H$8,Satokasvi!$I$8)*IF(T$8="x",(1+Toimenpiteet!$C$7),1)*IF(T$9="x",(1+Toimenpiteet!$C$34),1)*(1+T$30)*_xlfn.BINOM.INV(1,(1-(Satokasvi!$H$15*(1+T$41))),S125))</f>
        <v>2423.8993012403703</v>
      </c>
      <c r="BT125" s="5">
        <f ca="1">IF(U$11="x",0,_xlfn.NORM.INV(T125,Satokasvi!$H$8,Satokasvi!$I$8)*IF(U$8="x",(1+Toimenpiteet!$C$7),1)*IF(U$9="x",(1+Toimenpiteet!$C$34),1)*(1+U$30)*_xlfn.BINOM.INV(1,(1-(Satokasvi!$H$15*(1+U$41))),T125))</f>
        <v>0</v>
      </c>
      <c r="BU125" s="5">
        <f ca="1">IF(V$11="x",0,_xlfn.NORM.INV(U125,Satokasvi!$H$8,Satokasvi!$I$8)*IF(V$8="x",(1+Toimenpiteet!$C$7),1)*IF(V$9="x",(1+Toimenpiteet!$C$34),1)*(1+V$30)*_xlfn.BINOM.INV(1,(1-(Satokasvi!$H$15*(1+V$41))),U125))</f>
        <v>2443.0049565316431</v>
      </c>
      <c r="BV125" s="5">
        <f ca="1">IF(W$11="x",0,_xlfn.NORM.INV(V125,Satokasvi!$H$8,Satokasvi!$I$8)*IF(W$8="x",(1+Toimenpiteet!$C$7),1)*IF(W$9="x",(1+Toimenpiteet!$C$34),1)*(1+W$30)*_xlfn.BINOM.INV(1,(1-(Satokasvi!$H$15*(1+W$41))),V125))</f>
        <v>2393.0064140659356</v>
      </c>
      <c r="BW125" s="5">
        <f ca="1">IF(X$11="x",0,_xlfn.NORM.INV(W125,Satokasvi!$H$8,Satokasvi!$I$8)*IF(X$8="x",(1+Toimenpiteet!$C$7),1)*IF(X$9="x",(1+Toimenpiteet!$C$34),1)*(1+X$30)*_xlfn.BINOM.INV(1,(1-(Satokasvi!$H$15*(1+X$41))),W125))</f>
        <v>2855.217043045117</v>
      </c>
      <c r="BX125" s="5">
        <f ca="1">IF(Y$11="x",0,_xlfn.NORM.INV(X125,Satokasvi!$H$8,Satokasvi!$I$8)*IF(Y$8="x",(1+Toimenpiteet!$C$7),1)*IF(Y$9="x",(1+Toimenpiteet!$C$34),1)*(1+Y$30)*_xlfn.BINOM.INV(1,(1-(Satokasvi!$H$15*(1+Y$41))),X125))</f>
        <v>0</v>
      </c>
      <c r="BY125" s="5">
        <f ca="1">IF(Z$11="x",0,_xlfn.NORM.INV(Y125,Satokasvi!$H$8,Satokasvi!$I$8)*IF(Z$8="x",(1+Toimenpiteet!$C$7),1)*IF(Z$9="x",(1+Toimenpiteet!$C$34),1)*(1+Z$30)*_xlfn.BINOM.INV(1,(1-(Satokasvi!$H$15*(1+Z$41))),Y125))</f>
        <v>2542.1704552906081</v>
      </c>
      <c r="BZ125" s="5">
        <f ca="1">IF(AA$11="x",0,_xlfn.NORM.INV(Z125,Satokasvi!$H$8,Satokasvi!$I$8)*IF(AA$8="x",(1+Toimenpiteet!$C$7),1)*IF(AA$9="x",(1+Toimenpiteet!$C$34),1)*(1+AA$30)*_xlfn.BINOM.INV(1,(1-(Satokasvi!$H$15*(1+AA$41))),Z125))</f>
        <v>2682.9051363413632</v>
      </c>
      <c r="CB125" s="35">
        <f ca="1">_xlfn.NORM.INV(RAND(),Satokasvi!$H$13,Satokasvi!$I$13)</f>
        <v>176.05379100636134</v>
      </c>
      <c r="CC125" s="35">
        <f ca="1">_xlfn.NORM.INV(RAND(),Satokasvi!$H$13,Satokasvi!$I$13)</f>
        <v>317.3872180270551</v>
      </c>
      <c r="CD125" s="35">
        <f ca="1">_xlfn.NORM.INV(RAND(),Satokasvi!$H$13,Satokasvi!$I$13)</f>
        <v>183.1643523406193</v>
      </c>
      <c r="CE125" s="35">
        <f ca="1">_xlfn.NORM.INV(RAND(),Satokasvi!$H$13,Satokasvi!$I$13)</f>
        <v>253.17452680090145</v>
      </c>
      <c r="CF125" s="35">
        <f ca="1">_xlfn.NORM.INV(RAND(),Satokasvi!$H$13,Satokasvi!$I$13)</f>
        <v>198.35212232358481</v>
      </c>
      <c r="CG125" s="35">
        <f ca="1">_xlfn.NORM.INV(RAND(),Satokasvi!$H$13,Satokasvi!$I$13)</f>
        <v>181.03093990522621</v>
      </c>
      <c r="CH125" s="35">
        <f ca="1">_xlfn.NORM.INV(RAND(),Satokasvi!$H$13,Satokasvi!$I$13)</f>
        <v>219.23565122886328</v>
      </c>
      <c r="CI125" s="35">
        <f ca="1">_xlfn.NORM.INV(RAND(),Satokasvi!$H$13,Satokasvi!$I$13)</f>
        <v>245.89944540506804</v>
      </c>
      <c r="CJ125" s="35">
        <f ca="1">_xlfn.NORM.INV(RAND(),Satokasvi!$H$13,Satokasvi!$I$13)</f>
        <v>165.49027357027123</v>
      </c>
      <c r="CK125" s="35">
        <f ca="1">_xlfn.NORM.INV(RAND(),Satokasvi!$H$13,Satokasvi!$I$13)</f>
        <v>97.470104861894072</v>
      </c>
      <c r="CL125" s="35">
        <f ca="1">_xlfn.NORM.INV(RAND(),Satokasvi!$H$13,Satokasvi!$I$13)</f>
        <v>72.093380847382434</v>
      </c>
      <c r="CM125" s="35">
        <f ca="1">_xlfn.NORM.INV(RAND(),Satokasvi!$H$13,Satokasvi!$I$13)</f>
        <v>199.93904689838178</v>
      </c>
      <c r="CN125" s="35">
        <f ca="1">_xlfn.NORM.INV(RAND(),Satokasvi!$H$13,Satokasvi!$I$13)</f>
        <v>173.26049104624713</v>
      </c>
      <c r="CO125" s="35">
        <f ca="1">_xlfn.NORM.INV(RAND(),Satokasvi!$H$13,Satokasvi!$I$13)</f>
        <v>246.47894013881412</v>
      </c>
      <c r="CP125" s="35">
        <f ca="1">_xlfn.NORM.INV(RAND(),Satokasvi!$H$13,Satokasvi!$I$13)</f>
        <v>157.93082221522641</v>
      </c>
      <c r="CQ125" s="35">
        <f ca="1">_xlfn.NORM.INV(RAND(),Satokasvi!$H$13,Satokasvi!$I$13)</f>
        <v>227.67642822876618</v>
      </c>
      <c r="CR125" s="35">
        <f ca="1">_xlfn.NORM.INV(RAND(),Satokasvi!$H$13,Satokasvi!$I$13)</f>
        <v>233.50315816519191</v>
      </c>
      <c r="CS125" s="35">
        <f ca="1">_xlfn.NORM.INV(RAND(),Satokasvi!$H$13,Satokasvi!$I$13)</f>
        <v>199.28615150752847</v>
      </c>
      <c r="CT125" s="35">
        <f ca="1">_xlfn.NORM.INV(RAND(),Satokasvi!$H$13,Satokasvi!$I$13)</f>
        <v>167.44670396308507</v>
      </c>
      <c r="CU125" s="35">
        <f ca="1">_xlfn.NORM.INV(RAND(),Satokasvi!$H$13,Satokasvi!$I$13)</f>
        <v>191.71204671477994</v>
      </c>
      <c r="CV125" s="35">
        <f ca="1">_xlfn.NORM.INV(RAND(),Satokasvi!$H$13,Satokasvi!$I$13)</f>
        <v>217.07363762068485</v>
      </c>
      <c r="CW125" s="35">
        <f ca="1">_xlfn.NORM.INV(RAND(),Satokasvi!$H$13,Satokasvi!$I$13)</f>
        <v>283.9134612207049</v>
      </c>
      <c r="CX125" s="35">
        <f ca="1">_xlfn.NORM.INV(RAND(),Satokasvi!$H$13,Satokasvi!$I$13)</f>
        <v>168.03397007300066</v>
      </c>
      <c r="CY125" s="35">
        <f ca="1">_xlfn.NORM.INV(RAND(),Satokasvi!$H$13,Satokasvi!$I$13)</f>
        <v>224.40426914751541</v>
      </c>
      <c r="CZ125" s="35">
        <f ca="1">_xlfn.NORM.INV(RAND(),Satokasvi!$H$13,Satokasvi!$I$13)</f>
        <v>216.36489656202824</v>
      </c>
      <c r="DB125" s="37">
        <f ca="1">(AB125*(CB125/1000)+(Satokasvi!$E$28-Satokasvi!$E$7))/(1+$C$13)^DB$61</f>
        <v>214.77700239369213</v>
      </c>
      <c r="DC125" s="37">
        <f ca="1">(AC125*(CC125/1000)+(Satokasvi!$E$28-Satokasvi!$E$7))/(1+$C$13)^DC$61</f>
        <v>468.10988603307891</v>
      </c>
      <c r="DD125" s="37">
        <f ca="1">(AD125*(CD125/1000)+(Satokasvi!$E$28-Satokasvi!$E$7))/(1+$C$13)^DD$61</f>
        <v>243.03709484941271</v>
      </c>
      <c r="DE125" s="37">
        <f ca="1">(AE125*(CE125/1000)+(Satokasvi!$E$28-Satokasvi!$E$7))/(1+$C$13)^DE$61</f>
        <v>-235.44906769765757</v>
      </c>
      <c r="DF125" s="37">
        <f ca="1">(AF125*(CF125/1000)+(Satokasvi!$E$28-Satokasvi!$E$7))/(1+$C$13)^DF$61</f>
        <v>226.65043508738449</v>
      </c>
      <c r="DG125" s="37">
        <f ca="1">(AG125*(CG125/1000)+(Satokasvi!$E$28-Satokasvi!$E$7))/(1+$C$13)^DG$61</f>
        <v>137.68985368749594</v>
      </c>
      <c r="DH125" s="37">
        <f ca="1">(AH125*(CH125/1000)+(Satokasvi!$E$28-Satokasvi!$E$7))/(1+$C$13)^DH$61</f>
        <v>219.02151925436578</v>
      </c>
      <c r="DI125" s="37">
        <f ca="1">(AI125*(CI125/1000)+(Satokasvi!$E$28-Satokasvi!$E$7))/(1+$C$13)^DI$61</f>
        <v>-209.19344709319299</v>
      </c>
      <c r="DJ125" s="37">
        <f ca="1">(AJ125*(CJ125/1000)+(Satokasvi!$E$28-Satokasvi!$E$7))/(1+$C$13)^DJ$61</f>
        <v>104.59519432042134</v>
      </c>
      <c r="DK125" s="37">
        <f ca="1">(AK125*(CK125/1000)+(Satokasvi!$E$28-Satokasvi!$E$7))/(1+$C$13)^DK$61</f>
        <v>-197.18488744763218</v>
      </c>
      <c r="DL125" s="37">
        <f ca="1">(AL125*(CL125/1000)+(Satokasvi!$E$28-Satokasvi!$E$7))/(1+$C$13)^DL$61</f>
        <v>-67.84239062763892</v>
      </c>
      <c r="DM125" s="37">
        <f ca="1">(AM125*(CM125/1000)+(Satokasvi!$E$28-Satokasvi!$E$7))/(1+$C$13)^DM$61</f>
        <v>-185.86566825113789</v>
      </c>
      <c r="DN125" s="37">
        <f ca="1">(AN125*(CN125/1000)+(Satokasvi!$E$28-Satokasvi!$E$7))/(1+$C$13)^DN$61</f>
        <v>158.39477933636709</v>
      </c>
      <c r="DO125" s="37">
        <f ca="1">(AO125*(CO125/1000)+(Satokasvi!$E$28-Satokasvi!$E$7))/(1+$C$13)^DO$61</f>
        <v>225.07341796983727</v>
      </c>
      <c r="DP125" s="37">
        <f ca="1">(AP125*(CP125/1000)+(Satokasvi!$E$28-Satokasvi!$E$7))/(1+$C$13)^DP$61</f>
        <v>71.711294799929163</v>
      </c>
      <c r="DQ125" s="37">
        <f ca="1">(AQ125*(CQ125/1000)+(Satokasvi!$E$28-Satokasvi!$E$7))/(1+$C$13)^DQ$61</f>
        <v>204.1301658464223</v>
      </c>
      <c r="DR125" s="37">
        <f ca="1">(AR125*(CR125/1000)+(Satokasvi!$E$28-Satokasvi!$E$7))/(1+$C$13)^DR$61</f>
        <v>213.24177570954919</v>
      </c>
      <c r="DS125" s="37">
        <f ca="1">(AS125*(CS125/1000)+(Satokasvi!$E$28-Satokasvi!$E$7))/(1+$C$13)^DS$61</f>
        <v>128.08113772601001</v>
      </c>
      <c r="DT125" s="37">
        <f ca="1">(AT125*(CT125/1000)+(Satokasvi!$E$28-Satokasvi!$E$7))/(1+$C$13)^DT$61</f>
        <v>-151.12579710516013</v>
      </c>
      <c r="DU125" s="37">
        <f ca="1">(AU125*(CU125/1000)+(Satokasvi!$E$28-Satokasvi!$E$7))/(1+$C$13)^DU$61</f>
        <v>112.59189159977443</v>
      </c>
      <c r="DV125" s="37">
        <f ca="1">(AV125*(CV125/1000)+(Satokasvi!$E$28-Satokasvi!$E$7))/(1+$C$13)^DV$61</f>
        <v>136.78404002280763</v>
      </c>
      <c r="DW125" s="37">
        <f ca="1">(AW125*(CW125/1000)+(Satokasvi!$E$28-Satokasvi!$E$7))/(1+$C$13)^DW$61</f>
        <v>284.7625815517402</v>
      </c>
      <c r="DX125" s="37">
        <f ca="1">(AX125*(CX125/1000)+(Satokasvi!$E$28-Satokasvi!$E$7))/(1+$C$13)^DX$61</f>
        <v>-134.27331333386908</v>
      </c>
      <c r="DY125" s="37">
        <f ca="1">(AY125*(CY125/1000)+(Satokasvi!$E$28-Satokasvi!$E$7))/(1+$C$13)^DY$61</f>
        <v>150.27291849040293</v>
      </c>
      <c r="DZ125" s="37">
        <f ca="1">(AZ125*(CZ125/1000)+(Satokasvi!$E$28-Satokasvi!$E$7))/(1+$C$13)^DZ$61</f>
        <v>150.67810575419318</v>
      </c>
      <c r="EB125" s="37">
        <f ca="1">IF(C$11="x",Toimenpiteet!$E$115,BB125*(CB125/1000)+(Satokasvi!$E$28-Satokasvi!$E$7)+IF(C$8="x",Toimenpiteet!$E$29,0)+IF(C$9="x",Toimenpiteet!$E$60,0)+IF(C$10="x",Toimenpiteet!$E$88,0))/(1+$C$13)^EB$61</f>
        <v>214.77700239369213</v>
      </c>
      <c r="EC125" s="37">
        <f ca="1">IF(D$11="x",Toimenpiteet!$E$115,BC125*(CC125/1000)+(Satokasvi!$E$28-Satokasvi!$E$7)+IF(D$8="x",Toimenpiteet!$E$29,0)+IF(D$9="x",Toimenpiteet!$E$60,0)+IF(D$10="x",Toimenpiteet!$E$88,0))/(1+$C$13)^EC$61</f>
        <v>468.10988603307891</v>
      </c>
      <c r="ED125" s="37">
        <f ca="1">IF(E$11="x",Toimenpiteet!$E$115,BD125*(CD125/1000)+(Satokasvi!$E$28-Satokasvi!$E$7)+IF(E$8="x",Toimenpiteet!$E$29,0)+IF(E$9="x",Toimenpiteet!$E$60,0)+IF(E$10="x",Toimenpiteet!$E$88,0))/(1+$C$13)^ED$61</f>
        <v>243.03709484941271</v>
      </c>
      <c r="EE125" s="37">
        <f ca="1">IF(F$11="x",Toimenpiteet!$E$115,BE125*(CE125/1000)+(Satokasvi!$E$28-Satokasvi!$E$7)+IF(F$8="x",Toimenpiteet!$E$29,0)+IF(F$9="x",Toimenpiteet!$E$60,0)+IF(F$10="x",Toimenpiteet!$E$88,0))/(1+$C$13)^EE$61</f>
        <v>-235.44906769765757</v>
      </c>
      <c r="EF125" s="37">
        <f ca="1">IF(G$11="x",Toimenpiteet!$E$115,BF125*(CF125/1000)+(Satokasvi!$E$28-Satokasvi!$E$7)+IF(G$8="x",Toimenpiteet!$E$29,0)+IF(G$9="x",Toimenpiteet!$E$60,0)+IF(G$10="x",Toimenpiteet!$E$88,0))/(1+$C$13)^EF$61</f>
        <v>226.65043508738449</v>
      </c>
      <c r="EG125" s="37">
        <f ca="1">IF(H$11="x",Toimenpiteet!$E$115,BG125*(CG125/1000)+(Satokasvi!$E$28-Satokasvi!$E$7)+IF(H$8="x",Toimenpiteet!$E$29,0)+IF(H$9="x",Toimenpiteet!$E$60,0)+IF(H$10="x",Toimenpiteet!$E$88,0))/(1+$C$13)^EG$61</f>
        <v>137.68985368749594</v>
      </c>
      <c r="EH125" s="37">
        <f ca="1">IF(I$11="x",Toimenpiteet!$E$115,BH125*(CH125/1000)+(Satokasvi!$E$28-Satokasvi!$E$7)+IF(I$8="x",Toimenpiteet!$E$29,0)+IF(I$9="x",Toimenpiteet!$E$60,0)+IF(I$10="x",Toimenpiteet!$E$88,0))/(1+$C$13)^EH$61</f>
        <v>219.02151925436578</v>
      </c>
      <c r="EI125" s="37">
        <f ca="1">IF(J$11="x",Toimenpiteet!$E$115,BI125*(CI125/1000)+(Satokasvi!$E$28-Satokasvi!$E$7)+IF(J$8="x",Toimenpiteet!$E$29,0)+IF(J$9="x",Toimenpiteet!$E$60,0)+IF(J$10="x",Toimenpiteet!$E$88,0))/(1+$C$13)^EI$61</f>
        <v>-209.19344709319299</v>
      </c>
      <c r="EJ125" s="37">
        <f ca="1">IF(K$11="x",Toimenpiteet!$E$115,BJ125*(CJ125/1000)+(Satokasvi!$E$28-Satokasvi!$E$7)+IF(K$8="x",Toimenpiteet!$E$29,0)+IF(K$9="x",Toimenpiteet!$E$60,0)+IF(K$10="x",Toimenpiteet!$E$88,0))/(1+$C$13)^EJ$61</f>
        <v>104.59519432042134</v>
      </c>
      <c r="EK125" s="37">
        <f ca="1">IF(L$11="x",Toimenpiteet!$E$115,BK125*(CK125/1000)+(Satokasvi!$E$28-Satokasvi!$E$7)+IF(L$8="x",Toimenpiteet!$E$29,0)+IF(L$9="x",Toimenpiteet!$E$60,0)+IF(L$10="x",Toimenpiteet!$E$88,0))/(1+$C$13)^EK$61</f>
        <v>-197.18488744763218</v>
      </c>
      <c r="EL125" s="37">
        <f ca="1">IF(M$11="x",Toimenpiteet!$E$115,BL125*(CL125/1000)+(Satokasvi!$E$28-Satokasvi!$E$7)+IF(M$8="x",Toimenpiteet!$E$29,0)+IF(M$9="x",Toimenpiteet!$E$60,0)+IF(M$10="x",Toimenpiteet!$E$88,0))/(1+$C$13)^EL$61</f>
        <v>-67.84239062763892</v>
      </c>
      <c r="EM125" s="37">
        <f ca="1">IF(N$11="x",Toimenpiteet!$E$115,BM125*(CM125/1000)+(Satokasvi!$E$28-Satokasvi!$E$7)+IF(N$8="x",Toimenpiteet!$E$29,0)+IF(N$9="x",Toimenpiteet!$E$60,0)+IF(N$10="x",Toimenpiteet!$E$88,0))/(1+$C$13)^EM$61</f>
        <v>-185.86566825113789</v>
      </c>
      <c r="EN125" s="37">
        <f ca="1">IF(O$11="x",Toimenpiteet!$E$115,BN125*(CN125/1000)+(Satokasvi!$E$28-Satokasvi!$E$7)+IF(O$8="x",Toimenpiteet!$E$29,0)+IF(O$9="x",Toimenpiteet!$E$60,0)+IF(O$10="x",Toimenpiteet!$E$88,0))/(1+$C$13)^EN$61</f>
        <v>158.39477933636709</v>
      </c>
      <c r="EO125" s="37">
        <f ca="1">IF(P$11="x",Toimenpiteet!$E$115,BO125*(CO125/1000)+(Satokasvi!$E$28-Satokasvi!$E$7)+IF(P$8="x",Toimenpiteet!$E$29,0)+IF(P$9="x",Toimenpiteet!$E$60,0)+IF(P$10="x",Toimenpiteet!$E$88,0))/(1+$C$13)^EO$61</f>
        <v>225.07341796983727</v>
      </c>
      <c r="EP125" s="37">
        <f ca="1">IF(Q$11="x",Toimenpiteet!$E$115,BP125*(CP125/1000)+(Satokasvi!$E$28-Satokasvi!$E$7)+IF(Q$8="x",Toimenpiteet!$E$29,0)+IF(Q$9="x",Toimenpiteet!$E$60,0)+IF(Q$10="x",Toimenpiteet!$E$88,0))/(1+$C$13)^EP$61</f>
        <v>71.711294799929163</v>
      </c>
      <c r="EQ125" s="37">
        <f ca="1">IF(R$11="x",Toimenpiteet!$E$115,BQ125*(CQ125/1000)+(Satokasvi!$E$28-Satokasvi!$E$7)+IF(R$8="x",Toimenpiteet!$E$29,0)+IF(R$9="x",Toimenpiteet!$E$60,0)+IF(R$10="x",Toimenpiteet!$E$88,0))/(1+$C$13)^EQ$61</f>
        <v>204.1301658464223</v>
      </c>
      <c r="ER125" s="37">
        <f ca="1">IF(S$11="x",Toimenpiteet!$E$115,BR125*(CR125/1000)+(Satokasvi!$E$28-Satokasvi!$E$7)+IF(S$8="x",Toimenpiteet!$E$29,0)+IF(S$9="x",Toimenpiteet!$E$60,0)+IF(S$10="x",Toimenpiteet!$E$88,0))/(1+$C$13)^ER$61</f>
        <v>213.24177570954919</v>
      </c>
      <c r="ES125" s="37">
        <f ca="1">IF(T$11="x",Toimenpiteet!$E$115,BS125*(CS125/1000)+(Satokasvi!$E$28-Satokasvi!$E$7)+IF(T$8="x",Toimenpiteet!$E$29,0)+IF(T$9="x",Toimenpiteet!$E$60,0)+IF(T$10="x",Toimenpiteet!$E$88,0))/(1+$C$13)^ES$61</f>
        <v>128.08113772601001</v>
      </c>
      <c r="ET125" s="37">
        <f ca="1">IF(U$11="x",Toimenpiteet!$E$115,BT125*(CT125/1000)+(Satokasvi!$E$28-Satokasvi!$E$7)+IF(U$8="x",Toimenpiteet!$E$29,0)+IF(U$9="x",Toimenpiteet!$E$60,0)+IF(U$10="x",Toimenpiteet!$E$88,0))/(1+$C$13)^ET$61</f>
        <v>-151.12579710516013</v>
      </c>
      <c r="EU125" s="37">
        <f ca="1">IF(V$11="x",Toimenpiteet!$E$115,BU125*(CU125/1000)+(Satokasvi!$E$28-Satokasvi!$E$7)+IF(V$8="x",Toimenpiteet!$E$29,0)+IF(V$9="x",Toimenpiteet!$E$60,0)+IF(V$10="x",Toimenpiteet!$E$88,0))/(1+$C$13)^EU$61</f>
        <v>112.59189159977443</v>
      </c>
      <c r="EV125" s="37">
        <f ca="1">IF(W$11="x",Toimenpiteet!$E$115,BV125*(CV125/1000)+(Satokasvi!$E$28-Satokasvi!$E$7)+IF(W$8="x",Toimenpiteet!$E$29,0)+IF(W$9="x",Toimenpiteet!$E$60,0)+IF(W$10="x",Toimenpiteet!$E$88,0))/(1+$C$13)^EV$61</f>
        <v>136.78404002280763</v>
      </c>
      <c r="EW125" s="37">
        <f ca="1">IF(X$11="x",Toimenpiteet!$E$115,BW125*(CW125/1000)+(Satokasvi!$E$28-Satokasvi!$E$7)+IF(X$8="x",Toimenpiteet!$E$29,0)+IF(X$9="x",Toimenpiteet!$E$60,0)+IF(X$10="x",Toimenpiteet!$E$88,0))/(1+$C$13)^EW$61</f>
        <v>284.7625815517402</v>
      </c>
      <c r="EX125" s="37">
        <f ca="1">IF(Y$11="x",Toimenpiteet!$E$115,BX125*(CX125/1000)+(Satokasvi!$E$28-Satokasvi!$E$7)+IF(Y$8="x",Toimenpiteet!$E$29,0)+IF(Y$9="x",Toimenpiteet!$E$60,0)+IF(Y$10="x",Toimenpiteet!$E$88,0))/(1+$C$13)^EX$61</f>
        <v>-134.27331333386908</v>
      </c>
      <c r="EY125" s="37">
        <f ca="1">IF(Z$11="x",Toimenpiteet!$E$115,BY125*(CY125/1000)+(Satokasvi!$E$28-Satokasvi!$E$7)+IF(Z$8="x",Toimenpiteet!$E$29,0)+IF(Z$9="x",Toimenpiteet!$E$60,0)+IF(Z$10="x",Toimenpiteet!$E$88,0))/(1+$C$13)^EY$61</f>
        <v>150.27291849040293</v>
      </c>
      <c r="EZ125" s="37">
        <f ca="1">IF(AA$11="x",Toimenpiteet!$E$115,BZ125*(CZ125/1000)+(Satokasvi!$E$28-Satokasvi!$E$7)+IF(AA$8="x",Toimenpiteet!$E$29,0)+IF(AA$9="x",Toimenpiteet!$E$60,0)+IF(AA$10="x",Toimenpiteet!$E$88,0))/(1+$C$13)^EZ$61</f>
        <v>150.67810575419318</v>
      </c>
      <c r="FA125" s="37"/>
      <c r="FB125" s="37">
        <f t="shared" ca="1" si="48"/>
        <v>214.77700239369213</v>
      </c>
      <c r="FC125" s="37">
        <f t="shared" ca="1" si="49"/>
        <v>682.88688842677107</v>
      </c>
      <c r="FD125" s="37">
        <f t="shared" ca="1" si="50"/>
        <v>925.92398327618378</v>
      </c>
      <c r="FE125" s="37">
        <f t="shared" ca="1" si="51"/>
        <v>690.47491557852618</v>
      </c>
      <c r="FF125" s="37">
        <f t="shared" ca="1" si="52"/>
        <v>917.12535066591067</v>
      </c>
      <c r="FG125" s="37">
        <f t="shared" ca="1" si="53"/>
        <v>1054.8152043534067</v>
      </c>
      <c r="FH125" s="37">
        <f t="shared" ca="1" si="54"/>
        <v>1273.8367236077725</v>
      </c>
      <c r="FI125" s="37">
        <f t="shared" ca="1" si="55"/>
        <v>1064.6432765145794</v>
      </c>
      <c r="FJ125" s="37">
        <f t="shared" ca="1" si="56"/>
        <v>1169.2384708350007</v>
      </c>
      <c r="FK125" s="37">
        <f t="shared" ca="1" si="57"/>
        <v>972.05358338736858</v>
      </c>
      <c r="FL125" s="37">
        <f t="shared" ca="1" si="58"/>
        <v>904.21119275972967</v>
      </c>
      <c r="FM125" s="37">
        <f t="shared" ca="1" si="59"/>
        <v>718.34552450859178</v>
      </c>
      <c r="FN125" s="37">
        <f t="shared" ca="1" si="60"/>
        <v>876.74030384495882</v>
      </c>
      <c r="FO125" s="37">
        <f t="shared" ca="1" si="61"/>
        <v>1101.8137218147961</v>
      </c>
      <c r="FP125" s="37">
        <f t="shared" ca="1" si="62"/>
        <v>1173.5250166147252</v>
      </c>
      <c r="FQ125" s="37">
        <f t="shared" ca="1" si="63"/>
        <v>1377.6551824611474</v>
      </c>
      <c r="FR125" s="37">
        <f t="shared" ca="1" si="64"/>
        <v>1590.8969581706965</v>
      </c>
      <c r="FS125" s="37">
        <f t="shared" ca="1" si="65"/>
        <v>1718.9780958967065</v>
      </c>
      <c r="FT125" s="37">
        <f t="shared" ca="1" si="66"/>
        <v>1567.8522987915462</v>
      </c>
      <c r="FU125" s="37">
        <f t="shared" ca="1" si="67"/>
        <v>1680.4441903913207</v>
      </c>
      <c r="FV125" s="37">
        <f t="shared" ca="1" si="68"/>
        <v>1817.2282304141283</v>
      </c>
      <c r="FW125" s="37">
        <f t="shared" ca="1" si="69"/>
        <v>2101.9908119658685</v>
      </c>
      <c r="FX125" s="37">
        <f t="shared" ca="1" si="70"/>
        <v>1967.7174986319994</v>
      </c>
      <c r="FY125" s="37">
        <f t="shared" ca="1" si="71"/>
        <v>2117.9904171224025</v>
      </c>
      <c r="FZ125" s="37">
        <f t="shared" ca="1" si="72"/>
        <v>2268.6685228765955</v>
      </c>
      <c r="GA125" s="37"/>
      <c r="GB125" s="37">
        <f t="shared" ca="1" si="73"/>
        <v>214.77700239369213</v>
      </c>
      <c r="GC125" s="37">
        <f t="shared" ca="1" si="74"/>
        <v>682.88688842677107</v>
      </c>
      <c r="GD125" s="37">
        <f t="shared" ca="1" si="23"/>
        <v>925.92398327618378</v>
      </c>
      <c r="GE125" s="37">
        <f t="shared" ca="1" si="24"/>
        <v>690.47491557852618</v>
      </c>
      <c r="GF125" s="37">
        <f t="shared" ca="1" si="25"/>
        <v>917.12535066591067</v>
      </c>
      <c r="GG125" s="37">
        <f t="shared" ca="1" si="26"/>
        <v>1054.8152043534067</v>
      </c>
      <c r="GH125" s="37">
        <f t="shared" ca="1" si="27"/>
        <v>1273.8367236077725</v>
      </c>
      <c r="GI125" s="37">
        <f t="shared" ca="1" si="28"/>
        <v>1064.6432765145794</v>
      </c>
      <c r="GJ125" s="37">
        <f t="shared" ca="1" si="29"/>
        <v>1169.2384708350007</v>
      </c>
      <c r="GK125" s="37">
        <f t="shared" ca="1" si="30"/>
        <v>972.05358338736858</v>
      </c>
      <c r="GL125" s="37">
        <f t="shared" ca="1" si="31"/>
        <v>904.21119275972967</v>
      </c>
      <c r="GM125" s="37">
        <f t="shared" ca="1" si="32"/>
        <v>718.34552450859178</v>
      </c>
      <c r="GN125" s="37">
        <f t="shared" ca="1" si="33"/>
        <v>876.74030384495882</v>
      </c>
      <c r="GO125" s="37">
        <f t="shared" ca="1" si="34"/>
        <v>1101.8137218147961</v>
      </c>
      <c r="GP125" s="37">
        <f t="shared" ca="1" si="35"/>
        <v>1173.5250166147252</v>
      </c>
      <c r="GQ125" s="37">
        <f t="shared" ca="1" si="36"/>
        <v>1377.6551824611474</v>
      </c>
      <c r="GR125" s="37">
        <f t="shared" ca="1" si="37"/>
        <v>1590.8969581706965</v>
      </c>
      <c r="GS125" s="37">
        <f t="shared" ca="1" si="38"/>
        <v>1718.9780958967065</v>
      </c>
      <c r="GT125" s="37">
        <f t="shared" ca="1" si="39"/>
        <v>1567.8522987915462</v>
      </c>
      <c r="GU125" s="37">
        <f t="shared" ca="1" si="40"/>
        <v>1680.4441903913207</v>
      </c>
      <c r="GV125" s="37">
        <f t="shared" ca="1" si="41"/>
        <v>1817.2282304141283</v>
      </c>
      <c r="GW125" s="37">
        <f t="shared" ca="1" si="42"/>
        <v>2101.9908119658685</v>
      </c>
      <c r="GX125" s="37">
        <f t="shared" ca="1" si="43"/>
        <v>1967.7174986319994</v>
      </c>
      <c r="GY125" s="37">
        <f t="shared" ca="1" si="44"/>
        <v>2117.9904171224025</v>
      </c>
      <c r="GZ125" s="37">
        <f t="shared" ca="1" si="45"/>
        <v>2268.6685228765955</v>
      </c>
      <c r="HA125" s="37"/>
      <c r="HB125" s="37">
        <f t="shared" ca="1" si="77"/>
        <v>917.12535066591067</v>
      </c>
      <c r="HC125" s="37">
        <f t="shared" ca="1" si="75"/>
        <v>917.12535066591067</v>
      </c>
      <c r="HD125" s="37">
        <f t="shared" ca="1" si="76"/>
        <v>0</v>
      </c>
      <c r="HE125" s="5"/>
      <c r="HF125" s="37">
        <f t="shared" si="92"/>
        <v>-5.555555555555558E-2</v>
      </c>
      <c r="HG125" s="37">
        <f>$HG$72</f>
        <v>1.111111111111112E-2</v>
      </c>
      <c r="HH125" s="19">
        <f>IF(C$11="x",0,Satokasvi!$H$6*(1+$HF125)*(1+_xlfn.XLOOKUP($HG125,$HG$67:$HG$76,HH$67:HH$76)))</f>
        <v>2363.7345679012342</v>
      </c>
      <c r="HI125" s="35">
        <f>IF(D$11="x",0,Satokasvi!$H$6*(1+$HF125)*(1+_xlfn.XLOOKUP($HG125,$HG$67:$HG$76,HI$67:HI$76)))</f>
        <v>2366.3580246913575</v>
      </c>
      <c r="HJ125" s="35">
        <f>IF(E$11="x",0,Satokasvi!$H$6*(1+$HF125)*(1+_xlfn.XLOOKUP($HG125,$HG$67:$HG$76,HJ$67:HJ$76)))</f>
        <v>2368.9814814814813</v>
      </c>
      <c r="HK125" s="35">
        <f>IF(F$11="x",0,Satokasvi!$H$6*(1+$HF125)*(1+_xlfn.XLOOKUP($HG125,$HG$67:$HG$76,HK$67:HK$76)))</f>
        <v>2371.6049382716046</v>
      </c>
      <c r="HL125" s="35">
        <f>IF(G$11="x",0,Satokasvi!$H$6*(1+$HF125)*(1+_xlfn.XLOOKUP($HG125,$HG$67:$HG$76,HL$67:HL$76)))</f>
        <v>2374.228395061728</v>
      </c>
      <c r="HM125" s="35">
        <f>IF(H$11="x",0,Satokasvi!$H$6*(1+$HF125)*(1+_xlfn.XLOOKUP($HG125,$HG$67:$HG$76,HM$67:HM$76)))</f>
        <v>2376.8518518518513</v>
      </c>
      <c r="HN125" s="35">
        <f>IF(I$11="x",0,Satokasvi!$H$6*(1+$HF125)*(1+_xlfn.XLOOKUP($HG125,$HG$67:$HG$76,HN$67:HN$76)))</f>
        <v>2379.4753086419755</v>
      </c>
      <c r="HO125" s="35">
        <f>IF(J$11="x",0,Satokasvi!$H$6*(1+$HF125)*(1+_xlfn.XLOOKUP($HG125,$HG$67:$HG$76,HO$67:HO$76)))</f>
        <v>2382.0987654320988</v>
      </c>
      <c r="HP125" s="35">
        <f>IF(K$11="x",0,Satokasvi!$H$6*(1+$HF125)*(1+_xlfn.XLOOKUP($HG125,$HG$67:$HG$76,HP$67:HP$76)))</f>
        <v>2384.7222222222222</v>
      </c>
      <c r="HQ125" s="35">
        <f>IF(L$11="x",0,Satokasvi!$H$6*(1+$HF125)*(1+_xlfn.XLOOKUP($HG125,$HG$67:$HG$76,HQ$67:HQ$76)))</f>
        <v>2387.3456790123455</v>
      </c>
      <c r="HR125" s="35">
        <f>IF(M$11="x",0,Satokasvi!$H$6*(1+$HF125)*(1+_xlfn.XLOOKUP($HG125,$HG$67:$HG$76,HR$67:HR$76)))</f>
        <v>2387.3456790123455</v>
      </c>
      <c r="HS125" s="35">
        <f>IF(N$11="x",0,Satokasvi!$H$6*(1+$HF125)*(1+_xlfn.XLOOKUP($HG125,$HG$67:$HG$76,HS$67:HS$76)))</f>
        <v>2387.3456790123455</v>
      </c>
      <c r="HT125" s="35">
        <f>IF(O$11="x",0,Satokasvi!$H$6*(1+$HF125)*(1+_xlfn.XLOOKUP($HG125,$HG$67:$HG$76,HT$67:HT$76)))</f>
        <v>2387.3456790123455</v>
      </c>
      <c r="HU125" s="35">
        <f>IF(P$11="x",0,Satokasvi!$H$6*(1+$HF125)*(1+_xlfn.XLOOKUP($HG125,$HG$67:$HG$76,HU$67:HU$76)))</f>
        <v>2387.3456790123455</v>
      </c>
      <c r="HV125" s="35">
        <f>IF(Q$11="x",0,Satokasvi!$H$6*(1+$HF125)*(1+_xlfn.XLOOKUP($HG125,$HG$67:$HG$76,HV$67:HV$76)))</f>
        <v>2387.3456790123455</v>
      </c>
      <c r="HW125" s="35">
        <f>IF(R$11="x",0,Satokasvi!$H$6*(1+$HF125)*(1+_xlfn.XLOOKUP($HG125,$HG$67:$HG$76,HW$67:HW$76)))</f>
        <v>2387.3456790123455</v>
      </c>
      <c r="HX125" s="35">
        <f>IF(S$11="x",0,Satokasvi!$H$6*(1+$HF125)*(1+_xlfn.XLOOKUP($HG125,$HG$67:$HG$76,HX$67:HX$76)))</f>
        <v>2387.3456790123455</v>
      </c>
      <c r="HY125" s="35">
        <f>IF(T$11="x",0,Satokasvi!$H$6*(1+$HF125)*(1+_xlfn.XLOOKUP($HG125,$HG$67:$HG$76,HY$67:HY$76)))</f>
        <v>2387.3456790123455</v>
      </c>
      <c r="HZ125" s="35">
        <f>IF(U$11="x",0,Satokasvi!$H$6*(1+$HF125)*(1+_xlfn.XLOOKUP($HG125,$HG$67:$HG$76,HZ$67:HZ$76)))</f>
        <v>2387.3456790123455</v>
      </c>
      <c r="IA125" s="35">
        <f>IF(V$11="x",0,Satokasvi!$H$6*(1+$HF125)*(1+_xlfn.XLOOKUP($HG125,$HG$67:$HG$76,IA$67:IA$76)))</f>
        <v>2387.3456790123455</v>
      </c>
      <c r="IB125" s="35">
        <f>IF(W$11="x",0,Satokasvi!$H$6*(1+$HF125)*(1+_xlfn.XLOOKUP($HG125,$HG$67:$HG$76,IB$67:IB$76)))</f>
        <v>2387.3456790123455</v>
      </c>
      <c r="IC125" s="35">
        <f>IF(X$11="x",0,Satokasvi!$H$6*(1+$HF125)*(1+_xlfn.XLOOKUP($HG125,$HG$67:$HG$76,IC$67:IC$76)))</f>
        <v>2387.3456790123455</v>
      </c>
      <c r="ID125" s="35">
        <f>IF(Y$11="x",0,Satokasvi!$H$6*(1+$HF125)*(1+_xlfn.XLOOKUP($HG125,$HG$67:$HG$76,ID$67:ID$76)))</f>
        <v>2387.3456790123455</v>
      </c>
      <c r="IE125" s="35">
        <f>IF(Z$11="x",0,Satokasvi!$H$6*(1+$HF125)*(1+_xlfn.XLOOKUP($HG125,$HG$67:$HG$76,IE$67:IE$76)))</f>
        <v>2387.3456790123455</v>
      </c>
      <c r="IF125" s="35">
        <f>IF(AA$11="x",0,Satokasvi!$H$6*(1+$HF125)*(1+_xlfn.XLOOKUP($HG125,$HG$67:$HG$76,IF$67:IF$76)))</f>
        <v>2387.3456790123455</v>
      </c>
    </row>
    <row r="126" spans="2:240" x14ac:dyDescent="0.35">
      <c r="B126" s="15">
        <f t="shared" ca="1" si="90"/>
        <v>0.63331195658444417</v>
      </c>
      <c r="C126" s="15">
        <f t="shared" ca="1" si="90"/>
        <v>0.21699167544658238</v>
      </c>
      <c r="D126" s="15">
        <f t="shared" ca="1" si="90"/>
        <v>0.85301642980364634</v>
      </c>
      <c r="E126" s="15">
        <f t="shared" ca="1" si="90"/>
        <v>0.67552415680097577</v>
      </c>
      <c r="F126" s="15">
        <f t="shared" ca="1" si="90"/>
        <v>0.96152066743347431</v>
      </c>
      <c r="G126" s="15">
        <f t="shared" ca="1" si="90"/>
        <v>0.99067180720652226</v>
      </c>
      <c r="H126" s="15">
        <f t="shared" ca="1" si="90"/>
        <v>0.89818624389353752</v>
      </c>
      <c r="I126" s="15">
        <f t="shared" ca="1" si="90"/>
        <v>0.11895705631210129</v>
      </c>
      <c r="J126" s="15">
        <f t="shared" ca="1" si="90"/>
        <v>0.13866717875571188</v>
      </c>
      <c r="K126" s="15">
        <f t="shared" ca="1" si="90"/>
        <v>0.57677384998543191</v>
      </c>
      <c r="L126" s="15">
        <f t="shared" ca="1" si="90"/>
        <v>0.51223896442756167</v>
      </c>
      <c r="M126" s="15">
        <f t="shared" ca="1" si="90"/>
        <v>0.68976667692708948</v>
      </c>
      <c r="N126" s="15">
        <f t="shared" ca="1" si="90"/>
        <v>0.69735239556508433</v>
      </c>
      <c r="O126" s="15">
        <f t="shared" ca="1" si="90"/>
        <v>0.89492883321564032</v>
      </c>
      <c r="P126" s="15">
        <f t="shared" ca="1" si="90"/>
        <v>0.95474867474456915</v>
      </c>
      <c r="Q126" s="15">
        <f t="shared" ref="Q126:S141" ca="1" si="93">RAND()</f>
        <v>0.44875596161835019</v>
      </c>
      <c r="R126" s="15">
        <f t="shared" ca="1" si="93"/>
        <v>0.78462184998138662</v>
      </c>
      <c r="S126" s="15">
        <f t="shared" ca="1" si="93"/>
        <v>5.2406533772013986E-2</v>
      </c>
      <c r="T126" s="15">
        <f t="shared" ca="1" si="88"/>
        <v>0.20689483136076203</v>
      </c>
      <c r="U126" s="15">
        <f t="shared" ca="1" si="88"/>
        <v>0.72344886968959476</v>
      </c>
      <c r="V126" s="15">
        <f t="shared" ca="1" si="88"/>
        <v>0.62425149262733726</v>
      </c>
      <c r="W126" s="15">
        <f t="shared" ca="1" si="88"/>
        <v>0.50440015629817303</v>
      </c>
      <c r="X126" s="15">
        <f t="shared" ca="1" si="88"/>
        <v>0.93266148711729635</v>
      </c>
      <c r="Y126" s="15">
        <f t="shared" ca="1" si="88"/>
        <v>8.9463557767699653E-2</v>
      </c>
      <c r="Z126" s="15">
        <f t="shared" ca="1" si="88"/>
        <v>0.70957911055921452</v>
      </c>
      <c r="AB126" s="5">
        <f ca="1">_xlfn.NORM.INV(B126,Satokasvi!$H$8,Satokasvi!$I$8)*_xlfn.BINOM.INV(1,(1-Satokasvi!$H$15),B126)</f>
        <v>2585.1595105649963</v>
      </c>
      <c r="AC126" s="5">
        <f ca="1">_xlfn.NORM.INV(C126,Satokasvi!$H$8,Satokasvi!$I$8)*_xlfn.BINOM.INV(1,(1-Satokasvi!$H$15),C126)</f>
        <v>0</v>
      </c>
      <c r="AD126" s="5">
        <f ca="1">_xlfn.NORM.INV(D126,Satokasvi!$H$8,Satokasvi!$I$8)*_xlfn.BINOM.INV(1,(1-Satokasvi!$H$15),D126)</f>
        <v>2762.3646279865588</v>
      </c>
      <c r="AE126" s="5">
        <f ca="1">_xlfn.NORM.INV(E126,Satokasvi!$H$8,Satokasvi!$I$8)*_xlfn.BINOM.INV(1,(1-Satokasvi!$H$15),E126)</f>
        <v>2613.8047522062748</v>
      </c>
      <c r="AF126" s="5">
        <f ca="1">_xlfn.NORM.INV(F126,Satokasvi!$H$8,Satokasvi!$I$8)*_xlfn.BINOM.INV(1,(1-Satokasvi!$H$15),F126)</f>
        <v>2942.15297255006</v>
      </c>
      <c r="AG126" s="5">
        <f ca="1">_xlfn.NORM.INV(G126,Satokasvi!$H$8,Satokasvi!$I$8)*_xlfn.BINOM.INV(1,(1-Satokasvi!$H$15),G126)</f>
        <v>3088.0816518790757</v>
      </c>
      <c r="AH126" s="5">
        <f ca="1">_xlfn.NORM.INV(H126,Satokasvi!$H$8,Satokasvi!$I$8)*_xlfn.BINOM.INV(1,(1-Satokasvi!$H$15),H126)</f>
        <v>2817.8210844378359</v>
      </c>
      <c r="AI126" s="5">
        <f ca="1">_xlfn.NORM.INV(I126,Satokasvi!$H$8,Satokasvi!$I$8)*_xlfn.BINOM.INV(1,(1-Satokasvi!$H$15),I126)</f>
        <v>0</v>
      </c>
      <c r="AJ126" s="5">
        <f ca="1">_xlfn.NORM.INV(J126,Satokasvi!$H$8,Satokasvi!$I$8)*_xlfn.BINOM.INV(1,(1-Satokasvi!$H$15),J126)</f>
        <v>0</v>
      </c>
      <c r="AK126" s="5">
        <f ca="1">_xlfn.NORM.INV(K126,Satokasvi!$H$8,Satokasvi!$I$8)*_xlfn.BINOM.INV(1,(1-Satokasvi!$H$15),K126)</f>
        <v>2548.4117480811542</v>
      </c>
      <c r="AL126" s="5">
        <f ca="1">_xlfn.NORM.INV(L126,Satokasvi!$H$8,Satokasvi!$I$8)*_xlfn.BINOM.INV(1,(1-Satokasvi!$H$15),L126)</f>
        <v>2507.6708370427054</v>
      </c>
      <c r="AM126" s="5">
        <f ca="1">_xlfn.NORM.INV(M126,Satokasvi!$H$8,Satokasvi!$I$8)*_xlfn.BINOM.INV(1,(1-Satokasvi!$H$15),M126)</f>
        <v>2623.7972742486731</v>
      </c>
      <c r="AN126" s="5">
        <f ca="1">_xlfn.NORM.INV(N126,Satokasvi!$H$8,Satokasvi!$I$8)*_xlfn.BINOM.INV(1,(1-Satokasvi!$H$15),N126)</f>
        <v>2629.2002045347258</v>
      </c>
      <c r="AO126" s="5">
        <f ca="1">_xlfn.NORM.INV(O126,Satokasvi!$H$8,Satokasvi!$I$8)*_xlfn.BINOM.INV(1,(1-Satokasvi!$H$15),O126)</f>
        <v>2813.2935387142711</v>
      </c>
      <c r="AP126" s="5">
        <f ca="1">_xlfn.NORM.INV(P126,Satokasvi!$H$8,Satokasvi!$I$8)*_xlfn.BINOM.INV(1,(1-Satokasvi!$H$15),P126)</f>
        <v>2923.1880423067646</v>
      </c>
      <c r="AQ126" s="5">
        <f ca="1">_xlfn.NORM.INV(Q126,Satokasvi!$H$8,Satokasvi!$I$8)*_xlfn.BINOM.INV(1,(1-Satokasvi!$H$15),Q126)</f>
        <v>2467.7987418404141</v>
      </c>
      <c r="AR126" s="5">
        <f ca="1">_xlfn.NORM.INV(R126,Satokasvi!$H$8,Satokasvi!$I$8)*_xlfn.BINOM.INV(1,(1-Satokasvi!$H$15),R126)</f>
        <v>2696.9745303811656</v>
      </c>
      <c r="AS126" s="5">
        <f ca="1">_xlfn.NORM.INV(S126,Satokasvi!$H$8,Satokasvi!$I$8)*_xlfn.BINOM.INV(1,(1-Satokasvi!$H$15),S126)</f>
        <v>0</v>
      </c>
      <c r="AT126" s="5">
        <f ca="1">_xlfn.NORM.INV(T126,Satokasvi!$H$8,Satokasvi!$I$8)*_xlfn.BINOM.INV(1,(1-Satokasvi!$H$15),T126)</f>
        <v>0</v>
      </c>
      <c r="AU126" s="5">
        <f ca="1">_xlfn.NORM.INV(U126,Satokasvi!$H$8,Satokasvi!$I$8)*_xlfn.BINOM.INV(1,(1-Satokasvi!$H$15),U126)</f>
        <v>2648.2794717342322</v>
      </c>
      <c r="AV126" s="5">
        <f ca="1">_xlfn.NORM.INV(V126,Satokasvi!$H$8,Satokasvi!$I$8)*_xlfn.BINOM.INV(1,(1-Satokasvi!$H$15),V126)</f>
        <v>2579.1665116467466</v>
      </c>
      <c r="AW126" s="5">
        <f ca="1">_xlfn.NORM.INV(W126,Satokasvi!$H$8,Satokasvi!$I$8)*_xlfn.BINOM.INV(1,(1-Satokasvi!$H$15),W126)</f>
        <v>2502.7574449564027</v>
      </c>
      <c r="AX126" s="5">
        <f ca="1">_xlfn.NORM.INV(X126,Satokasvi!$H$8,Satokasvi!$I$8)*_xlfn.BINOM.INV(1,(1-Satokasvi!$H$15),X126)</f>
        <v>2873.9775808325667</v>
      </c>
      <c r="AY126" s="5">
        <f ca="1">_xlfn.NORM.INV(Y126,Satokasvi!$H$8,Satokasvi!$I$8)*_xlfn.BINOM.INV(1,(1-Satokasvi!$H$15),Y126)</f>
        <v>0</v>
      </c>
      <c r="AZ126" s="5">
        <f ca="1">_xlfn.NORM.INV(Z126,Satokasvi!$H$8,Satokasvi!$I$8)*_xlfn.BINOM.INV(1,(1-Satokasvi!$H$15),Z126)</f>
        <v>2638.0388899225518</v>
      </c>
      <c r="BB126" s="5">
        <f ca="1">IF(C$11="x",0,_xlfn.NORM.INV(B126,Satokasvi!$H$8,Satokasvi!$I$8)*IF(C$8="x",(1+Toimenpiteet!$C$7),1)*IF(C$9="x",(1+Toimenpiteet!$C$34),1)*(1+C$30)*_xlfn.BINOM.INV(1,(1-(Satokasvi!$H$15*(1+C$41))),B126))</f>
        <v>2585.1595105649963</v>
      </c>
      <c r="BC126" s="5">
        <f ca="1">IF(D$11="x",0,_xlfn.NORM.INV(C126,Satokasvi!$H$8,Satokasvi!$I$8)*IF(D$8="x",(1+Toimenpiteet!$C$7),1)*IF(D$9="x",(1+Toimenpiteet!$C$34),1)*(1+D$30)*_xlfn.BINOM.INV(1,(1-(Satokasvi!$H$15*(1+D$41))),C126))</f>
        <v>0</v>
      </c>
      <c r="BD126" s="5">
        <f ca="1">IF(E$11="x",0,_xlfn.NORM.INV(D126,Satokasvi!$H$8,Satokasvi!$I$8)*IF(E$8="x",(1+Toimenpiteet!$C$7),1)*IF(E$9="x",(1+Toimenpiteet!$C$34),1)*(1+E$30)*_xlfn.BINOM.INV(1,(1-(Satokasvi!$H$15*(1+E$41))),D126))</f>
        <v>2762.3646279865588</v>
      </c>
      <c r="BE126" s="5">
        <f ca="1">IF(F$11="x",0,_xlfn.NORM.INV(E126,Satokasvi!$H$8,Satokasvi!$I$8)*IF(F$8="x",(1+Toimenpiteet!$C$7),1)*IF(F$9="x",(1+Toimenpiteet!$C$34),1)*(1+F$30)*_xlfn.BINOM.INV(1,(1-(Satokasvi!$H$15*(1+F$41))),E126))</f>
        <v>2613.8047522062748</v>
      </c>
      <c r="BF126" s="5">
        <f ca="1">IF(G$11="x",0,_xlfn.NORM.INV(F126,Satokasvi!$H$8,Satokasvi!$I$8)*IF(G$8="x",(1+Toimenpiteet!$C$7),1)*IF(G$9="x",(1+Toimenpiteet!$C$34),1)*(1+G$30)*_xlfn.BINOM.INV(1,(1-(Satokasvi!$H$15*(1+G$41))),F126))</f>
        <v>2942.15297255006</v>
      </c>
      <c r="BG126" s="5">
        <f ca="1">IF(H$11="x",0,_xlfn.NORM.INV(G126,Satokasvi!$H$8,Satokasvi!$I$8)*IF(H$8="x",(1+Toimenpiteet!$C$7),1)*IF(H$9="x",(1+Toimenpiteet!$C$34),1)*(1+H$30)*_xlfn.BINOM.INV(1,(1-(Satokasvi!$H$15*(1+H$41))),G126))</f>
        <v>3088.0816518790757</v>
      </c>
      <c r="BH126" s="5">
        <f ca="1">IF(I$11="x",0,_xlfn.NORM.INV(H126,Satokasvi!$H$8,Satokasvi!$I$8)*IF(I$8="x",(1+Toimenpiteet!$C$7),1)*IF(I$9="x",(1+Toimenpiteet!$C$34),1)*(1+I$30)*_xlfn.BINOM.INV(1,(1-(Satokasvi!$H$15*(1+I$41))),H126))</f>
        <v>2817.8210844378359</v>
      </c>
      <c r="BI126" s="5">
        <f ca="1">IF(J$11="x",0,_xlfn.NORM.INV(I126,Satokasvi!$H$8,Satokasvi!$I$8)*IF(J$8="x",(1+Toimenpiteet!$C$7),1)*IF(J$9="x",(1+Toimenpiteet!$C$34),1)*(1+J$30)*_xlfn.BINOM.INV(1,(1-(Satokasvi!$H$15*(1+J$41))),I126))</f>
        <v>0</v>
      </c>
      <c r="BJ126" s="5">
        <f ca="1">IF(K$11="x",0,_xlfn.NORM.INV(J126,Satokasvi!$H$8,Satokasvi!$I$8)*IF(K$8="x",(1+Toimenpiteet!$C$7),1)*IF(K$9="x",(1+Toimenpiteet!$C$34),1)*(1+K$30)*_xlfn.BINOM.INV(1,(1-(Satokasvi!$H$15*(1+K$41))),J126))</f>
        <v>0</v>
      </c>
      <c r="BK126" s="5">
        <f ca="1">IF(L$11="x",0,_xlfn.NORM.INV(K126,Satokasvi!$H$8,Satokasvi!$I$8)*IF(L$8="x",(1+Toimenpiteet!$C$7),1)*IF(L$9="x",(1+Toimenpiteet!$C$34),1)*(1+L$30)*_xlfn.BINOM.INV(1,(1-(Satokasvi!$H$15*(1+L$41))),K126))</f>
        <v>2548.4117480811542</v>
      </c>
      <c r="BL126" s="5">
        <f ca="1">IF(M$11="x",0,_xlfn.NORM.INV(L126,Satokasvi!$H$8,Satokasvi!$I$8)*IF(M$8="x",(1+Toimenpiteet!$C$7),1)*IF(M$9="x",(1+Toimenpiteet!$C$34),1)*(1+M$30)*_xlfn.BINOM.INV(1,(1-(Satokasvi!$H$15*(1+M$41))),L126))</f>
        <v>2507.6708370427054</v>
      </c>
      <c r="BM126" s="5">
        <f ca="1">IF(N$11="x",0,_xlfn.NORM.INV(M126,Satokasvi!$H$8,Satokasvi!$I$8)*IF(N$8="x",(1+Toimenpiteet!$C$7),1)*IF(N$9="x",(1+Toimenpiteet!$C$34),1)*(1+N$30)*_xlfn.BINOM.INV(1,(1-(Satokasvi!$H$15*(1+N$41))),M126))</f>
        <v>2623.7972742486731</v>
      </c>
      <c r="BN126" s="5">
        <f ca="1">IF(O$11="x",0,_xlfn.NORM.INV(N126,Satokasvi!$H$8,Satokasvi!$I$8)*IF(O$8="x",(1+Toimenpiteet!$C$7),1)*IF(O$9="x",(1+Toimenpiteet!$C$34),1)*(1+O$30)*_xlfn.BINOM.INV(1,(1-(Satokasvi!$H$15*(1+O$41))),N126))</f>
        <v>2629.2002045347258</v>
      </c>
      <c r="BO126" s="5">
        <f ca="1">IF(P$11="x",0,_xlfn.NORM.INV(O126,Satokasvi!$H$8,Satokasvi!$I$8)*IF(P$8="x",(1+Toimenpiteet!$C$7),1)*IF(P$9="x",(1+Toimenpiteet!$C$34),1)*(1+P$30)*_xlfn.BINOM.INV(1,(1-(Satokasvi!$H$15*(1+P$41))),O126))</f>
        <v>2813.2935387142711</v>
      </c>
      <c r="BP126" s="5">
        <f ca="1">IF(Q$11="x",0,_xlfn.NORM.INV(P126,Satokasvi!$H$8,Satokasvi!$I$8)*IF(Q$8="x",(1+Toimenpiteet!$C$7),1)*IF(Q$9="x",(1+Toimenpiteet!$C$34),1)*(1+Q$30)*_xlfn.BINOM.INV(1,(1-(Satokasvi!$H$15*(1+Q$41))),P126))</f>
        <v>2923.1880423067646</v>
      </c>
      <c r="BQ126" s="5">
        <f ca="1">IF(R$11="x",0,_xlfn.NORM.INV(Q126,Satokasvi!$H$8,Satokasvi!$I$8)*IF(R$8="x",(1+Toimenpiteet!$C$7),1)*IF(R$9="x",(1+Toimenpiteet!$C$34),1)*(1+R$30)*_xlfn.BINOM.INV(1,(1-(Satokasvi!$H$15*(1+R$41))),Q126))</f>
        <v>2467.7987418404141</v>
      </c>
      <c r="BR126" s="5">
        <f ca="1">IF(S$11="x",0,_xlfn.NORM.INV(R126,Satokasvi!$H$8,Satokasvi!$I$8)*IF(S$8="x",(1+Toimenpiteet!$C$7),1)*IF(S$9="x",(1+Toimenpiteet!$C$34),1)*(1+S$30)*_xlfn.BINOM.INV(1,(1-(Satokasvi!$H$15*(1+S$41))),R126))</f>
        <v>2696.9745303811656</v>
      </c>
      <c r="BS126" s="5">
        <f ca="1">IF(T$11="x",0,_xlfn.NORM.INV(S126,Satokasvi!$H$8,Satokasvi!$I$8)*IF(T$8="x",(1+Toimenpiteet!$C$7),1)*IF(T$9="x",(1+Toimenpiteet!$C$34),1)*(1+T$30)*_xlfn.BINOM.INV(1,(1-(Satokasvi!$H$15*(1+T$41))),S126))</f>
        <v>0</v>
      </c>
      <c r="BT126" s="5">
        <f ca="1">IF(U$11="x",0,_xlfn.NORM.INV(T126,Satokasvi!$H$8,Satokasvi!$I$8)*IF(U$8="x",(1+Toimenpiteet!$C$7),1)*IF(U$9="x",(1+Toimenpiteet!$C$34),1)*(1+U$30)*_xlfn.BINOM.INV(1,(1-(Satokasvi!$H$15*(1+U$41))),T126))</f>
        <v>0</v>
      </c>
      <c r="BU126" s="5">
        <f ca="1">IF(V$11="x",0,_xlfn.NORM.INV(U126,Satokasvi!$H$8,Satokasvi!$I$8)*IF(V$8="x",(1+Toimenpiteet!$C$7),1)*IF(V$9="x",(1+Toimenpiteet!$C$34),1)*(1+V$30)*_xlfn.BINOM.INV(1,(1-(Satokasvi!$H$15*(1+V$41))),U126))</f>
        <v>2648.2794717342322</v>
      </c>
      <c r="BV126" s="5">
        <f ca="1">IF(W$11="x",0,_xlfn.NORM.INV(V126,Satokasvi!$H$8,Satokasvi!$I$8)*IF(W$8="x",(1+Toimenpiteet!$C$7),1)*IF(W$9="x",(1+Toimenpiteet!$C$34),1)*(1+W$30)*_xlfn.BINOM.INV(1,(1-(Satokasvi!$H$15*(1+W$41))),V126))</f>
        <v>2579.1665116467466</v>
      </c>
      <c r="BW126" s="5">
        <f ca="1">IF(X$11="x",0,_xlfn.NORM.INV(W126,Satokasvi!$H$8,Satokasvi!$I$8)*IF(X$8="x",(1+Toimenpiteet!$C$7),1)*IF(X$9="x",(1+Toimenpiteet!$C$34),1)*(1+X$30)*_xlfn.BINOM.INV(1,(1-(Satokasvi!$H$15*(1+X$41))),W126))</f>
        <v>2502.7574449564027</v>
      </c>
      <c r="BX126" s="5">
        <f ca="1">IF(Y$11="x",0,_xlfn.NORM.INV(X126,Satokasvi!$H$8,Satokasvi!$I$8)*IF(Y$8="x",(1+Toimenpiteet!$C$7),1)*IF(Y$9="x",(1+Toimenpiteet!$C$34),1)*(1+Y$30)*_xlfn.BINOM.INV(1,(1-(Satokasvi!$H$15*(1+Y$41))),X126))</f>
        <v>2873.9775808325667</v>
      </c>
      <c r="BY126" s="5">
        <f ca="1">IF(Z$11="x",0,_xlfn.NORM.INV(Y126,Satokasvi!$H$8,Satokasvi!$I$8)*IF(Z$8="x",(1+Toimenpiteet!$C$7),1)*IF(Z$9="x",(1+Toimenpiteet!$C$34),1)*(1+Z$30)*_xlfn.BINOM.INV(1,(1-(Satokasvi!$H$15*(1+Z$41))),Y126))</f>
        <v>0</v>
      </c>
      <c r="BZ126" s="5">
        <f ca="1">IF(AA$11="x",0,_xlfn.NORM.INV(Z126,Satokasvi!$H$8,Satokasvi!$I$8)*IF(AA$8="x",(1+Toimenpiteet!$C$7),1)*IF(AA$9="x",(1+Toimenpiteet!$C$34),1)*(1+AA$30)*_xlfn.BINOM.INV(1,(1-(Satokasvi!$H$15*(1+AA$41))),Z126))</f>
        <v>2638.0388899225518</v>
      </c>
      <c r="CB126" s="35">
        <f ca="1">_xlfn.NORM.INV(RAND(),Satokasvi!$H$13,Satokasvi!$I$13)</f>
        <v>188.95570469548304</v>
      </c>
      <c r="CC126" s="35">
        <f ca="1">_xlfn.NORM.INV(RAND(),Satokasvi!$H$13,Satokasvi!$I$13)</f>
        <v>167.90198020844662</v>
      </c>
      <c r="CD126" s="35">
        <f ca="1">_xlfn.NORM.INV(RAND(),Satokasvi!$H$13,Satokasvi!$I$13)</f>
        <v>193.89314097479868</v>
      </c>
      <c r="CE126" s="35">
        <f ca="1">_xlfn.NORM.INV(RAND(),Satokasvi!$H$13,Satokasvi!$I$13)</f>
        <v>218.91659835393477</v>
      </c>
      <c r="CF126" s="35">
        <f ca="1">_xlfn.NORM.INV(RAND(),Satokasvi!$H$13,Satokasvi!$I$13)</f>
        <v>203.40259915811041</v>
      </c>
      <c r="CG126" s="35">
        <f ca="1">_xlfn.NORM.INV(RAND(),Satokasvi!$H$13,Satokasvi!$I$13)</f>
        <v>213.703631692409</v>
      </c>
      <c r="CH126" s="35">
        <f ca="1">_xlfn.NORM.INV(RAND(),Satokasvi!$H$13,Satokasvi!$I$13)</f>
        <v>218.88560474387441</v>
      </c>
      <c r="CI126" s="35">
        <f ca="1">_xlfn.NORM.INV(RAND(),Satokasvi!$H$13,Satokasvi!$I$13)</f>
        <v>247.43460769372814</v>
      </c>
      <c r="CJ126" s="35">
        <f ca="1">_xlfn.NORM.INV(RAND(),Satokasvi!$H$13,Satokasvi!$I$13)</f>
        <v>152.62125430187132</v>
      </c>
      <c r="CK126" s="35">
        <f ca="1">_xlfn.NORM.INV(RAND(),Satokasvi!$H$13,Satokasvi!$I$13)</f>
        <v>134.70898730132376</v>
      </c>
      <c r="CL126" s="35">
        <f ca="1">_xlfn.NORM.INV(RAND(),Satokasvi!$H$13,Satokasvi!$I$13)</f>
        <v>154.27471124973522</v>
      </c>
      <c r="CM126" s="35">
        <f ca="1">_xlfn.NORM.INV(RAND(),Satokasvi!$H$13,Satokasvi!$I$13)</f>
        <v>191.88663735720095</v>
      </c>
      <c r="CN126" s="35">
        <f ca="1">_xlfn.NORM.INV(RAND(),Satokasvi!$H$13,Satokasvi!$I$13)</f>
        <v>217.95249008414879</v>
      </c>
      <c r="CO126" s="35">
        <f ca="1">_xlfn.NORM.INV(RAND(),Satokasvi!$H$13,Satokasvi!$I$13)</f>
        <v>156.40567329935908</v>
      </c>
      <c r="CP126" s="35">
        <f ca="1">_xlfn.NORM.INV(RAND(),Satokasvi!$H$13,Satokasvi!$I$13)</f>
        <v>292.84085568312662</v>
      </c>
      <c r="CQ126" s="35">
        <f ca="1">_xlfn.NORM.INV(RAND(),Satokasvi!$H$13,Satokasvi!$I$13)</f>
        <v>256.86305312029879</v>
      </c>
      <c r="CR126" s="35">
        <f ca="1">_xlfn.NORM.INV(RAND(),Satokasvi!$H$13,Satokasvi!$I$13)</f>
        <v>146.73744294845787</v>
      </c>
      <c r="CS126" s="35">
        <f ca="1">_xlfn.NORM.INV(RAND(),Satokasvi!$H$13,Satokasvi!$I$13)</f>
        <v>166.8860820941664</v>
      </c>
      <c r="CT126" s="35">
        <f ca="1">_xlfn.NORM.INV(RAND(),Satokasvi!$H$13,Satokasvi!$I$13)</f>
        <v>271.67288758576035</v>
      </c>
      <c r="CU126" s="35">
        <f ca="1">_xlfn.NORM.INV(RAND(),Satokasvi!$H$13,Satokasvi!$I$13)</f>
        <v>245.47826159521333</v>
      </c>
      <c r="CV126" s="35">
        <f ca="1">_xlfn.NORM.INV(RAND(),Satokasvi!$H$13,Satokasvi!$I$13)</f>
        <v>302.65845385942038</v>
      </c>
      <c r="CW126" s="35">
        <f ca="1">_xlfn.NORM.INV(RAND(),Satokasvi!$H$13,Satokasvi!$I$13)</f>
        <v>159.57083627997315</v>
      </c>
      <c r="CX126" s="35">
        <f ca="1">_xlfn.NORM.INV(RAND(),Satokasvi!$H$13,Satokasvi!$I$13)</f>
        <v>140.35070381769174</v>
      </c>
      <c r="CY126" s="35">
        <f ca="1">_xlfn.NORM.INV(RAND(),Satokasvi!$H$13,Satokasvi!$I$13)</f>
        <v>155.80623419887633</v>
      </c>
      <c r="CZ126" s="35">
        <f ca="1">_xlfn.NORM.INV(RAND(),Satokasvi!$H$13,Satokasvi!$I$13)</f>
        <v>210.28047084232179</v>
      </c>
      <c r="DB126" s="37">
        <f ca="1">(AB126*(CB126/1000)+(Satokasvi!$E$28-Satokasvi!$E$7))/(1+$C$13)^DB$61</f>
        <v>216.97149230003777</v>
      </c>
      <c r="DC126" s="37">
        <f ca="1">(AC126*(CC126/1000)+(Satokasvi!$E$28-Satokasvi!$E$7))/(1+$C$13)^DC$61</f>
        <v>-249.7879159204449</v>
      </c>
      <c r="DD126" s="37">
        <f ca="1">(AD126*(CD126/1000)+(Satokasvi!$E$28-Satokasvi!$E$7))/(1+$C$13)^DD$61</f>
        <v>247.64058565222157</v>
      </c>
      <c r="DE126" s="37">
        <f ca="1">(AE126*(CE126/1000)+(Satokasvi!$E$28-Satokasvi!$E$7))/(1+$C$13)^DE$61</f>
        <v>272.94788133586178</v>
      </c>
      <c r="DF126" s="37">
        <f ca="1">(AF126*(CF126/1000)+(Satokasvi!$E$28-Satokasvi!$E$7))/(1+$C$13)^DF$61</f>
        <v>287.62962023349274</v>
      </c>
      <c r="DG126" s="37">
        <f ca="1">(AG126*(CG126/1000)+(Satokasvi!$E$28-Satokasvi!$E$7))/(1+$C$13)^DG$61</f>
        <v>330.75122849919518</v>
      </c>
      <c r="DH126" s="37">
        <f ca="1">(AH126*(CH126/1000)+(Satokasvi!$E$28-Satokasvi!$E$7))/(1+$C$13)^DH$61</f>
        <v>286.02971574299636</v>
      </c>
      <c r="DI126" s="37">
        <f ca="1">(AI126*(CI126/1000)+(Satokasvi!$E$28-Satokasvi!$E$7))/(1+$C$13)^DI$61</f>
        <v>-209.19344709319299</v>
      </c>
      <c r="DJ126" s="37">
        <f ca="1">(AJ126*(CJ126/1000)+(Satokasvi!$E$28-Satokasvi!$E$7))/(1+$C$13)^DJ$61</f>
        <v>-203.10043407106113</v>
      </c>
      <c r="DK126" s="37">
        <f ca="1">(AK126*(CK126/1000)+(Satokasvi!$E$28-Satokasvi!$E$7))/(1+$C$13)^DK$61</f>
        <v>58.258063532954822</v>
      </c>
      <c r="DL126" s="37">
        <f ca="1">(AL126*(CL126/1000)+(Satokasvi!$E$28-Satokasvi!$E$7))/(1+$C$13)^DL$61</f>
        <v>88.041621341315548</v>
      </c>
      <c r="DM126" s="37">
        <f ca="1">(AM126*(CM126/1000)+(Satokasvi!$E$28-Satokasvi!$E$7))/(1+$C$13)^DM$61</f>
        <v>167.25920753098589</v>
      </c>
      <c r="DN126" s="37">
        <f ca="1">(AN126*(CN126/1000)+(Satokasvi!$E$28-Satokasvi!$E$7))/(1+$C$13)^DN$61</f>
        <v>209.76074889291723</v>
      </c>
      <c r="DO126" s="37">
        <f ca="1">(AO126*(CO126/1000)+(Satokasvi!$E$28-Satokasvi!$E$7))/(1+$C$13)^DO$61</f>
        <v>115.70557913720232</v>
      </c>
      <c r="DP126" s="37">
        <f ca="1">(AP126*(CP126/1000)+(Satokasvi!$E$28-Satokasvi!$E$7))/(1+$C$13)^DP$61</f>
        <v>379.35895278306083</v>
      </c>
      <c r="DQ126" s="37">
        <f ca="1">(AQ126*(CQ126/1000)+(Satokasvi!$E$28-Satokasvi!$E$7))/(1+$C$13)^DQ$61</f>
        <v>229.87775852805174</v>
      </c>
      <c r="DR126" s="37">
        <f ca="1">(AR126*(CR126/1000)+(Satokasvi!$E$28-Satokasvi!$E$7))/(1+$C$13)^DR$61</f>
        <v>79.104173749848471</v>
      </c>
      <c r="DS126" s="37">
        <f ca="1">(AS126*(CS126/1000)+(Satokasvi!$E$28-Satokasvi!$E$7))/(1+$C$13)^DS$61</f>
        <v>-155.65957101831492</v>
      </c>
      <c r="DT126" s="37">
        <f ca="1">(AT126*(CT126/1000)+(Satokasvi!$E$28-Satokasvi!$E$7))/(1+$C$13)^DT$61</f>
        <v>-151.12579710516013</v>
      </c>
      <c r="DU126" s="37">
        <f ca="1">(AU126*(CU126/1000)+(Satokasvi!$E$28-Satokasvi!$E$7))/(1+$C$13)^DU$61</f>
        <v>213.21778722565568</v>
      </c>
      <c r="DV126" s="37">
        <f ca="1">(AV126*(CV126/1000)+(Satokasvi!$E$28-Satokasvi!$E$7))/(1+$C$13)^DV$61</f>
        <v>277.16392688669117</v>
      </c>
      <c r="DW126" s="37">
        <f ca="1">(AW126*(CW126/1000)+(Satokasvi!$E$28-Satokasvi!$E$7))/(1+$C$13)^DW$61</f>
        <v>70.125181071260684</v>
      </c>
      <c r="DX126" s="37">
        <f ca="1">(AX126*(CX126/1000)+(Satokasvi!$E$28-Satokasvi!$E$7))/(1+$C$13)^DX$61</f>
        <v>70.108290387095067</v>
      </c>
      <c r="DY126" s="37">
        <f ca="1">(AY126*(CY126/1000)+(Satokasvi!$E$28-Satokasvi!$E$7))/(1+$C$13)^DY$61</f>
        <v>-130.36244012997</v>
      </c>
      <c r="DZ126" s="37">
        <f ca="1">(AZ126*(CZ126/1000)+(Satokasvi!$E$28-Satokasvi!$E$7))/(1+$C$13)^DZ$61</f>
        <v>138.37573496684939</v>
      </c>
      <c r="EB126" s="37">
        <f ca="1">IF(C$11="x",Toimenpiteet!$E$115,BB126*(CB126/1000)+(Satokasvi!$E$28-Satokasvi!$E$7)+IF(C$8="x",Toimenpiteet!$E$29,0)+IF(C$9="x",Toimenpiteet!$E$60,0)+IF(C$10="x",Toimenpiteet!$E$88,0))/(1+$C$13)^EB$61</f>
        <v>216.97149230003777</v>
      </c>
      <c r="EC126" s="37">
        <f ca="1">IF(D$11="x",Toimenpiteet!$E$115,BC126*(CC126/1000)+(Satokasvi!$E$28-Satokasvi!$E$7)+IF(D$8="x",Toimenpiteet!$E$29,0)+IF(D$9="x",Toimenpiteet!$E$60,0)+IF(D$10="x",Toimenpiteet!$E$88,0))/(1+$C$13)^EC$61</f>
        <v>-249.7879159204449</v>
      </c>
      <c r="ED126" s="37">
        <f ca="1">IF(E$11="x",Toimenpiteet!$E$115,BD126*(CD126/1000)+(Satokasvi!$E$28-Satokasvi!$E$7)+IF(E$8="x",Toimenpiteet!$E$29,0)+IF(E$9="x",Toimenpiteet!$E$60,0)+IF(E$10="x",Toimenpiteet!$E$88,0))/(1+$C$13)^ED$61</f>
        <v>247.64058565222157</v>
      </c>
      <c r="EE126" s="37">
        <f ca="1">IF(F$11="x",Toimenpiteet!$E$115,BE126*(CE126/1000)+(Satokasvi!$E$28-Satokasvi!$E$7)+IF(F$8="x",Toimenpiteet!$E$29,0)+IF(F$9="x",Toimenpiteet!$E$60,0)+IF(F$10="x",Toimenpiteet!$E$88,0))/(1+$C$13)^EE$61</f>
        <v>272.94788133586178</v>
      </c>
      <c r="EF126" s="37">
        <f ca="1">IF(G$11="x",Toimenpiteet!$E$115,BF126*(CF126/1000)+(Satokasvi!$E$28-Satokasvi!$E$7)+IF(G$8="x",Toimenpiteet!$E$29,0)+IF(G$9="x",Toimenpiteet!$E$60,0)+IF(G$10="x",Toimenpiteet!$E$88,0))/(1+$C$13)^EF$61</f>
        <v>287.62962023349274</v>
      </c>
      <c r="EG126" s="37">
        <f ca="1">IF(H$11="x",Toimenpiteet!$E$115,BG126*(CG126/1000)+(Satokasvi!$E$28-Satokasvi!$E$7)+IF(H$8="x",Toimenpiteet!$E$29,0)+IF(H$9="x",Toimenpiteet!$E$60,0)+IF(H$10="x",Toimenpiteet!$E$88,0))/(1+$C$13)^EG$61</f>
        <v>330.75122849919518</v>
      </c>
      <c r="EH126" s="37">
        <f ca="1">IF(I$11="x",Toimenpiteet!$E$115,BH126*(CH126/1000)+(Satokasvi!$E$28-Satokasvi!$E$7)+IF(I$8="x",Toimenpiteet!$E$29,0)+IF(I$9="x",Toimenpiteet!$E$60,0)+IF(I$10="x",Toimenpiteet!$E$88,0))/(1+$C$13)^EH$61</f>
        <v>286.02971574299636</v>
      </c>
      <c r="EI126" s="37">
        <f ca="1">IF(J$11="x",Toimenpiteet!$E$115,BI126*(CI126/1000)+(Satokasvi!$E$28-Satokasvi!$E$7)+IF(J$8="x",Toimenpiteet!$E$29,0)+IF(J$9="x",Toimenpiteet!$E$60,0)+IF(J$10="x",Toimenpiteet!$E$88,0))/(1+$C$13)^EI$61</f>
        <v>-209.19344709319299</v>
      </c>
      <c r="EJ126" s="37">
        <f ca="1">IF(K$11="x",Toimenpiteet!$E$115,BJ126*(CJ126/1000)+(Satokasvi!$E$28-Satokasvi!$E$7)+IF(K$8="x",Toimenpiteet!$E$29,0)+IF(K$9="x",Toimenpiteet!$E$60,0)+IF(K$10="x",Toimenpiteet!$E$88,0))/(1+$C$13)^EJ$61</f>
        <v>-203.10043407106113</v>
      </c>
      <c r="EK126" s="37">
        <f ca="1">IF(L$11="x",Toimenpiteet!$E$115,BK126*(CK126/1000)+(Satokasvi!$E$28-Satokasvi!$E$7)+IF(L$8="x",Toimenpiteet!$E$29,0)+IF(L$9="x",Toimenpiteet!$E$60,0)+IF(L$10="x",Toimenpiteet!$E$88,0))/(1+$C$13)^EK$61</f>
        <v>58.258063532954822</v>
      </c>
      <c r="EL126" s="37">
        <f ca="1">IF(M$11="x",Toimenpiteet!$E$115,BL126*(CL126/1000)+(Satokasvi!$E$28-Satokasvi!$E$7)+IF(M$8="x",Toimenpiteet!$E$29,0)+IF(M$9="x",Toimenpiteet!$E$60,0)+IF(M$10="x",Toimenpiteet!$E$88,0))/(1+$C$13)^EL$61</f>
        <v>88.041621341315548</v>
      </c>
      <c r="EM126" s="37">
        <f ca="1">IF(N$11="x",Toimenpiteet!$E$115,BM126*(CM126/1000)+(Satokasvi!$E$28-Satokasvi!$E$7)+IF(N$8="x",Toimenpiteet!$E$29,0)+IF(N$9="x",Toimenpiteet!$E$60,0)+IF(N$10="x",Toimenpiteet!$E$88,0))/(1+$C$13)^EM$61</f>
        <v>167.25920753098589</v>
      </c>
      <c r="EN126" s="37">
        <f ca="1">IF(O$11="x",Toimenpiteet!$E$115,BN126*(CN126/1000)+(Satokasvi!$E$28-Satokasvi!$E$7)+IF(O$8="x",Toimenpiteet!$E$29,0)+IF(O$9="x",Toimenpiteet!$E$60,0)+IF(O$10="x",Toimenpiteet!$E$88,0))/(1+$C$13)^EN$61</f>
        <v>209.76074889291723</v>
      </c>
      <c r="EO126" s="37">
        <f ca="1">IF(P$11="x",Toimenpiteet!$E$115,BO126*(CO126/1000)+(Satokasvi!$E$28-Satokasvi!$E$7)+IF(P$8="x",Toimenpiteet!$E$29,0)+IF(P$9="x",Toimenpiteet!$E$60,0)+IF(P$10="x",Toimenpiteet!$E$88,0))/(1+$C$13)^EO$61</f>
        <v>115.70557913720232</v>
      </c>
      <c r="EP126" s="37">
        <f ca="1">IF(Q$11="x",Toimenpiteet!$E$115,BP126*(CP126/1000)+(Satokasvi!$E$28-Satokasvi!$E$7)+IF(Q$8="x",Toimenpiteet!$E$29,0)+IF(Q$9="x",Toimenpiteet!$E$60,0)+IF(Q$10="x",Toimenpiteet!$E$88,0))/(1+$C$13)^EP$61</f>
        <v>379.35895278306083</v>
      </c>
      <c r="EQ126" s="37">
        <f ca="1">IF(R$11="x",Toimenpiteet!$E$115,BQ126*(CQ126/1000)+(Satokasvi!$E$28-Satokasvi!$E$7)+IF(R$8="x",Toimenpiteet!$E$29,0)+IF(R$9="x",Toimenpiteet!$E$60,0)+IF(R$10="x",Toimenpiteet!$E$88,0))/(1+$C$13)^EQ$61</f>
        <v>229.87775852805174</v>
      </c>
      <c r="ER126" s="37">
        <f ca="1">IF(S$11="x",Toimenpiteet!$E$115,BR126*(CR126/1000)+(Satokasvi!$E$28-Satokasvi!$E$7)+IF(S$8="x",Toimenpiteet!$E$29,0)+IF(S$9="x",Toimenpiteet!$E$60,0)+IF(S$10="x",Toimenpiteet!$E$88,0))/(1+$C$13)^ER$61</f>
        <v>79.104173749848471</v>
      </c>
      <c r="ES126" s="37">
        <f ca="1">IF(T$11="x",Toimenpiteet!$E$115,BS126*(CS126/1000)+(Satokasvi!$E$28-Satokasvi!$E$7)+IF(T$8="x",Toimenpiteet!$E$29,0)+IF(T$9="x",Toimenpiteet!$E$60,0)+IF(T$10="x",Toimenpiteet!$E$88,0))/(1+$C$13)^ES$61</f>
        <v>-155.65957101831492</v>
      </c>
      <c r="ET126" s="37">
        <f ca="1">IF(U$11="x",Toimenpiteet!$E$115,BT126*(CT126/1000)+(Satokasvi!$E$28-Satokasvi!$E$7)+IF(U$8="x",Toimenpiteet!$E$29,0)+IF(U$9="x",Toimenpiteet!$E$60,0)+IF(U$10="x",Toimenpiteet!$E$88,0))/(1+$C$13)^ET$61</f>
        <v>-151.12579710516013</v>
      </c>
      <c r="EU126" s="37">
        <f ca="1">IF(V$11="x",Toimenpiteet!$E$115,BU126*(CU126/1000)+(Satokasvi!$E$28-Satokasvi!$E$7)+IF(V$8="x",Toimenpiteet!$E$29,0)+IF(V$9="x",Toimenpiteet!$E$60,0)+IF(V$10="x",Toimenpiteet!$E$88,0))/(1+$C$13)^EU$61</f>
        <v>213.21778722565568</v>
      </c>
      <c r="EV126" s="37">
        <f ca="1">IF(W$11="x",Toimenpiteet!$E$115,BV126*(CV126/1000)+(Satokasvi!$E$28-Satokasvi!$E$7)+IF(W$8="x",Toimenpiteet!$E$29,0)+IF(W$9="x",Toimenpiteet!$E$60,0)+IF(W$10="x",Toimenpiteet!$E$88,0))/(1+$C$13)^EV$61</f>
        <v>277.16392688669117</v>
      </c>
      <c r="EW126" s="37">
        <f ca="1">IF(X$11="x",Toimenpiteet!$E$115,BW126*(CW126/1000)+(Satokasvi!$E$28-Satokasvi!$E$7)+IF(X$8="x",Toimenpiteet!$E$29,0)+IF(X$9="x",Toimenpiteet!$E$60,0)+IF(X$10="x",Toimenpiteet!$E$88,0))/(1+$C$13)^EW$61</f>
        <v>70.125181071260684</v>
      </c>
      <c r="EX126" s="37">
        <f ca="1">IF(Y$11="x",Toimenpiteet!$E$115,BX126*(CX126/1000)+(Satokasvi!$E$28-Satokasvi!$E$7)+IF(Y$8="x",Toimenpiteet!$E$29,0)+IF(Y$9="x",Toimenpiteet!$E$60,0)+IF(Y$10="x",Toimenpiteet!$E$88,0))/(1+$C$13)^EX$61</f>
        <v>70.108290387095067</v>
      </c>
      <c r="EY126" s="37">
        <f ca="1">IF(Z$11="x",Toimenpiteet!$E$115,BY126*(CY126/1000)+(Satokasvi!$E$28-Satokasvi!$E$7)+IF(Z$8="x",Toimenpiteet!$E$29,0)+IF(Z$9="x",Toimenpiteet!$E$60,0)+IF(Z$10="x",Toimenpiteet!$E$88,0))/(1+$C$13)^EY$61</f>
        <v>-130.36244012997</v>
      </c>
      <c r="EZ126" s="37">
        <f ca="1">IF(AA$11="x",Toimenpiteet!$E$115,BZ126*(CZ126/1000)+(Satokasvi!$E$28-Satokasvi!$E$7)+IF(AA$8="x",Toimenpiteet!$E$29,0)+IF(AA$9="x",Toimenpiteet!$E$60,0)+IF(AA$10="x",Toimenpiteet!$E$88,0))/(1+$C$13)^EZ$61</f>
        <v>138.37573496684939</v>
      </c>
      <c r="FA126" s="37"/>
      <c r="FB126" s="37">
        <f t="shared" ca="1" si="48"/>
        <v>216.97149230003777</v>
      </c>
      <c r="FC126" s="37">
        <f t="shared" ca="1" si="49"/>
        <v>-32.816423620407136</v>
      </c>
      <c r="FD126" s="37">
        <f t="shared" ca="1" si="50"/>
        <v>214.82416203181444</v>
      </c>
      <c r="FE126" s="37">
        <f t="shared" ca="1" si="51"/>
        <v>487.77204336767625</v>
      </c>
      <c r="FF126" s="37">
        <f t="shared" ca="1" si="52"/>
        <v>775.40166360116905</v>
      </c>
      <c r="FG126" s="37">
        <f t="shared" ca="1" si="53"/>
        <v>1106.1528921003642</v>
      </c>
      <c r="FH126" s="37">
        <f t="shared" ca="1" si="54"/>
        <v>1392.1826078433605</v>
      </c>
      <c r="FI126" s="37">
        <f t="shared" ca="1" si="55"/>
        <v>1182.9891607501675</v>
      </c>
      <c r="FJ126" s="37">
        <f t="shared" ca="1" si="56"/>
        <v>979.8887266791063</v>
      </c>
      <c r="FK126" s="37">
        <f t="shared" ca="1" si="57"/>
        <v>1038.1467902120612</v>
      </c>
      <c r="FL126" s="37">
        <f t="shared" ca="1" si="58"/>
        <v>1126.1884115533767</v>
      </c>
      <c r="FM126" s="37">
        <f t="shared" ca="1" si="59"/>
        <v>1293.4476190843625</v>
      </c>
      <c r="FN126" s="37">
        <f t="shared" ca="1" si="60"/>
        <v>1503.2083679772797</v>
      </c>
      <c r="FO126" s="37">
        <f t="shared" ca="1" si="61"/>
        <v>1618.913947114482</v>
      </c>
      <c r="FP126" s="37">
        <f t="shared" ca="1" si="62"/>
        <v>1998.2728998975429</v>
      </c>
      <c r="FQ126" s="37">
        <f t="shared" ca="1" si="63"/>
        <v>2228.1506584255944</v>
      </c>
      <c r="FR126" s="37">
        <f t="shared" ca="1" si="64"/>
        <v>2307.254832175443</v>
      </c>
      <c r="FS126" s="37">
        <f t="shared" ca="1" si="65"/>
        <v>2151.5952611571279</v>
      </c>
      <c r="FT126" s="37">
        <f t="shared" ca="1" si="66"/>
        <v>2000.4694640519679</v>
      </c>
      <c r="FU126" s="37">
        <f t="shared" ca="1" si="67"/>
        <v>2213.6872512776235</v>
      </c>
      <c r="FV126" s="37">
        <f t="shared" ca="1" si="68"/>
        <v>2490.8511781643147</v>
      </c>
      <c r="FW126" s="37">
        <f t="shared" ca="1" si="69"/>
        <v>2560.9763592355753</v>
      </c>
      <c r="FX126" s="37">
        <f t="shared" ca="1" si="70"/>
        <v>2631.0846496226704</v>
      </c>
      <c r="FY126" s="37">
        <f t="shared" ca="1" si="71"/>
        <v>2500.7222094927006</v>
      </c>
      <c r="FZ126" s="37">
        <f t="shared" ca="1" si="72"/>
        <v>2639.09794445955</v>
      </c>
      <c r="GA126" s="37"/>
      <c r="GB126" s="37">
        <f t="shared" ca="1" si="73"/>
        <v>216.97149230003777</v>
      </c>
      <c r="GC126" s="37">
        <f t="shared" ca="1" si="74"/>
        <v>-32.816423620407136</v>
      </c>
      <c r="GD126" s="37">
        <f t="shared" ref="GD126:GD161" ca="1" si="94">GC126+ED126</f>
        <v>214.82416203181444</v>
      </c>
      <c r="GE126" s="37">
        <f t="shared" ref="GE126:GE161" ca="1" si="95">GD126+EE126</f>
        <v>487.77204336767625</v>
      </c>
      <c r="GF126" s="37">
        <f t="shared" ref="GF126:GF161" ca="1" si="96">GE126+EF126</f>
        <v>775.40166360116905</v>
      </c>
      <c r="GG126" s="37">
        <f t="shared" ref="GG126:GG161" ca="1" si="97">GF126+EG126</f>
        <v>1106.1528921003642</v>
      </c>
      <c r="GH126" s="37">
        <f t="shared" ref="GH126:GH161" ca="1" si="98">GG126+EH126</f>
        <v>1392.1826078433605</v>
      </c>
      <c r="GI126" s="37">
        <f t="shared" ref="GI126:GI161" ca="1" si="99">GH126+EI126</f>
        <v>1182.9891607501675</v>
      </c>
      <c r="GJ126" s="37">
        <f t="shared" ref="GJ126:GJ161" ca="1" si="100">GI126+EJ126</f>
        <v>979.8887266791063</v>
      </c>
      <c r="GK126" s="37">
        <f t="shared" ref="GK126:GK161" ca="1" si="101">GJ126+EK126</f>
        <v>1038.1467902120612</v>
      </c>
      <c r="GL126" s="37">
        <f t="shared" ref="GL126:GL161" ca="1" si="102">GK126+EL126</f>
        <v>1126.1884115533767</v>
      </c>
      <c r="GM126" s="37">
        <f t="shared" ref="GM126:GM161" ca="1" si="103">GL126+EM126</f>
        <v>1293.4476190843625</v>
      </c>
      <c r="GN126" s="37">
        <f t="shared" ref="GN126:GN161" ca="1" si="104">GM126+EN126</f>
        <v>1503.2083679772797</v>
      </c>
      <c r="GO126" s="37">
        <f t="shared" ref="GO126:GO161" ca="1" si="105">GN126+EO126</f>
        <v>1618.913947114482</v>
      </c>
      <c r="GP126" s="37">
        <f t="shared" ref="GP126:GP161" ca="1" si="106">GO126+EP126</f>
        <v>1998.2728998975429</v>
      </c>
      <c r="GQ126" s="37">
        <f t="shared" ref="GQ126:GQ161" ca="1" si="107">GP126+EQ126</f>
        <v>2228.1506584255944</v>
      </c>
      <c r="GR126" s="37">
        <f t="shared" ref="GR126:GR161" ca="1" si="108">GQ126+ER126</f>
        <v>2307.254832175443</v>
      </c>
      <c r="GS126" s="37">
        <f t="shared" ref="GS126:GS161" ca="1" si="109">GR126+ES126</f>
        <v>2151.5952611571279</v>
      </c>
      <c r="GT126" s="37">
        <f t="shared" ref="GT126:GT161" ca="1" si="110">GS126+ET126</f>
        <v>2000.4694640519679</v>
      </c>
      <c r="GU126" s="37">
        <f t="shared" ref="GU126:GU161" ca="1" si="111">GT126+EU126</f>
        <v>2213.6872512776235</v>
      </c>
      <c r="GV126" s="37">
        <f t="shared" ref="GV126:GV161" ca="1" si="112">GU126+EV126</f>
        <v>2490.8511781643147</v>
      </c>
      <c r="GW126" s="37">
        <f t="shared" ref="GW126:GW156" ca="1" si="113">GV126+EW126</f>
        <v>2560.9763592355753</v>
      </c>
      <c r="GX126" s="37">
        <f t="shared" ref="GX126:GX161" ca="1" si="114">GW126+EX126</f>
        <v>2631.0846496226704</v>
      </c>
      <c r="GY126" s="37">
        <f t="shared" ref="GY126:GY161" ca="1" si="115">GX126+EY126</f>
        <v>2500.7222094927006</v>
      </c>
      <c r="GZ126" s="37">
        <f t="shared" ref="GZ126:GZ161" ca="1" si="116">GY126+EZ126</f>
        <v>2639.09794445955</v>
      </c>
      <c r="HA126" s="37"/>
      <c r="HB126" s="37">
        <f t="shared" ca="1" si="77"/>
        <v>775.40166360116905</v>
      </c>
      <c r="HC126" s="37">
        <f t="shared" ca="1" si="75"/>
        <v>775.40166360116905</v>
      </c>
      <c r="HD126" s="37">
        <f t="shared" ca="1" si="76"/>
        <v>0</v>
      </c>
      <c r="HE126" s="5"/>
      <c r="HF126" s="37">
        <f t="shared" si="92"/>
        <v>-5.555555555555558E-2</v>
      </c>
      <c r="HG126" s="37">
        <f>$HG$73</f>
        <v>3.333333333333334E-2</v>
      </c>
      <c r="HH126" s="19">
        <f>IF(C$11="x",0,Satokasvi!$H$6*(1+$HF126)*(1+_xlfn.XLOOKUP($HG126,$HG$67:$HG$76,HH$67:HH$76)))</f>
        <v>2368.9814814814813</v>
      </c>
      <c r="HI126" s="35">
        <f>IF(D$11="x",0,Satokasvi!$H$6*(1+$HF126)*(1+_xlfn.XLOOKUP($HG126,$HG$67:$HG$76,HI$67:HI$76)))</f>
        <v>2376.8518518518513</v>
      </c>
      <c r="HJ126" s="35">
        <f>IF(E$11="x",0,Satokasvi!$H$6*(1+$HF126)*(1+_xlfn.XLOOKUP($HG126,$HG$67:$HG$76,HJ$67:HJ$76)))</f>
        <v>2384.7222222222222</v>
      </c>
      <c r="HK126" s="35">
        <f>IF(F$11="x",0,Satokasvi!$H$6*(1+$HF126)*(1+_xlfn.XLOOKUP($HG126,$HG$67:$HG$76,HK$67:HK$76)))</f>
        <v>2392.5925925925926</v>
      </c>
      <c r="HL126" s="35">
        <f>IF(G$11="x",0,Satokasvi!$H$6*(1+$HF126)*(1+_xlfn.XLOOKUP($HG126,$HG$67:$HG$76,HL$67:HL$76)))</f>
        <v>2400.4629629629626</v>
      </c>
      <c r="HM126" s="35">
        <f>IF(H$11="x",0,Satokasvi!$H$6*(1+$HF126)*(1+_xlfn.XLOOKUP($HG126,$HG$67:$HG$76,HM$67:HM$76)))</f>
        <v>2408.333333333333</v>
      </c>
      <c r="HN126" s="35">
        <f>IF(I$11="x",0,Satokasvi!$H$6*(1+$HF126)*(1+_xlfn.XLOOKUP($HG126,$HG$67:$HG$76,HN$67:HN$76)))</f>
        <v>2416.2037037037035</v>
      </c>
      <c r="HO126" s="35">
        <f>IF(J$11="x",0,Satokasvi!$H$6*(1+$HF126)*(1+_xlfn.XLOOKUP($HG126,$HG$67:$HG$76,HO$67:HO$76)))</f>
        <v>2424.0740740740739</v>
      </c>
      <c r="HP126" s="35">
        <f>IF(K$11="x",0,Satokasvi!$H$6*(1+$HF126)*(1+_xlfn.XLOOKUP($HG126,$HG$67:$HG$76,HP$67:HP$76)))</f>
        <v>2431.9444444444443</v>
      </c>
      <c r="HQ126" s="35">
        <f>IF(L$11="x",0,Satokasvi!$H$6*(1+$HF126)*(1+_xlfn.XLOOKUP($HG126,$HG$67:$HG$76,HQ$67:HQ$76)))</f>
        <v>2439.8148148148148</v>
      </c>
      <c r="HR126" s="35">
        <f>IF(M$11="x",0,Satokasvi!$H$6*(1+$HF126)*(1+_xlfn.XLOOKUP($HG126,$HG$67:$HG$76,HR$67:HR$76)))</f>
        <v>2439.8148148148148</v>
      </c>
      <c r="HS126" s="35">
        <f>IF(N$11="x",0,Satokasvi!$H$6*(1+$HF126)*(1+_xlfn.XLOOKUP($HG126,$HG$67:$HG$76,HS$67:HS$76)))</f>
        <v>2439.8148148148148</v>
      </c>
      <c r="HT126" s="35">
        <f>IF(O$11="x",0,Satokasvi!$H$6*(1+$HF126)*(1+_xlfn.XLOOKUP($HG126,$HG$67:$HG$76,HT$67:HT$76)))</f>
        <v>2439.8148148148148</v>
      </c>
      <c r="HU126" s="35">
        <f>IF(P$11="x",0,Satokasvi!$H$6*(1+$HF126)*(1+_xlfn.XLOOKUP($HG126,$HG$67:$HG$76,HU$67:HU$76)))</f>
        <v>2439.8148148148148</v>
      </c>
      <c r="HV126" s="35">
        <f>IF(Q$11="x",0,Satokasvi!$H$6*(1+$HF126)*(1+_xlfn.XLOOKUP($HG126,$HG$67:$HG$76,HV$67:HV$76)))</f>
        <v>2439.8148148148148</v>
      </c>
      <c r="HW126" s="35">
        <f>IF(R$11="x",0,Satokasvi!$H$6*(1+$HF126)*(1+_xlfn.XLOOKUP($HG126,$HG$67:$HG$76,HW$67:HW$76)))</f>
        <v>2439.8148148148148</v>
      </c>
      <c r="HX126" s="35">
        <f>IF(S$11="x",0,Satokasvi!$H$6*(1+$HF126)*(1+_xlfn.XLOOKUP($HG126,$HG$67:$HG$76,HX$67:HX$76)))</f>
        <v>2439.8148148148148</v>
      </c>
      <c r="HY126" s="35">
        <f>IF(T$11="x",0,Satokasvi!$H$6*(1+$HF126)*(1+_xlfn.XLOOKUP($HG126,$HG$67:$HG$76,HY$67:HY$76)))</f>
        <v>2439.8148148148148</v>
      </c>
      <c r="HZ126" s="35">
        <f>IF(U$11="x",0,Satokasvi!$H$6*(1+$HF126)*(1+_xlfn.XLOOKUP($HG126,$HG$67:$HG$76,HZ$67:HZ$76)))</f>
        <v>2439.8148148148148</v>
      </c>
      <c r="IA126" s="35">
        <f>IF(V$11="x",0,Satokasvi!$H$6*(1+$HF126)*(1+_xlfn.XLOOKUP($HG126,$HG$67:$HG$76,IA$67:IA$76)))</f>
        <v>2439.8148148148148</v>
      </c>
      <c r="IB126" s="35">
        <f>IF(W$11="x",0,Satokasvi!$H$6*(1+$HF126)*(1+_xlfn.XLOOKUP($HG126,$HG$67:$HG$76,IB$67:IB$76)))</f>
        <v>2439.8148148148148</v>
      </c>
      <c r="IC126" s="35">
        <f>IF(X$11="x",0,Satokasvi!$H$6*(1+$HF126)*(1+_xlfn.XLOOKUP($HG126,$HG$67:$HG$76,IC$67:IC$76)))</f>
        <v>2439.8148148148148</v>
      </c>
      <c r="ID126" s="35">
        <f>IF(Y$11="x",0,Satokasvi!$H$6*(1+$HF126)*(1+_xlfn.XLOOKUP($HG126,$HG$67:$HG$76,ID$67:ID$76)))</f>
        <v>2439.8148148148148</v>
      </c>
      <c r="IE126" s="35">
        <f>IF(Z$11="x",0,Satokasvi!$H$6*(1+$HF126)*(1+_xlfn.XLOOKUP($HG126,$HG$67:$HG$76,IE$67:IE$76)))</f>
        <v>2439.8148148148148</v>
      </c>
      <c r="IF126" s="35">
        <f>IF(AA$11="x",0,Satokasvi!$H$6*(1+$HF126)*(1+_xlfn.XLOOKUP($HG126,$HG$67:$HG$76,IF$67:IF$76)))</f>
        <v>2439.8148148148148</v>
      </c>
    </row>
    <row r="127" spans="2:240" x14ac:dyDescent="0.35">
      <c r="B127" s="15">
        <f t="shared" ref="B127:Q142" ca="1" si="117">RAND()</f>
        <v>0.89861874016160526</v>
      </c>
      <c r="C127" s="15">
        <f t="shared" ca="1" si="117"/>
        <v>0.33469530760107902</v>
      </c>
      <c r="D127" s="15">
        <f t="shared" ca="1" si="117"/>
        <v>0.47072461717635417</v>
      </c>
      <c r="E127" s="15">
        <f t="shared" ca="1" si="117"/>
        <v>0.94806148312500549</v>
      </c>
      <c r="F127" s="15">
        <f t="shared" ca="1" si="117"/>
        <v>0.20211580773794502</v>
      </c>
      <c r="G127" s="15">
        <f t="shared" ca="1" si="117"/>
        <v>1.7754143802745204E-2</v>
      </c>
      <c r="H127" s="15">
        <f t="shared" ca="1" si="117"/>
        <v>0.13525089016653824</v>
      </c>
      <c r="I127" s="15">
        <f t="shared" ca="1" si="117"/>
        <v>5.6824550593748246E-2</v>
      </c>
      <c r="J127" s="15">
        <f t="shared" ca="1" si="117"/>
        <v>8.4659760795613992E-2</v>
      </c>
      <c r="K127" s="15">
        <f t="shared" ca="1" si="117"/>
        <v>0.40362971745201592</v>
      </c>
      <c r="L127" s="15">
        <f t="shared" ca="1" si="117"/>
        <v>0.34925519895960389</v>
      </c>
      <c r="M127" s="15">
        <f t="shared" ca="1" si="117"/>
        <v>0.14642072408882301</v>
      </c>
      <c r="N127" s="15">
        <f t="shared" ca="1" si="117"/>
        <v>0.25636896587655089</v>
      </c>
      <c r="O127" s="15">
        <f t="shared" ca="1" si="117"/>
        <v>0.90891797879197689</v>
      </c>
      <c r="P127" s="15">
        <f t="shared" ca="1" si="117"/>
        <v>0.22288786412179196</v>
      </c>
      <c r="Q127" s="15">
        <f t="shared" ca="1" si="117"/>
        <v>0.21557141986884387</v>
      </c>
      <c r="R127" s="15">
        <f t="shared" ca="1" si="93"/>
        <v>0.82308241279991012</v>
      </c>
      <c r="S127" s="15">
        <f t="shared" ca="1" si="93"/>
        <v>0.6422818333238961</v>
      </c>
      <c r="T127" s="15">
        <f t="shared" ca="1" si="88"/>
        <v>0.14957906431325296</v>
      </c>
      <c r="U127" s="15">
        <f t="shared" ca="1" si="88"/>
        <v>0.20380041518181047</v>
      </c>
      <c r="V127" s="15">
        <f t="shared" ca="1" si="88"/>
        <v>0.26649279110029189</v>
      </c>
      <c r="W127" s="15">
        <f t="shared" ca="1" si="88"/>
        <v>0.72535050380211663</v>
      </c>
      <c r="X127" s="15">
        <f t="shared" ca="1" si="88"/>
        <v>0.93189902612636644</v>
      </c>
      <c r="Y127" s="15">
        <f t="shared" ca="1" si="88"/>
        <v>0.21377857135879041</v>
      </c>
      <c r="Z127" s="15">
        <f t="shared" ca="1" si="88"/>
        <v>0.45501532591092608</v>
      </c>
      <c r="AB127" s="5">
        <f ca="1">_xlfn.NORM.INV(B127,Satokasvi!$H$8,Satokasvi!$I$8)*_xlfn.BINOM.INV(1,(1-Satokasvi!$H$15),B127)</f>
        <v>2818.4301030711176</v>
      </c>
      <c r="AC127" s="5">
        <f ca="1">_xlfn.NORM.INV(C127,Satokasvi!$H$8,Satokasvi!$I$8)*_xlfn.BINOM.INV(1,(1-Satokasvi!$H$15),C127)</f>
        <v>2393.2538742606903</v>
      </c>
      <c r="AD127" s="5">
        <f ca="1">_xlfn.NORM.INV(D127,Satokasvi!$H$8,Satokasvi!$I$8)*_xlfn.BINOM.INV(1,(1-Satokasvi!$H$15),D127)</f>
        <v>2481.6378781374115</v>
      </c>
      <c r="AE127" s="5">
        <f ca="1">_xlfn.NORM.INV(E127,Satokasvi!$H$8,Satokasvi!$I$8)*_xlfn.BINOM.INV(1,(1-Satokasvi!$H$15),E127)</f>
        <v>2906.5853683275482</v>
      </c>
      <c r="AF127" s="5">
        <f ca="1">_xlfn.NORM.INV(F127,Satokasvi!$H$8,Satokasvi!$I$8)*_xlfn.BINOM.INV(1,(1-Satokasvi!$H$15),F127)</f>
        <v>0</v>
      </c>
      <c r="AG127" s="5">
        <f ca="1">_xlfn.NORM.INV(G127,Satokasvi!$H$8,Satokasvi!$I$8)*_xlfn.BINOM.INV(1,(1-Satokasvi!$H$15),G127)</f>
        <v>0</v>
      </c>
      <c r="AH127" s="5">
        <f ca="1">_xlfn.NORM.INV(H127,Satokasvi!$H$8,Satokasvi!$I$8)*_xlfn.BINOM.INV(1,(1-Satokasvi!$H$15),H127)</f>
        <v>0</v>
      </c>
      <c r="AI127" s="5">
        <f ca="1">_xlfn.NORM.INV(I127,Satokasvi!$H$8,Satokasvi!$I$8)*_xlfn.BINOM.INV(1,(1-Satokasvi!$H$15),I127)</f>
        <v>0</v>
      </c>
      <c r="AJ127" s="5">
        <f ca="1">_xlfn.NORM.INV(J127,Satokasvi!$H$8,Satokasvi!$I$8)*_xlfn.BINOM.INV(1,(1-Satokasvi!$H$15),J127)</f>
        <v>0</v>
      </c>
      <c r="AK127" s="5">
        <f ca="1">_xlfn.NORM.INV(K127,Satokasvi!$H$8,Satokasvi!$I$8)*_xlfn.BINOM.INV(1,(1-Satokasvi!$H$15),K127)</f>
        <v>2439.009236758799</v>
      </c>
      <c r="AL127" s="5">
        <f ca="1">_xlfn.NORM.INV(L127,Satokasvi!$H$8,Satokasvi!$I$8)*_xlfn.BINOM.INV(1,(1-Satokasvi!$H$15),L127)</f>
        <v>2403.1669863727789</v>
      </c>
      <c r="AM127" s="5">
        <f ca="1">_xlfn.NORM.INV(M127,Satokasvi!$H$8,Satokasvi!$I$8)*_xlfn.BINOM.INV(1,(1-Satokasvi!$H$15),M127)</f>
        <v>0</v>
      </c>
      <c r="AN127" s="5">
        <f ca="1">_xlfn.NORM.INV(N127,Satokasvi!$H$8,Satokasvi!$I$8)*_xlfn.BINOM.INV(1,(1-Satokasvi!$H$15),N127)</f>
        <v>2336.3548941739059</v>
      </c>
      <c r="AO127" s="5">
        <f ca="1">_xlfn.NORM.INV(O127,Satokasvi!$H$8,Satokasvi!$I$8)*_xlfn.BINOM.INV(1,(1-Satokasvi!$H$15),O127)</f>
        <v>2833.5303737126665</v>
      </c>
      <c r="AP127" s="5">
        <f ca="1">_xlfn.NORM.INV(P127,Satokasvi!$H$8,Satokasvi!$I$8)*_xlfn.BINOM.INV(1,(1-Satokasvi!$H$15),P127)</f>
        <v>0</v>
      </c>
      <c r="AQ127" s="5">
        <f ca="1">_xlfn.NORM.INV(Q127,Satokasvi!$H$8,Satokasvi!$I$8)*_xlfn.BINOM.INV(1,(1-Satokasvi!$H$15),Q127)</f>
        <v>0</v>
      </c>
      <c r="AR127" s="5">
        <f ca="1">_xlfn.NORM.INV(R127,Satokasvi!$H$8,Satokasvi!$I$8)*_xlfn.BINOM.INV(1,(1-Satokasvi!$H$15),R127)</f>
        <v>2731.7939938354912</v>
      </c>
      <c r="AS127" s="5">
        <f ca="1">_xlfn.NORM.INV(S127,Satokasvi!$H$8,Satokasvi!$I$8)*_xlfn.BINOM.INV(1,(1-Satokasvi!$H$15),S127)</f>
        <v>2591.1411869842905</v>
      </c>
      <c r="AT127" s="5">
        <f ca="1">_xlfn.NORM.INV(T127,Satokasvi!$H$8,Satokasvi!$I$8)*_xlfn.BINOM.INV(1,(1-Satokasvi!$H$15),T127)</f>
        <v>0</v>
      </c>
      <c r="AU127" s="5">
        <f ca="1">_xlfn.NORM.INV(U127,Satokasvi!$H$8,Satokasvi!$I$8)*_xlfn.BINOM.INV(1,(1-Satokasvi!$H$15),U127)</f>
        <v>0</v>
      </c>
      <c r="AV127" s="5">
        <f ca="1">_xlfn.NORM.INV(V127,Satokasvi!$H$8,Satokasvi!$I$8)*_xlfn.BINOM.INV(1,(1-Satokasvi!$H$15),V127)</f>
        <v>2344.1362566123889</v>
      </c>
      <c r="AW127" s="5">
        <f ca="1">_xlfn.NORM.INV(W127,Satokasvi!$H$8,Satokasvi!$I$8)*_xlfn.BINOM.INV(1,(1-Satokasvi!$H$15),W127)</f>
        <v>2649.7027251630188</v>
      </c>
      <c r="AX127" s="5">
        <f ca="1">_xlfn.NORM.INV(X127,Satokasvi!$H$8,Satokasvi!$I$8)*_xlfn.BINOM.INV(1,(1-Satokasvi!$H$15),X127)</f>
        <v>2872.5211929147836</v>
      </c>
      <c r="AY127" s="5">
        <f ca="1">_xlfn.NORM.INV(Y127,Satokasvi!$H$8,Satokasvi!$I$8)*_xlfn.BINOM.INV(1,(1-Satokasvi!$H$15),Y127)</f>
        <v>0</v>
      </c>
      <c r="AZ127" s="5">
        <f ca="1">_xlfn.NORM.INV(Z127,Satokasvi!$H$8,Satokasvi!$I$8)*_xlfn.BINOM.INV(1,(1-Satokasvi!$H$15),Z127)</f>
        <v>2471.7500304637301</v>
      </c>
      <c r="BB127" s="5">
        <f ca="1">IF(C$11="x",0,_xlfn.NORM.INV(B127,Satokasvi!$H$8,Satokasvi!$I$8)*IF(C$8="x",(1+Toimenpiteet!$C$7),1)*IF(C$9="x",(1+Toimenpiteet!$C$34),1)*(1+C$30)*_xlfn.BINOM.INV(1,(1-(Satokasvi!$H$15*(1+C$41))),B127))</f>
        <v>2818.4301030711176</v>
      </c>
      <c r="BC127" s="5">
        <f ca="1">IF(D$11="x",0,_xlfn.NORM.INV(C127,Satokasvi!$H$8,Satokasvi!$I$8)*IF(D$8="x",(1+Toimenpiteet!$C$7),1)*IF(D$9="x",(1+Toimenpiteet!$C$34),1)*(1+D$30)*_xlfn.BINOM.INV(1,(1-(Satokasvi!$H$15*(1+D$41))),C127))</f>
        <v>2393.2538742606903</v>
      </c>
      <c r="BD127" s="5">
        <f ca="1">IF(E$11="x",0,_xlfn.NORM.INV(D127,Satokasvi!$H$8,Satokasvi!$I$8)*IF(E$8="x",(1+Toimenpiteet!$C$7),1)*IF(E$9="x",(1+Toimenpiteet!$C$34),1)*(1+E$30)*_xlfn.BINOM.INV(1,(1-(Satokasvi!$H$15*(1+E$41))),D127))</f>
        <v>2481.6378781374115</v>
      </c>
      <c r="BE127" s="5">
        <f ca="1">IF(F$11="x",0,_xlfn.NORM.INV(E127,Satokasvi!$H$8,Satokasvi!$I$8)*IF(F$8="x",(1+Toimenpiteet!$C$7),1)*IF(F$9="x",(1+Toimenpiteet!$C$34),1)*(1+F$30)*_xlfn.BINOM.INV(1,(1-(Satokasvi!$H$15*(1+F$41))),E127))</f>
        <v>2906.5853683275482</v>
      </c>
      <c r="BF127" s="5">
        <f ca="1">IF(G$11="x",0,_xlfn.NORM.INV(F127,Satokasvi!$H$8,Satokasvi!$I$8)*IF(G$8="x",(1+Toimenpiteet!$C$7),1)*IF(G$9="x",(1+Toimenpiteet!$C$34),1)*(1+G$30)*_xlfn.BINOM.INV(1,(1-(Satokasvi!$H$15*(1+G$41))),F127))</f>
        <v>0</v>
      </c>
      <c r="BG127" s="5">
        <f ca="1">IF(H$11="x",0,_xlfn.NORM.INV(G127,Satokasvi!$H$8,Satokasvi!$I$8)*IF(H$8="x",(1+Toimenpiteet!$C$7),1)*IF(H$9="x",(1+Toimenpiteet!$C$34),1)*(1+H$30)*_xlfn.BINOM.INV(1,(1-(Satokasvi!$H$15*(1+H$41))),G127))</f>
        <v>0</v>
      </c>
      <c r="BH127" s="5">
        <f ca="1">IF(I$11="x",0,_xlfn.NORM.INV(H127,Satokasvi!$H$8,Satokasvi!$I$8)*IF(I$8="x",(1+Toimenpiteet!$C$7),1)*IF(I$9="x",(1+Toimenpiteet!$C$34),1)*(1+I$30)*_xlfn.BINOM.INV(1,(1-(Satokasvi!$H$15*(1+I$41))),H127))</f>
        <v>0</v>
      </c>
      <c r="BI127" s="5">
        <f ca="1">IF(J$11="x",0,_xlfn.NORM.INV(I127,Satokasvi!$H$8,Satokasvi!$I$8)*IF(J$8="x",(1+Toimenpiteet!$C$7),1)*IF(J$9="x",(1+Toimenpiteet!$C$34),1)*(1+J$30)*_xlfn.BINOM.INV(1,(1-(Satokasvi!$H$15*(1+J$41))),I127))</f>
        <v>0</v>
      </c>
      <c r="BJ127" s="5">
        <f ca="1">IF(K$11="x",0,_xlfn.NORM.INV(J127,Satokasvi!$H$8,Satokasvi!$I$8)*IF(K$8="x",(1+Toimenpiteet!$C$7),1)*IF(K$9="x",(1+Toimenpiteet!$C$34),1)*(1+K$30)*_xlfn.BINOM.INV(1,(1-(Satokasvi!$H$15*(1+K$41))),J127))</f>
        <v>0</v>
      </c>
      <c r="BK127" s="5">
        <f ca="1">IF(L$11="x",0,_xlfn.NORM.INV(K127,Satokasvi!$H$8,Satokasvi!$I$8)*IF(L$8="x",(1+Toimenpiteet!$C$7),1)*IF(L$9="x",(1+Toimenpiteet!$C$34),1)*(1+L$30)*_xlfn.BINOM.INV(1,(1-(Satokasvi!$H$15*(1+L$41))),K127))</f>
        <v>2439.009236758799</v>
      </c>
      <c r="BL127" s="5">
        <f ca="1">IF(M$11="x",0,_xlfn.NORM.INV(L127,Satokasvi!$H$8,Satokasvi!$I$8)*IF(M$8="x",(1+Toimenpiteet!$C$7),1)*IF(M$9="x",(1+Toimenpiteet!$C$34),1)*(1+M$30)*_xlfn.BINOM.INV(1,(1-(Satokasvi!$H$15*(1+M$41))),L127))</f>
        <v>2403.1669863727789</v>
      </c>
      <c r="BM127" s="5">
        <f ca="1">IF(N$11="x",0,_xlfn.NORM.INV(M127,Satokasvi!$H$8,Satokasvi!$I$8)*IF(N$8="x",(1+Toimenpiteet!$C$7),1)*IF(N$9="x",(1+Toimenpiteet!$C$34),1)*(1+N$30)*_xlfn.BINOM.INV(1,(1-(Satokasvi!$H$15*(1+N$41))),M127))</f>
        <v>0</v>
      </c>
      <c r="BN127" s="5">
        <f ca="1">IF(O$11="x",0,_xlfn.NORM.INV(N127,Satokasvi!$H$8,Satokasvi!$I$8)*IF(O$8="x",(1+Toimenpiteet!$C$7),1)*IF(O$9="x",(1+Toimenpiteet!$C$34),1)*(1+O$30)*_xlfn.BINOM.INV(1,(1-(Satokasvi!$H$15*(1+O$41))),N127))</f>
        <v>2336.3548941739059</v>
      </c>
      <c r="BO127" s="5">
        <f ca="1">IF(P$11="x",0,_xlfn.NORM.INV(O127,Satokasvi!$H$8,Satokasvi!$I$8)*IF(P$8="x",(1+Toimenpiteet!$C$7),1)*IF(P$9="x",(1+Toimenpiteet!$C$34),1)*(1+P$30)*_xlfn.BINOM.INV(1,(1-(Satokasvi!$H$15*(1+P$41))),O127))</f>
        <v>2833.5303737126665</v>
      </c>
      <c r="BP127" s="5">
        <f ca="1">IF(Q$11="x",0,_xlfn.NORM.INV(P127,Satokasvi!$H$8,Satokasvi!$I$8)*IF(Q$8="x",(1+Toimenpiteet!$C$7),1)*IF(Q$9="x",(1+Toimenpiteet!$C$34),1)*(1+Q$30)*_xlfn.BINOM.INV(1,(1-(Satokasvi!$H$15*(1+Q$41))),P127))</f>
        <v>0</v>
      </c>
      <c r="BQ127" s="5">
        <f ca="1">IF(R$11="x",0,_xlfn.NORM.INV(Q127,Satokasvi!$H$8,Satokasvi!$I$8)*IF(R$8="x",(1+Toimenpiteet!$C$7),1)*IF(R$9="x",(1+Toimenpiteet!$C$34),1)*(1+R$30)*_xlfn.BINOM.INV(1,(1-(Satokasvi!$H$15*(1+R$41))),Q127))</f>
        <v>0</v>
      </c>
      <c r="BR127" s="5">
        <f ca="1">IF(S$11="x",0,_xlfn.NORM.INV(R127,Satokasvi!$H$8,Satokasvi!$I$8)*IF(S$8="x",(1+Toimenpiteet!$C$7),1)*IF(S$9="x",(1+Toimenpiteet!$C$34),1)*(1+S$30)*_xlfn.BINOM.INV(1,(1-(Satokasvi!$H$15*(1+S$41))),R127))</f>
        <v>2731.7939938354912</v>
      </c>
      <c r="BS127" s="5">
        <f ca="1">IF(T$11="x",0,_xlfn.NORM.INV(S127,Satokasvi!$H$8,Satokasvi!$I$8)*IF(T$8="x",(1+Toimenpiteet!$C$7),1)*IF(T$9="x",(1+Toimenpiteet!$C$34),1)*(1+T$30)*_xlfn.BINOM.INV(1,(1-(Satokasvi!$H$15*(1+T$41))),S127))</f>
        <v>2591.1411869842905</v>
      </c>
      <c r="BT127" s="5">
        <f ca="1">IF(U$11="x",0,_xlfn.NORM.INV(T127,Satokasvi!$H$8,Satokasvi!$I$8)*IF(U$8="x",(1+Toimenpiteet!$C$7),1)*IF(U$9="x",(1+Toimenpiteet!$C$34),1)*(1+U$30)*_xlfn.BINOM.INV(1,(1-(Satokasvi!$H$15*(1+U$41))),T127))</f>
        <v>0</v>
      </c>
      <c r="BU127" s="5">
        <f ca="1">IF(V$11="x",0,_xlfn.NORM.INV(U127,Satokasvi!$H$8,Satokasvi!$I$8)*IF(V$8="x",(1+Toimenpiteet!$C$7),1)*IF(V$9="x",(1+Toimenpiteet!$C$34),1)*(1+V$30)*_xlfn.BINOM.INV(1,(1-(Satokasvi!$H$15*(1+V$41))),U127))</f>
        <v>0</v>
      </c>
      <c r="BV127" s="5">
        <f ca="1">IF(W$11="x",0,_xlfn.NORM.INV(V127,Satokasvi!$H$8,Satokasvi!$I$8)*IF(W$8="x",(1+Toimenpiteet!$C$7),1)*IF(W$9="x",(1+Toimenpiteet!$C$34),1)*(1+W$30)*_xlfn.BINOM.INV(1,(1-(Satokasvi!$H$15*(1+W$41))),V127))</f>
        <v>2344.1362566123889</v>
      </c>
      <c r="BW127" s="5">
        <f ca="1">IF(X$11="x",0,_xlfn.NORM.INV(W127,Satokasvi!$H$8,Satokasvi!$I$8)*IF(X$8="x",(1+Toimenpiteet!$C$7),1)*IF(X$9="x",(1+Toimenpiteet!$C$34),1)*(1+X$30)*_xlfn.BINOM.INV(1,(1-(Satokasvi!$H$15*(1+X$41))),W127))</f>
        <v>2649.7027251630188</v>
      </c>
      <c r="BX127" s="5">
        <f ca="1">IF(Y$11="x",0,_xlfn.NORM.INV(X127,Satokasvi!$H$8,Satokasvi!$I$8)*IF(Y$8="x",(1+Toimenpiteet!$C$7),1)*IF(Y$9="x",(1+Toimenpiteet!$C$34),1)*(1+Y$30)*_xlfn.BINOM.INV(1,(1-(Satokasvi!$H$15*(1+Y$41))),X127))</f>
        <v>2872.5211929147836</v>
      </c>
      <c r="BY127" s="5">
        <f ca="1">IF(Z$11="x",0,_xlfn.NORM.INV(Y127,Satokasvi!$H$8,Satokasvi!$I$8)*IF(Z$8="x",(1+Toimenpiteet!$C$7),1)*IF(Z$9="x",(1+Toimenpiteet!$C$34),1)*(1+Z$30)*_xlfn.BINOM.INV(1,(1-(Satokasvi!$H$15*(1+Z$41))),Y127))</f>
        <v>0</v>
      </c>
      <c r="BZ127" s="5">
        <f ca="1">IF(AA$11="x",0,_xlfn.NORM.INV(Z127,Satokasvi!$H$8,Satokasvi!$I$8)*IF(AA$8="x",(1+Toimenpiteet!$C$7),1)*IF(AA$9="x",(1+Toimenpiteet!$C$34),1)*(1+AA$30)*_xlfn.BINOM.INV(1,(1-(Satokasvi!$H$15*(1+AA$41))),Z127))</f>
        <v>2471.7500304637301</v>
      </c>
      <c r="CB127" s="35">
        <f ca="1">_xlfn.NORM.INV(RAND(),Satokasvi!$H$13,Satokasvi!$I$13)</f>
        <v>206.07729285991232</v>
      </c>
      <c r="CC127" s="35">
        <f ca="1">_xlfn.NORM.INV(RAND(),Satokasvi!$H$13,Satokasvi!$I$13)</f>
        <v>199.39516487876125</v>
      </c>
      <c r="CD127" s="35">
        <f ca="1">_xlfn.NORM.INV(RAND(),Satokasvi!$H$13,Satokasvi!$I$13)</f>
        <v>219.38561687151926</v>
      </c>
      <c r="CE127" s="35">
        <f ca="1">_xlfn.NORM.INV(RAND(),Satokasvi!$H$13,Satokasvi!$I$13)</f>
        <v>212.73710678980706</v>
      </c>
      <c r="CF127" s="35">
        <f ca="1">_xlfn.NORM.INV(RAND(),Satokasvi!$H$13,Satokasvi!$I$13)</f>
        <v>196.22472530284293</v>
      </c>
      <c r="CG127" s="35">
        <f ca="1">_xlfn.NORM.INV(RAND(),Satokasvi!$H$13,Satokasvi!$I$13)</f>
        <v>162.24864579884741</v>
      </c>
      <c r="CH127" s="35">
        <f ca="1">_xlfn.NORM.INV(RAND(),Satokasvi!$H$13,Satokasvi!$I$13)</f>
        <v>170.90016193859569</v>
      </c>
      <c r="CI127" s="35">
        <f ca="1">_xlfn.NORM.INV(RAND(),Satokasvi!$H$13,Satokasvi!$I$13)</f>
        <v>233.71402065832132</v>
      </c>
      <c r="CJ127" s="35">
        <f ca="1">_xlfn.NORM.INV(RAND(),Satokasvi!$H$13,Satokasvi!$I$13)</f>
        <v>188.03118853688952</v>
      </c>
      <c r="CK127" s="35">
        <f ca="1">_xlfn.NORM.INV(RAND(),Satokasvi!$H$13,Satokasvi!$I$13)</f>
        <v>189.22232646566965</v>
      </c>
      <c r="CL127" s="35">
        <f ca="1">_xlfn.NORM.INV(RAND(),Satokasvi!$H$13,Satokasvi!$I$13)</f>
        <v>130.82210997992422</v>
      </c>
      <c r="CM127" s="35">
        <f ca="1">_xlfn.NORM.INV(RAND(),Satokasvi!$H$13,Satokasvi!$I$13)</f>
        <v>241.62632790115882</v>
      </c>
      <c r="CN127" s="35">
        <f ca="1">_xlfn.NORM.INV(RAND(),Satokasvi!$H$13,Satokasvi!$I$13)</f>
        <v>161.21204639656645</v>
      </c>
      <c r="CO127" s="35">
        <f ca="1">_xlfn.NORM.INV(RAND(),Satokasvi!$H$13,Satokasvi!$I$13)</f>
        <v>189.33067279941747</v>
      </c>
      <c r="CP127" s="35">
        <f ca="1">_xlfn.NORM.INV(RAND(),Satokasvi!$H$13,Satokasvi!$I$13)</f>
        <v>187.55234567224693</v>
      </c>
      <c r="CQ127" s="35">
        <f ca="1">_xlfn.NORM.INV(RAND(),Satokasvi!$H$13,Satokasvi!$I$13)</f>
        <v>199.89228099533355</v>
      </c>
      <c r="CR127" s="35">
        <f ca="1">_xlfn.NORM.INV(RAND(),Satokasvi!$H$13,Satokasvi!$I$13)</f>
        <v>197.28670224853269</v>
      </c>
      <c r="CS127" s="35">
        <f ca="1">_xlfn.NORM.INV(RAND(),Satokasvi!$H$13,Satokasvi!$I$13)</f>
        <v>175.56634704995236</v>
      </c>
      <c r="CT127" s="35">
        <f ca="1">_xlfn.NORM.INV(RAND(),Satokasvi!$H$13,Satokasvi!$I$13)</f>
        <v>225.6542995924508</v>
      </c>
      <c r="CU127" s="35">
        <f ca="1">_xlfn.NORM.INV(RAND(),Satokasvi!$H$13,Satokasvi!$I$13)</f>
        <v>144.63717620692501</v>
      </c>
      <c r="CV127" s="35">
        <f ca="1">_xlfn.NORM.INV(RAND(),Satokasvi!$H$13,Satokasvi!$I$13)</f>
        <v>297.43709624828091</v>
      </c>
      <c r="CW127" s="35">
        <f ca="1">_xlfn.NORM.INV(RAND(),Satokasvi!$H$13,Satokasvi!$I$13)</f>
        <v>215.44227302937395</v>
      </c>
      <c r="CX127" s="35">
        <f ca="1">_xlfn.NORM.INV(RAND(),Satokasvi!$H$13,Satokasvi!$I$13)</f>
        <v>219.05329875441797</v>
      </c>
      <c r="CY127" s="35">
        <f ca="1">_xlfn.NORM.INV(RAND(),Satokasvi!$H$13,Satokasvi!$I$13)</f>
        <v>234.98905724126396</v>
      </c>
      <c r="CZ127" s="35">
        <f ca="1">_xlfn.NORM.INV(RAND(),Satokasvi!$H$13,Satokasvi!$I$13)</f>
        <v>328.29262935330269</v>
      </c>
      <c r="DB127" s="37">
        <f ca="1">(AB127*(CB127/1000)+(Satokasvi!$E$28-Satokasvi!$E$7))/(1+$C$13)^DB$61</f>
        <v>306.61596675318407</v>
      </c>
      <c r="DC127" s="37">
        <f ca="1">(AC127*(CC127/1000)+(Satokasvi!$E$28-Satokasvi!$E$7))/(1+$C$13)^DC$61</f>
        <v>200.02191616075456</v>
      </c>
      <c r="DD127" s="37">
        <f ca="1">(AD127*(CD127/1000)+(Satokasvi!$E$28-Satokasvi!$E$7))/(1+$C$13)^DD$61</f>
        <v>255.72321059780174</v>
      </c>
      <c r="DE127" s="37">
        <f ca="1">(AE127*(CE127/1000)+(Satokasvi!$E$28-Satokasvi!$E$7))/(1+$C$13)^DE$61</f>
        <v>313.9367357733862</v>
      </c>
      <c r="DF127" s="37">
        <f ca="1">(AF127*(CF127/1000)+(Satokasvi!$E$28-Satokasvi!$E$7))/(1+$C$13)^DF$61</f>
        <v>-228.59132786180348</v>
      </c>
      <c r="DG127" s="37">
        <f ca="1">(AG127*(CG127/1000)+(Satokasvi!$E$28-Satokasvi!$E$7))/(1+$C$13)^DG$61</f>
        <v>-221.93332802116842</v>
      </c>
      <c r="DH127" s="37">
        <f ca="1">(AH127*(CH127/1000)+(Satokasvi!$E$28-Satokasvi!$E$7))/(1+$C$13)^DH$61</f>
        <v>-215.46925050598875</v>
      </c>
      <c r="DI127" s="37">
        <f ca="1">(AI127*(CI127/1000)+(Satokasvi!$E$28-Satokasvi!$E$7))/(1+$C$13)^DI$61</f>
        <v>-209.19344709319299</v>
      </c>
      <c r="DJ127" s="37">
        <f ca="1">(AJ127*(CJ127/1000)+(Satokasvi!$E$28-Satokasvi!$E$7))/(1+$C$13)^DJ$61</f>
        <v>-203.10043407106113</v>
      </c>
      <c r="DK127" s="37">
        <f ca="1">(AK127*(CK127/1000)+(Satokasvi!$E$28-Satokasvi!$E$7))/(1+$C$13)^DK$61</f>
        <v>146.22561721188598</v>
      </c>
      <c r="DL127" s="37">
        <f ca="1">(AL127*(CL127/1000)+(Satokasvi!$E$28-Satokasvi!$E$7))/(1+$C$13)^DL$61</f>
        <v>35.678491067073523</v>
      </c>
      <c r="DM127" s="37">
        <f ca="1">(AM127*(CM127/1000)+(Satokasvi!$E$28-Satokasvi!$E$7))/(1+$C$13)^DM$61</f>
        <v>-185.86566825113789</v>
      </c>
      <c r="DN127" s="37">
        <f ca="1">(AN127*(CN127/1000)+(Satokasvi!$E$28-Satokasvi!$E$7))/(1+$C$13)^DN$61</f>
        <v>76.027232181136611</v>
      </c>
      <c r="DO127" s="37">
        <f ca="1">(AO127*(CO127/1000)+(Satokasvi!$E$28-Satokasvi!$E$7))/(1+$C$13)^DO$61</f>
        <v>179.47643540855611</v>
      </c>
      <c r="DP127" s="37">
        <f ca="1">(AP127*(CP127/1000)+(Satokasvi!$E$28-Satokasvi!$E$7))/(1+$C$13)^DP$61</f>
        <v>-170.09341606013018</v>
      </c>
      <c r="DQ127" s="37">
        <f ca="1">(AQ127*(CQ127/1000)+(Satokasvi!$E$28-Satokasvi!$E$7))/(1+$C$13)^DQ$61</f>
        <v>-165.13923889333032</v>
      </c>
      <c r="DR127" s="37">
        <f ca="1">(AR127*(CR127/1000)+(Satokasvi!$E$28-Satokasvi!$E$7))/(1+$C$13)^DR$61</f>
        <v>165.74221538474634</v>
      </c>
      <c r="DS127" s="37">
        <f ca="1">(AS127*(CS127/1000)+(Satokasvi!$E$28-Satokasvi!$E$7))/(1+$C$13)^DS$61</f>
        <v>111.55633499691929</v>
      </c>
      <c r="DT127" s="37">
        <f ca="1">(AT127*(CT127/1000)+(Satokasvi!$E$28-Satokasvi!$E$7))/(1+$C$13)^DT$61</f>
        <v>-151.12579710516013</v>
      </c>
      <c r="DU127" s="37">
        <f ca="1">(AU127*(CU127/1000)+(Satokasvi!$E$28-Satokasvi!$E$7))/(1+$C$13)^DU$61</f>
        <v>-146.72407485937876</v>
      </c>
      <c r="DV127" s="37">
        <f ca="1">(AV127*(CV127/1000)+(Satokasvi!$E$28-Satokasvi!$E$7))/(1+$C$13)^DV$61</f>
        <v>232.34657991820541</v>
      </c>
      <c r="DW127" s="37">
        <f ca="1">(AW127*(CW127/1000)+(Satokasvi!$E$28-Satokasvi!$E$7))/(1+$C$13)^DW$61</f>
        <v>159.62498503308603</v>
      </c>
      <c r="DX127" s="37">
        <f ca="1">(AX127*(CX127/1000)+(Satokasvi!$E$28-Satokasvi!$E$7))/(1+$C$13)^DX$61</f>
        <v>184.5549921406986</v>
      </c>
      <c r="DY127" s="37">
        <f ca="1">(AY127*(CY127/1000)+(Satokasvi!$E$28-Satokasvi!$E$7))/(1+$C$13)^DY$61</f>
        <v>-130.36244012997</v>
      </c>
      <c r="DZ127" s="37">
        <f ca="1">(AZ127*(CZ127/1000)+(Satokasvi!$E$28-Satokasvi!$E$7))/(1+$C$13)^DZ$61</f>
        <v>260.99105777435102</v>
      </c>
      <c r="EB127" s="37">
        <f ca="1">IF(C$11="x",Toimenpiteet!$E$115,BB127*(CB127/1000)+(Satokasvi!$E$28-Satokasvi!$E$7)+IF(C$8="x",Toimenpiteet!$E$29,0)+IF(C$9="x",Toimenpiteet!$E$60,0)+IF(C$10="x",Toimenpiteet!$E$88,0))/(1+$C$13)^EB$61</f>
        <v>306.61596675318407</v>
      </c>
      <c r="EC127" s="37">
        <f ca="1">IF(D$11="x",Toimenpiteet!$E$115,BC127*(CC127/1000)+(Satokasvi!$E$28-Satokasvi!$E$7)+IF(D$8="x",Toimenpiteet!$E$29,0)+IF(D$9="x",Toimenpiteet!$E$60,0)+IF(D$10="x",Toimenpiteet!$E$88,0))/(1+$C$13)^EC$61</f>
        <v>200.02191616075456</v>
      </c>
      <c r="ED127" s="37">
        <f ca="1">IF(E$11="x",Toimenpiteet!$E$115,BD127*(CD127/1000)+(Satokasvi!$E$28-Satokasvi!$E$7)+IF(E$8="x",Toimenpiteet!$E$29,0)+IF(E$9="x",Toimenpiteet!$E$60,0)+IF(E$10="x",Toimenpiteet!$E$88,0))/(1+$C$13)^ED$61</f>
        <v>255.72321059780174</v>
      </c>
      <c r="EE127" s="37">
        <f ca="1">IF(F$11="x",Toimenpiteet!$E$115,BE127*(CE127/1000)+(Satokasvi!$E$28-Satokasvi!$E$7)+IF(F$8="x",Toimenpiteet!$E$29,0)+IF(F$9="x",Toimenpiteet!$E$60,0)+IF(F$10="x",Toimenpiteet!$E$88,0))/(1+$C$13)^EE$61</f>
        <v>313.9367357733862</v>
      </c>
      <c r="EF127" s="37">
        <f ca="1">IF(G$11="x",Toimenpiteet!$E$115,BF127*(CF127/1000)+(Satokasvi!$E$28-Satokasvi!$E$7)+IF(G$8="x",Toimenpiteet!$E$29,0)+IF(G$9="x",Toimenpiteet!$E$60,0)+IF(G$10="x",Toimenpiteet!$E$88,0))/(1+$C$13)^EF$61</f>
        <v>-228.59132786180348</v>
      </c>
      <c r="EG127" s="37">
        <f ca="1">IF(H$11="x",Toimenpiteet!$E$115,BG127*(CG127/1000)+(Satokasvi!$E$28-Satokasvi!$E$7)+IF(H$8="x",Toimenpiteet!$E$29,0)+IF(H$9="x",Toimenpiteet!$E$60,0)+IF(H$10="x",Toimenpiteet!$E$88,0))/(1+$C$13)^EG$61</f>
        <v>-221.93332802116842</v>
      </c>
      <c r="EH127" s="37">
        <f ca="1">IF(I$11="x",Toimenpiteet!$E$115,BH127*(CH127/1000)+(Satokasvi!$E$28-Satokasvi!$E$7)+IF(I$8="x",Toimenpiteet!$E$29,0)+IF(I$9="x",Toimenpiteet!$E$60,0)+IF(I$10="x",Toimenpiteet!$E$88,0))/(1+$C$13)^EH$61</f>
        <v>-215.46925050598875</v>
      </c>
      <c r="EI127" s="37">
        <f ca="1">IF(J$11="x",Toimenpiteet!$E$115,BI127*(CI127/1000)+(Satokasvi!$E$28-Satokasvi!$E$7)+IF(J$8="x",Toimenpiteet!$E$29,0)+IF(J$9="x",Toimenpiteet!$E$60,0)+IF(J$10="x",Toimenpiteet!$E$88,0))/(1+$C$13)^EI$61</f>
        <v>-209.19344709319299</v>
      </c>
      <c r="EJ127" s="37">
        <f ca="1">IF(K$11="x",Toimenpiteet!$E$115,BJ127*(CJ127/1000)+(Satokasvi!$E$28-Satokasvi!$E$7)+IF(K$8="x",Toimenpiteet!$E$29,0)+IF(K$9="x",Toimenpiteet!$E$60,0)+IF(K$10="x",Toimenpiteet!$E$88,0))/(1+$C$13)^EJ$61</f>
        <v>-203.10043407106113</v>
      </c>
      <c r="EK127" s="37">
        <f ca="1">IF(L$11="x",Toimenpiteet!$E$115,BK127*(CK127/1000)+(Satokasvi!$E$28-Satokasvi!$E$7)+IF(L$8="x",Toimenpiteet!$E$29,0)+IF(L$9="x",Toimenpiteet!$E$60,0)+IF(L$10="x",Toimenpiteet!$E$88,0))/(1+$C$13)^EK$61</f>
        <v>146.22561721188598</v>
      </c>
      <c r="EL127" s="37">
        <f ca="1">IF(M$11="x",Toimenpiteet!$E$115,BL127*(CL127/1000)+(Satokasvi!$E$28-Satokasvi!$E$7)+IF(M$8="x",Toimenpiteet!$E$29,0)+IF(M$9="x",Toimenpiteet!$E$60,0)+IF(M$10="x",Toimenpiteet!$E$88,0))/(1+$C$13)^EL$61</f>
        <v>35.678491067073523</v>
      </c>
      <c r="EM127" s="37">
        <f ca="1">IF(N$11="x",Toimenpiteet!$E$115,BM127*(CM127/1000)+(Satokasvi!$E$28-Satokasvi!$E$7)+IF(N$8="x",Toimenpiteet!$E$29,0)+IF(N$9="x",Toimenpiteet!$E$60,0)+IF(N$10="x",Toimenpiteet!$E$88,0))/(1+$C$13)^EM$61</f>
        <v>-185.86566825113789</v>
      </c>
      <c r="EN127" s="37">
        <f ca="1">IF(O$11="x",Toimenpiteet!$E$115,BN127*(CN127/1000)+(Satokasvi!$E$28-Satokasvi!$E$7)+IF(O$8="x",Toimenpiteet!$E$29,0)+IF(O$9="x",Toimenpiteet!$E$60,0)+IF(O$10="x",Toimenpiteet!$E$88,0))/(1+$C$13)^EN$61</f>
        <v>76.027232181136611</v>
      </c>
      <c r="EO127" s="37">
        <f ca="1">IF(P$11="x",Toimenpiteet!$E$115,BO127*(CO127/1000)+(Satokasvi!$E$28-Satokasvi!$E$7)+IF(P$8="x",Toimenpiteet!$E$29,0)+IF(P$9="x",Toimenpiteet!$E$60,0)+IF(P$10="x",Toimenpiteet!$E$88,0))/(1+$C$13)^EO$61</f>
        <v>179.47643540855611</v>
      </c>
      <c r="EP127" s="37">
        <f ca="1">IF(Q$11="x",Toimenpiteet!$E$115,BP127*(CP127/1000)+(Satokasvi!$E$28-Satokasvi!$E$7)+IF(Q$8="x",Toimenpiteet!$E$29,0)+IF(Q$9="x",Toimenpiteet!$E$60,0)+IF(Q$10="x",Toimenpiteet!$E$88,0))/(1+$C$13)^EP$61</f>
        <v>-170.09341606013018</v>
      </c>
      <c r="EQ127" s="37">
        <f ca="1">IF(R$11="x",Toimenpiteet!$E$115,BQ127*(CQ127/1000)+(Satokasvi!$E$28-Satokasvi!$E$7)+IF(R$8="x",Toimenpiteet!$E$29,0)+IF(R$9="x",Toimenpiteet!$E$60,0)+IF(R$10="x",Toimenpiteet!$E$88,0))/(1+$C$13)^EQ$61</f>
        <v>-165.13923889333032</v>
      </c>
      <c r="ER127" s="37">
        <f ca="1">IF(S$11="x",Toimenpiteet!$E$115,BR127*(CR127/1000)+(Satokasvi!$E$28-Satokasvi!$E$7)+IF(S$8="x",Toimenpiteet!$E$29,0)+IF(S$9="x",Toimenpiteet!$E$60,0)+IF(S$10="x",Toimenpiteet!$E$88,0))/(1+$C$13)^ER$61</f>
        <v>165.74221538474634</v>
      </c>
      <c r="ES127" s="37">
        <f ca="1">IF(T$11="x",Toimenpiteet!$E$115,BS127*(CS127/1000)+(Satokasvi!$E$28-Satokasvi!$E$7)+IF(T$8="x",Toimenpiteet!$E$29,0)+IF(T$9="x",Toimenpiteet!$E$60,0)+IF(T$10="x",Toimenpiteet!$E$88,0))/(1+$C$13)^ES$61</f>
        <v>111.55633499691929</v>
      </c>
      <c r="ET127" s="37">
        <f ca="1">IF(U$11="x",Toimenpiteet!$E$115,BT127*(CT127/1000)+(Satokasvi!$E$28-Satokasvi!$E$7)+IF(U$8="x",Toimenpiteet!$E$29,0)+IF(U$9="x",Toimenpiteet!$E$60,0)+IF(U$10="x",Toimenpiteet!$E$88,0))/(1+$C$13)^ET$61</f>
        <v>-151.12579710516013</v>
      </c>
      <c r="EU127" s="37">
        <f ca="1">IF(V$11="x",Toimenpiteet!$E$115,BU127*(CU127/1000)+(Satokasvi!$E$28-Satokasvi!$E$7)+IF(V$8="x",Toimenpiteet!$E$29,0)+IF(V$9="x",Toimenpiteet!$E$60,0)+IF(V$10="x",Toimenpiteet!$E$88,0))/(1+$C$13)^EU$61</f>
        <v>-146.72407485937876</v>
      </c>
      <c r="EV127" s="37">
        <f ca="1">IF(W$11="x",Toimenpiteet!$E$115,BV127*(CV127/1000)+(Satokasvi!$E$28-Satokasvi!$E$7)+IF(W$8="x",Toimenpiteet!$E$29,0)+IF(W$9="x",Toimenpiteet!$E$60,0)+IF(W$10="x",Toimenpiteet!$E$88,0))/(1+$C$13)^EV$61</f>
        <v>232.34657991820541</v>
      </c>
      <c r="EW127" s="37">
        <f ca="1">IF(X$11="x",Toimenpiteet!$E$115,BW127*(CW127/1000)+(Satokasvi!$E$28-Satokasvi!$E$7)+IF(X$8="x",Toimenpiteet!$E$29,0)+IF(X$9="x",Toimenpiteet!$E$60,0)+IF(X$10="x",Toimenpiteet!$E$88,0))/(1+$C$13)^EW$61</f>
        <v>159.62498503308603</v>
      </c>
      <c r="EX127" s="37">
        <f ca="1">IF(Y$11="x",Toimenpiteet!$E$115,BX127*(CX127/1000)+(Satokasvi!$E$28-Satokasvi!$E$7)+IF(Y$8="x",Toimenpiteet!$E$29,0)+IF(Y$9="x",Toimenpiteet!$E$60,0)+IF(Y$10="x",Toimenpiteet!$E$88,0))/(1+$C$13)^EX$61</f>
        <v>184.5549921406986</v>
      </c>
      <c r="EY127" s="37">
        <f ca="1">IF(Z$11="x",Toimenpiteet!$E$115,BY127*(CY127/1000)+(Satokasvi!$E$28-Satokasvi!$E$7)+IF(Z$8="x",Toimenpiteet!$E$29,0)+IF(Z$9="x",Toimenpiteet!$E$60,0)+IF(Z$10="x",Toimenpiteet!$E$88,0))/(1+$C$13)^EY$61</f>
        <v>-130.36244012997</v>
      </c>
      <c r="EZ127" s="37">
        <f ca="1">IF(AA$11="x",Toimenpiteet!$E$115,BZ127*(CZ127/1000)+(Satokasvi!$E$28-Satokasvi!$E$7)+IF(AA$8="x",Toimenpiteet!$E$29,0)+IF(AA$9="x",Toimenpiteet!$E$60,0)+IF(AA$10="x",Toimenpiteet!$E$88,0))/(1+$C$13)^EZ$61</f>
        <v>260.99105777435102</v>
      </c>
      <c r="FA127" s="37"/>
      <c r="FB127" s="37">
        <f t="shared" ref="FB127:FB161" ca="1" si="118">DB127</f>
        <v>306.61596675318407</v>
      </c>
      <c r="FC127" s="37">
        <f t="shared" ref="FC127:FC161" ca="1" si="119">FB127+DC127</f>
        <v>506.6378829139386</v>
      </c>
      <c r="FD127" s="37">
        <f t="shared" ref="FD127:FD161" ca="1" si="120">FC127+DD127</f>
        <v>762.36109351174036</v>
      </c>
      <c r="FE127" s="37">
        <f t="shared" ref="FE127:FE161" ca="1" si="121">FD127+DE127</f>
        <v>1076.2978292851267</v>
      </c>
      <c r="FF127" s="37">
        <f t="shared" ref="FF127:FF161" ca="1" si="122">FE127+DF127</f>
        <v>847.70650142332318</v>
      </c>
      <c r="FG127" s="37">
        <f t="shared" ref="FG127:FG161" ca="1" si="123">FF127+DG127</f>
        <v>625.77317340215473</v>
      </c>
      <c r="FH127" s="37">
        <f t="shared" ref="FH127:FH161" ca="1" si="124">FG127+DH127</f>
        <v>410.303922896166</v>
      </c>
      <c r="FI127" s="37">
        <f t="shared" ref="FI127:FI161" ca="1" si="125">FH127+DI127</f>
        <v>201.11047580297301</v>
      </c>
      <c r="FJ127" s="37">
        <f t="shared" ref="FJ127:FJ161" ca="1" si="126">FI127+DJ127</f>
        <v>-1.9899582680881167</v>
      </c>
      <c r="FK127" s="37">
        <f t="shared" ref="FK127:FK161" ca="1" si="127">FJ127+DK127</f>
        <v>144.23565894379786</v>
      </c>
      <c r="FL127" s="37">
        <f t="shared" ref="FL127:FL161" ca="1" si="128">FK127+DL127</f>
        <v>179.91415001087137</v>
      </c>
      <c r="FM127" s="37">
        <f t="shared" ref="FM127:FM161" ca="1" si="129">FL127+DM127</f>
        <v>-5.9515182402665232</v>
      </c>
      <c r="FN127" s="37">
        <f t="shared" ref="FN127:FN161" ca="1" si="130">FM127+DN127</f>
        <v>70.075713940870088</v>
      </c>
      <c r="FO127" s="37">
        <f t="shared" ref="FO127:FO161" ca="1" si="131">FN127+DO127</f>
        <v>249.5521493494262</v>
      </c>
      <c r="FP127" s="37">
        <f t="shared" ref="FP127:FP161" ca="1" si="132">FO127+DP127</f>
        <v>79.458733289296021</v>
      </c>
      <c r="FQ127" s="37">
        <f t="shared" ref="FQ127:FQ161" ca="1" si="133">FP127+DQ127</f>
        <v>-85.680505604034295</v>
      </c>
      <c r="FR127" s="37">
        <f t="shared" ref="FR127:FR161" ca="1" si="134">FQ127+DR127</f>
        <v>80.06170978071205</v>
      </c>
      <c r="FS127" s="37">
        <f t="shared" ref="FS127:FS161" ca="1" si="135">FR127+DS127</f>
        <v>191.61804477763133</v>
      </c>
      <c r="FT127" s="37">
        <f t="shared" ref="FT127:FT161" ca="1" si="136">FS127+DT127</f>
        <v>40.492247672471194</v>
      </c>
      <c r="FU127" s="37">
        <f t="shared" ref="FU127:FU161" ca="1" si="137">FT127+DU127</f>
        <v>-106.23182718690757</v>
      </c>
      <c r="FV127" s="37">
        <f t="shared" ref="FV127:FV161" ca="1" si="138">FU127+DV127</f>
        <v>126.11475273129784</v>
      </c>
      <c r="FW127" s="37">
        <f t="shared" ref="FW127:FW161" ca="1" si="139">FV127+DW127</f>
        <v>285.7397377643839</v>
      </c>
      <c r="FX127" s="37">
        <f t="shared" ref="FX127:FX161" ca="1" si="140">FW127+DX127</f>
        <v>470.29472990508248</v>
      </c>
      <c r="FY127" s="37">
        <f t="shared" ref="FY127:FY161" ca="1" si="141">FX127+DY127</f>
        <v>339.93228977511251</v>
      </c>
      <c r="FZ127" s="37">
        <f t="shared" ref="FZ127:FZ161" ca="1" si="142">FY127+DZ127</f>
        <v>600.92334754946353</v>
      </c>
      <c r="GA127" s="37"/>
      <c r="GB127" s="37">
        <f t="shared" ref="GB127:GB161" ca="1" si="143">EB127</f>
        <v>306.61596675318407</v>
      </c>
      <c r="GC127" s="37">
        <f t="shared" ref="GC127:GC161" ca="1" si="144">GB127+EC127</f>
        <v>506.6378829139386</v>
      </c>
      <c r="GD127" s="37">
        <f t="shared" ca="1" si="94"/>
        <v>762.36109351174036</v>
      </c>
      <c r="GE127" s="37">
        <f t="shared" ca="1" si="95"/>
        <v>1076.2978292851267</v>
      </c>
      <c r="GF127" s="37">
        <f t="shared" ca="1" si="96"/>
        <v>847.70650142332318</v>
      </c>
      <c r="GG127" s="37">
        <f t="shared" ca="1" si="97"/>
        <v>625.77317340215473</v>
      </c>
      <c r="GH127" s="37">
        <f t="shared" ca="1" si="98"/>
        <v>410.303922896166</v>
      </c>
      <c r="GI127" s="37">
        <f t="shared" ca="1" si="99"/>
        <v>201.11047580297301</v>
      </c>
      <c r="GJ127" s="37">
        <f t="shared" ca="1" si="100"/>
        <v>-1.9899582680881167</v>
      </c>
      <c r="GK127" s="37">
        <f t="shared" ca="1" si="101"/>
        <v>144.23565894379786</v>
      </c>
      <c r="GL127" s="37">
        <f t="shared" ca="1" si="102"/>
        <v>179.91415001087137</v>
      </c>
      <c r="GM127" s="37">
        <f t="shared" ca="1" si="103"/>
        <v>-5.9515182402665232</v>
      </c>
      <c r="GN127" s="37">
        <f t="shared" ca="1" si="104"/>
        <v>70.075713940870088</v>
      </c>
      <c r="GO127" s="37">
        <f t="shared" ca="1" si="105"/>
        <v>249.5521493494262</v>
      </c>
      <c r="GP127" s="37">
        <f t="shared" ca="1" si="106"/>
        <v>79.458733289296021</v>
      </c>
      <c r="GQ127" s="37">
        <f t="shared" ca="1" si="107"/>
        <v>-85.680505604034295</v>
      </c>
      <c r="GR127" s="37">
        <f t="shared" ca="1" si="108"/>
        <v>80.06170978071205</v>
      </c>
      <c r="GS127" s="37">
        <f t="shared" ca="1" si="109"/>
        <v>191.61804477763133</v>
      </c>
      <c r="GT127" s="37">
        <f t="shared" ca="1" si="110"/>
        <v>40.492247672471194</v>
      </c>
      <c r="GU127" s="37">
        <f t="shared" ca="1" si="111"/>
        <v>-106.23182718690757</v>
      </c>
      <c r="GV127" s="37">
        <f t="shared" ca="1" si="112"/>
        <v>126.11475273129784</v>
      </c>
      <c r="GW127" s="37">
        <f t="shared" ca="1" si="113"/>
        <v>285.7397377643839</v>
      </c>
      <c r="GX127" s="37">
        <f t="shared" ca="1" si="114"/>
        <v>470.29472990508248</v>
      </c>
      <c r="GY127" s="37">
        <f t="shared" ca="1" si="115"/>
        <v>339.93228977511251</v>
      </c>
      <c r="GZ127" s="37">
        <f t="shared" ca="1" si="116"/>
        <v>600.92334754946353</v>
      </c>
      <c r="HA127" s="37"/>
      <c r="HB127" s="37">
        <f t="shared" ca="1" si="77"/>
        <v>847.70650142332318</v>
      </c>
      <c r="HC127" s="37">
        <f t="shared" ref="HC127:HC161" ca="1" si="145">_xlfn.XLOOKUP($BE$18,$GB$61:$GZ$61,GB127:GZ127)</f>
        <v>847.70650142332318</v>
      </c>
      <c r="HD127" s="37">
        <f t="shared" ref="HD127:HD161" ca="1" si="146">IF(HC127&gt;HB127,1,0)</f>
        <v>0</v>
      </c>
      <c r="HE127" s="5"/>
      <c r="HF127" s="37">
        <f t="shared" si="92"/>
        <v>-5.555555555555558E-2</v>
      </c>
      <c r="HG127" s="37">
        <f>$HG$74</f>
        <v>5.5555555555555566E-2</v>
      </c>
      <c r="HH127" s="19">
        <f>IF(C$11="x",0,Satokasvi!$H$6*(1+$HF127)*(1+_xlfn.XLOOKUP($HG127,$HG$67:$HG$76,HH$67:HH$76)))</f>
        <v>2374.228395061728</v>
      </c>
      <c r="HI127" s="35">
        <f>IF(D$11="x",0,Satokasvi!$H$6*(1+$HF127)*(1+_xlfn.XLOOKUP($HG127,$HG$67:$HG$76,HI$67:HI$76)))</f>
        <v>2387.3456790123455</v>
      </c>
      <c r="HJ127" s="35">
        <f>IF(E$11="x",0,Satokasvi!$H$6*(1+$HF127)*(1+_xlfn.XLOOKUP($HG127,$HG$67:$HG$76,HJ$67:HJ$76)))</f>
        <v>2400.4629629629626</v>
      </c>
      <c r="HK127" s="35">
        <f>IF(F$11="x",0,Satokasvi!$H$6*(1+$HF127)*(1+_xlfn.XLOOKUP($HG127,$HG$67:$HG$76,HK$67:HK$76)))</f>
        <v>2413.5802469135797</v>
      </c>
      <c r="HL127" s="35">
        <f>IF(G$11="x",0,Satokasvi!$H$6*(1+$HF127)*(1+_xlfn.XLOOKUP($HG127,$HG$67:$HG$76,HL$67:HL$76)))</f>
        <v>2426.6975308641972</v>
      </c>
      <c r="HM127" s="35">
        <f>IF(H$11="x",0,Satokasvi!$H$6*(1+$HF127)*(1+_xlfn.XLOOKUP($HG127,$HG$67:$HG$76,HM$67:HM$76)))</f>
        <v>2439.8148148148148</v>
      </c>
      <c r="HN127" s="35">
        <f>IF(I$11="x",0,Satokasvi!$H$6*(1+$HF127)*(1+_xlfn.XLOOKUP($HG127,$HG$67:$HG$76,HN$67:HN$76)))</f>
        <v>2452.9320987654319</v>
      </c>
      <c r="HO127" s="35">
        <f>IF(J$11="x",0,Satokasvi!$H$6*(1+$HF127)*(1+_xlfn.XLOOKUP($HG127,$HG$67:$HG$76,HO$67:HO$76)))</f>
        <v>2466.0493827160494</v>
      </c>
      <c r="HP127" s="35">
        <f>IF(K$11="x",0,Satokasvi!$H$6*(1+$HF127)*(1+_xlfn.XLOOKUP($HG127,$HG$67:$HG$76,HP$67:HP$76)))</f>
        <v>2479.1666666666665</v>
      </c>
      <c r="HQ127" s="35">
        <f>IF(L$11="x",0,Satokasvi!$H$6*(1+$HF127)*(1+_xlfn.XLOOKUP($HG127,$HG$67:$HG$76,HQ$67:HQ$76)))</f>
        <v>2492.2839506172836</v>
      </c>
      <c r="HR127" s="35">
        <f>IF(M$11="x",0,Satokasvi!$H$6*(1+$HF127)*(1+_xlfn.XLOOKUP($HG127,$HG$67:$HG$76,HR$67:HR$76)))</f>
        <v>2492.2839506172836</v>
      </c>
      <c r="HS127" s="35">
        <f>IF(N$11="x",0,Satokasvi!$H$6*(1+$HF127)*(1+_xlfn.XLOOKUP($HG127,$HG$67:$HG$76,HS$67:HS$76)))</f>
        <v>2492.2839506172836</v>
      </c>
      <c r="HT127" s="35">
        <f>IF(O$11="x",0,Satokasvi!$H$6*(1+$HF127)*(1+_xlfn.XLOOKUP($HG127,$HG$67:$HG$76,HT$67:HT$76)))</f>
        <v>2492.2839506172836</v>
      </c>
      <c r="HU127" s="35">
        <f>IF(P$11="x",0,Satokasvi!$H$6*(1+$HF127)*(1+_xlfn.XLOOKUP($HG127,$HG$67:$HG$76,HU$67:HU$76)))</f>
        <v>2492.2839506172836</v>
      </c>
      <c r="HV127" s="35">
        <f>IF(Q$11="x",0,Satokasvi!$H$6*(1+$HF127)*(1+_xlfn.XLOOKUP($HG127,$HG$67:$HG$76,HV$67:HV$76)))</f>
        <v>2492.2839506172836</v>
      </c>
      <c r="HW127" s="35">
        <f>IF(R$11="x",0,Satokasvi!$H$6*(1+$HF127)*(1+_xlfn.XLOOKUP($HG127,$HG$67:$HG$76,HW$67:HW$76)))</f>
        <v>2492.2839506172836</v>
      </c>
      <c r="HX127" s="35">
        <f>IF(S$11="x",0,Satokasvi!$H$6*(1+$HF127)*(1+_xlfn.XLOOKUP($HG127,$HG$67:$HG$76,HX$67:HX$76)))</f>
        <v>2492.2839506172836</v>
      </c>
      <c r="HY127" s="35">
        <f>IF(T$11="x",0,Satokasvi!$H$6*(1+$HF127)*(1+_xlfn.XLOOKUP($HG127,$HG$67:$HG$76,HY$67:HY$76)))</f>
        <v>2492.2839506172836</v>
      </c>
      <c r="HZ127" s="35">
        <f>IF(U$11="x",0,Satokasvi!$H$6*(1+$HF127)*(1+_xlfn.XLOOKUP($HG127,$HG$67:$HG$76,HZ$67:HZ$76)))</f>
        <v>2492.2839506172836</v>
      </c>
      <c r="IA127" s="35">
        <f>IF(V$11="x",0,Satokasvi!$H$6*(1+$HF127)*(1+_xlfn.XLOOKUP($HG127,$HG$67:$HG$76,IA$67:IA$76)))</f>
        <v>2492.2839506172836</v>
      </c>
      <c r="IB127" s="35">
        <f>IF(W$11="x",0,Satokasvi!$H$6*(1+$HF127)*(1+_xlfn.XLOOKUP($HG127,$HG$67:$HG$76,IB$67:IB$76)))</f>
        <v>2492.2839506172836</v>
      </c>
      <c r="IC127" s="35">
        <f>IF(X$11="x",0,Satokasvi!$H$6*(1+$HF127)*(1+_xlfn.XLOOKUP($HG127,$HG$67:$HG$76,IC$67:IC$76)))</f>
        <v>2492.2839506172836</v>
      </c>
      <c r="ID127" s="35">
        <f>IF(Y$11="x",0,Satokasvi!$H$6*(1+$HF127)*(1+_xlfn.XLOOKUP($HG127,$HG$67:$HG$76,ID$67:ID$76)))</f>
        <v>2492.2839506172836</v>
      </c>
      <c r="IE127" s="35">
        <f>IF(Z$11="x",0,Satokasvi!$H$6*(1+$HF127)*(1+_xlfn.XLOOKUP($HG127,$HG$67:$HG$76,IE$67:IE$76)))</f>
        <v>2492.2839506172836</v>
      </c>
      <c r="IF127" s="35">
        <f>IF(AA$11="x",0,Satokasvi!$H$6*(1+$HF127)*(1+_xlfn.XLOOKUP($HG127,$HG$67:$HG$76,IF$67:IF$76)))</f>
        <v>2492.2839506172836</v>
      </c>
    </row>
    <row r="128" spans="2:240" x14ac:dyDescent="0.35">
      <c r="B128" s="15">
        <f t="shared" ca="1" si="117"/>
        <v>0.55139767181642507</v>
      </c>
      <c r="C128" s="15">
        <f t="shared" ca="1" si="117"/>
        <v>0.36133612355835343</v>
      </c>
      <c r="D128" s="15">
        <f t="shared" ca="1" si="117"/>
        <v>0.12217425549855376</v>
      </c>
      <c r="E128" s="15">
        <f t="shared" ca="1" si="117"/>
        <v>0.49797394294205055</v>
      </c>
      <c r="F128" s="15">
        <f t="shared" ca="1" si="117"/>
        <v>0.29774430548375153</v>
      </c>
      <c r="G128" s="15">
        <f t="shared" ca="1" si="117"/>
        <v>2.4668680386146447E-2</v>
      </c>
      <c r="H128" s="15">
        <f t="shared" ca="1" si="117"/>
        <v>0.44499304026218678</v>
      </c>
      <c r="I128" s="15">
        <f t="shared" ca="1" si="117"/>
        <v>0.77892847111334762</v>
      </c>
      <c r="J128" s="15">
        <f t="shared" ca="1" si="117"/>
        <v>0.17533616868898805</v>
      </c>
      <c r="K128" s="15">
        <f t="shared" ca="1" si="117"/>
        <v>0.77937980562015474</v>
      </c>
      <c r="L128" s="15">
        <f t="shared" ca="1" si="117"/>
        <v>0.32887400839429282</v>
      </c>
      <c r="M128" s="15">
        <f t="shared" ca="1" si="117"/>
        <v>0.80397980848871486</v>
      </c>
      <c r="N128" s="15">
        <f t="shared" ca="1" si="117"/>
        <v>2.6484684687375637E-3</v>
      </c>
      <c r="O128" s="15">
        <f t="shared" ca="1" si="117"/>
        <v>0.8474981517621154</v>
      </c>
      <c r="P128" s="15">
        <f t="shared" ca="1" si="117"/>
        <v>0.94364581552182336</v>
      </c>
      <c r="Q128" s="15">
        <f t="shared" ca="1" si="117"/>
        <v>0.14588118457277854</v>
      </c>
      <c r="R128" s="15">
        <f t="shared" ca="1" si="93"/>
        <v>0.75552836647786137</v>
      </c>
      <c r="S128" s="15">
        <f t="shared" ca="1" si="93"/>
        <v>0.2572137136860092</v>
      </c>
      <c r="T128" s="15">
        <f t="shared" ca="1" si="88"/>
        <v>0.99274901858937226</v>
      </c>
      <c r="U128" s="15">
        <f t="shared" ca="1" si="88"/>
        <v>0.75919224915947348</v>
      </c>
      <c r="V128" s="15">
        <f t="shared" ca="1" si="88"/>
        <v>0.11924971865107503</v>
      </c>
      <c r="W128" s="15">
        <f t="shared" ca="1" si="88"/>
        <v>0.86698907426240757</v>
      </c>
      <c r="X128" s="15">
        <f t="shared" ca="1" si="88"/>
        <v>0.34227574300889985</v>
      </c>
      <c r="Y128" s="15">
        <f t="shared" ca="1" si="88"/>
        <v>0.47229174377693872</v>
      </c>
      <c r="Z128" s="15">
        <f t="shared" ca="1" si="88"/>
        <v>0.54214376473171932</v>
      </c>
      <c r="AB128" s="5">
        <f ca="1">_xlfn.NORM.INV(B128,Satokasvi!$H$8,Satokasvi!$I$8)*_xlfn.BINOM.INV(1,(1-Satokasvi!$H$15),B128)</f>
        <v>2532.298338029942</v>
      </c>
      <c r="AC128" s="5">
        <f ca="1">_xlfn.NORM.INV(C128,Satokasvi!$H$8,Satokasvi!$I$8)*_xlfn.BINOM.INV(1,(1-Satokasvi!$H$15),C128)</f>
        <v>2411.2775823458378</v>
      </c>
      <c r="AD128" s="5">
        <f ca="1">_xlfn.NORM.INV(D128,Satokasvi!$H$8,Satokasvi!$I$8)*_xlfn.BINOM.INV(1,(1-Satokasvi!$H$15),D128)</f>
        <v>0</v>
      </c>
      <c r="AE128" s="5">
        <f ca="1">_xlfn.NORM.INV(E128,Satokasvi!$H$8,Satokasvi!$I$8)*_xlfn.BINOM.INV(1,(1-Satokasvi!$H$15),E128)</f>
        <v>2498.7303515653334</v>
      </c>
      <c r="AF128" s="5">
        <f ca="1">_xlfn.NORM.INV(F128,Satokasvi!$H$8,Satokasvi!$I$8)*_xlfn.BINOM.INV(1,(1-Satokasvi!$H$15),F128)</f>
        <v>2367.2751923476067</v>
      </c>
      <c r="AG128" s="5">
        <f ca="1">_xlfn.NORM.INV(G128,Satokasvi!$H$8,Satokasvi!$I$8)*_xlfn.BINOM.INV(1,(1-Satokasvi!$H$15),G128)</f>
        <v>0</v>
      </c>
      <c r="AH128" s="5">
        <f ca="1">_xlfn.NORM.INV(H128,Satokasvi!$H$8,Satokasvi!$I$8)*_xlfn.BINOM.INV(1,(1-Satokasvi!$H$15),H128)</f>
        <v>2465.4195447230331</v>
      </c>
      <c r="AI128" s="5">
        <f ca="1">_xlfn.NORM.INV(I128,Satokasvi!$H$8,Satokasvi!$I$8)*_xlfn.BINOM.INV(1,(1-Satokasvi!$H$15),I128)</f>
        <v>2692.1448418769401</v>
      </c>
      <c r="AJ128" s="5">
        <f ca="1">_xlfn.NORM.INV(J128,Satokasvi!$H$8,Satokasvi!$I$8)*_xlfn.BINOM.INV(1,(1-Satokasvi!$H$15),J128)</f>
        <v>0</v>
      </c>
      <c r="AK128" s="5">
        <f ca="1">_xlfn.NORM.INV(K128,Satokasvi!$H$8,Satokasvi!$I$8)*_xlfn.BINOM.INV(1,(1-Satokasvi!$H$15),K128)</f>
        <v>2692.5250789262409</v>
      </c>
      <c r="AL128" s="5">
        <f ca="1">_xlfn.NORM.INV(L128,Satokasvi!$H$8,Satokasvi!$I$8)*_xlfn.BINOM.INV(1,(1-Satokasvi!$H$15),L128)</f>
        <v>2389.2438760743853</v>
      </c>
      <c r="AM128" s="5">
        <f ca="1">_xlfn.NORM.INV(M128,Satokasvi!$H$8,Satokasvi!$I$8)*_xlfn.BINOM.INV(1,(1-Satokasvi!$H$15),M128)</f>
        <v>2713.9807450099747</v>
      </c>
      <c r="AN128" s="5">
        <f ca="1">_xlfn.NORM.INV(N128,Satokasvi!$H$8,Satokasvi!$I$8)*_xlfn.BINOM.INV(1,(1-Satokasvi!$H$15),N128)</f>
        <v>0</v>
      </c>
      <c r="AO128" s="5">
        <f ca="1">_xlfn.NORM.INV(O128,Satokasvi!$H$8,Satokasvi!$I$8)*_xlfn.BINOM.INV(1,(1-Satokasvi!$H$15),O128)</f>
        <v>2756.4405452792303</v>
      </c>
      <c r="AP128" s="5">
        <f ca="1">_xlfn.NORM.INV(P128,Satokasvi!$H$8,Satokasvi!$I$8)*_xlfn.BINOM.INV(1,(1-Satokasvi!$H$15),P128)</f>
        <v>2896.5341025609882</v>
      </c>
      <c r="AQ128" s="5">
        <f ca="1">_xlfn.NORM.INV(Q128,Satokasvi!$H$8,Satokasvi!$I$8)*_xlfn.BINOM.INV(1,(1-Satokasvi!$H$15),Q128)</f>
        <v>0</v>
      </c>
      <c r="AR128" s="5">
        <f ca="1">_xlfn.NORM.INV(R128,Satokasvi!$H$8,Satokasvi!$I$8)*_xlfn.BINOM.INV(1,(1-Satokasvi!$H$15),R128)</f>
        <v>2672.9976361133172</v>
      </c>
      <c r="AS128" s="5">
        <f ca="1">_xlfn.NORM.INV(S128,Satokasvi!$H$8,Satokasvi!$I$8)*_xlfn.BINOM.INV(1,(1-Satokasvi!$H$15),S128)</f>
        <v>2337.0101745671245</v>
      </c>
      <c r="AT128" s="5">
        <f ca="1">_xlfn.NORM.INV(T128,Satokasvi!$H$8,Satokasvi!$I$8)*_xlfn.BINOM.INV(1,(1-Satokasvi!$H$15),T128)</f>
        <v>3111.1457995773694</v>
      </c>
      <c r="AU128" s="5">
        <f ca="1">_xlfn.NORM.INV(U128,Satokasvi!$H$8,Satokasvi!$I$8)*_xlfn.BINOM.INV(1,(1-Satokasvi!$H$15),U128)</f>
        <v>2675.9266530564078</v>
      </c>
      <c r="AV128" s="5">
        <f ca="1">_xlfn.NORM.INV(V128,Satokasvi!$H$8,Satokasvi!$I$8)*_xlfn.BINOM.INV(1,(1-Satokasvi!$H$15),V128)</f>
        <v>0</v>
      </c>
      <c r="AW128" s="5">
        <f ca="1">_xlfn.NORM.INV(W128,Satokasvi!$H$8,Satokasvi!$I$8)*_xlfn.BINOM.INV(1,(1-Satokasvi!$H$15),W128)</f>
        <v>2778.0676320985854</v>
      </c>
      <c r="AX128" s="5">
        <f ca="1">_xlfn.NORM.INV(X128,Satokasvi!$H$8,Satokasvi!$I$8)*_xlfn.BINOM.INV(1,(1-Satokasvi!$H$15),X128)</f>
        <v>2398.4349705668565</v>
      </c>
      <c r="AY128" s="5">
        <f ca="1">_xlfn.NORM.INV(Y128,Satokasvi!$H$8,Satokasvi!$I$8)*_xlfn.BINOM.INV(1,(1-Satokasvi!$H$15),Y128)</f>
        <v>2482.6224417354138</v>
      </c>
      <c r="AZ128" s="5">
        <f ca="1">_xlfn.NORM.INV(Z128,Satokasvi!$H$8,Satokasvi!$I$8)*_xlfn.BINOM.INV(1,(1-Satokasvi!$H$15),Z128)</f>
        <v>2526.4590008751966</v>
      </c>
      <c r="BB128" s="5">
        <f ca="1">IF(C$11="x",0,_xlfn.NORM.INV(B128,Satokasvi!$H$8,Satokasvi!$I$8)*IF(C$8="x",(1+Toimenpiteet!$C$7),1)*IF(C$9="x",(1+Toimenpiteet!$C$34),1)*(1+C$30)*_xlfn.BINOM.INV(1,(1-(Satokasvi!$H$15*(1+C$41))),B128))</f>
        <v>2532.298338029942</v>
      </c>
      <c r="BC128" s="5">
        <f ca="1">IF(D$11="x",0,_xlfn.NORM.INV(C128,Satokasvi!$H$8,Satokasvi!$I$8)*IF(D$8="x",(1+Toimenpiteet!$C$7),1)*IF(D$9="x",(1+Toimenpiteet!$C$34),1)*(1+D$30)*_xlfn.BINOM.INV(1,(1-(Satokasvi!$H$15*(1+D$41))),C128))</f>
        <v>2411.2775823458378</v>
      </c>
      <c r="BD128" s="5">
        <f ca="1">IF(E$11="x",0,_xlfn.NORM.INV(D128,Satokasvi!$H$8,Satokasvi!$I$8)*IF(E$8="x",(1+Toimenpiteet!$C$7),1)*IF(E$9="x",(1+Toimenpiteet!$C$34),1)*(1+E$30)*_xlfn.BINOM.INV(1,(1-(Satokasvi!$H$15*(1+E$41))),D128))</f>
        <v>0</v>
      </c>
      <c r="BE128" s="5">
        <f ca="1">IF(F$11="x",0,_xlfn.NORM.INV(E128,Satokasvi!$H$8,Satokasvi!$I$8)*IF(F$8="x",(1+Toimenpiteet!$C$7),1)*IF(F$9="x",(1+Toimenpiteet!$C$34),1)*(1+F$30)*_xlfn.BINOM.INV(1,(1-(Satokasvi!$H$15*(1+F$41))),E128))</f>
        <v>2498.7303515653334</v>
      </c>
      <c r="BF128" s="5">
        <f ca="1">IF(G$11="x",0,_xlfn.NORM.INV(F128,Satokasvi!$H$8,Satokasvi!$I$8)*IF(G$8="x",(1+Toimenpiteet!$C$7),1)*IF(G$9="x",(1+Toimenpiteet!$C$34),1)*(1+G$30)*_xlfn.BINOM.INV(1,(1-(Satokasvi!$H$15*(1+G$41))),F128))</f>
        <v>2367.2751923476067</v>
      </c>
      <c r="BG128" s="5">
        <f ca="1">IF(H$11="x",0,_xlfn.NORM.INV(G128,Satokasvi!$H$8,Satokasvi!$I$8)*IF(H$8="x",(1+Toimenpiteet!$C$7),1)*IF(H$9="x",(1+Toimenpiteet!$C$34),1)*(1+H$30)*_xlfn.BINOM.INV(1,(1-(Satokasvi!$H$15*(1+H$41))),G128))</f>
        <v>0</v>
      </c>
      <c r="BH128" s="5">
        <f ca="1">IF(I$11="x",0,_xlfn.NORM.INV(H128,Satokasvi!$H$8,Satokasvi!$I$8)*IF(I$8="x",(1+Toimenpiteet!$C$7),1)*IF(I$9="x",(1+Toimenpiteet!$C$34),1)*(1+I$30)*_xlfn.BINOM.INV(1,(1-(Satokasvi!$H$15*(1+I$41))),H128))</f>
        <v>2465.4195447230331</v>
      </c>
      <c r="BI128" s="5">
        <f ca="1">IF(J$11="x",0,_xlfn.NORM.INV(I128,Satokasvi!$H$8,Satokasvi!$I$8)*IF(J$8="x",(1+Toimenpiteet!$C$7),1)*IF(J$9="x",(1+Toimenpiteet!$C$34),1)*(1+J$30)*_xlfn.BINOM.INV(1,(1-(Satokasvi!$H$15*(1+J$41))),I128))</f>
        <v>2692.1448418769401</v>
      </c>
      <c r="BJ128" s="5">
        <f ca="1">IF(K$11="x",0,_xlfn.NORM.INV(J128,Satokasvi!$H$8,Satokasvi!$I$8)*IF(K$8="x",(1+Toimenpiteet!$C$7),1)*IF(K$9="x",(1+Toimenpiteet!$C$34),1)*(1+K$30)*_xlfn.BINOM.INV(1,(1-(Satokasvi!$H$15*(1+K$41))),J128))</f>
        <v>0</v>
      </c>
      <c r="BK128" s="5">
        <f ca="1">IF(L$11="x",0,_xlfn.NORM.INV(K128,Satokasvi!$H$8,Satokasvi!$I$8)*IF(L$8="x",(1+Toimenpiteet!$C$7),1)*IF(L$9="x",(1+Toimenpiteet!$C$34),1)*(1+L$30)*_xlfn.BINOM.INV(1,(1-(Satokasvi!$H$15*(1+L$41))),K128))</f>
        <v>2692.5250789262409</v>
      </c>
      <c r="BL128" s="5">
        <f ca="1">IF(M$11="x",0,_xlfn.NORM.INV(L128,Satokasvi!$H$8,Satokasvi!$I$8)*IF(M$8="x",(1+Toimenpiteet!$C$7),1)*IF(M$9="x",(1+Toimenpiteet!$C$34),1)*(1+M$30)*_xlfn.BINOM.INV(1,(1-(Satokasvi!$H$15*(1+M$41))),L128))</f>
        <v>2389.2438760743853</v>
      </c>
      <c r="BM128" s="5">
        <f ca="1">IF(N$11="x",0,_xlfn.NORM.INV(M128,Satokasvi!$H$8,Satokasvi!$I$8)*IF(N$8="x",(1+Toimenpiteet!$C$7),1)*IF(N$9="x",(1+Toimenpiteet!$C$34),1)*(1+N$30)*_xlfn.BINOM.INV(1,(1-(Satokasvi!$H$15*(1+N$41))),M128))</f>
        <v>2713.9807450099747</v>
      </c>
      <c r="BN128" s="5">
        <f ca="1">IF(O$11="x",0,_xlfn.NORM.INV(N128,Satokasvi!$H$8,Satokasvi!$I$8)*IF(O$8="x",(1+Toimenpiteet!$C$7),1)*IF(O$9="x",(1+Toimenpiteet!$C$34),1)*(1+O$30)*_xlfn.BINOM.INV(1,(1-(Satokasvi!$H$15*(1+O$41))),N128))</f>
        <v>0</v>
      </c>
      <c r="BO128" s="5">
        <f ca="1">IF(P$11="x",0,_xlfn.NORM.INV(O128,Satokasvi!$H$8,Satokasvi!$I$8)*IF(P$8="x",(1+Toimenpiteet!$C$7),1)*IF(P$9="x",(1+Toimenpiteet!$C$34),1)*(1+P$30)*_xlfn.BINOM.INV(1,(1-(Satokasvi!$H$15*(1+P$41))),O128))</f>
        <v>2756.4405452792303</v>
      </c>
      <c r="BP128" s="5">
        <f ca="1">IF(Q$11="x",0,_xlfn.NORM.INV(P128,Satokasvi!$H$8,Satokasvi!$I$8)*IF(Q$8="x",(1+Toimenpiteet!$C$7),1)*IF(Q$9="x",(1+Toimenpiteet!$C$34),1)*(1+Q$30)*_xlfn.BINOM.INV(1,(1-(Satokasvi!$H$15*(1+Q$41))),P128))</f>
        <v>2896.5341025609882</v>
      </c>
      <c r="BQ128" s="5">
        <f ca="1">IF(R$11="x",0,_xlfn.NORM.INV(Q128,Satokasvi!$H$8,Satokasvi!$I$8)*IF(R$8="x",(1+Toimenpiteet!$C$7),1)*IF(R$9="x",(1+Toimenpiteet!$C$34),1)*(1+R$30)*_xlfn.BINOM.INV(1,(1-(Satokasvi!$H$15*(1+R$41))),Q128))</f>
        <v>0</v>
      </c>
      <c r="BR128" s="5">
        <f ca="1">IF(S$11="x",0,_xlfn.NORM.INV(R128,Satokasvi!$H$8,Satokasvi!$I$8)*IF(S$8="x",(1+Toimenpiteet!$C$7),1)*IF(S$9="x",(1+Toimenpiteet!$C$34),1)*(1+S$30)*_xlfn.BINOM.INV(1,(1-(Satokasvi!$H$15*(1+S$41))),R128))</f>
        <v>2672.9976361133172</v>
      </c>
      <c r="BS128" s="5">
        <f ca="1">IF(T$11="x",0,_xlfn.NORM.INV(S128,Satokasvi!$H$8,Satokasvi!$I$8)*IF(T$8="x",(1+Toimenpiteet!$C$7),1)*IF(T$9="x",(1+Toimenpiteet!$C$34),1)*(1+T$30)*_xlfn.BINOM.INV(1,(1-(Satokasvi!$H$15*(1+T$41))),S128))</f>
        <v>2337.0101745671245</v>
      </c>
      <c r="BT128" s="5">
        <f ca="1">IF(U$11="x",0,_xlfn.NORM.INV(T128,Satokasvi!$H$8,Satokasvi!$I$8)*IF(U$8="x",(1+Toimenpiteet!$C$7),1)*IF(U$9="x",(1+Toimenpiteet!$C$34),1)*(1+U$30)*_xlfn.BINOM.INV(1,(1-(Satokasvi!$H$15*(1+U$41))),T128))</f>
        <v>3111.1457995773694</v>
      </c>
      <c r="BU128" s="5">
        <f ca="1">IF(V$11="x",0,_xlfn.NORM.INV(U128,Satokasvi!$H$8,Satokasvi!$I$8)*IF(V$8="x",(1+Toimenpiteet!$C$7),1)*IF(V$9="x",(1+Toimenpiteet!$C$34),1)*(1+V$30)*_xlfn.BINOM.INV(1,(1-(Satokasvi!$H$15*(1+V$41))),U128))</f>
        <v>2675.9266530564078</v>
      </c>
      <c r="BV128" s="5">
        <f ca="1">IF(W$11="x",0,_xlfn.NORM.INV(V128,Satokasvi!$H$8,Satokasvi!$I$8)*IF(W$8="x",(1+Toimenpiteet!$C$7),1)*IF(W$9="x",(1+Toimenpiteet!$C$34),1)*(1+W$30)*_xlfn.BINOM.INV(1,(1-(Satokasvi!$H$15*(1+W$41))),V128))</f>
        <v>0</v>
      </c>
      <c r="BW128" s="5">
        <f ca="1">IF(X$11="x",0,_xlfn.NORM.INV(W128,Satokasvi!$H$8,Satokasvi!$I$8)*IF(X$8="x",(1+Toimenpiteet!$C$7),1)*IF(X$9="x",(1+Toimenpiteet!$C$34),1)*(1+X$30)*_xlfn.BINOM.INV(1,(1-(Satokasvi!$H$15*(1+X$41))),W128))</f>
        <v>2778.0676320985854</v>
      </c>
      <c r="BX128" s="5">
        <f ca="1">IF(Y$11="x",0,_xlfn.NORM.INV(X128,Satokasvi!$H$8,Satokasvi!$I$8)*IF(Y$8="x",(1+Toimenpiteet!$C$7),1)*IF(Y$9="x",(1+Toimenpiteet!$C$34),1)*(1+Y$30)*_xlfn.BINOM.INV(1,(1-(Satokasvi!$H$15*(1+Y$41))),X128))</f>
        <v>2398.4349705668565</v>
      </c>
      <c r="BY128" s="5">
        <f ca="1">IF(Z$11="x",0,_xlfn.NORM.INV(Y128,Satokasvi!$H$8,Satokasvi!$I$8)*IF(Z$8="x",(1+Toimenpiteet!$C$7),1)*IF(Z$9="x",(1+Toimenpiteet!$C$34),1)*(1+Z$30)*_xlfn.BINOM.INV(1,(1-(Satokasvi!$H$15*(1+Z$41))),Y128))</f>
        <v>2482.6224417354138</v>
      </c>
      <c r="BZ128" s="5">
        <f ca="1">IF(AA$11="x",0,_xlfn.NORM.INV(Z128,Satokasvi!$H$8,Satokasvi!$I$8)*IF(AA$8="x",(1+Toimenpiteet!$C$7),1)*IF(AA$9="x",(1+Toimenpiteet!$C$34),1)*(1+AA$30)*_xlfn.BINOM.INV(1,(1-(Satokasvi!$H$15*(1+AA$41))),Z128))</f>
        <v>2526.4590008751966</v>
      </c>
      <c r="CB128" s="35">
        <f ca="1">_xlfn.NORM.INV(RAND(),Satokasvi!$H$13,Satokasvi!$I$13)</f>
        <v>222.26983350513919</v>
      </c>
      <c r="CC128" s="35">
        <f ca="1">_xlfn.NORM.INV(RAND(),Satokasvi!$H$13,Satokasvi!$I$13)</f>
        <v>269.98050628515159</v>
      </c>
      <c r="CD128" s="35">
        <f ca="1">_xlfn.NORM.INV(RAND(),Satokasvi!$H$13,Satokasvi!$I$13)</f>
        <v>283.73043015649222</v>
      </c>
      <c r="CE128" s="35">
        <f ca="1">_xlfn.NORM.INV(RAND(),Satokasvi!$H$13,Satokasvi!$I$13)</f>
        <v>178.49346516859401</v>
      </c>
      <c r="CF128" s="35">
        <f ca="1">_xlfn.NORM.INV(RAND(),Satokasvi!$H$13,Satokasvi!$I$13)</f>
        <v>263.95954131391511</v>
      </c>
      <c r="CG128" s="35">
        <f ca="1">_xlfn.NORM.INV(RAND(),Satokasvi!$H$13,Satokasvi!$I$13)</f>
        <v>315.97489575736375</v>
      </c>
      <c r="CH128" s="35">
        <f ca="1">_xlfn.NORM.INV(RAND(),Satokasvi!$H$13,Satokasvi!$I$13)</f>
        <v>206.29930250634141</v>
      </c>
      <c r="CI128" s="35">
        <f ca="1">_xlfn.NORM.INV(RAND(),Satokasvi!$H$13,Satokasvi!$I$13)</f>
        <v>128.91829969198255</v>
      </c>
      <c r="CJ128" s="35">
        <f ca="1">_xlfn.NORM.INV(RAND(),Satokasvi!$H$13,Satokasvi!$I$13)</f>
        <v>213.37879591009965</v>
      </c>
      <c r="CK128" s="35">
        <f ca="1">_xlfn.NORM.INV(RAND(),Satokasvi!$H$13,Satokasvi!$I$13)</f>
        <v>179.75712549327193</v>
      </c>
      <c r="CL128" s="35">
        <f ca="1">_xlfn.NORM.INV(RAND(),Satokasvi!$H$13,Satokasvi!$I$13)</f>
        <v>191.82287014867765</v>
      </c>
      <c r="CM128" s="35">
        <f ca="1">_xlfn.NORM.INV(RAND(),Satokasvi!$H$13,Satokasvi!$I$13)</f>
        <v>234.59491580589145</v>
      </c>
      <c r="CN128" s="35">
        <f ca="1">_xlfn.NORM.INV(RAND(),Satokasvi!$H$13,Satokasvi!$I$13)</f>
        <v>290.02173613081368</v>
      </c>
      <c r="CO128" s="35">
        <f ca="1">_xlfn.NORM.INV(RAND(),Satokasvi!$H$13,Satokasvi!$I$13)</f>
        <v>273.44883608028505</v>
      </c>
      <c r="CP128" s="35">
        <f ca="1">_xlfn.NORM.INV(RAND(),Satokasvi!$H$13,Satokasvi!$I$13)</f>
        <v>179.50865693794779</v>
      </c>
      <c r="CQ128" s="35">
        <f ca="1">_xlfn.NORM.INV(RAND(),Satokasvi!$H$13,Satokasvi!$I$13)</f>
        <v>233.4908317702666</v>
      </c>
      <c r="CR128" s="35">
        <f ca="1">_xlfn.NORM.INV(RAND(),Satokasvi!$H$13,Satokasvi!$I$13)</f>
        <v>228.89352655386105</v>
      </c>
      <c r="CS128" s="35">
        <f ca="1">_xlfn.NORM.INV(RAND(),Satokasvi!$H$13,Satokasvi!$I$13)</f>
        <v>166.69598322264784</v>
      </c>
      <c r="CT128" s="35">
        <f ca="1">_xlfn.NORM.INV(RAND(),Satokasvi!$H$13,Satokasvi!$I$13)</f>
        <v>195.38265973554095</v>
      </c>
      <c r="CU128" s="35">
        <f ca="1">_xlfn.NORM.INV(RAND(),Satokasvi!$H$13,Satokasvi!$I$13)</f>
        <v>231.9177774166277</v>
      </c>
      <c r="CV128" s="35">
        <f ca="1">_xlfn.NORM.INV(RAND(),Satokasvi!$H$13,Satokasvi!$I$13)</f>
        <v>148.29852465360219</v>
      </c>
      <c r="CW128" s="35">
        <f ca="1">_xlfn.NORM.INV(RAND(),Satokasvi!$H$13,Satokasvi!$I$13)</f>
        <v>267.39938970731754</v>
      </c>
      <c r="CX128" s="35">
        <f ca="1">_xlfn.NORM.INV(RAND(),Satokasvi!$H$13,Satokasvi!$I$13)</f>
        <v>144.88595144672664</v>
      </c>
      <c r="CY128" s="35">
        <f ca="1">_xlfn.NORM.INV(RAND(),Satokasvi!$H$13,Satokasvi!$I$13)</f>
        <v>264.99461293447655</v>
      </c>
      <c r="CZ128" s="35">
        <f ca="1">_xlfn.NORM.INV(RAND(),Satokasvi!$H$13,Satokasvi!$I$13)</f>
        <v>219.53045949499619</v>
      </c>
      <c r="DB128" s="37">
        <f ca="1">(AB128*(CB128/1000)+(Satokasvi!$E$28-Satokasvi!$E$7))/(1+$C$13)^DB$61</f>
        <v>289.17818444587948</v>
      </c>
      <c r="DC128" s="37">
        <f ca="1">(AC128*(CC128/1000)+(Satokasvi!$E$28-Satokasvi!$E$7))/(1+$C$13)^DC$61</f>
        <v>363.84008151170281</v>
      </c>
      <c r="DD128" s="37">
        <f ca="1">(AD128*(CD128/1000)+(Satokasvi!$E$28-Satokasvi!$E$7))/(1+$C$13)^DD$61</f>
        <v>-242.51253972858729</v>
      </c>
      <c r="DE128" s="37">
        <f ca="1">(AE128*(CE128/1000)+(Satokasvi!$E$28-Satokasvi!$E$7))/(1+$C$13)^DE$61</f>
        <v>160.82240970893469</v>
      </c>
      <c r="DF128" s="37">
        <f ca="1">(AF128*(CF128/1000)+(Satokasvi!$E$28-Satokasvi!$E$7))/(1+$C$13)^DF$61</f>
        <v>310.42260144839378</v>
      </c>
      <c r="DG128" s="37">
        <f ca="1">(AG128*(CG128/1000)+(Satokasvi!$E$28-Satokasvi!$E$7))/(1+$C$13)^DG$61</f>
        <v>-221.93332802116842</v>
      </c>
      <c r="DH128" s="37">
        <f ca="1">(AH128*(CH128/1000)+(Satokasvi!$E$28-Satokasvi!$E$7))/(1+$C$13)^DH$61</f>
        <v>198.08074576631884</v>
      </c>
      <c r="DI128" s="37">
        <f ca="1">(AI128*(CI128/1000)+(Satokasvi!$E$28-Satokasvi!$E$7))/(1+$C$13)^DI$61</f>
        <v>64.784238864735954</v>
      </c>
      <c r="DJ128" s="37">
        <f ca="1">(AJ128*(CJ128/1000)+(Satokasvi!$E$28-Satokasvi!$E$7))/(1+$C$13)^DJ$61</f>
        <v>-203.10043407106113</v>
      </c>
      <c r="DK128" s="37">
        <f ca="1">(AK128*(CK128/1000)+(Satokasvi!$E$28-Satokasvi!$E$7))/(1+$C$13)^DK$61</f>
        <v>162.95699038448072</v>
      </c>
      <c r="DL128" s="37">
        <f ca="1">(AL128*(CL128/1000)+(Satokasvi!$E$28-Satokasvi!$E$7))/(1+$C$13)^DL$61</f>
        <v>139.65242570792572</v>
      </c>
      <c r="DM128" s="37">
        <f ca="1">(AM128*(CM128/1000)+(Satokasvi!$E$28-Satokasvi!$E$7))/(1+$C$13)^DM$61</f>
        <v>260.69314132792994</v>
      </c>
      <c r="DN128" s="37">
        <f ca="1">(AN128*(CN128/1000)+(Satokasvi!$E$28-Satokasvi!$E$7))/(1+$C$13)^DN$61</f>
        <v>-180.45210509819213</v>
      </c>
      <c r="DO128" s="37">
        <f ca="1">(AO128*(CO128/1000)+(Satokasvi!$E$28-Satokasvi!$E$7))/(1+$C$13)^DO$61</f>
        <v>323.11832534623886</v>
      </c>
      <c r="DP128" s="37">
        <f ca="1">(AP128*(CP128/1000)+(Satokasvi!$E$28-Satokasvi!$E$7))/(1+$C$13)^DP$61</f>
        <v>163.64459475150863</v>
      </c>
      <c r="DQ128" s="37">
        <f ca="1">(AQ128*(CQ128/1000)+(Satokasvi!$E$28-Satokasvi!$E$7))/(1+$C$13)^DQ$61</f>
        <v>-165.13923889333032</v>
      </c>
      <c r="DR128" s="37">
        <f ca="1">(AR128*(CR128/1000)+(Satokasvi!$E$28-Satokasvi!$E$7))/(1+$C$13)^DR$61</f>
        <v>209.83897645992303</v>
      </c>
      <c r="DS128" s="37">
        <f ca="1">(AS128*(CS128/1000)+(Satokasvi!$E$28-Satokasvi!$E$7))/(1+$C$13)^DS$61</f>
        <v>73.171868948593286</v>
      </c>
      <c r="DT128" s="37">
        <f ca="1">(AT128*(CT128/1000)+(Satokasvi!$E$28-Satokasvi!$E$7))/(1+$C$13)^DT$61</f>
        <v>195.53051473350524</v>
      </c>
      <c r="DU128" s="37">
        <f ca="1">(AU128*(CU128/1000)+(Satokasvi!$E$28-Satokasvi!$E$7))/(1+$C$13)^DU$61</f>
        <v>196.884308718585</v>
      </c>
      <c r="DV128" s="37">
        <f ca="1">(AV128*(CV128/1000)+(Satokasvi!$E$28-Satokasvi!$E$7))/(1+$C$13)^DV$61</f>
        <v>-142.45055811590174</v>
      </c>
      <c r="DW128" s="37">
        <f ca="1">(AW128*(CW128/1000)+(Satokasvi!$E$28-Satokasvi!$E$7))/(1+$C$13)^DW$61</f>
        <v>249.38820482184846</v>
      </c>
      <c r="DX128" s="37">
        <f ca="1">(AX128*(CX128/1000)+(Satokasvi!$E$28-Satokasvi!$E$7))/(1+$C$13)^DX$61</f>
        <v>41.801832465193883</v>
      </c>
      <c r="DY128" s="37">
        <f ca="1">(AY128*(CY128/1000)+(Satokasvi!$E$28-Satokasvi!$E$7))/(1+$C$13)^DY$61</f>
        <v>193.27170014981263</v>
      </c>
      <c r="DZ128" s="37">
        <f ca="1">(AZ128*(CZ128/1000)+(Satokasvi!$E$28-Satokasvi!$E$7))/(1+$C$13)^DZ$61</f>
        <v>138.33114833015452</v>
      </c>
      <c r="EB128" s="37">
        <f ca="1">IF(C$11="x",Toimenpiteet!$E$115,BB128*(CB128/1000)+(Satokasvi!$E$28-Satokasvi!$E$7)+IF(C$8="x",Toimenpiteet!$E$29,0)+IF(C$9="x",Toimenpiteet!$E$60,0)+IF(C$10="x",Toimenpiteet!$E$88,0))/(1+$C$13)^EB$61</f>
        <v>289.17818444587948</v>
      </c>
      <c r="EC128" s="37">
        <f ca="1">IF(D$11="x",Toimenpiteet!$E$115,BC128*(CC128/1000)+(Satokasvi!$E$28-Satokasvi!$E$7)+IF(D$8="x",Toimenpiteet!$E$29,0)+IF(D$9="x",Toimenpiteet!$E$60,0)+IF(D$10="x",Toimenpiteet!$E$88,0))/(1+$C$13)^EC$61</f>
        <v>363.84008151170281</v>
      </c>
      <c r="ED128" s="37">
        <f ca="1">IF(E$11="x",Toimenpiteet!$E$115,BD128*(CD128/1000)+(Satokasvi!$E$28-Satokasvi!$E$7)+IF(E$8="x",Toimenpiteet!$E$29,0)+IF(E$9="x",Toimenpiteet!$E$60,0)+IF(E$10="x",Toimenpiteet!$E$88,0))/(1+$C$13)^ED$61</f>
        <v>-242.51253972858729</v>
      </c>
      <c r="EE128" s="37">
        <f ca="1">IF(F$11="x",Toimenpiteet!$E$115,BE128*(CE128/1000)+(Satokasvi!$E$28-Satokasvi!$E$7)+IF(F$8="x",Toimenpiteet!$E$29,0)+IF(F$9="x",Toimenpiteet!$E$60,0)+IF(F$10="x",Toimenpiteet!$E$88,0))/(1+$C$13)^EE$61</f>
        <v>160.82240970893469</v>
      </c>
      <c r="EF128" s="37">
        <f ca="1">IF(G$11="x",Toimenpiteet!$E$115,BF128*(CF128/1000)+(Satokasvi!$E$28-Satokasvi!$E$7)+IF(G$8="x",Toimenpiteet!$E$29,0)+IF(G$9="x",Toimenpiteet!$E$60,0)+IF(G$10="x",Toimenpiteet!$E$88,0))/(1+$C$13)^EF$61</f>
        <v>310.42260144839378</v>
      </c>
      <c r="EG128" s="37">
        <f ca="1">IF(H$11="x",Toimenpiteet!$E$115,BG128*(CG128/1000)+(Satokasvi!$E$28-Satokasvi!$E$7)+IF(H$8="x",Toimenpiteet!$E$29,0)+IF(H$9="x",Toimenpiteet!$E$60,0)+IF(H$10="x",Toimenpiteet!$E$88,0))/(1+$C$13)^EG$61</f>
        <v>-221.93332802116842</v>
      </c>
      <c r="EH128" s="37">
        <f ca="1">IF(I$11="x",Toimenpiteet!$E$115,BH128*(CH128/1000)+(Satokasvi!$E$28-Satokasvi!$E$7)+IF(I$8="x",Toimenpiteet!$E$29,0)+IF(I$9="x",Toimenpiteet!$E$60,0)+IF(I$10="x",Toimenpiteet!$E$88,0))/(1+$C$13)^EH$61</f>
        <v>198.08074576631884</v>
      </c>
      <c r="EI128" s="37">
        <f ca="1">IF(J$11="x",Toimenpiteet!$E$115,BI128*(CI128/1000)+(Satokasvi!$E$28-Satokasvi!$E$7)+IF(J$8="x",Toimenpiteet!$E$29,0)+IF(J$9="x",Toimenpiteet!$E$60,0)+IF(J$10="x",Toimenpiteet!$E$88,0))/(1+$C$13)^EI$61</f>
        <v>64.784238864735954</v>
      </c>
      <c r="EJ128" s="37">
        <f ca="1">IF(K$11="x",Toimenpiteet!$E$115,BJ128*(CJ128/1000)+(Satokasvi!$E$28-Satokasvi!$E$7)+IF(K$8="x",Toimenpiteet!$E$29,0)+IF(K$9="x",Toimenpiteet!$E$60,0)+IF(K$10="x",Toimenpiteet!$E$88,0))/(1+$C$13)^EJ$61</f>
        <v>-203.10043407106113</v>
      </c>
      <c r="EK128" s="37">
        <f ca="1">IF(L$11="x",Toimenpiteet!$E$115,BK128*(CK128/1000)+(Satokasvi!$E$28-Satokasvi!$E$7)+IF(L$8="x",Toimenpiteet!$E$29,0)+IF(L$9="x",Toimenpiteet!$E$60,0)+IF(L$10="x",Toimenpiteet!$E$88,0))/(1+$C$13)^EK$61</f>
        <v>162.95699038448072</v>
      </c>
      <c r="EL128" s="37">
        <f ca="1">IF(M$11="x",Toimenpiteet!$E$115,BL128*(CL128/1000)+(Satokasvi!$E$28-Satokasvi!$E$7)+IF(M$8="x",Toimenpiteet!$E$29,0)+IF(M$9="x",Toimenpiteet!$E$60,0)+IF(M$10="x",Toimenpiteet!$E$88,0))/(1+$C$13)^EL$61</f>
        <v>139.65242570792572</v>
      </c>
      <c r="EM128" s="37">
        <f ca="1">IF(N$11="x",Toimenpiteet!$E$115,BM128*(CM128/1000)+(Satokasvi!$E$28-Satokasvi!$E$7)+IF(N$8="x",Toimenpiteet!$E$29,0)+IF(N$9="x",Toimenpiteet!$E$60,0)+IF(N$10="x",Toimenpiteet!$E$88,0))/(1+$C$13)^EM$61</f>
        <v>260.69314132792994</v>
      </c>
      <c r="EN128" s="37">
        <f ca="1">IF(O$11="x",Toimenpiteet!$E$115,BN128*(CN128/1000)+(Satokasvi!$E$28-Satokasvi!$E$7)+IF(O$8="x",Toimenpiteet!$E$29,0)+IF(O$9="x",Toimenpiteet!$E$60,0)+IF(O$10="x",Toimenpiteet!$E$88,0))/(1+$C$13)^EN$61</f>
        <v>-180.45210509819213</v>
      </c>
      <c r="EO128" s="37">
        <f ca="1">IF(P$11="x",Toimenpiteet!$E$115,BO128*(CO128/1000)+(Satokasvi!$E$28-Satokasvi!$E$7)+IF(P$8="x",Toimenpiteet!$E$29,0)+IF(P$9="x",Toimenpiteet!$E$60,0)+IF(P$10="x",Toimenpiteet!$E$88,0))/(1+$C$13)^EO$61</f>
        <v>323.11832534623886</v>
      </c>
      <c r="EP128" s="37">
        <f ca="1">IF(Q$11="x",Toimenpiteet!$E$115,BP128*(CP128/1000)+(Satokasvi!$E$28-Satokasvi!$E$7)+IF(Q$8="x",Toimenpiteet!$E$29,0)+IF(Q$9="x",Toimenpiteet!$E$60,0)+IF(Q$10="x",Toimenpiteet!$E$88,0))/(1+$C$13)^EP$61</f>
        <v>163.64459475150863</v>
      </c>
      <c r="EQ128" s="37">
        <f ca="1">IF(R$11="x",Toimenpiteet!$E$115,BQ128*(CQ128/1000)+(Satokasvi!$E$28-Satokasvi!$E$7)+IF(R$8="x",Toimenpiteet!$E$29,0)+IF(R$9="x",Toimenpiteet!$E$60,0)+IF(R$10="x",Toimenpiteet!$E$88,0))/(1+$C$13)^EQ$61</f>
        <v>-165.13923889333032</v>
      </c>
      <c r="ER128" s="37">
        <f ca="1">IF(S$11="x",Toimenpiteet!$E$115,BR128*(CR128/1000)+(Satokasvi!$E$28-Satokasvi!$E$7)+IF(S$8="x",Toimenpiteet!$E$29,0)+IF(S$9="x",Toimenpiteet!$E$60,0)+IF(S$10="x",Toimenpiteet!$E$88,0))/(1+$C$13)^ER$61</f>
        <v>209.83897645992303</v>
      </c>
      <c r="ES128" s="37">
        <f ca="1">IF(T$11="x",Toimenpiteet!$E$115,BS128*(CS128/1000)+(Satokasvi!$E$28-Satokasvi!$E$7)+IF(T$8="x",Toimenpiteet!$E$29,0)+IF(T$9="x",Toimenpiteet!$E$60,0)+IF(T$10="x",Toimenpiteet!$E$88,0))/(1+$C$13)^ES$61</f>
        <v>73.171868948593286</v>
      </c>
      <c r="ET128" s="37">
        <f ca="1">IF(U$11="x",Toimenpiteet!$E$115,BT128*(CT128/1000)+(Satokasvi!$E$28-Satokasvi!$E$7)+IF(U$8="x",Toimenpiteet!$E$29,0)+IF(U$9="x",Toimenpiteet!$E$60,0)+IF(U$10="x",Toimenpiteet!$E$88,0))/(1+$C$13)^ET$61</f>
        <v>195.53051473350524</v>
      </c>
      <c r="EU128" s="37">
        <f ca="1">IF(V$11="x",Toimenpiteet!$E$115,BU128*(CU128/1000)+(Satokasvi!$E$28-Satokasvi!$E$7)+IF(V$8="x",Toimenpiteet!$E$29,0)+IF(V$9="x",Toimenpiteet!$E$60,0)+IF(V$10="x",Toimenpiteet!$E$88,0))/(1+$C$13)^EU$61</f>
        <v>196.884308718585</v>
      </c>
      <c r="EV128" s="37">
        <f ca="1">IF(W$11="x",Toimenpiteet!$E$115,BV128*(CV128/1000)+(Satokasvi!$E$28-Satokasvi!$E$7)+IF(W$8="x",Toimenpiteet!$E$29,0)+IF(W$9="x",Toimenpiteet!$E$60,0)+IF(W$10="x",Toimenpiteet!$E$88,0))/(1+$C$13)^EV$61</f>
        <v>-142.45055811590174</v>
      </c>
      <c r="EW128" s="37">
        <f ca="1">IF(X$11="x",Toimenpiteet!$E$115,BW128*(CW128/1000)+(Satokasvi!$E$28-Satokasvi!$E$7)+IF(X$8="x",Toimenpiteet!$E$29,0)+IF(X$9="x",Toimenpiteet!$E$60,0)+IF(X$10="x",Toimenpiteet!$E$88,0))/(1+$C$13)^EW$61</f>
        <v>249.38820482184846</v>
      </c>
      <c r="EX128" s="37">
        <f ca="1">IF(Y$11="x",Toimenpiteet!$E$115,BX128*(CX128/1000)+(Satokasvi!$E$28-Satokasvi!$E$7)+IF(Y$8="x",Toimenpiteet!$E$29,0)+IF(Y$9="x",Toimenpiteet!$E$60,0)+IF(Y$10="x",Toimenpiteet!$E$88,0))/(1+$C$13)^EX$61</f>
        <v>41.801832465193883</v>
      </c>
      <c r="EY128" s="37">
        <f ca="1">IF(Z$11="x",Toimenpiteet!$E$115,BY128*(CY128/1000)+(Satokasvi!$E$28-Satokasvi!$E$7)+IF(Z$8="x",Toimenpiteet!$E$29,0)+IF(Z$9="x",Toimenpiteet!$E$60,0)+IF(Z$10="x",Toimenpiteet!$E$88,0))/(1+$C$13)^EY$61</f>
        <v>193.27170014981263</v>
      </c>
      <c r="EZ128" s="37">
        <f ca="1">IF(AA$11="x",Toimenpiteet!$E$115,BZ128*(CZ128/1000)+(Satokasvi!$E$28-Satokasvi!$E$7)+IF(AA$8="x",Toimenpiteet!$E$29,0)+IF(AA$9="x",Toimenpiteet!$E$60,0)+IF(AA$10="x",Toimenpiteet!$E$88,0))/(1+$C$13)^EZ$61</f>
        <v>138.33114833015452</v>
      </c>
      <c r="FA128" s="37"/>
      <c r="FB128" s="37">
        <f t="shared" ca="1" si="118"/>
        <v>289.17818444587948</v>
      </c>
      <c r="FC128" s="37">
        <f t="shared" ca="1" si="119"/>
        <v>653.01826595758234</v>
      </c>
      <c r="FD128" s="37">
        <f t="shared" ca="1" si="120"/>
        <v>410.50572622899506</v>
      </c>
      <c r="FE128" s="37">
        <f t="shared" ca="1" si="121"/>
        <v>571.3281359379298</v>
      </c>
      <c r="FF128" s="37">
        <f t="shared" ca="1" si="122"/>
        <v>881.75073738632364</v>
      </c>
      <c r="FG128" s="37">
        <f t="shared" ca="1" si="123"/>
        <v>659.81740936515519</v>
      </c>
      <c r="FH128" s="37">
        <f t="shared" ca="1" si="124"/>
        <v>857.89815513147403</v>
      </c>
      <c r="FI128" s="37">
        <f t="shared" ca="1" si="125"/>
        <v>922.68239399620995</v>
      </c>
      <c r="FJ128" s="37">
        <f t="shared" ca="1" si="126"/>
        <v>719.58195992514879</v>
      </c>
      <c r="FK128" s="37">
        <f t="shared" ca="1" si="127"/>
        <v>882.53895030962951</v>
      </c>
      <c r="FL128" s="37">
        <f t="shared" ca="1" si="128"/>
        <v>1022.1913760175553</v>
      </c>
      <c r="FM128" s="37">
        <f t="shared" ca="1" si="129"/>
        <v>1282.8845173454852</v>
      </c>
      <c r="FN128" s="37">
        <f t="shared" ca="1" si="130"/>
        <v>1102.4324122472931</v>
      </c>
      <c r="FO128" s="37">
        <f t="shared" ca="1" si="131"/>
        <v>1425.5507375935319</v>
      </c>
      <c r="FP128" s="37">
        <f t="shared" ca="1" si="132"/>
        <v>1589.1953323450407</v>
      </c>
      <c r="FQ128" s="37">
        <f t="shared" ca="1" si="133"/>
        <v>1424.0560934517105</v>
      </c>
      <c r="FR128" s="37">
        <f t="shared" ca="1" si="134"/>
        <v>1633.8950699116335</v>
      </c>
      <c r="FS128" s="37">
        <f t="shared" ca="1" si="135"/>
        <v>1707.0669388602269</v>
      </c>
      <c r="FT128" s="37">
        <f t="shared" ca="1" si="136"/>
        <v>1902.5974535937321</v>
      </c>
      <c r="FU128" s="37">
        <f t="shared" ca="1" si="137"/>
        <v>2099.4817623123172</v>
      </c>
      <c r="FV128" s="37">
        <f t="shared" ca="1" si="138"/>
        <v>1957.0312041964155</v>
      </c>
      <c r="FW128" s="37">
        <f t="shared" ca="1" si="139"/>
        <v>2206.4194090182641</v>
      </c>
      <c r="FX128" s="37">
        <f t="shared" ca="1" si="140"/>
        <v>2248.221241483458</v>
      </c>
      <c r="FY128" s="37">
        <f t="shared" ca="1" si="141"/>
        <v>2441.4929416332707</v>
      </c>
      <c r="FZ128" s="37">
        <f t="shared" ca="1" si="142"/>
        <v>2579.8240899634252</v>
      </c>
      <c r="GA128" s="37"/>
      <c r="GB128" s="37">
        <f t="shared" ca="1" si="143"/>
        <v>289.17818444587948</v>
      </c>
      <c r="GC128" s="37">
        <f t="shared" ca="1" si="144"/>
        <v>653.01826595758234</v>
      </c>
      <c r="GD128" s="37">
        <f t="shared" ca="1" si="94"/>
        <v>410.50572622899506</v>
      </c>
      <c r="GE128" s="37">
        <f t="shared" ca="1" si="95"/>
        <v>571.3281359379298</v>
      </c>
      <c r="GF128" s="37">
        <f t="shared" ca="1" si="96"/>
        <v>881.75073738632364</v>
      </c>
      <c r="GG128" s="37">
        <f t="shared" ca="1" si="97"/>
        <v>659.81740936515519</v>
      </c>
      <c r="GH128" s="37">
        <f t="shared" ca="1" si="98"/>
        <v>857.89815513147403</v>
      </c>
      <c r="GI128" s="37">
        <f t="shared" ca="1" si="99"/>
        <v>922.68239399620995</v>
      </c>
      <c r="GJ128" s="37">
        <f t="shared" ca="1" si="100"/>
        <v>719.58195992514879</v>
      </c>
      <c r="GK128" s="37">
        <f t="shared" ca="1" si="101"/>
        <v>882.53895030962951</v>
      </c>
      <c r="GL128" s="37">
        <f t="shared" ca="1" si="102"/>
        <v>1022.1913760175553</v>
      </c>
      <c r="GM128" s="37">
        <f t="shared" ca="1" si="103"/>
        <v>1282.8845173454852</v>
      </c>
      <c r="GN128" s="37">
        <f t="shared" ca="1" si="104"/>
        <v>1102.4324122472931</v>
      </c>
      <c r="GO128" s="37">
        <f t="shared" ca="1" si="105"/>
        <v>1425.5507375935319</v>
      </c>
      <c r="GP128" s="37">
        <f t="shared" ca="1" si="106"/>
        <v>1589.1953323450407</v>
      </c>
      <c r="GQ128" s="37">
        <f t="shared" ca="1" si="107"/>
        <v>1424.0560934517105</v>
      </c>
      <c r="GR128" s="37">
        <f t="shared" ca="1" si="108"/>
        <v>1633.8950699116335</v>
      </c>
      <c r="GS128" s="37">
        <f t="shared" ca="1" si="109"/>
        <v>1707.0669388602269</v>
      </c>
      <c r="GT128" s="37">
        <f t="shared" ca="1" si="110"/>
        <v>1902.5974535937321</v>
      </c>
      <c r="GU128" s="37">
        <f t="shared" ca="1" si="111"/>
        <v>2099.4817623123172</v>
      </c>
      <c r="GV128" s="37">
        <f t="shared" ca="1" si="112"/>
        <v>1957.0312041964155</v>
      </c>
      <c r="GW128" s="37">
        <f t="shared" ca="1" si="113"/>
        <v>2206.4194090182641</v>
      </c>
      <c r="GX128" s="37">
        <f t="shared" ca="1" si="114"/>
        <v>2248.221241483458</v>
      </c>
      <c r="GY128" s="37">
        <f t="shared" ca="1" si="115"/>
        <v>2441.4929416332707</v>
      </c>
      <c r="GZ128" s="37">
        <f t="shared" ca="1" si="116"/>
        <v>2579.8240899634252</v>
      </c>
      <c r="HA128" s="37"/>
      <c r="HB128" s="37">
        <f t="shared" ref="HB128:HB161" ca="1" si="147">_xlfn.XLOOKUP($BE$18,$FB$61:$FZ$61,FB128:FZ128)</f>
        <v>881.75073738632364</v>
      </c>
      <c r="HC128" s="37">
        <f t="shared" ca="1" si="145"/>
        <v>881.75073738632364</v>
      </c>
      <c r="HD128" s="37">
        <f t="shared" ca="1" si="146"/>
        <v>0</v>
      </c>
      <c r="HE128" s="5"/>
      <c r="HF128" s="37">
        <f t="shared" si="92"/>
        <v>-5.555555555555558E-2</v>
      </c>
      <c r="HG128" s="37">
        <f>$HG$75</f>
        <v>7.7777777777777793E-2</v>
      </c>
      <c r="HH128" s="19">
        <f>IF(C$11="x",0,Satokasvi!$H$6*(1+$HF128)*(1+_xlfn.XLOOKUP($HG128,$HG$67:$HG$76,HH$67:HH$76)))</f>
        <v>2379.4753086419755</v>
      </c>
      <c r="HI128" s="35">
        <f>IF(D$11="x",0,Satokasvi!$H$6*(1+$HF128)*(1+_xlfn.XLOOKUP($HG128,$HG$67:$HG$76,HI$67:HI$76)))</f>
        <v>2397.8395061728393</v>
      </c>
      <c r="HJ128" s="35">
        <f>IF(E$11="x",0,Satokasvi!$H$6*(1+$HF128)*(1+_xlfn.XLOOKUP($HG128,$HG$67:$HG$76,HJ$67:HJ$76)))</f>
        <v>2416.2037037037035</v>
      </c>
      <c r="HK128" s="35">
        <f>IF(F$11="x",0,Satokasvi!$H$6*(1+$HF128)*(1+_xlfn.XLOOKUP($HG128,$HG$67:$HG$76,HK$67:HK$76)))</f>
        <v>2434.5679012345677</v>
      </c>
      <c r="HL128" s="35">
        <f>IF(G$11="x",0,Satokasvi!$H$6*(1+$HF128)*(1+_xlfn.XLOOKUP($HG128,$HG$67:$HG$76,HL$67:HL$76)))</f>
        <v>2452.9320987654319</v>
      </c>
      <c r="HM128" s="35">
        <f>IF(H$11="x",0,Satokasvi!$H$6*(1+$HF128)*(1+_xlfn.XLOOKUP($HG128,$HG$67:$HG$76,HM$67:HM$76)))</f>
        <v>2471.2962962962961</v>
      </c>
      <c r="HN128" s="35">
        <f>IF(I$11="x",0,Satokasvi!$H$6*(1+$HF128)*(1+_xlfn.XLOOKUP($HG128,$HG$67:$HG$76,HN$67:HN$76)))</f>
        <v>2489.6604938271603</v>
      </c>
      <c r="HO128" s="35">
        <f>IF(J$11="x",0,Satokasvi!$H$6*(1+$HF128)*(1+_xlfn.XLOOKUP($HG128,$HG$67:$HG$76,HO$67:HO$76)))</f>
        <v>2508.0246913580245</v>
      </c>
      <c r="HP128" s="35">
        <f>IF(K$11="x",0,Satokasvi!$H$6*(1+$HF128)*(1+_xlfn.XLOOKUP($HG128,$HG$67:$HG$76,HP$67:HP$76)))</f>
        <v>2526.3888888888887</v>
      </c>
      <c r="HQ128" s="35">
        <f>IF(L$11="x",0,Satokasvi!$H$6*(1+$HF128)*(1+_xlfn.XLOOKUP($HG128,$HG$67:$HG$76,HQ$67:HQ$76)))</f>
        <v>2544.7530864197529</v>
      </c>
      <c r="HR128" s="35">
        <f>IF(M$11="x",0,Satokasvi!$H$6*(1+$HF128)*(1+_xlfn.XLOOKUP($HG128,$HG$67:$HG$76,HR$67:HR$76)))</f>
        <v>2544.7530864197529</v>
      </c>
      <c r="HS128" s="35">
        <f>IF(N$11="x",0,Satokasvi!$H$6*(1+$HF128)*(1+_xlfn.XLOOKUP($HG128,$HG$67:$HG$76,HS$67:HS$76)))</f>
        <v>2544.7530864197529</v>
      </c>
      <c r="HT128" s="35">
        <f>IF(O$11="x",0,Satokasvi!$H$6*(1+$HF128)*(1+_xlfn.XLOOKUP($HG128,$HG$67:$HG$76,HT$67:HT$76)))</f>
        <v>2544.7530864197529</v>
      </c>
      <c r="HU128" s="35">
        <f>IF(P$11="x",0,Satokasvi!$H$6*(1+$HF128)*(1+_xlfn.XLOOKUP($HG128,$HG$67:$HG$76,HU$67:HU$76)))</f>
        <v>2544.7530864197529</v>
      </c>
      <c r="HV128" s="35">
        <f>IF(Q$11="x",0,Satokasvi!$H$6*(1+$HF128)*(1+_xlfn.XLOOKUP($HG128,$HG$67:$HG$76,HV$67:HV$76)))</f>
        <v>2544.7530864197529</v>
      </c>
      <c r="HW128" s="35">
        <f>IF(R$11="x",0,Satokasvi!$H$6*(1+$HF128)*(1+_xlfn.XLOOKUP($HG128,$HG$67:$HG$76,HW$67:HW$76)))</f>
        <v>2544.7530864197529</v>
      </c>
      <c r="HX128" s="35">
        <f>IF(S$11="x",0,Satokasvi!$H$6*(1+$HF128)*(1+_xlfn.XLOOKUP($HG128,$HG$67:$HG$76,HX$67:HX$76)))</f>
        <v>2544.7530864197529</v>
      </c>
      <c r="HY128" s="35">
        <f>IF(T$11="x",0,Satokasvi!$H$6*(1+$HF128)*(1+_xlfn.XLOOKUP($HG128,$HG$67:$HG$76,HY$67:HY$76)))</f>
        <v>2544.7530864197529</v>
      </c>
      <c r="HZ128" s="35">
        <f>IF(U$11="x",0,Satokasvi!$H$6*(1+$HF128)*(1+_xlfn.XLOOKUP($HG128,$HG$67:$HG$76,HZ$67:HZ$76)))</f>
        <v>2544.7530864197529</v>
      </c>
      <c r="IA128" s="35">
        <f>IF(V$11="x",0,Satokasvi!$H$6*(1+$HF128)*(1+_xlfn.XLOOKUP($HG128,$HG$67:$HG$76,IA$67:IA$76)))</f>
        <v>2544.7530864197529</v>
      </c>
      <c r="IB128" s="35">
        <f>IF(W$11="x",0,Satokasvi!$H$6*(1+$HF128)*(1+_xlfn.XLOOKUP($HG128,$HG$67:$HG$76,IB$67:IB$76)))</f>
        <v>2544.7530864197529</v>
      </c>
      <c r="IC128" s="35">
        <f>IF(X$11="x",0,Satokasvi!$H$6*(1+$HF128)*(1+_xlfn.XLOOKUP($HG128,$HG$67:$HG$76,IC$67:IC$76)))</f>
        <v>2544.7530864197529</v>
      </c>
      <c r="ID128" s="35">
        <f>IF(Y$11="x",0,Satokasvi!$H$6*(1+$HF128)*(1+_xlfn.XLOOKUP($HG128,$HG$67:$HG$76,ID$67:ID$76)))</f>
        <v>2544.7530864197529</v>
      </c>
      <c r="IE128" s="35">
        <f>IF(Z$11="x",0,Satokasvi!$H$6*(1+$HF128)*(1+_xlfn.XLOOKUP($HG128,$HG$67:$HG$76,IE$67:IE$76)))</f>
        <v>2544.7530864197529</v>
      </c>
      <c r="IF128" s="35">
        <f>IF(AA$11="x",0,Satokasvi!$H$6*(1+$HF128)*(1+_xlfn.XLOOKUP($HG128,$HG$67:$HG$76,IF$67:IF$76)))</f>
        <v>2544.7530864197529</v>
      </c>
    </row>
    <row r="129" spans="2:240" x14ac:dyDescent="0.35">
      <c r="B129" s="15">
        <f t="shared" ca="1" si="117"/>
        <v>0.50696605861469357</v>
      </c>
      <c r="C129" s="15">
        <f t="shared" ca="1" si="117"/>
        <v>0.40071059133450349</v>
      </c>
      <c r="D129" s="15">
        <f t="shared" ca="1" si="117"/>
        <v>0.16225706306429133</v>
      </c>
      <c r="E129" s="15">
        <f t="shared" ca="1" si="117"/>
        <v>0.88271432977292941</v>
      </c>
      <c r="F129" s="15">
        <f t="shared" ca="1" si="117"/>
        <v>0.31905110791443203</v>
      </c>
      <c r="G129" s="15">
        <f t="shared" ca="1" si="117"/>
        <v>0.33305335737828601</v>
      </c>
      <c r="H129" s="15">
        <f t="shared" ca="1" si="117"/>
        <v>0.99965401849358482</v>
      </c>
      <c r="I129" s="15">
        <f t="shared" ca="1" si="117"/>
        <v>0.7139993374539908</v>
      </c>
      <c r="J129" s="15">
        <f t="shared" ca="1" si="117"/>
        <v>8.1589397295069199E-2</v>
      </c>
      <c r="K129" s="15">
        <f t="shared" ca="1" si="117"/>
        <v>0.64676481758463666</v>
      </c>
      <c r="L129" s="15">
        <f t="shared" ca="1" si="117"/>
        <v>0.26801832334732312</v>
      </c>
      <c r="M129" s="15">
        <f t="shared" ca="1" si="117"/>
        <v>0.89677865613906615</v>
      </c>
      <c r="N129" s="15">
        <f t="shared" ca="1" si="117"/>
        <v>0.68197706755815213</v>
      </c>
      <c r="O129" s="15">
        <f t="shared" ca="1" si="117"/>
        <v>0.26428338035006915</v>
      </c>
      <c r="P129" s="15">
        <f t="shared" ca="1" si="117"/>
        <v>0.31940161567033154</v>
      </c>
      <c r="Q129" s="15">
        <f t="shared" ca="1" si="117"/>
        <v>0.31765653834563334</v>
      </c>
      <c r="R129" s="15">
        <f t="shared" ca="1" si="93"/>
        <v>0.54483814880825177</v>
      </c>
      <c r="S129" s="15">
        <f t="shared" ca="1" si="93"/>
        <v>0.88905303425118509</v>
      </c>
      <c r="T129" s="15">
        <f t="shared" ca="1" si="88"/>
        <v>0.94454966830644671</v>
      </c>
      <c r="U129" s="15">
        <f t="shared" ca="1" si="88"/>
        <v>0.81993930746217847</v>
      </c>
      <c r="V129" s="15">
        <f t="shared" ca="1" si="88"/>
        <v>0.99596168268232665</v>
      </c>
      <c r="W129" s="15">
        <f t="shared" ca="1" si="88"/>
        <v>0.38613924886185136</v>
      </c>
      <c r="X129" s="15">
        <f t="shared" ca="1" si="88"/>
        <v>0.27178128610413488</v>
      </c>
      <c r="Y129" s="15">
        <f t="shared" ca="1" si="88"/>
        <v>0.93562552145073763</v>
      </c>
      <c r="Z129" s="15">
        <f t="shared" ca="1" si="88"/>
        <v>0.21506220057454672</v>
      </c>
      <c r="AB129" s="5">
        <f ca="1">_xlfn.NORM.INV(B129,Satokasvi!$H$8,Satokasvi!$I$8)*_xlfn.BINOM.INV(1,(1-Satokasvi!$H$15),B129)</f>
        <v>2504.3655517250813</v>
      </c>
      <c r="AC129" s="5">
        <f ca="1">_xlfn.NORM.INV(C129,Satokasvi!$H$8,Satokasvi!$I$8)*_xlfn.BINOM.INV(1,(1-Satokasvi!$H$15),C129)</f>
        <v>2437.1229368838735</v>
      </c>
      <c r="AD129" s="5">
        <f ca="1">_xlfn.NORM.INV(D129,Satokasvi!$H$8,Satokasvi!$I$8)*_xlfn.BINOM.INV(1,(1-Satokasvi!$H$15),D129)</f>
        <v>0</v>
      </c>
      <c r="AE129" s="5">
        <f ca="1">_xlfn.NORM.INV(E129,Satokasvi!$H$8,Satokasvi!$I$8)*_xlfn.BINOM.INV(1,(1-Satokasvi!$H$15),E129)</f>
        <v>2797.166363153729</v>
      </c>
      <c r="AF129" s="5">
        <f ca="1">_xlfn.NORM.INV(F129,Satokasvi!$H$8,Satokasvi!$I$8)*_xlfn.BINOM.INV(1,(1-Satokasvi!$H$15),F129)</f>
        <v>2382.4115324603563</v>
      </c>
      <c r="AG129" s="5">
        <f ca="1">_xlfn.NORM.INV(G129,Satokasvi!$H$8,Satokasvi!$I$8)*_xlfn.BINOM.INV(1,(1-Satokasvi!$H$15),G129)</f>
        <v>2392.1256403881607</v>
      </c>
      <c r="AH129" s="5">
        <f ca="1">_xlfn.NORM.INV(H129,Satokasvi!$H$8,Satokasvi!$I$8)*_xlfn.BINOM.INV(1,(1-Satokasvi!$H$15),H129)</f>
        <v>3348.1859728829713</v>
      </c>
      <c r="AI129" s="5">
        <f ca="1">_xlfn.NORM.INV(I129,Satokasvi!$H$8,Satokasvi!$I$8)*_xlfn.BINOM.INV(1,(1-Satokasvi!$H$15),I129)</f>
        <v>2641.2766259318623</v>
      </c>
      <c r="AJ129" s="5">
        <f ca="1">_xlfn.NORM.INV(J129,Satokasvi!$H$8,Satokasvi!$I$8)*_xlfn.BINOM.INV(1,(1-Satokasvi!$H$15),J129)</f>
        <v>0</v>
      </c>
      <c r="AK129" s="5">
        <f ca="1">_xlfn.NORM.INV(K129,Satokasvi!$H$8,Satokasvi!$I$8)*_xlfn.BINOM.INV(1,(1-Satokasvi!$H$15),K129)</f>
        <v>2594.1501758934564</v>
      </c>
      <c r="AL129" s="5">
        <f ca="1">_xlfn.NORM.INV(L129,Satokasvi!$H$8,Satokasvi!$I$8)*_xlfn.BINOM.INV(1,(1-Satokasvi!$H$15),L129)</f>
        <v>2345.2956456478009</v>
      </c>
      <c r="AM129" s="5">
        <f ca="1">_xlfn.NORM.INV(M129,Satokasvi!$H$8,Satokasvi!$I$8)*_xlfn.BINOM.INV(1,(1-Satokasvi!$H$15),M129)</f>
        <v>2815.8519323920118</v>
      </c>
      <c r="AN129" s="5">
        <f ca="1">_xlfn.NORM.INV(N129,Satokasvi!$H$8,Satokasvi!$I$8)*_xlfn.BINOM.INV(1,(1-Satokasvi!$H$15),N129)</f>
        <v>2618.3086326093558</v>
      </c>
      <c r="AO129" s="5">
        <f ca="1">_xlfn.NORM.INV(O129,Satokasvi!$H$8,Satokasvi!$I$8)*_xlfn.BINOM.INV(1,(1-Satokasvi!$H$15),O129)</f>
        <v>2342.4511546496037</v>
      </c>
      <c r="AP129" s="5">
        <f ca="1">_xlfn.NORM.INV(P129,Satokasvi!$H$8,Satokasvi!$I$8)*_xlfn.BINOM.INV(1,(1-Satokasvi!$H$15),P129)</f>
        <v>2382.656815498121</v>
      </c>
      <c r="AQ129" s="5">
        <f ca="1">_xlfn.NORM.INV(Q129,Satokasvi!$H$8,Satokasvi!$I$8)*_xlfn.BINOM.INV(1,(1-Satokasvi!$H$15),Q129)</f>
        <v>2381.4344967952152</v>
      </c>
      <c r="AR129" s="5">
        <f ca="1">_xlfn.NORM.INV(R129,Satokasvi!$H$8,Satokasvi!$I$8)*_xlfn.BINOM.INV(1,(1-Satokasvi!$H$15),R129)</f>
        <v>2528.1575622551172</v>
      </c>
      <c r="AS129" s="5">
        <f ca="1">_xlfn.NORM.INV(S129,Satokasvi!$H$8,Satokasvi!$I$8)*_xlfn.BINOM.INV(1,(1-Satokasvi!$H$15),S129)</f>
        <v>2805.3768724777728</v>
      </c>
      <c r="AT129" s="5">
        <f ca="1">_xlfn.NORM.INV(T129,Satokasvi!$H$8,Satokasvi!$I$8)*_xlfn.BINOM.INV(1,(1-Satokasvi!$H$15),T129)</f>
        <v>2898.5394860641991</v>
      </c>
      <c r="AU129" s="5">
        <f ca="1">_xlfn.NORM.INV(U129,Satokasvi!$H$8,Satokasvi!$I$8)*_xlfn.BINOM.INV(1,(1-Satokasvi!$H$15),U129)</f>
        <v>2728.7834536391979</v>
      </c>
      <c r="AV129" s="5">
        <f ca="1">_xlfn.NORM.INV(V129,Satokasvi!$H$8,Satokasvi!$I$8)*_xlfn.BINOM.INV(1,(1-Satokasvi!$H$15),V129)</f>
        <v>3162.2123158237205</v>
      </c>
      <c r="AW129" s="5">
        <f ca="1">_xlfn.NORM.INV(W129,Satokasvi!$H$8,Satokasvi!$I$8)*_xlfn.BINOM.INV(1,(1-Satokasvi!$H$15),W129)</f>
        <v>2427.6510464205239</v>
      </c>
      <c r="AX129" s="5">
        <f ca="1">_xlfn.NORM.INV(X129,Satokasvi!$H$8,Satokasvi!$I$8)*_xlfn.BINOM.INV(1,(1-Satokasvi!$H$15),X129)</f>
        <v>2348.1413650143472</v>
      </c>
      <c r="AY129" s="5">
        <f ca="1">_xlfn.NORM.INV(Y129,Satokasvi!$H$8,Satokasvi!$I$8)*_xlfn.BINOM.INV(1,(1-Satokasvi!$H$15),Y129)</f>
        <v>2879.7634473726798</v>
      </c>
      <c r="AZ129" s="5">
        <f ca="1">_xlfn.NORM.INV(Z129,Satokasvi!$H$8,Satokasvi!$I$8)*_xlfn.BINOM.INV(1,(1-Satokasvi!$H$15),Z129)</f>
        <v>0</v>
      </c>
      <c r="BB129" s="5">
        <f ca="1">IF(C$11="x",0,_xlfn.NORM.INV(B129,Satokasvi!$H$8,Satokasvi!$I$8)*IF(C$8="x",(1+Toimenpiteet!$C$7),1)*IF(C$9="x",(1+Toimenpiteet!$C$34),1)*(1+C$30)*_xlfn.BINOM.INV(1,(1-(Satokasvi!$H$15*(1+C$41))),B129))</f>
        <v>2504.3655517250813</v>
      </c>
      <c r="BC129" s="5">
        <f ca="1">IF(D$11="x",0,_xlfn.NORM.INV(C129,Satokasvi!$H$8,Satokasvi!$I$8)*IF(D$8="x",(1+Toimenpiteet!$C$7),1)*IF(D$9="x",(1+Toimenpiteet!$C$34),1)*(1+D$30)*_xlfn.BINOM.INV(1,(1-(Satokasvi!$H$15*(1+D$41))),C129))</f>
        <v>2437.1229368838735</v>
      </c>
      <c r="BD129" s="5">
        <f ca="1">IF(E$11="x",0,_xlfn.NORM.INV(D129,Satokasvi!$H$8,Satokasvi!$I$8)*IF(E$8="x",(1+Toimenpiteet!$C$7),1)*IF(E$9="x",(1+Toimenpiteet!$C$34),1)*(1+E$30)*_xlfn.BINOM.INV(1,(1-(Satokasvi!$H$15*(1+E$41))),D129))</f>
        <v>0</v>
      </c>
      <c r="BE129" s="5">
        <f ca="1">IF(F$11="x",0,_xlfn.NORM.INV(E129,Satokasvi!$H$8,Satokasvi!$I$8)*IF(F$8="x",(1+Toimenpiteet!$C$7),1)*IF(F$9="x",(1+Toimenpiteet!$C$34),1)*(1+F$30)*_xlfn.BINOM.INV(1,(1-(Satokasvi!$H$15*(1+F$41))),E129))</f>
        <v>2797.166363153729</v>
      </c>
      <c r="BF129" s="5">
        <f ca="1">IF(G$11="x",0,_xlfn.NORM.INV(F129,Satokasvi!$H$8,Satokasvi!$I$8)*IF(G$8="x",(1+Toimenpiteet!$C$7),1)*IF(G$9="x",(1+Toimenpiteet!$C$34),1)*(1+G$30)*_xlfn.BINOM.INV(1,(1-(Satokasvi!$H$15*(1+G$41))),F129))</f>
        <v>2382.4115324603563</v>
      </c>
      <c r="BG129" s="5">
        <f ca="1">IF(H$11="x",0,_xlfn.NORM.INV(G129,Satokasvi!$H$8,Satokasvi!$I$8)*IF(H$8="x",(1+Toimenpiteet!$C$7),1)*IF(H$9="x",(1+Toimenpiteet!$C$34),1)*(1+H$30)*_xlfn.BINOM.INV(1,(1-(Satokasvi!$H$15*(1+H$41))),G129))</f>
        <v>2392.1256403881607</v>
      </c>
      <c r="BH129" s="5">
        <f ca="1">IF(I$11="x",0,_xlfn.NORM.INV(H129,Satokasvi!$H$8,Satokasvi!$I$8)*IF(I$8="x",(1+Toimenpiteet!$C$7),1)*IF(I$9="x",(1+Toimenpiteet!$C$34),1)*(1+I$30)*_xlfn.BINOM.INV(1,(1-(Satokasvi!$H$15*(1+I$41))),H129))</f>
        <v>3348.1859728829713</v>
      </c>
      <c r="BI129" s="5">
        <f ca="1">IF(J$11="x",0,_xlfn.NORM.INV(I129,Satokasvi!$H$8,Satokasvi!$I$8)*IF(J$8="x",(1+Toimenpiteet!$C$7),1)*IF(J$9="x",(1+Toimenpiteet!$C$34),1)*(1+J$30)*_xlfn.BINOM.INV(1,(1-(Satokasvi!$H$15*(1+J$41))),I129))</f>
        <v>2641.2766259318623</v>
      </c>
      <c r="BJ129" s="5">
        <f ca="1">IF(K$11="x",0,_xlfn.NORM.INV(J129,Satokasvi!$H$8,Satokasvi!$I$8)*IF(K$8="x",(1+Toimenpiteet!$C$7),1)*IF(K$9="x",(1+Toimenpiteet!$C$34),1)*(1+K$30)*_xlfn.BINOM.INV(1,(1-(Satokasvi!$H$15*(1+K$41))),J129))</f>
        <v>0</v>
      </c>
      <c r="BK129" s="5">
        <f ca="1">IF(L$11="x",0,_xlfn.NORM.INV(K129,Satokasvi!$H$8,Satokasvi!$I$8)*IF(L$8="x",(1+Toimenpiteet!$C$7),1)*IF(L$9="x",(1+Toimenpiteet!$C$34),1)*(1+L$30)*_xlfn.BINOM.INV(1,(1-(Satokasvi!$H$15*(1+L$41))),K129))</f>
        <v>2594.1501758934564</v>
      </c>
      <c r="BL129" s="5">
        <f ca="1">IF(M$11="x",0,_xlfn.NORM.INV(L129,Satokasvi!$H$8,Satokasvi!$I$8)*IF(M$8="x",(1+Toimenpiteet!$C$7),1)*IF(M$9="x",(1+Toimenpiteet!$C$34),1)*(1+M$30)*_xlfn.BINOM.INV(1,(1-(Satokasvi!$H$15*(1+M$41))),L129))</f>
        <v>2345.2956456478009</v>
      </c>
      <c r="BM129" s="5">
        <f ca="1">IF(N$11="x",0,_xlfn.NORM.INV(M129,Satokasvi!$H$8,Satokasvi!$I$8)*IF(N$8="x",(1+Toimenpiteet!$C$7),1)*IF(N$9="x",(1+Toimenpiteet!$C$34),1)*(1+N$30)*_xlfn.BINOM.INV(1,(1-(Satokasvi!$H$15*(1+N$41))),M129))</f>
        <v>2815.8519323920118</v>
      </c>
      <c r="BN129" s="5">
        <f ca="1">IF(O$11="x",0,_xlfn.NORM.INV(N129,Satokasvi!$H$8,Satokasvi!$I$8)*IF(O$8="x",(1+Toimenpiteet!$C$7),1)*IF(O$9="x",(1+Toimenpiteet!$C$34),1)*(1+O$30)*_xlfn.BINOM.INV(1,(1-(Satokasvi!$H$15*(1+O$41))),N129))</f>
        <v>2618.3086326093558</v>
      </c>
      <c r="BO129" s="5">
        <f ca="1">IF(P$11="x",0,_xlfn.NORM.INV(O129,Satokasvi!$H$8,Satokasvi!$I$8)*IF(P$8="x",(1+Toimenpiteet!$C$7),1)*IF(P$9="x",(1+Toimenpiteet!$C$34),1)*(1+P$30)*_xlfn.BINOM.INV(1,(1-(Satokasvi!$H$15*(1+P$41))),O129))</f>
        <v>2342.4511546496037</v>
      </c>
      <c r="BP129" s="5">
        <f ca="1">IF(Q$11="x",0,_xlfn.NORM.INV(P129,Satokasvi!$H$8,Satokasvi!$I$8)*IF(Q$8="x",(1+Toimenpiteet!$C$7),1)*IF(Q$9="x",(1+Toimenpiteet!$C$34),1)*(1+Q$30)*_xlfn.BINOM.INV(1,(1-(Satokasvi!$H$15*(1+Q$41))),P129))</f>
        <v>2382.656815498121</v>
      </c>
      <c r="BQ129" s="5">
        <f ca="1">IF(R$11="x",0,_xlfn.NORM.INV(Q129,Satokasvi!$H$8,Satokasvi!$I$8)*IF(R$8="x",(1+Toimenpiteet!$C$7),1)*IF(R$9="x",(1+Toimenpiteet!$C$34),1)*(1+R$30)*_xlfn.BINOM.INV(1,(1-(Satokasvi!$H$15*(1+R$41))),Q129))</f>
        <v>2381.4344967952152</v>
      </c>
      <c r="BR129" s="5">
        <f ca="1">IF(S$11="x",0,_xlfn.NORM.INV(R129,Satokasvi!$H$8,Satokasvi!$I$8)*IF(S$8="x",(1+Toimenpiteet!$C$7),1)*IF(S$9="x",(1+Toimenpiteet!$C$34),1)*(1+S$30)*_xlfn.BINOM.INV(1,(1-(Satokasvi!$H$15*(1+S$41))),R129))</f>
        <v>2528.1575622551172</v>
      </c>
      <c r="BS129" s="5">
        <f ca="1">IF(T$11="x",0,_xlfn.NORM.INV(S129,Satokasvi!$H$8,Satokasvi!$I$8)*IF(T$8="x",(1+Toimenpiteet!$C$7),1)*IF(T$9="x",(1+Toimenpiteet!$C$34),1)*(1+T$30)*_xlfn.BINOM.INV(1,(1-(Satokasvi!$H$15*(1+T$41))),S129))</f>
        <v>2805.3768724777728</v>
      </c>
      <c r="BT129" s="5">
        <f ca="1">IF(U$11="x",0,_xlfn.NORM.INV(T129,Satokasvi!$H$8,Satokasvi!$I$8)*IF(U$8="x",(1+Toimenpiteet!$C$7),1)*IF(U$9="x",(1+Toimenpiteet!$C$34),1)*(1+U$30)*_xlfn.BINOM.INV(1,(1-(Satokasvi!$H$15*(1+U$41))),T129))</f>
        <v>2898.5394860641991</v>
      </c>
      <c r="BU129" s="5">
        <f ca="1">IF(V$11="x",0,_xlfn.NORM.INV(U129,Satokasvi!$H$8,Satokasvi!$I$8)*IF(V$8="x",(1+Toimenpiteet!$C$7),1)*IF(V$9="x",(1+Toimenpiteet!$C$34),1)*(1+V$30)*_xlfn.BINOM.INV(1,(1-(Satokasvi!$H$15*(1+V$41))),U129))</f>
        <v>2728.7834536391979</v>
      </c>
      <c r="BV129" s="5">
        <f ca="1">IF(W$11="x",0,_xlfn.NORM.INV(V129,Satokasvi!$H$8,Satokasvi!$I$8)*IF(W$8="x",(1+Toimenpiteet!$C$7),1)*IF(W$9="x",(1+Toimenpiteet!$C$34),1)*(1+W$30)*_xlfn.BINOM.INV(1,(1-(Satokasvi!$H$15*(1+W$41))),V129))</f>
        <v>3162.2123158237205</v>
      </c>
      <c r="BW129" s="5">
        <f ca="1">IF(X$11="x",0,_xlfn.NORM.INV(W129,Satokasvi!$H$8,Satokasvi!$I$8)*IF(X$8="x",(1+Toimenpiteet!$C$7),1)*IF(X$9="x",(1+Toimenpiteet!$C$34),1)*(1+X$30)*_xlfn.BINOM.INV(1,(1-(Satokasvi!$H$15*(1+X$41))),W129))</f>
        <v>2427.6510464205239</v>
      </c>
      <c r="BX129" s="5">
        <f ca="1">IF(Y$11="x",0,_xlfn.NORM.INV(X129,Satokasvi!$H$8,Satokasvi!$I$8)*IF(Y$8="x",(1+Toimenpiteet!$C$7),1)*IF(Y$9="x",(1+Toimenpiteet!$C$34),1)*(1+Y$30)*_xlfn.BINOM.INV(1,(1-(Satokasvi!$H$15*(1+Y$41))),X129))</f>
        <v>2348.1413650143472</v>
      </c>
      <c r="BY129" s="5">
        <f ca="1">IF(Z$11="x",0,_xlfn.NORM.INV(Y129,Satokasvi!$H$8,Satokasvi!$I$8)*IF(Z$8="x",(1+Toimenpiteet!$C$7),1)*IF(Z$9="x",(1+Toimenpiteet!$C$34),1)*(1+Z$30)*_xlfn.BINOM.INV(1,(1-(Satokasvi!$H$15*(1+Z$41))),Y129))</f>
        <v>2879.7634473726798</v>
      </c>
      <c r="BZ129" s="5">
        <f ca="1">IF(AA$11="x",0,_xlfn.NORM.INV(Z129,Satokasvi!$H$8,Satokasvi!$I$8)*IF(AA$8="x",(1+Toimenpiteet!$C$7),1)*IF(AA$9="x",(1+Toimenpiteet!$C$34),1)*(1+AA$30)*_xlfn.BINOM.INV(1,(1-(Satokasvi!$H$15*(1+AA$41))),Z129))</f>
        <v>0</v>
      </c>
      <c r="CB129" s="35">
        <f ca="1">_xlfn.NORM.INV(RAND(),Satokasvi!$H$13,Satokasvi!$I$13)</f>
        <v>205.10644898453009</v>
      </c>
      <c r="CC129" s="35">
        <f ca="1">_xlfn.NORM.INV(RAND(),Satokasvi!$H$13,Satokasvi!$I$13)</f>
        <v>218.53321302829252</v>
      </c>
      <c r="CD129" s="35">
        <f ca="1">_xlfn.NORM.INV(RAND(),Satokasvi!$H$13,Satokasvi!$I$13)</f>
        <v>232.0334609617818</v>
      </c>
      <c r="CE129" s="35">
        <f ca="1">_xlfn.NORM.INV(RAND(),Satokasvi!$H$13,Satokasvi!$I$13)</f>
        <v>189.93398917328966</v>
      </c>
      <c r="CF129" s="35">
        <f ca="1">_xlfn.NORM.INV(RAND(),Satokasvi!$H$13,Satokasvi!$I$13)</f>
        <v>210.80230277458659</v>
      </c>
      <c r="CG129" s="35">
        <f ca="1">_xlfn.NORM.INV(RAND(),Satokasvi!$H$13,Satokasvi!$I$13)</f>
        <v>199.50923898132393</v>
      </c>
      <c r="CH129" s="35">
        <f ca="1">_xlfn.NORM.INV(RAND(),Satokasvi!$H$13,Satokasvi!$I$13)</f>
        <v>165.6519905906087</v>
      </c>
      <c r="CI129" s="35">
        <f ca="1">_xlfn.NORM.INV(RAND(),Satokasvi!$H$13,Satokasvi!$I$13)</f>
        <v>180.79816960134423</v>
      </c>
      <c r="CJ129" s="35">
        <f ca="1">_xlfn.NORM.INV(RAND(),Satokasvi!$H$13,Satokasvi!$I$13)</f>
        <v>215.26766835959276</v>
      </c>
      <c r="CK129" s="35">
        <f ca="1">_xlfn.NORM.INV(RAND(),Satokasvi!$H$13,Satokasvi!$I$13)</f>
        <v>251.56240268325368</v>
      </c>
      <c r="CL129" s="35">
        <f ca="1">_xlfn.NORM.INV(RAND(),Satokasvi!$H$13,Satokasvi!$I$13)</f>
        <v>247.91593617477778</v>
      </c>
      <c r="CM129" s="35">
        <f ca="1">_xlfn.NORM.INV(RAND(),Satokasvi!$H$13,Satokasvi!$I$13)</f>
        <v>186.22429398513012</v>
      </c>
      <c r="CN129" s="35">
        <f ca="1">_xlfn.NORM.INV(RAND(),Satokasvi!$H$13,Satokasvi!$I$13)</f>
        <v>167.88376417544362</v>
      </c>
      <c r="CO129" s="35">
        <f ca="1">_xlfn.NORM.INV(RAND(),Satokasvi!$H$13,Satokasvi!$I$13)</f>
        <v>150.14548806900612</v>
      </c>
      <c r="CP129" s="35">
        <f ca="1">_xlfn.NORM.INV(RAND(),Satokasvi!$H$13,Satokasvi!$I$13)</f>
        <v>213.9533021743753</v>
      </c>
      <c r="CQ129" s="35">
        <f ca="1">_xlfn.NORM.INV(RAND(),Satokasvi!$H$13,Satokasvi!$I$13)</f>
        <v>216.43207611230113</v>
      </c>
      <c r="CR129" s="35">
        <f ca="1">_xlfn.NORM.INV(RAND(),Satokasvi!$H$13,Satokasvi!$I$13)</f>
        <v>243.19221852000163</v>
      </c>
      <c r="CS129" s="35">
        <f ca="1">_xlfn.NORM.INV(RAND(),Satokasvi!$H$13,Satokasvi!$I$13)</f>
        <v>242.27577957353486</v>
      </c>
      <c r="CT129" s="35">
        <f ca="1">_xlfn.NORM.INV(RAND(),Satokasvi!$H$13,Satokasvi!$I$13)</f>
        <v>208.42553338948937</v>
      </c>
      <c r="CU129" s="35">
        <f ca="1">_xlfn.NORM.INV(RAND(),Satokasvi!$H$13,Satokasvi!$I$13)</f>
        <v>223.0447664255293</v>
      </c>
      <c r="CV129" s="35">
        <f ca="1">_xlfn.NORM.INV(RAND(),Satokasvi!$H$13,Satokasvi!$I$13)</f>
        <v>243.76713417728317</v>
      </c>
      <c r="CW129" s="35">
        <f ca="1">_xlfn.NORM.INV(RAND(),Satokasvi!$H$13,Satokasvi!$I$13)</f>
        <v>153.03493909648668</v>
      </c>
      <c r="CX129" s="35">
        <f ca="1">_xlfn.NORM.INV(RAND(),Satokasvi!$H$13,Satokasvi!$I$13)</f>
        <v>141.02260807865727</v>
      </c>
      <c r="CY129" s="35">
        <f ca="1">_xlfn.NORM.INV(RAND(),Satokasvi!$H$13,Satokasvi!$I$13)</f>
        <v>155.4514167585165</v>
      </c>
      <c r="CZ129" s="35">
        <f ca="1">_xlfn.NORM.INV(RAND(),Satokasvi!$H$13,Satokasvi!$I$13)</f>
        <v>196.11478956565529</v>
      </c>
      <c r="DB129" s="37">
        <f ca="1">(AB129*(CB129/1000)+(Satokasvi!$E$28-Satokasvi!$E$7))/(1+$C$13)^DB$61</f>
        <v>241.41895657622808</v>
      </c>
      <c r="DC129" s="37">
        <f ca="1">(AC129*(CC129/1000)+(Satokasvi!$E$28-Satokasvi!$E$7))/(1+$C$13)^DC$61</f>
        <v>252.23141289676821</v>
      </c>
      <c r="DD129" s="37">
        <f ca="1">(AD129*(CD129/1000)+(Satokasvi!$E$28-Satokasvi!$E$7))/(1+$C$13)^DD$61</f>
        <v>-242.51253972858729</v>
      </c>
      <c r="DE129" s="37">
        <f ca="1">(AE129*(CE129/1000)+(Satokasvi!$E$28-Satokasvi!$E$7))/(1+$C$13)^DE$61</f>
        <v>236.58363521395304</v>
      </c>
      <c r="DF129" s="37">
        <f ca="1">(AF129*(CF129/1000)+(Satokasvi!$E$28-Satokasvi!$E$7))/(1+$C$13)^DF$61</f>
        <v>204.62619018079329</v>
      </c>
      <c r="DG129" s="37">
        <f ca="1">(AG129*(CG129/1000)+(Satokasvi!$E$28-Satokasvi!$E$7))/(1+$C$13)^DG$61</f>
        <v>177.75701003929959</v>
      </c>
      <c r="DH129" s="37">
        <f ca="1">(AH129*(CH129/1000)+(Satokasvi!$E$28-Satokasvi!$E$7))/(1+$C$13)^DH$61</f>
        <v>235.49867951341633</v>
      </c>
      <c r="DI129" s="37">
        <f ca="1">(AI129*(CI129/1000)+(Satokasvi!$E$28-Satokasvi!$E$7))/(1+$C$13)^DI$61</f>
        <v>167.77944356444041</v>
      </c>
      <c r="DJ129" s="37">
        <f ca="1">(AJ129*(CJ129/1000)+(Satokasvi!$E$28-Satokasvi!$E$7))/(1+$C$13)^DJ$61</f>
        <v>-203.10043407106113</v>
      </c>
      <c r="DK129" s="37">
        <f ca="1">(AK129*(CK129/1000)+(Satokasvi!$E$28-Satokasvi!$E$7))/(1+$C$13)^DK$61</f>
        <v>288.40384500566984</v>
      </c>
      <c r="DL129" s="37">
        <f ca="1">(AL129*(CL129/1000)+(Satokasvi!$E$28-Satokasvi!$E$7))/(1+$C$13)^DL$61</f>
        <v>228.6002187128943</v>
      </c>
      <c r="DM129" s="37">
        <f ca="1">(AM129*(CM129/1000)+(Satokasvi!$E$28-Satokasvi!$E$7))/(1+$C$13)^DM$61</f>
        <v>181.92394003045095</v>
      </c>
      <c r="DN129" s="37">
        <f ca="1">(AN129*(CN129/1000)+(Satokasvi!$E$28-Satokasvi!$E$7))/(1+$C$13)^DN$61</f>
        <v>118.87470298874767</v>
      </c>
      <c r="DO129" s="37">
        <f ca="1">(AO129*(CO129/1000)+(Satokasvi!$E$28-Satokasvi!$E$7))/(1+$C$13)^DO$61</f>
        <v>57.32451468356853</v>
      </c>
      <c r="DP129" s="37">
        <f ca="1">(AP129*(CP129/1000)+(Satokasvi!$E$28-Satokasvi!$E$7))/(1+$C$13)^DP$61</f>
        <v>157.11323036406574</v>
      </c>
      <c r="DQ129" s="37">
        <f ca="1">(AQ129*(CQ129/1000)+(Satokasvi!$E$28-Satokasvi!$E$7))/(1+$C$13)^DQ$61</f>
        <v>156.05272476346408</v>
      </c>
      <c r="DR129" s="37">
        <f ca="1">(AR129*(CR129/1000)+(Satokasvi!$E$28-Satokasvi!$E$7))/(1+$C$13)^DR$61</f>
        <v>211.65184225246517</v>
      </c>
      <c r="DS129" s="37">
        <f ca="1">(AS129*(CS129/1000)+(Satokasvi!$E$28-Satokasvi!$E$7))/(1+$C$13)^DS$61</f>
        <v>243.57778183366844</v>
      </c>
      <c r="DT129" s="37">
        <f ca="1">(AT129*(CT129/1000)+(Satokasvi!$E$28-Satokasvi!$E$7))/(1+$C$13)^DT$61</f>
        <v>193.40089407636384</v>
      </c>
      <c r="DU129" s="37">
        <f ca="1">(AU129*(CU129/1000)+(Satokasvi!$E$28-Satokasvi!$E$7))/(1+$C$13)^DU$61</f>
        <v>190.26561678284637</v>
      </c>
      <c r="DV129" s="37">
        <f ca="1">(AV129*(CV129/1000)+(Satokasvi!$E$28-Satokasvi!$E$7))/(1+$C$13)^DV$61</f>
        <v>271.91577161009474</v>
      </c>
      <c r="DW129" s="37">
        <f ca="1">(AW129*(CW129/1000)+(Satokasvi!$E$28-Satokasvi!$E$7))/(1+$C$13)^DW$61</f>
        <v>55.589604164326282</v>
      </c>
      <c r="DX129" s="37">
        <f ca="1">(AX129*(CX129/1000)+(Satokasvi!$E$28-Satokasvi!$E$7))/(1+$C$13)^DX$61</f>
        <v>33.513108778771283</v>
      </c>
      <c r="DY129" s="37">
        <f ca="1">(AY129*(CY129/1000)+(Satokasvi!$E$28-Satokasvi!$E$7))/(1+$C$13)^DY$61</f>
        <v>89.858243509734862</v>
      </c>
      <c r="DZ129" s="37">
        <f ca="1">(AZ129*(CZ129/1000)+(Satokasvi!$E$28-Satokasvi!$E$7))/(1+$C$13)^DZ$61</f>
        <v>-126.56547585433981</v>
      </c>
      <c r="EB129" s="37">
        <f ca="1">IF(C$11="x",Toimenpiteet!$E$115,BB129*(CB129/1000)+(Satokasvi!$E$28-Satokasvi!$E$7)+IF(C$8="x",Toimenpiteet!$E$29,0)+IF(C$9="x",Toimenpiteet!$E$60,0)+IF(C$10="x",Toimenpiteet!$E$88,0))/(1+$C$13)^EB$61</f>
        <v>241.41895657622808</v>
      </c>
      <c r="EC129" s="37">
        <f ca="1">IF(D$11="x",Toimenpiteet!$E$115,BC129*(CC129/1000)+(Satokasvi!$E$28-Satokasvi!$E$7)+IF(D$8="x",Toimenpiteet!$E$29,0)+IF(D$9="x",Toimenpiteet!$E$60,0)+IF(D$10="x",Toimenpiteet!$E$88,0))/(1+$C$13)^EC$61</f>
        <v>252.23141289676821</v>
      </c>
      <c r="ED129" s="37">
        <f ca="1">IF(E$11="x",Toimenpiteet!$E$115,BD129*(CD129/1000)+(Satokasvi!$E$28-Satokasvi!$E$7)+IF(E$8="x",Toimenpiteet!$E$29,0)+IF(E$9="x",Toimenpiteet!$E$60,0)+IF(E$10="x",Toimenpiteet!$E$88,0))/(1+$C$13)^ED$61</f>
        <v>-242.51253972858729</v>
      </c>
      <c r="EE129" s="37">
        <f ca="1">IF(F$11="x",Toimenpiteet!$E$115,BE129*(CE129/1000)+(Satokasvi!$E$28-Satokasvi!$E$7)+IF(F$8="x",Toimenpiteet!$E$29,0)+IF(F$9="x",Toimenpiteet!$E$60,0)+IF(F$10="x",Toimenpiteet!$E$88,0))/(1+$C$13)^EE$61</f>
        <v>236.58363521395304</v>
      </c>
      <c r="EF129" s="37">
        <f ca="1">IF(G$11="x",Toimenpiteet!$E$115,BF129*(CF129/1000)+(Satokasvi!$E$28-Satokasvi!$E$7)+IF(G$8="x",Toimenpiteet!$E$29,0)+IF(G$9="x",Toimenpiteet!$E$60,0)+IF(G$10="x",Toimenpiteet!$E$88,0))/(1+$C$13)^EF$61</f>
        <v>204.62619018079329</v>
      </c>
      <c r="EG129" s="37">
        <f ca="1">IF(H$11="x",Toimenpiteet!$E$115,BG129*(CG129/1000)+(Satokasvi!$E$28-Satokasvi!$E$7)+IF(H$8="x",Toimenpiteet!$E$29,0)+IF(H$9="x",Toimenpiteet!$E$60,0)+IF(H$10="x",Toimenpiteet!$E$88,0))/(1+$C$13)^EG$61</f>
        <v>177.75701003929959</v>
      </c>
      <c r="EH129" s="37">
        <f ca="1">IF(I$11="x",Toimenpiteet!$E$115,BH129*(CH129/1000)+(Satokasvi!$E$28-Satokasvi!$E$7)+IF(I$8="x",Toimenpiteet!$E$29,0)+IF(I$9="x",Toimenpiteet!$E$60,0)+IF(I$10="x",Toimenpiteet!$E$88,0))/(1+$C$13)^EH$61</f>
        <v>235.49867951341633</v>
      </c>
      <c r="EI129" s="37">
        <f ca="1">IF(J$11="x",Toimenpiteet!$E$115,BI129*(CI129/1000)+(Satokasvi!$E$28-Satokasvi!$E$7)+IF(J$8="x",Toimenpiteet!$E$29,0)+IF(J$9="x",Toimenpiteet!$E$60,0)+IF(J$10="x",Toimenpiteet!$E$88,0))/(1+$C$13)^EI$61</f>
        <v>167.77944356444041</v>
      </c>
      <c r="EJ129" s="37">
        <f ca="1">IF(K$11="x",Toimenpiteet!$E$115,BJ129*(CJ129/1000)+(Satokasvi!$E$28-Satokasvi!$E$7)+IF(K$8="x",Toimenpiteet!$E$29,0)+IF(K$9="x",Toimenpiteet!$E$60,0)+IF(K$10="x",Toimenpiteet!$E$88,0))/(1+$C$13)^EJ$61</f>
        <v>-203.10043407106113</v>
      </c>
      <c r="EK129" s="37">
        <f ca="1">IF(L$11="x",Toimenpiteet!$E$115,BK129*(CK129/1000)+(Satokasvi!$E$28-Satokasvi!$E$7)+IF(L$8="x",Toimenpiteet!$E$29,0)+IF(L$9="x",Toimenpiteet!$E$60,0)+IF(L$10="x",Toimenpiteet!$E$88,0))/(1+$C$13)^EK$61</f>
        <v>288.40384500566984</v>
      </c>
      <c r="EL129" s="37">
        <f ca="1">IF(M$11="x",Toimenpiteet!$E$115,BL129*(CL129/1000)+(Satokasvi!$E$28-Satokasvi!$E$7)+IF(M$8="x",Toimenpiteet!$E$29,0)+IF(M$9="x",Toimenpiteet!$E$60,0)+IF(M$10="x",Toimenpiteet!$E$88,0))/(1+$C$13)^EL$61</f>
        <v>228.6002187128943</v>
      </c>
      <c r="EM129" s="37">
        <f ca="1">IF(N$11="x",Toimenpiteet!$E$115,BM129*(CM129/1000)+(Satokasvi!$E$28-Satokasvi!$E$7)+IF(N$8="x",Toimenpiteet!$E$29,0)+IF(N$9="x",Toimenpiteet!$E$60,0)+IF(N$10="x",Toimenpiteet!$E$88,0))/(1+$C$13)^EM$61</f>
        <v>181.92394003045095</v>
      </c>
      <c r="EN129" s="37">
        <f ca="1">IF(O$11="x",Toimenpiteet!$E$115,BN129*(CN129/1000)+(Satokasvi!$E$28-Satokasvi!$E$7)+IF(O$8="x",Toimenpiteet!$E$29,0)+IF(O$9="x",Toimenpiteet!$E$60,0)+IF(O$10="x",Toimenpiteet!$E$88,0))/(1+$C$13)^EN$61</f>
        <v>118.87470298874767</v>
      </c>
      <c r="EO129" s="37">
        <f ca="1">IF(P$11="x",Toimenpiteet!$E$115,BO129*(CO129/1000)+(Satokasvi!$E$28-Satokasvi!$E$7)+IF(P$8="x",Toimenpiteet!$E$29,0)+IF(P$9="x",Toimenpiteet!$E$60,0)+IF(P$10="x",Toimenpiteet!$E$88,0))/(1+$C$13)^EO$61</f>
        <v>57.32451468356853</v>
      </c>
      <c r="EP129" s="37">
        <f ca="1">IF(Q$11="x",Toimenpiteet!$E$115,BP129*(CP129/1000)+(Satokasvi!$E$28-Satokasvi!$E$7)+IF(Q$8="x",Toimenpiteet!$E$29,0)+IF(Q$9="x",Toimenpiteet!$E$60,0)+IF(Q$10="x",Toimenpiteet!$E$88,0))/(1+$C$13)^EP$61</f>
        <v>157.11323036406574</v>
      </c>
      <c r="EQ129" s="37">
        <f ca="1">IF(R$11="x",Toimenpiteet!$E$115,BQ129*(CQ129/1000)+(Satokasvi!$E$28-Satokasvi!$E$7)+IF(R$8="x",Toimenpiteet!$E$29,0)+IF(R$9="x",Toimenpiteet!$E$60,0)+IF(R$10="x",Toimenpiteet!$E$88,0))/(1+$C$13)^EQ$61</f>
        <v>156.05272476346408</v>
      </c>
      <c r="ER129" s="37">
        <f ca="1">IF(S$11="x",Toimenpiteet!$E$115,BR129*(CR129/1000)+(Satokasvi!$E$28-Satokasvi!$E$7)+IF(S$8="x",Toimenpiteet!$E$29,0)+IF(S$9="x",Toimenpiteet!$E$60,0)+IF(S$10="x",Toimenpiteet!$E$88,0))/(1+$C$13)^ER$61</f>
        <v>211.65184225246517</v>
      </c>
      <c r="ES129" s="37">
        <f ca="1">IF(T$11="x",Toimenpiteet!$E$115,BS129*(CS129/1000)+(Satokasvi!$E$28-Satokasvi!$E$7)+IF(T$8="x",Toimenpiteet!$E$29,0)+IF(T$9="x",Toimenpiteet!$E$60,0)+IF(T$10="x",Toimenpiteet!$E$88,0))/(1+$C$13)^ES$61</f>
        <v>243.57778183366844</v>
      </c>
      <c r="ET129" s="37">
        <f ca="1">IF(U$11="x",Toimenpiteet!$E$115,BT129*(CT129/1000)+(Satokasvi!$E$28-Satokasvi!$E$7)+IF(U$8="x",Toimenpiteet!$E$29,0)+IF(U$9="x",Toimenpiteet!$E$60,0)+IF(U$10="x",Toimenpiteet!$E$88,0))/(1+$C$13)^ET$61</f>
        <v>193.40089407636384</v>
      </c>
      <c r="EU129" s="37">
        <f ca="1">IF(V$11="x",Toimenpiteet!$E$115,BU129*(CU129/1000)+(Satokasvi!$E$28-Satokasvi!$E$7)+IF(V$8="x",Toimenpiteet!$E$29,0)+IF(V$9="x",Toimenpiteet!$E$60,0)+IF(V$10="x",Toimenpiteet!$E$88,0))/(1+$C$13)^EU$61</f>
        <v>190.26561678284637</v>
      </c>
      <c r="EV129" s="37">
        <f ca="1">IF(W$11="x",Toimenpiteet!$E$115,BV129*(CV129/1000)+(Satokasvi!$E$28-Satokasvi!$E$7)+IF(W$8="x",Toimenpiteet!$E$29,0)+IF(W$9="x",Toimenpiteet!$E$60,0)+IF(W$10="x",Toimenpiteet!$E$88,0))/(1+$C$13)^EV$61</f>
        <v>271.91577161009474</v>
      </c>
      <c r="EW129" s="37">
        <f ca="1">IF(X$11="x",Toimenpiteet!$E$115,BW129*(CW129/1000)+(Satokasvi!$E$28-Satokasvi!$E$7)+IF(X$8="x",Toimenpiteet!$E$29,0)+IF(X$9="x",Toimenpiteet!$E$60,0)+IF(X$10="x",Toimenpiteet!$E$88,0))/(1+$C$13)^EW$61</f>
        <v>55.589604164326282</v>
      </c>
      <c r="EX129" s="37">
        <f ca="1">IF(Y$11="x",Toimenpiteet!$E$115,BX129*(CX129/1000)+(Satokasvi!$E$28-Satokasvi!$E$7)+IF(Y$8="x",Toimenpiteet!$E$29,0)+IF(Y$9="x",Toimenpiteet!$E$60,0)+IF(Y$10="x",Toimenpiteet!$E$88,0))/(1+$C$13)^EX$61</f>
        <v>33.513108778771283</v>
      </c>
      <c r="EY129" s="37">
        <f ca="1">IF(Z$11="x",Toimenpiteet!$E$115,BY129*(CY129/1000)+(Satokasvi!$E$28-Satokasvi!$E$7)+IF(Z$8="x",Toimenpiteet!$E$29,0)+IF(Z$9="x",Toimenpiteet!$E$60,0)+IF(Z$10="x",Toimenpiteet!$E$88,0))/(1+$C$13)^EY$61</f>
        <v>89.858243509734862</v>
      </c>
      <c r="EZ129" s="37">
        <f ca="1">IF(AA$11="x",Toimenpiteet!$E$115,BZ129*(CZ129/1000)+(Satokasvi!$E$28-Satokasvi!$E$7)+IF(AA$8="x",Toimenpiteet!$E$29,0)+IF(AA$9="x",Toimenpiteet!$E$60,0)+IF(AA$10="x",Toimenpiteet!$E$88,0))/(1+$C$13)^EZ$61</f>
        <v>-126.56547585433981</v>
      </c>
      <c r="FA129" s="37"/>
      <c r="FB129" s="37">
        <f t="shared" ca="1" si="118"/>
        <v>241.41895657622808</v>
      </c>
      <c r="FC129" s="37">
        <f t="shared" ca="1" si="119"/>
        <v>493.65036947299632</v>
      </c>
      <c r="FD129" s="37">
        <f t="shared" ca="1" si="120"/>
        <v>251.13782974440903</v>
      </c>
      <c r="FE129" s="37">
        <f t="shared" ca="1" si="121"/>
        <v>487.72146495836205</v>
      </c>
      <c r="FF129" s="37">
        <f t="shared" ca="1" si="122"/>
        <v>692.34765513915534</v>
      </c>
      <c r="FG129" s="37">
        <f t="shared" ca="1" si="123"/>
        <v>870.10466517845498</v>
      </c>
      <c r="FH129" s="37">
        <f t="shared" ca="1" si="124"/>
        <v>1105.6033446918714</v>
      </c>
      <c r="FI129" s="37">
        <f t="shared" ca="1" si="125"/>
        <v>1273.3827882563119</v>
      </c>
      <c r="FJ129" s="37">
        <f t="shared" ca="1" si="126"/>
        <v>1070.2823541852508</v>
      </c>
      <c r="FK129" s="37">
        <f t="shared" ca="1" si="127"/>
        <v>1358.6861991909207</v>
      </c>
      <c r="FL129" s="37">
        <f t="shared" ca="1" si="128"/>
        <v>1587.2864179038149</v>
      </c>
      <c r="FM129" s="37">
        <f t="shared" ca="1" si="129"/>
        <v>1769.2103579342659</v>
      </c>
      <c r="FN129" s="37">
        <f t="shared" ca="1" si="130"/>
        <v>1888.0850609230135</v>
      </c>
      <c r="FO129" s="37">
        <f t="shared" ca="1" si="131"/>
        <v>1945.4095756065822</v>
      </c>
      <c r="FP129" s="37">
        <f t="shared" ca="1" si="132"/>
        <v>2102.5228059706478</v>
      </c>
      <c r="FQ129" s="37">
        <f t="shared" ca="1" si="133"/>
        <v>2258.5755307341119</v>
      </c>
      <c r="FR129" s="37">
        <f t="shared" ca="1" si="134"/>
        <v>2470.2273729865769</v>
      </c>
      <c r="FS129" s="37">
        <f t="shared" ca="1" si="135"/>
        <v>2713.8051548202452</v>
      </c>
      <c r="FT129" s="37">
        <f t="shared" ca="1" si="136"/>
        <v>2907.206048896609</v>
      </c>
      <c r="FU129" s="37">
        <f t="shared" ca="1" si="137"/>
        <v>3097.4716656794553</v>
      </c>
      <c r="FV129" s="37">
        <f t="shared" ca="1" si="138"/>
        <v>3369.3874372895502</v>
      </c>
      <c r="FW129" s="37">
        <f t="shared" ca="1" si="139"/>
        <v>3424.9770414538766</v>
      </c>
      <c r="FX129" s="37">
        <f t="shared" ca="1" si="140"/>
        <v>3458.4901502326479</v>
      </c>
      <c r="FY129" s="37">
        <f t="shared" ca="1" si="141"/>
        <v>3548.348393742383</v>
      </c>
      <c r="FZ129" s="37">
        <f t="shared" ca="1" si="142"/>
        <v>3421.7829178880434</v>
      </c>
      <c r="GA129" s="37"/>
      <c r="GB129" s="37">
        <f t="shared" ca="1" si="143"/>
        <v>241.41895657622808</v>
      </c>
      <c r="GC129" s="37">
        <f t="shared" ca="1" si="144"/>
        <v>493.65036947299632</v>
      </c>
      <c r="GD129" s="37">
        <f t="shared" ca="1" si="94"/>
        <v>251.13782974440903</v>
      </c>
      <c r="GE129" s="37">
        <f t="shared" ca="1" si="95"/>
        <v>487.72146495836205</v>
      </c>
      <c r="GF129" s="37">
        <f t="shared" ca="1" si="96"/>
        <v>692.34765513915534</v>
      </c>
      <c r="GG129" s="37">
        <f t="shared" ca="1" si="97"/>
        <v>870.10466517845498</v>
      </c>
      <c r="GH129" s="37">
        <f t="shared" ca="1" si="98"/>
        <v>1105.6033446918714</v>
      </c>
      <c r="GI129" s="37">
        <f t="shared" ca="1" si="99"/>
        <v>1273.3827882563119</v>
      </c>
      <c r="GJ129" s="37">
        <f t="shared" ca="1" si="100"/>
        <v>1070.2823541852508</v>
      </c>
      <c r="GK129" s="37">
        <f t="shared" ca="1" si="101"/>
        <v>1358.6861991909207</v>
      </c>
      <c r="GL129" s="37">
        <f t="shared" ca="1" si="102"/>
        <v>1587.2864179038149</v>
      </c>
      <c r="GM129" s="37">
        <f t="shared" ca="1" si="103"/>
        <v>1769.2103579342659</v>
      </c>
      <c r="GN129" s="37">
        <f t="shared" ca="1" si="104"/>
        <v>1888.0850609230135</v>
      </c>
      <c r="GO129" s="37">
        <f t="shared" ca="1" si="105"/>
        <v>1945.4095756065822</v>
      </c>
      <c r="GP129" s="37">
        <f t="shared" ca="1" si="106"/>
        <v>2102.5228059706478</v>
      </c>
      <c r="GQ129" s="37">
        <f t="shared" ca="1" si="107"/>
        <v>2258.5755307341119</v>
      </c>
      <c r="GR129" s="37">
        <f t="shared" ca="1" si="108"/>
        <v>2470.2273729865769</v>
      </c>
      <c r="GS129" s="37">
        <f t="shared" ca="1" si="109"/>
        <v>2713.8051548202452</v>
      </c>
      <c r="GT129" s="37">
        <f t="shared" ca="1" si="110"/>
        <v>2907.206048896609</v>
      </c>
      <c r="GU129" s="37">
        <f t="shared" ca="1" si="111"/>
        <v>3097.4716656794553</v>
      </c>
      <c r="GV129" s="37">
        <f t="shared" ca="1" si="112"/>
        <v>3369.3874372895502</v>
      </c>
      <c r="GW129" s="37">
        <f t="shared" ca="1" si="113"/>
        <v>3424.9770414538766</v>
      </c>
      <c r="GX129" s="37">
        <f t="shared" ca="1" si="114"/>
        <v>3458.4901502326479</v>
      </c>
      <c r="GY129" s="37">
        <f t="shared" ca="1" si="115"/>
        <v>3548.348393742383</v>
      </c>
      <c r="GZ129" s="37">
        <f t="shared" ca="1" si="116"/>
        <v>3421.7829178880434</v>
      </c>
      <c r="HA129" s="37"/>
      <c r="HB129" s="37">
        <f t="shared" ca="1" si="147"/>
        <v>692.34765513915534</v>
      </c>
      <c r="HC129" s="37">
        <f t="shared" ca="1" si="145"/>
        <v>692.34765513915534</v>
      </c>
      <c r="HD129" s="37">
        <f t="shared" ca="1" si="146"/>
        <v>0</v>
      </c>
      <c r="HE129" s="5"/>
      <c r="HF129" s="37">
        <f t="shared" si="92"/>
        <v>-5.555555555555558E-2</v>
      </c>
      <c r="HG129" s="37">
        <f>$HG$76</f>
        <v>0.10000000000000002</v>
      </c>
      <c r="HH129" s="19">
        <f>IF(C$11="x",0,Satokasvi!$H$6*(1+$HF129)*(1+_xlfn.XLOOKUP($HG129,$HG$67:$HG$76,HH$67:HH$76)))</f>
        <v>2384.7222222222222</v>
      </c>
      <c r="HI129" s="35">
        <f>IF(D$11="x",0,Satokasvi!$H$6*(1+$HF129)*(1+_xlfn.XLOOKUP($HG129,$HG$67:$HG$76,HI$67:HI$76)))</f>
        <v>2408.333333333333</v>
      </c>
      <c r="HJ129" s="35">
        <f>IF(E$11="x",0,Satokasvi!$H$6*(1+$HF129)*(1+_xlfn.XLOOKUP($HG129,$HG$67:$HG$76,HJ$67:HJ$76)))</f>
        <v>2431.9444444444443</v>
      </c>
      <c r="HK129" s="35">
        <f>IF(F$11="x",0,Satokasvi!$H$6*(1+$HF129)*(1+_xlfn.XLOOKUP($HG129,$HG$67:$HG$76,HK$67:HK$76)))</f>
        <v>2455.5555555555552</v>
      </c>
      <c r="HL129" s="35">
        <f>IF(G$11="x",0,Satokasvi!$H$6*(1+$HF129)*(1+_xlfn.XLOOKUP($HG129,$HG$67:$HG$76,HL$67:HL$76)))</f>
        <v>2479.1666666666665</v>
      </c>
      <c r="HM129" s="35">
        <f>IF(H$11="x",0,Satokasvi!$H$6*(1+$HF129)*(1+_xlfn.XLOOKUP($HG129,$HG$67:$HG$76,HM$67:HM$76)))</f>
        <v>2502.7777777777778</v>
      </c>
      <c r="HN129" s="35">
        <f>IF(I$11="x",0,Satokasvi!$H$6*(1+$HF129)*(1+_xlfn.XLOOKUP($HG129,$HG$67:$HG$76,HN$67:HN$76)))</f>
        <v>2526.3888888888887</v>
      </c>
      <c r="HO129" s="35">
        <f>IF(J$11="x",0,Satokasvi!$H$6*(1+$HF129)*(1+_xlfn.XLOOKUP($HG129,$HG$67:$HG$76,HO$67:HO$76)))</f>
        <v>2550</v>
      </c>
      <c r="HP129" s="35">
        <f>IF(K$11="x",0,Satokasvi!$H$6*(1+$HF129)*(1+_xlfn.XLOOKUP($HG129,$HG$67:$HG$76,HP$67:HP$76)))</f>
        <v>2573.6111111111109</v>
      </c>
      <c r="HQ129" s="35">
        <f>IF(L$11="x",0,Satokasvi!$H$6*(1+$HF129)*(1+_xlfn.XLOOKUP($HG129,$HG$67:$HG$76,HQ$67:HQ$76)))</f>
        <v>2597.2222222222222</v>
      </c>
      <c r="HR129" s="35">
        <f>IF(M$11="x",0,Satokasvi!$H$6*(1+$HF129)*(1+_xlfn.XLOOKUP($HG129,$HG$67:$HG$76,HR$67:HR$76)))</f>
        <v>2597.2222222222222</v>
      </c>
      <c r="HS129" s="35">
        <f>IF(N$11="x",0,Satokasvi!$H$6*(1+$HF129)*(1+_xlfn.XLOOKUP($HG129,$HG$67:$HG$76,HS$67:HS$76)))</f>
        <v>2597.2222222222222</v>
      </c>
      <c r="HT129" s="35">
        <f>IF(O$11="x",0,Satokasvi!$H$6*(1+$HF129)*(1+_xlfn.XLOOKUP($HG129,$HG$67:$HG$76,HT$67:HT$76)))</f>
        <v>2597.2222222222222</v>
      </c>
      <c r="HU129" s="35">
        <f>IF(P$11="x",0,Satokasvi!$H$6*(1+$HF129)*(1+_xlfn.XLOOKUP($HG129,$HG$67:$HG$76,HU$67:HU$76)))</f>
        <v>2597.2222222222222</v>
      </c>
      <c r="HV129" s="35">
        <f>IF(Q$11="x",0,Satokasvi!$H$6*(1+$HF129)*(1+_xlfn.XLOOKUP($HG129,$HG$67:$HG$76,HV$67:HV$76)))</f>
        <v>2597.2222222222222</v>
      </c>
      <c r="HW129" s="35">
        <f>IF(R$11="x",0,Satokasvi!$H$6*(1+$HF129)*(1+_xlfn.XLOOKUP($HG129,$HG$67:$HG$76,HW$67:HW$76)))</f>
        <v>2597.2222222222222</v>
      </c>
      <c r="HX129" s="35">
        <f>IF(S$11="x",0,Satokasvi!$H$6*(1+$HF129)*(1+_xlfn.XLOOKUP($HG129,$HG$67:$HG$76,HX$67:HX$76)))</f>
        <v>2597.2222222222222</v>
      </c>
      <c r="HY129" s="35">
        <f>IF(T$11="x",0,Satokasvi!$H$6*(1+$HF129)*(1+_xlfn.XLOOKUP($HG129,$HG$67:$HG$76,HY$67:HY$76)))</f>
        <v>2597.2222222222222</v>
      </c>
      <c r="HZ129" s="35">
        <f>IF(U$11="x",0,Satokasvi!$H$6*(1+$HF129)*(1+_xlfn.XLOOKUP($HG129,$HG$67:$HG$76,HZ$67:HZ$76)))</f>
        <v>2597.2222222222222</v>
      </c>
      <c r="IA129" s="35">
        <f>IF(V$11="x",0,Satokasvi!$H$6*(1+$HF129)*(1+_xlfn.XLOOKUP($HG129,$HG$67:$HG$76,IA$67:IA$76)))</f>
        <v>2597.2222222222222</v>
      </c>
      <c r="IB129" s="35">
        <f>IF(W$11="x",0,Satokasvi!$H$6*(1+$HF129)*(1+_xlfn.XLOOKUP($HG129,$HG$67:$HG$76,IB$67:IB$76)))</f>
        <v>2597.2222222222222</v>
      </c>
      <c r="IC129" s="35">
        <f>IF(X$11="x",0,Satokasvi!$H$6*(1+$HF129)*(1+_xlfn.XLOOKUP($HG129,$HG$67:$HG$76,IC$67:IC$76)))</f>
        <v>2597.2222222222222</v>
      </c>
      <c r="ID129" s="35">
        <f>IF(Y$11="x",0,Satokasvi!$H$6*(1+$HF129)*(1+_xlfn.XLOOKUP($HG129,$HG$67:$HG$76,ID$67:ID$76)))</f>
        <v>2597.2222222222222</v>
      </c>
      <c r="IE129" s="35">
        <f>IF(Z$11="x",0,Satokasvi!$H$6*(1+$HF129)*(1+_xlfn.XLOOKUP($HG129,$HG$67:$HG$76,IE$67:IE$76)))</f>
        <v>2597.2222222222222</v>
      </c>
      <c r="IF129" s="35">
        <f>IF(AA$11="x",0,Satokasvi!$H$6*(1+$HF129)*(1+_xlfn.XLOOKUP($HG129,$HG$67:$HG$76,IF$67:IF$76)))</f>
        <v>2597.2222222222222</v>
      </c>
    </row>
    <row r="130" spans="2:240" x14ac:dyDescent="0.35">
      <c r="B130" s="15">
        <f t="shared" ca="1" si="117"/>
        <v>4.5781252517274384E-2</v>
      </c>
      <c r="C130" s="15">
        <f t="shared" ca="1" si="117"/>
        <v>0.68823259698042571</v>
      </c>
      <c r="D130" s="15">
        <f t="shared" ca="1" si="117"/>
        <v>0.74269332799187393</v>
      </c>
      <c r="E130" s="15">
        <f t="shared" ca="1" si="117"/>
        <v>0.47506464092980516</v>
      </c>
      <c r="F130" s="15">
        <f t="shared" ca="1" si="117"/>
        <v>0.51134338858724804</v>
      </c>
      <c r="G130" s="15">
        <f t="shared" ca="1" si="117"/>
        <v>0.29144896894935135</v>
      </c>
      <c r="H130" s="15">
        <f t="shared" ca="1" si="117"/>
        <v>0.84345754290622865</v>
      </c>
      <c r="I130" s="15">
        <f t="shared" ca="1" si="117"/>
        <v>0.52678362052951211</v>
      </c>
      <c r="J130" s="15">
        <f t="shared" ca="1" si="117"/>
        <v>0.52933252910925244</v>
      </c>
      <c r="K130" s="15">
        <f t="shared" ca="1" si="117"/>
        <v>0.57534300925118464</v>
      </c>
      <c r="L130" s="15">
        <f t="shared" ca="1" si="117"/>
        <v>0.87527348973636987</v>
      </c>
      <c r="M130" s="15">
        <f t="shared" ca="1" si="117"/>
        <v>0.96699212315888461</v>
      </c>
      <c r="N130" s="15">
        <f t="shared" ca="1" si="117"/>
        <v>0.9115814716032471</v>
      </c>
      <c r="O130" s="15">
        <f t="shared" ca="1" si="117"/>
        <v>0.11002596354469607</v>
      </c>
      <c r="P130" s="15">
        <f t="shared" ca="1" si="117"/>
        <v>0.23549785837044612</v>
      </c>
      <c r="Q130" s="15">
        <f t="shared" ca="1" si="117"/>
        <v>0.44419580640740897</v>
      </c>
      <c r="R130" s="15">
        <f t="shared" ca="1" si="93"/>
        <v>0.46646639271322565</v>
      </c>
      <c r="S130" s="15">
        <f t="shared" ca="1" si="93"/>
        <v>0.2856465416961198</v>
      </c>
      <c r="T130" s="15">
        <f t="shared" ca="1" si="88"/>
        <v>0.31478089100019879</v>
      </c>
      <c r="U130" s="15">
        <f t="shared" ca="1" si="88"/>
        <v>0.66323147587666387</v>
      </c>
      <c r="V130" s="15">
        <f t="shared" ca="1" si="88"/>
        <v>0.16634348070649807</v>
      </c>
      <c r="W130" s="15">
        <f t="shared" ca="1" si="88"/>
        <v>0.65663059560874837</v>
      </c>
      <c r="X130" s="15">
        <f t="shared" ca="1" si="88"/>
        <v>0.61345452683207469</v>
      </c>
      <c r="Y130" s="15">
        <f t="shared" ca="1" si="88"/>
        <v>0.87322281038893435</v>
      </c>
      <c r="Z130" s="15">
        <f t="shared" ca="1" si="88"/>
        <v>0.80331033786841111</v>
      </c>
      <c r="AB130" s="5">
        <f ca="1">_xlfn.NORM.INV(B130,Satokasvi!$H$8,Satokasvi!$I$8)*_xlfn.BINOM.INV(1,(1-Satokasvi!$H$15),B130)</f>
        <v>0</v>
      </c>
      <c r="AC130" s="5">
        <f ca="1">_xlfn.NORM.INV(C130,Satokasvi!$H$8,Satokasvi!$I$8)*_xlfn.BINOM.INV(1,(1-Satokasvi!$H$15),C130)</f>
        <v>2622.7117001895977</v>
      </c>
      <c r="AD130" s="5">
        <f ca="1">_xlfn.NORM.INV(D130,Satokasvi!$H$8,Satokasvi!$I$8)*_xlfn.BINOM.INV(1,(1-Satokasvi!$H$15),D130)</f>
        <v>2662.9177850410979</v>
      </c>
      <c r="AE130" s="5">
        <f ca="1">_xlfn.NORM.INV(E130,Satokasvi!$H$8,Satokasvi!$I$8)*_xlfn.BINOM.INV(1,(1-Satokasvi!$H$15),E130)</f>
        <v>2484.3638927226712</v>
      </c>
      <c r="AF130" s="5">
        <f ca="1">_xlfn.NORM.INV(F130,Satokasvi!$H$8,Satokasvi!$I$8)*_xlfn.BINOM.INV(1,(1-Satokasvi!$H$15),F130)</f>
        <v>2507.1093727386701</v>
      </c>
      <c r="AG130" s="5">
        <f ca="1">_xlfn.NORM.INV(G130,Satokasvi!$H$8,Satokasvi!$I$8)*_xlfn.BINOM.INV(1,(1-Satokasvi!$H$15),G130)</f>
        <v>2362.7108326968773</v>
      </c>
      <c r="AH130" s="5">
        <f ca="1">_xlfn.NORM.INV(H130,Satokasvi!$H$8,Satokasvi!$I$8)*_xlfn.BINOM.INV(1,(1-Satokasvi!$H$15),H130)</f>
        <v>2752.1925195953208</v>
      </c>
      <c r="AI130" s="5">
        <f ca="1">_xlfn.NORM.INV(I130,Satokasvi!$H$8,Satokasvi!$I$8)*_xlfn.BINOM.INV(1,(1-Satokasvi!$H$15),I130)</f>
        <v>2516.7967736454511</v>
      </c>
      <c r="AJ130" s="5">
        <f ca="1">_xlfn.NORM.INV(J130,Satokasvi!$H$8,Satokasvi!$I$8)*_xlfn.BINOM.INV(1,(1-Satokasvi!$H$15),J130)</f>
        <v>2518.3980299011155</v>
      </c>
      <c r="AK130" s="5">
        <f ca="1">_xlfn.NORM.INV(K130,Satokasvi!$H$8,Satokasvi!$I$8)*_xlfn.BINOM.INV(1,(1-Satokasvi!$H$15),K130)</f>
        <v>2547.4984523703297</v>
      </c>
      <c r="AL130" s="5">
        <f ca="1">_xlfn.NORM.INV(L130,Satokasvi!$H$8,Satokasvi!$I$8)*_xlfn.BINOM.INV(1,(1-Satokasvi!$H$15),L130)</f>
        <v>2787.9197404372253</v>
      </c>
      <c r="AM130" s="5">
        <f ca="1">_xlfn.NORM.INV(M130,Satokasvi!$H$8,Satokasvi!$I$8)*_xlfn.BINOM.INV(1,(1-Satokasvi!$H$15),M130)</f>
        <v>2959.5791716155968</v>
      </c>
      <c r="AN130" s="5">
        <f ca="1">_xlfn.NORM.INV(N130,Satokasvi!$H$8,Satokasvi!$I$8)*_xlfn.BINOM.INV(1,(1-Satokasvi!$H$15),N130)</f>
        <v>2837.6395044427845</v>
      </c>
      <c r="AO130" s="5">
        <f ca="1">_xlfn.NORM.INV(O130,Satokasvi!$H$8,Satokasvi!$I$8)*_xlfn.BINOM.INV(1,(1-Satokasvi!$H$15),O130)</f>
        <v>0</v>
      </c>
      <c r="AP130" s="5">
        <f ca="1">_xlfn.NORM.INV(P130,Satokasvi!$H$8,Satokasvi!$I$8)*_xlfn.BINOM.INV(1,(1-Satokasvi!$H$15),P130)</f>
        <v>0</v>
      </c>
      <c r="AQ130" s="5">
        <f ca="1">_xlfn.NORM.INV(Q130,Satokasvi!$H$8,Satokasvi!$I$8)*_xlfn.BINOM.INV(1,(1-Satokasvi!$H$15),Q130)</f>
        <v>2464.9150794907819</v>
      </c>
      <c r="AR130" s="5">
        <f ca="1">_xlfn.NORM.INV(R130,Satokasvi!$H$8,Satokasvi!$I$8)*_xlfn.BINOM.INV(1,(1-Satokasvi!$H$15),R130)</f>
        <v>2478.9611208954429</v>
      </c>
      <c r="AS130" s="5">
        <f ca="1">_xlfn.NORM.INV(S130,Satokasvi!$H$8,Satokasvi!$I$8)*_xlfn.BINOM.INV(1,(1-Satokasvi!$H$15),S130)</f>
        <v>2358.4629660832056</v>
      </c>
      <c r="AT130" s="5">
        <f ca="1">_xlfn.NORM.INV(T130,Satokasvi!$H$8,Satokasvi!$I$8)*_xlfn.BINOM.INV(1,(1-Satokasvi!$H$15),T130)</f>
        <v>2379.4140656970485</v>
      </c>
      <c r="AU130" s="5">
        <f ca="1">_xlfn.NORM.INV(U130,Satokasvi!$H$8,Satokasvi!$I$8)*_xlfn.BINOM.INV(1,(1-Satokasvi!$H$15),U130)</f>
        <v>2605.3246514248626</v>
      </c>
      <c r="AV130" s="5">
        <f ca="1">_xlfn.NORM.INV(V130,Satokasvi!$H$8,Satokasvi!$I$8)*_xlfn.BINOM.INV(1,(1-Satokasvi!$H$15),V130)</f>
        <v>0</v>
      </c>
      <c r="AW130" s="5">
        <f ca="1">_xlfn.NORM.INV(W130,Satokasvi!$H$8,Satokasvi!$I$8)*_xlfn.BINOM.INV(1,(1-Satokasvi!$H$15),W130)</f>
        <v>2600.8211706263419</v>
      </c>
      <c r="AX130" s="5">
        <f ca="1">_xlfn.NORM.INV(X130,Satokasvi!$H$8,Satokasvi!$I$8)*_xlfn.BINOM.INV(1,(1-Satokasvi!$H$15),X130)</f>
        <v>2572.0835448021644</v>
      </c>
      <c r="AY130" s="5">
        <f ca="1">_xlfn.NORM.INV(Y130,Satokasvi!$H$8,Satokasvi!$I$8)*_xlfn.BINOM.INV(1,(1-Satokasvi!$H$15),Y130)</f>
        <v>2785.4396476254637</v>
      </c>
      <c r="AZ130" s="5">
        <f ca="1">_xlfn.NORM.INV(Z130,Satokasvi!$H$8,Satokasvi!$I$8)*_xlfn.BINOM.INV(1,(1-Satokasvi!$H$15),Z130)</f>
        <v>2713.3762463127518</v>
      </c>
      <c r="BB130" s="5">
        <f ca="1">IF(C$11="x",0,_xlfn.NORM.INV(B130,Satokasvi!$H$8,Satokasvi!$I$8)*IF(C$8="x",(1+Toimenpiteet!$C$7),1)*IF(C$9="x",(1+Toimenpiteet!$C$34),1)*(1+C$30)*_xlfn.BINOM.INV(1,(1-(Satokasvi!$H$15*(1+C$41))),B130))</f>
        <v>0</v>
      </c>
      <c r="BC130" s="5">
        <f ca="1">IF(D$11="x",0,_xlfn.NORM.INV(C130,Satokasvi!$H$8,Satokasvi!$I$8)*IF(D$8="x",(1+Toimenpiteet!$C$7),1)*IF(D$9="x",(1+Toimenpiteet!$C$34),1)*(1+D$30)*_xlfn.BINOM.INV(1,(1-(Satokasvi!$H$15*(1+D$41))),C130))</f>
        <v>2622.7117001895977</v>
      </c>
      <c r="BD130" s="5">
        <f ca="1">IF(E$11="x",0,_xlfn.NORM.INV(D130,Satokasvi!$H$8,Satokasvi!$I$8)*IF(E$8="x",(1+Toimenpiteet!$C$7),1)*IF(E$9="x",(1+Toimenpiteet!$C$34),1)*(1+E$30)*_xlfn.BINOM.INV(1,(1-(Satokasvi!$H$15*(1+E$41))),D130))</f>
        <v>2662.9177850410979</v>
      </c>
      <c r="BE130" s="5">
        <f ca="1">IF(F$11="x",0,_xlfn.NORM.INV(E130,Satokasvi!$H$8,Satokasvi!$I$8)*IF(F$8="x",(1+Toimenpiteet!$C$7),1)*IF(F$9="x",(1+Toimenpiteet!$C$34),1)*(1+F$30)*_xlfn.BINOM.INV(1,(1-(Satokasvi!$H$15*(1+F$41))),E130))</f>
        <v>2484.3638927226712</v>
      </c>
      <c r="BF130" s="5">
        <f ca="1">IF(G$11="x",0,_xlfn.NORM.INV(F130,Satokasvi!$H$8,Satokasvi!$I$8)*IF(G$8="x",(1+Toimenpiteet!$C$7),1)*IF(G$9="x",(1+Toimenpiteet!$C$34),1)*(1+G$30)*_xlfn.BINOM.INV(1,(1-(Satokasvi!$H$15*(1+G$41))),F130))</f>
        <v>2507.1093727386701</v>
      </c>
      <c r="BG130" s="5">
        <f ca="1">IF(H$11="x",0,_xlfn.NORM.INV(G130,Satokasvi!$H$8,Satokasvi!$I$8)*IF(H$8="x",(1+Toimenpiteet!$C$7),1)*IF(H$9="x",(1+Toimenpiteet!$C$34),1)*(1+H$30)*_xlfn.BINOM.INV(1,(1-(Satokasvi!$H$15*(1+H$41))),G130))</f>
        <v>2362.7108326968773</v>
      </c>
      <c r="BH130" s="5">
        <f ca="1">IF(I$11="x",0,_xlfn.NORM.INV(H130,Satokasvi!$H$8,Satokasvi!$I$8)*IF(I$8="x",(1+Toimenpiteet!$C$7),1)*IF(I$9="x",(1+Toimenpiteet!$C$34),1)*(1+I$30)*_xlfn.BINOM.INV(1,(1-(Satokasvi!$H$15*(1+I$41))),H130))</f>
        <v>2752.1925195953208</v>
      </c>
      <c r="BI130" s="5">
        <f ca="1">IF(J$11="x",0,_xlfn.NORM.INV(I130,Satokasvi!$H$8,Satokasvi!$I$8)*IF(J$8="x",(1+Toimenpiteet!$C$7),1)*IF(J$9="x",(1+Toimenpiteet!$C$34),1)*(1+J$30)*_xlfn.BINOM.INV(1,(1-(Satokasvi!$H$15*(1+J$41))),I130))</f>
        <v>2516.7967736454511</v>
      </c>
      <c r="BJ130" s="5">
        <f ca="1">IF(K$11="x",0,_xlfn.NORM.INV(J130,Satokasvi!$H$8,Satokasvi!$I$8)*IF(K$8="x",(1+Toimenpiteet!$C$7),1)*IF(K$9="x",(1+Toimenpiteet!$C$34),1)*(1+K$30)*_xlfn.BINOM.INV(1,(1-(Satokasvi!$H$15*(1+K$41))),J130))</f>
        <v>2518.3980299011155</v>
      </c>
      <c r="BK130" s="5">
        <f ca="1">IF(L$11="x",0,_xlfn.NORM.INV(K130,Satokasvi!$H$8,Satokasvi!$I$8)*IF(L$8="x",(1+Toimenpiteet!$C$7),1)*IF(L$9="x",(1+Toimenpiteet!$C$34),1)*(1+L$30)*_xlfn.BINOM.INV(1,(1-(Satokasvi!$H$15*(1+L$41))),K130))</f>
        <v>2547.4984523703297</v>
      </c>
      <c r="BL130" s="5">
        <f ca="1">IF(M$11="x",0,_xlfn.NORM.INV(L130,Satokasvi!$H$8,Satokasvi!$I$8)*IF(M$8="x",(1+Toimenpiteet!$C$7),1)*IF(M$9="x",(1+Toimenpiteet!$C$34),1)*(1+M$30)*_xlfn.BINOM.INV(1,(1-(Satokasvi!$H$15*(1+M$41))),L130))</f>
        <v>2787.9197404372253</v>
      </c>
      <c r="BM130" s="5">
        <f ca="1">IF(N$11="x",0,_xlfn.NORM.INV(M130,Satokasvi!$H$8,Satokasvi!$I$8)*IF(N$8="x",(1+Toimenpiteet!$C$7),1)*IF(N$9="x",(1+Toimenpiteet!$C$34),1)*(1+N$30)*_xlfn.BINOM.INV(1,(1-(Satokasvi!$H$15*(1+N$41))),M130))</f>
        <v>2959.5791716155968</v>
      </c>
      <c r="BN130" s="5">
        <f ca="1">IF(O$11="x",0,_xlfn.NORM.INV(N130,Satokasvi!$H$8,Satokasvi!$I$8)*IF(O$8="x",(1+Toimenpiteet!$C$7),1)*IF(O$9="x",(1+Toimenpiteet!$C$34),1)*(1+O$30)*_xlfn.BINOM.INV(1,(1-(Satokasvi!$H$15*(1+O$41))),N130))</f>
        <v>2837.6395044427845</v>
      </c>
      <c r="BO130" s="5">
        <f ca="1">IF(P$11="x",0,_xlfn.NORM.INV(O130,Satokasvi!$H$8,Satokasvi!$I$8)*IF(P$8="x",(1+Toimenpiteet!$C$7),1)*IF(P$9="x",(1+Toimenpiteet!$C$34),1)*(1+P$30)*_xlfn.BINOM.INV(1,(1-(Satokasvi!$H$15*(1+P$41))),O130))</f>
        <v>0</v>
      </c>
      <c r="BP130" s="5">
        <f ca="1">IF(Q$11="x",0,_xlfn.NORM.INV(P130,Satokasvi!$H$8,Satokasvi!$I$8)*IF(Q$8="x",(1+Toimenpiteet!$C$7),1)*IF(Q$9="x",(1+Toimenpiteet!$C$34),1)*(1+Q$30)*_xlfn.BINOM.INV(1,(1-(Satokasvi!$H$15*(1+Q$41))),P130))</f>
        <v>0</v>
      </c>
      <c r="BQ130" s="5">
        <f ca="1">IF(R$11="x",0,_xlfn.NORM.INV(Q130,Satokasvi!$H$8,Satokasvi!$I$8)*IF(R$8="x",(1+Toimenpiteet!$C$7),1)*IF(R$9="x",(1+Toimenpiteet!$C$34),1)*(1+R$30)*_xlfn.BINOM.INV(1,(1-(Satokasvi!$H$15*(1+R$41))),Q130))</f>
        <v>2464.9150794907819</v>
      </c>
      <c r="BR130" s="5">
        <f ca="1">IF(S$11="x",0,_xlfn.NORM.INV(R130,Satokasvi!$H$8,Satokasvi!$I$8)*IF(S$8="x",(1+Toimenpiteet!$C$7),1)*IF(S$9="x",(1+Toimenpiteet!$C$34),1)*(1+S$30)*_xlfn.BINOM.INV(1,(1-(Satokasvi!$H$15*(1+S$41))),R130))</f>
        <v>2478.9611208954429</v>
      </c>
      <c r="BS130" s="5">
        <f ca="1">IF(T$11="x",0,_xlfn.NORM.INV(S130,Satokasvi!$H$8,Satokasvi!$I$8)*IF(T$8="x",(1+Toimenpiteet!$C$7),1)*IF(T$9="x",(1+Toimenpiteet!$C$34),1)*(1+T$30)*_xlfn.BINOM.INV(1,(1-(Satokasvi!$H$15*(1+T$41))),S130))</f>
        <v>2358.4629660832056</v>
      </c>
      <c r="BT130" s="5">
        <f ca="1">IF(U$11="x",0,_xlfn.NORM.INV(T130,Satokasvi!$H$8,Satokasvi!$I$8)*IF(U$8="x",(1+Toimenpiteet!$C$7),1)*IF(U$9="x",(1+Toimenpiteet!$C$34),1)*(1+U$30)*_xlfn.BINOM.INV(1,(1-(Satokasvi!$H$15*(1+U$41))),T130))</f>
        <v>2379.4140656970485</v>
      </c>
      <c r="BU130" s="5">
        <f ca="1">IF(V$11="x",0,_xlfn.NORM.INV(U130,Satokasvi!$H$8,Satokasvi!$I$8)*IF(V$8="x",(1+Toimenpiteet!$C$7),1)*IF(V$9="x",(1+Toimenpiteet!$C$34),1)*(1+V$30)*_xlfn.BINOM.INV(1,(1-(Satokasvi!$H$15*(1+V$41))),U130))</f>
        <v>2605.3246514248626</v>
      </c>
      <c r="BV130" s="5">
        <f ca="1">IF(W$11="x",0,_xlfn.NORM.INV(V130,Satokasvi!$H$8,Satokasvi!$I$8)*IF(W$8="x",(1+Toimenpiteet!$C$7),1)*IF(W$9="x",(1+Toimenpiteet!$C$34),1)*(1+W$30)*_xlfn.BINOM.INV(1,(1-(Satokasvi!$H$15*(1+W$41))),V130))</f>
        <v>0</v>
      </c>
      <c r="BW130" s="5">
        <f ca="1">IF(X$11="x",0,_xlfn.NORM.INV(W130,Satokasvi!$H$8,Satokasvi!$I$8)*IF(X$8="x",(1+Toimenpiteet!$C$7),1)*IF(X$9="x",(1+Toimenpiteet!$C$34),1)*(1+X$30)*_xlfn.BINOM.INV(1,(1-(Satokasvi!$H$15*(1+X$41))),W130))</f>
        <v>2600.8211706263419</v>
      </c>
      <c r="BX130" s="5">
        <f ca="1">IF(Y$11="x",0,_xlfn.NORM.INV(X130,Satokasvi!$H$8,Satokasvi!$I$8)*IF(Y$8="x",(1+Toimenpiteet!$C$7),1)*IF(Y$9="x",(1+Toimenpiteet!$C$34),1)*(1+Y$30)*_xlfn.BINOM.INV(1,(1-(Satokasvi!$H$15*(1+Y$41))),X130))</f>
        <v>2572.0835448021644</v>
      </c>
      <c r="BY130" s="5">
        <f ca="1">IF(Z$11="x",0,_xlfn.NORM.INV(Y130,Satokasvi!$H$8,Satokasvi!$I$8)*IF(Z$8="x",(1+Toimenpiteet!$C$7),1)*IF(Z$9="x",(1+Toimenpiteet!$C$34),1)*(1+Z$30)*_xlfn.BINOM.INV(1,(1-(Satokasvi!$H$15*(1+Z$41))),Y130))</f>
        <v>2785.4396476254637</v>
      </c>
      <c r="BZ130" s="5">
        <f ca="1">IF(AA$11="x",0,_xlfn.NORM.INV(Z130,Satokasvi!$H$8,Satokasvi!$I$8)*IF(AA$8="x",(1+Toimenpiteet!$C$7),1)*IF(AA$9="x",(1+Toimenpiteet!$C$34),1)*(1+AA$30)*_xlfn.BINOM.INV(1,(1-(Satokasvi!$H$15*(1+AA$41))),Z130))</f>
        <v>2713.3762463127518</v>
      </c>
      <c r="CB130" s="35">
        <f ca="1">_xlfn.NORM.INV(RAND(),Satokasvi!$H$13,Satokasvi!$I$13)</f>
        <v>163.75806185044922</v>
      </c>
      <c r="CC130" s="35">
        <f ca="1">_xlfn.NORM.INV(RAND(),Satokasvi!$H$13,Satokasvi!$I$13)</f>
        <v>247.5354483480171</v>
      </c>
      <c r="CD130" s="35">
        <f ca="1">_xlfn.NORM.INV(RAND(),Satokasvi!$H$13,Satokasvi!$I$13)</f>
        <v>220.53797062960189</v>
      </c>
      <c r="CE130" s="35">
        <f ca="1">_xlfn.NORM.INV(RAND(),Satokasvi!$H$13,Satokasvi!$I$13)</f>
        <v>211.56045437409841</v>
      </c>
      <c r="CF130" s="35">
        <f ca="1">_xlfn.NORM.INV(RAND(),Satokasvi!$H$13,Satokasvi!$I$13)</f>
        <v>152.63898631355937</v>
      </c>
      <c r="CG130" s="35">
        <f ca="1">_xlfn.NORM.INV(RAND(),Satokasvi!$H$13,Satokasvi!$I$13)</f>
        <v>199.05792528929598</v>
      </c>
      <c r="CH130" s="35">
        <f ca="1">_xlfn.NORM.INV(RAND(),Satokasvi!$H$13,Satokasvi!$I$13)</f>
        <v>256.7945178092267</v>
      </c>
      <c r="CI130" s="35">
        <f ca="1">_xlfn.NORM.INV(RAND(),Satokasvi!$H$13,Satokasvi!$I$13)</f>
        <v>252.24105696881949</v>
      </c>
      <c r="CJ130" s="35">
        <f ca="1">_xlfn.NORM.INV(RAND(),Satokasvi!$H$13,Satokasvi!$I$13)</f>
        <v>160.16716325547102</v>
      </c>
      <c r="CK130" s="35">
        <f ca="1">_xlfn.NORM.INV(RAND(),Satokasvi!$H$13,Satokasvi!$I$13)</f>
        <v>210.56043114767945</v>
      </c>
      <c r="CL130" s="35">
        <f ca="1">_xlfn.NORM.INV(RAND(),Satokasvi!$H$13,Satokasvi!$I$13)</f>
        <v>198.22858613195558</v>
      </c>
      <c r="CM130" s="35">
        <f ca="1">_xlfn.NORM.INV(RAND(),Satokasvi!$H$13,Satokasvi!$I$13)</f>
        <v>218.57955138821109</v>
      </c>
      <c r="CN130" s="35">
        <f ca="1">_xlfn.NORM.INV(RAND(),Satokasvi!$H$13,Satokasvi!$I$13)</f>
        <v>218.40373338175323</v>
      </c>
      <c r="CO130" s="35">
        <f ca="1">_xlfn.NORM.INV(RAND(),Satokasvi!$H$13,Satokasvi!$I$13)</f>
        <v>229.04012802731154</v>
      </c>
      <c r="CP130" s="35">
        <f ca="1">_xlfn.NORM.INV(RAND(),Satokasvi!$H$13,Satokasvi!$I$13)</f>
        <v>177.50200574744281</v>
      </c>
      <c r="CQ130" s="35">
        <f ca="1">_xlfn.NORM.INV(RAND(),Satokasvi!$H$13,Satokasvi!$I$13)</f>
        <v>235.5399378289884</v>
      </c>
      <c r="CR130" s="35">
        <f ca="1">_xlfn.NORM.INV(RAND(),Satokasvi!$H$13,Satokasvi!$I$13)</f>
        <v>187.03025666256175</v>
      </c>
      <c r="CS130" s="35">
        <f ca="1">_xlfn.NORM.INV(RAND(),Satokasvi!$H$13,Satokasvi!$I$13)</f>
        <v>164.32214796875985</v>
      </c>
      <c r="CT130" s="35">
        <f ca="1">_xlfn.NORM.INV(RAND(),Satokasvi!$H$13,Satokasvi!$I$13)</f>
        <v>211.30822515740715</v>
      </c>
      <c r="CU130" s="35">
        <f ca="1">_xlfn.NORM.INV(RAND(),Satokasvi!$H$13,Satokasvi!$I$13)</f>
        <v>135.49591115017245</v>
      </c>
      <c r="CV130" s="35">
        <f ca="1">_xlfn.NORM.INV(RAND(),Satokasvi!$H$13,Satokasvi!$I$13)</f>
        <v>248.50784030669189</v>
      </c>
      <c r="CW130" s="35">
        <f ca="1">_xlfn.NORM.INV(RAND(),Satokasvi!$H$13,Satokasvi!$I$13)</f>
        <v>233.28312192960669</v>
      </c>
      <c r="CX130" s="35">
        <f ca="1">_xlfn.NORM.INV(RAND(),Satokasvi!$H$13,Satokasvi!$I$13)</f>
        <v>239.05625458964306</v>
      </c>
      <c r="CY130" s="35">
        <f ca="1">_xlfn.NORM.INV(RAND(),Satokasvi!$H$13,Satokasvi!$I$13)</f>
        <v>240.48559513477826</v>
      </c>
      <c r="CZ130" s="35">
        <f ca="1">_xlfn.NORM.INV(RAND(),Satokasvi!$H$13,Satokasvi!$I$13)</f>
        <v>122.27588378732975</v>
      </c>
      <c r="DB130" s="37">
        <f ca="1">(AB130*(CB130/1000)+(Satokasvi!$E$28-Satokasvi!$E$7))/(1+$C$13)^DB$61</f>
        <v>-257.28155339805824</v>
      </c>
      <c r="DC130" s="37">
        <f ca="1">(AC130*(CC130/1000)+(Satokasvi!$E$28-Satokasvi!$E$7))/(1+$C$13)^DC$61</f>
        <v>362.1586545329647</v>
      </c>
      <c r="DD130" s="37">
        <f ca="1">(AD130*(CD130/1000)+(Satokasvi!$E$28-Satokasvi!$E$7))/(1+$C$13)^DD$61</f>
        <v>294.92680629877196</v>
      </c>
      <c r="DE130" s="37">
        <f ca="1">(AE130*(CE130/1000)+(Satokasvi!$E$28-Satokasvi!$E$7))/(1+$C$13)^DE$61</f>
        <v>231.53364208229709</v>
      </c>
      <c r="DF130" s="37">
        <f ca="1">(AF130*(CF130/1000)+(Satokasvi!$E$28-Satokasvi!$E$7))/(1+$C$13)^DF$61</f>
        <v>101.51407319542977</v>
      </c>
      <c r="DG130" s="37">
        <f ca="1">(AG130*(CG130/1000)+(Satokasvi!$E$28-Satokasvi!$E$7))/(1+$C$13)^DG$61</f>
        <v>171.94918263799744</v>
      </c>
      <c r="DH130" s="37">
        <f ca="1">(AH130*(CH130/1000)+(Satokasvi!$E$28-Satokasvi!$E$7))/(1+$C$13)^DH$61</f>
        <v>359.18150910137081</v>
      </c>
      <c r="DI130" s="37">
        <f ca="1">(AI130*(CI130/1000)+(Satokasvi!$E$28-Satokasvi!$E$7))/(1+$C$13)^DI$61</f>
        <v>291.95469943126727</v>
      </c>
      <c r="DJ130" s="37">
        <f ca="1">(AJ130*(CJ130/1000)+(Satokasvi!$E$28-Satokasvi!$E$7))/(1+$C$13)^DJ$61</f>
        <v>106.04499702496673</v>
      </c>
      <c r="DK130" s="37">
        <f ca="1">(AK130*(CK130/1000)+(Satokasvi!$E$28-Satokasvi!$E$7))/(1+$C$13)^DK$61</f>
        <v>201.94885385026456</v>
      </c>
      <c r="DL130" s="37">
        <f ca="1">(AL130*(CL130/1000)+(Satokasvi!$E$28-Satokasvi!$E$7))/(1+$C$13)^DL$61</f>
        <v>207.80114869295829</v>
      </c>
      <c r="DM130" s="37">
        <f ca="1">(AM130*(CM130/1000)+(Satokasvi!$E$28-Satokasvi!$E$7))/(1+$C$13)^DM$61</f>
        <v>267.85942239894888</v>
      </c>
      <c r="DN130" s="37">
        <f ca="1">(AN130*(CN130/1000)+(Satokasvi!$E$28-Satokasvi!$E$7))/(1+$C$13)^DN$61</f>
        <v>241.56821087073592</v>
      </c>
      <c r="DO130" s="37">
        <f ca="1">(AO130*(CO130/1000)+(Satokasvi!$E$28-Satokasvi!$E$7))/(1+$C$13)^DO$61</f>
        <v>-175.19621854193412</v>
      </c>
      <c r="DP130" s="37">
        <f ca="1">(AP130*(CP130/1000)+(Satokasvi!$E$28-Satokasvi!$E$7))/(1+$C$13)^DP$61</f>
        <v>-170.09341606013018</v>
      </c>
      <c r="DQ130" s="37">
        <f ca="1">(AQ130*(CQ130/1000)+(Satokasvi!$E$28-Satokasvi!$E$7))/(1+$C$13)^DQ$61</f>
        <v>196.66272714293447</v>
      </c>
      <c r="DR130" s="37">
        <f ca="1">(AR130*(CR130/1000)+(Satokasvi!$E$28-Satokasvi!$E$7))/(1+$C$13)^DR$61</f>
        <v>120.18091130672791</v>
      </c>
      <c r="DS130" s="37">
        <f ca="1">(AS130*(CS130/1000)+(Satokasvi!$E$28-Satokasvi!$E$7))/(1+$C$13)^DS$61</f>
        <v>71.983858444520408</v>
      </c>
      <c r="DT130" s="37">
        <f ca="1">(AT130*(CT130/1000)+(Satokasvi!$E$28-Satokasvi!$E$7))/(1+$C$13)^DT$61</f>
        <v>135.60817923595619</v>
      </c>
      <c r="DU130" s="37">
        <f ca="1">(AU130*(CU130/1000)+(Satokasvi!$E$28-Satokasvi!$E$7))/(1+$C$13)^DU$61</f>
        <v>48.729466822084468</v>
      </c>
      <c r="DV130" s="37">
        <f ca="1">(AV130*(CV130/1000)+(Satokasvi!$E$28-Satokasvi!$E$7))/(1+$C$13)^DV$61</f>
        <v>-142.45055811590174</v>
      </c>
      <c r="DW130" s="37">
        <f ca="1">(AW130*(CW130/1000)+(Satokasvi!$E$28-Satokasvi!$E$7))/(1+$C$13)^DW$61</f>
        <v>178.34511471773934</v>
      </c>
      <c r="DX130" s="37">
        <f ca="1">(AX130*(CX130/1000)+(Satokasvi!$E$28-Satokasvi!$E$7))/(1+$C$13)^DX$61</f>
        <v>177.27758917055837</v>
      </c>
      <c r="DY130" s="37">
        <f ca="1">(AY130*(CY130/1000)+(Satokasvi!$E$28-Satokasvi!$E$7))/(1+$C$13)^DY$61</f>
        <v>199.16336341419989</v>
      </c>
      <c r="DZ130" s="37">
        <f ca="1">(AZ130*(CZ130/1000)+(Satokasvi!$E$28-Satokasvi!$E$7))/(1+$C$13)^DZ$61</f>
        <v>31.894728480812589</v>
      </c>
      <c r="EB130" s="37">
        <f ca="1">IF(C$11="x",Toimenpiteet!$E$115,BB130*(CB130/1000)+(Satokasvi!$E$28-Satokasvi!$E$7)+IF(C$8="x",Toimenpiteet!$E$29,0)+IF(C$9="x",Toimenpiteet!$E$60,0)+IF(C$10="x",Toimenpiteet!$E$88,0))/(1+$C$13)^EB$61</f>
        <v>-257.28155339805824</v>
      </c>
      <c r="EC130" s="37">
        <f ca="1">IF(D$11="x",Toimenpiteet!$E$115,BC130*(CC130/1000)+(Satokasvi!$E$28-Satokasvi!$E$7)+IF(D$8="x",Toimenpiteet!$E$29,0)+IF(D$9="x",Toimenpiteet!$E$60,0)+IF(D$10="x",Toimenpiteet!$E$88,0))/(1+$C$13)^EC$61</f>
        <v>362.1586545329647</v>
      </c>
      <c r="ED130" s="37">
        <f ca="1">IF(E$11="x",Toimenpiteet!$E$115,BD130*(CD130/1000)+(Satokasvi!$E$28-Satokasvi!$E$7)+IF(E$8="x",Toimenpiteet!$E$29,0)+IF(E$9="x",Toimenpiteet!$E$60,0)+IF(E$10="x",Toimenpiteet!$E$88,0))/(1+$C$13)^ED$61</f>
        <v>294.92680629877196</v>
      </c>
      <c r="EE130" s="37">
        <f ca="1">IF(F$11="x",Toimenpiteet!$E$115,BE130*(CE130/1000)+(Satokasvi!$E$28-Satokasvi!$E$7)+IF(F$8="x",Toimenpiteet!$E$29,0)+IF(F$9="x",Toimenpiteet!$E$60,0)+IF(F$10="x",Toimenpiteet!$E$88,0))/(1+$C$13)^EE$61</f>
        <v>231.53364208229709</v>
      </c>
      <c r="EF130" s="37">
        <f ca="1">IF(G$11="x",Toimenpiteet!$E$115,BF130*(CF130/1000)+(Satokasvi!$E$28-Satokasvi!$E$7)+IF(G$8="x",Toimenpiteet!$E$29,0)+IF(G$9="x",Toimenpiteet!$E$60,0)+IF(G$10="x",Toimenpiteet!$E$88,0))/(1+$C$13)^EF$61</f>
        <v>101.51407319542977</v>
      </c>
      <c r="EG130" s="37">
        <f ca="1">IF(H$11="x",Toimenpiteet!$E$115,BG130*(CG130/1000)+(Satokasvi!$E$28-Satokasvi!$E$7)+IF(H$8="x",Toimenpiteet!$E$29,0)+IF(H$9="x",Toimenpiteet!$E$60,0)+IF(H$10="x",Toimenpiteet!$E$88,0))/(1+$C$13)^EG$61</f>
        <v>171.94918263799744</v>
      </c>
      <c r="EH130" s="37">
        <f ca="1">IF(I$11="x",Toimenpiteet!$E$115,BH130*(CH130/1000)+(Satokasvi!$E$28-Satokasvi!$E$7)+IF(I$8="x",Toimenpiteet!$E$29,0)+IF(I$9="x",Toimenpiteet!$E$60,0)+IF(I$10="x",Toimenpiteet!$E$88,0))/(1+$C$13)^EH$61</f>
        <v>359.18150910137081</v>
      </c>
      <c r="EI130" s="37">
        <f ca="1">IF(J$11="x",Toimenpiteet!$E$115,BI130*(CI130/1000)+(Satokasvi!$E$28-Satokasvi!$E$7)+IF(J$8="x",Toimenpiteet!$E$29,0)+IF(J$9="x",Toimenpiteet!$E$60,0)+IF(J$10="x",Toimenpiteet!$E$88,0))/(1+$C$13)^EI$61</f>
        <v>291.95469943126727</v>
      </c>
      <c r="EJ130" s="37">
        <f ca="1">IF(K$11="x",Toimenpiteet!$E$115,BJ130*(CJ130/1000)+(Satokasvi!$E$28-Satokasvi!$E$7)+IF(K$8="x",Toimenpiteet!$E$29,0)+IF(K$9="x",Toimenpiteet!$E$60,0)+IF(K$10="x",Toimenpiteet!$E$88,0))/(1+$C$13)^EJ$61</f>
        <v>106.04499702496673</v>
      </c>
      <c r="EK130" s="37">
        <f ca="1">IF(L$11="x",Toimenpiteet!$E$115,BK130*(CK130/1000)+(Satokasvi!$E$28-Satokasvi!$E$7)+IF(L$8="x",Toimenpiteet!$E$29,0)+IF(L$9="x",Toimenpiteet!$E$60,0)+IF(L$10="x",Toimenpiteet!$E$88,0))/(1+$C$13)^EK$61</f>
        <v>201.94885385026456</v>
      </c>
      <c r="EL130" s="37">
        <f ca="1">IF(M$11="x",Toimenpiteet!$E$115,BL130*(CL130/1000)+(Satokasvi!$E$28-Satokasvi!$E$7)+IF(M$8="x",Toimenpiteet!$E$29,0)+IF(M$9="x",Toimenpiteet!$E$60,0)+IF(M$10="x",Toimenpiteet!$E$88,0))/(1+$C$13)^EL$61</f>
        <v>207.80114869295829</v>
      </c>
      <c r="EM130" s="37">
        <f ca="1">IF(N$11="x",Toimenpiteet!$E$115,BM130*(CM130/1000)+(Satokasvi!$E$28-Satokasvi!$E$7)+IF(N$8="x",Toimenpiteet!$E$29,0)+IF(N$9="x",Toimenpiteet!$E$60,0)+IF(N$10="x",Toimenpiteet!$E$88,0))/(1+$C$13)^EM$61</f>
        <v>267.85942239894888</v>
      </c>
      <c r="EN130" s="37">
        <f ca="1">IF(O$11="x",Toimenpiteet!$E$115,BN130*(CN130/1000)+(Satokasvi!$E$28-Satokasvi!$E$7)+IF(O$8="x",Toimenpiteet!$E$29,0)+IF(O$9="x",Toimenpiteet!$E$60,0)+IF(O$10="x",Toimenpiteet!$E$88,0))/(1+$C$13)^EN$61</f>
        <v>241.56821087073592</v>
      </c>
      <c r="EO130" s="37">
        <f ca="1">IF(P$11="x",Toimenpiteet!$E$115,BO130*(CO130/1000)+(Satokasvi!$E$28-Satokasvi!$E$7)+IF(P$8="x",Toimenpiteet!$E$29,0)+IF(P$9="x",Toimenpiteet!$E$60,0)+IF(P$10="x",Toimenpiteet!$E$88,0))/(1+$C$13)^EO$61</f>
        <v>-175.19621854193412</v>
      </c>
      <c r="EP130" s="37">
        <f ca="1">IF(Q$11="x",Toimenpiteet!$E$115,BP130*(CP130/1000)+(Satokasvi!$E$28-Satokasvi!$E$7)+IF(Q$8="x",Toimenpiteet!$E$29,0)+IF(Q$9="x",Toimenpiteet!$E$60,0)+IF(Q$10="x",Toimenpiteet!$E$88,0))/(1+$C$13)^EP$61</f>
        <v>-170.09341606013018</v>
      </c>
      <c r="EQ130" s="37">
        <f ca="1">IF(R$11="x",Toimenpiteet!$E$115,BQ130*(CQ130/1000)+(Satokasvi!$E$28-Satokasvi!$E$7)+IF(R$8="x",Toimenpiteet!$E$29,0)+IF(R$9="x",Toimenpiteet!$E$60,0)+IF(R$10="x",Toimenpiteet!$E$88,0))/(1+$C$13)^EQ$61</f>
        <v>196.66272714293447</v>
      </c>
      <c r="ER130" s="37">
        <f ca="1">IF(S$11="x",Toimenpiteet!$E$115,BR130*(CR130/1000)+(Satokasvi!$E$28-Satokasvi!$E$7)+IF(S$8="x",Toimenpiteet!$E$29,0)+IF(S$9="x",Toimenpiteet!$E$60,0)+IF(S$10="x",Toimenpiteet!$E$88,0))/(1+$C$13)^ER$61</f>
        <v>120.18091130672791</v>
      </c>
      <c r="ES130" s="37">
        <f ca="1">IF(T$11="x",Toimenpiteet!$E$115,BS130*(CS130/1000)+(Satokasvi!$E$28-Satokasvi!$E$7)+IF(T$8="x",Toimenpiteet!$E$29,0)+IF(T$9="x",Toimenpiteet!$E$60,0)+IF(T$10="x",Toimenpiteet!$E$88,0))/(1+$C$13)^ES$61</f>
        <v>71.983858444520408</v>
      </c>
      <c r="ET130" s="37">
        <f ca="1">IF(U$11="x",Toimenpiteet!$E$115,BT130*(CT130/1000)+(Satokasvi!$E$28-Satokasvi!$E$7)+IF(U$8="x",Toimenpiteet!$E$29,0)+IF(U$9="x",Toimenpiteet!$E$60,0)+IF(U$10="x",Toimenpiteet!$E$88,0))/(1+$C$13)^ET$61</f>
        <v>135.60817923595619</v>
      </c>
      <c r="EU130" s="37">
        <f ca="1">IF(V$11="x",Toimenpiteet!$E$115,BU130*(CU130/1000)+(Satokasvi!$E$28-Satokasvi!$E$7)+IF(V$8="x",Toimenpiteet!$E$29,0)+IF(V$9="x",Toimenpiteet!$E$60,0)+IF(V$10="x",Toimenpiteet!$E$88,0))/(1+$C$13)^EU$61</f>
        <v>48.729466822084468</v>
      </c>
      <c r="EV130" s="37">
        <f ca="1">IF(W$11="x",Toimenpiteet!$E$115,BV130*(CV130/1000)+(Satokasvi!$E$28-Satokasvi!$E$7)+IF(W$8="x",Toimenpiteet!$E$29,0)+IF(W$9="x",Toimenpiteet!$E$60,0)+IF(W$10="x",Toimenpiteet!$E$88,0))/(1+$C$13)^EV$61</f>
        <v>-142.45055811590174</v>
      </c>
      <c r="EW130" s="37">
        <f ca="1">IF(X$11="x",Toimenpiteet!$E$115,BW130*(CW130/1000)+(Satokasvi!$E$28-Satokasvi!$E$7)+IF(X$8="x",Toimenpiteet!$E$29,0)+IF(X$9="x",Toimenpiteet!$E$60,0)+IF(X$10="x",Toimenpiteet!$E$88,0))/(1+$C$13)^EW$61</f>
        <v>178.34511471773934</v>
      </c>
      <c r="EX130" s="37">
        <f ca="1">IF(Y$11="x",Toimenpiteet!$E$115,BX130*(CX130/1000)+(Satokasvi!$E$28-Satokasvi!$E$7)+IF(Y$8="x",Toimenpiteet!$E$29,0)+IF(Y$9="x",Toimenpiteet!$E$60,0)+IF(Y$10="x",Toimenpiteet!$E$88,0))/(1+$C$13)^EX$61</f>
        <v>177.27758917055837</v>
      </c>
      <c r="EY130" s="37">
        <f ca="1">IF(Z$11="x",Toimenpiteet!$E$115,BY130*(CY130/1000)+(Satokasvi!$E$28-Satokasvi!$E$7)+IF(Z$8="x",Toimenpiteet!$E$29,0)+IF(Z$9="x",Toimenpiteet!$E$60,0)+IF(Z$10="x",Toimenpiteet!$E$88,0))/(1+$C$13)^EY$61</f>
        <v>199.16336341419989</v>
      </c>
      <c r="EZ130" s="37">
        <f ca="1">IF(AA$11="x",Toimenpiteet!$E$115,BZ130*(CZ130/1000)+(Satokasvi!$E$28-Satokasvi!$E$7)+IF(AA$8="x",Toimenpiteet!$E$29,0)+IF(AA$9="x",Toimenpiteet!$E$60,0)+IF(AA$10="x",Toimenpiteet!$E$88,0))/(1+$C$13)^EZ$61</f>
        <v>31.894728480812589</v>
      </c>
      <c r="FA130" s="37"/>
      <c r="FB130" s="37">
        <f t="shared" ca="1" si="118"/>
        <v>-257.28155339805824</v>
      </c>
      <c r="FC130" s="37">
        <f t="shared" ca="1" si="119"/>
        <v>104.87710113490647</v>
      </c>
      <c r="FD130" s="37">
        <f t="shared" ca="1" si="120"/>
        <v>399.80390743367843</v>
      </c>
      <c r="FE130" s="37">
        <f t="shared" ca="1" si="121"/>
        <v>631.33754951597552</v>
      </c>
      <c r="FF130" s="37">
        <f t="shared" ca="1" si="122"/>
        <v>732.8516227114053</v>
      </c>
      <c r="FG130" s="37">
        <f t="shared" ca="1" si="123"/>
        <v>904.80080534940271</v>
      </c>
      <c r="FH130" s="37">
        <f t="shared" ca="1" si="124"/>
        <v>1263.9823144507736</v>
      </c>
      <c r="FI130" s="37">
        <f t="shared" ca="1" si="125"/>
        <v>1555.9370138820409</v>
      </c>
      <c r="FJ130" s="37">
        <f t="shared" ca="1" si="126"/>
        <v>1661.9820109070076</v>
      </c>
      <c r="FK130" s="37">
        <f t="shared" ca="1" si="127"/>
        <v>1863.9308647572723</v>
      </c>
      <c r="FL130" s="37">
        <f t="shared" ca="1" si="128"/>
        <v>2071.7320134502306</v>
      </c>
      <c r="FM130" s="37">
        <f t="shared" ca="1" si="129"/>
        <v>2339.5914358491796</v>
      </c>
      <c r="FN130" s="37">
        <f t="shared" ca="1" si="130"/>
        <v>2581.1596467199156</v>
      </c>
      <c r="FO130" s="37">
        <f t="shared" ca="1" si="131"/>
        <v>2405.9634281779813</v>
      </c>
      <c r="FP130" s="37">
        <f t="shared" ca="1" si="132"/>
        <v>2235.8700121178513</v>
      </c>
      <c r="FQ130" s="37">
        <f t="shared" ca="1" si="133"/>
        <v>2432.5327392607855</v>
      </c>
      <c r="FR130" s="37">
        <f t="shared" ca="1" si="134"/>
        <v>2552.7136505675135</v>
      </c>
      <c r="FS130" s="37">
        <f t="shared" ca="1" si="135"/>
        <v>2624.6975090120341</v>
      </c>
      <c r="FT130" s="37">
        <f t="shared" ca="1" si="136"/>
        <v>2760.3056882479905</v>
      </c>
      <c r="FU130" s="37">
        <f t="shared" ca="1" si="137"/>
        <v>2809.0351550700748</v>
      </c>
      <c r="FV130" s="37">
        <f t="shared" ca="1" si="138"/>
        <v>2666.5845969541729</v>
      </c>
      <c r="FW130" s="37">
        <f t="shared" ca="1" si="139"/>
        <v>2844.9297116719122</v>
      </c>
      <c r="FX130" s="37">
        <f t="shared" ca="1" si="140"/>
        <v>3022.2073008424704</v>
      </c>
      <c r="FY130" s="37">
        <f t="shared" ca="1" si="141"/>
        <v>3221.3706642566704</v>
      </c>
      <c r="FZ130" s="37">
        <f t="shared" ca="1" si="142"/>
        <v>3253.2653927374831</v>
      </c>
      <c r="GA130" s="37"/>
      <c r="GB130" s="37">
        <f t="shared" ca="1" si="143"/>
        <v>-257.28155339805824</v>
      </c>
      <c r="GC130" s="37">
        <f t="shared" ca="1" si="144"/>
        <v>104.87710113490647</v>
      </c>
      <c r="GD130" s="37">
        <f t="shared" ca="1" si="94"/>
        <v>399.80390743367843</v>
      </c>
      <c r="GE130" s="37">
        <f t="shared" ca="1" si="95"/>
        <v>631.33754951597552</v>
      </c>
      <c r="GF130" s="37">
        <f t="shared" ca="1" si="96"/>
        <v>732.8516227114053</v>
      </c>
      <c r="GG130" s="37">
        <f t="shared" ca="1" si="97"/>
        <v>904.80080534940271</v>
      </c>
      <c r="GH130" s="37">
        <f t="shared" ca="1" si="98"/>
        <v>1263.9823144507736</v>
      </c>
      <c r="GI130" s="37">
        <f t="shared" ca="1" si="99"/>
        <v>1555.9370138820409</v>
      </c>
      <c r="GJ130" s="37">
        <f t="shared" ca="1" si="100"/>
        <v>1661.9820109070076</v>
      </c>
      <c r="GK130" s="37">
        <f t="shared" ca="1" si="101"/>
        <v>1863.9308647572723</v>
      </c>
      <c r="GL130" s="37">
        <f t="shared" ca="1" si="102"/>
        <v>2071.7320134502306</v>
      </c>
      <c r="GM130" s="37">
        <f t="shared" ca="1" si="103"/>
        <v>2339.5914358491796</v>
      </c>
      <c r="GN130" s="37">
        <f t="shared" ca="1" si="104"/>
        <v>2581.1596467199156</v>
      </c>
      <c r="GO130" s="37">
        <f t="shared" ca="1" si="105"/>
        <v>2405.9634281779813</v>
      </c>
      <c r="GP130" s="37">
        <f t="shared" ca="1" si="106"/>
        <v>2235.8700121178513</v>
      </c>
      <c r="GQ130" s="37">
        <f t="shared" ca="1" si="107"/>
        <v>2432.5327392607855</v>
      </c>
      <c r="GR130" s="37">
        <f t="shared" ca="1" si="108"/>
        <v>2552.7136505675135</v>
      </c>
      <c r="GS130" s="37">
        <f t="shared" ca="1" si="109"/>
        <v>2624.6975090120341</v>
      </c>
      <c r="GT130" s="37">
        <f t="shared" ca="1" si="110"/>
        <v>2760.3056882479905</v>
      </c>
      <c r="GU130" s="37">
        <f t="shared" ca="1" si="111"/>
        <v>2809.0351550700748</v>
      </c>
      <c r="GV130" s="37">
        <f t="shared" ca="1" si="112"/>
        <v>2666.5845969541729</v>
      </c>
      <c r="GW130" s="37">
        <f t="shared" ca="1" si="113"/>
        <v>2844.9297116719122</v>
      </c>
      <c r="GX130" s="37">
        <f t="shared" ca="1" si="114"/>
        <v>3022.2073008424704</v>
      </c>
      <c r="GY130" s="37">
        <f t="shared" ca="1" si="115"/>
        <v>3221.3706642566704</v>
      </c>
      <c r="GZ130" s="37">
        <f t="shared" ca="1" si="116"/>
        <v>3253.2653927374831</v>
      </c>
      <c r="HA130" s="37"/>
      <c r="HB130" s="37">
        <f t="shared" ca="1" si="147"/>
        <v>732.8516227114053</v>
      </c>
      <c r="HC130" s="37">
        <f t="shared" ca="1" si="145"/>
        <v>732.8516227114053</v>
      </c>
      <c r="HD130" s="37">
        <f t="shared" ca="1" si="146"/>
        <v>0</v>
      </c>
      <c r="HE130" s="5"/>
      <c r="HF130" s="37">
        <f>HF120+($BI$6-$BI$5)/9</f>
        <v>5.5555555555555525E-2</v>
      </c>
      <c r="HG130" s="37">
        <f>$HG$67</f>
        <v>-0.1</v>
      </c>
      <c r="HH130" s="19">
        <f>IF(C$11="x",0,Satokasvi!$H$6*(1+$HF130)*(1+_xlfn.XLOOKUP($HG130,$HG$67:$HG$76,HH$67:HH$76)))</f>
        <v>2612.5</v>
      </c>
      <c r="HI130" s="35">
        <f>IF(D$11="x",0,Satokasvi!$H$6*(1+$HF130)*(1+_xlfn.XLOOKUP($HG130,$HG$67:$HG$76,HI$67:HI$76)))</f>
        <v>2586.1111111111113</v>
      </c>
      <c r="HJ130" s="35">
        <f>IF(E$11="x",0,Satokasvi!$H$6*(1+$HF130)*(1+_xlfn.XLOOKUP($HG130,$HG$67:$HG$76,HJ$67:HJ$76)))</f>
        <v>2559.7222222222222</v>
      </c>
      <c r="HK130" s="35">
        <f>IF(F$11="x",0,Satokasvi!$H$6*(1+$HF130)*(1+_xlfn.XLOOKUP($HG130,$HG$67:$HG$76,HK$67:HK$76)))</f>
        <v>2533.3333333333335</v>
      </c>
      <c r="HL130" s="35">
        <f>IF(G$11="x",0,Satokasvi!$H$6*(1+$HF130)*(1+_xlfn.XLOOKUP($HG130,$HG$67:$HG$76,HL$67:HL$76)))</f>
        <v>2506.9444444444443</v>
      </c>
      <c r="HM130" s="35">
        <f>IF(H$11="x",0,Satokasvi!$H$6*(1+$HF130)*(1+_xlfn.XLOOKUP($HG130,$HG$67:$HG$76,HM$67:HM$76)))</f>
        <v>2480.5555555555557</v>
      </c>
      <c r="HN130" s="35">
        <f>IF(I$11="x",0,Satokasvi!$H$6*(1+$HF130)*(1+_xlfn.XLOOKUP($HG130,$HG$67:$HG$76,HN$67:HN$76)))</f>
        <v>2454.1666666666665</v>
      </c>
      <c r="HO130" s="35">
        <f>IF(J$11="x",0,Satokasvi!$H$6*(1+$HF130)*(1+_xlfn.XLOOKUP($HG130,$HG$67:$HG$76,HO$67:HO$76)))</f>
        <v>2427.7777777777783</v>
      </c>
      <c r="HP130" s="35">
        <f>IF(K$11="x",0,Satokasvi!$H$6*(1+$HF130)*(1+_xlfn.XLOOKUP($HG130,$HG$67:$HG$76,HP$67:HP$76)))</f>
        <v>2401.3888888888891</v>
      </c>
      <c r="HQ130" s="35">
        <f>IF(L$11="x",0,Satokasvi!$H$6*(1+$HF130)*(1+_xlfn.XLOOKUP($HG130,$HG$67:$HG$76,HQ$67:HQ$76)))</f>
        <v>2375.0000000000005</v>
      </c>
      <c r="HR130" s="35">
        <f>IF(M$11="x",0,Satokasvi!$H$6*(1+$HF130)*(1+_xlfn.XLOOKUP($HG130,$HG$67:$HG$76,HR$67:HR$76)))</f>
        <v>2375.0000000000005</v>
      </c>
      <c r="HS130" s="35">
        <f>IF(N$11="x",0,Satokasvi!$H$6*(1+$HF130)*(1+_xlfn.XLOOKUP($HG130,$HG$67:$HG$76,HS$67:HS$76)))</f>
        <v>2375.0000000000005</v>
      </c>
      <c r="HT130" s="35">
        <f>IF(O$11="x",0,Satokasvi!$H$6*(1+$HF130)*(1+_xlfn.XLOOKUP($HG130,$HG$67:$HG$76,HT$67:HT$76)))</f>
        <v>2375.0000000000005</v>
      </c>
      <c r="HU130" s="35">
        <f>IF(P$11="x",0,Satokasvi!$H$6*(1+$HF130)*(1+_xlfn.XLOOKUP($HG130,$HG$67:$HG$76,HU$67:HU$76)))</f>
        <v>2375.0000000000005</v>
      </c>
      <c r="HV130" s="35">
        <f>IF(Q$11="x",0,Satokasvi!$H$6*(1+$HF130)*(1+_xlfn.XLOOKUP($HG130,$HG$67:$HG$76,HV$67:HV$76)))</f>
        <v>2375.0000000000005</v>
      </c>
      <c r="HW130" s="35">
        <f>IF(R$11="x",0,Satokasvi!$H$6*(1+$HF130)*(1+_xlfn.XLOOKUP($HG130,$HG$67:$HG$76,HW$67:HW$76)))</f>
        <v>2375.0000000000005</v>
      </c>
      <c r="HX130" s="35">
        <f>IF(S$11="x",0,Satokasvi!$H$6*(1+$HF130)*(1+_xlfn.XLOOKUP($HG130,$HG$67:$HG$76,HX$67:HX$76)))</f>
        <v>2375.0000000000005</v>
      </c>
      <c r="HY130" s="35">
        <f>IF(T$11="x",0,Satokasvi!$H$6*(1+$HF130)*(1+_xlfn.XLOOKUP($HG130,$HG$67:$HG$76,HY$67:HY$76)))</f>
        <v>2375.0000000000005</v>
      </c>
      <c r="HZ130" s="35">
        <f>IF(U$11="x",0,Satokasvi!$H$6*(1+$HF130)*(1+_xlfn.XLOOKUP($HG130,$HG$67:$HG$76,HZ$67:HZ$76)))</f>
        <v>2375.0000000000005</v>
      </c>
      <c r="IA130" s="35">
        <f>IF(V$11="x",0,Satokasvi!$H$6*(1+$HF130)*(1+_xlfn.XLOOKUP($HG130,$HG$67:$HG$76,IA$67:IA$76)))</f>
        <v>2375.0000000000005</v>
      </c>
      <c r="IB130" s="35">
        <f>IF(W$11="x",0,Satokasvi!$H$6*(1+$HF130)*(1+_xlfn.XLOOKUP($HG130,$HG$67:$HG$76,IB$67:IB$76)))</f>
        <v>2375.0000000000005</v>
      </c>
      <c r="IC130" s="35">
        <f>IF(X$11="x",0,Satokasvi!$H$6*(1+$HF130)*(1+_xlfn.XLOOKUP($HG130,$HG$67:$HG$76,IC$67:IC$76)))</f>
        <v>2375.0000000000005</v>
      </c>
      <c r="ID130" s="35">
        <f>IF(Y$11="x",0,Satokasvi!$H$6*(1+$HF130)*(1+_xlfn.XLOOKUP($HG130,$HG$67:$HG$76,ID$67:ID$76)))</f>
        <v>2375.0000000000005</v>
      </c>
      <c r="IE130" s="35">
        <f>IF(Z$11="x",0,Satokasvi!$H$6*(1+$HF130)*(1+_xlfn.XLOOKUP($HG130,$HG$67:$HG$76,IE$67:IE$76)))</f>
        <v>2375.0000000000005</v>
      </c>
      <c r="IF130" s="35">
        <f>IF(AA$11="x",0,Satokasvi!$H$6*(1+$HF130)*(1+_xlfn.XLOOKUP($HG130,$HG$67:$HG$76,IF$67:IF$76)))</f>
        <v>2375.0000000000005</v>
      </c>
    </row>
    <row r="131" spans="2:240" x14ac:dyDescent="0.35">
      <c r="B131" s="15">
        <f t="shared" ca="1" si="117"/>
        <v>0.37740439444161078</v>
      </c>
      <c r="C131" s="15">
        <f t="shared" ca="1" si="117"/>
        <v>0.99409141617532226</v>
      </c>
      <c r="D131" s="15">
        <f t="shared" ca="1" si="117"/>
        <v>0.68357667061053273</v>
      </c>
      <c r="E131" s="15">
        <f t="shared" ca="1" si="117"/>
        <v>0.27492964301492817</v>
      </c>
      <c r="F131" s="15">
        <f t="shared" ca="1" si="117"/>
        <v>0.87027308661534275</v>
      </c>
      <c r="G131" s="15">
        <f t="shared" ca="1" si="117"/>
        <v>0.18975515541033638</v>
      </c>
      <c r="H131" s="15">
        <f t="shared" ca="1" si="117"/>
        <v>0.76613451386255904</v>
      </c>
      <c r="I131" s="15">
        <f t="shared" ca="1" si="117"/>
        <v>0.91355492240778224</v>
      </c>
      <c r="J131" s="15">
        <f t="shared" ca="1" si="117"/>
        <v>0.39131942825071087</v>
      </c>
      <c r="K131" s="15">
        <f t="shared" ca="1" si="117"/>
        <v>0.58215908657465087</v>
      </c>
      <c r="L131" s="15">
        <f t="shared" ca="1" si="117"/>
        <v>0.16259290517119673</v>
      </c>
      <c r="M131" s="15">
        <f t="shared" ca="1" si="117"/>
        <v>0.68763163768805813</v>
      </c>
      <c r="N131" s="15">
        <f t="shared" ca="1" si="117"/>
        <v>0.46825069861138402</v>
      </c>
      <c r="O131" s="15">
        <f t="shared" ca="1" si="117"/>
        <v>0.67487337065047981</v>
      </c>
      <c r="P131" s="15">
        <f t="shared" ca="1" si="117"/>
        <v>0.76367289430540697</v>
      </c>
      <c r="Q131" s="15">
        <f t="shared" ca="1" si="117"/>
        <v>1.4598690021367933E-2</v>
      </c>
      <c r="R131" s="15">
        <f t="shared" ca="1" si="93"/>
        <v>0.86265206453247834</v>
      </c>
      <c r="S131" s="15">
        <f t="shared" ca="1" si="93"/>
        <v>0.22128108614897912</v>
      </c>
      <c r="T131" s="15">
        <f t="shared" ca="1" si="88"/>
        <v>0.78589450878992417</v>
      </c>
      <c r="U131" s="15">
        <f t="shared" ca="1" si="88"/>
        <v>0.67083587406206724</v>
      </c>
      <c r="V131" s="15">
        <f t="shared" ca="1" si="88"/>
        <v>0.51772186277142551</v>
      </c>
      <c r="W131" s="15">
        <f t="shared" ca="1" si="88"/>
        <v>7.5269726505025059E-2</v>
      </c>
      <c r="X131" s="15">
        <f t="shared" ca="1" si="88"/>
        <v>0.14885193868539193</v>
      </c>
      <c r="Y131" s="15">
        <f t="shared" ca="1" si="88"/>
        <v>0.40055628508409469</v>
      </c>
      <c r="Z131" s="15">
        <f t="shared" ca="1" si="88"/>
        <v>4.1391544778415224E-3</v>
      </c>
      <c r="AB131" s="5">
        <f ca="1">_xlfn.NORM.INV(B131,Satokasvi!$H$8,Satokasvi!$I$8)*_xlfn.BINOM.INV(1,(1-Satokasvi!$H$15),B131)</f>
        <v>2421.9237659142136</v>
      </c>
      <c r="AC131" s="5">
        <f ca="1">_xlfn.NORM.INV(C131,Satokasvi!$H$8,Satokasvi!$I$8)*_xlfn.BINOM.INV(1,(1-Satokasvi!$H$15),C131)</f>
        <v>3129.3893770347281</v>
      </c>
      <c r="AD131" s="5">
        <f ca="1">_xlfn.NORM.INV(D131,Satokasvi!$H$8,Satokasvi!$I$8)*_xlfn.BINOM.INV(1,(1-Satokasvi!$H$15),D131)</f>
        <v>2619.4310004470813</v>
      </c>
      <c r="AE131" s="5">
        <f ca="1">_xlfn.NORM.INV(E131,Satokasvi!$H$8,Satokasvi!$I$8)*_xlfn.BINOM.INV(1,(1-Satokasvi!$H$15),E131)</f>
        <v>2350.5072509689248</v>
      </c>
      <c r="AF131" s="5">
        <f ca="1">_xlfn.NORM.INV(F131,Satokasvi!$H$8,Satokasvi!$I$8)*_xlfn.BINOM.INV(1,(1-Satokasvi!$H$15),F131)</f>
        <v>2781.920745798348</v>
      </c>
      <c r="AG131" s="5">
        <f ca="1">_xlfn.NORM.INV(G131,Satokasvi!$H$8,Satokasvi!$I$8)*_xlfn.BINOM.INV(1,(1-Satokasvi!$H$15),G131)</f>
        <v>0</v>
      </c>
      <c r="AH131" s="5">
        <f ca="1">_xlfn.NORM.INV(H131,Satokasvi!$H$8,Satokasvi!$I$8)*_xlfn.BINOM.INV(1,(1-Satokasvi!$H$15),H131)</f>
        <v>2681.5439635339221</v>
      </c>
      <c r="AI131" s="5">
        <f ca="1">_xlfn.NORM.INV(I131,Satokasvi!$H$8,Satokasvi!$I$8)*_xlfn.BINOM.INV(1,(1-Satokasvi!$H$15),I131)</f>
        <v>2840.743936053113</v>
      </c>
      <c r="AJ131" s="5">
        <f ca="1">_xlfn.NORM.INV(J131,Satokasvi!$H$8,Satokasvi!$I$8)*_xlfn.BINOM.INV(1,(1-Satokasvi!$H$15),J131)</f>
        <v>2431.0295510945562</v>
      </c>
      <c r="AK131" s="5">
        <f ca="1">_xlfn.NORM.INV(K131,Satokasvi!$H$8,Satokasvi!$I$8)*_xlfn.BINOM.INV(1,(1-Satokasvi!$H$15),K131)</f>
        <v>2551.855012048095</v>
      </c>
      <c r="AL131" s="5">
        <f ca="1">_xlfn.NORM.INV(L131,Satokasvi!$H$8,Satokasvi!$I$8)*_xlfn.BINOM.INV(1,(1-Satokasvi!$H$15),L131)</f>
        <v>0</v>
      </c>
      <c r="AM131" s="5">
        <f ca="1">_xlfn.NORM.INV(M131,Satokasvi!$H$8,Satokasvi!$I$8)*_xlfn.BINOM.INV(1,(1-Satokasvi!$H$15),M131)</f>
        <v>2622.2870693169316</v>
      </c>
      <c r="AN131" s="5">
        <f ca="1">_xlfn.NORM.INV(N131,Satokasvi!$H$8,Satokasvi!$I$8)*_xlfn.BINOM.INV(1,(1-Satokasvi!$H$15),N131)</f>
        <v>2480.0830271552759</v>
      </c>
      <c r="AO131" s="5">
        <f ca="1">_xlfn.NORM.INV(O131,Satokasvi!$H$8,Satokasvi!$I$8)*_xlfn.BINOM.INV(1,(1-Satokasvi!$H$15),O131)</f>
        <v>2613.3525966385955</v>
      </c>
      <c r="AP131" s="5">
        <f ca="1">_xlfn.NORM.INV(P131,Satokasvi!$H$8,Satokasvi!$I$8)*_xlfn.BINOM.INV(1,(1-Satokasvi!$H$15),P131)</f>
        <v>2679.5417951386271</v>
      </c>
      <c r="AQ131" s="5">
        <f ca="1">_xlfn.NORM.INV(Q131,Satokasvi!$H$8,Satokasvi!$I$8)*_xlfn.BINOM.INV(1,(1-Satokasvi!$H$15),Q131)</f>
        <v>0</v>
      </c>
      <c r="AR131" s="5">
        <f ca="1">_xlfn.NORM.INV(R131,Satokasvi!$H$8,Satokasvi!$I$8)*_xlfn.BINOM.INV(1,(1-Satokasvi!$H$15),R131)</f>
        <v>2773.0780663910905</v>
      </c>
      <c r="AS131" s="5">
        <f ca="1">_xlfn.NORM.INV(S131,Satokasvi!$H$8,Satokasvi!$I$8)*_xlfn.BINOM.INV(1,(1-Satokasvi!$H$15),S131)</f>
        <v>0</v>
      </c>
      <c r="AT131" s="5">
        <f ca="1">_xlfn.NORM.INV(T131,Satokasvi!$H$8,Satokasvi!$I$8)*_xlfn.BINOM.INV(1,(1-Satokasvi!$H$15),T131)</f>
        <v>2698.0641884081488</v>
      </c>
      <c r="AU131" s="5">
        <f ca="1">_xlfn.NORM.INV(U131,Satokasvi!$H$8,Satokasvi!$I$8)*_xlfn.BINOM.INV(1,(1-Satokasvi!$H$15),U131)</f>
        <v>2610.5556091127278</v>
      </c>
      <c r="AV131" s="5">
        <f ca="1">_xlfn.NORM.INV(V131,Satokasvi!$H$8,Satokasvi!$I$8)*_xlfn.BINOM.INV(1,(1-Satokasvi!$H$15),V131)</f>
        <v>2511.1091855703717</v>
      </c>
      <c r="AW131" s="5">
        <f ca="1">_xlfn.NORM.INV(W131,Satokasvi!$H$8,Satokasvi!$I$8)*_xlfn.BINOM.INV(1,(1-Satokasvi!$H$15),W131)</f>
        <v>0</v>
      </c>
      <c r="AX131" s="5">
        <f ca="1">_xlfn.NORM.INV(X131,Satokasvi!$H$8,Satokasvi!$I$8)*_xlfn.BINOM.INV(1,(1-Satokasvi!$H$15),X131)</f>
        <v>0</v>
      </c>
      <c r="AY131" s="5">
        <f ca="1">_xlfn.NORM.INV(Y131,Satokasvi!$H$8,Satokasvi!$I$8)*_xlfn.BINOM.INV(1,(1-Satokasvi!$H$15),Y131)</f>
        <v>2437.0231275333831</v>
      </c>
      <c r="AZ131" s="5">
        <f ca="1">_xlfn.NORM.INV(Z131,Satokasvi!$H$8,Satokasvi!$I$8)*_xlfn.BINOM.INV(1,(1-Satokasvi!$H$15),Z131)</f>
        <v>0</v>
      </c>
      <c r="BB131" s="5">
        <f ca="1">IF(C$11="x",0,_xlfn.NORM.INV(B131,Satokasvi!$H$8,Satokasvi!$I$8)*IF(C$8="x",(1+Toimenpiteet!$C$7),1)*IF(C$9="x",(1+Toimenpiteet!$C$34),1)*(1+C$30)*_xlfn.BINOM.INV(1,(1-(Satokasvi!$H$15*(1+C$41))),B131))</f>
        <v>2421.9237659142136</v>
      </c>
      <c r="BC131" s="5">
        <f ca="1">IF(D$11="x",0,_xlfn.NORM.INV(C131,Satokasvi!$H$8,Satokasvi!$I$8)*IF(D$8="x",(1+Toimenpiteet!$C$7),1)*IF(D$9="x",(1+Toimenpiteet!$C$34),1)*(1+D$30)*_xlfn.BINOM.INV(1,(1-(Satokasvi!$H$15*(1+D$41))),C131))</f>
        <v>3129.3893770347281</v>
      </c>
      <c r="BD131" s="5">
        <f ca="1">IF(E$11="x",0,_xlfn.NORM.INV(D131,Satokasvi!$H$8,Satokasvi!$I$8)*IF(E$8="x",(1+Toimenpiteet!$C$7),1)*IF(E$9="x",(1+Toimenpiteet!$C$34),1)*(1+E$30)*_xlfn.BINOM.INV(1,(1-(Satokasvi!$H$15*(1+E$41))),D131))</f>
        <v>2619.4310004470813</v>
      </c>
      <c r="BE131" s="5">
        <f ca="1">IF(F$11="x",0,_xlfn.NORM.INV(E131,Satokasvi!$H$8,Satokasvi!$I$8)*IF(F$8="x",(1+Toimenpiteet!$C$7),1)*IF(F$9="x",(1+Toimenpiteet!$C$34),1)*(1+F$30)*_xlfn.BINOM.INV(1,(1-(Satokasvi!$H$15*(1+F$41))),E131))</f>
        <v>2350.5072509689248</v>
      </c>
      <c r="BF131" s="5">
        <f ca="1">IF(G$11="x",0,_xlfn.NORM.INV(F131,Satokasvi!$H$8,Satokasvi!$I$8)*IF(G$8="x",(1+Toimenpiteet!$C$7),1)*IF(G$9="x",(1+Toimenpiteet!$C$34),1)*(1+G$30)*_xlfn.BINOM.INV(1,(1-(Satokasvi!$H$15*(1+G$41))),F131))</f>
        <v>2781.920745798348</v>
      </c>
      <c r="BG131" s="5">
        <f ca="1">IF(H$11="x",0,_xlfn.NORM.INV(G131,Satokasvi!$H$8,Satokasvi!$I$8)*IF(H$8="x",(1+Toimenpiteet!$C$7),1)*IF(H$9="x",(1+Toimenpiteet!$C$34),1)*(1+H$30)*_xlfn.BINOM.INV(1,(1-(Satokasvi!$H$15*(1+H$41))),G131))</f>
        <v>0</v>
      </c>
      <c r="BH131" s="5">
        <f ca="1">IF(I$11="x",0,_xlfn.NORM.INV(H131,Satokasvi!$H$8,Satokasvi!$I$8)*IF(I$8="x",(1+Toimenpiteet!$C$7),1)*IF(I$9="x",(1+Toimenpiteet!$C$34),1)*(1+I$30)*_xlfn.BINOM.INV(1,(1-(Satokasvi!$H$15*(1+I$41))),H131))</f>
        <v>2681.5439635339221</v>
      </c>
      <c r="BI131" s="5">
        <f ca="1">IF(J$11="x",0,_xlfn.NORM.INV(I131,Satokasvi!$H$8,Satokasvi!$I$8)*IF(J$8="x",(1+Toimenpiteet!$C$7),1)*IF(J$9="x",(1+Toimenpiteet!$C$34),1)*(1+J$30)*_xlfn.BINOM.INV(1,(1-(Satokasvi!$H$15*(1+J$41))),I131))</f>
        <v>2840.743936053113</v>
      </c>
      <c r="BJ131" s="5">
        <f ca="1">IF(K$11="x",0,_xlfn.NORM.INV(J131,Satokasvi!$H$8,Satokasvi!$I$8)*IF(K$8="x",(1+Toimenpiteet!$C$7),1)*IF(K$9="x",(1+Toimenpiteet!$C$34),1)*(1+K$30)*_xlfn.BINOM.INV(1,(1-(Satokasvi!$H$15*(1+K$41))),J131))</f>
        <v>2431.0295510945562</v>
      </c>
      <c r="BK131" s="5">
        <f ca="1">IF(L$11="x",0,_xlfn.NORM.INV(K131,Satokasvi!$H$8,Satokasvi!$I$8)*IF(L$8="x",(1+Toimenpiteet!$C$7),1)*IF(L$9="x",(1+Toimenpiteet!$C$34),1)*(1+L$30)*_xlfn.BINOM.INV(1,(1-(Satokasvi!$H$15*(1+L$41))),K131))</f>
        <v>2551.855012048095</v>
      </c>
      <c r="BL131" s="5">
        <f ca="1">IF(M$11="x",0,_xlfn.NORM.INV(L131,Satokasvi!$H$8,Satokasvi!$I$8)*IF(M$8="x",(1+Toimenpiteet!$C$7),1)*IF(M$9="x",(1+Toimenpiteet!$C$34),1)*(1+M$30)*_xlfn.BINOM.INV(1,(1-(Satokasvi!$H$15*(1+M$41))),L131))</f>
        <v>0</v>
      </c>
      <c r="BM131" s="5">
        <f ca="1">IF(N$11="x",0,_xlfn.NORM.INV(M131,Satokasvi!$H$8,Satokasvi!$I$8)*IF(N$8="x",(1+Toimenpiteet!$C$7),1)*IF(N$9="x",(1+Toimenpiteet!$C$34),1)*(1+N$30)*_xlfn.BINOM.INV(1,(1-(Satokasvi!$H$15*(1+N$41))),M131))</f>
        <v>2622.2870693169316</v>
      </c>
      <c r="BN131" s="5">
        <f ca="1">IF(O$11="x",0,_xlfn.NORM.INV(N131,Satokasvi!$H$8,Satokasvi!$I$8)*IF(O$8="x",(1+Toimenpiteet!$C$7),1)*IF(O$9="x",(1+Toimenpiteet!$C$34),1)*(1+O$30)*_xlfn.BINOM.INV(1,(1-(Satokasvi!$H$15*(1+O$41))),N131))</f>
        <v>2480.0830271552759</v>
      </c>
      <c r="BO131" s="5">
        <f ca="1">IF(P$11="x",0,_xlfn.NORM.INV(O131,Satokasvi!$H$8,Satokasvi!$I$8)*IF(P$8="x",(1+Toimenpiteet!$C$7),1)*IF(P$9="x",(1+Toimenpiteet!$C$34),1)*(1+P$30)*_xlfn.BINOM.INV(1,(1-(Satokasvi!$H$15*(1+P$41))),O131))</f>
        <v>2613.3525966385955</v>
      </c>
      <c r="BP131" s="5">
        <f ca="1">IF(Q$11="x",0,_xlfn.NORM.INV(P131,Satokasvi!$H$8,Satokasvi!$I$8)*IF(Q$8="x",(1+Toimenpiteet!$C$7),1)*IF(Q$9="x",(1+Toimenpiteet!$C$34),1)*(1+Q$30)*_xlfn.BINOM.INV(1,(1-(Satokasvi!$H$15*(1+Q$41))),P131))</f>
        <v>2679.5417951386271</v>
      </c>
      <c r="BQ131" s="5">
        <f ca="1">IF(R$11="x",0,_xlfn.NORM.INV(Q131,Satokasvi!$H$8,Satokasvi!$I$8)*IF(R$8="x",(1+Toimenpiteet!$C$7),1)*IF(R$9="x",(1+Toimenpiteet!$C$34),1)*(1+R$30)*_xlfn.BINOM.INV(1,(1-(Satokasvi!$H$15*(1+R$41))),Q131))</f>
        <v>0</v>
      </c>
      <c r="BR131" s="5">
        <f ca="1">IF(S$11="x",0,_xlfn.NORM.INV(R131,Satokasvi!$H$8,Satokasvi!$I$8)*IF(S$8="x",(1+Toimenpiteet!$C$7),1)*IF(S$9="x",(1+Toimenpiteet!$C$34),1)*(1+S$30)*_xlfn.BINOM.INV(1,(1-(Satokasvi!$H$15*(1+S$41))),R131))</f>
        <v>2773.0780663910905</v>
      </c>
      <c r="BS131" s="5">
        <f ca="1">IF(T$11="x",0,_xlfn.NORM.INV(S131,Satokasvi!$H$8,Satokasvi!$I$8)*IF(T$8="x",(1+Toimenpiteet!$C$7),1)*IF(T$9="x",(1+Toimenpiteet!$C$34),1)*(1+T$30)*_xlfn.BINOM.INV(1,(1-(Satokasvi!$H$15*(1+T$41))),S131))</f>
        <v>0</v>
      </c>
      <c r="BT131" s="5">
        <f ca="1">IF(U$11="x",0,_xlfn.NORM.INV(T131,Satokasvi!$H$8,Satokasvi!$I$8)*IF(U$8="x",(1+Toimenpiteet!$C$7),1)*IF(U$9="x",(1+Toimenpiteet!$C$34),1)*(1+U$30)*_xlfn.BINOM.INV(1,(1-(Satokasvi!$H$15*(1+U$41))),T131))</f>
        <v>2698.0641884081488</v>
      </c>
      <c r="BU131" s="5">
        <f ca="1">IF(V$11="x",0,_xlfn.NORM.INV(U131,Satokasvi!$H$8,Satokasvi!$I$8)*IF(V$8="x",(1+Toimenpiteet!$C$7),1)*IF(V$9="x",(1+Toimenpiteet!$C$34),1)*(1+V$30)*_xlfn.BINOM.INV(1,(1-(Satokasvi!$H$15*(1+V$41))),U131))</f>
        <v>2610.5556091127278</v>
      </c>
      <c r="BV131" s="5">
        <f ca="1">IF(W$11="x",0,_xlfn.NORM.INV(V131,Satokasvi!$H$8,Satokasvi!$I$8)*IF(W$8="x",(1+Toimenpiteet!$C$7),1)*IF(W$9="x",(1+Toimenpiteet!$C$34),1)*(1+W$30)*_xlfn.BINOM.INV(1,(1-(Satokasvi!$H$15*(1+W$41))),V131))</f>
        <v>2511.1091855703717</v>
      </c>
      <c r="BW131" s="5">
        <f ca="1">IF(X$11="x",0,_xlfn.NORM.INV(W131,Satokasvi!$H$8,Satokasvi!$I$8)*IF(X$8="x",(1+Toimenpiteet!$C$7),1)*IF(X$9="x",(1+Toimenpiteet!$C$34),1)*(1+X$30)*_xlfn.BINOM.INV(1,(1-(Satokasvi!$H$15*(1+X$41))),W131))</f>
        <v>0</v>
      </c>
      <c r="BX131" s="5">
        <f ca="1">IF(Y$11="x",0,_xlfn.NORM.INV(X131,Satokasvi!$H$8,Satokasvi!$I$8)*IF(Y$8="x",(1+Toimenpiteet!$C$7),1)*IF(Y$9="x",(1+Toimenpiteet!$C$34),1)*(1+Y$30)*_xlfn.BINOM.INV(1,(1-(Satokasvi!$H$15*(1+Y$41))),X131))</f>
        <v>0</v>
      </c>
      <c r="BY131" s="5">
        <f ca="1">IF(Z$11="x",0,_xlfn.NORM.INV(Y131,Satokasvi!$H$8,Satokasvi!$I$8)*IF(Z$8="x",(1+Toimenpiteet!$C$7),1)*IF(Z$9="x",(1+Toimenpiteet!$C$34),1)*(1+Z$30)*_xlfn.BINOM.INV(1,(1-(Satokasvi!$H$15*(1+Z$41))),Y131))</f>
        <v>2437.0231275333831</v>
      </c>
      <c r="BZ131" s="5">
        <f ca="1">IF(AA$11="x",0,_xlfn.NORM.INV(Z131,Satokasvi!$H$8,Satokasvi!$I$8)*IF(AA$8="x",(1+Toimenpiteet!$C$7),1)*IF(AA$9="x",(1+Toimenpiteet!$C$34),1)*(1+AA$30)*_xlfn.BINOM.INV(1,(1-(Satokasvi!$H$15*(1+AA$41))),Z131))</f>
        <v>0</v>
      </c>
      <c r="CB131" s="35">
        <f ca="1">_xlfn.NORM.INV(RAND(),Satokasvi!$H$13,Satokasvi!$I$13)</f>
        <v>173.98734961751475</v>
      </c>
      <c r="CC131" s="35">
        <f ca="1">_xlfn.NORM.INV(RAND(),Satokasvi!$H$13,Satokasvi!$I$13)</f>
        <v>161.21919392733429</v>
      </c>
      <c r="CD131" s="35">
        <f ca="1">_xlfn.NORM.INV(RAND(),Satokasvi!$H$13,Satokasvi!$I$13)</f>
        <v>180.94434314896307</v>
      </c>
      <c r="CE131" s="35">
        <f ca="1">_xlfn.NORM.INV(RAND(),Satokasvi!$H$13,Satokasvi!$I$13)</f>
        <v>277.13806193114567</v>
      </c>
      <c r="CF131" s="35">
        <f ca="1">_xlfn.NORM.INV(RAND(),Satokasvi!$H$13,Satokasvi!$I$13)</f>
        <v>200.21692017847238</v>
      </c>
      <c r="CG131" s="35">
        <f ca="1">_xlfn.NORM.INV(RAND(),Satokasvi!$H$13,Satokasvi!$I$13)</f>
        <v>150.66149799188159</v>
      </c>
      <c r="CH131" s="35">
        <f ca="1">_xlfn.NORM.INV(RAND(),Satokasvi!$H$13,Satokasvi!$I$13)</f>
        <v>180.0272541414484</v>
      </c>
      <c r="CI131" s="35">
        <f ca="1">_xlfn.NORM.INV(RAND(),Satokasvi!$H$13,Satokasvi!$I$13)</f>
        <v>214.4633713884659</v>
      </c>
      <c r="CJ131" s="35">
        <f ca="1">_xlfn.NORM.INV(RAND(),Satokasvi!$H$13,Satokasvi!$I$13)</f>
        <v>142.66556420212254</v>
      </c>
      <c r="CK131" s="35">
        <f ca="1">_xlfn.NORM.INV(RAND(),Satokasvi!$H$13,Satokasvi!$I$13)</f>
        <v>164.44653732790223</v>
      </c>
      <c r="CL131" s="35">
        <f ca="1">_xlfn.NORM.INV(RAND(),Satokasvi!$H$13,Satokasvi!$I$13)</f>
        <v>173.63833035067458</v>
      </c>
      <c r="CM131" s="35">
        <f ca="1">_xlfn.NORM.INV(RAND(),Satokasvi!$H$13,Satokasvi!$I$13)</f>
        <v>207.11258759897174</v>
      </c>
      <c r="CN131" s="35">
        <f ca="1">_xlfn.NORM.INV(RAND(),Satokasvi!$H$13,Satokasvi!$I$13)</f>
        <v>201.03660319676879</v>
      </c>
      <c r="CO131" s="35">
        <f ca="1">_xlfn.NORM.INV(RAND(),Satokasvi!$H$13,Satokasvi!$I$13)</f>
        <v>215.09722429374426</v>
      </c>
      <c r="CP131" s="35">
        <f ca="1">_xlfn.NORM.INV(RAND(),Satokasvi!$H$13,Satokasvi!$I$13)</f>
        <v>268.17902014804582</v>
      </c>
      <c r="CQ131" s="35">
        <f ca="1">_xlfn.NORM.INV(RAND(),Satokasvi!$H$13,Satokasvi!$I$13)</f>
        <v>208.89350348397917</v>
      </c>
      <c r="CR131" s="35">
        <f ca="1">_xlfn.NORM.INV(RAND(),Satokasvi!$H$13,Satokasvi!$I$13)</f>
        <v>207.18683398767797</v>
      </c>
      <c r="CS131" s="35">
        <f ca="1">_xlfn.NORM.INV(RAND(),Satokasvi!$H$13,Satokasvi!$I$13)</f>
        <v>179.21503625010516</v>
      </c>
      <c r="CT131" s="35">
        <f ca="1">_xlfn.NORM.INV(RAND(),Satokasvi!$H$13,Satokasvi!$I$13)</f>
        <v>209.87469786458558</v>
      </c>
      <c r="CU131" s="35">
        <f ca="1">_xlfn.NORM.INV(RAND(),Satokasvi!$H$13,Satokasvi!$I$13)</f>
        <v>222.93471739189783</v>
      </c>
      <c r="CV131" s="35">
        <f ca="1">_xlfn.NORM.INV(RAND(),Satokasvi!$H$13,Satokasvi!$I$13)</f>
        <v>130.34247827373594</v>
      </c>
      <c r="CW131" s="35">
        <f ca="1">_xlfn.NORM.INV(RAND(),Satokasvi!$H$13,Satokasvi!$I$13)</f>
        <v>114.24468498614164</v>
      </c>
      <c r="CX131" s="35">
        <f ca="1">_xlfn.NORM.INV(RAND(),Satokasvi!$H$13,Satokasvi!$I$13)</f>
        <v>179.11178349558489</v>
      </c>
      <c r="CY131" s="35">
        <f ca="1">_xlfn.NORM.INV(RAND(),Satokasvi!$H$13,Satokasvi!$I$13)</f>
        <v>244.16071721195226</v>
      </c>
      <c r="CZ131" s="35">
        <f ca="1">_xlfn.NORM.INV(RAND(),Satokasvi!$H$13,Satokasvi!$I$13)</f>
        <v>128.58579958870519</v>
      </c>
      <c r="DB131" s="37">
        <f ca="1">(AB131*(CB131/1000)+(Satokasvi!$E$28-Satokasvi!$E$7))/(1+$C$13)^DB$61</f>
        <v>151.8292203952274</v>
      </c>
      <c r="DC131" s="37">
        <f ca="1">(AC131*(CC131/1000)+(Satokasvi!$E$28-Satokasvi!$E$7))/(1+$C$13)^DC$61</f>
        <v>225.76834089009489</v>
      </c>
      <c r="DD131" s="37">
        <f ca="1">(AD131*(CD131/1000)+(Satokasvi!$E$28-Satokasvi!$E$7))/(1+$C$13)^DD$61</f>
        <v>191.23827067504354</v>
      </c>
      <c r="DE131" s="37">
        <f ca="1">(AE131*(CE131/1000)+(Satokasvi!$E$28-Satokasvi!$E$7))/(1+$C$13)^DE$61</f>
        <v>343.32474402277916</v>
      </c>
      <c r="DF131" s="37">
        <f ca="1">(AF131*(CF131/1000)+(Satokasvi!$E$28-Satokasvi!$E$7))/(1+$C$13)^DF$61</f>
        <v>251.87107205917113</v>
      </c>
      <c r="DG131" s="37">
        <f ca="1">(AG131*(CG131/1000)+(Satokasvi!$E$28-Satokasvi!$E$7))/(1+$C$13)^DG$61</f>
        <v>-221.93332802116842</v>
      </c>
      <c r="DH131" s="37">
        <f ca="1">(AH131*(CH131/1000)+(Satokasvi!$E$28-Satokasvi!$E$7))/(1+$C$13)^DH$61</f>
        <v>177.05148693387707</v>
      </c>
      <c r="DI131" s="37">
        <f ca="1">(AI131*(CI131/1000)+(Satokasvi!$E$28-Satokasvi!$E$7))/(1+$C$13)^DI$61</f>
        <v>271.74269966986958</v>
      </c>
      <c r="DJ131" s="37">
        <f ca="1">(AJ131*(CJ131/1000)+(Satokasvi!$E$28-Satokasvi!$E$7))/(1+$C$13)^DJ$61</f>
        <v>62.711437905858951</v>
      </c>
      <c r="DK131" s="37">
        <f ca="1">(AK131*(CK131/1000)+(Satokasvi!$E$28-Satokasvi!$E$7))/(1+$C$13)^DK$61</f>
        <v>115.06945139669554</v>
      </c>
      <c r="DL131" s="37">
        <f ca="1">(AL131*(CL131/1000)+(Satokasvi!$E$28-Satokasvi!$E$7))/(1+$C$13)^DL$61</f>
        <v>-191.44163829867202</v>
      </c>
      <c r="DM131" s="37">
        <f ca="1">(AM131*(CM131/1000)+(Satokasvi!$E$28-Satokasvi!$E$7))/(1+$C$13)^DM$61</f>
        <v>195.05981887940391</v>
      </c>
      <c r="DN131" s="37">
        <f ca="1">(AN131*(CN131/1000)+(Satokasvi!$E$28-Satokasvi!$E$7))/(1+$C$13)^DN$61</f>
        <v>159.06169894884113</v>
      </c>
      <c r="DO131" s="37">
        <f ca="1">(AO131*(CO131/1000)+(Satokasvi!$E$28-Satokasvi!$E$7))/(1+$C$13)^DO$61</f>
        <v>196.43455509144897</v>
      </c>
      <c r="DP131" s="37">
        <f ca="1">(AP131*(CP131/1000)+(Satokasvi!$E$28-Satokasvi!$E$7))/(1+$C$13)^DP$61</f>
        <v>291.14658511645172</v>
      </c>
      <c r="DQ131" s="37">
        <f ca="1">(AQ131*(CQ131/1000)+(Satokasvi!$E$28-Satokasvi!$E$7))/(1+$C$13)^DQ$61</f>
        <v>-165.13923889333032</v>
      </c>
      <c r="DR131" s="37">
        <f ca="1">(AR131*(CR131/1000)+(Satokasvi!$E$28-Satokasvi!$E$7))/(1+$C$13)^DR$61</f>
        <v>187.27997604400383</v>
      </c>
      <c r="DS131" s="37">
        <f ca="1">(AS131*(CS131/1000)+(Satokasvi!$E$28-Satokasvi!$E$7))/(1+$C$13)^DS$61</f>
        <v>-155.65957101831492</v>
      </c>
      <c r="DT131" s="37">
        <f ca="1">(AT131*(CT131/1000)+(Satokasvi!$E$28-Satokasvi!$E$7))/(1+$C$13)^DT$61</f>
        <v>171.80174874946528</v>
      </c>
      <c r="DU131" s="37">
        <f ca="1">(AU131*(CU131/1000)+(Satokasvi!$E$28-Satokasvi!$E$7))/(1+$C$13)^DU$61</f>
        <v>175.50606566676919</v>
      </c>
      <c r="DV131" s="37">
        <f ca="1">(AV131*(CV131/1000)+(Satokasvi!$E$28-Satokasvi!$E$7))/(1+$C$13)^DV$61</f>
        <v>33.491574619782504</v>
      </c>
      <c r="DW131" s="37">
        <f ca="1">(AW131*(CW131/1000)+(Satokasvi!$E$28-Satokasvi!$E$7))/(1+$C$13)^DW$61</f>
        <v>-138.30151273388518</v>
      </c>
      <c r="DX131" s="37">
        <f ca="1">(AX131*(CX131/1000)+(Satokasvi!$E$28-Satokasvi!$E$7))/(1+$C$13)^DX$61</f>
        <v>-134.27331333386908</v>
      </c>
      <c r="DY131" s="37">
        <f ca="1">(AY131*(CY131/1000)+(Satokasvi!$E$28-Satokasvi!$E$7))/(1+$C$13)^DY$61</f>
        <v>162.35058613748228</v>
      </c>
      <c r="DZ131" s="37">
        <f ca="1">(AZ131*(CZ131/1000)+(Satokasvi!$E$28-Satokasvi!$E$7))/(1+$C$13)^DZ$61</f>
        <v>-126.56547585433981</v>
      </c>
      <c r="EB131" s="37">
        <f ca="1">IF(C$11="x",Toimenpiteet!$E$115,BB131*(CB131/1000)+(Satokasvi!$E$28-Satokasvi!$E$7)+IF(C$8="x",Toimenpiteet!$E$29,0)+IF(C$9="x",Toimenpiteet!$E$60,0)+IF(C$10="x",Toimenpiteet!$E$88,0))/(1+$C$13)^EB$61</f>
        <v>151.8292203952274</v>
      </c>
      <c r="EC131" s="37">
        <f ca="1">IF(D$11="x",Toimenpiteet!$E$115,BC131*(CC131/1000)+(Satokasvi!$E$28-Satokasvi!$E$7)+IF(D$8="x",Toimenpiteet!$E$29,0)+IF(D$9="x",Toimenpiteet!$E$60,0)+IF(D$10="x",Toimenpiteet!$E$88,0))/(1+$C$13)^EC$61</f>
        <v>225.76834089009489</v>
      </c>
      <c r="ED131" s="37">
        <f ca="1">IF(E$11="x",Toimenpiteet!$E$115,BD131*(CD131/1000)+(Satokasvi!$E$28-Satokasvi!$E$7)+IF(E$8="x",Toimenpiteet!$E$29,0)+IF(E$9="x",Toimenpiteet!$E$60,0)+IF(E$10="x",Toimenpiteet!$E$88,0))/(1+$C$13)^ED$61</f>
        <v>191.23827067504354</v>
      </c>
      <c r="EE131" s="37">
        <f ca="1">IF(F$11="x",Toimenpiteet!$E$115,BE131*(CE131/1000)+(Satokasvi!$E$28-Satokasvi!$E$7)+IF(F$8="x",Toimenpiteet!$E$29,0)+IF(F$9="x",Toimenpiteet!$E$60,0)+IF(F$10="x",Toimenpiteet!$E$88,0))/(1+$C$13)^EE$61</f>
        <v>343.32474402277916</v>
      </c>
      <c r="EF131" s="37">
        <f ca="1">IF(G$11="x",Toimenpiteet!$E$115,BF131*(CF131/1000)+(Satokasvi!$E$28-Satokasvi!$E$7)+IF(G$8="x",Toimenpiteet!$E$29,0)+IF(G$9="x",Toimenpiteet!$E$60,0)+IF(G$10="x",Toimenpiteet!$E$88,0))/(1+$C$13)^EF$61</f>
        <v>251.87107205917113</v>
      </c>
      <c r="EG131" s="37">
        <f ca="1">IF(H$11="x",Toimenpiteet!$E$115,BG131*(CG131/1000)+(Satokasvi!$E$28-Satokasvi!$E$7)+IF(H$8="x",Toimenpiteet!$E$29,0)+IF(H$9="x",Toimenpiteet!$E$60,0)+IF(H$10="x",Toimenpiteet!$E$88,0))/(1+$C$13)^EG$61</f>
        <v>-221.93332802116842</v>
      </c>
      <c r="EH131" s="37">
        <f ca="1">IF(I$11="x",Toimenpiteet!$E$115,BH131*(CH131/1000)+(Satokasvi!$E$28-Satokasvi!$E$7)+IF(I$8="x",Toimenpiteet!$E$29,0)+IF(I$9="x",Toimenpiteet!$E$60,0)+IF(I$10="x",Toimenpiteet!$E$88,0))/(1+$C$13)^EH$61</f>
        <v>177.05148693387707</v>
      </c>
      <c r="EI131" s="37">
        <f ca="1">IF(J$11="x",Toimenpiteet!$E$115,BI131*(CI131/1000)+(Satokasvi!$E$28-Satokasvi!$E$7)+IF(J$8="x",Toimenpiteet!$E$29,0)+IF(J$9="x",Toimenpiteet!$E$60,0)+IF(J$10="x",Toimenpiteet!$E$88,0))/(1+$C$13)^EI$61</f>
        <v>271.74269966986958</v>
      </c>
      <c r="EJ131" s="37">
        <f ca="1">IF(K$11="x",Toimenpiteet!$E$115,BJ131*(CJ131/1000)+(Satokasvi!$E$28-Satokasvi!$E$7)+IF(K$8="x",Toimenpiteet!$E$29,0)+IF(K$9="x",Toimenpiteet!$E$60,0)+IF(K$10="x",Toimenpiteet!$E$88,0))/(1+$C$13)^EJ$61</f>
        <v>62.711437905858951</v>
      </c>
      <c r="EK131" s="37">
        <f ca="1">IF(L$11="x",Toimenpiteet!$E$115,BK131*(CK131/1000)+(Satokasvi!$E$28-Satokasvi!$E$7)+IF(L$8="x",Toimenpiteet!$E$29,0)+IF(L$9="x",Toimenpiteet!$E$60,0)+IF(L$10="x",Toimenpiteet!$E$88,0))/(1+$C$13)^EK$61</f>
        <v>115.06945139669554</v>
      </c>
      <c r="EL131" s="37">
        <f ca="1">IF(M$11="x",Toimenpiteet!$E$115,BL131*(CL131/1000)+(Satokasvi!$E$28-Satokasvi!$E$7)+IF(M$8="x",Toimenpiteet!$E$29,0)+IF(M$9="x",Toimenpiteet!$E$60,0)+IF(M$10="x",Toimenpiteet!$E$88,0))/(1+$C$13)^EL$61</f>
        <v>-191.44163829867202</v>
      </c>
      <c r="EM131" s="37">
        <f ca="1">IF(N$11="x",Toimenpiteet!$E$115,BM131*(CM131/1000)+(Satokasvi!$E$28-Satokasvi!$E$7)+IF(N$8="x",Toimenpiteet!$E$29,0)+IF(N$9="x",Toimenpiteet!$E$60,0)+IF(N$10="x",Toimenpiteet!$E$88,0))/(1+$C$13)^EM$61</f>
        <v>195.05981887940391</v>
      </c>
      <c r="EN131" s="37">
        <f ca="1">IF(O$11="x",Toimenpiteet!$E$115,BN131*(CN131/1000)+(Satokasvi!$E$28-Satokasvi!$E$7)+IF(O$8="x",Toimenpiteet!$E$29,0)+IF(O$9="x",Toimenpiteet!$E$60,0)+IF(O$10="x",Toimenpiteet!$E$88,0))/(1+$C$13)^EN$61</f>
        <v>159.06169894884113</v>
      </c>
      <c r="EO131" s="37">
        <f ca="1">IF(P$11="x",Toimenpiteet!$E$115,BO131*(CO131/1000)+(Satokasvi!$E$28-Satokasvi!$E$7)+IF(P$8="x",Toimenpiteet!$E$29,0)+IF(P$9="x",Toimenpiteet!$E$60,0)+IF(P$10="x",Toimenpiteet!$E$88,0))/(1+$C$13)^EO$61</f>
        <v>196.43455509144897</v>
      </c>
      <c r="EP131" s="37">
        <f ca="1">IF(Q$11="x",Toimenpiteet!$E$115,BP131*(CP131/1000)+(Satokasvi!$E$28-Satokasvi!$E$7)+IF(Q$8="x",Toimenpiteet!$E$29,0)+IF(Q$9="x",Toimenpiteet!$E$60,0)+IF(Q$10="x",Toimenpiteet!$E$88,0))/(1+$C$13)^EP$61</f>
        <v>291.14658511645172</v>
      </c>
      <c r="EQ131" s="37">
        <f ca="1">IF(R$11="x",Toimenpiteet!$E$115,BQ131*(CQ131/1000)+(Satokasvi!$E$28-Satokasvi!$E$7)+IF(R$8="x",Toimenpiteet!$E$29,0)+IF(R$9="x",Toimenpiteet!$E$60,0)+IF(R$10="x",Toimenpiteet!$E$88,0))/(1+$C$13)^EQ$61</f>
        <v>-165.13923889333032</v>
      </c>
      <c r="ER131" s="37">
        <f ca="1">IF(S$11="x",Toimenpiteet!$E$115,BR131*(CR131/1000)+(Satokasvi!$E$28-Satokasvi!$E$7)+IF(S$8="x",Toimenpiteet!$E$29,0)+IF(S$9="x",Toimenpiteet!$E$60,0)+IF(S$10="x",Toimenpiteet!$E$88,0))/(1+$C$13)^ER$61</f>
        <v>187.27997604400383</v>
      </c>
      <c r="ES131" s="37">
        <f ca="1">IF(T$11="x",Toimenpiteet!$E$115,BS131*(CS131/1000)+(Satokasvi!$E$28-Satokasvi!$E$7)+IF(T$8="x",Toimenpiteet!$E$29,0)+IF(T$9="x",Toimenpiteet!$E$60,0)+IF(T$10="x",Toimenpiteet!$E$88,0))/(1+$C$13)^ES$61</f>
        <v>-155.65957101831492</v>
      </c>
      <c r="ET131" s="37">
        <f ca="1">IF(U$11="x",Toimenpiteet!$E$115,BT131*(CT131/1000)+(Satokasvi!$E$28-Satokasvi!$E$7)+IF(U$8="x",Toimenpiteet!$E$29,0)+IF(U$9="x",Toimenpiteet!$E$60,0)+IF(U$10="x",Toimenpiteet!$E$88,0))/(1+$C$13)^ET$61</f>
        <v>171.80174874946528</v>
      </c>
      <c r="EU131" s="37">
        <f ca="1">IF(V$11="x",Toimenpiteet!$E$115,BU131*(CU131/1000)+(Satokasvi!$E$28-Satokasvi!$E$7)+IF(V$8="x",Toimenpiteet!$E$29,0)+IF(V$9="x",Toimenpiteet!$E$60,0)+IF(V$10="x",Toimenpiteet!$E$88,0))/(1+$C$13)^EU$61</f>
        <v>175.50606566676919</v>
      </c>
      <c r="EV131" s="37">
        <f ca="1">IF(W$11="x",Toimenpiteet!$E$115,BV131*(CV131/1000)+(Satokasvi!$E$28-Satokasvi!$E$7)+IF(W$8="x",Toimenpiteet!$E$29,0)+IF(W$9="x",Toimenpiteet!$E$60,0)+IF(W$10="x",Toimenpiteet!$E$88,0))/(1+$C$13)^EV$61</f>
        <v>33.491574619782504</v>
      </c>
      <c r="EW131" s="37">
        <f ca="1">IF(X$11="x",Toimenpiteet!$E$115,BW131*(CW131/1000)+(Satokasvi!$E$28-Satokasvi!$E$7)+IF(X$8="x",Toimenpiteet!$E$29,0)+IF(X$9="x",Toimenpiteet!$E$60,0)+IF(X$10="x",Toimenpiteet!$E$88,0))/(1+$C$13)^EW$61</f>
        <v>-138.30151273388518</v>
      </c>
      <c r="EX131" s="37">
        <f ca="1">IF(Y$11="x",Toimenpiteet!$E$115,BX131*(CX131/1000)+(Satokasvi!$E$28-Satokasvi!$E$7)+IF(Y$8="x",Toimenpiteet!$E$29,0)+IF(Y$9="x",Toimenpiteet!$E$60,0)+IF(Y$10="x",Toimenpiteet!$E$88,0))/(1+$C$13)^EX$61</f>
        <v>-134.27331333386908</v>
      </c>
      <c r="EY131" s="37">
        <f ca="1">IF(Z$11="x",Toimenpiteet!$E$115,BY131*(CY131/1000)+(Satokasvi!$E$28-Satokasvi!$E$7)+IF(Z$8="x",Toimenpiteet!$E$29,0)+IF(Z$9="x",Toimenpiteet!$E$60,0)+IF(Z$10="x",Toimenpiteet!$E$88,0))/(1+$C$13)^EY$61</f>
        <v>162.35058613748228</v>
      </c>
      <c r="EZ131" s="37">
        <f ca="1">IF(AA$11="x",Toimenpiteet!$E$115,BZ131*(CZ131/1000)+(Satokasvi!$E$28-Satokasvi!$E$7)+IF(AA$8="x",Toimenpiteet!$E$29,0)+IF(AA$9="x",Toimenpiteet!$E$60,0)+IF(AA$10="x",Toimenpiteet!$E$88,0))/(1+$C$13)^EZ$61</f>
        <v>-126.56547585433981</v>
      </c>
      <c r="FA131" s="37"/>
      <c r="FB131" s="37">
        <f t="shared" ca="1" si="118"/>
        <v>151.8292203952274</v>
      </c>
      <c r="FC131" s="37">
        <f t="shared" ca="1" si="119"/>
        <v>377.59756128532229</v>
      </c>
      <c r="FD131" s="37">
        <f t="shared" ca="1" si="120"/>
        <v>568.83583196036579</v>
      </c>
      <c r="FE131" s="37">
        <f t="shared" ca="1" si="121"/>
        <v>912.16057598314501</v>
      </c>
      <c r="FF131" s="37">
        <f t="shared" ca="1" si="122"/>
        <v>1164.0316480423162</v>
      </c>
      <c r="FG131" s="37">
        <f t="shared" ca="1" si="123"/>
        <v>942.09832002114774</v>
      </c>
      <c r="FH131" s="37">
        <f t="shared" ca="1" si="124"/>
        <v>1119.1498069550248</v>
      </c>
      <c r="FI131" s="37">
        <f t="shared" ca="1" si="125"/>
        <v>1390.8925066248944</v>
      </c>
      <c r="FJ131" s="37">
        <f t="shared" ca="1" si="126"/>
        <v>1453.6039445307533</v>
      </c>
      <c r="FK131" s="37">
        <f t="shared" ca="1" si="127"/>
        <v>1568.6733959274488</v>
      </c>
      <c r="FL131" s="37">
        <f t="shared" ca="1" si="128"/>
        <v>1377.2317576287769</v>
      </c>
      <c r="FM131" s="37">
        <f t="shared" ca="1" si="129"/>
        <v>1572.2915765081807</v>
      </c>
      <c r="FN131" s="37">
        <f t="shared" ca="1" si="130"/>
        <v>1731.3532754570219</v>
      </c>
      <c r="FO131" s="37">
        <f t="shared" ca="1" si="131"/>
        <v>1927.787830548471</v>
      </c>
      <c r="FP131" s="37">
        <f t="shared" ca="1" si="132"/>
        <v>2218.9344156649227</v>
      </c>
      <c r="FQ131" s="37">
        <f t="shared" ca="1" si="133"/>
        <v>2053.7951767715922</v>
      </c>
      <c r="FR131" s="37">
        <f t="shared" ca="1" si="134"/>
        <v>2241.0751528155961</v>
      </c>
      <c r="FS131" s="37">
        <f t="shared" ca="1" si="135"/>
        <v>2085.415581797281</v>
      </c>
      <c r="FT131" s="37">
        <f t="shared" ca="1" si="136"/>
        <v>2257.2173305467463</v>
      </c>
      <c r="FU131" s="37">
        <f t="shared" ca="1" si="137"/>
        <v>2432.7233962135156</v>
      </c>
      <c r="FV131" s="37">
        <f t="shared" ca="1" si="138"/>
        <v>2466.2149708332981</v>
      </c>
      <c r="FW131" s="37">
        <f t="shared" ca="1" si="139"/>
        <v>2327.9134580994128</v>
      </c>
      <c r="FX131" s="37">
        <f t="shared" ca="1" si="140"/>
        <v>2193.6401447655435</v>
      </c>
      <c r="FY131" s="37">
        <f t="shared" ca="1" si="141"/>
        <v>2355.9907309030259</v>
      </c>
      <c r="FZ131" s="37">
        <f t="shared" ca="1" si="142"/>
        <v>2229.4252550486863</v>
      </c>
      <c r="GA131" s="37"/>
      <c r="GB131" s="37">
        <f t="shared" ca="1" si="143"/>
        <v>151.8292203952274</v>
      </c>
      <c r="GC131" s="37">
        <f t="shared" ca="1" si="144"/>
        <v>377.59756128532229</v>
      </c>
      <c r="GD131" s="37">
        <f t="shared" ca="1" si="94"/>
        <v>568.83583196036579</v>
      </c>
      <c r="GE131" s="37">
        <f t="shared" ca="1" si="95"/>
        <v>912.16057598314501</v>
      </c>
      <c r="GF131" s="37">
        <f t="shared" ca="1" si="96"/>
        <v>1164.0316480423162</v>
      </c>
      <c r="GG131" s="37">
        <f t="shared" ca="1" si="97"/>
        <v>942.09832002114774</v>
      </c>
      <c r="GH131" s="37">
        <f t="shared" ca="1" si="98"/>
        <v>1119.1498069550248</v>
      </c>
      <c r="GI131" s="37">
        <f t="shared" ca="1" si="99"/>
        <v>1390.8925066248944</v>
      </c>
      <c r="GJ131" s="37">
        <f t="shared" ca="1" si="100"/>
        <v>1453.6039445307533</v>
      </c>
      <c r="GK131" s="37">
        <f t="shared" ca="1" si="101"/>
        <v>1568.6733959274488</v>
      </c>
      <c r="GL131" s="37">
        <f t="shared" ca="1" si="102"/>
        <v>1377.2317576287769</v>
      </c>
      <c r="GM131" s="37">
        <f t="shared" ca="1" si="103"/>
        <v>1572.2915765081807</v>
      </c>
      <c r="GN131" s="37">
        <f t="shared" ca="1" si="104"/>
        <v>1731.3532754570219</v>
      </c>
      <c r="GO131" s="37">
        <f t="shared" ca="1" si="105"/>
        <v>1927.787830548471</v>
      </c>
      <c r="GP131" s="37">
        <f t="shared" ca="1" si="106"/>
        <v>2218.9344156649227</v>
      </c>
      <c r="GQ131" s="37">
        <f t="shared" ca="1" si="107"/>
        <v>2053.7951767715922</v>
      </c>
      <c r="GR131" s="37">
        <f t="shared" ca="1" si="108"/>
        <v>2241.0751528155961</v>
      </c>
      <c r="GS131" s="37">
        <f t="shared" ca="1" si="109"/>
        <v>2085.415581797281</v>
      </c>
      <c r="GT131" s="37">
        <f t="shared" ca="1" si="110"/>
        <v>2257.2173305467463</v>
      </c>
      <c r="GU131" s="37">
        <f t="shared" ca="1" si="111"/>
        <v>2432.7233962135156</v>
      </c>
      <c r="GV131" s="37">
        <f t="shared" ca="1" si="112"/>
        <v>2466.2149708332981</v>
      </c>
      <c r="GW131" s="37">
        <f t="shared" ca="1" si="113"/>
        <v>2327.9134580994128</v>
      </c>
      <c r="GX131" s="37">
        <f t="shared" ca="1" si="114"/>
        <v>2193.6401447655435</v>
      </c>
      <c r="GY131" s="37">
        <f t="shared" ca="1" si="115"/>
        <v>2355.9907309030259</v>
      </c>
      <c r="GZ131" s="37">
        <f t="shared" ca="1" si="116"/>
        <v>2229.4252550486863</v>
      </c>
      <c r="HA131" s="37"/>
      <c r="HB131" s="37">
        <f t="shared" ca="1" si="147"/>
        <v>1164.0316480423162</v>
      </c>
      <c r="HC131" s="37">
        <f t="shared" ca="1" si="145"/>
        <v>1164.0316480423162</v>
      </c>
      <c r="HD131" s="37">
        <f t="shared" ca="1" si="146"/>
        <v>0</v>
      </c>
      <c r="HE131" s="5"/>
      <c r="HF131" s="37">
        <f t="shared" ref="HF131:HF139" si="148">HF130</f>
        <v>5.5555555555555525E-2</v>
      </c>
      <c r="HG131" s="37">
        <f>$HG$68</f>
        <v>-7.7777777777777779E-2</v>
      </c>
      <c r="HH131" s="19">
        <f>IF(C$11="x",0,Satokasvi!$H$6*(1+$HF131)*(1+_xlfn.XLOOKUP($HG131,$HG$67:$HG$76,HH$67:HH$76)))</f>
        <v>2618.3641975308647</v>
      </c>
      <c r="HI131" s="35">
        <f>IF(D$11="x",0,Satokasvi!$H$6*(1+$HF131)*(1+_xlfn.XLOOKUP($HG131,$HG$67:$HG$76,HI$67:HI$76)))</f>
        <v>2597.8395061728397</v>
      </c>
      <c r="HJ131" s="35">
        <f>IF(E$11="x",0,Satokasvi!$H$6*(1+$HF131)*(1+_xlfn.XLOOKUP($HG131,$HG$67:$HG$76,HJ$67:HJ$76)))</f>
        <v>2577.3148148148152</v>
      </c>
      <c r="HK131" s="35">
        <f>IF(F$11="x",0,Satokasvi!$H$6*(1+$HF131)*(1+_xlfn.XLOOKUP($HG131,$HG$67:$HG$76,HK$67:HK$76)))</f>
        <v>2556.7901234567903</v>
      </c>
      <c r="HL131" s="35">
        <f>IF(G$11="x",0,Satokasvi!$H$6*(1+$HF131)*(1+_xlfn.XLOOKUP($HG131,$HG$67:$HG$76,HL$67:HL$76)))</f>
        <v>2536.2654320987658</v>
      </c>
      <c r="HM131" s="35">
        <f>IF(H$11="x",0,Satokasvi!$H$6*(1+$HF131)*(1+_xlfn.XLOOKUP($HG131,$HG$67:$HG$76,HM$67:HM$76)))</f>
        <v>2515.7407407407409</v>
      </c>
      <c r="HN131" s="35">
        <f>IF(I$11="x",0,Satokasvi!$H$6*(1+$HF131)*(1+_xlfn.XLOOKUP($HG131,$HG$67:$HG$76,HN$67:HN$76)))</f>
        <v>2495.2160493827164</v>
      </c>
      <c r="HO131" s="35">
        <f>IF(J$11="x",0,Satokasvi!$H$6*(1+$HF131)*(1+_xlfn.XLOOKUP($HG131,$HG$67:$HG$76,HO$67:HO$76)))</f>
        <v>2474.6913580246919</v>
      </c>
      <c r="HP131" s="35">
        <f>IF(K$11="x",0,Satokasvi!$H$6*(1+$HF131)*(1+_xlfn.XLOOKUP($HG131,$HG$67:$HG$76,HP$67:HP$76)))</f>
        <v>2454.166666666667</v>
      </c>
      <c r="HQ131" s="35">
        <f>IF(L$11="x",0,Satokasvi!$H$6*(1+$HF131)*(1+_xlfn.XLOOKUP($HG131,$HG$67:$HG$76,HQ$67:HQ$76)))</f>
        <v>2433.6419753086425</v>
      </c>
      <c r="HR131" s="35">
        <f>IF(M$11="x",0,Satokasvi!$H$6*(1+$HF131)*(1+_xlfn.XLOOKUP($HG131,$HG$67:$HG$76,HR$67:HR$76)))</f>
        <v>2433.6419753086425</v>
      </c>
      <c r="HS131" s="35">
        <f>IF(N$11="x",0,Satokasvi!$H$6*(1+$HF131)*(1+_xlfn.XLOOKUP($HG131,$HG$67:$HG$76,HS$67:HS$76)))</f>
        <v>2433.6419753086425</v>
      </c>
      <c r="HT131" s="35">
        <f>IF(O$11="x",0,Satokasvi!$H$6*(1+$HF131)*(1+_xlfn.XLOOKUP($HG131,$HG$67:$HG$76,HT$67:HT$76)))</f>
        <v>2433.6419753086425</v>
      </c>
      <c r="HU131" s="35">
        <f>IF(P$11="x",0,Satokasvi!$H$6*(1+$HF131)*(1+_xlfn.XLOOKUP($HG131,$HG$67:$HG$76,HU$67:HU$76)))</f>
        <v>2433.6419753086425</v>
      </c>
      <c r="HV131" s="35">
        <f>IF(Q$11="x",0,Satokasvi!$H$6*(1+$HF131)*(1+_xlfn.XLOOKUP($HG131,$HG$67:$HG$76,HV$67:HV$76)))</f>
        <v>2433.6419753086425</v>
      </c>
      <c r="HW131" s="35">
        <f>IF(R$11="x",0,Satokasvi!$H$6*(1+$HF131)*(1+_xlfn.XLOOKUP($HG131,$HG$67:$HG$76,HW$67:HW$76)))</f>
        <v>2433.6419753086425</v>
      </c>
      <c r="HX131" s="35">
        <f>IF(S$11="x",0,Satokasvi!$H$6*(1+$HF131)*(1+_xlfn.XLOOKUP($HG131,$HG$67:$HG$76,HX$67:HX$76)))</f>
        <v>2433.6419753086425</v>
      </c>
      <c r="HY131" s="35">
        <f>IF(T$11="x",0,Satokasvi!$H$6*(1+$HF131)*(1+_xlfn.XLOOKUP($HG131,$HG$67:$HG$76,HY$67:HY$76)))</f>
        <v>2433.6419753086425</v>
      </c>
      <c r="HZ131" s="35">
        <f>IF(U$11="x",0,Satokasvi!$H$6*(1+$HF131)*(1+_xlfn.XLOOKUP($HG131,$HG$67:$HG$76,HZ$67:HZ$76)))</f>
        <v>2433.6419753086425</v>
      </c>
      <c r="IA131" s="35">
        <f>IF(V$11="x",0,Satokasvi!$H$6*(1+$HF131)*(1+_xlfn.XLOOKUP($HG131,$HG$67:$HG$76,IA$67:IA$76)))</f>
        <v>2433.6419753086425</v>
      </c>
      <c r="IB131" s="35">
        <f>IF(W$11="x",0,Satokasvi!$H$6*(1+$HF131)*(1+_xlfn.XLOOKUP($HG131,$HG$67:$HG$76,IB$67:IB$76)))</f>
        <v>2433.6419753086425</v>
      </c>
      <c r="IC131" s="35">
        <f>IF(X$11="x",0,Satokasvi!$H$6*(1+$HF131)*(1+_xlfn.XLOOKUP($HG131,$HG$67:$HG$76,IC$67:IC$76)))</f>
        <v>2433.6419753086425</v>
      </c>
      <c r="ID131" s="35">
        <f>IF(Y$11="x",0,Satokasvi!$H$6*(1+$HF131)*(1+_xlfn.XLOOKUP($HG131,$HG$67:$HG$76,ID$67:ID$76)))</f>
        <v>2433.6419753086425</v>
      </c>
      <c r="IE131" s="35">
        <f>IF(Z$11="x",0,Satokasvi!$H$6*(1+$HF131)*(1+_xlfn.XLOOKUP($HG131,$HG$67:$HG$76,IE$67:IE$76)))</f>
        <v>2433.6419753086425</v>
      </c>
      <c r="IF131" s="35">
        <f>IF(AA$11="x",0,Satokasvi!$H$6*(1+$HF131)*(1+_xlfn.XLOOKUP($HG131,$HG$67:$HG$76,IF$67:IF$76)))</f>
        <v>2433.6419753086425</v>
      </c>
    </row>
    <row r="132" spans="2:240" x14ac:dyDescent="0.35">
      <c r="B132" s="15">
        <f t="shared" ca="1" si="117"/>
        <v>0.42306911281971626</v>
      </c>
      <c r="C132" s="15">
        <f t="shared" ca="1" si="117"/>
        <v>0.18515136307462854</v>
      </c>
      <c r="D132" s="15">
        <f t="shared" ca="1" si="117"/>
        <v>4.0478452720273617E-2</v>
      </c>
      <c r="E132" s="15">
        <f t="shared" ca="1" si="117"/>
        <v>0.539191184151537</v>
      </c>
      <c r="F132" s="15">
        <f t="shared" ca="1" si="117"/>
        <v>0.35522737337311605</v>
      </c>
      <c r="G132" s="15">
        <f t="shared" ca="1" si="117"/>
        <v>0.53099898755378838</v>
      </c>
      <c r="H132" s="15">
        <f t="shared" ca="1" si="117"/>
        <v>0.45874645534567993</v>
      </c>
      <c r="I132" s="15">
        <f t="shared" ca="1" si="117"/>
        <v>0.99284585349773413</v>
      </c>
      <c r="J132" s="15">
        <f t="shared" ca="1" si="117"/>
        <v>6.3865350503689911E-2</v>
      </c>
      <c r="K132" s="15">
        <f t="shared" ca="1" si="117"/>
        <v>0.96146242951404026</v>
      </c>
      <c r="L132" s="15">
        <f t="shared" ca="1" si="117"/>
        <v>0.60037197398639164</v>
      </c>
      <c r="M132" s="15">
        <f t="shared" ca="1" si="117"/>
        <v>2.1280949436746854E-2</v>
      </c>
      <c r="N132" s="15">
        <f t="shared" ca="1" si="117"/>
        <v>0.9344374929685102</v>
      </c>
      <c r="O132" s="15">
        <f t="shared" ca="1" si="117"/>
        <v>0.12272159948964578</v>
      </c>
      <c r="P132" s="15">
        <f t="shared" ca="1" si="117"/>
        <v>0.63966414889321488</v>
      </c>
      <c r="Q132" s="15">
        <f t="shared" ca="1" si="117"/>
        <v>0.58926570726842598</v>
      </c>
      <c r="R132" s="15">
        <f t="shared" ca="1" si="93"/>
        <v>0.32069931896291604</v>
      </c>
      <c r="S132" s="15">
        <f t="shared" ca="1" si="93"/>
        <v>1.1167289979050699E-2</v>
      </c>
      <c r="T132" s="15">
        <f t="shared" ca="1" si="88"/>
        <v>0.87358409208360566</v>
      </c>
      <c r="U132" s="15">
        <f t="shared" ca="1" si="88"/>
        <v>0.32155391201432459</v>
      </c>
      <c r="V132" s="15">
        <f t="shared" ca="1" si="88"/>
        <v>0.23449496789079805</v>
      </c>
      <c r="W132" s="15">
        <f t="shared" ca="1" si="88"/>
        <v>0.80021680735176404</v>
      </c>
      <c r="X132" s="15">
        <f t="shared" ca="1" si="88"/>
        <v>0.74147242765455512</v>
      </c>
      <c r="Y132" s="15">
        <f t="shared" ca="1" si="88"/>
        <v>9.3557430454964341E-2</v>
      </c>
      <c r="Z132" s="15">
        <f t="shared" ca="1" si="88"/>
        <v>0.78607143915837741</v>
      </c>
      <c r="AB132" s="5">
        <f ca="1">_xlfn.NORM.INV(B132,Satokasvi!$H$8,Satokasvi!$I$8)*_xlfn.BINOM.INV(1,(1-Satokasvi!$H$15),B132)</f>
        <v>2451.4879770302668</v>
      </c>
      <c r="AC132" s="5">
        <f ca="1">_xlfn.NORM.INV(C132,Satokasvi!$H$8,Satokasvi!$I$8)*_xlfn.BINOM.INV(1,(1-Satokasvi!$H$15),C132)</f>
        <v>0</v>
      </c>
      <c r="AD132" s="5">
        <f ca="1">_xlfn.NORM.INV(D132,Satokasvi!$H$8,Satokasvi!$I$8)*_xlfn.BINOM.INV(1,(1-Satokasvi!$H$15),D132)</f>
        <v>0</v>
      </c>
      <c r="AE132" s="5">
        <f ca="1">_xlfn.NORM.INV(E132,Satokasvi!$H$8,Satokasvi!$I$8)*_xlfn.BINOM.INV(1,(1-Satokasvi!$H$15),E132)</f>
        <v>2524.5990689863311</v>
      </c>
      <c r="AF132" s="5">
        <f ca="1">_xlfn.NORM.INV(F132,Satokasvi!$H$8,Satokasvi!$I$8)*_xlfn.BINOM.INV(1,(1-Satokasvi!$H$15),F132)</f>
        <v>2407.1886451987352</v>
      </c>
      <c r="AG132" s="5">
        <f ca="1">_xlfn.NORM.INV(G132,Satokasvi!$H$8,Satokasvi!$I$8)*_xlfn.BINOM.INV(1,(1-Satokasvi!$H$15),G132)</f>
        <v>2519.4453240329758</v>
      </c>
      <c r="AH132" s="5">
        <f ca="1">_xlfn.NORM.INV(H132,Satokasvi!$H$8,Satokasvi!$I$8)*_xlfn.BINOM.INV(1,(1-Satokasvi!$H$15),H132)</f>
        <v>2474.101928841596</v>
      </c>
      <c r="AI132" s="5">
        <f ca="1">_xlfn.NORM.INV(I132,Satokasvi!$H$8,Satokasvi!$I$8)*_xlfn.BINOM.INV(1,(1-Satokasvi!$H$15),I132)</f>
        <v>3112.3572410456991</v>
      </c>
      <c r="AJ132" s="5">
        <f ca="1">_xlfn.NORM.INV(J132,Satokasvi!$H$8,Satokasvi!$I$8)*_xlfn.BINOM.INV(1,(1-Satokasvi!$H$15),J132)</f>
        <v>0</v>
      </c>
      <c r="AK132" s="5">
        <f ca="1">_xlfn.NORM.INV(K132,Satokasvi!$H$8,Satokasvi!$I$8)*_xlfn.BINOM.INV(1,(1-Satokasvi!$H$15),K132)</f>
        <v>2941.9787108007454</v>
      </c>
      <c r="AL132" s="5">
        <f ca="1">_xlfn.NORM.INV(L132,Satokasvi!$H$8,Satokasvi!$I$8)*_xlfn.BINOM.INV(1,(1-Satokasvi!$H$15),L132)</f>
        <v>2563.5775073795248</v>
      </c>
      <c r="AM132" s="5">
        <f ca="1">_xlfn.NORM.INV(M132,Satokasvi!$H$8,Satokasvi!$I$8)*_xlfn.BINOM.INV(1,(1-Satokasvi!$H$15),M132)</f>
        <v>0</v>
      </c>
      <c r="AN132" s="5">
        <f ca="1">_xlfn.NORM.INV(N132,Satokasvi!$H$8,Satokasvi!$I$8)*_xlfn.BINOM.INV(1,(1-Satokasvi!$H$15),N132)</f>
        <v>2877.420081214173</v>
      </c>
      <c r="AO132" s="5">
        <f ca="1">_xlfn.NORM.INV(O132,Satokasvi!$H$8,Satokasvi!$I$8)*_xlfn.BINOM.INV(1,(1-Satokasvi!$H$15),O132)</f>
        <v>0</v>
      </c>
      <c r="AP132" s="5">
        <f ca="1">_xlfn.NORM.INV(P132,Satokasvi!$H$8,Satokasvi!$I$8)*_xlfn.BINOM.INV(1,(1-Satokasvi!$H$15),P132)</f>
        <v>2589.3903055972128</v>
      </c>
      <c r="AQ132" s="5">
        <f ca="1">_xlfn.NORM.INV(Q132,Satokasvi!$H$8,Satokasvi!$I$8)*_xlfn.BINOM.INV(1,(1-Satokasvi!$H$15),Q132)</f>
        <v>2556.4141275421121</v>
      </c>
      <c r="AR132" s="5">
        <f ca="1">_xlfn.NORM.INV(R132,Satokasvi!$H$8,Satokasvi!$I$8)*_xlfn.BINOM.INV(1,(1-Satokasvi!$H$15),R132)</f>
        <v>2383.5639596188139</v>
      </c>
      <c r="AS132" s="5">
        <f ca="1">_xlfn.NORM.INV(S132,Satokasvi!$H$8,Satokasvi!$I$8)*_xlfn.BINOM.INV(1,(1-Satokasvi!$H$15),S132)</f>
        <v>0</v>
      </c>
      <c r="AT132" s="5">
        <f ca="1">_xlfn.NORM.INV(T132,Satokasvi!$H$8,Satokasvi!$I$8)*_xlfn.BINOM.INV(1,(1-Satokasvi!$H$15),T132)</f>
        <v>2785.874541445974</v>
      </c>
      <c r="AU132" s="5">
        <f ca="1">_xlfn.NORM.INV(U132,Satokasvi!$H$8,Satokasvi!$I$8)*_xlfn.BINOM.INV(1,(1-Satokasvi!$H$15),U132)</f>
        <v>2384.1605158997586</v>
      </c>
      <c r="AV132" s="5">
        <f ca="1">_xlfn.NORM.INV(V132,Satokasvi!$H$8,Satokasvi!$I$8)*_xlfn.BINOM.INV(1,(1-Satokasvi!$H$15),V132)</f>
        <v>0</v>
      </c>
      <c r="AW132" s="5">
        <f ca="1">_xlfn.NORM.INV(W132,Satokasvi!$H$8,Satokasvi!$I$8)*_xlfn.BINOM.INV(1,(1-Satokasvi!$H$15),W132)</f>
        <v>2710.5989758549431</v>
      </c>
      <c r="AX132" s="5">
        <f ca="1">_xlfn.NORM.INV(X132,Satokasvi!$H$8,Satokasvi!$I$8)*_xlfn.BINOM.INV(1,(1-Satokasvi!$H$15),X132)</f>
        <v>2661.9728688499536</v>
      </c>
      <c r="AY132" s="5">
        <f ca="1">_xlfn.NORM.INV(Y132,Satokasvi!$H$8,Satokasvi!$I$8)*_xlfn.BINOM.INV(1,(1-Satokasvi!$H$15),Y132)</f>
        <v>0</v>
      </c>
      <c r="AZ132" s="5">
        <f ca="1">_xlfn.NORM.INV(Z132,Satokasvi!$H$8,Satokasvi!$I$8)*_xlfn.BINOM.INV(1,(1-Satokasvi!$H$15),Z132)</f>
        <v>2698.2159751270583</v>
      </c>
      <c r="BB132" s="5">
        <f ca="1">IF(C$11="x",0,_xlfn.NORM.INV(B132,Satokasvi!$H$8,Satokasvi!$I$8)*IF(C$8="x",(1+Toimenpiteet!$C$7),1)*IF(C$9="x",(1+Toimenpiteet!$C$34),1)*(1+C$30)*_xlfn.BINOM.INV(1,(1-(Satokasvi!$H$15*(1+C$41))),B132))</f>
        <v>2451.4879770302668</v>
      </c>
      <c r="BC132" s="5">
        <f ca="1">IF(D$11="x",0,_xlfn.NORM.INV(C132,Satokasvi!$H$8,Satokasvi!$I$8)*IF(D$8="x",(1+Toimenpiteet!$C$7),1)*IF(D$9="x",(1+Toimenpiteet!$C$34),1)*(1+D$30)*_xlfn.BINOM.INV(1,(1-(Satokasvi!$H$15*(1+D$41))),C132))</f>
        <v>0</v>
      </c>
      <c r="BD132" s="5">
        <f ca="1">IF(E$11="x",0,_xlfn.NORM.INV(D132,Satokasvi!$H$8,Satokasvi!$I$8)*IF(E$8="x",(1+Toimenpiteet!$C$7),1)*IF(E$9="x",(1+Toimenpiteet!$C$34),1)*(1+E$30)*_xlfn.BINOM.INV(1,(1-(Satokasvi!$H$15*(1+E$41))),D132))</f>
        <v>0</v>
      </c>
      <c r="BE132" s="5">
        <f ca="1">IF(F$11="x",0,_xlfn.NORM.INV(E132,Satokasvi!$H$8,Satokasvi!$I$8)*IF(F$8="x",(1+Toimenpiteet!$C$7),1)*IF(F$9="x",(1+Toimenpiteet!$C$34),1)*(1+F$30)*_xlfn.BINOM.INV(1,(1-(Satokasvi!$H$15*(1+F$41))),E132))</f>
        <v>2524.5990689863311</v>
      </c>
      <c r="BF132" s="5">
        <f ca="1">IF(G$11="x",0,_xlfn.NORM.INV(F132,Satokasvi!$H$8,Satokasvi!$I$8)*IF(G$8="x",(1+Toimenpiteet!$C$7),1)*IF(G$9="x",(1+Toimenpiteet!$C$34),1)*(1+G$30)*_xlfn.BINOM.INV(1,(1-(Satokasvi!$H$15*(1+G$41))),F132))</f>
        <v>2407.1886451987352</v>
      </c>
      <c r="BG132" s="5">
        <f ca="1">IF(H$11="x",0,_xlfn.NORM.INV(G132,Satokasvi!$H$8,Satokasvi!$I$8)*IF(H$8="x",(1+Toimenpiteet!$C$7),1)*IF(H$9="x",(1+Toimenpiteet!$C$34),1)*(1+H$30)*_xlfn.BINOM.INV(1,(1-(Satokasvi!$H$15*(1+H$41))),G132))</f>
        <v>2519.4453240329758</v>
      </c>
      <c r="BH132" s="5">
        <f ca="1">IF(I$11="x",0,_xlfn.NORM.INV(H132,Satokasvi!$H$8,Satokasvi!$I$8)*IF(I$8="x",(1+Toimenpiteet!$C$7),1)*IF(I$9="x",(1+Toimenpiteet!$C$34),1)*(1+I$30)*_xlfn.BINOM.INV(1,(1-(Satokasvi!$H$15*(1+I$41))),H132))</f>
        <v>2474.101928841596</v>
      </c>
      <c r="BI132" s="5">
        <f ca="1">IF(J$11="x",0,_xlfn.NORM.INV(I132,Satokasvi!$H$8,Satokasvi!$I$8)*IF(J$8="x",(1+Toimenpiteet!$C$7),1)*IF(J$9="x",(1+Toimenpiteet!$C$34),1)*(1+J$30)*_xlfn.BINOM.INV(1,(1-(Satokasvi!$H$15*(1+J$41))),I132))</f>
        <v>3112.3572410456991</v>
      </c>
      <c r="BJ132" s="5">
        <f ca="1">IF(K$11="x",0,_xlfn.NORM.INV(J132,Satokasvi!$H$8,Satokasvi!$I$8)*IF(K$8="x",(1+Toimenpiteet!$C$7),1)*IF(K$9="x",(1+Toimenpiteet!$C$34),1)*(1+K$30)*_xlfn.BINOM.INV(1,(1-(Satokasvi!$H$15*(1+K$41))),J132))</f>
        <v>0</v>
      </c>
      <c r="BK132" s="5">
        <f ca="1">IF(L$11="x",0,_xlfn.NORM.INV(K132,Satokasvi!$H$8,Satokasvi!$I$8)*IF(L$8="x",(1+Toimenpiteet!$C$7),1)*IF(L$9="x",(1+Toimenpiteet!$C$34),1)*(1+L$30)*_xlfn.BINOM.INV(1,(1-(Satokasvi!$H$15*(1+L$41))),K132))</f>
        <v>2941.9787108007454</v>
      </c>
      <c r="BL132" s="5">
        <f ca="1">IF(M$11="x",0,_xlfn.NORM.INV(L132,Satokasvi!$H$8,Satokasvi!$I$8)*IF(M$8="x",(1+Toimenpiteet!$C$7),1)*IF(M$9="x",(1+Toimenpiteet!$C$34),1)*(1+M$30)*_xlfn.BINOM.INV(1,(1-(Satokasvi!$H$15*(1+M$41))),L132))</f>
        <v>2563.5775073795248</v>
      </c>
      <c r="BM132" s="5">
        <f ca="1">IF(N$11="x",0,_xlfn.NORM.INV(M132,Satokasvi!$H$8,Satokasvi!$I$8)*IF(N$8="x",(1+Toimenpiteet!$C$7),1)*IF(N$9="x",(1+Toimenpiteet!$C$34),1)*(1+N$30)*_xlfn.BINOM.INV(1,(1-(Satokasvi!$H$15*(1+N$41))),M132))</f>
        <v>0</v>
      </c>
      <c r="BN132" s="5">
        <f ca="1">IF(O$11="x",0,_xlfn.NORM.INV(N132,Satokasvi!$H$8,Satokasvi!$I$8)*IF(O$8="x",(1+Toimenpiteet!$C$7),1)*IF(O$9="x",(1+Toimenpiteet!$C$34),1)*(1+O$30)*_xlfn.BINOM.INV(1,(1-(Satokasvi!$H$15*(1+O$41))),N132))</f>
        <v>2877.420081214173</v>
      </c>
      <c r="BO132" s="5">
        <f ca="1">IF(P$11="x",0,_xlfn.NORM.INV(O132,Satokasvi!$H$8,Satokasvi!$I$8)*IF(P$8="x",(1+Toimenpiteet!$C$7),1)*IF(P$9="x",(1+Toimenpiteet!$C$34),1)*(1+P$30)*_xlfn.BINOM.INV(1,(1-(Satokasvi!$H$15*(1+P$41))),O132))</f>
        <v>0</v>
      </c>
      <c r="BP132" s="5">
        <f ca="1">IF(Q$11="x",0,_xlfn.NORM.INV(P132,Satokasvi!$H$8,Satokasvi!$I$8)*IF(Q$8="x",(1+Toimenpiteet!$C$7),1)*IF(Q$9="x",(1+Toimenpiteet!$C$34),1)*(1+Q$30)*_xlfn.BINOM.INV(1,(1-(Satokasvi!$H$15*(1+Q$41))),P132))</f>
        <v>2589.3903055972128</v>
      </c>
      <c r="BQ132" s="5">
        <f ca="1">IF(R$11="x",0,_xlfn.NORM.INV(Q132,Satokasvi!$H$8,Satokasvi!$I$8)*IF(R$8="x",(1+Toimenpiteet!$C$7),1)*IF(R$9="x",(1+Toimenpiteet!$C$34),1)*(1+R$30)*_xlfn.BINOM.INV(1,(1-(Satokasvi!$H$15*(1+R$41))),Q132))</f>
        <v>2556.4141275421121</v>
      </c>
      <c r="BR132" s="5">
        <f ca="1">IF(S$11="x",0,_xlfn.NORM.INV(R132,Satokasvi!$H$8,Satokasvi!$I$8)*IF(S$8="x",(1+Toimenpiteet!$C$7),1)*IF(S$9="x",(1+Toimenpiteet!$C$34),1)*(1+S$30)*_xlfn.BINOM.INV(1,(1-(Satokasvi!$H$15*(1+S$41))),R132))</f>
        <v>2383.5639596188139</v>
      </c>
      <c r="BS132" s="5">
        <f ca="1">IF(T$11="x",0,_xlfn.NORM.INV(S132,Satokasvi!$H$8,Satokasvi!$I$8)*IF(T$8="x",(1+Toimenpiteet!$C$7),1)*IF(T$9="x",(1+Toimenpiteet!$C$34),1)*(1+T$30)*_xlfn.BINOM.INV(1,(1-(Satokasvi!$H$15*(1+T$41))),S132))</f>
        <v>0</v>
      </c>
      <c r="BT132" s="5">
        <f ca="1">IF(U$11="x",0,_xlfn.NORM.INV(T132,Satokasvi!$H$8,Satokasvi!$I$8)*IF(U$8="x",(1+Toimenpiteet!$C$7),1)*IF(U$9="x",(1+Toimenpiteet!$C$34),1)*(1+U$30)*_xlfn.BINOM.INV(1,(1-(Satokasvi!$H$15*(1+U$41))),T132))</f>
        <v>2785.874541445974</v>
      </c>
      <c r="BU132" s="5">
        <f ca="1">IF(V$11="x",0,_xlfn.NORM.INV(U132,Satokasvi!$H$8,Satokasvi!$I$8)*IF(V$8="x",(1+Toimenpiteet!$C$7),1)*IF(V$9="x",(1+Toimenpiteet!$C$34),1)*(1+V$30)*_xlfn.BINOM.INV(1,(1-(Satokasvi!$H$15*(1+V$41))),U132))</f>
        <v>2384.1605158997586</v>
      </c>
      <c r="BV132" s="5">
        <f ca="1">IF(W$11="x",0,_xlfn.NORM.INV(V132,Satokasvi!$H$8,Satokasvi!$I$8)*IF(W$8="x",(1+Toimenpiteet!$C$7),1)*IF(W$9="x",(1+Toimenpiteet!$C$34),1)*(1+W$30)*_xlfn.BINOM.INV(1,(1-(Satokasvi!$H$15*(1+W$41))),V132))</f>
        <v>0</v>
      </c>
      <c r="BW132" s="5">
        <f ca="1">IF(X$11="x",0,_xlfn.NORM.INV(W132,Satokasvi!$H$8,Satokasvi!$I$8)*IF(X$8="x",(1+Toimenpiteet!$C$7),1)*IF(X$9="x",(1+Toimenpiteet!$C$34),1)*(1+X$30)*_xlfn.BINOM.INV(1,(1-(Satokasvi!$H$15*(1+X$41))),W132))</f>
        <v>2710.5989758549431</v>
      </c>
      <c r="BX132" s="5">
        <f ca="1">IF(Y$11="x",0,_xlfn.NORM.INV(X132,Satokasvi!$H$8,Satokasvi!$I$8)*IF(Y$8="x",(1+Toimenpiteet!$C$7),1)*IF(Y$9="x",(1+Toimenpiteet!$C$34),1)*(1+Y$30)*_xlfn.BINOM.INV(1,(1-(Satokasvi!$H$15*(1+Y$41))),X132))</f>
        <v>2661.9728688499536</v>
      </c>
      <c r="BY132" s="5">
        <f ca="1">IF(Z$11="x",0,_xlfn.NORM.INV(Y132,Satokasvi!$H$8,Satokasvi!$I$8)*IF(Z$8="x",(1+Toimenpiteet!$C$7),1)*IF(Z$9="x",(1+Toimenpiteet!$C$34),1)*(1+Z$30)*_xlfn.BINOM.INV(1,(1-(Satokasvi!$H$15*(1+Z$41))),Y132))</f>
        <v>0</v>
      </c>
      <c r="BZ132" s="5">
        <f ca="1">IF(AA$11="x",0,_xlfn.NORM.INV(Z132,Satokasvi!$H$8,Satokasvi!$I$8)*IF(AA$8="x",(1+Toimenpiteet!$C$7),1)*IF(AA$9="x",(1+Toimenpiteet!$C$34),1)*(1+AA$30)*_xlfn.BINOM.INV(1,(1-(Satokasvi!$H$15*(1+AA$41))),Z132))</f>
        <v>2698.2159751270583</v>
      </c>
      <c r="CB132" s="35">
        <f ca="1">_xlfn.NORM.INV(RAND(),Satokasvi!$H$13,Satokasvi!$I$13)</f>
        <v>228.31183098848777</v>
      </c>
      <c r="CC132" s="35">
        <f ca="1">_xlfn.NORM.INV(RAND(),Satokasvi!$H$13,Satokasvi!$I$13)</f>
        <v>217.44140411142956</v>
      </c>
      <c r="CD132" s="35">
        <f ca="1">_xlfn.NORM.INV(RAND(),Satokasvi!$H$13,Satokasvi!$I$13)</f>
        <v>182.61480110155992</v>
      </c>
      <c r="CE132" s="35">
        <f ca="1">_xlfn.NORM.INV(RAND(),Satokasvi!$H$13,Satokasvi!$I$13)</f>
        <v>131.44291834588682</v>
      </c>
      <c r="CF132" s="35">
        <f ca="1">_xlfn.NORM.INV(RAND(),Satokasvi!$H$13,Satokasvi!$I$13)</f>
        <v>207.36011434449077</v>
      </c>
      <c r="CG132" s="35">
        <f ca="1">_xlfn.NORM.INV(RAND(),Satokasvi!$H$13,Satokasvi!$I$13)</f>
        <v>165.33350731777588</v>
      </c>
      <c r="CH132" s="35">
        <f ca="1">_xlfn.NORM.INV(RAND(),Satokasvi!$H$13,Satokasvi!$I$13)</f>
        <v>216.60035198355337</v>
      </c>
      <c r="CI132" s="35">
        <f ca="1">_xlfn.NORM.INV(RAND(),Satokasvi!$H$13,Satokasvi!$I$13)</f>
        <v>193.82821552023029</v>
      </c>
      <c r="CJ132" s="35">
        <f ca="1">_xlfn.NORM.INV(RAND(),Satokasvi!$H$13,Satokasvi!$I$13)</f>
        <v>252.49511961614226</v>
      </c>
      <c r="CK132" s="35">
        <f ca="1">_xlfn.NORM.INV(RAND(),Satokasvi!$H$13,Satokasvi!$I$13)</f>
        <v>144.24347495189687</v>
      </c>
      <c r="CL132" s="35">
        <f ca="1">_xlfn.NORM.INV(RAND(),Satokasvi!$H$13,Satokasvi!$I$13)</f>
        <v>195.26544237058826</v>
      </c>
      <c r="CM132" s="35">
        <f ca="1">_xlfn.NORM.INV(RAND(),Satokasvi!$H$13,Satokasvi!$I$13)</f>
        <v>201.58984800874751</v>
      </c>
      <c r="CN132" s="35">
        <f ca="1">_xlfn.NORM.INV(RAND(),Satokasvi!$H$13,Satokasvi!$I$13)</f>
        <v>83.262059421396131</v>
      </c>
      <c r="CO132" s="35">
        <f ca="1">_xlfn.NORM.INV(RAND(),Satokasvi!$H$13,Satokasvi!$I$13)</f>
        <v>240.8134923134798</v>
      </c>
      <c r="CP132" s="35">
        <f ca="1">_xlfn.NORM.INV(RAND(),Satokasvi!$H$13,Satokasvi!$I$13)</f>
        <v>205.73435059648921</v>
      </c>
      <c r="CQ132" s="35">
        <f ca="1">_xlfn.NORM.INV(RAND(),Satokasvi!$H$13,Satokasvi!$I$13)</f>
        <v>113.75569021752307</v>
      </c>
      <c r="CR132" s="35">
        <f ca="1">_xlfn.NORM.INV(RAND(),Satokasvi!$H$13,Satokasvi!$I$13)</f>
        <v>159.97515803840543</v>
      </c>
      <c r="CS132" s="35">
        <f ca="1">_xlfn.NORM.INV(RAND(),Satokasvi!$H$13,Satokasvi!$I$13)</f>
        <v>195.49394914372471</v>
      </c>
      <c r="CT132" s="35">
        <f ca="1">_xlfn.NORM.INV(RAND(),Satokasvi!$H$13,Satokasvi!$I$13)</f>
        <v>199.72600551633195</v>
      </c>
      <c r="CU132" s="35">
        <f ca="1">_xlfn.NORM.INV(RAND(),Satokasvi!$H$13,Satokasvi!$I$13)</f>
        <v>221.89877695758346</v>
      </c>
      <c r="CV132" s="35">
        <f ca="1">_xlfn.NORM.INV(RAND(),Satokasvi!$H$13,Satokasvi!$I$13)</f>
        <v>267.44919258802986</v>
      </c>
      <c r="CW132" s="35">
        <f ca="1">_xlfn.NORM.INV(RAND(),Satokasvi!$H$13,Satokasvi!$I$13)</f>
        <v>177.4403193430206</v>
      </c>
      <c r="CX132" s="35">
        <f ca="1">_xlfn.NORM.INV(RAND(),Satokasvi!$H$13,Satokasvi!$I$13)</f>
        <v>233.43880078198981</v>
      </c>
      <c r="CY132" s="35">
        <f ca="1">_xlfn.NORM.INV(RAND(),Satokasvi!$H$13,Satokasvi!$I$13)</f>
        <v>222.95107749242848</v>
      </c>
      <c r="CZ132" s="35">
        <f ca="1">_xlfn.NORM.INV(RAND(),Satokasvi!$H$13,Satokasvi!$I$13)</f>
        <v>122.21356386257671</v>
      </c>
      <c r="DB132" s="37">
        <f ca="1">(AB132*(CB132/1000)+(Satokasvi!$E$28-Satokasvi!$E$7))/(1+$C$13)^DB$61</f>
        <v>286.12010551654765</v>
      </c>
      <c r="DC132" s="37">
        <f ca="1">(AC132*(CC132/1000)+(Satokasvi!$E$28-Satokasvi!$E$7))/(1+$C$13)^DC$61</f>
        <v>-249.7879159204449</v>
      </c>
      <c r="DD132" s="37">
        <f ca="1">(AD132*(CD132/1000)+(Satokasvi!$E$28-Satokasvi!$E$7))/(1+$C$13)^DD$61</f>
        <v>-242.51253972858729</v>
      </c>
      <c r="DE132" s="37">
        <f ca="1">(AE132*(CE132/1000)+(Satokasvi!$E$28-Satokasvi!$E$7))/(1+$C$13)^DE$61</f>
        <v>59.38706893007101</v>
      </c>
      <c r="DF132" s="37">
        <f ca="1">(AF132*(CF132/1000)+(Satokasvi!$E$28-Satokasvi!$E$7))/(1+$C$13)^DF$61</f>
        <v>201.9840846165377</v>
      </c>
      <c r="DG132" s="37">
        <f ca="1">(AG132*(CG132/1000)+(Satokasvi!$E$28-Satokasvi!$E$7))/(1+$C$13)^DG$61</f>
        <v>126.91967710148074</v>
      </c>
      <c r="DH132" s="37">
        <f ca="1">(AH132*(CH132/1000)+(Satokasvi!$E$28-Satokasvi!$E$7))/(1+$C$13)^DH$61</f>
        <v>220.25945606763207</v>
      </c>
      <c r="DI132" s="37">
        <f ca="1">(AI132*(CI132/1000)+(Satokasvi!$E$28-Satokasvi!$E$7))/(1+$C$13)^DI$61</f>
        <v>267.02765960719825</v>
      </c>
      <c r="DJ132" s="37">
        <f ca="1">(AJ132*(CJ132/1000)+(Satokasvi!$E$28-Satokasvi!$E$7))/(1+$C$13)^DJ$61</f>
        <v>-203.10043407106113</v>
      </c>
      <c r="DK132" s="37">
        <f ca="1">(AK132*(CK132/1000)+(Satokasvi!$E$28-Satokasvi!$E$7))/(1+$C$13)^DK$61</f>
        <v>118.57972335910885</v>
      </c>
      <c r="DL132" s="37">
        <f ca="1">(AL132*(CL132/1000)+(Satokasvi!$E$28-Satokasvi!$E$7))/(1+$C$13)^DL$61</f>
        <v>170.18662887251995</v>
      </c>
      <c r="DM132" s="37">
        <f ca="1">(AM132*(CM132/1000)+(Satokasvi!$E$28-Satokasvi!$E$7))/(1+$C$13)^DM$61</f>
        <v>-185.86566825113789</v>
      </c>
      <c r="DN132" s="37">
        <f ca="1">(AN132*(CN132/1000)+(Satokasvi!$E$28-Satokasvi!$E$7))/(1+$C$13)^DN$61</f>
        <v>-17.309836325024545</v>
      </c>
      <c r="DO132" s="37">
        <f ca="1">(AO132*(CO132/1000)+(Satokasvi!$E$28-Satokasvi!$E$7))/(1+$C$13)^DO$61</f>
        <v>-175.19621854193412</v>
      </c>
      <c r="DP132" s="37">
        <f ca="1">(AP132*(CP132/1000)+(Satokasvi!$E$28-Satokasvi!$E$7))/(1+$C$13)^DP$61</f>
        <v>171.84347381733036</v>
      </c>
      <c r="DQ132" s="37">
        <f ca="1">(AQ132*(CQ132/1000)+(Satokasvi!$E$28-Satokasvi!$E$7))/(1+$C$13)^DQ$61</f>
        <v>16.081853310735852</v>
      </c>
      <c r="DR132" s="37">
        <f ca="1">(AR132*(CR132/1000)+(Satokasvi!$E$28-Satokasvi!$E$7))/(1+$C$13)^DR$61</f>
        <v>70.37008061947239</v>
      </c>
      <c r="DS132" s="37">
        <f ca="1">(AS132*(CS132/1000)+(Satokasvi!$E$28-Satokasvi!$E$7))/(1+$C$13)^DS$61</f>
        <v>-155.65957101831492</v>
      </c>
      <c r="DT132" s="37">
        <f ca="1">(AT132*(CT132/1000)+(Satokasvi!$E$28-Satokasvi!$E$7))/(1+$C$13)^DT$61</f>
        <v>166.18796012780814</v>
      </c>
      <c r="DU132" s="37">
        <f ca="1">(AU132*(CU132/1000)+(Satokasvi!$E$28-Satokasvi!$E$7))/(1+$C$13)^DU$61</f>
        <v>146.19382100075768</v>
      </c>
      <c r="DV132" s="37">
        <f ca="1">(AV132*(CV132/1000)+(Satokasvi!$E$28-Satokasvi!$E$7))/(1+$C$13)^DV$61</f>
        <v>-142.45055811590174</v>
      </c>
      <c r="DW132" s="37">
        <f ca="1">(AW132*(CW132/1000)+(Satokasvi!$E$28-Satokasvi!$E$7))/(1+$C$13)^DW$61</f>
        <v>112.71288746100109</v>
      </c>
      <c r="DX132" s="37">
        <f ca="1">(AX132*(CX132/1000)+(Satokasvi!$E$28-Satokasvi!$E$7))/(1+$C$13)^DX$61</f>
        <v>180.58886813888591</v>
      </c>
      <c r="DY132" s="37">
        <f ca="1">(AY132*(CY132/1000)+(Satokasvi!$E$28-Satokasvi!$E$7))/(1+$C$13)^DY$61</f>
        <v>-130.36244012997</v>
      </c>
      <c r="DZ132" s="37">
        <f ca="1">(AZ132*(CZ132/1000)+(Satokasvi!$E$28-Satokasvi!$E$7))/(1+$C$13)^DZ$61</f>
        <v>30.929063428379084</v>
      </c>
      <c r="EB132" s="37">
        <f ca="1">IF(C$11="x",Toimenpiteet!$E$115,BB132*(CB132/1000)+(Satokasvi!$E$28-Satokasvi!$E$7)+IF(C$8="x",Toimenpiteet!$E$29,0)+IF(C$9="x",Toimenpiteet!$E$60,0)+IF(C$10="x",Toimenpiteet!$E$88,0))/(1+$C$13)^EB$61</f>
        <v>286.12010551654765</v>
      </c>
      <c r="EC132" s="37">
        <f ca="1">IF(D$11="x",Toimenpiteet!$E$115,BC132*(CC132/1000)+(Satokasvi!$E$28-Satokasvi!$E$7)+IF(D$8="x",Toimenpiteet!$E$29,0)+IF(D$9="x",Toimenpiteet!$E$60,0)+IF(D$10="x",Toimenpiteet!$E$88,0))/(1+$C$13)^EC$61</f>
        <v>-249.7879159204449</v>
      </c>
      <c r="ED132" s="37">
        <f ca="1">IF(E$11="x",Toimenpiteet!$E$115,BD132*(CD132/1000)+(Satokasvi!$E$28-Satokasvi!$E$7)+IF(E$8="x",Toimenpiteet!$E$29,0)+IF(E$9="x",Toimenpiteet!$E$60,0)+IF(E$10="x",Toimenpiteet!$E$88,0))/(1+$C$13)^ED$61</f>
        <v>-242.51253972858729</v>
      </c>
      <c r="EE132" s="37">
        <f ca="1">IF(F$11="x",Toimenpiteet!$E$115,BE132*(CE132/1000)+(Satokasvi!$E$28-Satokasvi!$E$7)+IF(F$8="x",Toimenpiteet!$E$29,0)+IF(F$9="x",Toimenpiteet!$E$60,0)+IF(F$10="x",Toimenpiteet!$E$88,0))/(1+$C$13)^EE$61</f>
        <v>59.38706893007101</v>
      </c>
      <c r="EF132" s="37">
        <f ca="1">IF(G$11="x",Toimenpiteet!$E$115,BF132*(CF132/1000)+(Satokasvi!$E$28-Satokasvi!$E$7)+IF(G$8="x",Toimenpiteet!$E$29,0)+IF(G$9="x",Toimenpiteet!$E$60,0)+IF(G$10="x",Toimenpiteet!$E$88,0))/(1+$C$13)^EF$61</f>
        <v>201.9840846165377</v>
      </c>
      <c r="EG132" s="37">
        <f ca="1">IF(H$11="x",Toimenpiteet!$E$115,BG132*(CG132/1000)+(Satokasvi!$E$28-Satokasvi!$E$7)+IF(H$8="x",Toimenpiteet!$E$29,0)+IF(H$9="x",Toimenpiteet!$E$60,0)+IF(H$10="x",Toimenpiteet!$E$88,0))/(1+$C$13)^EG$61</f>
        <v>126.91967710148074</v>
      </c>
      <c r="EH132" s="37">
        <f ca="1">IF(I$11="x",Toimenpiteet!$E$115,BH132*(CH132/1000)+(Satokasvi!$E$28-Satokasvi!$E$7)+IF(I$8="x",Toimenpiteet!$E$29,0)+IF(I$9="x",Toimenpiteet!$E$60,0)+IF(I$10="x",Toimenpiteet!$E$88,0))/(1+$C$13)^EH$61</f>
        <v>220.25945606763207</v>
      </c>
      <c r="EI132" s="37">
        <f ca="1">IF(J$11="x",Toimenpiteet!$E$115,BI132*(CI132/1000)+(Satokasvi!$E$28-Satokasvi!$E$7)+IF(J$8="x",Toimenpiteet!$E$29,0)+IF(J$9="x",Toimenpiteet!$E$60,0)+IF(J$10="x",Toimenpiteet!$E$88,0))/(1+$C$13)^EI$61</f>
        <v>267.02765960719825</v>
      </c>
      <c r="EJ132" s="37">
        <f ca="1">IF(K$11="x",Toimenpiteet!$E$115,BJ132*(CJ132/1000)+(Satokasvi!$E$28-Satokasvi!$E$7)+IF(K$8="x",Toimenpiteet!$E$29,0)+IF(K$9="x",Toimenpiteet!$E$60,0)+IF(K$10="x",Toimenpiteet!$E$88,0))/(1+$C$13)^EJ$61</f>
        <v>-203.10043407106113</v>
      </c>
      <c r="EK132" s="37">
        <f ca="1">IF(L$11="x",Toimenpiteet!$E$115,BK132*(CK132/1000)+(Satokasvi!$E$28-Satokasvi!$E$7)+IF(L$8="x",Toimenpiteet!$E$29,0)+IF(L$9="x",Toimenpiteet!$E$60,0)+IF(L$10="x",Toimenpiteet!$E$88,0))/(1+$C$13)^EK$61</f>
        <v>118.57972335910885</v>
      </c>
      <c r="EL132" s="37">
        <f ca="1">IF(M$11="x",Toimenpiteet!$E$115,BL132*(CL132/1000)+(Satokasvi!$E$28-Satokasvi!$E$7)+IF(M$8="x",Toimenpiteet!$E$29,0)+IF(M$9="x",Toimenpiteet!$E$60,0)+IF(M$10="x",Toimenpiteet!$E$88,0))/(1+$C$13)^EL$61</f>
        <v>170.18662887251995</v>
      </c>
      <c r="EM132" s="37">
        <f ca="1">IF(N$11="x",Toimenpiteet!$E$115,BM132*(CM132/1000)+(Satokasvi!$E$28-Satokasvi!$E$7)+IF(N$8="x",Toimenpiteet!$E$29,0)+IF(N$9="x",Toimenpiteet!$E$60,0)+IF(N$10="x",Toimenpiteet!$E$88,0))/(1+$C$13)^EM$61</f>
        <v>-185.86566825113789</v>
      </c>
      <c r="EN132" s="37">
        <f ca="1">IF(O$11="x",Toimenpiteet!$E$115,BN132*(CN132/1000)+(Satokasvi!$E$28-Satokasvi!$E$7)+IF(O$8="x",Toimenpiteet!$E$29,0)+IF(O$9="x",Toimenpiteet!$E$60,0)+IF(O$10="x",Toimenpiteet!$E$88,0))/(1+$C$13)^EN$61</f>
        <v>-17.309836325024545</v>
      </c>
      <c r="EO132" s="37">
        <f ca="1">IF(P$11="x",Toimenpiteet!$E$115,BO132*(CO132/1000)+(Satokasvi!$E$28-Satokasvi!$E$7)+IF(P$8="x",Toimenpiteet!$E$29,0)+IF(P$9="x",Toimenpiteet!$E$60,0)+IF(P$10="x",Toimenpiteet!$E$88,0))/(1+$C$13)^EO$61</f>
        <v>-175.19621854193412</v>
      </c>
      <c r="EP132" s="37">
        <f ca="1">IF(Q$11="x",Toimenpiteet!$E$115,BP132*(CP132/1000)+(Satokasvi!$E$28-Satokasvi!$E$7)+IF(Q$8="x",Toimenpiteet!$E$29,0)+IF(Q$9="x",Toimenpiteet!$E$60,0)+IF(Q$10="x",Toimenpiteet!$E$88,0))/(1+$C$13)^EP$61</f>
        <v>171.84347381733036</v>
      </c>
      <c r="EQ132" s="37">
        <f ca="1">IF(R$11="x",Toimenpiteet!$E$115,BQ132*(CQ132/1000)+(Satokasvi!$E$28-Satokasvi!$E$7)+IF(R$8="x",Toimenpiteet!$E$29,0)+IF(R$9="x",Toimenpiteet!$E$60,0)+IF(R$10="x",Toimenpiteet!$E$88,0))/(1+$C$13)^EQ$61</f>
        <v>16.081853310735852</v>
      </c>
      <c r="ER132" s="37">
        <f ca="1">IF(S$11="x",Toimenpiteet!$E$115,BR132*(CR132/1000)+(Satokasvi!$E$28-Satokasvi!$E$7)+IF(S$8="x",Toimenpiteet!$E$29,0)+IF(S$9="x",Toimenpiteet!$E$60,0)+IF(S$10="x",Toimenpiteet!$E$88,0))/(1+$C$13)^ER$61</f>
        <v>70.37008061947239</v>
      </c>
      <c r="ES132" s="37">
        <f ca="1">IF(T$11="x",Toimenpiteet!$E$115,BS132*(CS132/1000)+(Satokasvi!$E$28-Satokasvi!$E$7)+IF(T$8="x",Toimenpiteet!$E$29,0)+IF(T$9="x",Toimenpiteet!$E$60,0)+IF(T$10="x",Toimenpiteet!$E$88,0))/(1+$C$13)^ES$61</f>
        <v>-155.65957101831492</v>
      </c>
      <c r="ET132" s="37">
        <f ca="1">IF(U$11="x",Toimenpiteet!$E$115,BT132*(CT132/1000)+(Satokasvi!$E$28-Satokasvi!$E$7)+IF(U$8="x",Toimenpiteet!$E$29,0)+IF(U$9="x",Toimenpiteet!$E$60,0)+IF(U$10="x",Toimenpiteet!$E$88,0))/(1+$C$13)^ET$61</f>
        <v>166.18796012780814</v>
      </c>
      <c r="EU132" s="37">
        <f ca="1">IF(V$11="x",Toimenpiteet!$E$115,BU132*(CU132/1000)+(Satokasvi!$E$28-Satokasvi!$E$7)+IF(V$8="x",Toimenpiteet!$E$29,0)+IF(V$9="x",Toimenpiteet!$E$60,0)+IF(V$10="x",Toimenpiteet!$E$88,0))/(1+$C$13)^EU$61</f>
        <v>146.19382100075768</v>
      </c>
      <c r="EV132" s="37">
        <f ca="1">IF(W$11="x",Toimenpiteet!$E$115,BV132*(CV132/1000)+(Satokasvi!$E$28-Satokasvi!$E$7)+IF(W$8="x",Toimenpiteet!$E$29,0)+IF(W$9="x",Toimenpiteet!$E$60,0)+IF(W$10="x",Toimenpiteet!$E$88,0))/(1+$C$13)^EV$61</f>
        <v>-142.45055811590174</v>
      </c>
      <c r="EW132" s="37">
        <f ca="1">IF(X$11="x",Toimenpiteet!$E$115,BW132*(CW132/1000)+(Satokasvi!$E$28-Satokasvi!$E$7)+IF(X$8="x",Toimenpiteet!$E$29,0)+IF(X$9="x",Toimenpiteet!$E$60,0)+IF(X$10="x",Toimenpiteet!$E$88,0))/(1+$C$13)^EW$61</f>
        <v>112.71288746100109</v>
      </c>
      <c r="EX132" s="37">
        <f ca="1">IF(Y$11="x",Toimenpiteet!$E$115,BX132*(CX132/1000)+(Satokasvi!$E$28-Satokasvi!$E$7)+IF(Y$8="x",Toimenpiteet!$E$29,0)+IF(Y$9="x",Toimenpiteet!$E$60,0)+IF(Y$10="x",Toimenpiteet!$E$88,0))/(1+$C$13)^EX$61</f>
        <v>180.58886813888591</v>
      </c>
      <c r="EY132" s="37">
        <f ca="1">IF(Z$11="x",Toimenpiteet!$E$115,BY132*(CY132/1000)+(Satokasvi!$E$28-Satokasvi!$E$7)+IF(Z$8="x",Toimenpiteet!$E$29,0)+IF(Z$9="x",Toimenpiteet!$E$60,0)+IF(Z$10="x",Toimenpiteet!$E$88,0))/(1+$C$13)^EY$61</f>
        <v>-130.36244012997</v>
      </c>
      <c r="EZ132" s="37">
        <f ca="1">IF(AA$11="x",Toimenpiteet!$E$115,BZ132*(CZ132/1000)+(Satokasvi!$E$28-Satokasvi!$E$7)+IF(AA$8="x",Toimenpiteet!$E$29,0)+IF(AA$9="x",Toimenpiteet!$E$60,0)+IF(AA$10="x",Toimenpiteet!$E$88,0))/(1+$C$13)^EZ$61</f>
        <v>30.929063428379084</v>
      </c>
      <c r="FA132" s="37"/>
      <c r="FB132" s="37">
        <f t="shared" ca="1" si="118"/>
        <v>286.12010551654765</v>
      </c>
      <c r="FC132" s="37">
        <f t="shared" ca="1" si="119"/>
        <v>36.332189596102751</v>
      </c>
      <c r="FD132" s="37">
        <f t="shared" ca="1" si="120"/>
        <v>-206.18035013248453</v>
      </c>
      <c r="FE132" s="37">
        <f t="shared" ca="1" si="121"/>
        <v>-146.79328120241354</v>
      </c>
      <c r="FF132" s="37">
        <f t="shared" ca="1" si="122"/>
        <v>55.190803414124161</v>
      </c>
      <c r="FG132" s="37">
        <f t="shared" ca="1" si="123"/>
        <v>182.11048051560491</v>
      </c>
      <c r="FH132" s="37">
        <f t="shared" ca="1" si="124"/>
        <v>402.36993658323695</v>
      </c>
      <c r="FI132" s="37">
        <f t="shared" ca="1" si="125"/>
        <v>669.39759619043525</v>
      </c>
      <c r="FJ132" s="37">
        <f t="shared" ca="1" si="126"/>
        <v>466.29716211937409</v>
      </c>
      <c r="FK132" s="37">
        <f t="shared" ca="1" si="127"/>
        <v>584.8768854784829</v>
      </c>
      <c r="FL132" s="37">
        <f t="shared" ca="1" si="128"/>
        <v>755.06351435100282</v>
      </c>
      <c r="FM132" s="37">
        <f t="shared" ca="1" si="129"/>
        <v>569.19784609986493</v>
      </c>
      <c r="FN132" s="37">
        <f t="shared" ca="1" si="130"/>
        <v>551.88800977484038</v>
      </c>
      <c r="FO132" s="37">
        <f t="shared" ca="1" si="131"/>
        <v>376.69179123290627</v>
      </c>
      <c r="FP132" s="37">
        <f t="shared" ca="1" si="132"/>
        <v>548.5352650502366</v>
      </c>
      <c r="FQ132" s="37">
        <f t="shared" ca="1" si="133"/>
        <v>564.61711836097243</v>
      </c>
      <c r="FR132" s="37">
        <f t="shared" ca="1" si="134"/>
        <v>634.98719898044487</v>
      </c>
      <c r="FS132" s="37">
        <f t="shared" ca="1" si="135"/>
        <v>479.32762796212995</v>
      </c>
      <c r="FT132" s="37">
        <f t="shared" ca="1" si="136"/>
        <v>645.51558808993809</v>
      </c>
      <c r="FU132" s="37">
        <f t="shared" ca="1" si="137"/>
        <v>791.70940909069577</v>
      </c>
      <c r="FV132" s="37">
        <f t="shared" ca="1" si="138"/>
        <v>649.25885097479409</v>
      </c>
      <c r="FW132" s="37">
        <f t="shared" ca="1" si="139"/>
        <v>761.97173843579515</v>
      </c>
      <c r="FX132" s="37">
        <f t="shared" ca="1" si="140"/>
        <v>942.56060657468106</v>
      </c>
      <c r="FY132" s="37">
        <f t="shared" ca="1" si="141"/>
        <v>812.19816644471109</v>
      </c>
      <c r="FZ132" s="37">
        <f t="shared" ca="1" si="142"/>
        <v>843.12722987309019</v>
      </c>
      <c r="GA132" s="37"/>
      <c r="GB132" s="37">
        <f t="shared" ca="1" si="143"/>
        <v>286.12010551654765</v>
      </c>
      <c r="GC132" s="37">
        <f t="shared" ca="1" si="144"/>
        <v>36.332189596102751</v>
      </c>
      <c r="GD132" s="37">
        <f t="shared" ca="1" si="94"/>
        <v>-206.18035013248453</v>
      </c>
      <c r="GE132" s="37">
        <f t="shared" ca="1" si="95"/>
        <v>-146.79328120241354</v>
      </c>
      <c r="GF132" s="37">
        <f t="shared" ca="1" si="96"/>
        <v>55.190803414124161</v>
      </c>
      <c r="GG132" s="37">
        <f t="shared" ca="1" si="97"/>
        <v>182.11048051560491</v>
      </c>
      <c r="GH132" s="37">
        <f t="shared" ca="1" si="98"/>
        <v>402.36993658323695</v>
      </c>
      <c r="GI132" s="37">
        <f t="shared" ca="1" si="99"/>
        <v>669.39759619043525</v>
      </c>
      <c r="GJ132" s="37">
        <f t="shared" ca="1" si="100"/>
        <v>466.29716211937409</v>
      </c>
      <c r="GK132" s="37">
        <f t="shared" ca="1" si="101"/>
        <v>584.8768854784829</v>
      </c>
      <c r="GL132" s="37">
        <f t="shared" ca="1" si="102"/>
        <v>755.06351435100282</v>
      </c>
      <c r="GM132" s="37">
        <f t="shared" ca="1" si="103"/>
        <v>569.19784609986493</v>
      </c>
      <c r="GN132" s="37">
        <f t="shared" ca="1" si="104"/>
        <v>551.88800977484038</v>
      </c>
      <c r="GO132" s="37">
        <f t="shared" ca="1" si="105"/>
        <v>376.69179123290627</v>
      </c>
      <c r="GP132" s="37">
        <f t="shared" ca="1" si="106"/>
        <v>548.5352650502366</v>
      </c>
      <c r="GQ132" s="37">
        <f t="shared" ca="1" si="107"/>
        <v>564.61711836097243</v>
      </c>
      <c r="GR132" s="37">
        <f t="shared" ca="1" si="108"/>
        <v>634.98719898044487</v>
      </c>
      <c r="GS132" s="37">
        <f t="shared" ca="1" si="109"/>
        <v>479.32762796212995</v>
      </c>
      <c r="GT132" s="37">
        <f t="shared" ca="1" si="110"/>
        <v>645.51558808993809</v>
      </c>
      <c r="GU132" s="37">
        <f t="shared" ca="1" si="111"/>
        <v>791.70940909069577</v>
      </c>
      <c r="GV132" s="37">
        <f t="shared" ca="1" si="112"/>
        <v>649.25885097479409</v>
      </c>
      <c r="GW132" s="37">
        <f t="shared" ca="1" si="113"/>
        <v>761.97173843579515</v>
      </c>
      <c r="GX132" s="37">
        <f t="shared" ca="1" si="114"/>
        <v>942.56060657468106</v>
      </c>
      <c r="GY132" s="37">
        <f t="shared" ca="1" si="115"/>
        <v>812.19816644471109</v>
      </c>
      <c r="GZ132" s="37">
        <f t="shared" ca="1" si="116"/>
        <v>843.12722987309019</v>
      </c>
      <c r="HA132" s="37"/>
      <c r="HB132" s="37">
        <f t="shared" ca="1" si="147"/>
        <v>55.190803414124161</v>
      </c>
      <c r="HC132" s="37">
        <f t="shared" ca="1" si="145"/>
        <v>55.190803414124161</v>
      </c>
      <c r="HD132" s="37">
        <f t="shared" ca="1" si="146"/>
        <v>0</v>
      </c>
      <c r="HE132" s="5"/>
      <c r="HF132" s="37">
        <f t="shared" si="148"/>
        <v>5.5555555555555525E-2</v>
      </c>
      <c r="HG132" s="37">
        <f>$HG$69</f>
        <v>-5.5555555555555552E-2</v>
      </c>
      <c r="HH132" s="19">
        <f>IF(C$11="x",0,Satokasvi!$H$6*(1+$HF132)*(1+_xlfn.XLOOKUP($HG132,$HG$67:$HG$76,HH$67:HH$76)))</f>
        <v>2624.2283950617289</v>
      </c>
      <c r="HI132" s="35">
        <f>IF(D$11="x",0,Satokasvi!$H$6*(1+$HF132)*(1+_xlfn.XLOOKUP($HG132,$HG$67:$HG$76,HI$67:HI$76)))</f>
        <v>2609.5679012345681</v>
      </c>
      <c r="HJ132" s="35">
        <f>IF(E$11="x",0,Satokasvi!$H$6*(1+$HF132)*(1+_xlfn.XLOOKUP($HG132,$HG$67:$HG$76,HJ$67:HJ$76)))</f>
        <v>2594.9074074074078</v>
      </c>
      <c r="HK132" s="35">
        <f>IF(F$11="x",0,Satokasvi!$H$6*(1+$HF132)*(1+_xlfn.XLOOKUP($HG132,$HG$67:$HG$76,HK$67:HK$76)))</f>
        <v>2580.2469135802471</v>
      </c>
      <c r="HL132" s="35">
        <f>IF(G$11="x",0,Satokasvi!$H$6*(1+$HF132)*(1+_xlfn.XLOOKUP($HG132,$HG$67:$HG$76,HL$67:HL$76)))</f>
        <v>2565.5864197530868</v>
      </c>
      <c r="HM132" s="35">
        <f>IF(H$11="x",0,Satokasvi!$H$6*(1+$HF132)*(1+_xlfn.XLOOKUP($HG132,$HG$67:$HG$76,HM$67:HM$76)))</f>
        <v>2550.9259259259261</v>
      </c>
      <c r="HN132" s="35">
        <f>IF(I$11="x",0,Satokasvi!$H$6*(1+$HF132)*(1+_xlfn.XLOOKUP($HG132,$HG$67:$HG$76,HN$67:HN$76)))</f>
        <v>2536.2654320987658</v>
      </c>
      <c r="HO132" s="35">
        <f>IF(J$11="x",0,Satokasvi!$H$6*(1+$HF132)*(1+_xlfn.XLOOKUP($HG132,$HG$67:$HG$76,HO$67:HO$76)))</f>
        <v>2521.6049382716051</v>
      </c>
      <c r="HP132" s="35">
        <f>IF(K$11="x",0,Satokasvi!$H$6*(1+$HF132)*(1+_xlfn.XLOOKUP($HG132,$HG$67:$HG$76,HP$67:HP$76)))</f>
        <v>2506.9444444444443</v>
      </c>
      <c r="HQ132" s="35">
        <f>IF(L$11="x",0,Satokasvi!$H$6*(1+$HF132)*(1+_xlfn.XLOOKUP($HG132,$HG$67:$HG$76,HQ$67:HQ$76)))</f>
        <v>2492.2839506172841</v>
      </c>
      <c r="HR132" s="35">
        <f>IF(M$11="x",0,Satokasvi!$H$6*(1+$HF132)*(1+_xlfn.XLOOKUP($HG132,$HG$67:$HG$76,HR$67:HR$76)))</f>
        <v>2492.2839506172841</v>
      </c>
      <c r="HS132" s="35">
        <f>IF(N$11="x",0,Satokasvi!$H$6*(1+$HF132)*(1+_xlfn.XLOOKUP($HG132,$HG$67:$HG$76,HS$67:HS$76)))</f>
        <v>2492.2839506172841</v>
      </c>
      <c r="HT132" s="35">
        <f>IF(O$11="x",0,Satokasvi!$H$6*(1+$HF132)*(1+_xlfn.XLOOKUP($HG132,$HG$67:$HG$76,HT$67:HT$76)))</f>
        <v>2492.2839506172841</v>
      </c>
      <c r="HU132" s="35">
        <f>IF(P$11="x",0,Satokasvi!$H$6*(1+$HF132)*(1+_xlfn.XLOOKUP($HG132,$HG$67:$HG$76,HU$67:HU$76)))</f>
        <v>2492.2839506172841</v>
      </c>
      <c r="HV132" s="35">
        <f>IF(Q$11="x",0,Satokasvi!$H$6*(1+$HF132)*(1+_xlfn.XLOOKUP($HG132,$HG$67:$HG$76,HV$67:HV$76)))</f>
        <v>2492.2839506172841</v>
      </c>
      <c r="HW132" s="35">
        <f>IF(R$11="x",0,Satokasvi!$H$6*(1+$HF132)*(1+_xlfn.XLOOKUP($HG132,$HG$67:$HG$76,HW$67:HW$76)))</f>
        <v>2492.2839506172841</v>
      </c>
      <c r="HX132" s="35">
        <f>IF(S$11="x",0,Satokasvi!$H$6*(1+$HF132)*(1+_xlfn.XLOOKUP($HG132,$HG$67:$HG$76,HX$67:HX$76)))</f>
        <v>2492.2839506172841</v>
      </c>
      <c r="HY132" s="35">
        <f>IF(T$11="x",0,Satokasvi!$H$6*(1+$HF132)*(1+_xlfn.XLOOKUP($HG132,$HG$67:$HG$76,HY$67:HY$76)))</f>
        <v>2492.2839506172841</v>
      </c>
      <c r="HZ132" s="35">
        <f>IF(U$11="x",0,Satokasvi!$H$6*(1+$HF132)*(1+_xlfn.XLOOKUP($HG132,$HG$67:$HG$76,HZ$67:HZ$76)))</f>
        <v>2492.2839506172841</v>
      </c>
      <c r="IA132" s="35">
        <f>IF(V$11="x",0,Satokasvi!$H$6*(1+$HF132)*(1+_xlfn.XLOOKUP($HG132,$HG$67:$HG$76,IA$67:IA$76)))</f>
        <v>2492.2839506172841</v>
      </c>
      <c r="IB132" s="35">
        <f>IF(W$11="x",0,Satokasvi!$H$6*(1+$HF132)*(1+_xlfn.XLOOKUP($HG132,$HG$67:$HG$76,IB$67:IB$76)))</f>
        <v>2492.2839506172841</v>
      </c>
      <c r="IC132" s="35">
        <f>IF(X$11="x",0,Satokasvi!$H$6*(1+$HF132)*(1+_xlfn.XLOOKUP($HG132,$HG$67:$HG$76,IC$67:IC$76)))</f>
        <v>2492.2839506172841</v>
      </c>
      <c r="ID132" s="35">
        <f>IF(Y$11="x",0,Satokasvi!$H$6*(1+$HF132)*(1+_xlfn.XLOOKUP($HG132,$HG$67:$HG$76,ID$67:ID$76)))</f>
        <v>2492.2839506172841</v>
      </c>
      <c r="IE132" s="35">
        <f>IF(Z$11="x",0,Satokasvi!$H$6*(1+$HF132)*(1+_xlfn.XLOOKUP($HG132,$HG$67:$HG$76,IE$67:IE$76)))</f>
        <v>2492.2839506172841</v>
      </c>
      <c r="IF132" s="35">
        <f>IF(AA$11="x",0,Satokasvi!$H$6*(1+$HF132)*(1+_xlfn.XLOOKUP($HG132,$HG$67:$HG$76,IF$67:IF$76)))</f>
        <v>2492.2839506172841</v>
      </c>
    </row>
    <row r="133" spans="2:240" x14ac:dyDescent="0.35">
      <c r="B133" s="15">
        <f t="shared" ca="1" si="117"/>
        <v>0.39362131299713066</v>
      </c>
      <c r="C133" s="15">
        <f t="shared" ca="1" si="117"/>
        <v>0.97299944820617845</v>
      </c>
      <c r="D133" s="15">
        <f t="shared" ca="1" si="117"/>
        <v>0.3982655268234162</v>
      </c>
      <c r="E133" s="15">
        <f t="shared" ca="1" si="117"/>
        <v>5.1011405653212272E-2</v>
      </c>
      <c r="F133" s="15">
        <f t="shared" ca="1" si="117"/>
        <v>0.88521087452661606</v>
      </c>
      <c r="G133" s="15">
        <f t="shared" ca="1" si="117"/>
        <v>0.57534683612325443</v>
      </c>
      <c r="H133" s="15">
        <f t="shared" ca="1" si="117"/>
        <v>0.63780425578704569</v>
      </c>
      <c r="I133" s="15">
        <f t="shared" ca="1" si="117"/>
        <v>0.45289186721956165</v>
      </c>
      <c r="J133" s="15">
        <f t="shared" ca="1" si="117"/>
        <v>0.42587433615200898</v>
      </c>
      <c r="K133" s="15">
        <f t="shared" ca="1" si="117"/>
        <v>0.56510058424053478</v>
      </c>
      <c r="L133" s="15">
        <f t="shared" ca="1" si="117"/>
        <v>0.80710694868189359</v>
      </c>
      <c r="M133" s="15">
        <f t="shared" ca="1" si="117"/>
        <v>0.61003422057203738</v>
      </c>
      <c r="N133" s="15">
        <f t="shared" ca="1" si="117"/>
        <v>0.18154983562646465</v>
      </c>
      <c r="O133" s="15">
        <f t="shared" ca="1" si="117"/>
        <v>0.70002302483836976</v>
      </c>
      <c r="P133" s="15">
        <f t="shared" ca="1" si="117"/>
        <v>0.80756216917289769</v>
      </c>
      <c r="Q133" s="15">
        <f t="shared" ca="1" si="117"/>
        <v>0.91502687000248661</v>
      </c>
      <c r="R133" s="15">
        <f t="shared" ca="1" si="93"/>
        <v>0.39538988195303892</v>
      </c>
      <c r="S133" s="15">
        <f t="shared" ca="1" si="93"/>
        <v>0.4293389436527707</v>
      </c>
      <c r="T133" s="15">
        <f t="shared" ca="1" si="88"/>
        <v>0.55971373716283057</v>
      </c>
      <c r="U133" s="15">
        <f t="shared" ca="1" si="88"/>
        <v>0.69440192494246733</v>
      </c>
      <c r="V133" s="15">
        <f t="shared" ca="1" si="88"/>
        <v>0.30243074708178119</v>
      </c>
      <c r="W133" s="15">
        <f t="shared" ca="1" si="88"/>
        <v>0.23283124608380057</v>
      </c>
      <c r="X133" s="15">
        <f t="shared" ca="1" si="88"/>
        <v>0.19810930983460484</v>
      </c>
      <c r="Y133" s="15">
        <f t="shared" ca="1" si="88"/>
        <v>0.34960079280386802</v>
      </c>
      <c r="Z133" s="15">
        <f t="shared" ca="1" si="88"/>
        <v>0.43741516653427459</v>
      </c>
      <c r="AB133" s="5">
        <f ca="1">_xlfn.NORM.INV(B133,Satokasvi!$H$8,Satokasvi!$I$8)*_xlfn.BINOM.INV(1,(1-Satokasvi!$H$15),B133)</f>
        <v>2432.5267673497292</v>
      </c>
      <c r="AC133" s="5">
        <f ca="1">_xlfn.NORM.INV(C133,Satokasvi!$H$8,Satokasvi!$I$8)*_xlfn.BINOM.INV(1,(1-Satokasvi!$H$15),C133)</f>
        <v>2981.7069301934666</v>
      </c>
      <c r="AD133" s="5">
        <f ca="1">_xlfn.NORM.INV(D133,Satokasvi!$H$8,Satokasvi!$I$8)*_xlfn.BINOM.INV(1,(1-Satokasvi!$H$15),D133)</f>
        <v>2435.5402141908162</v>
      </c>
      <c r="AE133" s="5">
        <f ca="1">_xlfn.NORM.INV(E133,Satokasvi!$H$8,Satokasvi!$I$8)*_xlfn.BINOM.INV(1,(1-Satokasvi!$H$15),E133)</f>
        <v>0</v>
      </c>
      <c r="AF133" s="5">
        <f ca="1">_xlfn.NORM.INV(F133,Satokasvi!$H$8,Satokasvi!$I$8)*_xlfn.BINOM.INV(1,(1-Satokasvi!$H$15),F133)</f>
        <v>2800.3614939201898</v>
      </c>
      <c r="AG133" s="5">
        <f ca="1">_xlfn.NORM.INV(G133,Satokasvi!$H$8,Satokasvi!$I$8)*_xlfn.BINOM.INV(1,(1-Satokasvi!$H$15),G133)</f>
        <v>2547.5008941855399</v>
      </c>
      <c r="AH133" s="5">
        <f ca="1">_xlfn.NORM.INV(H133,Satokasvi!$H$8,Satokasvi!$I$8)*_xlfn.BINOM.INV(1,(1-Satokasvi!$H$15),H133)</f>
        <v>2588.1489494361062</v>
      </c>
      <c r="AI133" s="5">
        <f ca="1">_xlfn.NORM.INV(I133,Satokasvi!$H$8,Satokasvi!$I$8)*_xlfn.BINOM.INV(1,(1-Satokasvi!$H$15),I133)</f>
        <v>2470.4104152778282</v>
      </c>
      <c r="AJ133" s="5">
        <f ca="1">_xlfn.NORM.INV(J133,Satokasvi!$H$8,Satokasvi!$I$8)*_xlfn.BINOM.INV(1,(1-Satokasvi!$H$15),J133)</f>
        <v>2453.2780715039594</v>
      </c>
      <c r="AK133" s="5">
        <f ca="1">_xlfn.NORM.INV(K133,Satokasvi!$H$8,Satokasvi!$I$8)*_xlfn.BINOM.INV(1,(1-Satokasvi!$H$15),K133)</f>
        <v>2540.978504523041</v>
      </c>
      <c r="AL133" s="5">
        <f ca="1">_xlfn.NORM.INV(L133,Satokasvi!$H$8,Satokasvi!$I$8)*_xlfn.BINOM.INV(1,(1-Satokasvi!$H$15),L133)</f>
        <v>2716.8211453467461</v>
      </c>
      <c r="AM133" s="5">
        <f ca="1">_xlfn.NORM.INV(M133,Satokasvi!$H$8,Satokasvi!$I$8)*_xlfn.BINOM.INV(1,(1-Satokasvi!$H$15),M133)</f>
        <v>2569.8520565268591</v>
      </c>
      <c r="AN133" s="5">
        <f ca="1">_xlfn.NORM.INV(N133,Satokasvi!$H$8,Satokasvi!$I$8)*_xlfn.BINOM.INV(1,(1-Satokasvi!$H$15),N133)</f>
        <v>0</v>
      </c>
      <c r="AO133" s="5">
        <f ca="1">_xlfn.NORM.INV(O133,Satokasvi!$H$8,Satokasvi!$I$8)*_xlfn.BINOM.INV(1,(1-Satokasvi!$H$15),O133)</f>
        <v>2631.11668391996</v>
      </c>
      <c r="AP133" s="5">
        <f ca="1">_xlfn.NORM.INV(P133,Satokasvi!$H$8,Satokasvi!$I$8)*_xlfn.BINOM.INV(1,(1-Satokasvi!$H$15),P133)</f>
        <v>2717.2369597334323</v>
      </c>
      <c r="AQ133" s="5">
        <f ca="1">_xlfn.NORM.INV(Q133,Satokasvi!$H$8,Satokasvi!$I$8)*_xlfn.BINOM.INV(1,(1-Satokasvi!$H$15),Q133)</f>
        <v>2843.0941265243637</v>
      </c>
      <c r="AR133" s="5">
        <f ca="1">_xlfn.NORM.INV(R133,Satokasvi!$H$8,Satokasvi!$I$8)*_xlfn.BINOM.INV(1,(1-Satokasvi!$H$15),R133)</f>
        <v>2433.675454176187</v>
      </c>
      <c r="AS133" s="5">
        <f ca="1">_xlfn.NORM.INV(S133,Satokasvi!$H$8,Satokasvi!$I$8)*_xlfn.BINOM.INV(1,(1-Satokasvi!$H$15),S133)</f>
        <v>2455.4856468435682</v>
      </c>
      <c r="AT133" s="5">
        <f ca="1">_xlfn.NORM.INV(T133,Satokasvi!$H$8,Satokasvi!$I$8)*_xlfn.BINOM.INV(1,(1-Satokasvi!$H$15),T133)</f>
        <v>2537.5608691887464</v>
      </c>
      <c r="AU133" s="5">
        <f ca="1">_xlfn.NORM.INV(U133,Satokasvi!$H$8,Satokasvi!$I$8)*_xlfn.BINOM.INV(1,(1-Satokasvi!$H$15),U133)</f>
        <v>2627.091693301591</v>
      </c>
      <c r="AV133" s="5">
        <f ca="1">_xlfn.NORM.INV(V133,Satokasvi!$H$8,Satokasvi!$I$8)*_xlfn.BINOM.INV(1,(1-Satokasvi!$H$15),V133)</f>
        <v>2370.6444601494277</v>
      </c>
      <c r="AW133" s="5">
        <f ca="1">_xlfn.NORM.INV(W133,Satokasvi!$H$8,Satokasvi!$I$8)*_xlfn.BINOM.INV(1,(1-Satokasvi!$H$15),W133)</f>
        <v>0</v>
      </c>
      <c r="AX133" s="5">
        <f ca="1">_xlfn.NORM.INV(X133,Satokasvi!$H$8,Satokasvi!$I$8)*_xlfn.BINOM.INV(1,(1-Satokasvi!$H$15),X133)</f>
        <v>0</v>
      </c>
      <c r="AY133" s="5">
        <f ca="1">_xlfn.NORM.INV(Y133,Satokasvi!$H$8,Satokasvi!$I$8)*_xlfn.BINOM.INV(1,(1-Satokasvi!$H$15),Y133)</f>
        <v>2403.4003833556499</v>
      </c>
      <c r="AZ133" s="5">
        <f ca="1">_xlfn.NORM.INV(Z133,Satokasvi!$H$8,Satokasvi!$I$8)*_xlfn.BINOM.INV(1,(1-Satokasvi!$H$15),Z133)</f>
        <v>2460.6185045738498</v>
      </c>
      <c r="BB133" s="5">
        <f ca="1">IF(C$11="x",0,_xlfn.NORM.INV(B133,Satokasvi!$H$8,Satokasvi!$I$8)*IF(C$8="x",(1+Toimenpiteet!$C$7),1)*IF(C$9="x",(1+Toimenpiteet!$C$34),1)*(1+C$30)*_xlfn.BINOM.INV(1,(1-(Satokasvi!$H$15*(1+C$41))),B133))</f>
        <v>2432.5267673497292</v>
      </c>
      <c r="BC133" s="5">
        <f ca="1">IF(D$11="x",0,_xlfn.NORM.INV(C133,Satokasvi!$H$8,Satokasvi!$I$8)*IF(D$8="x",(1+Toimenpiteet!$C$7),1)*IF(D$9="x",(1+Toimenpiteet!$C$34),1)*(1+D$30)*_xlfn.BINOM.INV(1,(1-(Satokasvi!$H$15*(1+D$41))),C133))</f>
        <v>2981.7069301934666</v>
      </c>
      <c r="BD133" s="5">
        <f ca="1">IF(E$11="x",0,_xlfn.NORM.INV(D133,Satokasvi!$H$8,Satokasvi!$I$8)*IF(E$8="x",(1+Toimenpiteet!$C$7),1)*IF(E$9="x",(1+Toimenpiteet!$C$34),1)*(1+E$30)*_xlfn.BINOM.INV(1,(1-(Satokasvi!$H$15*(1+E$41))),D133))</f>
        <v>2435.5402141908162</v>
      </c>
      <c r="BE133" s="5">
        <f ca="1">IF(F$11="x",0,_xlfn.NORM.INV(E133,Satokasvi!$H$8,Satokasvi!$I$8)*IF(F$8="x",(1+Toimenpiteet!$C$7),1)*IF(F$9="x",(1+Toimenpiteet!$C$34),1)*(1+F$30)*_xlfn.BINOM.INV(1,(1-(Satokasvi!$H$15*(1+F$41))),E133))</f>
        <v>0</v>
      </c>
      <c r="BF133" s="5">
        <f ca="1">IF(G$11="x",0,_xlfn.NORM.INV(F133,Satokasvi!$H$8,Satokasvi!$I$8)*IF(G$8="x",(1+Toimenpiteet!$C$7),1)*IF(G$9="x",(1+Toimenpiteet!$C$34),1)*(1+G$30)*_xlfn.BINOM.INV(1,(1-(Satokasvi!$H$15*(1+G$41))),F133))</f>
        <v>2800.3614939201898</v>
      </c>
      <c r="BG133" s="5">
        <f ca="1">IF(H$11="x",0,_xlfn.NORM.INV(G133,Satokasvi!$H$8,Satokasvi!$I$8)*IF(H$8="x",(1+Toimenpiteet!$C$7),1)*IF(H$9="x",(1+Toimenpiteet!$C$34),1)*(1+H$30)*_xlfn.BINOM.INV(1,(1-(Satokasvi!$H$15*(1+H$41))),G133))</f>
        <v>2547.5008941855399</v>
      </c>
      <c r="BH133" s="5">
        <f ca="1">IF(I$11="x",0,_xlfn.NORM.INV(H133,Satokasvi!$H$8,Satokasvi!$I$8)*IF(I$8="x",(1+Toimenpiteet!$C$7),1)*IF(I$9="x",(1+Toimenpiteet!$C$34),1)*(1+I$30)*_xlfn.BINOM.INV(1,(1-(Satokasvi!$H$15*(1+I$41))),H133))</f>
        <v>2588.1489494361062</v>
      </c>
      <c r="BI133" s="5">
        <f ca="1">IF(J$11="x",0,_xlfn.NORM.INV(I133,Satokasvi!$H$8,Satokasvi!$I$8)*IF(J$8="x",(1+Toimenpiteet!$C$7),1)*IF(J$9="x",(1+Toimenpiteet!$C$34),1)*(1+J$30)*_xlfn.BINOM.INV(1,(1-(Satokasvi!$H$15*(1+J$41))),I133))</f>
        <v>2470.4104152778282</v>
      </c>
      <c r="BJ133" s="5">
        <f ca="1">IF(K$11="x",0,_xlfn.NORM.INV(J133,Satokasvi!$H$8,Satokasvi!$I$8)*IF(K$8="x",(1+Toimenpiteet!$C$7),1)*IF(K$9="x",(1+Toimenpiteet!$C$34),1)*(1+K$30)*_xlfn.BINOM.INV(1,(1-(Satokasvi!$H$15*(1+K$41))),J133))</f>
        <v>2453.2780715039594</v>
      </c>
      <c r="BK133" s="5">
        <f ca="1">IF(L$11="x",0,_xlfn.NORM.INV(K133,Satokasvi!$H$8,Satokasvi!$I$8)*IF(L$8="x",(1+Toimenpiteet!$C$7),1)*IF(L$9="x",(1+Toimenpiteet!$C$34),1)*(1+L$30)*_xlfn.BINOM.INV(1,(1-(Satokasvi!$H$15*(1+L$41))),K133))</f>
        <v>2540.978504523041</v>
      </c>
      <c r="BL133" s="5">
        <f ca="1">IF(M$11="x",0,_xlfn.NORM.INV(L133,Satokasvi!$H$8,Satokasvi!$I$8)*IF(M$8="x",(1+Toimenpiteet!$C$7),1)*IF(M$9="x",(1+Toimenpiteet!$C$34),1)*(1+M$30)*_xlfn.BINOM.INV(1,(1-(Satokasvi!$H$15*(1+M$41))),L133))</f>
        <v>2716.8211453467461</v>
      </c>
      <c r="BM133" s="5">
        <f ca="1">IF(N$11="x",0,_xlfn.NORM.INV(M133,Satokasvi!$H$8,Satokasvi!$I$8)*IF(N$8="x",(1+Toimenpiteet!$C$7),1)*IF(N$9="x",(1+Toimenpiteet!$C$34),1)*(1+N$30)*_xlfn.BINOM.INV(1,(1-(Satokasvi!$H$15*(1+N$41))),M133))</f>
        <v>2569.8520565268591</v>
      </c>
      <c r="BN133" s="5">
        <f ca="1">IF(O$11="x",0,_xlfn.NORM.INV(N133,Satokasvi!$H$8,Satokasvi!$I$8)*IF(O$8="x",(1+Toimenpiteet!$C$7),1)*IF(O$9="x",(1+Toimenpiteet!$C$34),1)*(1+O$30)*_xlfn.BINOM.INV(1,(1-(Satokasvi!$H$15*(1+O$41))),N133))</f>
        <v>0</v>
      </c>
      <c r="BO133" s="5">
        <f ca="1">IF(P$11="x",0,_xlfn.NORM.INV(O133,Satokasvi!$H$8,Satokasvi!$I$8)*IF(P$8="x",(1+Toimenpiteet!$C$7),1)*IF(P$9="x",(1+Toimenpiteet!$C$34),1)*(1+P$30)*_xlfn.BINOM.INV(1,(1-(Satokasvi!$H$15*(1+P$41))),O133))</f>
        <v>2631.11668391996</v>
      </c>
      <c r="BP133" s="5">
        <f ca="1">IF(Q$11="x",0,_xlfn.NORM.INV(P133,Satokasvi!$H$8,Satokasvi!$I$8)*IF(Q$8="x",(1+Toimenpiteet!$C$7),1)*IF(Q$9="x",(1+Toimenpiteet!$C$34),1)*(1+Q$30)*_xlfn.BINOM.INV(1,(1-(Satokasvi!$H$15*(1+Q$41))),P133))</f>
        <v>2717.2369597334323</v>
      </c>
      <c r="BQ133" s="5">
        <f ca="1">IF(R$11="x",0,_xlfn.NORM.INV(Q133,Satokasvi!$H$8,Satokasvi!$I$8)*IF(R$8="x",(1+Toimenpiteet!$C$7),1)*IF(R$9="x",(1+Toimenpiteet!$C$34),1)*(1+R$30)*_xlfn.BINOM.INV(1,(1-(Satokasvi!$H$15*(1+R$41))),Q133))</f>
        <v>2843.0941265243637</v>
      </c>
      <c r="BR133" s="5">
        <f ca="1">IF(S$11="x",0,_xlfn.NORM.INV(R133,Satokasvi!$H$8,Satokasvi!$I$8)*IF(S$8="x",(1+Toimenpiteet!$C$7),1)*IF(S$9="x",(1+Toimenpiteet!$C$34),1)*(1+S$30)*_xlfn.BINOM.INV(1,(1-(Satokasvi!$H$15*(1+S$41))),R133))</f>
        <v>2433.675454176187</v>
      </c>
      <c r="BS133" s="5">
        <f ca="1">IF(T$11="x",0,_xlfn.NORM.INV(S133,Satokasvi!$H$8,Satokasvi!$I$8)*IF(T$8="x",(1+Toimenpiteet!$C$7),1)*IF(T$9="x",(1+Toimenpiteet!$C$34),1)*(1+T$30)*_xlfn.BINOM.INV(1,(1-(Satokasvi!$H$15*(1+T$41))),S133))</f>
        <v>2455.4856468435682</v>
      </c>
      <c r="BT133" s="5">
        <f ca="1">IF(U$11="x",0,_xlfn.NORM.INV(T133,Satokasvi!$H$8,Satokasvi!$I$8)*IF(U$8="x",(1+Toimenpiteet!$C$7),1)*IF(U$9="x",(1+Toimenpiteet!$C$34),1)*(1+U$30)*_xlfn.BINOM.INV(1,(1-(Satokasvi!$H$15*(1+U$41))),T133))</f>
        <v>2537.5608691887464</v>
      </c>
      <c r="BU133" s="5">
        <f ca="1">IF(V$11="x",0,_xlfn.NORM.INV(U133,Satokasvi!$H$8,Satokasvi!$I$8)*IF(V$8="x",(1+Toimenpiteet!$C$7),1)*IF(V$9="x",(1+Toimenpiteet!$C$34),1)*(1+V$30)*_xlfn.BINOM.INV(1,(1-(Satokasvi!$H$15*(1+V$41))),U133))</f>
        <v>2627.091693301591</v>
      </c>
      <c r="BV133" s="5">
        <f ca="1">IF(W$11="x",0,_xlfn.NORM.INV(V133,Satokasvi!$H$8,Satokasvi!$I$8)*IF(W$8="x",(1+Toimenpiteet!$C$7),1)*IF(W$9="x",(1+Toimenpiteet!$C$34),1)*(1+W$30)*_xlfn.BINOM.INV(1,(1-(Satokasvi!$H$15*(1+W$41))),V133))</f>
        <v>2370.6444601494277</v>
      </c>
      <c r="BW133" s="5">
        <f ca="1">IF(X$11="x",0,_xlfn.NORM.INV(W133,Satokasvi!$H$8,Satokasvi!$I$8)*IF(X$8="x",(1+Toimenpiteet!$C$7),1)*IF(X$9="x",(1+Toimenpiteet!$C$34),1)*(1+X$30)*_xlfn.BINOM.INV(1,(1-(Satokasvi!$H$15*(1+X$41))),W133))</f>
        <v>0</v>
      </c>
      <c r="BX133" s="5">
        <f ca="1">IF(Y$11="x",0,_xlfn.NORM.INV(X133,Satokasvi!$H$8,Satokasvi!$I$8)*IF(Y$8="x",(1+Toimenpiteet!$C$7),1)*IF(Y$9="x",(1+Toimenpiteet!$C$34),1)*(1+Y$30)*_xlfn.BINOM.INV(1,(1-(Satokasvi!$H$15*(1+Y$41))),X133))</f>
        <v>0</v>
      </c>
      <c r="BY133" s="5">
        <f ca="1">IF(Z$11="x",0,_xlfn.NORM.INV(Y133,Satokasvi!$H$8,Satokasvi!$I$8)*IF(Z$8="x",(1+Toimenpiteet!$C$7),1)*IF(Z$9="x",(1+Toimenpiteet!$C$34),1)*(1+Z$30)*_xlfn.BINOM.INV(1,(1-(Satokasvi!$H$15*(1+Z$41))),Y133))</f>
        <v>2403.4003833556499</v>
      </c>
      <c r="BZ133" s="5">
        <f ca="1">IF(AA$11="x",0,_xlfn.NORM.INV(Z133,Satokasvi!$H$8,Satokasvi!$I$8)*IF(AA$8="x",(1+Toimenpiteet!$C$7),1)*IF(AA$9="x",(1+Toimenpiteet!$C$34),1)*(1+AA$30)*_xlfn.BINOM.INV(1,(1-(Satokasvi!$H$15*(1+AA$41))),Z133))</f>
        <v>2460.6185045738498</v>
      </c>
      <c r="CB133" s="35">
        <f ca="1">_xlfn.NORM.INV(RAND(),Satokasvi!$H$13,Satokasvi!$I$13)</f>
        <v>177.65283012329888</v>
      </c>
      <c r="CC133" s="35">
        <f ca="1">_xlfn.NORM.INV(RAND(),Satokasvi!$H$13,Satokasvi!$I$13)</f>
        <v>139.06345749863567</v>
      </c>
      <c r="CD133" s="35">
        <f ca="1">_xlfn.NORM.INV(RAND(),Satokasvi!$H$13,Satokasvi!$I$13)</f>
        <v>194.21907107085525</v>
      </c>
      <c r="CE133" s="35">
        <f ca="1">_xlfn.NORM.INV(RAND(),Satokasvi!$H$13,Satokasvi!$I$13)</f>
        <v>91.865617696766776</v>
      </c>
      <c r="CF133" s="35">
        <f ca="1">_xlfn.NORM.INV(RAND(),Satokasvi!$H$13,Satokasvi!$I$13)</f>
        <v>195.94372844217327</v>
      </c>
      <c r="CG133" s="35">
        <f ca="1">_xlfn.NORM.INV(RAND(),Satokasvi!$H$13,Satokasvi!$I$13)</f>
        <v>141.98650048926515</v>
      </c>
      <c r="CH133" s="35">
        <f ca="1">_xlfn.NORM.INV(RAND(),Satokasvi!$H$13,Satokasvi!$I$13)</f>
        <v>168.61956685407009</v>
      </c>
      <c r="CI133" s="35">
        <f ca="1">_xlfn.NORM.INV(RAND(),Satokasvi!$H$13,Satokasvi!$I$13)</f>
        <v>221.56252519499517</v>
      </c>
      <c r="CJ133" s="35">
        <f ca="1">_xlfn.NORM.INV(RAND(),Satokasvi!$H$13,Satokasvi!$I$13)</f>
        <v>269.84094096084038</v>
      </c>
      <c r="CK133" s="35">
        <f ca="1">_xlfn.NORM.INV(RAND(),Satokasvi!$H$13,Satokasvi!$I$13)</f>
        <v>187.06797583287866</v>
      </c>
      <c r="CL133" s="35">
        <f ca="1">_xlfn.NORM.INV(RAND(),Satokasvi!$H$13,Satokasvi!$I$13)</f>
        <v>200.72400042291545</v>
      </c>
      <c r="CM133" s="35">
        <f ca="1">_xlfn.NORM.INV(RAND(),Satokasvi!$H$13,Satokasvi!$I$13)</f>
        <v>221.07365080104009</v>
      </c>
      <c r="CN133" s="35">
        <f ca="1">_xlfn.NORM.INV(RAND(),Satokasvi!$H$13,Satokasvi!$I$13)</f>
        <v>110.66877882756032</v>
      </c>
      <c r="CO133" s="35">
        <f ca="1">_xlfn.NORM.INV(RAND(),Satokasvi!$H$13,Satokasvi!$I$13)</f>
        <v>182.38888592457624</v>
      </c>
      <c r="CP133" s="35">
        <f ca="1">_xlfn.NORM.INV(RAND(),Satokasvi!$H$13,Satokasvi!$I$13)</f>
        <v>130.2505347858615</v>
      </c>
      <c r="CQ133" s="35">
        <f ca="1">_xlfn.NORM.INV(RAND(),Satokasvi!$H$13,Satokasvi!$I$13)</f>
        <v>213.6456520484212</v>
      </c>
      <c r="CR133" s="35">
        <f ca="1">_xlfn.NORM.INV(RAND(),Satokasvi!$H$13,Satokasvi!$I$13)</f>
        <v>201.11397481833717</v>
      </c>
      <c r="CS133" s="35">
        <f ca="1">_xlfn.NORM.INV(RAND(),Satokasvi!$H$13,Satokasvi!$I$13)</f>
        <v>234.27200768914102</v>
      </c>
      <c r="CT133" s="35">
        <f ca="1">_xlfn.NORM.INV(RAND(),Satokasvi!$H$13,Satokasvi!$I$13)</f>
        <v>170.24897124847266</v>
      </c>
      <c r="CU133" s="35">
        <f ca="1">_xlfn.NORM.INV(RAND(),Satokasvi!$H$13,Satokasvi!$I$13)</f>
        <v>163.392640183168</v>
      </c>
      <c r="CV133" s="35">
        <f ca="1">_xlfn.NORM.INV(RAND(),Satokasvi!$H$13,Satokasvi!$I$13)</f>
        <v>208.07689430775775</v>
      </c>
      <c r="CW133" s="35">
        <f ca="1">_xlfn.NORM.INV(RAND(),Satokasvi!$H$13,Satokasvi!$I$13)</f>
        <v>219.68074056046078</v>
      </c>
      <c r="CX133" s="35">
        <f ca="1">_xlfn.NORM.INV(RAND(),Satokasvi!$H$13,Satokasvi!$I$13)</f>
        <v>228.12176468267003</v>
      </c>
      <c r="CY133" s="35">
        <f ca="1">_xlfn.NORM.INV(RAND(),Satokasvi!$H$13,Satokasvi!$I$13)</f>
        <v>116.61807295467555</v>
      </c>
      <c r="CZ133" s="35">
        <f ca="1">_xlfn.NORM.INV(RAND(),Satokasvi!$H$13,Satokasvi!$I$13)</f>
        <v>218.36898849956665</v>
      </c>
      <c r="DB133" s="37">
        <f ca="1">(AB133*(CB133/1000)+(Satokasvi!$E$28-Satokasvi!$E$7))/(1+$C$13)^DB$61</f>
        <v>162.27695589355227</v>
      </c>
      <c r="DC133" s="37">
        <f ca="1">(AC133*(CC133/1000)+(Satokasvi!$E$28-Satokasvi!$E$7))/(1+$C$13)^DC$61</f>
        <v>141.05615511390948</v>
      </c>
      <c r="DD133" s="37">
        <f ca="1">(AD133*(CD133/1000)+(Satokasvi!$E$28-Satokasvi!$E$7))/(1+$C$13)^DD$61</f>
        <v>190.37541669223162</v>
      </c>
      <c r="DE133" s="37">
        <f ca="1">(AE133*(CE133/1000)+(Satokasvi!$E$28-Satokasvi!$E$7))/(1+$C$13)^DE$61</f>
        <v>-235.44906769765757</v>
      </c>
      <c r="DF133" s="37">
        <f ca="1">(AF133*(CF133/1000)+(Satokasvi!$E$28-Satokasvi!$E$7))/(1+$C$13)^DF$61</f>
        <v>244.73356076381663</v>
      </c>
      <c r="DG133" s="37">
        <f ca="1">(AG133*(CG133/1000)+(Satokasvi!$E$28-Satokasvi!$E$7))/(1+$C$13)^DG$61</f>
        <v>80.993719655167311</v>
      </c>
      <c r="DH133" s="37">
        <f ca="1">(AH133*(CH133/1000)+(Satokasvi!$E$28-Satokasvi!$E$7))/(1+$C$13)^DH$61</f>
        <v>139.3740932518449</v>
      </c>
      <c r="DI133" s="37">
        <f ca="1">(AI133*(CI133/1000)+(Satokasvi!$E$28-Satokasvi!$E$7))/(1+$C$13)^DI$61</f>
        <v>222.88998929283727</v>
      </c>
      <c r="DJ133" s="37">
        <f ca="1">(AJ133*(CJ133/1000)+(Satokasvi!$E$28-Satokasvi!$E$7))/(1+$C$13)^DJ$61</f>
        <v>304.26350585174117</v>
      </c>
      <c r="DK133" s="37">
        <f ca="1">(AK133*(CK133/1000)+(Satokasvi!$E$28-Satokasvi!$E$7))/(1+$C$13)^DK$61</f>
        <v>156.5095185301868</v>
      </c>
      <c r="DL133" s="37">
        <f ca="1">(AL133*(CL133/1000)+(Satokasvi!$E$28-Satokasvi!$E$7))/(1+$C$13)^DL$61</f>
        <v>202.51722967944227</v>
      </c>
      <c r="DM133" s="37">
        <f ca="1">(AM133*(CM133/1000)+(Satokasvi!$E$28-Satokasvi!$E$7))/(1+$C$13)^DM$61</f>
        <v>212.60688166686751</v>
      </c>
      <c r="DN133" s="37">
        <f ca="1">(AN133*(CN133/1000)+(Satokasvi!$E$28-Satokasvi!$E$7))/(1+$C$13)^DN$61</f>
        <v>-180.45210509819213</v>
      </c>
      <c r="DO133" s="37">
        <f ca="1">(AO133*(CO133/1000)+(Satokasvi!$E$28-Satokasvi!$E$7))/(1+$C$13)^DO$61</f>
        <v>142.06525218747643</v>
      </c>
      <c r="DP133" s="37">
        <f ca="1">(AP133*(CP133/1000)+(Satokasvi!$E$28-Satokasvi!$E$7))/(1+$C$13)^DP$61</f>
        <v>57.075370253378374</v>
      </c>
      <c r="DQ133" s="37">
        <f ca="1">(AQ133*(CQ133/1000)+(Satokasvi!$E$28-Satokasvi!$E$7))/(1+$C$13)^DQ$61</f>
        <v>213.38151960593885</v>
      </c>
      <c r="DR133" s="37">
        <f ca="1">(AR133*(CR133/1000)+(Satokasvi!$E$28-Satokasvi!$E$7))/(1+$C$13)^DR$61</f>
        <v>135.79360833079679</v>
      </c>
      <c r="DS133" s="37">
        <f ca="1">(AS133*(CS133/1000)+(Satokasvi!$E$28-Satokasvi!$E$7))/(1+$C$13)^DS$61</f>
        <v>182.24008884787037</v>
      </c>
      <c r="DT133" s="37">
        <f ca="1">(AT133*(CT133/1000)+(Satokasvi!$E$28-Satokasvi!$E$7))/(1+$C$13)^DT$61</f>
        <v>95.247534028569774</v>
      </c>
      <c r="DU133" s="37">
        <f ca="1">(AU133*(CU133/1000)+(Satokasvi!$E$28-Satokasvi!$E$7))/(1+$C$13)^DU$61</f>
        <v>90.939829518241098</v>
      </c>
      <c r="DV133" s="37">
        <f ca="1">(AV133*(CV133/1000)+(Satokasvi!$E$28-Satokasvi!$E$7))/(1+$C$13)^DV$61</f>
        <v>122.70977954099607</v>
      </c>
      <c r="DW133" s="37">
        <f ca="1">(AW133*(CW133/1000)+(Satokasvi!$E$28-Satokasvi!$E$7))/(1+$C$13)^DW$61</f>
        <v>-138.30151273388518</v>
      </c>
      <c r="DX133" s="37">
        <f ca="1">(AX133*(CX133/1000)+(Satokasvi!$E$28-Satokasvi!$E$7))/(1+$C$13)^DX$61</f>
        <v>-134.27331333386908</v>
      </c>
      <c r="DY133" s="37">
        <f ca="1">(AY133*(CY133/1000)+(Satokasvi!$E$28-Satokasvi!$E$7))/(1+$C$13)^DY$61</f>
        <v>7.5167087492547431</v>
      </c>
      <c r="DZ133" s="37">
        <f ca="1">(AZ133*(CZ133/1000)+(Satokasvi!$E$28-Satokasvi!$E$7))/(1+$C$13)^DZ$61</f>
        <v>130.0628734643706</v>
      </c>
      <c r="EB133" s="37">
        <f ca="1">IF(C$11="x",Toimenpiteet!$E$115,BB133*(CB133/1000)+(Satokasvi!$E$28-Satokasvi!$E$7)+IF(C$8="x",Toimenpiteet!$E$29,0)+IF(C$9="x",Toimenpiteet!$E$60,0)+IF(C$10="x",Toimenpiteet!$E$88,0))/(1+$C$13)^EB$61</f>
        <v>162.27695589355227</v>
      </c>
      <c r="EC133" s="37">
        <f ca="1">IF(D$11="x",Toimenpiteet!$E$115,BC133*(CC133/1000)+(Satokasvi!$E$28-Satokasvi!$E$7)+IF(D$8="x",Toimenpiteet!$E$29,0)+IF(D$9="x",Toimenpiteet!$E$60,0)+IF(D$10="x",Toimenpiteet!$E$88,0))/(1+$C$13)^EC$61</f>
        <v>141.05615511390948</v>
      </c>
      <c r="ED133" s="37">
        <f ca="1">IF(E$11="x",Toimenpiteet!$E$115,BD133*(CD133/1000)+(Satokasvi!$E$28-Satokasvi!$E$7)+IF(E$8="x",Toimenpiteet!$E$29,0)+IF(E$9="x",Toimenpiteet!$E$60,0)+IF(E$10="x",Toimenpiteet!$E$88,0))/(1+$C$13)^ED$61</f>
        <v>190.37541669223162</v>
      </c>
      <c r="EE133" s="37">
        <f ca="1">IF(F$11="x",Toimenpiteet!$E$115,BE133*(CE133/1000)+(Satokasvi!$E$28-Satokasvi!$E$7)+IF(F$8="x",Toimenpiteet!$E$29,0)+IF(F$9="x",Toimenpiteet!$E$60,0)+IF(F$10="x",Toimenpiteet!$E$88,0))/(1+$C$13)^EE$61</f>
        <v>-235.44906769765757</v>
      </c>
      <c r="EF133" s="37">
        <f ca="1">IF(G$11="x",Toimenpiteet!$E$115,BF133*(CF133/1000)+(Satokasvi!$E$28-Satokasvi!$E$7)+IF(G$8="x",Toimenpiteet!$E$29,0)+IF(G$9="x",Toimenpiteet!$E$60,0)+IF(G$10="x",Toimenpiteet!$E$88,0))/(1+$C$13)^EF$61</f>
        <v>244.73356076381663</v>
      </c>
      <c r="EG133" s="37">
        <f ca="1">IF(H$11="x",Toimenpiteet!$E$115,BG133*(CG133/1000)+(Satokasvi!$E$28-Satokasvi!$E$7)+IF(H$8="x",Toimenpiteet!$E$29,0)+IF(H$9="x",Toimenpiteet!$E$60,0)+IF(H$10="x",Toimenpiteet!$E$88,0))/(1+$C$13)^EG$61</f>
        <v>80.993719655167311</v>
      </c>
      <c r="EH133" s="37">
        <f ca="1">IF(I$11="x",Toimenpiteet!$E$115,BH133*(CH133/1000)+(Satokasvi!$E$28-Satokasvi!$E$7)+IF(I$8="x",Toimenpiteet!$E$29,0)+IF(I$9="x",Toimenpiteet!$E$60,0)+IF(I$10="x",Toimenpiteet!$E$88,0))/(1+$C$13)^EH$61</f>
        <v>139.3740932518449</v>
      </c>
      <c r="EI133" s="37">
        <f ca="1">IF(J$11="x",Toimenpiteet!$E$115,BI133*(CI133/1000)+(Satokasvi!$E$28-Satokasvi!$E$7)+IF(J$8="x",Toimenpiteet!$E$29,0)+IF(J$9="x",Toimenpiteet!$E$60,0)+IF(J$10="x",Toimenpiteet!$E$88,0))/(1+$C$13)^EI$61</f>
        <v>222.88998929283727</v>
      </c>
      <c r="EJ133" s="37">
        <f ca="1">IF(K$11="x",Toimenpiteet!$E$115,BJ133*(CJ133/1000)+(Satokasvi!$E$28-Satokasvi!$E$7)+IF(K$8="x",Toimenpiteet!$E$29,0)+IF(K$9="x",Toimenpiteet!$E$60,0)+IF(K$10="x",Toimenpiteet!$E$88,0))/(1+$C$13)^EJ$61</f>
        <v>304.26350585174117</v>
      </c>
      <c r="EK133" s="37">
        <f ca="1">IF(L$11="x",Toimenpiteet!$E$115,BK133*(CK133/1000)+(Satokasvi!$E$28-Satokasvi!$E$7)+IF(L$8="x",Toimenpiteet!$E$29,0)+IF(L$9="x",Toimenpiteet!$E$60,0)+IF(L$10="x",Toimenpiteet!$E$88,0))/(1+$C$13)^EK$61</f>
        <v>156.5095185301868</v>
      </c>
      <c r="EL133" s="37">
        <f ca="1">IF(M$11="x",Toimenpiteet!$E$115,BL133*(CL133/1000)+(Satokasvi!$E$28-Satokasvi!$E$7)+IF(M$8="x",Toimenpiteet!$E$29,0)+IF(M$9="x",Toimenpiteet!$E$60,0)+IF(M$10="x",Toimenpiteet!$E$88,0))/(1+$C$13)^EL$61</f>
        <v>202.51722967944227</v>
      </c>
      <c r="EM133" s="37">
        <f ca="1">IF(N$11="x",Toimenpiteet!$E$115,BM133*(CM133/1000)+(Satokasvi!$E$28-Satokasvi!$E$7)+IF(N$8="x",Toimenpiteet!$E$29,0)+IF(N$9="x",Toimenpiteet!$E$60,0)+IF(N$10="x",Toimenpiteet!$E$88,0))/(1+$C$13)^EM$61</f>
        <v>212.60688166686751</v>
      </c>
      <c r="EN133" s="37">
        <f ca="1">IF(O$11="x",Toimenpiteet!$E$115,BN133*(CN133/1000)+(Satokasvi!$E$28-Satokasvi!$E$7)+IF(O$8="x",Toimenpiteet!$E$29,0)+IF(O$9="x",Toimenpiteet!$E$60,0)+IF(O$10="x",Toimenpiteet!$E$88,0))/(1+$C$13)^EN$61</f>
        <v>-180.45210509819213</v>
      </c>
      <c r="EO133" s="37">
        <f ca="1">IF(P$11="x",Toimenpiteet!$E$115,BO133*(CO133/1000)+(Satokasvi!$E$28-Satokasvi!$E$7)+IF(P$8="x",Toimenpiteet!$E$29,0)+IF(P$9="x",Toimenpiteet!$E$60,0)+IF(P$10="x",Toimenpiteet!$E$88,0))/(1+$C$13)^EO$61</f>
        <v>142.06525218747643</v>
      </c>
      <c r="EP133" s="37">
        <f ca="1">IF(Q$11="x",Toimenpiteet!$E$115,BP133*(CP133/1000)+(Satokasvi!$E$28-Satokasvi!$E$7)+IF(Q$8="x",Toimenpiteet!$E$29,0)+IF(Q$9="x",Toimenpiteet!$E$60,0)+IF(Q$10="x",Toimenpiteet!$E$88,0))/(1+$C$13)^EP$61</f>
        <v>57.075370253378374</v>
      </c>
      <c r="EQ133" s="37">
        <f ca="1">IF(R$11="x",Toimenpiteet!$E$115,BQ133*(CQ133/1000)+(Satokasvi!$E$28-Satokasvi!$E$7)+IF(R$8="x",Toimenpiteet!$E$29,0)+IF(R$9="x",Toimenpiteet!$E$60,0)+IF(R$10="x",Toimenpiteet!$E$88,0))/(1+$C$13)^EQ$61</f>
        <v>213.38151960593885</v>
      </c>
      <c r="ER133" s="37">
        <f ca="1">IF(S$11="x",Toimenpiteet!$E$115,BR133*(CR133/1000)+(Satokasvi!$E$28-Satokasvi!$E$7)+IF(S$8="x",Toimenpiteet!$E$29,0)+IF(S$9="x",Toimenpiteet!$E$60,0)+IF(S$10="x",Toimenpiteet!$E$88,0))/(1+$C$13)^ER$61</f>
        <v>135.79360833079679</v>
      </c>
      <c r="ES133" s="37">
        <f ca="1">IF(T$11="x",Toimenpiteet!$E$115,BS133*(CS133/1000)+(Satokasvi!$E$28-Satokasvi!$E$7)+IF(T$8="x",Toimenpiteet!$E$29,0)+IF(T$9="x",Toimenpiteet!$E$60,0)+IF(T$10="x",Toimenpiteet!$E$88,0))/(1+$C$13)^ES$61</f>
        <v>182.24008884787037</v>
      </c>
      <c r="ET133" s="37">
        <f ca="1">IF(U$11="x",Toimenpiteet!$E$115,BT133*(CT133/1000)+(Satokasvi!$E$28-Satokasvi!$E$7)+IF(U$8="x",Toimenpiteet!$E$29,0)+IF(U$9="x",Toimenpiteet!$E$60,0)+IF(U$10="x",Toimenpiteet!$E$88,0))/(1+$C$13)^ET$61</f>
        <v>95.247534028569774</v>
      </c>
      <c r="EU133" s="37">
        <f ca="1">IF(V$11="x",Toimenpiteet!$E$115,BU133*(CU133/1000)+(Satokasvi!$E$28-Satokasvi!$E$7)+IF(V$8="x",Toimenpiteet!$E$29,0)+IF(V$9="x",Toimenpiteet!$E$60,0)+IF(V$10="x",Toimenpiteet!$E$88,0))/(1+$C$13)^EU$61</f>
        <v>90.939829518241098</v>
      </c>
      <c r="EV133" s="37">
        <f ca="1">IF(W$11="x",Toimenpiteet!$E$115,BV133*(CV133/1000)+(Satokasvi!$E$28-Satokasvi!$E$7)+IF(W$8="x",Toimenpiteet!$E$29,0)+IF(W$9="x",Toimenpiteet!$E$60,0)+IF(W$10="x",Toimenpiteet!$E$88,0))/(1+$C$13)^EV$61</f>
        <v>122.70977954099607</v>
      </c>
      <c r="EW133" s="37">
        <f ca="1">IF(X$11="x",Toimenpiteet!$E$115,BW133*(CW133/1000)+(Satokasvi!$E$28-Satokasvi!$E$7)+IF(X$8="x",Toimenpiteet!$E$29,0)+IF(X$9="x",Toimenpiteet!$E$60,0)+IF(X$10="x",Toimenpiteet!$E$88,0))/(1+$C$13)^EW$61</f>
        <v>-138.30151273388518</v>
      </c>
      <c r="EX133" s="37">
        <f ca="1">IF(Y$11="x",Toimenpiteet!$E$115,BX133*(CX133/1000)+(Satokasvi!$E$28-Satokasvi!$E$7)+IF(Y$8="x",Toimenpiteet!$E$29,0)+IF(Y$9="x",Toimenpiteet!$E$60,0)+IF(Y$10="x",Toimenpiteet!$E$88,0))/(1+$C$13)^EX$61</f>
        <v>-134.27331333386908</v>
      </c>
      <c r="EY133" s="37">
        <f ca="1">IF(Z$11="x",Toimenpiteet!$E$115,BY133*(CY133/1000)+(Satokasvi!$E$28-Satokasvi!$E$7)+IF(Z$8="x",Toimenpiteet!$E$29,0)+IF(Z$9="x",Toimenpiteet!$E$60,0)+IF(Z$10="x",Toimenpiteet!$E$88,0))/(1+$C$13)^EY$61</f>
        <v>7.5167087492547431</v>
      </c>
      <c r="EZ133" s="37">
        <f ca="1">IF(AA$11="x",Toimenpiteet!$E$115,BZ133*(CZ133/1000)+(Satokasvi!$E$28-Satokasvi!$E$7)+IF(AA$8="x",Toimenpiteet!$E$29,0)+IF(AA$9="x",Toimenpiteet!$E$60,0)+IF(AA$10="x",Toimenpiteet!$E$88,0))/(1+$C$13)^EZ$61</f>
        <v>130.0628734643706</v>
      </c>
      <c r="FA133" s="37"/>
      <c r="FB133" s="37">
        <f t="shared" ca="1" si="118"/>
        <v>162.27695589355227</v>
      </c>
      <c r="FC133" s="37">
        <f t="shared" ca="1" si="119"/>
        <v>303.33311100746175</v>
      </c>
      <c r="FD133" s="37">
        <f t="shared" ca="1" si="120"/>
        <v>493.70852769969338</v>
      </c>
      <c r="FE133" s="37">
        <f t="shared" ca="1" si="121"/>
        <v>258.25946000203578</v>
      </c>
      <c r="FF133" s="37">
        <f t="shared" ca="1" si="122"/>
        <v>502.99302076585241</v>
      </c>
      <c r="FG133" s="37">
        <f t="shared" ca="1" si="123"/>
        <v>583.9867404210197</v>
      </c>
      <c r="FH133" s="37">
        <f t="shared" ca="1" si="124"/>
        <v>723.3608336728646</v>
      </c>
      <c r="FI133" s="37">
        <f t="shared" ca="1" si="125"/>
        <v>946.2508229657019</v>
      </c>
      <c r="FJ133" s="37">
        <f t="shared" ca="1" si="126"/>
        <v>1250.5143288174431</v>
      </c>
      <c r="FK133" s="37">
        <f t="shared" ca="1" si="127"/>
        <v>1407.02384734763</v>
      </c>
      <c r="FL133" s="37">
        <f t="shared" ca="1" si="128"/>
        <v>1609.5410770270723</v>
      </c>
      <c r="FM133" s="37">
        <f t="shared" ca="1" si="129"/>
        <v>1822.1479586939399</v>
      </c>
      <c r="FN133" s="37">
        <f t="shared" ca="1" si="130"/>
        <v>1641.6958535957478</v>
      </c>
      <c r="FO133" s="37">
        <f t="shared" ca="1" si="131"/>
        <v>1783.7611057832244</v>
      </c>
      <c r="FP133" s="37">
        <f t="shared" ca="1" si="132"/>
        <v>1840.8364760366028</v>
      </c>
      <c r="FQ133" s="37">
        <f t="shared" ca="1" si="133"/>
        <v>2054.2179956425416</v>
      </c>
      <c r="FR133" s="37">
        <f t="shared" ca="1" si="134"/>
        <v>2190.0116039733384</v>
      </c>
      <c r="FS133" s="37">
        <f t="shared" ca="1" si="135"/>
        <v>2372.251692821209</v>
      </c>
      <c r="FT133" s="37">
        <f t="shared" ca="1" si="136"/>
        <v>2467.4992268497786</v>
      </c>
      <c r="FU133" s="37">
        <f t="shared" ca="1" si="137"/>
        <v>2558.4390563680195</v>
      </c>
      <c r="FV133" s="37">
        <f t="shared" ca="1" si="138"/>
        <v>2681.1488359090154</v>
      </c>
      <c r="FW133" s="37">
        <f t="shared" ca="1" si="139"/>
        <v>2542.84732317513</v>
      </c>
      <c r="FX133" s="37">
        <f t="shared" ca="1" si="140"/>
        <v>2408.5740098412607</v>
      </c>
      <c r="FY133" s="37">
        <f t="shared" ca="1" si="141"/>
        <v>2416.0907185905153</v>
      </c>
      <c r="FZ133" s="37">
        <f t="shared" ca="1" si="142"/>
        <v>2546.1535920548858</v>
      </c>
      <c r="GA133" s="37"/>
      <c r="GB133" s="37">
        <f t="shared" ca="1" si="143"/>
        <v>162.27695589355227</v>
      </c>
      <c r="GC133" s="37">
        <f t="shared" ca="1" si="144"/>
        <v>303.33311100746175</v>
      </c>
      <c r="GD133" s="37">
        <f t="shared" ca="1" si="94"/>
        <v>493.70852769969338</v>
      </c>
      <c r="GE133" s="37">
        <f t="shared" ca="1" si="95"/>
        <v>258.25946000203578</v>
      </c>
      <c r="GF133" s="37">
        <f t="shared" ca="1" si="96"/>
        <v>502.99302076585241</v>
      </c>
      <c r="GG133" s="37">
        <f t="shared" ca="1" si="97"/>
        <v>583.9867404210197</v>
      </c>
      <c r="GH133" s="37">
        <f t="shared" ca="1" si="98"/>
        <v>723.3608336728646</v>
      </c>
      <c r="GI133" s="37">
        <f t="shared" ca="1" si="99"/>
        <v>946.2508229657019</v>
      </c>
      <c r="GJ133" s="37">
        <f t="shared" ca="1" si="100"/>
        <v>1250.5143288174431</v>
      </c>
      <c r="GK133" s="37">
        <f t="shared" ca="1" si="101"/>
        <v>1407.02384734763</v>
      </c>
      <c r="GL133" s="37">
        <f t="shared" ca="1" si="102"/>
        <v>1609.5410770270723</v>
      </c>
      <c r="GM133" s="37">
        <f t="shared" ca="1" si="103"/>
        <v>1822.1479586939399</v>
      </c>
      <c r="GN133" s="37">
        <f t="shared" ca="1" si="104"/>
        <v>1641.6958535957478</v>
      </c>
      <c r="GO133" s="37">
        <f t="shared" ca="1" si="105"/>
        <v>1783.7611057832244</v>
      </c>
      <c r="GP133" s="37">
        <f t="shared" ca="1" si="106"/>
        <v>1840.8364760366028</v>
      </c>
      <c r="GQ133" s="37">
        <f t="shared" ca="1" si="107"/>
        <v>2054.2179956425416</v>
      </c>
      <c r="GR133" s="37">
        <f t="shared" ca="1" si="108"/>
        <v>2190.0116039733384</v>
      </c>
      <c r="GS133" s="37">
        <f t="shared" ca="1" si="109"/>
        <v>2372.251692821209</v>
      </c>
      <c r="GT133" s="37">
        <f t="shared" ca="1" si="110"/>
        <v>2467.4992268497786</v>
      </c>
      <c r="GU133" s="37">
        <f t="shared" ca="1" si="111"/>
        <v>2558.4390563680195</v>
      </c>
      <c r="GV133" s="37">
        <f t="shared" ca="1" si="112"/>
        <v>2681.1488359090154</v>
      </c>
      <c r="GW133" s="37">
        <f t="shared" ca="1" si="113"/>
        <v>2542.84732317513</v>
      </c>
      <c r="GX133" s="37">
        <f t="shared" ca="1" si="114"/>
        <v>2408.5740098412607</v>
      </c>
      <c r="GY133" s="37">
        <f t="shared" ca="1" si="115"/>
        <v>2416.0907185905153</v>
      </c>
      <c r="GZ133" s="37">
        <f t="shared" ca="1" si="116"/>
        <v>2546.1535920548858</v>
      </c>
      <c r="HA133" s="37"/>
      <c r="HB133" s="37">
        <f t="shared" ca="1" si="147"/>
        <v>502.99302076585241</v>
      </c>
      <c r="HC133" s="37">
        <f t="shared" ca="1" si="145"/>
        <v>502.99302076585241</v>
      </c>
      <c r="HD133" s="37">
        <f t="shared" ca="1" si="146"/>
        <v>0</v>
      </c>
      <c r="HE133" s="5"/>
      <c r="HF133" s="37">
        <f t="shared" si="148"/>
        <v>5.5555555555555525E-2</v>
      </c>
      <c r="HG133" s="37">
        <f>$HG$70</f>
        <v>-3.3333333333333326E-2</v>
      </c>
      <c r="HH133" s="19">
        <f>IF(C$11="x",0,Satokasvi!$H$6*(1+$HF133)*(1+_xlfn.XLOOKUP($HG133,$HG$67:$HG$76,HH$67:HH$76)))</f>
        <v>2630.0925925925931</v>
      </c>
      <c r="HI133" s="35">
        <f>IF(D$11="x",0,Satokasvi!$H$6*(1+$HF133)*(1+_xlfn.XLOOKUP($HG133,$HG$67:$HG$76,HI$67:HI$76)))</f>
        <v>2621.2962962962965</v>
      </c>
      <c r="HJ133" s="35">
        <f>IF(E$11="x",0,Satokasvi!$H$6*(1+$HF133)*(1+_xlfn.XLOOKUP($HG133,$HG$67:$HG$76,HJ$67:HJ$76)))</f>
        <v>2612.5</v>
      </c>
      <c r="HK133" s="35">
        <f>IF(F$11="x",0,Satokasvi!$H$6*(1+$HF133)*(1+_xlfn.XLOOKUP($HG133,$HG$67:$HG$76,HK$67:HK$76)))</f>
        <v>2603.7037037037039</v>
      </c>
      <c r="HL133" s="35">
        <f>IF(G$11="x",0,Satokasvi!$H$6*(1+$HF133)*(1+_xlfn.XLOOKUP($HG133,$HG$67:$HG$76,HL$67:HL$76)))</f>
        <v>2594.9074074074078</v>
      </c>
      <c r="HM133" s="35">
        <f>IF(H$11="x",0,Satokasvi!$H$6*(1+$HF133)*(1+_xlfn.XLOOKUP($HG133,$HG$67:$HG$76,HM$67:HM$76)))</f>
        <v>2586.1111111111113</v>
      </c>
      <c r="HN133" s="35">
        <f>IF(I$11="x",0,Satokasvi!$H$6*(1+$HF133)*(1+_xlfn.XLOOKUP($HG133,$HG$67:$HG$76,HN$67:HN$76)))</f>
        <v>2577.3148148148152</v>
      </c>
      <c r="HO133" s="35">
        <f>IF(J$11="x",0,Satokasvi!$H$6*(1+$HF133)*(1+_xlfn.XLOOKUP($HG133,$HG$67:$HG$76,HO$67:HO$76)))</f>
        <v>2568.5185185185187</v>
      </c>
      <c r="HP133" s="35">
        <f>IF(K$11="x",0,Satokasvi!$H$6*(1+$HF133)*(1+_xlfn.XLOOKUP($HG133,$HG$67:$HG$76,HP$67:HP$76)))</f>
        <v>2559.7222222222222</v>
      </c>
      <c r="HQ133" s="35">
        <f>IF(L$11="x",0,Satokasvi!$H$6*(1+$HF133)*(1+_xlfn.XLOOKUP($HG133,$HG$67:$HG$76,HQ$67:HQ$76)))</f>
        <v>2550.9259259259261</v>
      </c>
      <c r="HR133" s="35">
        <f>IF(M$11="x",0,Satokasvi!$H$6*(1+$HF133)*(1+_xlfn.XLOOKUP($HG133,$HG$67:$HG$76,HR$67:HR$76)))</f>
        <v>2550.9259259259261</v>
      </c>
      <c r="HS133" s="35">
        <f>IF(N$11="x",0,Satokasvi!$H$6*(1+$HF133)*(1+_xlfn.XLOOKUP($HG133,$HG$67:$HG$76,HS$67:HS$76)))</f>
        <v>2550.9259259259261</v>
      </c>
      <c r="HT133" s="35">
        <f>IF(O$11="x",0,Satokasvi!$H$6*(1+$HF133)*(1+_xlfn.XLOOKUP($HG133,$HG$67:$HG$76,HT$67:HT$76)))</f>
        <v>2550.9259259259261</v>
      </c>
      <c r="HU133" s="35">
        <f>IF(P$11="x",0,Satokasvi!$H$6*(1+$HF133)*(1+_xlfn.XLOOKUP($HG133,$HG$67:$HG$76,HU$67:HU$76)))</f>
        <v>2550.9259259259261</v>
      </c>
      <c r="HV133" s="35">
        <f>IF(Q$11="x",0,Satokasvi!$H$6*(1+$HF133)*(1+_xlfn.XLOOKUP($HG133,$HG$67:$HG$76,HV$67:HV$76)))</f>
        <v>2550.9259259259261</v>
      </c>
      <c r="HW133" s="35">
        <f>IF(R$11="x",0,Satokasvi!$H$6*(1+$HF133)*(1+_xlfn.XLOOKUP($HG133,$HG$67:$HG$76,HW$67:HW$76)))</f>
        <v>2550.9259259259261</v>
      </c>
      <c r="HX133" s="35">
        <f>IF(S$11="x",0,Satokasvi!$H$6*(1+$HF133)*(1+_xlfn.XLOOKUP($HG133,$HG$67:$HG$76,HX$67:HX$76)))</f>
        <v>2550.9259259259261</v>
      </c>
      <c r="HY133" s="35">
        <f>IF(T$11="x",0,Satokasvi!$H$6*(1+$HF133)*(1+_xlfn.XLOOKUP($HG133,$HG$67:$HG$76,HY$67:HY$76)))</f>
        <v>2550.9259259259261</v>
      </c>
      <c r="HZ133" s="35">
        <f>IF(U$11="x",0,Satokasvi!$H$6*(1+$HF133)*(1+_xlfn.XLOOKUP($HG133,$HG$67:$HG$76,HZ$67:HZ$76)))</f>
        <v>2550.9259259259261</v>
      </c>
      <c r="IA133" s="35">
        <f>IF(V$11="x",0,Satokasvi!$H$6*(1+$HF133)*(1+_xlfn.XLOOKUP($HG133,$HG$67:$HG$76,IA$67:IA$76)))</f>
        <v>2550.9259259259261</v>
      </c>
      <c r="IB133" s="35">
        <f>IF(W$11="x",0,Satokasvi!$H$6*(1+$HF133)*(1+_xlfn.XLOOKUP($HG133,$HG$67:$HG$76,IB$67:IB$76)))</f>
        <v>2550.9259259259261</v>
      </c>
      <c r="IC133" s="35">
        <f>IF(X$11="x",0,Satokasvi!$H$6*(1+$HF133)*(1+_xlfn.XLOOKUP($HG133,$HG$67:$HG$76,IC$67:IC$76)))</f>
        <v>2550.9259259259261</v>
      </c>
      <c r="ID133" s="35">
        <f>IF(Y$11="x",0,Satokasvi!$H$6*(1+$HF133)*(1+_xlfn.XLOOKUP($HG133,$HG$67:$HG$76,ID$67:ID$76)))</f>
        <v>2550.9259259259261</v>
      </c>
      <c r="IE133" s="35">
        <f>IF(Z$11="x",0,Satokasvi!$H$6*(1+$HF133)*(1+_xlfn.XLOOKUP($HG133,$HG$67:$HG$76,IE$67:IE$76)))</f>
        <v>2550.9259259259261</v>
      </c>
      <c r="IF133" s="35">
        <f>IF(AA$11="x",0,Satokasvi!$H$6*(1+$HF133)*(1+_xlfn.XLOOKUP($HG133,$HG$67:$HG$76,IF$67:IF$76)))</f>
        <v>2550.9259259259261</v>
      </c>
    </row>
    <row r="134" spans="2:240" x14ac:dyDescent="0.35">
      <c r="B134" s="15">
        <f t="shared" ca="1" si="117"/>
        <v>4.8614345958245098E-2</v>
      </c>
      <c r="C134" s="15">
        <f t="shared" ca="1" si="117"/>
        <v>0.14461382235529874</v>
      </c>
      <c r="D134" s="15">
        <f t="shared" ca="1" si="117"/>
        <v>0.18939938559353664</v>
      </c>
      <c r="E134" s="15">
        <f t="shared" ca="1" si="117"/>
        <v>0.94680924285764612</v>
      </c>
      <c r="F134" s="15">
        <f t="shared" ca="1" si="117"/>
        <v>0.21419843472067557</v>
      </c>
      <c r="G134" s="15">
        <f t="shared" ca="1" si="117"/>
        <v>0.48309975787509174</v>
      </c>
      <c r="H134" s="15">
        <f t="shared" ca="1" si="117"/>
        <v>0.64656479491073615</v>
      </c>
      <c r="I134" s="15">
        <f t="shared" ca="1" si="117"/>
        <v>0.81640322019435918</v>
      </c>
      <c r="J134" s="15">
        <f t="shared" ca="1" si="117"/>
        <v>0.10076197385732377</v>
      </c>
      <c r="K134" s="15">
        <f t="shared" ca="1" si="117"/>
        <v>0.44149910432696304</v>
      </c>
      <c r="L134" s="15">
        <f t="shared" ca="1" si="117"/>
        <v>0.98680673949899544</v>
      </c>
      <c r="M134" s="15">
        <f t="shared" ca="1" si="117"/>
        <v>0.61068405474335075</v>
      </c>
      <c r="N134" s="15">
        <f t="shared" ca="1" si="117"/>
        <v>0.4404383537605433</v>
      </c>
      <c r="O134" s="15">
        <f t="shared" ca="1" si="117"/>
        <v>0.5248953045399497</v>
      </c>
      <c r="P134" s="15">
        <f t="shared" ca="1" si="117"/>
        <v>0.5775316780372739</v>
      </c>
      <c r="Q134" s="15">
        <f t="shared" ca="1" si="117"/>
        <v>0.34910073647640272</v>
      </c>
      <c r="R134" s="15">
        <f t="shared" ca="1" si="93"/>
        <v>0.67586470834960388</v>
      </c>
      <c r="S134" s="15">
        <f t="shared" ca="1" si="93"/>
        <v>0.17140064615745576</v>
      </c>
      <c r="T134" s="15">
        <f t="shared" ca="1" si="88"/>
        <v>0.19479128325487272</v>
      </c>
      <c r="U134" s="15">
        <f t="shared" ca="1" si="88"/>
        <v>0.70360206788372626</v>
      </c>
      <c r="V134" s="15">
        <f t="shared" ca="1" si="88"/>
        <v>0.22052654189649501</v>
      </c>
      <c r="W134" s="15">
        <f t="shared" ca="1" si="88"/>
        <v>0.53430318260559417</v>
      </c>
      <c r="X134" s="15">
        <f t="shared" ca="1" si="88"/>
        <v>0.39591836718949591</v>
      </c>
      <c r="Y134" s="15">
        <f t="shared" ca="1" si="88"/>
        <v>2.0733458097460522E-3</v>
      </c>
      <c r="Z134" s="15">
        <f t="shared" ca="1" si="88"/>
        <v>0.3380835424829588</v>
      </c>
      <c r="AB134" s="5">
        <f ca="1">_xlfn.NORM.INV(B134,Satokasvi!$H$8,Satokasvi!$I$8)*_xlfn.BINOM.INV(1,(1-Satokasvi!$H$15),B134)</f>
        <v>0</v>
      </c>
      <c r="AC134" s="5">
        <f ca="1">_xlfn.NORM.INV(C134,Satokasvi!$H$8,Satokasvi!$I$8)*_xlfn.BINOM.INV(1,(1-Satokasvi!$H$15),C134)</f>
        <v>0</v>
      </c>
      <c r="AD134" s="5">
        <f ca="1">_xlfn.NORM.INV(D134,Satokasvi!$H$8,Satokasvi!$I$8)*_xlfn.BINOM.INV(1,(1-Satokasvi!$H$15),D134)</f>
        <v>0</v>
      </c>
      <c r="AE134" s="5">
        <f ca="1">_xlfn.NORM.INV(E134,Satokasvi!$H$8,Satokasvi!$I$8)*_xlfn.BINOM.INV(1,(1-Satokasvi!$H$15),E134)</f>
        <v>2903.6682652988206</v>
      </c>
      <c r="AF134" s="5">
        <f ca="1">_xlfn.NORM.INV(F134,Satokasvi!$H$8,Satokasvi!$I$8)*_xlfn.BINOM.INV(1,(1-Satokasvi!$H$15),F134)</f>
        <v>0</v>
      </c>
      <c r="AG134" s="5">
        <f ca="1">_xlfn.NORM.INV(G134,Satokasvi!$H$8,Satokasvi!$I$8)*_xlfn.BINOM.INV(1,(1-Satokasvi!$H$15),G134)</f>
        <v>2489.4061741681267</v>
      </c>
      <c r="AH134" s="5">
        <f ca="1">_xlfn.NORM.INV(H134,Satokasvi!$H$8,Satokasvi!$I$8)*_xlfn.BINOM.INV(1,(1-Satokasvi!$H$15),H134)</f>
        <v>2594.01563238161</v>
      </c>
      <c r="AI134" s="5">
        <f ca="1">_xlfn.NORM.INV(I134,Satokasvi!$H$8,Satokasvi!$I$8)*_xlfn.BINOM.INV(1,(1-Satokasvi!$H$15),I134)</f>
        <v>2725.4356773208629</v>
      </c>
      <c r="AJ134" s="5">
        <f ca="1">_xlfn.NORM.INV(J134,Satokasvi!$H$8,Satokasvi!$I$8)*_xlfn.BINOM.INV(1,(1-Satokasvi!$H$15),J134)</f>
        <v>0</v>
      </c>
      <c r="AK134" s="5">
        <f ca="1">_xlfn.NORM.INV(K134,Satokasvi!$H$8,Satokasvi!$I$8)*_xlfn.BINOM.INV(1,(1-Satokasvi!$H$15),K134)</f>
        <v>2463.2076170018631</v>
      </c>
      <c r="AL134" s="5">
        <f ca="1">_xlfn.NORM.INV(L134,Satokasvi!$H$8,Satokasvi!$I$8)*_xlfn.BINOM.INV(1,(1-Satokasvi!$H$15),L134)</f>
        <v>3055.1188233049525</v>
      </c>
      <c r="AM134" s="5">
        <f ca="1">_xlfn.NORM.INV(M134,Satokasvi!$H$8,Satokasvi!$I$8)*_xlfn.BINOM.INV(1,(1-Satokasvi!$H$15),M134)</f>
        <v>2570.2755901931532</v>
      </c>
      <c r="AN134" s="5">
        <f ca="1">_xlfn.NORM.INV(N134,Satokasvi!$H$8,Satokasvi!$I$8)*_xlfn.BINOM.INV(1,(1-Satokasvi!$H$15),N134)</f>
        <v>2462.5355186757456</v>
      </c>
      <c r="AO134" s="5">
        <f ca="1">_xlfn.NORM.INV(O134,Satokasvi!$H$8,Satokasvi!$I$8)*_xlfn.BINOM.INV(1,(1-Satokasvi!$H$15),O134)</f>
        <v>2515.6109577598031</v>
      </c>
      <c r="AP134" s="5">
        <f ca="1">_xlfn.NORM.INV(P134,Satokasvi!$H$8,Satokasvi!$I$8)*_xlfn.BINOM.INV(1,(1-Satokasvi!$H$15),P134)</f>
        <v>2548.8957255368759</v>
      </c>
      <c r="AQ134" s="5">
        <f ca="1">_xlfn.NORM.INV(Q134,Satokasvi!$H$8,Satokasvi!$I$8)*_xlfn.BINOM.INV(1,(1-Satokasvi!$H$15),Q134)</f>
        <v>2403.0626427694833</v>
      </c>
      <c r="AR134" s="5">
        <f ca="1">_xlfn.NORM.INV(R134,Satokasvi!$H$8,Satokasvi!$I$8)*_xlfn.BINOM.INV(1,(1-Satokasvi!$H$15),R134)</f>
        <v>2614.0415102117167</v>
      </c>
      <c r="AS134" s="5">
        <f ca="1">_xlfn.NORM.INV(S134,Satokasvi!$H$8,Satokasvi!$I$8)*_xlfn.BINOM.INV(1,(1-Satokasvi!$H$15),S134)</f>
        <v>0</v>
      </c>
      <c r="AT134" s="5">
        <f ca="1">_xlfn.NORM.INV(T134,Satokasvi!$H$8,Satokasvi!$I$8)*_xlfn.BINOM.INV(1,(1-Satokasvi!$H$15),T134)</f>
        <v>0</v>
      </c>
      <c r="AU134" s="5">
        <f ca="1">_xlfn.NORM.INV(U134,Satokasvi!$H$8,Satokasvi!$I$8)*_xlfn.BINOM.INV(1,(1-Satokasvi!$H$15),U134)</f>
        <v>2633.6972160467794</v>
      </c>
      <c r="AV134" s="5">
        <f ca="1">_xlfn.NORM.INV(V134,Satokasvi!$H$8,Satokasvi!$I$8)*_xlfn.BINOM.INV(1,(1-Satokasvi!$H$15),V134)</f>
        <v>0</v>
      </c>
      <c r="AW134" s="5">
        <f ca="1">_xlfn.NORM.INV(W134,Satokasvi!$H$8,Satokasvi!$I$8)*_xlfn.BINOM.INV(1,(1-Satokasvi!$H$15),W134)</f>
        <v>2521.5228893932413</v>
      </c>
      <c r="AX134" s="5">
        <f ca="1">_xlfn.NORM.INV(X134,Satokasvi!$H$8,Satokasvi!$I$8)*_xlfn.BINOM.INV(1,(1-Satokasvi!$H$15),X134)</f>
        <v>2434.0184330764737</v>
      </c>
      <c r="AY134" s="5">
        <f ca="1">_xlfn.NORM.INV(Y134,Satokasvi!$H$8,Satokasvi!$I$8)*_xlfn.BINOM.INV(1,(1-Satokasvi!$H$15),Y134)</f>
        <v>0</v>
      </c>
      <c r="AZ134" s="5">
        <f ca="1">_xlfn.NORM.INV(Z134,Satokasvi!$H$8,Satokasvi!$I$8)*_xlfn.BINOM.INV(1,(1-Satokasvi!$H$15),Z134)</f>
        <v>2395.5752094608365</v>
      </c>
      <c r="BB134" s="5">
        <f ca="1">IF(C$11="x",0,_xlfn.NORM.INV(B134,Satokasvi!$H$8,Satokasvi!$I$8)*IF(C$8="x",(1+Toimenpiteet!$C$7),1)*IF(C$9="x",(1+Toimenpiteet!$C$34),1)*(1+C$30)*_xlfn.BINOM.INV(1,(1-(Satokasvi!$H$15*(1+C$41))),B134))</f>
        <v>0</v>
      </c>
      <c r="BC134" s="5">
        <f ca="1">IF(D$11="x",0,_xlfn.NORM.INV(C134,Satokasvi!$H$8,Satokasvi!$I$8)*IF(D$8="x",(1+Toimenpiteet!$C$7),1)*IF(D$9="x",(1+Toimenpiteet!$C$34),1)*(1+D$30)*_xlfn.BINOM.INV(1,(1-(Satokasvi!$H$15*(1+D$41))),C134))</f>
        <v>0</v>
      </c>
      <c r="BD134" s="5">
        <f ca="1">IF(E$11="x",0,_xlfn.NORM.INV(D134,Satokasvi!$H$8,Satokasvi!$I$8)*IF(E$8="x",(1+Toimenpiteet!$C$7),1)*IF(E$9="x",(1+Toimenpiteet!$C$34),1)*(1+E$30)*_xlfn.BINOM.INV(1,(1-(Satokasvi!$H$15*(1+E$41))),D134))</f>
        <v>0</v>
      </c>
      <c r="BE134" s="5">
        <f ca="1">IF(F$11="x",0,_xlfn.NORM.INV(E134,Satokasvi!$H$8,Satokasvi!$I$8)*IF(F$8="x",(1+Toimenpiteet!$C$7),1)*IF(F$9="x",(1+Toimenpiteet!$C$34),1)*(1+F$30)*_xlfn.BINOM.INV(1,(1-(Satokasvi!$H$15*(1+F$41))),E134))</f>
        <v>2903.6682652988206</v>
      </c>
      <c r="BF134" s="5">
        <f ca="1">IF(G$11="x",0,_xlfn.NORM.INV(F134,Satokasvi!$H$8,Satokasvi!$I$8)*IF(G$8="x",(1+Toimenpiteet!$C$7),1)*IF(G$9="x",(1+Toimenpiteet!$C$34),1)*(1+G$30)*_xlfn.BINOM.INV(1,(1-(Satokasvi!$H$15*(1+G$41))),F134))</f>
        <v>0</v>
      </c>
      <c r="BG134" s="5">
        <f ca="1">IF(H$11="x",0,_xlfn.NORM.INV(G134,Satokasvi!$H$8,Satokasvi!$I$8)*IF(H$8="x",(1+Toimenpiteet!$C$7),1)*IF(H$9="x",(1+Toimenpiteet!$C$34),1)*(1+H$30)*_xlfn.BINOM.INV(1,(1-(Satokasvi!$H$15*(1+H$41))),G134))</f>
        <v>2489.4061741681267</v>
      </c>
      <c r="BH134" s="5">
        <f ca="1">IF(I$11="x",0,_xlfn.NORM.INV(H134,Satokasvi!$H$8,Satokasvi!$I$8)*IF(I$8="x",(1+Toimenpiteet!$C$7),1)*IF(I$9="x",(1+Toimenpiteet!$C$34),1)*(1+I$30)*_xlfn.BINOM.INV(1,(1-(Satokasvi!$H$15*(1+I$41))),H134))</f>
        <v>2594.01563238161</v>
      </c>
      <c r="BI134" s="5">
        <f ca="1">IF(J$11="x",0,_xlfn.NORM.INV(I134,Satokasvi!$H$8,Satokasvi!$I$8)*IF(J$8="x",(1+Toimenpiteet!$C$7),1)*IF(J$9="x",(1+Toimenpiteet!$C$34),1)*(1+J$30)*_xlfn.BINOM.INV(1,(1-(Satokasvi!$H$15*(1+J$41))),I134))</f>
        <v>2725.4356773208629</v>
      </c>
      <c r="BJ134" s="5">
        <f ca="1">IF(K$11="x",0,_xlfn.NORM.INV(J134,Satokasvi!$H$8,Satokasvi!$I$8)*IF(K$8="x",(1+Toimenpiteet!$C$7),1)*IF(K$9="x",(1+Toimenpiteet!$C$34),1)*(1+K$30)*_xlfn.BINOM.INV(1,(1-(Satokasvi!$H$15*(1+K$41))),J134))</f>
        <v>0</v>
      </c>
      <c r="BK134" s="5">
        <f ca="1">IF(L$11="x",0,_xlfn.NORM.INV(K134,Satokasvi!$H$8,Satokasvi!$I$8)*IF(L$8="x",(1+Toimenpiteet!$C$7),1)*IF(L$9="x",(1+Toimenpiteet!$C$34),1)*(1+L$30)*_xlfn.BINOM.INV(1,(1-(Satokasvi!$H$15*(1+L$41))),K134))</f>
        <v>2463.2076170018631</v>
      </c>
      <c r="BL134" s="5">
        <f ca="1">IF(M$11="x",0,_xlfn.NORM.INV(L134,Satokasvi!$H$8,Satokasvi!$I$8)*IF(M$8="x",(1+Toimenpiteet!$C$7),1)*IF(M$9="x",(1+Toimenpiteet!$C$34),1)*(1+M$30)*_xlfn.BINOM.INV(1,(1-(Satokasvi!$H$15*(1+M$41))),L134))</f>
        <v>3055.1188233049525</v>
      </c>
      <c r="BM134" s="5">
        <f ca="1">IF(N$11="x",0,_xlfn.NORM.INV(M134,Satokasvi!$H$8,Satokasvi!$I$8)*IF(N$8="x",(1+Toimenpiteet!$C$7),1)*IF(N$9="x",(1+Toimenpiteet!$C$34),1)*(1+N$30)*_xlfn.BINOM.INV(1,(1-(Satokasvi!$H$15*(1+N$41))),M134))</f>
        <v>2570.2755901931532</v>
      </c>
      <c r="BN134" s="5">
        <f ca="1">IF(O$11="x",0,_xlfn.NORM.INV(N134,Satokasvi!$H$8,Satokasvi!$I$8)*IF(O$8="x",(1+Toimenpiteet!$C$7),1)*IF(O$9="x",(1+Toimenpiteet!$C$34),1)*(1+O$30)*_xlfn.BINOM.INV(1,(1-(Satokasvi!$H$15*(1+O$41))),N134))</f>
        <v>2462.5355186757456</v>
      </c>
      <c r="BO134" s="5">
        <f ca="1">IF(P$11="x",0,_xlfn.NORM.INV(O134,Satokasvi!$H$8,Satokasvi!$I$8)*IF(P$8="x",(1+Toimenpiteet!$C$7),1)*IF(P$9="x",(1+Toimenpiteet!$C$34),1)*(1+P$30)*_xlfn.BINOM.INV(1,(1-(Satokasvi!$H$15*(1+P$41))),O134))</f>
        <v>2515.6109577598031</v>
      </c>
      <c r="BP134" s="5">
        <f ca="1">IF(Q$11="x",0,_xlfn.NORM.INV(P134,Satokasvi!$H$8,Satokasvi!$I$8)*IF(Q$8="x",(1+Toimenpiteet!$C$7),1)*IF(Q$9="x",(1+Toimenpiteet!$C$34),1)*(1+Q$30)*_xlfn.BINOM.INV(1,(1-(Satokasvi!$H$15*(1+Q$41))),P134))</f>
        <v>2548.8957255368759</v>
      </c>
      <c r="BQ134" s="5">
        <f ca="1">IF(R$11="x",0,_xlfn.NORM.INV(Q134,Satokasvi!$H$8,Satokasvi!$I$8)*IF(R$8="x",(1+Toimenpiteet!$C$7),1)*IF(R$9="x",(1+Toimenpiteet!$C$34),1)*(1+R$30)*_xlfn.BINOM.INV(1,(1-(Satokasvi!$H$15*(1+R$41))),Q134))</f>
        <v>2403.0626427694833</v>
      </c>
      <c r="BR134" s="5">
        <f ca="1">IF(S$11="x",0,_xlfn.NORM.INV(R134,Satokasvi!$H$8,Satokasvi!$I$8)*IF(S$8="x",(1+Toimenpiteet!$C$7),1)*IF(S$9="x",(1+Toimenpiteet!$C$34),1)*(1+S$30)*_xlfn.BINOM.INV(1,(1-(Satokasvi!$H$15*(1+S$41))),R134))</f>
        <v>2614.0415102117167</v>
      </c>
      <c r="BS134" s="5">
        <f ca="1">IF(T$11="x",0,_xlfn.NORM.INV(S134,Satokasvi!$H$8,Satokasvi!$I$8)*IF(T$8="x",(1+Toimenpiteet!$C$7),1)*IF(T$9="x",(1+Toimenpiteet!$C$34),1)*(1+T$30)*_xlfn.BINOM.INV(1,(1-(Satokasvi!$H$15*(1+T$41))),S134))</f>
        <v>0</v>
      </c>
      <c r="BT134" s="5">
        <f ca="1">IF(U$11="x",0,_xlfn.NORM.INV(T134,Satokasvi!$H$8,Satokasvi!$I$8)*IF(U$8="x",(1+Toimenpiteet!$C$7),1)*IF(U$9="x",(1+Toimenpiteet!$C$34),1)*(1+U$30)*_xlfn.BINOM.INV(1,(1-(Satokasvi!$H$15*(1+U$41))),T134))</f>
        <v>0</v>
      </c>
      <c r="BU134" s="5">
        <f ca="1">IF(V$11="x",0,_xlfn.NORM.INV(U134,Satokasvi!$H$8,Satokasvi!$I$8)*IF(V$8="x",(1+Toimenpiteet!$C$7),1)*IF(V$9="x",(1+Toimenpiteet!$C$34),1)*(1+V$30)*_xlfn.BINOM.INV(1,(1-(Satokasvi!$H$15*(1+V$41))),U134))</f>
        <v>2633.6972160467794</v>
      </c>
      <c r="BV134" s="5">
        <f ca="1">IF(W$11="x",0,_xlfn.NORM.INV(V134,Satokasvi!$H$8,Satokasvi!$I$8)*IF(W$8="x",(1+Toimenpiteet!$C$7),1)*IF(W$9="x",(1+Toimenpiteet!$C$34),1)*(1+W$30)*_xlfn.BINOM.INV(1,(1-(Satokasvi!$H$15*(1+W$41))),V134))</f>
        <v>0</v>
      </c>
      <c r="BW134" s="5">
        <f ca="1">IF(X$11="x",0,_xlfn.NORM.INV(W134,Satokasvi!$H$8,Satokasvi!$I$8)*IF(X$8="x",(1+Toimenpiteet!$C$7),1)*IF(X$9="x",(1+Toimenpiteet!$C$34),1)*(1+X$30)*_xlfn.BINOM.INV(1,(1-(Satokasvi!$H$15*(1+X$41))),W134))</f>
        <v>2521.5228893932413</v>
      </c>
      <c r="BX134" s="5">
        <f ca="1">IF(Y$11="x",0,_xlfn.NORM.INV(X134,Satokasvi!$H$8,Satokasvi!$I$8)*IF(Y$8="x",(1+Toimenpiteet!$C$7),1)*IF(Y$9="x",(1+Toimenpiteet!$C$34),1)*(1+Y$30)*_xlfn.BINOM.INV(1,(1-(Satokasvi!$H$15*(1+Y$41))),X134))</f>
        <v>2434.0184330764737</v>
      </c>
      <c r="BY134" s="5">
        <f ca="1">IF(Z$11="x",0,_xlfn.NORM.INV(Y134,Satokasvi!$H$8,Satokasvi!$I$8)*IF(Z$8="x",(1+Toimenpiteet!$C$7),1)*IF(Z$9="x",(1+Toimenpiteet!$C$34),1)*(1+Z$30)*_xlfn.BINOM.INV(1,(1-(Satokasvi!$H$15*(1+Z$41))),Y134))</f>
        <v>0</v>
      </c>
      <c r="BZ134" s="5">
        <f ca="1">IF(AA$11="x",0,_xlfn.NORM.INV(Z134,Satokasvi!$H$8,Satokasvi!$I$8)*IF(AA$8="x",(1+Toimenpiteet!$C$7),1)*IF(AA$9="x",(1+Toimenpiteet!$C$34),1)*(1+AA$30)*_xlfn.BINOM.INV(1,(1-(Satokasvi!$H$15*(1+AA$41))),Z134))</f>
        <v>2395.5752094608365</v>
      </c>
      <c r="CB134" s="35">
        <f ca="1">_xlfn.NORM.INV(RAND(),Satokasvi!$H$13,Satokasvi!$I$13)</f>
        <v>222.86638699376687</v>
      </c>
      <c r="CC134" s="35">
        <f ca="1">_xlfn.NORM.INV(RAND(),Satokasvi!$H$13,Satokasvi!$I$13)</f>
        <v>180.86093724735622</v>
      </c>
      <c r="CD134" s="35">
        <f ca="1">_xlfn.NORM.INV(RAND(),Satokasvi!$H$13,Satokasvi!$I$13)</f>
        <v>171.19356251394177</v>
      </c>
      <c r="CE134" s="35">
        <f ca="1">_xlfn.NORM.INV(RAND(),Satokasvi!$H$13,Satokasvi!$I$13)</f>
        <v>246.13783809228096</v>
      </c>
      <c r="CF134" s="35">
        <f ca="1">_xlfn.NORM.INV(RAND(),Satokasvi!$H$13,Satokasvi!$I$13)</f>
        <v>159.87638300512515</v>
      </c>
      <c r="CG134" s="35">
        <f ca="1">_xlfn.NORM.INV(RAND(),Satokasvi!$H$13,Satokasvi!$I$13)</f>
        <v>128.94368667618642</v>
      </c>
      <c r="CH134" s="35">
        <f ca="1">_xlfn.NORM.INV(RAND(),Satokasvi!$H$13,Satokasvi!$I$13)</f>
        <v>234.97202251477938</v>
      </c>
      <c r="CI134" s="35">
        <f ca="1">_xlfn.NORM.INV(RAND(),Satokasvi!$H$13,Satokasvi!$I$13)</f>
        <v>166.53177061218784</v>
      </c>
      <c r="CJ134" s="35">
        <f ca="1">_xlfn.NORM.INV(RAND(),Satokasvi!$H$13,Satokasvi!$I$13)</f>
        <v>191.59832974356968</v>
      </c>
      <c r="CK134" s="35">
        <f ca="1">_xlfn.NORM.INV(RAND(),Satokasvi!$H$13,Satokasvi!$I$13)</f>
        <v>252.62681682738318</v>
      </c>
      <c r="CL134" s="35">
        <f ca="1">_xlfn.NORM.INV(RAND(),Satokasvi!$H$13,Satokasvi!$I$13)</f>
        <v>135.6521750582944</v>
      </c>
      <c r="CM134" s="35">
        <f ca="1">_xlfn.NORM.INV(RAND(),Satokasvi!$H$13,Satokasvi!$I$13)</f>
        <v>264.77293717717646</v>
      </c>
      <c r="CN134" s="35">
        <f ca="1">_xlfn.NORM.INV(RAND(),Satokasvi!$H$13,Satokasvi!$I$13)</f>
        <v>282.0904459282865</v>
      </c>
      <c r="CO134" s="35">
        <f ca="1">_xlfn.NORM.INV(RAND(),Satokasvi!$H$13,Satokasvi!$I$13)</f>
        <v>278.52899783539652</v>
      </c>
      <c r="CP134" s="35">
        <f ca="1">_xlfn.NORM.INV(RAND(),Satokasvi!$H$13,Satokasvi!$I$13)</f>
        <v>271.91748218969366</v>
      </c>
      <c r="CQ134" s="35">
        <f ca="1">_xlfn.NORM.INV(RAND(),Satokasvi!$H$13,Satokasvi!$I$13)</f>
        <v>276.89029381693672</v>
      </c>
      <c r="CR134" s="35">
        <f ca="1">_xlfn.NORM.INV(RAND(),Satokasvi!$H$13,Satokasvi!$I$13)</f>
        <v>248.90870407298434</v>
      </c>
      <c r="CS134" s="35">
        <f ca="1">_xlfn.NORM.INV(RAND(),Satokasvi!$H$13,Satokasvi!$I$13)</f>
        <v>180.49890669708287</v>
      </c>
      <c r="CT134" s="35">
        <f ca="1">_xlfn.NORM.INV(RAND(),Satokasvi!$H$13,Satokasvi!$I$13)</f>
        <v>168.21101363626818</v>
      </c>
      <c r="CU134" s="35">
        <f ca="1">_xlfn.NORM.INV(RAND(),Satokasvi!$H$13,Satokasvi!$I$13)</f>
        <v>257.3498483323213</v>
      </c>
      <c r="CV134" s="35">
        <f ca="1">_xlfn.NORM.INV(RAND(),Satokasvi!$H$13,Satokasvi!$I$13)</f>
        <v>211.84499913066176</v>
      </c>
      <c r="CW134" s="35">
        <f ca="1">_xlfn.NORM.INV(RAND(),Satokasvi!$H$13,Satokasvi!$I$13)</f>
        <v>194.31523306939332</v>
      </c>
      <c r="CX134" s="35">
        <f ca="1">_xlfn.NORM.INV(RAND(),Satokasvi!$H$13,Satokasvi!$I$13)</f>
        <v>207.6507289399417</v>
      </c>
      <c r="CY134" s="35">
        <f ca="1">_xlfn.NORM.INV(RAND(),Satokasvi!$H$13,Satokasvi!$I$13)</f>
        <v>239.13731986346062</v>
      </c>
      <c r="CZ134" s="35">
        <f ca="1">_xlfn.NORM.INV(RAND(),Satokasvi!$H$13,Satokasvi!$I$13)</f>
        <v>256.2593159785489</v>
      </c>
      <c r="DB134" s="37">
        <f ca="1">(AB134*(CB134/1000)+(Satokasvi!$E$28-Satokasvi!$E$7))/(1+$C$13)^DB$61</f>
        <v>-257.28155339805824</v>
      </c>
      <c r="DC134" s="37">
        <f ca="1">(AC134*(CC134/1000)+(Satokasvi!$E$28-Satokasvi!$E$7))/(1+$C$13)^DC$61</f>
        <v>-249.7879159204449</v>
      </c>
      <c r="DD134" s="37">
        <f ca="1">(AD134*(CD134/1000)+(Satokasvi!$E$28-Satokasvi!$E$7))/(1+$C$13)^DD$61</f>
        <v>-242.51253972858729</v>
      </c>
      <c r="DE134" s="37">
        <f ca="1">(AE134*(CE134/1000)+(Satokasvi!$E$28-Satokasvi!$E$7))/(1+$C$13)^DE$61</f>
        <v>399.55496159804869</v>
      </c>
      <c r="DF134" s="37">
        <f ca="1">(AF134*(CF134/1000)+(Satokasvi!$E$28-Satokasvi!$E$7))/(1+$C$13)^DF$61</f>
        <v>-228.59132786180348</v>
      </c>
      <c r="DG134" s="37">
        <f ca="1">(AG134*(CG134/1000)+(Satokasvi!$E$28-Satokasvi!$E$7))/(1+$C$13)^DG$61</f>
        <v>46.893431631483793</v>
      </c>
      <c r="DH134" s="37">
        <f ca="1">(AH134*(CH134/1000)+(Satokasvi!$E$28-Satokasvi!$E$7))/(1+$C$13)^DH$61</f>
        <v>280.12718154364853</v>
      </c>
      <c r="DI134" s="37">
        <f ca="1">(AI134*(CI134/1000)+(Satokasvi!$E$28-Satokasvi!$E$7))/(1+$C$13)^DI$61</f>
        <v>149.09700805925362</v>
      </c>
      <c r="DJ134" s="37">
        <f ca="1">(AJ134*(CJ134/1000)+(Satokasvi!$E$28-Satokasvi!$E$7))/(1+$C$13)^DJ$61</f>
        <v>-203.10043407106113</v>
      </c>
      <c r="DK134" s="37">
        <f ca="1">(AK134*(CK134/1000)+(Satokasvi!$E$28-Satokasvi!$E$7))/(1+$C$13)^DK$61</f>
        <v>265.84414399540702</v>
      </c>
      <c r="DL134" s="37">
        <f ca="1">(AL134*(CL134/1000)+(Satokasvi!$E$28-Satokasvi!$E$7))/(1+$C$13)^DL$61</f>
        <v>107.95394954802478</v>
      </c>
      <c r="DM134" s="37">
        <f ca="1">(AM134*(CM134/1000)+(Satokasvi!$E$28-Satokasvi!$E$7))/(1+$C$13)^DM$61</f>
        <v>291.45098677059821</v>
      </c>
      <c r="DN134" s="37">
        <f ca="1">(AN134*(CN134/1000)+(Satokasvi!$E$28-Satokasvi!$E$7))/(1+$C$13)^DN$61</f>
        <v>292.5760155465826</v>
      </c>
      <c r="DO134" s="37">
        <f ca="1">(AO134*(CO134/1000)+(Satokasvi!$E$28-Satokasvi!$E$7))/(1+$C$13)^DO$61</f>
        <v>288.02959047623591</v>
      </c>
      <c r="DP134" s="37">
        <f ca="1">(AP134*(CP134/1000)+(Satokasvi!$E$28-Satokasvi!$E$7))/(1+$C$13)^DP$61</f>
        <v>274.77423692600837</v>
      </c>
      <c r="DQ134" s="37">
        <f ca="1">(AQ134*(CQ134/1000)+(Satokasvi!$E$28-Satokasvi!$E$7))/(1+$C$13)^DQ$61</f>
        <v>249.50652123126343</v>
      </c>
      <c r="DR134" s="37">
        <f ca="1">(AR134*(CR134/1000)+(Satokasvi!$E$28-Satokasvi!$E$7))/(1+$C$13)^DR$61</f>
        <v>233.32924170978748</v>
      </c>
      <c r="DS134" s="37">
        <f ca="1">(AS134*(CS134/1000)+(Satokasvi!$E$28-Satokasvi!$E$7))/(1+$C$13)^DS$61</f>
        <v>-155.65957101831492</v>
      </c>
      <c r="DT134" s="37">
        <f ca="1">(AT134*(CT134/1000)+(Satokasvi!$E$28-Satokasvi!$E$7))/(1+$C$13)^DT$61</f>
        <v>-151.12579710516013</v>
      </c>
      <c r="DU134" s="37">
        <f ca="1">(AU134*(CU134/1000)+(Satokasvi!$E$28-Satokasvi!$E$7))/(1+$C$13)^DU$61</f>
        <v>228.54715212402192</v>
      </c>
      <c r="DV134" s="37">
        <f ca="1">(AV134*(CV134/1000)+(Satokasvi!$E$28-Satokasvi!$E$7))/(1+$C$13)^DV$61</f>
        <v>-142.45055811590174</v>
      </c>
      <c r="DW134" s="37">
        <f ca="1">(AW134*(CW134/1000)+(Satokasvi!$E$28-Satokasvi!$E$7))/(1+$C$13)^DW$61</f>
        <v>117.4103166363103</v>
      </c>
      <c r="DX134" s="37">
        <f ca="1">(AX134*(CX134/1000)+(Satokasvi!$E$28-Satokasvi!$E$7))/(1+$C$13)^DX$61</f>
        <v>121.82171925381654</v>
      </c>
      <c r="DY134" s="37">
        <f ca="1">(AY134*(CY134/1000)+(Satokasvi!$E$28-Satokasvi!$E$7))/(1+$C$13)^DY$61</f>
        <v>-130.36244012997</v>
      </c>
      <c r="DZ134" s="37">
        <f ca="1">(AZ134*(CZ134/1000)+(Satokasvi!$E$28-Satokasvi!$E$7))/(1+$C$13)^DZ$61</f>
        <v>166.63107372099469</v>
      </c>
      <c r="EB134" s="37">
        <f ca="1">IF(C$11="x",Toimenpiteet!$E$115,BB134*(CB134/1000)+(Satokasvi!$E$28-Satokasvi!$E$7)+IF(C$8="x",Toimenpiteet!$E$29,0)+IF(C$9="x",Toimenpiteet!$E$60,0)+IF(C$10="x",Toimenpiteet!$E$88,0))/(1+$C$13)^EB$61</f>
        <v>-257.28155339805824</v>
      </c>
      <c r="EC134" s="37">
        <f ca="1">IF(D$11="x",Toimenpiteet!$E$115,BC134*(CC134/1000)+(Satokasvi!$E$28-Satokasvi!$E$7)+IF(D$8="x",Toimenpiteet!$E$29,0)+IF(D$9="x",Toimenpiteet!$E$60,0)+IF(D$10="x",Toimenpiteet!$E$88,0))/(1+$C$13)^EC$61</f>
        <v>-249.7879159204449</v>
      </c>
      <c r="ED134" s="37">
        <f ca="1">IF(E$11="x",Toimenpiteet!$E$115,BD134*(CD134/1000)+(Satokasvi!$E$28-Satokasvi!$E$7)+IF(E$8="x",Toimenpiteet!$E$29,0)+IF(E$9="x",Toimenpiteet!$E$60,0)+IF(E$10="x",Toimenpiteet!$E$88,0))/(1+$C$13)^ED$61</f>
        <v>-242.51253972858729</v>
      </c>
      <c r="EE134" s="37">
        <f ca="1">IF(F$11="x",Toimenpiteet!$E$115,BE134*(CE134/1000)+(Satokasvi!$E$28-Satokasvi!$E$7)+IF(F$8="x",Toimenpiteet!$E$29,0)+IF(F$9="x",Toimenpiteet!$E$60,0)+IF(F$10="x",Toimenpiteet!$E$88,0))/(1+$C$13)^EE$61</f>
        <v>399.55496159804869</v>
      </c>
      <c r="EF134" s="37">
        <f ca="1">IF(G$11="x",Toimenpiteet!$E$115,BF134*(CF134/1000)+(Satokasvi!$E$28-Satokasvi!$E$7)+IF(G$8="x",Toimenpiteet!$E$29,0)+IF(G$9="x",Toimenpiteet!$E$60,0)+IF(G$10="x",Toimenpiteet!$E$88,0))/(1+$C$13)^EF$61</f>
        <v>-228.59132786180348</v>
      </c>
      <c r="EG134" s="37">
        <f ca="1">IF(H$11="x",Toimenpiteet!$E$115,BG134*(CG134/1000)+(Satokasvi!$E$28-Satokasvi!$E$7)+IF(H$8="x",Toimenpiteet!$E$29,0)+IF(H$9="x",Toimenpiteet!$E$60,0)+IF(H$10="x",Toimenpiteet!$E$88,0))/(1+$C$13)^EG$61</f>
        <v>46.893431631483793</v>
      </c>
      <c r="EH134" s="37">
        <f ca="1">IF(I$11="x",Toimenpiteet!$E$115,BH134*(CH134/1000)+(Satokasvi!$E$28-Satokasvi!$E$7)+IF(I$8="x",Toimenpiteet!$E$29,0)+IF(I$9="x",Toimenpiteet!$E$60,0)+IF(I$10="x",Toimenpiteet!$E$88,0))/(1+$C$13)^EH$61</f>
        <v>280.12718154364853</v>
      </c>
      <c r="EI134" s="37">
        <f ca="1">IF(J$11="x",Toimenpiteet!$E$115,BI134*(CI134/1000)+(Satokasvi!$E$28-Satokasvi!$E$7)+IF(J$8="x",Toimenpiteet!$E$29,0)+IF(J$9="x",Toimenpiteet!$E$60,0)+IF(J$10="x",Toimenpiteet!$E$88,0))/(1+$C$13)^EI$61</f>
        <v>149.09700805925362</v>
      </c>
      <c r="EJ134" s="37">
        <f ca="1">IF(K$11="x",Toimenpiteet!$E$115,BJ134*(CJ134/1000)+(Satokasvi!$E$28-Satokasvi!$E$7)+IF(K$8="x",Toimenpiteet!$E$29,0)+IF(K$9="x",Toimenpiteet!$E$60,0)+IF(K$10="x",Toimenpiteet!$E$88,0))/(1+$C$13)^EJ$61</f>
        <v>-203.10043407106113</v>
      </c>
      <c r="EK134" s="37">
        <f ca="1">IF(L$11="x",Toimenpiteet!$E$115,BK134*(CK134/1000)+(Satokasvi!$E$28-Satokasvi!$E$7)+IF(L$8="x",Toimenpiteet!$E$29,0)+IF(L$9="x",Toimenpiteet!$E$60,0)+IF(L$10="x",Toimenpiteet!$E$88,0))/(1+$C$13)^EK$61</f>
        <v>265.84414399540702</v>
      </c>
      <c r="EL134" s="37">
        <f ca="1">IF(M$11="x",Toimenpiteet!$E$115,BL134*(CL134/1000)+(Satokasvi!$E$28-Satokasvi!$E$7)+IF(M$8="x",Toimenpiteet!$E$29,0)+IF(M$9="x",Toimenpiteet!$E$60,0)+IF(M$10="x",Toimenpiteet!$E$88,0))/(1+$C$13)^EL$61</f>
        <v>107.95394954802478</v>
      </c>
      <c r="EM134" s="37">
        <f ca="1">IF(N$11="x",Toimenpiteet!$E$115,BM134*(CM134/1000)+(Satokasvi!$E$28-Satokasvi!$E$7)+IF(N$8="x",Toimenpiteet!$E$29,0)+IF(N$9="x",Toimenpiteet!$E$60,0)+IF(N$10="x",Toimenpiteet!$E$88,0))/(1+$C$13)^EM$61</f>
        <v>291.45098677059821</v>
      </c>
      <c r="EN134" s="37">
        <f ca="1">IF(O$11="x",Toimenpiteet!$E$115,BN134*(CN134/1000)+(Satokasvi!$E$28-Satokasvi!$E$7)+IF(O$8="x",Toimenpiteet!$E$29,0)+IF(O$9="x",Toimenpiteet!$E$60,0)+IF(O$10="x",Toimenpiteet!$E$88,0))/(1+$C$13)^EN$61</f>
        <v>292.5760155465826</v>
      </c>
      <c r="EO134" s="37">
        <f ca="1">IF(P$11="x",Toimenpiteet!$E$115,BO134*(CO134/1000)+(Satokasvi!$E$28-Satokasvi!$E$7)+IF(P$8="x",Toimenpiteet!$E$29,0)+IF(P$9="x",Toimenpiteet!$E$60,0)+IF(P$10="x",Toimenpiteet!$E$88,0))/(1+$C$13)^EO$61</f>
        <v>288.02959047623591</v>
      </c>
      <c r="EP134" s="37">
        <f ca="1">IF(Q$11="x",Toimenpiteet!$E$115,BP134*(CP134/1000)+(Satokasvi!$E$28-Satokasvi!$E$7)+IF(Q$8="x",Toimenpiteet!$E$29,0)+IF(Q$9="x",Toimenpiteet!$E$60,0)+IF(Q$10="x",Toimenpiteet!$E$88,0))/(1+$C$13)^EP$61</f>
        <v>274.77423692600837</v>
      </c>
      <c r="EQ134" s="37">
        <f ca="1">IF(R$11="x",Toimenpiteet!$E$115,BQ134*(CQ134/1000)+(Satokasvi!$E$28-Satokasvi!$E$7)+IF(R$8="x",Toimenpiteet!$E$29,0)+IF(R$9="x",Toimenpiteet!$E$60,0)+IF(R$10="x",Toimenpiteet!$E$88,0))/(1+$C$13)^EQ$61</f>
        <v>249.50652123126343</v>
      </c>
      <c r="ER134" s="37">
        <f ca="1">IF(S$11="x",Toimenpiteet!$E$115,BR134*(CR134/1000)+(Satokasvi!$E$28-Satokasvi!$E$7)+IF(S$8="x",Toimenpiteet!$E$29,0)+IF(S$9="x",Toimenpiteet!$E$60,0)+IF(S$10="x",Toimenpiteet!$E$88,0))/(1+$C$13)^ER$61</f>
        <v>233.32924170978748</v>
      </c>
      <c r="ES134" s="37">
        <f ca="1">IF(T$11="x",Toimenpiteet!$E$115,BS134*(CS134/1000)+(Satokasvi!$E$28-Satokasvi!$E$7)+IF(T$8="x",Toimenpiteet!$E$29,0)+IF(T$9="x",Toimenpiteet!$E$60,0)+IF(T$10="x",Toimenpiteet!$E$88,0))/(1+$C$13)^ES$61</f>
        <v>-155.65957101831492</v>
      </c>
      <c r="ET134" s="37">
        <f ca="1">IF(U$11="x",Toimenpiteet!$E$115,BT134*(CT134/1000)+(Satokasvi!$E$28-Satokasvi!$E$7)+IF(U$8="x",Toimenpiteet!$E$29,0)+IF(U$9="x",Toimenpiteet!$E$60,0)+IF(U$10="x",Toimenpiteet!$E$88,0))/(1+$C$13)^ET$61</f>
        <v>-151.12579710516013</v>
      </c>
      <c r="EU134" s="37">
        <f ca="1">IF(V$11="x",Toimenpiteet!$E$115,BU134*(CU134/1000)+(Satokasvi!$E$28-Satokasvi!$E$7)+IF(V$8="x",Toimenpiteet!$E$29,0)+IF(V$9="x",Toimenpiteet!$E$60,0)+IF(V$10="x",Toimenpiteet!$E$88,0))/(1+$C$13)^EU$61</f>
        <v>228.54715212402192</v>
      </c>
      <c r="EV134" s="37">
        <f ca="1">IF(W$11="x",Toimenpiteet!$E$115,BV134*(CV134/1000)+(Satokasvi!$E$28-Satokasvi!$E$7)+IF(W$8="x",Toimenpiteet!$E$29,0)+IF(W$9="x",Toimenpiteet!$E$60,0)+IF(W$10="x",Toimenpiteet!$E$88,0))/(1+$C$13)^EV$61</f>
        <v>-142.45055811590174</v>
      </c>
      <c r="EW134" s="37">
        <f ca="1">IF(X$11="x",Toimenpiteet!$E$115,BW134*(CW134/1000)+(Satokasvi!$E$28-Satokasvi!$E$7)+IF(X$8="x",Toimenpiteet!$E$29,0)+IF(X$9="x",Toimenpiteet!$E$60,0)+IF(X$10="x",Toimenpiteet!$E$88,0))/(1+$C$13)^EW$61</f>
        <v>117.4103166363103</v>
      </c>
      <c r="EX134" s="37">
        <f ca="1">IF(Y$11="x",Toimenpiteet!$E$115,BX134*(CX134/1000)+(Satokasvi!$E$28-Satokasvi!$E$7)+IF(Y$8="x",Toimenpiteet!$E$29,0)+IF(Y$9="x",Toimenpiteet!$E$60,0)+IF(Y$10="x",Toimenpiteet!$E$88,0))/(1+$C$13)^EX$61</f>
        <v>121.82171925381654</v>
      </c>
      <c r="EY134" s="37">
        <f ca="1">IF(Z$11="x",Toimenpiteet!$E$115,BY134*(CY134/1000)+(Satokasvi!$E$28-Satokasvi!$E$7)+IF(Z$8="x",Toimenpiteet!$E$29,0)+IF(Z$9="x",Toimenpiteet!$E$60,0)+IF(Z$10="x",Toimenpiteet!$E$88,0))/(1+$C$13)^EY$61</f>
        <v>-130.36244012997</v>
      </c>
      <c r="EZ134" s="37">
        <f ca="1">IF(AA$11="x",Toimenpiteet!$E$115,BZ134*(CZ134/1000)+(Satokasvi!$E$28-Satokasvi!$E$7)+IF(AA$8="x",Toimenpiteet!$E$29,0)+IF(AA$9="x",Toimenpiteet!$E$60,0)+IF(AA$10="x",Toimenpiteet!$E$88,0))/(1+$C$13)^EZ$61</f>
        <v>166.63107372099469</v>
      </c>
      <c r="FA134" s="37"/>
      <c r="FB134" s="37">
        <f t="shared" ca="1" si="118"/>
        <v>-257.28155339805824</v>
      </c>
      <c r="FC134" s="37">
        <f t="shared" ca="1" si="119"/>
        <v>-507.06946931850314</v>
      </c>
      <c r="FD134" s="37">
        <f t="shared" ca="1" si="120"/>
        <v>-749.58200904709042</v>
      </c>
      <c r="FE134" s="37">
        <f t="shared" ca="1" si="121"/>
        <v>-350.02704744904173</v>
      </c>
      <c r="FF134" s="37">
        <f t="shared" ca="1" si="122"/>
        <v>-578.61837531084518</v>
      </c>
      <c r="FG134" s="37">
        <f t="shared" ca="1" si="123"/>
        <v>-531.72494367936133</v>
      </c>
      <c r="FH134" s="37">
        <f t="shared" ca="1" si="124"/>
        <v>-251.5977621357128</v>
      </c>
      <c r="FI134" s="37">
        <f t="shared" ca="1" si="125"/>
        <v>-102.50075407645917</v>
      </c>
      <c r="FJ134" s="37">
        <f t="shared" ca="1" si="126"/>
        <v>-305.6011881475203</v>
      </c>
      <c r="FK134" s="37">
        <f t="shared" ca="1" si="127"/>
        <v>-39.757044152113281</v>
      </c>
      <c r="FL134" s="37">
        <f t="shared" ca="1" si="128"/>
        <v>68.1969053959115</v>
      </c>
      <c r="FM134" s="37">
        <f t="shared" ca="1" si="129"/>
        <v>359.64789216650968</v>
      </c>
      <c r="FN134" s="37">
        <f t="shared" ca="1" si="130"/>
        <v>652.22390771309233</v>
      </c>
      <c r="FO134" s="37">
        <f t="shared" ca="1" si="131"/>
        <v>940.25349818932818</v>
      </c>
      <c r="FP134" s="37">
        <f t="shared" ca="1" si="132"/>
        <v>1215.0277351153366</v>
      </c>
      <c r="FQ134" s="37">
        <f t="shared" ca="1" si="133"/>
        <v>1464.5342563465999</v>
      </c>
      <c r="FR134" s="37">
        <f t="shared" ca="1" si="134"/>
        <v>1697.8634980563875</v>
      </c>
      <c r="FS134" s="37">
        <f t="shared" ca="1" si="135"/>
        <v>1542.2039270380726</v>
      </c>
      <c r="FT134" s="37">
        <f t="shared" ca="1" si="136"/>
        <v>1391.0781299329124</v>
      </c>
      <c r="FU134" s="37">
        <f t="shared" ca="1" si="137"/>
        <v>1619.6252820569343</v>
      </c>
      <c r="FV134" s="37">
        <f t="shared" ca="1" si="138"/>
        <v>1477.1747239410327</v>
      </c>
      <c r="FW134" s="37">
        <f t="shared" ca="1" si="139"/>
        <v>1594.5850405773429</v>
      </c>
      <c r="FX134" s="37">
        <f t="shared" ca="1" si="140"/>
        <v>1716.4067598311594</v>
      </c>
      <c r="FY134" s="37">
        <f t="shared" ca="1" si="141"/>
        <v>1586.0443197011894</v>
      </c>
      <c r="FZ134" s="37">
        <f t="shared" ca="1" si="142"/>
        <v>1752.675393422184</v>
      </c>
      <c r="GA134" s="37"/>
      <c r="GB134" s="37">
        <f t="shared" ca="1" si="143"/>
        <v>-257.28155339805824</v>
      </c>
      <c r="GC134" s="37">
        <f t="shared" ca="1" si="144"/>
        <v>-507.06946931850314</v>
      </c>
      <c r="GD134" s="37">
        <f t="shared" ca="1" si="94"/>
        <v>-749.58200904709042</v>
      </c>
      <c r="GE134" s="37">
        <f t="shared" ca="1" si="95"/>
        <v>-350.02704744904173</v>
      </c>
      <c r="GF134" s="37">
        <f t="shared" ca="1" si="96"/>
        <v>-578.61837531084518</v>
      </c>
      <c r="GG134" s="37">
        <f t="shared" ca="1" si="97"/>
        <v>-531.72494367936133</v>
      </c>
      <c r="GH134" s="37">
        <f t="shared" ca="1" si="98"/>
        <v>-251.5977621357128</v>
      </c>
      <c r="GI134" s="37">
        <f t="shared" ca="1" si="99"/>
        <v>-102.50075407645917</v>
      </c>
      <c r="GJ134" s="37">
        <f t="shared" ca="1" si="100"/>
        <v>-305.6011881475203</v>
      </c>
      <c r="GK134" s="37">
        <f t="shared" ca="1" si="101"/>
        <v>-39.757044152113281</v>
      </c>
      <c r="GL134" s="37">
        <f t="shared" ca="1" si="102"/>
        <v>68.1969053959115</v>
      </c>
      <c r="GM134" s="37">
        <f t="shared" ca="1" si="103"/>
        <v>359.64789216650968</v>
      </c>
      <c r="GN134" s="37">
        <f t="shared" ca="1" si="104"/>
        <v>652.22390771309233</v>
      </c>
      <c r="GO134" s="37">
        <f t="shared" ca="1" si="105"/>
        <v>940.25349818932818</v>
      </c>
      <c r="GP134" s="37">
        <f t="shared" ca="1" si="106"/>
        <v>1215.0277351153366</v>
      </c>
      <c r="GQ134" s="37">
        <f t="shared" ca="1" si="107"/>
        <v>1464.5342563465999</v>
      </c>
      <c r="GR134" s="37">
        <f t="shared" ca="1" si="108"/>
        <v>1697.8634980563875</v>
      </c>
      <c r="GS134" s="37">
        <f t="shared" ca="1" si="109"/>
        <v>1542.2039270380726</v>
      </c>
      <c r="GT134" s="37">
        <f t="shared" ca="1" si="110"/>
        <v>1391.0781299329124</v>
      </c>
      <c r="GU134" s="37">
        <f t="shared" ca="1" si="111"/>
        <v>1619.6252820569343</v>
      </c>
      <c r="GV134" s="37">
        <f t="shared" ca="1" si="112"/>
        <v>1477.1747239410327</v>
      </c>
      <c r="GW134" s="37">
        <f t="shared" ca="1" si="113"/>
        <v>1594.5850405773429</v>
      </c>
      <c r="GX134" s="37">
        <f t="shared" ca="1" si="114"/>
        <v>1716.4067598311594</v>
      </c>
      <c r="GY134" s="37">
        <f t="shared" ca="1" si="115"/>
        <v>1586.0443197011894</v>
      </c>
      <c r="GZ134" s="37">
        <f t="shared" ca="1" si="116"/>
        <v>1752.675393422184</v>
      </c>
      <c r="HA134" s="37"/>
      <c r="HB134" s="37">
        <f t="shared" ca="1" si="147"/>
        <v>-578.61837531084518</v>
      </c>
      <c r="HC134" s="37">
        <f t="shared" ca="1" si="145"/>
        <v>-578.61837531084518</v>
      </c>
      <c r="HD134" s="37">
        <f t="shared" ca="1" si="146"/>
        <v>0</v>
      </c>
      <c r="HE134" s="5"/>
      <c r="HF134" s="37">
        <f t="shared" si="148"/>
        <v>5.5555555555555525E-2</v>
      </c>
      <c r="HG134" s="37">
        <f>$HG$71</f>
        <v>-1.1111111111111103E-2</v>
      </c>
      <c r="HH134" s="19">
        <f>IF(C$11="x",0,Satokasvi!$H$6*(1+$HF134)*(1+_xlfn.XLOOKUP($HG134,$HG$67:$HG$76,HH$67:HH$76)))</f>
        <v>2635.9567901234573</v>
      </c>
      <c r="HI134" s="35">
        <f>IF(D$11="x",0,Satokasvi!$H$6*(1+$HF134)*(1+_xlfn.XLOOKUP($HG134,$HG$67:$HG$76,HI$67:HI$76)))</f>
        <v>2633.0246913580249</v>
      </c>
      <c r="HJ134" s="35">
        <f>IF(E$11="x",0,Satokasvi!$H$6*(1+$HF134)*(1+_xlfn.XLOOKUP($HG134,$HG$67:$HG$76,HJ$67:HJ$76)))</f>
        <v>2630.0925925925931</v>
      </c>
      <c r="HK134" s="35">
        <f>IF(F$11="x",0,Satokasvi!$H$6*(1+$HF134)*(1+_xlfn.XLOOKUP($HG134,$HG$67:$HG$76,HK$67:HK$76)))</f>
        <v>2627.1604938271607</v>
      </c>
      <c r="HL134" s="35">
        <f>IF(G$11="x",0,Satokasvi!$H$6*(1+$HF134)*(1+_xlfn.XLOOKUP($HG134,$HG$67:$HG$76,HL$67:HL$76)))</f>
        <v>2624.2283950617289</v>
      </c>
      <c r="HM134" s="35">
        <f>IF(H$11="x",0,Satokasvi!$H$6*(1+$HF134)*(1+_xlfn.XLOOKUP($HG134,$HG$67:$HG$76,HM$67:HM$76)))</f>
        <v>2621.2962962962965</v>
      </c>
      <c r="HN134" s="35">
        <f>IF(I$11="x",0,Satokasvi!$H$6*(1+$HF134)*(1+_xlfn.XLOOKUP($HG134,$HG$67:$HG$76,HN$67:HN$76)))</f>
        <v>2618.3641975308647</v>
      </c>
      <c r="HO134" s="35">
        <f>IF(J$11="x",0,Satokasvi!$H$6*(1+$HF134)*(1+_xlfn.XLOOKUP($HG134,$HG$67:$HG$76,HO$67:HO$76)))</f>
        <v>2615.4320987654323</v>
      </c>
      <c r="HP134" s="35">
        <f>IF(K$11="x",0,Satokasvi!$H$6*(1+$HF134)*(1+_xlfn.XLOOKUP($HG134,$HG$67:$HG$76,HP$67:HP$76)))</f>
        <v>2612.5</v>
      </c>
      <c r="HQ134" s="35">
        <f>IF(L$11="x",0,Satokasvi!$H$6*(1+$HF134)*(1+_xlfn.XLOOKUP($HG134,$HG$67:$HG$76,HQ$67:HQ$76)))</f>
        <v>2609.5679012345681</v>
      </c>
      <c r="HR134" s="35">
        <f>IF(M$11="x",0,Satokasvi!$H$6*(1+$HF134)*(1+_xlfn.XLOOKUP($HG134,$HG$67:$HG$76,HR$67:HR$76)))</f>
        <v>2609.5679012345681</v>
      </c>
      <c r="HS134" s="35">
        <f>IF(N$11="x",0,Satokasvi!$H$6*(1+$HF134)*(1+_xlfn.XLOOKUP($HG134,$HG$67:$HG$76,HS$67:HS$76)))</f>
        <v>2609.5679012345681</v>
      </c>
      <c r="HT134" s="35">
        <f>IF(O$11="x",0,Satokasvi!$H$6*(1+$HF134)*(1+_xlfn.XLOOKUP($HG134,$HG$67:$HG$76,HT$67:HT$76)))</f>
        <v>2609.5679012345681</v>
      </c>
      <c r="HU134" s="35">
        <f>IF(P$11="x",0,Satokasvi!$H$6*(1+$HF134)*(1+_xlfn.XLOOKUP($HG134,$HG$67:$HG$76,HU$67:HU$76)))</f>
        <v>2609.5679012345681</v>
      </c>
      <c r="HV134" s="35">
        <f>IF(Q$11="x",0,Satokasvi!$H$6*(1+$HF134)*(1+_xlfn.XLOOKUP($HG134,$HG$67:$HG$76,HV$67:HV$76)))</f>
        <v>2609.5679012345681</v>
      </c>
      <c r="HW134" s="35">
        <f>IF(R$11="x",0,Satokasvi!$H$6*(1+$HF134)*(1+_xlfn.XLOOKUP($HG134,$HG$67:$HG$76,HW$67:HW$76)))</f>
        <v>2609.5679012345681</v>
      </c>
      <c r="HX134" s="35">
        <f>IF(S$11="x",0,Satokasvi!$H$6*(1+$HF134)*(1+_xlfn.XLOOKUP($HG134,$HG$67:$HG$76,HX$67:HX$76)))</f>
        <v>2609.5679012345681</v>
      </c>
      <c r="HY134" s="35">
        <f>IF(T$11="x",0,Satokasvi!$H$6*(1+$HF134)*(1+_xlfn.XLOOKUP($HG134,$HG$67:$HG$76,HY$67:HY$76)))</f>
        <v>2609.5679012345681</v>
      </c>
      <c r="HZ134" s="35">
        <f>IF(U$11="x",0,Satokasvi!$H$6*(1+$HF134)*(1+_xlfn.XLOOKUP($HG134,$HG$67:$HG$76,HZ$67:HZ$76)))</f>
        <v>2609.5679012345681</v>
      </c>
      <c r="IA134" s="35">
        <f>IF(V$11="x",0,Satokasvi!$H$6*(1+$HF134)*(1+_xlfn.XLOOKUP($HG134,$HG$67:$HG$76,IA$67:IA$76)))</f>
        <v>2609.5679012345681</v>
      </c>
      <c r="IB134" s="35">
        <f>IF(W$11="x",0,Satokasvi!$H$6*(1+$HF134)*(1+_xlfn.XLOOKUP($HG134,$HG$67:$HG$76,IB$67:IB$76)))</f>
        <v>2609.5679012345681</v>
      </c>
      <c r="IC134" s="35">
        <f>IF(X$11="x",0,Satokasvi!$H$6*(1+$HF134)*(1+_xlfn.XLOOKUP($HG134,$HG$67:$HG$76,IC$67:IC$76)))</f>
        <v>2609.5679012345681</v>
      </c>
      <c r="ID134" s="35">
        <f>IF(Y$11="x",0,Satokasvi!$H$6*(1+$HF134)*(1+_xlfn.XLOOKUP($HG134,$HG$67:$HG$76,ID$67:ID$76)))</f>
        <v>2609.5679012345681</v>
      </c>
      <c r="IE134" s="35">
        <f>IF(Z$11="x",0,Satokasvi!$H$6*(1+$HF134)*(1+_xlfn.XLOOKUP($HG134,$HG$67:$HG$76,IE$67:IE$76)))</f>
        <v>2609.5679012345681</v>
      </c>
      <c r="IF134" s="35">
        <f>IF(AA$11="x",0,Satokasvi!$H$6*(1+$HF134)*(1+_xlfn.XLOOKUP($HG134,$HG$67:$HG$76,IF$67:IF$76)))</f>
        <v>2609.5679012345681</v>
      </c>
    </row>
    <row r="135" spans="2:240" x14ac:dyDescent="0.35">
      <c r="B135" s="15">
        <f t="shared" ca="1" si="117"/>
        <v>0.5426589591822627</v>
      </c>
      <c r="C135" s="15">
        <f t="shared" ca="1" si="117"/>
        <v>0.27979701898182718</v>
      </c>
      <c r="D135" s="15">
        <f t="shared" ca="1" si="117"/>
        <v>0.85826713170421287</v>
      </c>
      <c r="E135" s="15">
        <f t="shared" ca="1" si="117"/>
        <v>0.4546390369552189</v>
      </c>
      <c r="F135" s="15">
        <f t="shared" ca="1" si="117"/>
        <v>0.74588103210432788</v>
      </c>
      <c r="G135" s="15">
        <f t="shared" ca="1" si="117"/>
        <v>0.88781397911686777</v>
      </c>
      <c r="H135" s="15">
        <f t="shared" ca="1" si="117"/>
        <v>0.69494278359754447</v>
      </c>
      <c r="I135" s="15">
        <f t="shared" ca="1" si="117"/>
        <v>0.64568113157733142</v>
      </c>
      <c r="J135" s="15">
        <f t="shared" ca="1" si="117"/>
        <v>0.42767534620885939</v>
      </c>
      <c r="K135" s="15">
        <f t="shared" ca="1" si="117"/>
        <v>0.23117027218740271</v>
      </c>
      <c r="L135" s="15">
        <f t="shared" ca="1" si="117"/>
        <v>0.69691403858507484</v>
      </c>
      <c r="M135" s="15">
        <f t="shared" ca="1" si="117"/>
        <v>6.3791707550950538E-2</v>
      </c>
      <c r="N135" s="15">
        <f t="shared" ca="1" si="117"/>
        <v>0.76497776250817673</v>
      </c>
      <c r="O135" s="15">
        <f t="shared" ca="1" si="117"/>
        <v>4.8738757479636408E-2</v>
      </c>
      <c r="P135" s="15">
        <f t="shared" ca="1" si="117"/>
        <v>0.90525647898245309</v>
      </c>
      <c r="Q135" s="15">
        <f t="shared" ca="1" si="117"/>
        <v>0.38350557052202894</v>
      </c>
      <c r="R135" s="15">
        <f t="shared" ca="1" si="93"/>
        <v>0.87539575694902361</v>
      </c>
      <c r="S135" s="15">
        <f t="shared" ca="1" si="93"/>
        <v>0.84482308367924175</v>
      </c>
      <c r="T135" s="15">
        <f t="shared" ca="1" si="88"/>
        <v>0.91618978259202355</v>
      </c>
      <c r="U135" s="15">
        <f t="shared" ca="1" si="88"/>
        <v>0.63436862957782814</v>
      </c>
      <c r="V135" s="15">
        <f t="shared" ca="1" si="88"/>
        <v>0.61198685580950873</v>
      </c>
      <c r="W135" s="15">
        <f t="shared" ca="1" si="88"/>
        <v>0.55459634205295572</v>
      </c>
      <c r="X135" s="15">
        <f t="shared" ca="1" si="88"/>
        <v>0.15625608377872946</v>
      </c>
      <c r="Y135" s="15">
        <f t="shared" ca="1" si="88"/>
        <v>0.69429809095724482</v>
      </c>
      <c r="Z135" s="15">
        <f t="shared" ca="1" si="88"/>
        <v>0.77145496769533795</v>
      </c>
      <c r="AB135" s="5">
        <f ca="1">_xlfn.NORM.INV(B135,Satokasvi!$H$8,Satokasvi!$I$8)*_xlfn.BINOM.INV(1,(1-Satokasvi!$H$15),B135)</f>
        <v>2526.7836867618671</v>
      </c>
      <c r="AC135" s="5">
        <f ca="1">_xlfn.NORM.INV(C135,Satokasvi!$H$8,Satokasvi!$I$8)*_xlfn.BINOM.INV(1,(1-Satokasvi!$H$15),C135)</f>
        <v>2354.1388487999525</v>
      </c>
      <c r="AD135" s="5">
        <f ca="1">_xlfn.NORM.INV(D135,Satokasvi!$H$8,Satokasvi!$I$8)*_xlfn.BINOM.INV(1,(1-Satokasvi!$H$15),D135)</f>
        <v>2768.1415835143735</v>
      </c>
      <c r="AE135" s="5">
        <f ca="1">_xlfn.NORM.INV(E135,Satokasvi!$H$8,Satokasvi!$I$8)*_xlfn.BINOM.INV(1,(1-Satokasvi!$H$15),E135)</f>
        <v>2471.5127032609598</v>
      </c>
      <c r="AF135" s="5">
        <f ca="1">_xlfn.NORM.INV(F135,Satokasvi!$H$8,Satokasvi!$I$8)*_xlfn.BINOM.INV(1,(1-Satokasvi!$H$15),F135)</f>
        <v>2665.3959721567644</v>
      </c>
      <c r="AG135" s="5">
        <f ca="1">_xlfn.NORM.INV(G135,Satokasvi!$H$8,Satokasvi!$I$8)*_xlfn.BINOM.INV(1,(1-Satokasvi!$H$15),G135)</f>
        <v>2803.7460996907862</v>
      </c>
      <c r="AH135" s="5">
        <f ca="1">_xlfn.NORM.INV(H135,Satokasvi!$H$8,Satokasvi!$I$8)*_xlfn.BINOM.INV(1,(1-Satokasvi!$H$15),H135)</f>
        <v>2627.4775296079733</v>
      </c>
      <c r="AI135" s="5">
        <f ca="1">_xlfn.NORM.INV(I135,Satokasvi!$H$8,Satokasvi!$I$8)*_xlfn.BINOM.INV(1,(1-Satokasvi!$H$15),I135)</f>
        <v>2593.4215690522337</v>
      </c>
      <c r="AJ135" s="5">
        <f ca="1">_xlfn.NORM.INV(J135,Satokasvi!$H$8,Satokasvi!$I$8)*_xlfn.BINOM.INV(1,(1-Satokasvi!$H$15),J135)</f>
        <v>2454.4260811701015</v>
      </c>
      <c r="AK135" s="5">
        <f ca="1">_xlfn.NORM.INV(K135,Satokasvi!$H$8,Satokasvi!$I$8)*_xlfn.BINOM.INV(1,(1-Satokasvi!$H$15),K135)</f>
        <v>0</v>
      </c>
      <c r="AL135" s="5">
        <f ca="1">_xlfn.NORM.INV(L135,Satokasvi!$H$8,Satokasvi!$I$8)*_xlfn.BINOM.INV(1,(1-Satokasvi!$H$15),L135)</f>
        <v>2628.8863608094057</v>
      </c>
      <c r="AM135" s="5">
        <f ca="1">_xlfn.NORM.INV(M135,Satokasvi!$H$8,Satokasvi!$I$8)*_xlfn.BINOM.INV(1,(1-Satokasvi!$H$15),M135)</f>
        <v>0</v>
      </c>
      <c r="AN135" s="5">
        <f ca="1">_xlfn.NORM.INV(N135,Satokasvi!$H$8,Satokasvi!$I$8)*_xlfn.BINOM.INV(1,(1-Satokasvi!$H$15),N135)</f>
        <v>2680.6016725042709</v>
      </c>
      <c r="AO135" s="5">
        <f ca="1">_xlfn.NORM.INV(O135,Satokasvi!$H$8,Satokasvi!$I$8)*_xlfn.BINOM.INV(1,(1-Satokasvi!$H$15),O135)</f>
        <v>0</v>
      </c>
      <c r="AP135" s="5">
        <f ca="1">_xlfn.NORM.INV(P135,Satokasvi!$H$8,Satokasvi!$I$8)*_xlfn.BINOM.INV(1,(1-Satokasvi!$H$15),P135)</f>
        <v>2828.0245212609066</v>
      </c>
      <c r="AQ135" s="5">
        <f ca="1">_xlfn.NORM.INV(Q135,Satokasvi!$H$8,Satokasvi!$I$8)*_xlfn.BINOM.INV(1,(1-Satokasvi!$H$15),Q135)</f>
        <v>2425.9283246593268</v>
      </c>
      <c r="AR135" s="5">
        <f ca="1">_xlfn.NORM.INV(R135,Satokasvi!$H$8,Satokasvi!$I$8)*_xlfn.BINOM.INV(1,(1-Satokasvi!$H$15),R135)</f>
        <v>2788.0685069437864</v>
      </c>
      <c r="AS135" s="5">
        <f ca="1">_xlfn.NORM.INV(S135,Satokasvi!$H$8,Satokasvi!$I$8)*_xlfn.BINOM.INV(1,(1-Satokasvi!$H$15),S135)</f>
        <v>2753.619966122279</v>
      </c>
      <c r="AT135" s="5">
        <f ca="1">_xlfn.NORM.INV(T135,Satokasvi!$H$8,Satokasvi!$I$8)*_xlfn.BINOM.INV(1,(1-Satokasvi!$H$15),T135)</f>
        <v>2844.9725659276114</v>
      </c>
      <c r="AU135" s="5">
        <f ca="1">_xlfn.NORM.INV(U135,Satokasvi!$H$8,Satokasvi!$I$8)*_xlfn.BINOM.INV(1,(1-Satokasvi!$H$15),U135)</f>
        <v>2585.8615723756197</v>
      </c>
      <c r="AV135" s="5">
        <f ca="1">_xlfn.NORM.INV(V135,Satokasvi!$H$8,Satokasvi!$I$8)*_xlfn.BINOM.INV(1,(1-Satokasvi!$H$15),V135)</f>
        <v>2571.1253085375333</v>
      </c>
      <c r="AW135" s="5">
        <f ca="1">_xlfn.NORM.INV(W135,Satokasvi!$H$8,Satokasvi!$I$8)*_xlfn.BINOM.INV(1,(1-Satokasvi!$H$15),W135)</f>
        <v>2534.3206840039597</v>
      </c>
      <c r="AX135" s="5">
        <f ca="1">_xlfn.NORM.INV(X135,Satokasvi!$H$8,Satokasvi!$I$8)*_xlfn.BINOM.INV(1,(1-Satokasvi!$H$15),X135)</f>
        <v>0</v>
      </c>
      <c r="AY135" s="5">
        <f ca="1">_xlfn.NORM.INV(Y135,Satokasvi!$H$8,Satokasvi!$I$8)*_xlfn.BINOM.INV(1,(1-Satokasvi!$H$15),Y135)</f>
        <v>2627.0176551424402</v>
      </c>
      <c r="AZ135" s="5">
        <f ca="1">_xlfn.NORM.INV(Z135,Satokasvi!$H$8,Satokasvi!$I$8)*_xlfn.BINOM.INV(1,(1-Satokasvi!$H$15),Z135)</f>
        <v>2685.9117485911265</v>
      </c>
      <c r="BB135" s="5">
        <f ca="1">IF(C$11="x",0,_xlfn.NORM.INV(B135,Satokasvi!$H$8,Satokasvi!$I$8)*IF(C$8="x",(1+Toimenpiteet!$C$7),1)*IF(C$9="x",(1+Toimenpiteet!$C$34),1)*(1+C$30)*_xlfn.BINOM.INV(1,(1-(Satokasvi!$H$15*(1+C$41))),B135))</f>
        <v>2526.7836867618671</v>
      </c>
      <c r="BC135" s="5">
        <f ca="1">IF(D$11="x",0,_xlfn.NORM.INV(C135,Satokasvi!$H$8,Satokasvi!$I$8)*IF(D$8="x",(1+Toimenpiteet!$C$7),1)*IF(D$9="x",(1+Toimenpiteet!$C$34),1)*(1+D$30)*_xlfn.BINOM.INV(1,(1-(Satokasvi!$H$15*(1+D$41))),C135))</f>
        <v>2354.1388487999525</v>
      </c>
      <c r="BD135" s="5">
        <f ca="1">IF(E$11="x",0,_xlfn.NORM.INV(D135,Satokasvi!$H$8,Satokasvi!$I$8)*IF(E$8="x",(1+Toimenpiteet!$C$7),1)*IF(E$9="x",(1+Toimenpiteet!$C$34),1)*(1+E$30)*_xlfn.BINOM.INV(1,(1-(Satokasvi!$H$15*(1+E$41))),D135))</f>
        <v>2768.1415835143735</v>
      </c>
      <c r="BE135" s="5">
        <f ca="1">IF(F$11="x",0,_xlfn.NORM.INV(E135,Satokasvi!$H$8,Satokasvi!$I$8)*IF(F$8="x",(1+Toimenpiteet!$C$7),1)*IF(F$9="x",(1+Toimenpiteet!$C$34),1)*(1+F$30)*_xlfn.BINOM.INV(1,(1-(Satokasvi!$H$15*(1+F$41))),E135))</f>
        <v>2471.5127032609598</v>
      </c>
      <c r="BF135" s="5">
        <f ca="1">IF(G$11="x",0,_xlfn.NORM.INV(F135,Satokasvi!$H$8,Satokasvi!$I$8)*IF(G$8="x",(1+Toimenpiteet!$C$7),1)*IF(G$9="x",(1+Toimenpiteet!$C$34),1)*(1+G$30)*_xlfn.BINOM.INV(1,(1-(Satokasvi!$H$15*(1+G$41))),F135))</f>
        <v>2665.3959721567644</v>
      </c>
      <c r="BG135" s="5">
        <f ca="1">IF(H$11="x",0,_xlfn.NORM.INV(G135,Satokasvi!$H$8,Satokasvi!$I$8)*IF(H$8="x",(1+Toimenpiteet!$C$7),1)*IF(H$9="x",(1+Toimenpiteet!$C$34),1)*(1+H$30)*_xlfn.BINOM.INV(1,(1-(Satokasvi!$H$15*(1+H$41))),G135))</f>
        <v>2803.7460996907862</v>
      </c>
      <c r="BH135" s="5">
        <f ca="1">IF(I$11="x",0,_xlfn.NORM.INV(H135,Satokasvi!$H$8,Satokasvi!$I$8)*IF(I$8="x",(1+Toimenpiteet!$C$7),1)*IF(I$9="x",(1+Toimenpiteet!$C$34),1)*(1+I$30)*_xlfn.BINOM.INV(1,(1-(Satokasvi!$H$15*(1+I$41))),H135))</f>
        <v>2627.4775296079733</v>
      </c>
      <c r="BI135" s="5">
        <f ca="1">IF(J$11="x",0,_xlfn.NORM.INV(I135,Satokasvi!$H$8,Satokasvi!$I$8)*IF(J$8="x",(1+Toimenpiteet!$C$7),1)*IF(J$9="x",(1+Toimenpiteet!$C$34),1)*(1+J$30)*_xlfn.BINOM.INV(1,(1-(Satokasvi!$H$15*(1+J$41))),I135))</f>
        <v>2593.4215690522337</v>
      </c>
      <c r="BJ135" s="5">
        <f ca="1">IF(K$11="x",0,_xlfn.NORM.INV(J135,Satokasvi!$H$8,Satokasvi!$I$8)*IF(K$8="x",(1+Toimenpiteet!$C$7),1)*IF(K$9="x",(1+Toimenpiteet!$C$34),1)*(1+K$30)*_xlfn.BINOM.INV(1,(1-(Satokasvi!$H$15*(1+K$41))),J135))</f>
        <v>2454.4260811701015</v>
      </c>
      <c r="BK135" s="5">
        <f ca="1">IF(L$11="x",0,_xlfn.NORM.INV(K135,Satokasvi!$H$8,Satokasvi!$I$8)*IF(L$8="x",(1+Toimenpiteet!$C$7),1)*IF(L$9="x",(1+Toimenpiteet!$C$34),1)*(1+L$30)*_xlfn.BINOM.INV(1,(1-(Satokasvi!$H$15*(1+L$41))),K135))</f>
        <v>0</v>
      </c>
      <c r="BL135" s="5">
        <f ca="1">IF(M$11="x",0,_xlfn.NORM.INV(L135,Satokasvi!$H$8,Satokasvi!$I$8)*IF(M$8="x",(1+Toimenpiteet!$C$7),1)*IF(M$9="x",(1+Toimenpiteet!$C$34),1)*(1+M$30)*_xlfn.BINOM.INV(1,(1-(Satokasvi!$H$15*(1+M$41))),L135))</f>
        <v>2628.8863608094057</v>
      </c>
      <c r="BM135" s="5">
        <f ca="1">IF(N$11="x",0,_xlfn.NORM.INV(M135,Satokasvi!$H$8,Satokasvi!$I$8)*IF(N$8="x",(1+Toimenpiteet!$C$7),1)*IF(N$9="x",(1+Toimenpiteet!$C$34),1)*(1+N$30)*_xlfn.BINOM.INV(1,(1-(Satokasvi!$H$15*(1+N$41))),M135))</f>
        <v>0</v>
      </c>
      <c r="BN135" s="5">
        <f ca="1">IF(O$11="x",0,_xlfn.NORM.INV(N135,Satokasvi!$H$8,Satokasvi!$I$8)*IF(O$8="x",(1+Toimenpiteet!$C$7),1)*IF(O$9="x",(1+Toimenpiteet!$C$34),1)*(1+O$30)*_xlfn.BINOM.INV(1,(1-(Satokasvi!$H$15*(1+O$41))),N135))</f>
        <v>2680.6016725042709</v>
      </c>
      <c r="BO135" s="5">
        <f ca="1">IF(P$11="x",0,_xlfn.NORM.INV(O135,Satokasvi!$H$8,Satokasvi!$I$8)*IF(P$8="x",(1+Toimenpiteet!$C$7),1)*IF(P$9="x",(1+Toimenpiteet!$C$34),1)*(1+P$30)*_xlfn.BINOM.INV(1,(1-(Satokasvi!$H$15*(1+P$41))),O135))</f>
        <v>0</v>
      </c>
      <c r="BP135" s="5">
        <f ca="1">IF(Q$11="x",0,_xlfn.NORM.INV(P135,Satokasvi!$H$8,Satokasvi!$I$8)*IF(Q$8="x",(1+Toimenpiteet!$C$7),1)*IF(Q$9="x",(1+Toimenpiteet!$C$34),1)*(1+Q$30)*_xlfn.BINOM.INV(1,(1-(Satokasvi!$H$15*(1+Q$41))),P135))</f>
        <v>2828.0245212609066</v>
      </c>
      <c r="BQ135" s="5">
        <f ca="1">IF(R$11="x",0,_xlfn.NORM.INV(Q135,Satokasvi!$H$8,Satokasvi!$I$8)*IF(R$8="x",(1+Toimenpiteet!$C$7),1)*IF(R$9="x",(1+Toimenpiteet!$C$34),1)*(1+R$30)*_xlfn.BINOM.INV(1,(1-(Satokasvi!$H$15*(1+R$41))),Q135))</f>
        <v>2425.9283246593268</v>
      </c>
      <c r="BR135" s="5">
        <f ca="1">IF(S$11="x",0,_xlfn.NORM.INV(R135,Satokasvi!$H$8,Satokasvi!$I$8)*IF(S$8="x",(1+Toimenpiteet!$C$7),1)*IF(S$9="x",(1+Toimenpiteet!$C$34),1)*(1+S$30)*_xlfn.BINOM.INV(1,(1-(Satokasvi!$H$15*(1+S$41))),R135))</f>
        <v>2788.0685069437864</v>
      </c>
      <c r="BS135" s="5">
        <f ca="1">IF(T$11="x",0,_xlfn.NORM.INV(S135,Satokasvi!$H$8,Satokasvi!$I$8)*IF(T$8="x",(1+Toimenpiteet!$C$7),1)*IF(T$9="x",(1+Toimenpiteet!$C$34),1)*(1+T$30)*_xlfn.BINOM.INV(1,(1-(Satokasvi!$H$15*(1+T$41))),S135))</f>
        <v>2753.619966122279</v>
      </c>
      <c r="BT135" s="5">
        <f ca="1">IF(U$11="x",0,_xlfn.NORM.INV(T135,Satokasvi!$H$8,Satokasvi!$I$8)*IF(U$8="x",(1+Toimenpiteet!$C$7),1)*IF(U$9="x",(1+Toimenpiteet!$C$34),1)*(1+U$30)*_xlfn.BINOM.INV(1,(1-(Satokasvi!$H$15*(1+U$41))),T135))</f>
        <v>2844.9725659276114</v>
      </c>
      <c r="BU135" s="5">
        <f ca="1">IF(V$11="x",0,_xlfn.NORM.INV(U135,Satokasvi!$H$8,Satokasvi!$I$8)*IF(V$8="x",(1+Toimenpiteet!$C$7),1)*IF(V$9="x",(1+Toimenpiteet!$C$34),1)*(1+V$30)*_xlfn.BINOM.INV(1,(1-(Satokasvi!$H$15*(1+V$41))),U135))</f>
        <v>2585.8615723756197</v>
      </c>
      <c r="BV135" s="5">
        <f ca="1">IF(W$11="x",0,_xlfn.NORM.INV(V135,Satokasvi!$H$8,Satokasvi!$I$8)*IF(W$8="x",(1+Toimenpiteet!$C$7),1)*IF(W$9="x",(1+Toimenpiteet!$C$34),1)*(1+W$30)*_xlfn.BINOM.INV(1,(1-(Satokasvi!$H$15*(1+W$41))),V135))</f>
        <v>2571.1253085375333</v>
      </c>
      <c r="BW135" s="5">
        <f ca="1">IF(X$11="x",0,_xlfn.NORM.INV(W135,Satokasvi!$H$8,Satokasvi!$I$8)*IF(X$8="x",(1+Toimenpiteet!$C$7),1)*IF(X$9="x",(1+Toimenpiteet!$C$34),1)*(1+X$30)*_xlfn.BINOM.INV(1,(1-(Satokasvi!$H$15*(1+X$41))),W135))</f>
        <v>2534.3206840039597</v>
      </c>
      <c r="BX135" s="5">
        <f ca="1">IF(Y$11="x",0,_xlfn.NORM.INV(X135,Satokasvi!$H$8,Satokasvi!$I$8)*IF(Y$8="x",(1+Toimenpiteet!$C$7),1)*IF(Y$9="x",(1+Toimenpiteet!$C$34),1)*(1+Y$30)*_xlfn.BINOM.INV(1,(1-(Satokasvi!$H$15*(1+Y$41))),X135))</f>
        <v>0</v>
      </c>
      <c r="BY135" s="5">
        <f ca="1">IF(Z$11="x",0,_xlfn.NORM.INV(Y135,Satokasvi!$H$8,Satokasvi!$I$8)*IF(Z$8="x",(1+Toimenpiteet!$C$7),1)*IF(Z$9="x",(1+Toimenpiteet!$C$34),1)*(1+Z$30)*_xlfn.BINOM.INV(1,(1-(Satokasvi!$H$15*(1+Z$41))),Y135))</f>
        <v>2627.0176551424402</v>
      </c>
      <c r="BZ135" s="5">
        <f ca="1">IF(AA$11="x",0,_xlfn.NORM.INV(Z135,Satokasvi!$H$8,Satokasvi!$I$8)*IF(AA$8="x",(1+Toimenpiteet!$C$7),1)*IF(AA$9="x",(1+Toimenpiteet!$C$34),1)*(1+AA$30)*_xlfn.BINOM.INV(1,(1-(Satokasvi!$H$15*(1+AA$41))),Z135))</f>
        <v>2685.9117485911265</v>
      </c>
      <c r="CB135" s="35">
        <f ca="1">_xlfn.NORM.INV(RAND(),Satokasvi!$H$13,Satokasvi!$I$13)</f>
        <v>182.04768207211794</v>
      </c>
      <c r="CC135" s="35">
        <f ca="1">_xlfn.NORM.INV(RAND(),Satokasvi!$H$13,Satokasvi!$I$13)</f>
        <v>191.7597051970547</v>
      </c>
      <c r="CD135" s="35">
        <f ca="1">_xlfn.NORM.INV(RAND(),Satokasvi!$H$13,Satokasvi!$I$13)</f>
        <v>165.35006944625235</v>
      </c>
      <c r="CE135" s="35">
        <f ca="1">_xlfn.NORM.INV(RAND(),Satokasvi!$H$13,Satokasvi!$I$13)</f>
        <v>162.12820628778712</v>
      </c>
      <c r="CF135" s="35">
        <f ca="1">_xlfn.NORM.INV(RAND(),Satokasvi!$H$13,Satokasvi!$I$13)</f>
        <v>188.21006130200831</v>
      </c>
      <c r="CG135" s="35">
        <f ca="1">_xlfn.NORM.INV(RAND(),Satokasvi!$H$13,Satokasvi!$I$13)</f>
        <v>205.44396529476276</v>
      </c>
      <c r="CH135" s="35">
        <f ca="1">_xlfn.NORM.INV(RAND(),Satokasvi!$H$13,Satokasvi!$I$13)</f>
        <v>214.92551738385467</v>
      </c>
      <c r="CI135" s="35">
        <f ca="1">_xlfn.NORM.INV(RAND(),Satokasvi!$H$13,Satokasvi!$I$13)</f>
        <v>246.01925224534648</v>
      </c>
      <c r="CJ135" s="35">
        <f ca="1">_xlfn.NORM.INV(RAND(),Satokasvi!$H$13,Satokasvi!$I$13)</f>
        <v>196.96117507713694</v>
      </c>
      <c r="CK135" s="35">
        <f ca="1">_xlfn.NORM.INV(RAND(),Satokasvi!$H$13,Satokasvi!$I$13)</f>
        <v>177.10760330343413</v>
      </c>
      <c r="CL135" s="35">
        <f ca="1">_xlfn.NORM.INV(RAND(),Satokasvi!$H$13,Satokasvi!$I$13)</f>
        <v>227.36132923775671</v>
      </c>
      <c r="CM135" s="35">
        <f ca="1">_xlfn.NORM.INV(RAND(),Satokasvi!$H$13,Satokasvi!$I$13)</f>
        <v>237.89461172213197</v>
      </c>
      <c r="CN135" s="35">
        <f ca="1">_xlfn.NORM.INV(RAND(),Satokasvi!$H$13,Satokasvi!$I$13)</f>
        <v>183.86849899439898</v>
      </c>
      <c r="CO135" s="35">
        <f ca="1">_xlfn.NORM.INV(RAND(),Satokasvi!$H$13,Satokasvi!$I$13)</f>
        <v>224.32664678934094</v>
      </c>
      <c r="CP135" s="35">
        <f ca="1">_xlfn.NORM.INV(RAND(),Satokasvi!$H$13,Satokasvi!$I$13)</f>
        <v>163.91366044889486</v>
      </c>
      <c r="CQ135" s="35">
        <f ca="1">_xlfn.NORM.INV(RAND(),Satokasvi!$H$13,Satokasvi!$I$13)</f>
        <v>206.81128303856246</v>
      </c>
      <c r="CR135" s="35">
        <f ca="1">_xlfn.NORM.INV(RAND(),Satokasvi!$H$13,Satokasvi!$I$13)</f>
        <v>279.43756859162534</v>
      </c>
      <c r="CS135" s="35">
        <f ca="1">_xlfn.NORM.INV(RAND(),Satokasvi!$H$13,Satokasvi!$I$13)</f>
        <v>113.4299694606437</v>
      </c>
      <c r="CT135" s="35">
        <f ca="1">_xlfn.NORM.INV(RAND(),Satokasvi!$H$13,Satokasvi!$I$13)</f>
        <v>140.54465555492382</v>
      </c>
      <c r="CU135" s="35">
        <f ca="1">_xlfn.NORM.INV(RAND(),Satokasvi!$H$13,Satokasvi!$I$13)</f>
        <v>238.30131378370228</v>
      </c>
      <c r="CV135" s="35">
        <f ca="1">_xlfn.NORM.INV(RAND(),Satokasvi!$H$13,Satokasvi!$I$13)</f>
        <v>240.96420513518933</v>
      </c>
      <c r="CW135" s="35">
        <f ca="1">_xlfn.NORM.INV(RAND(),Satokasvi!$H$13,Satokasvi!$I$13)</f>
        <v>239.49250160831787</v>
      </c>
      <c r="CX135" s="35">
        <f ca="1">_xlfn.NORM.INV(RAND(),Satokasvi!$H$13,Satokasvi!$I$13)</f>
        <v>219.62493233329383</v>
      </c>
      <c r="CY135" s="35">
        <f ca="1">_xlfn.NORM.INV(RAND(),Satokasvi!$H$13,Satokasvi!$I$13)</f>
        <v>169.33146248192799</v>
      </c>
      <c r="CZ135" s="35">
        <f ca="1">_xlfn.NORM.INV(RAND(),Satokasvi!$H$13,Satokasvi!$I$13)</f>
        <v>190.76168570211249</v>
      </c>
      <c r="DB135" s="37">
        <f ca="1">(AB135*(CB135/1000)+(Satokasvi!$E$28-Satokasvi!$E$7))/(1+$C$13)^DB$61</f>
        <v>189.3156439540179</v>
      </c>
      <c r="DC135" s="37">
        <f ca="1">(AC135*(CC135/1000)+(Satokasvi!$E$28-Satokasvi!$E$7))/(1+$C$13)^DC$61</f>
        <v>175.72718601075752</v>
      </c>
      <c r="DD135" s="37">
        <f ca="1">(AD135*(CD135/1000)+(Satokasvi!$E$28-Satokasvi!$E$7))/(1+$C$13)^DD$61</f>
        <v>176.35914832447685</v>
      </c>
      <c r="DE135" s="37">
        <f ca="1">(AE135*(CE135/1000)+(Satokasvi!$E$28-Satokasvi!$E$7))/(1+$C$13)^DE$61</f>
        <v>120.56939953866672</v>
      </c>
      <c r="DF135" s="37">
        <f ca="1">(AF135*(CF135/1000)+(Satokasvi!$E$28-Satokasvi!$E$7))/(1+$C$13)^DF$61</f>
        <v>204.14011195467199</v>
      </c>
      <c r="DG135" s="37">
        <f ca="1">(AG135*(CG135/1000)+(Satokasvi!$E$28-Satokasvi!$E$7))/(1+$C$13)^DG$61</f>
        <v>260.468253613586</v>
      </c>
      <c r="DH135" s="37">
        <f ca="1">(AH135*(CH135/1000)+(Satokasvi!$E$28-Satokasvi!$E$7))/(1+$C$13)^DH$61</f>
        <v>243.69325659416958</v>
      </c>
      <c r="DI135" s="37">
        <f ca="1">(AI135*(CI135/1000)+(Satokasvi!$E$28-Satokasvi!$E$7))/(1+$C$13)^DI$61</f>
        <v>294.4746174985172</v>
      </c>
      <c r="DJ135" s="37">
        <f ca="1">(AJ135*(CJ135/1000)+(Satokasvi!$E$28-Satokasvi!$E$7))/(1+$C$13)^DJ$61</f>
        <v>167.40583558454017</v>
      </c>
      <c r="DK135" s="37">
        <f ca="1">(AK135*(CK135/1000)+(Satokasvi!$E$28-Satokasvi!$E$7))/(1+$C$13)^DK$61</f>
        <v>-197.18488744763218</v>
      </c>
      <c r="DL135" s="37">
        <f ca="1">(AL135*(CL135/1000)+(Satokasvi!$E$28-Satokasvi!$E$7))/(1+$C$13)^DL$61</f>
        <v>240.35468604341511</v>
      </c>
      <c r="DM135" s="37">
        <f ca="1">(AM135*(CM135/1000)+(Satokasvi!$E$28-Satokasvi!$E$7))/(1+$C$13)^DM$61</f>
        <v>-185.86566825113789</v>
      </c>
      <c r="DN135" s="37">
        <f ca="1">(AN135*(CN135/1000)+(Satokasvi!$E$28-Satokasvi!$E$7))/(1+$C$13)^DN$61</f>
        <v>155.17396968003064</v>
      </c>
      <c r="DO135" s="37">
        <f ca="1">(AO135*(CO135/1000)+(Satokasvi!$E$28-Satokasvi!$E$7))/(1+$C$13)^DO$61</f>
        <v>-175.19621854193412</v>
      </c>
      <c r="DP135" s="37">
        <f ca="1">(AP135*(CP135/1000)+(Satokasvi!$E$28-Satokasvi!$E$7))/(1+$C$13)^DP$61</f>
        <v>127.44287781853426</v>
      </c>
      <c r="DQ135" s="37">
        <f ca="1">(AQ135*(CQ135/1000)+(Satokasvi!$E$28-Satokasvi!$E$7))/(1+$C$13)^DQ$61</f>
        <v>147.50944073940596</v>
      </c>
      <c r="DR135" s="37">
        <f ca="1">(AR135*(CR135/1000)+(Satokasvi!$E$28-Satokasvi!$E$7))/(1+$C$13)^DR$61</f>
        <v>311.03356087376551</v>
      </c>
      <c r="DS135" s="37">
        <f ca="1">(AS135*(CS135/1000)+(Satokasvi!$E$28-Satokasvi!$E$7))/(1+$C$13)^DS$61</f>
        <v>27.809039745144734</v>
      </c>
      <c r="DT135" s="37">
        <f ca="1">(AT135*(CT135/1000)+(Satokasvi!$E$28-Satokasvi!$E$7))/(1+$C$13)^DT$61</f>
        <v>76.900612407281429</v>
      </c>
      <c r="DU135" s="37">
        <f ca="1">(AU135*(CU135/1000)+(Satokasvi!$E$28-Satokasvi!$E$7))/(1+$C$13)^DU$61</f>
        <v>194.45879258050562</v>
      </c>
      <c r="DV135" s="37">
        <f ca="1">(AV135*(CV135/1000)+(Satokasvi!$E$28-Satokasvi!$E$7))/(1+$C$13)^DV$61</f>
        <v>190.58764760513517</v>
      </c>
      <c r="DW135" s="37">
        <f ca="1">(AW135*(CW135/1000)+(Satokasvi!$E$28-Satokasvi!$E$7))/(1+$C$13)^DW$61</f>
        <v>178.46155844642979</v>
      </c>
      <c r="DX135" s="37">
        <f ca="1">(AX135*(CX135/1000)+(Satokasvi!$E$28-Satokasvi!$E$7))/(1+$C$13)^DX$61</f>
        <v>-134.27331333386908</v>
      </c>
      <c r="DY135" s="37">
        <f ca="1">(AY135*(CY135/1000)+(Satokasvi!$E$28-Satokasvi!$E$7))/(1+$C$13)^DY$61</f>
        <v>88.46776018268514</v>
      </c>
      <c r="DZ135" s="37">
        <f ca="1">(AZ135*(CZ135/1000)+(Satokasvi!$E$28-Satokasvi!$E$7))/(1+$C$13)^DZ$61</f>
        <v>118.14483728425044</v>
      </c>
      <c r="EB135" s="37">
        <f ca="1">IF(C$11="x",Toimenpiteet!$E$115,BB135*(CB135/1000)+(Satokasvi!$E$28-Satokasvi!$E$7)+IF(C$8="x",Toimenpiteet!$E$29,0)+IF(C$9="x",Toimenpiteet!$E$60,0)+IF(C$10="x",Toimenpiteet!$E$88,0))/(1+$C$13)^EB$61</f>
        <v>189.3156439540179</v>
      </c>
      <c r="EC135" s="37">
        <f ca="1">IF(D$11="x",Toimenpiteet!$E$115,BC135*(CC135/1000)+(Satokasvi!$E$28-Satokasvi!$E$7)+IF(D$8="x",Toimenpiteet!$E$29,0)+IF(D$9="x",Toimenpiteet!$E$60,0)+IF(D$10="x",Toimenpiteet!$E$88,0))/(1+$C$13)^EC$61</f>
        <v>175.72718601075752</v>
      </c>
      <c r="ED135" s="37">
        <f ca="1">IF(E$11="x",Toimenpiteet!$E$115,BD135*(CD135/1000)+(Satokasvi!$E$28-Satokasvi!$E$7)+IF(E$8="x",Toimenpiteet!$E$29,0)+IF(E$9="x",Toimenpiteet!$E$60,0)+IF(E$10="x",Toimenpiteet!$E$88,0))/(1+$C$13)^ED$61</f>
        <v>176.35914832447685</v>
      </c>
      <c r="EE135" s="37">
        <f ca="1">IF(F$11="x",Toimenpiteet!$E$115,BE135*(CE135/1000)+(Satokasvi!$E$28-Satokasvi!$E$7)+IF(F$8="x",Toimenpiteet!$E$29,0)+IF(F$9="x",Toimenpiteet!$E$60,0)+IF(F$10="x",Toimenpiteet!$E$88,0))/(1+$C$13)^EE$61</f>
        <v>120.56939953866672</v>
      </c>
      <c r="EF135" s="37">
        <f ca="1">IF(G$11="x",Toimenpiteet!$E$115,BF135*(CF135/1000)+(Satokasvi!$E$28-Satokasvi!$E$7)+IF(G$8="x",Toimenpiteet!$E$29,0)+IF(G$9="x",Toimenpiteet!$E$60,0)+IF(G$10="x",Toimenpiteet!$E$88,0))/(1+$C$13)^EF$61</f>
        <v>204.14011195467199</v>
      </c>
      <c r="EG135" s="37">
        <f ca="1">IF(H$11="x",Toimenpiteet!$E$115,BG135*(CG135/1000)+(Satokasvi!$E$28-Satokasvi!$E$7)+IF(H$8="x",Toimenpiteet!$E$29,0)+IF(H$9="x",Toimenpiteet!$E$60,0)+IF(H$10="x",Toimenpiteet!$E$88,0))/(1+$C$13)^EG$61</f>
        <v>260.468253613586</v>
      </c>
      <c r="EH135" s="37">
        <f ca="1">IF(I$11="x",Toimenpiteet!$E$115,BH135*(CH135/1000)+(Satokasvi!$E$28-Satokasvi!$E$7)+IF(I$8="x",Toimenpiteet!$E$29,0)+IF(I$9="x",Toimenpiteet!$E$60,0)+IF(I$10="x",Toimenpiteet!$E$88,0))/(1+$C$13)^EH$61</f>
        <v>243.69325659416958</v>
      </c>
      <c r="EI135" s="37">
        <f ca="1">IF(J$11="x",Toimenpiteet!$E$115,BI135*(CI135/1000)+(Satokasvi!$E$28-Satokasvi!$E$7)+IF(J$8="x",Toimenpiteet!$E$29,0)+IF(J$9="x",Toimenpiteet!$E$60,0)+IF(J$10="x",Toimenpiteet!$E$88,0))/(1+$C$13)^EI$61</f>
        <v>294.4746174985172</v>
      </c>
      <c r="EJ135" s="37">
        <f ca="1">IF(K$11="x",Toimenpiteet!$E$115,BJ135*(CJ135/1000)+(Satokasvi!$E$28-Satokasvi!$E$7)+IF(K$8="x",Toimenpiteet!$E$29,0)+IF(K$9="x",Toimenpiteet!$E$60,0)+IF(K$10="x",Toimenpiteet!$E$88,0))/(1+$C$13)^EJ$61</f>
        <v>167.40583558454017</v>
      </c>
      <c r="EK135" s="37">
        <f ca="1">IF(L$11="x",Toimenpiteet!$E$115,BK135*(CK135/1000)+(Satokasvi!$E$28-Satokasvi!$E$7)+IF(L$8="x",Toimenpiteet!$E$29,0)+IF(L$9="x",Toimenpiteet!$E$60,0)+IF(L$10="x",Toimenpiteet!$E$88,0))/(1+$C$13)^EK$61</f>
        <v>-197.18488744763218</v>
      </c>
      <c r="EL135" s="37">
        <f ca="1">IF(M$11="x",Toimenpiteet!$E$115,BL135*(CL135/1000)+(Satokasvi!$E$28-Satokasvi!$E$7)+IF(M$8="x",Toimenpiteet!$E$29,0)+IF(M$9="x",Toimenpiteet!$E$60,0)+IF(M$10="x",Toimenpiteet!$E$88,0))/(1+$C$13)^EL$61</f>
        <v>240.35468604341511</v>
      </c>
      <c r="EM135" s="37">
        <f ca="1">IF(N$11="x",Toimenpiteet!$E$115,BM135*(CM135/1000)+(Satokasvi!$E$28-Satokasvi!$E$7)+IF(N$8="x",Toimenpiteet!$E$29,0)+IF(N$9="x",Toimenpiteet!$E$60,0)+IF(N$10="x",Toimenpiteet!$E$88,0))/(1+$C$13)^EM$61</f>
        <v>-185.86566825113789</v>
      </c>
      <c r="EN135" s="37">
        <f ca="1">IF(O$11="x",Toimenpiteet!$E$115,BN135*(CN135/1000)+(Satokasvi!$E$28-Satokasvi!$E$7)+IF(O$8="x",Toimenpiteet!$E$29,0)+IF(O$9="x",Toimenpiteet!$E$60,0)+IF(O$10="x",Toimenpiteet!$E$88,0))/(1+$C$13)^EN$61</f>
        <v>155.17396968003064</v>
      </c>
      <c r="EO135" s="37">
        <f ca="1">IF(P$11="x",Toimenpiteet!$E$115,BO135*(CO135/1000)+(Satokasvi!$E$28-Satokasvi!$E$7)+IF(P$8="x",Toimenpiteet!$E$29,0)+IF(P$9="x",Toimenpiteet!$E$60,0)+IF(P$10="x",Toimenpiteet!$E$88,0))/(1+$C$13)^EO$61</f>
        <v>-175.19621854193412</v>
      </c>
      <c r="EP135" s="37">
        <f ca="1">IF(Q$11="x",Toimenpiteet!$E$115,BP135*(CP135/1000)+(Satokasvi!$E$28-Satokasvi!$E$7)+IF(Q$8="x",Toimenpiteet!$E$29,0)+IF(Q$9="x",Toimenpiteet!$E$60,0)+IF(Q$10="x",Toimenpiteet!$E$88,0))/(1+$C$13)^EP$61</f>
        <v>127.44287781853426</v>
      </c>
      <c r="EQ135" s="37">
        <f ca="1">IF(R$11="x",Toimenpiteet!$E$115,BQ135*(CQ135/1000)+(Satokasvi!$E$28-Satokasvi!$E$7)+IF(R$8="x",Toimenpiteet!$E$29,0)+IF(R$9="x",Toimenpiteet!$E$60,0)+IF(R$10="x",Toimenpiteet!$E$88,0))/(1+$C$13)^EQ$61</f>
        <v>147.50944073940596</v>
      </c>
      <c r="ER135" s="37">
        <f ca="1">IF(S$11="x",Toimenpiteet!$E$115,BR135*(CR135/1000)+(Satokasvi!$E$28-Satokasvi!$E$7)+IF(S$8="x",Toimenpiteet!$E$29,0)+IF(S$9="x",Toimenpiteet!$E$60,0)+IF(S$10="x",Toimenpiteet!$E$88,0))/(1+$C$13)^ER$61</f>
        <v>311.03356087376551</v>
      </c>
      <c r="ES135" s="37">
        <f ca="1">IF(T$11="x",Toimenpiteet!$E$115,BS135*(CS135/1000)+(Satokasvi!$E$28-Satokasvi!$E$7)+IF(T$8="x",Toimenpiteet!$E$29,0)+IF(T$9="x",Toimenpiteet!$E$60,0)+IF(T$10="x",Toimenpiteet!$E$88,0))/(1+$C$13)^ES$61</f>
        <v>27.809039745144734</v>
      </c>
      <c r="ET135" s="37">
        <f ca="1">IF(U$11="x",Toimenpiteet!$E$115,BT135*(CT135/1000)+(Satokasvi!$E$28-Satokasvi!$E$7)+IF(U$8="x",Toimenpiteet!$E$29,0)+IF(U$9="x",Toimenpiteet!$E$60,0)+IF(U$10="x",Toimenpiteet!$E$88,0))/(1+$C$13)^ET$61</f>
        <v>76.900612407281429</v>
      </c>
      <c r="EU135" s="37">
        <f ca="1">IF(V$11="x",Toimenpiteet!$E$115,BU135*(CU135/1000)+(Satokasvi!$E$28-Satokasvi!$E$7)+IF(V$8="x",Toimenpiteet!$E$29,0)+IF(V$9="x",Toimenpiteet!$E$60,0)+IF(V$10="x",Toimenpiteet!$E$88,0))/(1+$C$13)^EU$61</f>
        <v>194.45879258050562</v>
      </c>
      <c r="EV135" s="37">
        <f ca="1">IF(W$11="x",Toimenpiteet!$E$115,BV135*(CV135/1000)+(Satokasvi!$E$28-Satokasvi!$E$7)+IF(W$8="x",Toimenpiteet!$E$29,0)+IF(W$9="x",Toimenpiteet!$E$60,0)+IF(W$10="x",Toimenpiteet!$E$88,0))/(1+$C$13)^EV$61</f>
        <v>190.58764760513517</v>
      </c>
      <c r="EW135" s="37">
        <f ca="1">IF(X$11="x",Toimenpiteet!$E$115,BW135*(CW135/1000)+(Satokasvi!$E$28-Satokasvi!$E$7)+IF(X$8="x",Toimenpiteet!$E$29,0)+IF(X$9="x",Toimenpiteet!$E$60,0)+IF(X$10="x",Toimenpiteet!$E$88,0))/(1+$C$13)^EW$61</f>
        <v>178.46155844642979</v>
      </c>
      <c r="EX135" s="37">
        <f ca="1">IF(Y$11="x",Toimenpiteet!$E$115,BX135*(CX135/1000)+(Satokasvi!$E$28-Satokasvi!$E$7)+IF(Y$8="x",Toimenpiteet!$E$29,0)+IF(Y$9="x",Toimenpiteet!$E$60,0)+IF(Y$10="x",Toimenpiteet!$E$88,0))/(1+$C$13)^EX$61</f>
        <v>-134.27331333386908</v>
      </c>
      <c r="EY135" s="37">
        <f ca="1">IF(Z$11="x",Toimenpiteet!$E$115,BY135*(CY135/1000)+(Satokasvi!$E$28-Satokasvi!$E$7)+IF(Z$8="x",Toimenpiteet!$E$29,0)+IF(Z$9="x",Toimenpiteet!$E$60,0)+IF(Z$10="x",Toimenpiteet!$E$88,0))/(1+$C$13)^EY$61</f>
        <v>88.46776018268514</v>
      </c>
      <c r="EZ135" s="37">
        <f ca="1">IF(AA$11="x",Toimenpiteet!$E$115,BZ135*(CZ135/1000)+(Satokasvi!$E$28-Satokasvi!$E$7)+IF(AA$8="x",Toimenpiteet!$E$29,0)+IF(AA$9="x",Toimenpiteet!$E$60,0)+IF(AA$10="x",Toimenpiteet!$E$88,0))/(1+$C$13)^EZ$61</f>
        <v>118.14483728425044</v>
      </c>
      <c r="FA135" s="37"/>
      <c r="FB135" s="37">
        <f t="shared" ca="1" si="118"/>
        <v>189.3156439540179</v>
      </c>
      <c r="FC135" s="37">
        <f t="shared" ca="1" si="119"/>
        <v>365.04282996477542</v>
      </c>
      <c r="FD135" s="37">
        <f t="shared" ca="1" si="120"/>
        <v>541.40197828925227</v>
      </c>
      <c r="FE135" s="37">
        <f t="shared" ca="1" si="121"/>
        <v>661.97137782791901</v>
      </c>
      <c r="FF135" s="37">
        <f t="shared" ca="1" si="122"/>
        <v>866.11148978259098</v>
      </c>
      <c r="FG135" s="37">
        <f t="shared" ca="1" si="123"/>
        <v>1126.579743396177</v>
      </c>
      <c r="FH135" s="37">
        <f t="shared" ca="1" si="124"/>
        <v>1370.2729999903465</v>
      </c>
      <c r="FI135" s="37">
        <f t="shared" ca="1" si="125"/>
        <v>1664.7476174888639</v>
      </c>
      <c r="FJ135" s="37">
        <f t="shared" ca="1" si="126"/>
        <v>1832.1534530734041</v>
      </c>
      <c r="FK135" s="37">
        <f t="shared" ca="1" si="127"/>
        <v>1634.9685656257718</v>
      </c>
      <c r="FL135" s="37">
        <f t="shared" ca="1" si="128"/>
        <v>1875.3232516691869</v>
      </c>
      <c r="FM135" s="37">
        <f t="shared" ca="1" si="129"/>
        <v>1689.4575834180491</v>
      </c>
      <c r="FN135" s="37">
        <f t="shared" ca="1" si="130"/>
        <v>1844.6315530980798</v>
      </c>
      <c r="FO135" s="37">
        <f t="shared" ca="1" si="131"/>
        <v>1669.4353345561458</v>
      </c>
      <c r="FP135" s="37">
        <f t="shared" ca="1" si="132"/>
        <v>1796.8782123746801</v>
      </c>
      <c r="FQ135" s="37">
        <f t="shared" ca="1" si="133"/>
        <v>1944.3876531140861</v>
      </c>
      <c r="FR135" s="37">
        <f t="shared" ca="1" si="134"/>
        <v>2255.4212139878518</v>
      </c>
      <c r="FS135" s="37">
        <f t="shared" ca="1" si="135"/>
        <v>2283.2302537329965</v>
      </c>
      <c r="FT135" s="37">
        <f t="shared" ca="1" si="136"/>
        <v>2360.1308661402782</v>
      </c>
      <c r="FU135" s="37">
        <f t="shared" ca="1" si="137"/>
        <v>2554.589658720784</v>
      </c>
      <c r="FV135" s="37">
        <f t="shared" ca="1" si="138"/>
        <v>2745.1773063259193</v>
      </c>
      <c r="FW135" s="37">
        <f t="shared" ca="1" si="139"/>
        <v>2923.6388647723493</v>
      </c>
      <c r="FX135" s="37">
        <f t="shared" ca="1" si="140"/>
        <v>2789.36555143848</v>
      </c>
      <c r="FY135" s="37">
        <f t="shared" ca="1" si="141"/>
        <v>2877.8333116211652</v>
      </c>
      <c r="FZ135" s="37">
        <f t="shared" ca="1" si="142"/>
        <v>2995.9781489054158</v>
      </c>
      <c r="GA135" s="37"/>
      <c r="GB135" s="37">
        <f t="shared" ca="1" si="143"/>
        <v>189.3156439540179</v>
      </c>
      <c r="GC135" s="37">
        <f t="shared" ca="1" si="144"/>
        <v>365.04282996477542</v>
      </c>
      <c r="GD135" s="37">
        <f t="shared" ca="1" si="94"/>
        <v>541.40197828925227</v>
      </c>
      <c r="GE135" s="37">
        <f t="shared" ca="1" si="95"/>
        <v>661.97137782791901</v>
      </c>
      <c r="GF135" s="37">
        <f t="shared" ca="1" si="96"/>
        <v>866.11148978259098</v>
      </c>
      <c r="GG135" s="37">
        <f t="shared" ca="1" si="97"/>
        <v>1126.579743396177</v>
      </c>
      <c r="GH135" s="37">
        <f t="shared" ca="1" si="98"/>
        <v>1370.2729999903465</v>
      </c>
      <c r="GI135" s="37">
        <f t="shared" ca="1" si="99"/>
        <v>1664.7476174888639</v>
      </c>
      <c r="GJ135" s="37">
        <f t="shared" ca="1" si="100"/>
        <v>1832.1534530734041</v>
      </c>
      <c r="GK135" s="37">
        <f t="shared" ca="1" si="101"/>
        <v>1634.9685656257718</v>
      </c>
      <c r="GL135" s="37">
        <f t="shared" ca="1" si="102"/>
        <v>1875.3232516691869</v>
      </c>
      <c r="GM135" s="37">
        <f t="shared" ca="1" si="103"/>
        <v>1689.4575834180491</v>
      </c>
      <c r="GN135" s="37">
        <f t="shared" ca="1" si="104"/>
        <v>1844.6315530980798</v>
      </c>
      <c r="GO135" s="37">
        <f t="shared" ca="1" si="105"/>
        <v>1669.4353345561458</v>
      </c>
      <c r="GP135" s="37">
        <f t="shared" ca="1" si="106"/>
        <v>1796.8782123746801</v>
      </c>
      <c r="GQ135" s="37">
        <f t="shared" ca="1" si="107"/>
        <v>1944.3876531140861</v>
      </c>
      <c r="GR135" s="37">
        <f t="shared" ca="1" si="108"/>
        <v>2255.4212139878518</v>
      </c>
      <c r="GS135" s="37">
        <f t="shared" ca="1" si="109"/>
        <v>2283.2302537329965</v>
      </c>
      <c r="GT135" s="37">
        <f t="shared" ca="1" si="110"/>
        <v>2360.1308661402782</v>
      </c>
      <c r="GU135" s="37">
        <f t="shared" ca="1" si="111"/>
        <v>2554.589658720784</v>
      </c>
      <c r="GV135" s="37">
        <f t="shared" ca="1" si="112"/>
        <v>2745.1773063259193</v>
      </c>
      <c r="GW135" s="37">
        <f t="shared" ca="1" si="113"/>
        <v>2923.6388647723493</v>
      </c>
      <c r="GX135" s="37">
        <f t="shared" ca="1" si="114"/>
        <v>2789.36555143848</v>
      </c>
      <c r="GY135" s="37">
        <f t="shared" ca="1" si="115"/>
        <v>2877.8333116211652</v>
      </c>
      <c r="GZ135" s="37">
        <f t="shared" ca="1" si="116"/>
        <v>2995.9781489054158</v>
      </c>
      <c r="HA135" s="37"/>
      <c r="HB135" s="37">
        <f t="shared" ca="1" si="147"/>
        <v>866.11148978259098</v>
      </c>
      <c r="HC135" s="37">
        <f t="shared" ca="1" si="145"/>
        <v>866.11148978259098</v>
      </c>
      <c r="HD135" s="37">
        <f t="shared" ca="1" si="146"/>
        <v>0</v>
      </c>
      <c r="HE135" s="5"/>
      <c r="HF135" s="37">
        <f t="shared" si="148"/>
        <v>5.5555555555555525E-2</v>
      </c>
      <c r="HG135" s="37">
        <f>$HG$72</f>
        <v>1.111111111111112E-2</v>
      </c>
      <c r="HH135" s="19">
        <f>IF(C$11="x",0,Satokasvi!$H$6*(1+$HF135)*(1+_xlfn.XLOOKUP($HG135,$HG$67:$HG$76,HH$67:HH$76)))</f>
        <v>2641.820987654321</v>
      </c>
      <c r="HI135" s="35">
        <f>IF(D$11="x",0,Satokasvi!$H$6*(1+$HF135)*(1+_xlfn.XLOOKUP($HG135,$HG$67:$HG$76,HI$67:HI$76)))</f>
        <v>2644.7530864197529</v>
      </c>
      <c r="HJ135" s="35">
        <f>IF(E$11="x",0,Satokasvi!$H$6*(1+$HF135)*(1+_xlfn.XLOOKUP($HG135,$HG$67:$HG$76,HJ$67:HJ$76)))</f>
        <v>2647.6851851851857</v>
      </c>
      <c r="HK135" s="35">
        <f>IF(F$11="x",0,Satokasvi!$H$6*(1+$HF135)*(1+_xlfn.XLOOKUP($HG135,$HG$67:$HG$76,HK$67:HK$76)))</f>
        <v>2650.6172839506175</v>
      </c>
      <c r="HL135" s="35">
        <f>IF(G$11="x",0,Satokasvi!$H$6*(1+$HF135)*(1+_xlfn.XLOOKUP($HG135,$HG$67:$HG$76,HL$67:HL$76)))</f>
        <v>2653.5493827160494</v>
      </c>
      <c r="HM135" s="35">
        <f>IF(H$11="x",0,Satokasvi!$H$6*(1+$HF135)*(1+_xlfn.XLOOKUP($HG135,$HG$67:$HG$76,HM$67:HM$76)))</f>
        <v>2656.4814814814818</v>
      </c>
      <c r="HN135" s="35">
        <f>IF(I$11="x",0,Satokasvi!$H$6*(1+$HF135)*(1+_xlfn.XLOOKUP($HG135,$HG$67:$HG$76,HN$67:HN$76)))</f>
        <v>2659.4135802469141</v>
      </c>
      <c r="HO135" s="35">
        <f>IF(J$11="x",0,Satokasvi!$H$6*(1+$HF135)*(1+_xlfn.XLOOKUP($HG135,$HG$67:$HG$76,HO$67:HO$76)))</f>
        <v>2662.345679012346</v>
      </c>
      <c r="HP135" s="35">
        <f>IF(K$11="x",0,Satokasvi!$H$6*(1+$HF135)*(1+_xlfn.XLOOKUP($HG135,$HG$67:$HG$76,HP$67:HP$76)))</f>
        <v>2665.2777777777783</v>
      </c>
      <c r="HQ135" s="35">
        <f>IF(L$11="x",0,Satokasvi!$H$6*(1+$HF135)*(1+_xlfn.XLOOKUP($HG135,$HG$67:$HG$76,HQ$67:HQ$76)))</f>
        <v>2668.2098765432102</v>
      </c>
      <c r="HR135" s="35">
        <f>IF(M$11="x",0,Satokasvi!$H$6*(1+$HF135)*(1+_xlfn.XLOOKUP($HG135,$HG$67:$HG$76,HR$67:HR$76)))</f>
        <v>2668.2098765432102</v>
      </c>
      <c r="HS135" s="35">
        <f>IF(N$11="x",0,Satokasvi!$H$6*(1+$HF135)*(1+_xlfn.XLOOKUP($HG135,$HG$67:$HG$76,HS$67:HS$76)))</f>
        <v>2668.2098765432102</v>
      </c>
      <c r="HT135" s="35">
        <f>IF(O$11="x",0,Satokasvi!$H$6*(1+$HF135)*(1+_xlfn.XLOOKUP($HG135,$HG$67:$HG$76,HT$67:HT$76)))</f>
        <v>2668.2098765432102</v>
      </c>
      <c r="HU135" s="35">
        <f>IF(P$11="x",0,Satokasvi!$H$6*(1+$HF135)*(1+_xlfn.XLOOKUP($HG135,$HG$67:$HG$76,HU$67:HU$76)))</f>
        <v>2668.2098765432102</v>
      </c>
      <c r="HV135" s="35">
        <f>IF(Q$11="x",0,Satokasvi!$H$6*(1+$HF135)*(1+_xlfn.XLOOKUP($HG135,$HG$67:$HG$76,HV$67:HV$76)))</f>
        <v>2668.2098765432102</v>
      </c>
      <c r="HW135" s="35">
        <f>IF(R$11="x",0,Satokasvi!$H$6*(1+$HF135)*(1+_xlfn.XLOOKUP($HG135,$HG$67:$HG$76,HW$67:HW$76)))</f>
        <v>2668.2098765432102</v>
      </c>
      <c r="HX135" s="35">
        <f>IF(S$11="x",0,Satokasvi!$H$6*(1+$HF135)*(1+_xlfn.XLOOKUP($HG135,$HG$67:$HG$76,HX$67:HX$76)))</f>
        <v>2668.2098765432102</v>
      </c>
      <c r="HY135" s="35">
        <f>IF(T$11="x",0,Satokasvi!$H$6*(1+$HF135)*(1+_xlfn.XLOOKUP($HG135,$HG$67:$HG$76,HY$67:HY$76)))</f>
        <v>2668.2098765432102</v>
      </c>
      <c r="HZ135" s="35">
        <f>IF(U$11="x",0,Satokasvi!$H$6*(1+$HF135)*(1+_xlfn.XLOOKUP($HG135,$HG$67:$HG$76,HZ$67:HZ$76)))</f>
        <v>2668.2098765432102</v>
      </c>
      <c r="IA135" s="35">
        <f>IF(V$11="x",0,Satokasvi!$H$6*(1+$HF135)*(1+_xlfn.XLOOKUP($HG135,$HG$67:$HG$76,IA$67:IA$76)))</f>
        <v>2668.2098765432102</v>
      </c>
      <c r="IB135" s="35">
        <f>IF(W$11="x",0,Satokasvi!$H$6*(1+$HF135)*(1+_xlfn.XLOOKUP($HG135,$HG$67:$HG$76,IB$67:IB$76)))</f>
        <v>2668.2098765432102</v>
      </c>
      <c r="IC135" s="35">
        <f>IF(X$11="x",0,Satokasvi!$H$6*(1+$HF135)*(1+_xlfn.XLOOKUP($HG135,$HG$67:$HG$76,IC$67:IC$76)))</f>
        <v>2668.2098765432102</v>
      </c>
      <c r="ID135" s="35">
        <f>IF(Y$11="x",0,Satokasvi!$H$6*(1+$HF135)*(1+_xlfn.XLOOKUP($HG135,$HG$67:$HG$76,ID$67:ID$76)))</f>
        <v>2668.2098765432102</v>
      </c>
      <c r="IE135" s="35">
        <f>IF(Z$11="x",0,Satokasvi!$H$6*(1+$HF135)*(1+_xlfn.XLOOKUP($HG135,$HG$67:$HG$76,IE$67:IE$76)))</f>
        <v>2668.2098765432102</v>
      </c>
      <c r="IF135" s="35">
        <f>IF(AA$11="x",0,Satokasvi!$H$6*(1+$HF135)*(1+_xlfn.XLOOKUP($HG135,$HG$67:$HG$76,IF$67:IF$76)))</f>
        <v>2668.2098765432102</v>
      </c>
    </row>
    <row r="136" spans="2:240" x14ac:dyDescent="0.35">
      <c r="B136" s="15">
        <f t="shared" ca="1" si="117"/>
        <v>0.20213151764886617</v>
      </c>
      <c r="C136" s="15">
        <f t="shared" ca="1" si="117"/>
        <v>0.51980679745565661</v>
      </c>
      <c r="D136" s="15">
        <f t="shared" ca="1" si="117"/>
        <v>0.65962359542527449</v>
      </c>
      <c r="E136" s="15">
        <f t="shared" ca="1" si="117"/>
        <v>0.38918415946953844</v>
      </c>
      <c r="F136" s="15">
        <f t="shared" ca="1" si="117"/>
        <v>0.59500121303243558</v>
      </c>
      <c r="G136" s="15">
        <f t="shared" ca="1" si="117"/>
        <v>0.88064982862662067</v>
      </c>
      <c r="H136" s="15">
        <f t="shared" ca="1" si="117"/>
        <v>0.43514329658176254</v>
      </c>
      <c r="I136" s="15">
        <f t="shared" ca="1" si="117"/>
        <v>0.3370738441033998</v>
      </c>
      <c r="J136" s="15">
        <f t="shared" ca="1" si="117"/>
        <v>6.3368600266593966E-2</v>
      </c>
      <c r="K136" s="15">
        <f t="shared" ca="1" si="117"/>
        <v>0.9596465713017307</v>
      </c>
      <c r="L136" s="15">
        <f t="shared" ca="1" si="117"/>
        <v>0.2226633845595567</v>
      </c>
      <c r="M136" s="15">
        <f t="shared" ca="1" si="117"/>
        <v>0.7217337801592747</v>
      </c>
      <c r="N136" s="15">
        <f t="shared" ca="1" si="117"/>
        <v>0.60403889038987957</v>
      </c>
      <c r="O136" s="15">
        <f t="shared" ca="1" si="117"/>
        <v>0.98100073790379139</v>
      </c>
      <c r="P136" s="15">
        <f t="shared" ca="1" si="117"/>
        <v>0.53063757993702376</v>
      </c>
      <c r="Q136" s="15">
        <f t="shared" ca="1" si="117"/>
        <v>0.18659124189131371</v>
      </c>
      <c r="R136" s="15">
        <f t="shared" ca="1" si="93"/>
        <v>0.14224724959169766</v>
      </c>
      <c r="S136" s="15">
        <f t="shared" ca="1" si="93"/>
        <v>0.59690921996712443</v>
      </c>
      <c r="T136" s="15">
        <f t="shared" ca="1" si="88"/>
        <v>3.2967497111375588E-2</v>
      </c>
      <c r="U136" s="15">
        <f t="shared" ca="1" si="88"/>
        <v>0.44789280924073904</v>
      </c>
      <c r="V136" s="15">
        <f t="shared" ca="1" si="88"/>
        <v>0.9601399805702695</v>
      </c>
      <c r="W136" s="15">
        <f t="shared" ca="1" si="88"/>
        <v>0.12596003050912175</v>
      </c>
      <c r="X136" s="15">
        <f t="shared" ca="1" si="88"/>
        <v>0.32685737929340219</v>
      </c>
      <c r="Y136" s="15">
        <f t="shared" ca="1" si="88"/>
        <v>0.32148605398622565</v>
      </c>
      <c r="Z136" s="15">
        <f t="shared" ca="1" si="88"/>
        <v>0.70117895769818539</v>
      </c>
      <c r="AB136" s="5">
        <f ca="1">_xlfn.NORM.INV(B136,Satokasvi!$H$8,Satokasvi!$I$8)*_xlfn.BINOM.INV(1,(1-Satokasvi!$H$15),B136)</f>
        <v>0</v>
      </c>
      <c r="AC136" s="5">
        <f ca="1">_xlfn.NORM.INV(C136,Satokasvi!$H$8,Satokasvi!$I$8)*_xlfn.BINOM.INV(1,(1-Satokasvi!$H$15),C136)</f>
        <v>2512.4171732287273</v>
      </c>
      <c r="AD136" s="5">
        <f ca="1">_xlfn.NORM.INV(D136,Satokasvi!$H$8,Satokasvi!$I$8)*_xlfn.BINOM.INV(1,(1-Satokasvi!$H$15),D136)</f>
        <v>2602.8590176846647</v>
      </c>
      <c r="AE136" s="5">
        <f ca="1">_xlfn.NORM.INV(E136,Satokasvi!$H$8,Satokasvi!$I$8)*_xlfn.BINOM.INV(1,(1-Satokasvi!$H$15),E136)</f>
        <v>2429.6384929934284</v>
      </c>
      <c r="AF136" s="5">
        <f ca="1">_xlfn.NORM.INV(F136,Satokasvi!$H$8,Satokasvi!$I$8)*_xlfn.BINOM.INV(1,(1-Satokasvi!$H$15),F136)</f>
        <v>2560.1072902320657</v>
      </c>
      <c r="AG136" s="5">
        <f ca="1">_xlfn.NORM.INV(G136,Satokasvi!$H$8,Satokasvi!$I$8)*_xlfn.BINOM.INV(1,(1-Satokasvi!$H$15),G136)</f>
        <v>2794.5603747085161</v>
      </c>
      <c r="AH136" s="5">
        <f ca="1">_xlfn.NORM.INV(H136,Satokasvi!$H$8,Satokasvi!$I$8)*_xlfn.BINOM.INV(1,(1-Satokasvi!$H$15),H136)</f>
        <v>2459.1763842140881</v>
      </c>
      <c r="AI136" s="5">
        <f ca="1">_xlfn.NORM.INV(I136,Satokasvi!$H$8,Satokasvi!$I$8)*_xlfn.BINOM.INV(1,(1-Satokasvi!$H$15),I136)</f>
        <v>2394.8843988426597</v>
      </c>
      <c r="AJ136" s="5">
        <f ca="1">_xlfn.NORM.INV(J136,Satokasvi!$H$8,Satokasvi!$I$8)*_xlfn.BINOM.INV(1,(1-Satokasvi!$H$15),J136)</f>
        <v>0</v>
      </c>
      <c r="AK136" s="5">
        <f ca="1">_xlfn.NORM.INV(K136,Satokasvi!$H$8,Satokasvi!$I$8)*_xlfn.BINOM.INV(1,(1-Satokasvi!$H$15),K136)</f>
        <v>2936.6498413165909</v>
      </c>
      <c r="AL136" s="5">
        <f ca="1">_xlfn.NORM.INV(L136,Satokasvi!$H$8,Satokasvi!$I$8)*_xlfn.BINOM.INV(1,(1-Satokasvi!$H$15),L136)</f>
        <v>0</v>
      </c>
      <c r="AM136" s="5">
        <f ca="1">_xlfn.NORM.INV(M136,Satokasvi!$H$8,Satokasvi!$I$8)*_xlfn.BINOM.INV(1,(1-Satokasvi!$H$15),M136)</f>
        <v>2646.9999453019932</v>
      </c>
      <c r="AN136" s="5">
        <f ca="1">_xlfn.NORM.INV(N136,Satokasvi!$H$8,Satokasvi!$I$8)*_xlfn.BINOM.INV(1,(1-Satokasvi!$H$15),N136)</f>
        <v>2565.9538331770368</v>
      </c>
      <c r="AO136" s="5">
        <f ca="1">_xlfn.NORM.INV(O136,Satokasvi!$H$8,Satokasvi!$I$8)*_xlfn.BINOM.INV(1,(1-Satokasvi!$H$15),O136)</f>
        <v>3018.7176633918716</v>
      </c>
      <c r="AP136" s="5">
        <f ca="1">_xlfn.NORM.INV(P136,Satokasvi!$H$8,Satokasvi!$I$8)*_xlfn.BINOM.INV(1,(1-Satokasvi!$H$15),P136)</f>
        <v>2519.2181672640672</v>
      </c>
      <c r="AQ136" s="5">
        <f ca="1">_xlfn.NORM.INV(Q136,Satokasvi!$H$8,Satokasvi!$I$8)*_xlfn.BINOM.INV(1,(1-Satokasvi!$H$15),Q136)</f>
        <v>0</v>
      </c>
      <c r="AR136" s="5">
        <f ca="1">_xlfn.NORM.INV(R136,Satokasvi!$H$8,Satokasvi!$I$8)*_xlfn.BINOM.INV(1,(1-Satokasvi!$H$15),R136)</f>
        <v>0</v>
      </c>
      <c r="AS136" s="5">
        <f ca="1">_xlfn.NORM.INV(S136,Satokasvi!$H$8,Satokasvi!$I$8)*_xlfn.BINOM.INV(1,(1-Satokasvi!$H$15),S136)</f>
        <v>2561.338752887631</v>
      </c>
      <c r="AT136" s="5">
        <f ca="1">_xlfn.NORM.INV(T136,Satokasvi!$H$8,Satokasvi!$I$8)*_xlfn.BINOM.INV(1,(1-Satokasvi!$H$15),T136)</f>
        <v>0</v>
      </c>
      <c r="AU136" s="5">
        <f ca="1">_xlfn.NORM.INV(U136,Satokasvi!$H$8,Satokasvi!$I$8)*_xlfn.BINOM.INV(1,(1-Satokasvi!$H$15),U136)</f>
        <v>2467.2532585924828</v>
      </c>
      <c r="AV136" s="5">
        <f ca="1">_xlfn.NORM.INV(V136,Satokasvi!$H$8,Satokasvi!$I$8)*_xlfn.BINOM.INV(1,(1-Satokasvi!$H$15),V136)</f>
        <v>2938.0781962111769</v>
      </c>
      <c r="AW136" s="5">
        <f ca="1">_xlfn.NORM.INV(W136,Satokasvi!$H$8,Satokasvi!$I$8)*_xlfn.BINOM.INV(1,(1-Satokasvi!$H$15),W136)</f>
        <v>0</v>
      </c>
      <c r="AX136" s="5">
        <f ca="1">_xlfn.NORM.INV(X136,Satokasvi!$H$8,Satokasvi!$I$8)*_xlfn.BINOM.INV(1,(1-Satokasvi!$H$15),X136)</f>
        <v>2387.8481028561901</v>
      </c>
      <c r="AY136" s="5">
        <f ca="1">_xlfn.NORM.INV(Y136,Satokasvi!$H$8,Satokasvi!$I$8)*_xlfn.BINOM.INV(1,(1-Satokasvi!$H$15),Y136)</f>
        <v>2384.1131711447865</v>
      </c>
      <c r="AZ136" s="5">
        <f ca="1">_xlfn.NORM.INV(Z136,Satokasvi!$H$8,Satokasvi!$I$8)*_xlfn.BINOM.INV(1,(1-Satokasvi!$H$15),Z136)</f>
        <v>2631.9485855040734</v>
      </c>
      <c r="BB136" s="5">
        <f ca="1">IF(C$11="x",0,_xlfn.NORM.INV(B136,Satokasvi!$H$8,Satokasvi!$I$8)*IF(C$8="x",(1+Toimenpiteet!$C$7),1)*IF(C$9="x",(1+Toimenpiteet!$C$34),1)*(1+C$30)*_xlfn.BINOM.INV(1,(1-(Satokasvi!$H$15*(1+C$41))),B136))</f>
        <v>0</v>
      </c>
      <c r="BC136" s="5">
        <f ca="1">IF(D$11="x",0,_xlfn.NORM.INV(C136,Satokasvi!$H$8,Satokasvi!$I$8)*IF(D$8="x",(1+Toimenpiteet!$C$7),1)*IF(D$9="x",(1+Toimenpiteet!$C$34),1)*(1+D$30)*_xlfn.BINOM.INV(1,(1-(Satokasvi!$H$15*(1+D$41))),C136))</f>
        <v>2512.4171732287273</v>
      </c>
      <c r="BD136" s="5">
        <f ca="1">IF(E$11="x",0,_xlfn.NORM.INV(D136,Satokasvi!$H$8,Satokasvi!$I$8)*IF(E$8="x",(1+Toimenpiteet!$C$7),1)*IF(E$9="x",(1+Toimenpiteet!$C$34),1)*(1+E$30)*_xlfn.BINOM.INV(1,(1-(Satokasvi!$H$15*(1+E$41))),D136))</f>
        <v>2602.8590176846647</v>
      </c>
      <c r="BE136" s="5">
        <f ca="1">IF(F$11="x",0,_xlfn.NORM.INV(E136,Satokasvi!$H$8,Satokasvi!$I$8)*IF(F$8="x",(1+Toimenpiteet!$C$7),1)*IF(F$9="x",(1+Toimenpiteet!$C$34),1)*(1+F$30)*_xlfn.BINOM.INV(1,(1-(Satokasvi!$H$15*(1+F$41))),E136))</f>
        <v>2429.6384929934284</v>
      </c>
      <c r="BF136" s="5">
        <f ca="1">IF(G$11="x",0,_xlfn.NORM.INV(F136,Satokasvi!$H$8,Satokasvi!$I$8)*IF(G$8="x",(1+Toimenpiteet!$C$7),1)*IF(G$9="x",(1+Toimenpiteet!$C$34),1)*(1+G$30)*_xlfn.BINOM.INV(1,(1-(Satokasvi!$H$15*(1+G$41))),F136))</f>
        <v>2560.1072902320657</v>
      </c>
      <c r="BG136" s="5">
        <f ca="1">IF(H$11="x",0,_xlfn.NORM.INV(G136,Satokasvi!$H$8,Satokasvi!$I$8)*IF(H$8="x",(1+Toimenpiteet!$C$7),1)*IF(H$9="x",(1+Toimenpiteet!$C$34),1)*(1+H$30)*_xlfn.BINOM.INV(1,(1-(Satokasvi!$H$15*(1+H$41))),G136))</f>
        <v>2794.5603747085161</v>
      </c>
      <c r="BH136" s="5">
        <f ca="1">IF(I$11="x",0,_xlfn.NORM.INV(H136,Satokasvi!$H$8,Satokasvi!$I$8)*IF(I$8="x",(1+Toimenpiteet!$C$7),1)*IF(I$9="x",(1+Toimenpiteet!$C$34),1)*(1+I$30)*_xlfn.BINOM.INV(1,(1-(Satokasvi!$H$15*(1+I$41))),H136))</f>
        <v>2459.1763842140881</v>
      </c>
      <c r="BI136" s="5">
        <f ca="1">IF(J$11="x",0,_xlfn.NORM.INV(I136,Satokasvi!$H$8,Satokasvi!$I$8)*IF(J$8="x",(1+Toimenpiteet!$C$7),1)*IF(J$9="x",(1+Toimenpiteet!$C$34),1)*(1+J$30)*_xlfn.BINOM.INV(1,(1-(Satokasvi!$H$15*(1+J$41))),I136))</f>
        <v>2394.8843988426597</v>
      </c>
      <c r="BJ136" s="5">
        <f ca="1">IF(K$11="x",0,_xlfn.NORM.INV(J136,Satokasvi!$H$8,Satokasvi!$I$8)*IF(K$8="x",(1+Toimenpiteet!$C$7),1)*IF(K$9="x",(1+Toimenpiteet!$C$34),1)*(1+K$30)*_xlfn.BINOM.INV(1,(1-(Satokasvi!$H$15*(1+K$41))),J136))</f>
        <v>0</v>
      </c>
      <c r="BK136" s="5">
        <f ca="1">IF(L$11="x",0,_xlfn.NORM.INV(K136,Satokasvi!$H$8,Satokasvi!$I$8)*IF(L$8="x",(1+Toimenpiteet!$C$7),1)*IF(L$9="x",(1+Toimenpiteet!$C$34),1)*(1+L$30)*_xlfn.BINOM.INV(1,(1-(Satokasvi!$H$15*(1+L$41))),K136))</f>
        <v>2936.6498413165909</v>
      </c>
      <c r="BL136" s="5">
        <f ca="1">IF(M$11="x",0,_xlfn.NORM.INV(L136,Satokasvi!$H$8,Satokasvi!$I$8)*IF(M$8="x",(1+Toimenpiteet!$C$7),1)*IF(M$9="x",(1+Toimenpiteet!$C$34),1)*(1+M$30)*_xlfn.BINOM.INV(1,(1-(Satokasvi!$H$15*(1+M$41))),L136))</f>
        <v>0</v>
      </c>
      <c r="BM136" s="5">
        <f ca="1">IF(N$11="x",0,_xlfn.NORM.INV(M136,Satokasvi!$H$8,Satokasvi!$I$8)*IF(N$8="x",(1+Toimenpiteet!$C$7),1)*IF(N$9="x",(1+Toimenpiteet!$C$34),1)*(1+N$30)*_xlfn.BINOM.INV(1,(1-(Satokasvi!$H$15*(1+N$41))),M136))</f>
        <v>2646.9999453019932</v>
      </c>
      <c r="BN136" s="5">
        <f ca="1">IF(O$11="x",0,_xlfn.NORM.INV(N136,Satokasvi!$H$8,Satokasvi!$I$8)*IF(O$8="x",(1+Toimenpiteet!$C$7),1)*IF(O$9="x",(1+Toimenpiteet!$C$34),1)*(1+O$30)*_xlfn.BINOM.INV(1,(1-(Satokasvi!$H$15*(1+O$41))),N136))</f>
        <v>2565.9538331770368</v>
      </c>
      <c r="BO136" s="5">
        <f ca="1">IF(P$11="x",0,_xlfn.NORM.INV(O136,Satokasvi!$H$8,Satokasvi!$I$8)*IF(P$8="x",(1+Toimenpiteet!$C$7),1)*IF(P$9="x",(1+Toimenpiteet!$C$34),1)*(1+P$30)*_xlfn.BINOM.INV(1,(1-(Satokasvi!$H$15*(1+P$41))),O136))</f>
        <v>3018.7176633918716</v>
      </c>
      <c r="BP136" s="5">
        <f ca="1">IF(Q$11="x",0,_xlfn.NORM.INV(P136,Satokasvi!$H$8,Satokasvi!$I$8)*IF(Q$8="x",(1+Toimenpiteet!$C$7),1)*IF(Q$9="x",(1+Toimenpiteet!$C$34),1)*(1+Q$30)*_xlfn.BINOM.INV(1,(1-(Satokasvi!$H$15*(1+Q$41))),P136))</f>
        <v>2519.2181672640672</v>
      </c>
      <c r="BQ136" s="5">
        <f ca="1">IF(R$11="x",0,_xlfn.NORM.INV(Q136,Satokasvi!$H$8,Satokasvi!$I$8)*IF(R$8="x",(1+Toimenpiteet!$C$7),1)*IF(R$9="x",(1+Toimenpiteet!$C$34),1)*(1+R$30)*_xlfn.BINOM.INV(1,(1-(Satokasvi!$H$15*(1+R$41))),Q136))</f>
        <v>0</v>
      </c>
      <c r="BR136" s="5">
        <f ca="1">IF(S$11="x",0,_xlfn.NORM.INV(R136,Satokasvi!$H$8,Satokasvi!$I$8)*IF(S$8="x",(1+Toimenpiteet!$C$7),1)*IF(S$9="x",(1+Toimenpiteet!$C$34),1)*(1+S$30)*_xlfn.BINOM.INV(1,(1-(Satokasvi!$H$15*(1+S$41))),R136))</f>
        <v>0</v>
      </c>
      <c r="BS136" s="5">
        <f ca="1">IF(T$11="x",0,_xlfn.NORM.INV(S136,Satokasvi!$H$8,Satokasvi!$I$8)*IF(T$8="x",(1+Toimenpiteet!$C$7),1)*IF(T$9="x",(1+Toimenpiteet!$C$34),1)*(1+T$30)*_xlfn.BINOM.INV(1,(1-(Satokasvi!$H$15*(1+T$41))),S136))</f>
        <v>2561.338752887631</v>
      </c>
      <c r="BT136" s="5">
        <f ca="1">IF(U$11="x",0,_xlfn.NORM.INV(T136,Satokasvi!$H$8,Satokasvi!$I$8)*IF(U$8="x",(1+Toimenpiteet!$C$7),1)*IF(U$9="x",(1+Toimenpiteet!$C$34),1)*(1+U$30)*_xlfn.BINOM.INV(1,(1-(Satokasvi!$H$15*(1+U$41))),T136))</f>
        <v>0</v>
      </c>
      <c r="BU136" s="5">
        <f ca="1">IF(V$11="x",0,_xlfn.NORM.INV(U136,Satokasvi!$H$8,Satokasvi!$I$8)*IF(V$8="x",(1+Toimenpiteet!$C$7),1)*IF(V$9="x",(1+Toimenpiteet!$C$34),1)*(1+V$30)*_xlfn.BINOM.INV(1,(1-(Satokasvi!$H$15*(1+V$41))),U136))</f>
        <v>2467.2532585924828</v>
      </c>
      <c r="BV136" s="5">
        <f ca="1">IF(W$11="x",0,_xlfn.NORM.INV(V136,Satokasvi!$H$8,Satokasvi!$I$8)*IF(W$8="x",(1+Toimenpiteet!$C$7),1)*IF(W$9="x",(1+Toimenpiteet!$C$34),1)*(1+W$30)*_xlfn.BINOM.INV(1,(1-(Satokasvi!$H$15*(1+W$41))),V136))</f>
        <v>2938.0781962111769</v>
      </c>
      <c r="BW136" s="5">
        <f ca="1">IF(X$11="x",0,_xlfn.NORM.INV(W136,Satokasvi!$H$8,Satokasvi!$I$8)*IF(X$8="x",(1+Toimenpiteet!$C$7),1)*IF(X$9="x",(1+Toimenpiteet!$C$34),1)*(1+X$30)*_xlfn.BINOM.INV(1,(1-(Satokasvi!$H$15*(1+X$41))),W136))</f>
        <v>0</v>
      </c>
      <c r="BX136" s="5">
        <f ca="1">IF(Y$11="x",0,_xlfn.NORM.INV(X136,Satokasvi!$H$8,Satokasvi!$I$8)*IF(Y$8="x",(1+Toimenpiteet!$C$7),1)*IF(Y$9="x",(1+Toimenpiteet!$C$34),1)*(1+Y$30)*_xlfn.BINOM.INV(1,(1-(Satokasvi!$H$15*(1+Y$41))),X136))</f>
        <v>2387.8481028561901</v>
      </c>
      <c r="BY136" s="5">
        <f ca="1">IF(Z$11="x",0,_xlfn.NORM.INV(Y136,Satokasvi!$H$8,Satokasvi!$I$8)*IF(Z$8="x",(1+Toimenpiteet!$C$7),1)*IF(Z$9="x",(1+Toimenpiteet!$C$34),1)*(1+Z$30)*_xlfn.BINOM.INV(1,(1-(Satokasvi!$H$15*(1+Z$41))),Y136))</f>
        <v>2384.1131711447865</v>
      </c>
      <c r="BZ136" s="5">
        <f ca="1">IF(AA$11="x",0,_xlfn.NORM.INV(Z136,Satokasvi!$H$8,Satokasvi!$I$8)*IF(AA$8="x",(1+Toimenpiteet!$C$7),1)*IF(AA$9="x",(1+Toimenpiteet!$C$34),1)*(1+AA$30)*_xlfn.BINOM.INV(1,(1-(Satokasvi!$H$15*(1+AA$41))),Z136))</f>
        <v>2631.9485855040734</v>
      </c>
      <c r="CB136" s="35">
        <f ca="1">_xlfn.NORM.INV(RAND(),Satokasvi!$H$13,Satokasvi!$I$13)</f>
        <v>309.04980618493096</v>
      </c>
      <c r="CC136" s="35">
        <f ca="1">_xlfn.NORM.INV(RAND(),Satokasvi!$H$13,Satokasvi!$I$13)</f>
        <v>182.45367263576452</v>
      </c>
      <c r="CD136" s="35">
        <f ca="1">_xlfn.NORM.INV(RAND(),Satokasvi!$H$13,Satokasvi!$I$13)</f>
        <v>160.5703131305647</v>
      </c>
      <c r="CE136" s="35">
        <f ca="1">_xlfn.NORM.INV(RAND(),Satokasvi!$H$13,Satokasvi!$I$13)</f>
        <v>200.5873154188258</v>
      </c>
      <c r="CF136" s="35">
        <f ca="1">_xlfn.NORM.INV(RAND(),Satokasvi!$H$13,Satokasvi!$I$13)</f>
        <v>248.1949304920293</v>
      </c>
      <c r="CG136" s="35">
        <f ca="1">_xlfn.NORM.INV(RAND(),Satokasvi!$H$13,Satokasvi!$I$13)</f>
        <v>171.01632363772873</v>
      </c>
      <c r="CH136" s="35">
        <f ca="1">_xlfn.NORM.INV(RAND(),Satokasvi!$H$13,Satokasvi!$I$13)</f>
        <v>160.70926921465417</v>
      </c>
      <c r="CI136" s="35">
        <f ca="1">_xlfn.NORM.INV(RAND(),Satokasvi!$H$13,Satokasvi!$I$13)</f>
        <v>192.48590274818881</v>
      </c>
      <c r="CJ136" s="35">
        <f ca="1">_xlfn.NORM.INV(RAND(),Satokasvi!$H$13,Satokasvi!$I$13)</f>
        <v>168.42339926317752</v>
      </c>
      <c r="CK136" s="35">
        <f ca="1">_xlfn.NORM.INV(RAND(),Satokasvi!$H$13,Satokasvi!$I$13)</f>
        <v>155.84146270512821</v>
      </c>
      <c r="CL136" s="35">
        <f ca="1">_xlfn.NORM.INV(RAND(),Satokasvi!$H$13,Satokasvi!$I$13)</f>
        <v>300.69949231543848</v>
      </c>
      <c r="CM136" s="35">
        <f ca="1">_xlfn.NORM.INV(RAND(),Satokasvi!$H$13,Satokasvi!$I$13)</f>
        <v>283.7149690932103</v>
      </c>
      <c r="CN136" s="35">
        <f ca="1">_xlfn.NORM.INV(RAND(),Satokasvi!$H$13,Satokasvi!$I$13)</f>
        <v>150.24897391545267</v>
      </c>
      <c r="CO136" s="35">
        <f ca="1">_xlfn.NORM.INV(RAND(),Satokasvi!$H$13,Satokasvi!$I$13)</f>
        <v>214.59448902533708</v>
      </c>
      <c r="CP136" s="35">
        <f ca="1">_xlfn.NORM.INV(RAND(),Satokasvi!$H$13,Satokasvi!$I$13)</f>
        <v>110.42615742465227</v>
      </c>
      <c r="CQ136" s="35">
        <f ca="1">_xlfn.NORM.INV(RAND(),Satokasvi!$H$13,Satokasvi!$I$13)</f>
        <v>269.90898438106876</v>
      </c>
      <c r="CR136" s="35">
        <f ca="1">_xlfn.NORM.INV(RAND(),Satokasvi!$H$13,Satokasvi!$I$13)</f>
        <v>162.40491222556031</v>
      </c>
      <c r="CS136" s="35">
        <f ca="1">_xlfn.NORM.INV(RAND(),Satokasvi!$H$13,Satokasvi!$I$13)</f>
        <v>280.82120078072353</v>
      </c>
      <c r="CT136" s="35">
        <f ca="1">_xlfn.NORM.INV(RAND(),Satokasvi!$H$13,Satokasvi!$I$13)</f>
        <v>244.41227503469378</v>
      </c>
      <c r="CU136" s="35">
        <f ca="1">_xlfn.NORM.INV(RAND(),Satokasvi!$H$13,Satokasvi!$I$13)</f>
        <v>110.44285735458517</v>
      </c>
      <c r="CV136" s="35">
        <f ca="1">_xlfn.NORM.INV(RAND(),Satokasvi!$H$13,Satokasvi!$I$13)</f>
        <v>150.95577392696305</v>
      </c>
      <c r="CW136" s="35">
        <f ca="1">_xlfn.NORM.INV(RAND(),Satokasvi!$H$13,Satokasvi!$I$13)</f>
        <v>185.83408180372584</v>
      </c>
      <c r="CX136" s="35">
        <f ca="1">_xlfn.NORM.INV(RAND(),Satokasvi!$H$13,Satokasvi!$I$13)</f>
        <v>172.40216054147066</v>
      </c>
      <c r="CY136" s="35">
        <f ca="1">_xlfn.NORM.INV(RAND(),Satokasvi!$H$13,Satokasvi!$I$13)</f>
        <v>219.29689451739802</v>
      </c>
      <c r="CZ136" s="35">
        <f ca="1">_xlfn.NORM.INV(RAND(),Satokasvi!$H$13,Satokasvi!$I$13)</f>
        <v>286.69504828962545</v>
      </c>
      <c r="DB136" s="37">
        <f ca="1">(AB136*(CB136/1000)+(Satokasvi!$E$28-Satokasvi!$E$7))/(1+$C$13)^DB$61</f>
        <v>-257.28155339805824</v>
      </c>
      <c r="DC136" s="37">
        <f ca="1">(AC136*(CC136/1000)+(Satokasvi!$E$28-Satokasvi!$E$7))/(1+$C$13)^DC$61</f>
        <v>182.29780417451889</v>
      </c>
      <c r="DD136" s="37">
        <f ca="1">(AD136*(CD136/1000)+(Satokasvi!$E$28-Satokasvi!$E$7))/(1+$C$13)^DD$61</f>
        <v>139.96349271532654</v>
      </c>
      <c r="DE136" s="37">
        <f ca="1">(AE136*(CE136/1000)+(Satokasvi!$E$28-Satokasvi!$E$7))/(1+$C$13)^DE$61</f>
        <v>197.55923789507557</v>
      </c>
      <c r="DF136" s="37">
        <f ca="1">(AF136*(CF136/1000)+(Satokasvi!$E$28-Satokasvi!$E$7))/(1+$C$13)^DF$61</f>
        <v>319.51516829611296</v>
      </c>
      <c r="DG136" s="37">
        <f ca="1">(AG136*(CG136/1000)+(Satokasvi!$E$28-Satokasvi!$E$7))/(1+$C$13)^DG$61</f>
        <v>178.31333023289653</v>
      </c>
      <c r="DH136" s="37">
        <f ca="1">(AH136*(CH136/1000)+(Satokasvi!$E$28-Satokasvi!$E$7))/(1+$C$13)^DH$61</f>
        <v>105.87462929135317</v>
      </c>
      <c r="DI136" s="37">
        <f ca="1">(AI136*(CI136/1000)+(Satokasvi!$E$28-Satokasvi!$E$7))/(1+$C$13)^DI$61</f>
        <v>154.70959439940776</v>
      </c>
      <c r="DJ136" s="37">
        <f ca="1">(AJ136*(CJ136/1000)+(Satokasvi!$E$28-Satokasvi!$E$7))/(1+$C$13)^DJ$61</f>
        <v>-203.10043407106113</v>
      </c>
      <c r="DK136" s="37">
        <f ca="1">(AK136*(CK136/1000)+(Satokasvi!$E$28-Satokasvi!$E$7))/(1+$C$13)^DK$61</f>
        <v>143.35103707686113</v>
      </c>
      <c r="DL136" s="37">
        <f ca="1">(AL136*(CL136/1000)+(Satokasvi!$E$28-Satokasvi!$E$7))/(1+$C$13)^DL$61</f>
        <v>-191.44163829867202</v>
      </c>
      <c r="DM136" s="37">
        <f ca="1">(AM136*(CM136/1000)+(Satokasvi!$E$28-Satokasvi!$E$7))/(1+$C$13)^DM$61</f>
        <v>340.86606818490793</v>
      </c>
      <c r="DN136" s="37">
        <f ca="1">(AN136*(CN136/1000)+(Satokasvi!$E$28-Satokasvi!$E$7))/(1+$C$13)^DN$61</f>
        <v>82.076379619491675</v>
      </c>
      <c r="DO136" s="37">
        <f ca="1">(AO136*(CO136/1000)+(Satokasvi!$E$28-Satokasvi!$E$7))/(1+$C$13)^DO$61</f>
        <v>253.07601142405366</v>
      </c>
      <c r="DP136" s="37">
        <f ca="1">(AP136*(CP136/1000)+(Satokasvi!$E$28-Satokasvi!$E$7))/(1+$C$13)^DP$61</f>
        <v>8.4646070160562452</v>
      </c>
      <c r="DQ136" s="37">
        <f ca="1">(AQ136*(CQ136/1000)+(Satokasvi!$E$28-Satokasvi!$E$7))/(1+$C$13)^DQ$61</f>
        <v>-165.13923889333032</v>
      </c>
      <c r="DR136" s="37">
        <f ca="1">(AR136*(CR136/1000)+(Satokasvi!$E$28-Satokasvi!$E$7))/(1+$C$13)^DR$61</f>
        <v>-160.32935814886437</v>
      </c>
      <c r="DS136" s="37">
        <f ca="1">(AS136*(CS136/1000)+(Satokasvi!$E$28-Satokasvi!$E$7))/(1+$C$13)^DS$61</f>
        <v>266.84057924794348</v>
      </c>
      <c r="DT136" s="37">
        <f ca="1">(AT136*(CT136/1000)+(Satokasvi!$E$28-Satokasvi!$E$7))/(1+$C$13)^DT$61</f>
        <v>-151.12579710516013</v>
      </c>
      <c r="DU136" s="37">
        <f ca="1">(AU136*(CU136/1000)+(Satokasvi!$E$28-Satokasvi!$E$7))/(1+$C$13)^DU$61</f>
        <v>4.1473080686174155</v>
      </c>
      <c r="DV136" s="37">
        <f ca="1">(AV136*(CV136/1000)+(Satokasvi!$E$28-Satokasvi!$E$7))/(1+$C$13)^DV$61</f>
        <v>95.96322576103907</v>
      </c>
      <c r="DW136" s="37">
        <f ca="1">(AW136*(CW136/1000)+(Satokasvi!$E$28-Satokasvi!$E$7))/(1+$C$13)^DW$61</f>
        <v>-138.30151273388518</v>
      </c>
      <c r="DX136" s="37">
        <f ca="1">(AX136*(CX136/1000)+(Satokasvi!$E$28-Satokasvi!$E$7))/(1+$C$13)^DX$61</f>
        <v>74.316565881641381</v>
      </c>
      <c r="DY136" s="37">
        <f ca="1">(AY136*(CY136/1000)+(Satokasvi!$E$28-Satokasvi!$E$7))/(1+$C$13)^DY$61</f>
        <v>126.83459372037484</v>
      </c>
      <c r="DZ136" s="37">
        <f ca="1">(AZ136*(CZ136/1000)+(Satokasvi!$E$28-Satokasvi!$E$7))/(1+$C$13)^DZ$61</f>
        <v>233.81974749239683</v>
      </c>
      <c r="EB136" s="37">
        <f ca="1">IF(C$11="x",Toimenpiteet!$E$115,BB136*(CB136/1000)+(Satokasvi!$E$28-Satokasvi!$E$7)+IF(C$8="x",Toimenpiteet!$E$29,0)+IF(C$9="x",Toimenpiteet!$E$60,0)+IF(C$10="x",Toimenpiteet!$E$88,0))/(1+$C$13)^EB$61</f>
        <v>-257.28155339805824</v>
      </c>
      <c r="EC136" s="37">
        <f ca="1">IF(D$11="x",Toimenpiteet!$E$115,BC136*(CC136/1000)+(Satokasvi!$E$28-Satokasvi!$E$7)+IF(D$8="x",Toimenpiteet!$E$29,0)+IF(D$9="x",Toimenpiteet!$E$60,0)+IF(D$10="x",Toimenpiteet!$E$88,0))/(1+$C$13)^EC$61</f>
        <v>182.29780417451889</v>
      </c>
      <c r="ED136" s="37">
        <f ca="1">IF(E$11="x",Toimenpiteet!$E$115,BD136*(CD136/1000)+(Satokasvi!$E$28-Satokasvi!$E$7)+IF(E$8="x",Toimenpiteet!$E$29,0)+IF(E$9="x",Toimenpiteet!$E$60,0)+IF(E$10="x",Toimenpiteet!$E$88,0))/(1+$C$13)^ED$61</f>
        <v>139.96349271532654</v>
      </c>
      <c r="EE136" s="37">
        <f ca="1">IF(F$11="x",Toimenpiteet!$E$115,BE136*(CE136/1000)+(Satokasvi!$E$28-Satokasvi!$E$7)+IF(F$8="x",Toimenpiteet!$E$29,0)+IF(F$9="x",Toimenpiteet!$E$60,0)+IF(F$10="x",Toimenpiteet!$E$88,0))/(1+$C$13)^EE$61</f>
        <v>197.55923789507557</v>
      </c>
      <c r="EF136" s="37">
        <f ca="1">IF(G$11="x",Toimenpiteet!$E$115,BF136*(CF136/1000)+(Satokasvi!$E$28-Satokasvi!$E$7)+IF(G$8="x",Toimenpiteet!$E$29,0)+IF(G$9="x",Toimenpiteet!$E$60,0)+IF(G$10="x",Toimenpiteet!$E$88,0))/(1+$C$13)^EF$61</f>
        <v>319.51516829611296</v>
      </c>
      <c r="EG136" s="37">
        <f ca="1">IF(H$11="x",Toimenpiteet!$E$115,BG136*(CG136/1000)+(Satokasvi!$E$28-Satokasvi!$E$7)+IF(H$8="x",Toimenpiteet!$E$29,0)+IF(H$9="x",Toimenpiteet!$E$60,0)+IF(H$10="x",Toimenpiteet!$E$88,0))/(1+$C$13)^EG$61</f>
        <v>178.31333023289653</v>
      </c>
      <c r="EH136" s="37">
        <f ca="1">IF(I$11="x",Toimenpiteet!$E$115,BH136*(CH136/1000)+(Satokasvi!$E$28-Satokasvi!$E$7)+IF(I$8="x",Toimenpiteet!$E$29,0)+IF(I$9="x",Toimenpiteet!$E$60,0)+IF(I$10="x",Toimenpiteet!$E$88,0))/(1+$C$13)^EH$61</f>
        <v>105.87462929135317</v>
      </c>
      <c r="EI136" s="37">
        <f ca="1">IF(J$11="x",Toimenpiteet!$E$115,BI136*(CI136/1000)+(Satokasvi!$E$28-Satokasvi!$E$7)+IF(J$8="x",Toimenpiteet!$E$29,0)+IF(J$9="x",Toimenpiteet!$E$60,0)+IF(J$10="x",Toimenpiteet!$E$88,0))/(1+$C$13)^EI$61</f>
        <v>154.70959439940776</v>
      </c>
      <c r="EJ136" s="37">
        <f ca="1">IF(K$11="x",Toimenpiteet!$E$115,BJ136*(CJ136/1000)+(Satokasvi!$E$28-Satokasvi!$E$7)+IF(K$8="x",Toimenpiteet!$E$29,0)+IF(K$9="x",Toimenpiteet!$E$60,0)+IF(K$10="x",Toimenpiteet!$E$88,0))/(1+$C$13)^EJ$61</f>
        <v>-203.10043407106113</v>
      </c>
      <c r="EK136" s="37">
        <f ca="1">IF(L$11="x",Toimenpiteet!$E$115,BK136*(CK136/1000)+(Satokasvi!$E$28-Satokasvi!$E$7)+IF(L$8="x",Toimenpiteet!$E$29,0)+IF(L$9="x",Toimenpiteet!$E$60,0)+IF(L$10="x",Toimenpiteet!$E$88,0))/(1+$C$13)^EK$61</f>
        <v>143.35103707686113</v>
      </c>
      <c r="EL136" s="37">
        <f ca="1">IF(M$11="x",Toimenpiteet!$E$115,BL136*(CL136/1000)+(Satokasvi!$E$28-Satokasvi!$E$7)+IF(M$8="x",Toimenpiteet!$E$29,0)+IF(M$9="x",Toimenpiteet!$E$60,0)+IF(M$10="x",Toimenpiteet!$E$88,0))/(1+$C$13)^EL$61</f>
        <v>-191.44163829867202</v>
      </c>
      <c r="EM136" s="37">
        <f ca="1">IF(N$11="x",Toimenpiteet!$E$115,BM136*(CM136/1000)+(Satokasvi!$E$28-Satokasvi!$E$7)+IF(N$8="x",Toimenpiteet!$E$29,0)+IF(N$9="x",Toimenpiteet!$E$60,0)+IF(N$10="x",Toimenpiteet!$E$88,0))/(1+$C$13)^EM$61</f>
        <v>340.86606818490793</v>
      </c>
      <c r="EN136" s="37">
        <f ca="1">IF(O$11="x",Toimenpiteet!$E$115,BN136*(CN136/1000)+(Satokasvi!$E$28-Satokasvi!$E$7)+IF(O$8="x",Toimenpiteet!$E$29,0)+IF(O$9="x",Toimenpiteet!$E$60,0)+IF(O$10="x",Toimenpiteet!$E$88,0))/(1+$C$13)^EN$61</f>
        <v>82.076379619491675</v>
      </c>
      <c r="EO136" s="37">
        <f ca="1">IF(P$11="x",Toimenpiteet!$E$115,BO136*(CO136/1000)+(Satokasvi!$E$28-Satokasvi!$E$7)+IF(P$8="x",Toimenpiteet!$E$29,0)+IF(P$9="x",Toimenpiteet!$E$60,0)+IF(P$10="x",Toimenpiteet!$E$88,0))/(1+$C$13)^EO$61</f>
        <v>253.07601142405366</v>
      </c>
      <c r="EP136" s="37">
        <f ca="1">IF(Q$11="x",Toimenpiteet!$E$115,BP136*(CP136/1000)+(Satokasvi!$E$28-Satokasvi!$E$7)+IF(Q$8="x",Toimenpiteet!$E$29,0)+IF(Q$9="x",Toimenpiteet!$E$60,0)+IF(Q$10="x",Toimenpiteet!$E$88,0))/(1+$C$13)^EP$61</f>
        <v>8.4646070160562452</v>
      </c>
      <c r="EQ136" s="37">
        <f ca="1">IF(R$11="x",Toimenpiteet!$E$115,BQ136*(CQ136/1000)+(Satokasvi!$E$28-Satokasvi!$E$7)+IF(R$8="x",Toimenpiteet!$E$29,0)+IF(R$9="x",Toimenpiteet!$E$60,0)+IF(R$10="x",Toimenpiteet!$E$88,0))/(1+$C$13)^EQ$61</f>
        <v>-165.13923889333032</v>
      </c>
      <c r="ER136" s="37">
        <f ca="1">IF(S$11="x",Toimenpiteet!$E$115,BR136*(CR136/1000)+(Satokasvi!$E$28-Satokasvi!$E$7)+IF(S$8="x",Toimenpiteet!$E$29,0)+IF(S$9="x",Toimenpiteet!$E$60,0)+IF(S$10="x",Toimenpiteet!$E$88,0))/(1+$C$13)^ER$61</f>
        <v>-160.32935814886437</v>
      </c>
      <c r="ES136" s="37">
        <f ca="1">IF(T$11="x",Toimenpiteet!$E$115,BS136*(CS136/1000)+(Satokasvi!$E$28-Satokasvi!$E$7)+IF(T$8="x",Toimenpiteet!$E$29,0)+IF(T$9="x",Toimenpiteet!$E$60,0)+IF(T$10="x",Toimenpiteet!$E$88,0))/(1+$C$13)^ES$61</f>
        <v>266.84057924794348</v>
      </c>
      <c r="ET136" s="37">
        <f ca="1">IF(U$11="x",Toimenpiteet!$E$115,BT136*(CT136/1000)+(Satokasvi!$E$28-Satokasvi!$E$7)+IF(U$8="x",Toimenpiteet!$E$29,0)+IF(U$9="x",Toimenpiteet!$E$60,0)+IF(U$10="x",Toimenpiteet!$E$88,0))/(1+$C$13)^ET$61</f>
        <v>-151.12579710516013</v>
      </c>
      <c r="EU136" s="37">
        <f ca="1">IF(V$11="x",Toimenpiteet!$E$115,BU136*(CU136/1000)+(Satokasvi!$E$28-Satokasvi!$E$7)+IF(V$8="x",Toimenpiteet!$E$29,0)+IF(V$9="x",Toimenpiteet!$E$60,0)+IF(V$10="x",Toimenpiteet!$E$88,0))/(1+$C$13)^EU$61</f>
        <v>4.1473080686174155</v>
      </c>
      <c r="EV136" s="37">
        <f ca="1">IF(W$11="x",Toimenpiteet!$E$115,BV136*(CV136/1000)+(Satokasvi!$E$28-Satokasvi!$E$7)+IF(W$8="x",Toimenpiteet!$E$29,0)+IF(W$9="x",Toimenpiteet!$E$60,0)+IF(W$10="x",Toimenpiteet!$E$88,0))/(1+$C$13)^EV$61</f>
        <v>95.96322576103907</v>
      </c>
      <c r="EW136" s="37">
        <f ca="1">IF(X$11="x",Toimenpiteet!$E$115,BW136*(CW136/1000)+(Satokasvi!$E$28-Satokasvi!$E$7)+IF(X$8="x",Toimenpiteet!$E$29,0)+IF(X$9="x",Toimenpiteet!$E$60,0)+IF(X$10="x",Toimenpiteet!$E$88,0))/(1+$C$13)^EW$61</f>
        <v>-138.30151273388518</v>
      </c>
      <c r="EX136" s="37">
        <f ca="1">IF(Y$11="x",Toimenpiteet!$E$115,BX136*(CX136/1000)+(Satokasvi!$E$28-Satokasvi!$E$7)+IF(Y$8="x",Toimenpiteet!$E$29,0)+IF(Y$9="x",Toimenpiteet!$E$60,0)+IF(Y$10="x",Toimenpiteet!$E$88,0))/(1+$C$13)^EX$61</f>
        <v>74.316565881641381</v>
      </c>
      <c r="EY136" s="37">
        <f ca="1">IF(Z$11="x",Toimenpiteet!$E$115,BY136*(CY136/1000)+(Satokasvi!$E$28-Satokasvi!$E$7)+IF(Z$8="x",Toimenpiteet!$E$29,0)+IF(Z$9="x",Toimenpiteet!$E$60,0)+IF(Z$10="x",Toimenpiteet!$E$88,0))/(1+$C$13)^EY$61</f>
        <v>126.83459372037484</v>
      </c>
      <c r="EZ136" s="37">
        <f ca="1">IF(AA$11="x",Toimenpiteet!$E$115,BZ136*(CZ136/1000)+(Satokasvi!$E$28-Satokasvi!$E$7)+IF(AA$8="x",Toimenpiteet!$E$29,0)+IF(AA$9="x",Toimenpiteet!$E$60,0)+IF(AA$10="x",Toimenpiteet!$E$88,0))/(1+$C$13)^EZ$61</f>
        <v>233.81974749239683</v>
      </c>
      <c r="FA136" s="37"/>
      <c r="FB136" s="37">
        <f t="shared" ca="1" si="118"/>
        <v>-257.28155339805824</v>
      </c>
      <c r="FC136" s="37">
        <f t="shared" ca="1" si="119"/>
        <v>-74.983749223539348</v>
      </c>
      <c r="FD136" s="37">
        <f t="shared" ca="1" si="120"/>
        <v>64.97974349178719</v>
      </c>
      <c r="FE136" s="37">
        <f t="shared" ca="1" si="121"/>
        <v>262.53898138686276</v>
      </c>
      <c r="FF136" s="37">
        <f t="shared" ca="1" si="122"/>
        <v>582.05414968297578</v>
      </c>
      <c r="FG136" s="37">
        <f t="shared" ca="1" si="123"/>
        <v>760.36747991587231</v>
      </c>
      <c r="FH136" s="37">
        <f t="shared" ca="1" si="124"/>
        <v>866.24210920722544</v>
      </c>
      <c r="FI136" s="37">
        <f t="shared" ca="1" si="125"/>
        <v>1020.9517036066331</v>
      </c>
      <c r="FJ136" s="37">
        <f t="shared" ca="1" si="126"/>
        <v>817.85126953557199</v>
      </c>
      <c r="FK136" s="37">
        <f t="shared" ca="1" si="127"/>
        <v>961.20230661243318</v>
      </c>
      <c r="FL136" s="37">
        <f t="shared" ca="1" si="128"/>
        <v>769.76066831376113</v>
      </c>
      <c r="FM136" s="37">
        <f t="shared" ca="1" si="129"/>
        <v>1110.6267364986691</v>
      </c>
      <c r="FN136" s="37">
        <f t="shared" ca="1" si="130"/>
        <v>1192.7031161181608</v>
      </c>
      <c r="FO136" s="37">
        <f t="shared" ca="1" si="131"/>
        <v>1445.7791275422144</v>
      </c>
      <c r="FP136" s="37">
        <f t="shared" ca="1" si="132"/>
        <v>1454.2437345582707</v>
      </c>
      <c r="FQ136" s="37">
        <f t="shared" ca="1" si="133"/>
        <v>1289.1044956649405</v>
      </c>
      <c r="FR136" s="37">
        <f t="shared" ca="1" si="134"/>
        <v>1128.775137516076</v>
      </c>
      <c r="FS136" s="37">
        <f t="shared" ca="1" si="135"/>
        <v>1395.6157167640195</v>
      </c>
      <c r="FT136" s="37">
        <f t="shared" ca="1" si="136"/>
        <v>1244.4899196588594</v>
      </c>
      <c r="FU136" s="37">
        <f t="shared" ca="1" si="137"/>
        <v>1248.6372277274768</v>
      </c>
      <c r="FV136" s="37">
        <f t="shared" ca="1" si="138"/>
        <v>1344.6004534885158</v>
      </c>
      <c r="FW136" s="37">
        <f t="shared" ca="1" si="139"/>
        <v>1206.2989407546306</v>
      </c>
      <c r="FX136" s="37">
        <f t="shared" ca="1" si="140"/>
        <v>1280.6155066362719</v>
      </c>
      <c r="FY136" s="37">
        <f t="shared" ca="1" si="141"/>
        <v>1407.4501003566468</v>
      </c>
      <c r="FZ136" s="37">
        <f t="shared" ca="1" si="142"/>
        <v>1641.2698478490436</v>
      </c>
      <c r="GA136" s="37"/>
      <c r="GB136" s="37">
        <f t="shared" ca="1" si="143"/>
        <v>-257.28155339805824</v>
      </c>
      <c r="GC136" s="37">
        <f t="shared" ca="1" si="144"/>
        <v>-74.983749223539348</v>
      </c>
      <c r="GD136" s="37">
        <f t="shared" ca="1" si="94"/>
        <v>64.97974349178719</v>
      </c>
      <c r="GE136" s="37">
        <f t="shared" ca="1" si="95"/>
        <v>262.53898138686276</v>
      </c>
      <c r="GF136" s="37">
        <f t="shared" ca="1" si="96"/>
        <v>582.05414968297578</v>
      </c>
      <c r="GG136" s="37">
        <f t="shared" ca="1" si="97"/>
        <v>760.36747991587231</v>
      </c>
      <c r="GH136" s="37">
        <f t="shared" ca="1" si="98"/>
        <v>866.24210920722544</v>
      </c>
      <c r="GI136" s="37">
        <f t="shared" ca="1" si="99"/>
        <v>1020.9517036066331</v>
      </c>
      <c r="GJ136" s="37">
        <f t="shared" ca="1" si="100"/>
        <v>817.85126953557199</v>
      </c>
      <c r="GK136" s="37">
        <f t="shared" ca="1" si="101"/>
        <v>961.20230661243318</v>
      </c>
      <c r="GL136" s="37">
        <f t="shared" ca="1" si="102"/>
        <v>769.76066831376113</v>
      </c>
      <c r="GM136" s="37">
        <f t="shared" ca="1" si="103"/>
        <v>1110.6267364986691</v>
      </c>
      <c r="GN136" s="37">
        <f t="shared" ca="1" si="104"/>
        <v>1192.7031161181608</v>
      </c>
      <c r="GO136" s="37">
        <f t="shared" ca="1" si="105"/>
        <v>1445.7791275422144</v>
      </c>
      <c r="GP136" s="37">
        <f t="shared" ca="1" si="106"/>
        <v>1454.2437345582707</v>
      </c>
      <c r="GQ136" s="37">
        <f t="shared" ca="1" si="107"/>
        <v>1289.1044956649405</v>
      </c>
      <c r="GR136" s="37">
        <f t="shared" ca="1" si="108"/>
        <v>1128.775137516076</v>
      </c>
      <c r="GS136" s="37">
        <f t="shared" ca="1" si="109"/>
        <v>1395.6157167640195</v>
      </c>
      <c r="GT136" s="37">
        <f t="shared" ca="1" si="110"/>
        <v>1244.4899196588594</v>
      </c>
      <c r="GU136" s="37">
        <f t="shared" ca="1" si="111"/>
        <v>1248.6372277274768</v>
      </c>
      <c r="GV136" s="37">
        <f t="shared" ca="1" si="112"/>
        <v>1344.6004534885158</v>
      </c>
      <c r="GW136" s="37">
        <f t="shared" ca="1" si="113"/>
        <v>1206.2989407546306</v>
      </c>
      <c r="GX136" s="37">
        <f t="shared" ca="1" si="114"/>
        <v>1280.6155066362719</v>
      </c>
      <c r="GY136" s="37">
        <f t="shared" ca="1" si="115"/>
        <v>1407.4501003566468</v>
      </c>
      <c r="GZ136" s="37">
        <f t="shared" ca="1" si="116"/>
        <v>1641.2698478490436</v>
      </c>
      <c r="HA136" s="37"/>
      <c r="HB136" s="37">
        <f t="shared" ca="1" si="147"/>
        <v>582.05414968297578</v>
      </c>
      <c r="HC136" s="37">
        <f t="shared" ca="1" si="145"/>
        <v>582.05414968297578</v>
      </c>
      <c r="HD136" s="37">
        <f t="shared" ca="1" si="146"/>
        <v>0</v>
      </c>
      <c r="HE136" s="5"/>
      <c r="HF136" s="37">
        <f t="shared" si="148"/>
        <v>5.5555555555555525E-2</v>
      </c>
      <c r="HG136" s="37">
        <f>$HG$73</f>
        <v>3.333333333333334E-2</v>
      </c>
      <c r="HH136" s="19">
        <f>IF(C$11="x",0,Satokasvi!$H$6*(1+$HF136)*(1+_xlfn.XLOOKUP($HG136,$HG$67:$HG$76,HH$67:HH$76)))</f>
        <v>2647.6851851851857</v>
      </c>
      <c r="HI136" s="35">
        <f>IF(D$11="x",0,Satokasvi!$H$6*(1+$HF136)*(1+_xlfn.XLOOKUP($HG136,$HG$67:$HG$76,HI$67:HI$76)))</f>
        <v>2656.4814814814818</v>
      </c>
      <c r="HJ136" s="35">
        <f>IF(E$11="x",0,Satokasvi!$H$6*(1+$HF136)*(1+_xlfn.XLOOKUP($HG136,$HG$67:$HG$76,HJ$67:HJ$76)))</f>
        <v>2665.2777777777783</v>
      </c>
      <c r="HK136" s="35">
        <f>IF(F$11="x",0,Satokasvi!$H$6*(1+$HF136)*(1+_xlfn.XLOOKUP($HG136,$HG$67:$HG$76,HK$67:HK$76)))</f>
        <v>2674.0740740740744</v>
      </c>
      <c r="HL136" s="35">
        <f>IF(G$11="x",0,Satokasvi!$H$6*(1+$HF136)*(1+_xlfn.XLOOKUP($HG136,$HG$67:$HG$76,HL$67:HL$76)))</f>
        <v>2682.8703703703704</v>
      </c>
      <c r="HM136" s="35">
        <f>IF(H$11="x",0,Satokasvi!$H$6*(1+$HF136)*(1+_xlfn.XLOOKUP($HG136,$HG$67:$HG$76,HM$67:HM$76)))</f>
        <v>2691.666666666667</v>
      </c>
      <c r="HN136" s="35">
        <f>IF(I$11="x",0,Satokasvi!$H$6*(1+$HF136)*(1+_xlfn.XLOOKUP($HG136,$HG$67:$HG$76,HN$67:HN$76)))</f>
        <v>2700.4629629629635</v>
      </c>
      <c r="HO136" s="35">
        <f>IF(J$11="x",0,Satokasvi!$H$6*(1+$HF136)*(1+_xlfn.XLOOKUP($HG136,$HG$67:$HG$76,HO$67:HO$76)))</f>
        <v>2709.2592592592596</v>
      </c>
      <c r="HP136" s="35">
        <f>IF(K$11="x",0,Satokasvi!$H$6*(1+$HF136)*(1+_xlfn.XLOOKUP($HG136,$HG$67:$HG$76,HP$67:HP$76)))</f>
        <v>2718.0555555555561</v>
      </c>
      <c r="HQ136" s="35">
        <f>IF(L$11="x",0,Satokasvi!$H$6*(1+$HF136)*(1+_xlfn.XLOOKUP($HG136,$HG$67:$HG$76,HQ$67:HQ$76)))</f>
        <v>2726.8518518518522</v>
      </c>
      <c r="HR136" s="35">
        <f>IF(M$11="x",0,Satokasvi!$H$6*(1+$HF136)*(1+_xlfn.XLOOKUP($HG136,$HG$67:$HG$76,HR$67:HR$76)))</f>
        <v>2726.8518518518522</v>
      </c>
      <c r="HS136" s="35">
        <f>IF(N$11="x",0,Satokasvi!$H$6*(1+$HF136)*(1+_xlfn.XLOOKUP($HG136,$HG$67:$HG$76,HS$67:HS$76)))</f>
        <v>2726.8518518518522</v>
      </c>
      <c r="HT136" s="35">
        <f>IF(O$11="x",0,Satokasvi!$H$6*(1+$HF136)*(1+_xlfn.XLOOKUP($HG136,$HG$67:$HG$76,HT$67:HT$76)))</f>
        <v>2726.8518518518522</v>
      </c>
      <c r="HU136" s="35">
        <f>IF(P$11="x",0,Satokasvi!$H$6*(1+$HF136)*(1+_xlfn.XLOOKUP($HG136,$HG$67:$HG$76,HU$67:HU$76)))</f>
        <v>2726.8518518518522</v>
      </c>
      <c r="HV136" s="35">
        <f>IF(Q$11="x",0,Satokasvi!$H$6*(1+$HF136)*(1+_xlfn.XLOOKUP($HG136,$HG$67:$HG$76,HV$67:HV$76)))</f>
        <v>2726.8518518518522</v>
      </c>
      <c r="HW136" s="35">
        <f>IF(R$11="x",0,Satokasvi!$H$6*(1+$HF136)*(1+_xlfn.XLOOKUP($HG136,$HG$67:$HG$76,HW$67:HW$76)))</f>
        <v>2726.8518518518522</v>
      </c>
      <c r="HX136" s="35">
        <f>IF(S$11="x",0,Satokasvi!$H$6*(1+$HF136)*(1+_xlfn.XLOOKUP($HG136,$HG$67:$HG$76,HX$67:HX$76)))</f>
        <v>2726.8518518518522</v>
      </c>
      <c r="HY136" s="35">
        <f>IF(T$11="x",0,Satokasvi!$H$6*(1+$HF136)*(1+_xlfn.XLOOKUP($HG136,$HG$67:$HG$76,HY$67:HY$76)))</f>
        <v>2726.8518518518522</v>
      </c>
      <c r="HZ136" s="35">
        <f>IF(U$11="x",0,Satokasvi!$H$6*(1+$HF136)*(1+_xlfn.XLOOKUP($HG136,$HG$67:$HG$76,HZ$67:HZ$76)))</f>
        <v>2726.8518518518522</v>
      </c>
      <c r="IA136" s="35">
        <f>IF(V$11="x",0,Satokasvi!$H$6*(1+$HF136)*(1+_xlfn.XLOOKUP($HG136,$HG$67:$HG$76,IA$67:IA$76)))</f>
        <v>2726.8518518518522</v>
      </c>
      <c r="IB136" s="35">
        <f>IF(W$11="x",0,Satokasvi!$H$6*(1+$HF136)*(1+_xlfn.XLOOKUP($HG136,$HG$67:$HG$76,IB$67:IB$76)))</f>
        <v>2726.8518518518522</v>
      </c>
      <c r="IC136" s="35">
        <f>IF(X$11="x",0,Satokasvi!$H$6*(1+$HF136)*(1+_xlfn.XLOOKUP($HG136,$HG$67:$HG$76,IC$67:IC$76)))</f>
        <v>2726.8518518518522</v>
      </c>
      <c r="ID136" s="35">
        <f>IF(Y$11="x",0,Satokasvi!$H$6*(1+$HF136)*(1+_xlfn.XLOOKUP($HG136,$HG$67:$HG$76,ID$67:ID$76)))</f>
        <v>2726.8518518518522</v>
      </c>
      <c r="IE136" s="35">
        <f>IF(Z$11="x",0,Satokasvi!$H$6*(1+$HF136)*(1+_xlfn.XLOOKUP($HG136,$HG$67:$HG$76,IE$67:IE$76)))</f>
        <v>2726.8518518518522</v>
      </c>
      <c r="IF136" s="35">
        <f>IF(AA$11="x",0,Satokasvi!$H$6*(1+$HF136)*(1+_xlfn.XLOOKUP($HG136,$HG$67:$HG$76,IF$67:IF$76)))</f>
        <v>2726.8518518518522</v>
      </c>
    </row>
    <row r="137" spans="2:240" x14ac:dyDescent="0.35">
      <c r="B137" s="15">
        <f t="shared" ca="1" si="117"/>
        <v>0.76185635831831178</v>
      </c>
      <c r="C137" s="15">
        <f t="shared" ca="1" si="117"/>
        <v>0.499517902297131</v>
      </c>
      <c r="D137" s="15">
        <f t="shared" ca="1" si="117"/>
        <v>0.27643167961998227</v>
      </c>
      <c r="E137" s="15">
        <f t="shared" ca="1" si="117"/>
        <v>0.61937665017579857</v>
      </c>
      <c r="F137" s="15">
        <f t="shared" ca="1" si="117"/>
        <v>0.59637950995379319</v>
      </c>
      <c r="G137" s="15">
        <f t="shared" ca="1" si="117"/>
        <v>0.75609317330064008</v>
      </c>
      <c r="H137" s="15">
        <f t="shared" ca="1" si="117"/>
        <v>0.79839914768843123</v>
      </c>
      <c r="I137" s="15">
        <f t="shared" ca="1" si="117"/>
        <v>0.82222783261448484</v>
      </c>
      <c r="J137" s="15">
        <f t="shared" ca="1" si="117"/>
        <v>3.397168037130549E-2</v>
      </c>
      <c r="K137" s="15">
        <f t="shared" ca="1" si="117"/>
        <v>0.85440914222348163</v>
      </c>
      <c r="L137" s="15">
        <f t="shared" ca="1" si="117"/>
        <v>0.8533702705734999</v>
      </c>
      <c r="M137" s="15">
        <f t="shared" ca="1" si="117"/>
        <v>2.38703238871385E-3</v>
      </c>
      <c r="N137" s="15">
        <f t="shared" ca="1" si="117"/>
        <v>0.28366495806797354</v>
      </c>
      <c r="O137" s="15">
        <f t="shared" ca="1" si="117"/>
        <v>0.79653361432874614</v>
      </c>
      <c r="P137" s="15">
        <f t="shared" ca="1" si="117"/>
        <v>0.72477895104687617</v>
      </c>
      <c r="Q137" s="15">
        <f t="shared" ca="1" si="117"/>
        <v>0.96666441107182088</v>
      </c>
      <c r="R137" s="15">
        <f t="shared" ca="1" si="93"/>
        <v>0.51840176835698659</v>
      </c>
      <c r="S137" s="15">
        <f t="shared" ca="1" si="93"/>
        <v>0.15775489395653597</v>
      </c>
      <c r="T137" s="15">
        <f t="shared" ca="1" si="88"/>
        <v>0.48504036722996524</v>
      </c>
      <c r="U137" s="15">
        <f t="shared" ca="1" si="88"/>
        <v>0.19993526825100305</v>
      </c>
      <c r="V137" s="15">
        <f t="shared" ca="1" si="88"/>
        <v>0.56049770319797021</v>
      </c>
      <c r="W137" s="15">
        <f t="shared" ca="1" si="88"/>
        <v>0.62967666014955259</v>
      </c>
      <c r="X137" s="15">
        <f t="shared" ca="1" si="88"/>
        <v>0.99636769009907111</v>
      </c>
      <c r="Y137" s="15">
        <f t="shared" ca="1" si="88"/>
        <v>0.85725694409590858</v>
      </c>
      <c r="Z137" s="15">
        <f t="shared" ca="1" si="88"/>
        <v>0.6589514027875758</v>
      </c>
      <c r="AB137" s="5">
        <f ca="1">_xlfn.NORM.INV(B137,Satokasvi!$H$8,Satokasvi!$I$8)*_xlfn.BINOM.INV(1,(1-Satokasvi!$H$15),B137)</f>
        <v>2678.0716648433545</v>
      </c>
      <c r="AC137" s="5">
        <f ca="1">_xlfn.NORM.INV(C137,Satokasvi!$H$8,Satokasvi!$I$8)*_xlfn.BINOM.INV(1,(1-Satokasvi!$H$15),C137)</f>
        <v>2499.6978899931837</v>
      </c>
      <c r="AD137" s="5">
        <f ca="1">_xlfn.NORM.INV(D137,Satokasvi!$H$8,Satokasvi!$I$8)*_xlfn.BINOM.INV(1,(1-Satokasvi!$H$15),D137)</f>
        <v>2351.631268740382</v>
      </c>
      <c r="AE137" s="5">
        <f ca="1">_xlfn.NORM.INV(E137,Satokasvi!$H$8,Satokasvi!$I$8)*_xlfn.BINOM.INV(1,(1-Satokasvi!$H$15),E137)</f>
        <v>2575.9610143287573</v>
      </c>
      <c r="AF137" s="5">
        <f ca="1">_xlfn.NORM.INV(F137,Satokasvi!$H$8,Satokasvi!$I$8)*_xlfn.BINOM.INV(1,(1-Satokasvi!$H$15),F137)</f>
        <v>2560.9967203425545</v>
      </c>
      <c r="AG137" s="5">
        <f ca="1">_xlfn.NORM.INV(G137,Satokasvi!$H$8,Satokasvi!$I$8)*_xlfn.BINOM.INV(1,(1-Satokasvi!$H$15),G137)</f>
        <v>2673.4476041800376</v>
      </c>
      <c r="AH137" s="5">
        <f ca="1">_xlfn.NORM.INV(H137,Satokasvi!$H$8,Satokasvi!$I$8)*_xlfn.BINOM.INV(1,(1-Satokasvi!$H$15),H137)</f>
        <v>2708.9792026223695</v>
      </c>
      <c r="AI137" s="5">
        <f ca="1">_xlfn.NORM.INV(I137,Satokasvi!$H$8,Satokasvi!$I$8)*_xlfn.BINOM.INV(1,(1-Satokasvi!$H$15),I137)</f>
        <v>2730.9721424622112</v>
      </c>
      <c r="AJ137" s="5">
        <f ca="1">_xlfn.NORM.INV(J137,Satokasvi!$H$8,Satokasvi!$I$8)*_xlfn.BINOM.INV(1,(1-Satokasvi!$H$15),J137)</f>
        <v>0</v>
      </c>
      <c r="AK137" s="5">
        <f ca="1">_xlfn.NORM.INV(K137,Satokasvi!$H$8,Satokasvi!$I$8)*_xlfn.BINOM.INV(1,(1-Satokasvi!$H$15),K137)</f>
        <v>2763.8832005450345</v>
      </c>
      <c r="AL137" s="5">
        <f ca="1">_xlfn.NORM.INV(L137,Satokasvi!$H$8,Satokasvi!$I$8)*_xlfn.BINOM.INV(1,(1-Satokasvi!$H$15),L137)</f>
        <v>2762.7495269713345</v>
      </c>
      <c r="AM137" s="5">
        <f ca="1">_xlfn.NORM.INV(M137,Satokasvi!$H$8,Satokasvi!$I$8)*_xlfn.BINOM.INV(1,(1-Satokasvi!$H$15),M137)</f>
        <v>0</v>
      </c>
      <c r="AN137" s="5">
        <f ca="1">_xlfn.NORM.INV(N137,Satokasvi!$H$8,Satokasvi!$I$8)*_xlfn.BINOM.INV(1,(1-Satokasvi!$H$15),N137)</f>
        <v>2357.0029305369176</v>
      </c>
      <c r="AO137" s="5">
        <f ca="1">_xlfn.NORM.INV(O137,Satokasvi!$H$8,Satokasvi!$I$8)*_xlfn.BINOM.INV(1,(1-Satokasvi!$H$15),O137)</f>
        <v>2707.3258394442573</v>
      </c>
      <c r="AP137" s="5">
        <f ca="1">_xlfn.NORM.INV(P137,Satokasvi!$H$8,Satokasvi!$I$8)*_xlfn.BINOM.INV(1,(1-Satokasvi!$H$15),P137)</f>
        <v>2649.2744457840427</v>
      </c>
      <c r="AQ137" s="5">
        <f ca="1">_xlfn.NORM.INV(Q137,Satokasvi!$H$8,Satokasvi!$I$8)*_xlfn.BINOM.INV(1,(1-Satokasvi!$H$15),Q137)</f>
        <v>2958.4710627284417</v>
      </c>
      <c r="AR137" s="5">
        <f ca="1">_xlfn.NORM.INV(R137,Satokasvi!$H$8,Satokasvi!$I$8)*_xlfn.BINOM.INV(1,(1-Satokasvi!$H$15),R137)</f>
        <v>2511.53569045415</v>
      </c>
      <c r="AS137" s="5">
        <f ca="1">_xlfn.NORM.INV(S137,Satokasvi!$H$8,Satokasvi!$I$8)*_xlfn.BINOM.INV(1,(1-Satokasvi!$H$15),S137)</f>
        <v>0</v>
      </c>
      <c r="AT137" s="5">
        <f ca="1">_xlfn.NORM.INV(T137,Satokasvi!$H$8,Satokasvi!$I$8)*_xlfn.BINOM.INV(1,(1-Satokasvi!$H$15),T137)</f>
        <v>2490.6232423422666</v>
      </c>
      <c r="AU137" s="5">
        <f ca="1">_xlfn.NORM.INV(U137,Satokasvi!$H$8,Satokasvi!$I$8)*_xlfn.BINOM.INV(1,(1-Satokasvi!$H$15),U137)</f>
        <v>0</v>
      </c>
      <c r="AV137" s="5">
        <f ca="1">_xlfn.NORM.INV(V137,Satokasvi!$H$8,Satokasvi!$I$8)*_xlfn.BINOM.INV(1,(1-Satokasvi!$H$15),V137)</f>
        <v>2538.0577978094302</v>
      </c>
      <c r="AW137" s="5">
        <f ca="1">_xlfn.NORM.INV(W137,Satokasvi!$H$8,Satokasvi!$I$8)*_xlfn.BINOM.INV(1,(1-Satokasvi!$H$15),W137)</f>
        <v>2582.7492737992484</v>
      </c>
      <c r="AX137" s="5">
        <f ca="1">_xlfn.NORM.INV(X137,Satokasvi!$H$8,Satokasvi!$I$8)*_xlfn.BINOM.INV(1,(1-Satokasvi!$H$15),X137)</f>
        <v>3171.1160097491115</v>
      </c>
      <c r="AY137" s="5">
        <f ca="1">_xlfn.NORM.INV(Y137,Satokasvi!$H$8,Satokasvi!$I$8)*_xlfn.BINOM.INV(1,(1-Satokasvi!$H$15),Y137)</f>
        <v>2767.019065986286</v>
      </c>
      <c r="AZ137" s="5">
        <f ca="1">_xlfn.NORM.INV(Z137,Satokasvi!$H$8,Satokasvi!$I$8)*_xlfn.BINOM.INV(1,(1-Satokasvi!$H$15),Z137)</f>
        <v>2602.4007504956926</v>
      </c>
      <c r="BB137" s="5">
        <f ca="1">IF(C$11="x",0,_xlfn.NORM.INV(B137,Satokasvi!$H$8,Satokasvi!$I$8)*IF(C$8="x",(1+Toimenpiteet!$C$7),1)*IF(C$9="x",(1+Toimenpiteet!$C$34),1)*(1+C$30)*_xlfn.BINOM.INV(1,(1-(Satokasvi!$H$15*(1+C$41))),B137))</f>
        <v>2678.0716648433545</v>
      </c>
      <c r="BC137" s="5">
        <f ca="1">IF(D$11="x",0,_xlfn.NORM.INV(C137,Satokasvi!$H$8,Satokasvi!$I$8)*IF(D$8="x",(1+Toimenpiteet!$C$7),1)*IF(D$9="x",(1+Toimenpiteet!$C$34),1)*(1+D$30)*_xlfn.BINOM.INV(1,(1-(Satokasvi!$H$15*(1+D$41))),C137))</f>
        <v>2499.6978899931837</v>
      </c>
      <c r="BD137" s="5">
        <f ca="1">IF(E$11="x",0,_xlfn.NORM.INV(D137,Satokasvi!$H$8,Satokasvi!$I$8)*IF(E$8="x",(1+Toimenpiteet!$C$7),1)*IF(E$9="x",(1+Toimenpiteet!$C$34),1)*(1+E$30)*_xlfn.BINOM.INV(1,(1-(Satokasvi!$H$15*(1+E$41))),D137))</f>
        <v>2351.631268740382</v>
      </c>
      <c r="BE137" s="5">
        <f ca="1">IF(F$11="x",0,_xlfn.NORM.INV(E137,Satokasvi!$H$8,Satokasvi!$I$8)*IF(F$8="x",(1+Toimenpiteet!$C$7),1)*IF(F$9="x",(1+Toimenpiteet!$C$34),1)*(1+F$30)*_xlfn.BINOM.INV(1,(1-(Satokasvi!$H$15*(1+F$41))),E137))</f>
        <v>2575.9610143287573</v>
      </c>
      <c r="BF137" s="5">
        <f ca="1">IF(G$11="x",0,_xlfn.NORM.INV(F137,Satokasvi!$H$8,Satokasvi!$I$8)*IF(G$8="x",(1+Toimenpiteet!$C$7),1)*IF(G$9="x",(1+Toimenpiteet!$C$34),1)*(1+G$30)*_xlfn.BINOM.INV(1,(1-(Satokasvi!$H$15*(1+G$41))),F137))</f>
        <v>2560.9967203425545</v>
      </c>
      <c r="BG137" s="5">
        <f ca="1">IF(H$11="x",0,_xlfn.NORM.INV(G137,Satokasvi!$H$8,Satokasvi!$I$8)*IF(H$8="x",(1+Toimenpiteet!$C$7),1)*IF(H$9="x",(1+Toimenpiteet!$C$34),1)*(1+H$30)*_xlfn.BINOM.INV(1,(1-(Satokasvi!$H$15*(1+H$41))),G137))</f>
        <v>2673.4476041800376</v>
      </c>
      <c r="BH137" s="5">
        <f ca="1">IF(I$11="x",0,_xlfn.NORM.INV(H137,Satokasvi!$H$8,Satokasvi!$I$8)*IF(I$8="x",(1+Toimenpiteet!$C$7),1)*IF(I$9="x",(1+Toimenpiteet!$C$34),1)*(1+I$30)*_xlfn.BINOM.INV(1,(1-(Satokasvi!$H$15*(1+I$41))),H137))</f>
        <v>2708.9792026223695</v>
      </c>
      <c r="BI137" s="5">
        <f ca="1">IF(J$11="x",0,_xlfn.NORM.INV(I137,Satokasvi!$H$8,Satokasvi!$I$8)*IF(J$8="x",(1+Toimenpiteet!$C$7),1)*IF(J$9="x",(1+Toimenpiteet!$C$34),1)*(1+J$30)*_xlfn.BINOM.INV(1,(1-(Satokasvi!$H$15*(1+J$41))),I137))</f>
        <v>2730.9721424622112</v>
      </c>
      <c r="BJ137" s="5">
        <f ca="1">IF(K$11="x",0,_xlfn.NORM.INV(J137,Satokasvi!$H$8,Satokasvi!$I$8)*IF(K$8="x",(1+Toimenpiteet!$C$7),1)*IF(K$9="x",(1+Toimenpiteet!$C$34),1)*(1+K$30)*_xlfn.BINOM.INV(1,(1-(Satokasvi!$H$15*(1+K$41))),J137))</f>
        <v>0</v>
      </c>
      <c r="BK137" s="5">
        <f ca="1">IF(L$11="x",0,_xlfn.NORM.INV(K137,Satokasvi!$H$8,Satokasvi!$I$8)*IF(L$8="x",(1+Toimenpiteet!$C$7),1)*IF(L$9="x",(1+Toimenpiteet!$C$34),1)*(1+L$30)*_xlfn.BINOM.INV(1,(1-(Satokasvi!$H$15*(1+L$41))),K137))</f>
        <v>2763.8832005450345</v>
      </c>
      <c r="BL137" s="5">
        <f ca="1">IF(M$11="x",0,_xlfn.NORM.INV(L137,Satokasvi!$H$8,Satokasvi!$I$8)*IF(M$8="x",(1+Toimenpiteet!$C$7),1)*IF(M$9="x",(1+Toimenpiteet!$C$34),1)*(1+M$30)*_xlfn.BINOM.INV(1,(1-(Satokasvi!$H$15*(1+M$41))),L137))</f>
        <v>2762.7495269713345</v>
      </c>
      <c r="BM137" s="5">
        <f ca="1">IF(N$11="x",0,_xlfn.NORM.INV(M137,Satokasvi!$H$8,Satokasvi!$I$8)*IF(N$8="x",(1+Toimenpiteet!$C$7),1)*IF(N$9="x",(1+Toimenpiteet!$C$34),1)*(1+N$30)*_xlfn.BINOM.INV(1,(1-(Satokasvi!$H$15*(1+N$41))),M137))</f>
        <v>0</v>
      </c>
      <c r="BN137" s="5">
        <f ca="1">IF(O$11="x",0,_xlfn.NORM.INV(N137,Satokasvi!$H$8,Satokasvi!$I$8)*IF(O$8="x",(1+Toimenpiteet!$C$7),1)*IF(O$9="x",(1+Toimenpiteet!$C$34),1)*(1+O$30)*_xlfn.BINOM.INV(1,(1-(Satokasvi!$H$15*(1+O$41))),N137))</f>
        <v>2357.0029305369176</v>
      </c>
      <c r="BO137" s="5">
        <f ca="1">IF(P$11="x",0,_xlfn.NORM.INV(O137,Satokasvi!$H$8,Satokasvi!$I$8)*IF(P$8="x",(1+Toimenpiteet!$C$7),1)*IF(P$9="x",(1+Toimenpiteet!$C$34),1)*(1+P$30)*_xlfn.BINOM.INV(1,(1-(Satokasvi!$H$15*(1+P$41))),O137))</f>
        <v>2707.3258394442573</v>
      </c>
      <c r="BP137" s="5">
        <f ca="1">IF(Q$11="x",0,_xlfn.NORM.INV(P137,Satokasvi!$H$8,Satokasvi!$I$8)*IF(Q$8="x",(1+Toimenpiteet!$C$7),1)*IF(Q$9="x",(1+Toimenpiteet!$C$34),1)*(1+Q$30)*_xlfn.BINOM.INV(1,(1-(Satokasvi!$H$15*(1+Q$41))),P137))</f>
        <v>2649.2744457840427</v>
      </c>
      <c r="BQ137" s="5">
        <f ca="1">IF(R$11="x",0,_xlfn.NORM.INV(Q137,Satokasvi!$H$8,Satokasvi!$I$8)*IF(R$8="x",(1+Toimenpiteet!$C$7),1)*IF(R$9="x",(1+Toimenpiteet!$C$34),1)*(1+R$30)*_xlfn.BINOM.INV(1,(1-(Satokasvi!$H$15*(1+R$41))),Q137))</f>
        <v>2958.4710627284417</v>
      </c>
      <c r="BR137" s="5">
        <f ca="1">IF(S$11="x",0,_xlfn.NORM.INV(R137,Satokasvi!$H$8,Satokasvi!$I$8)*IF(S$8="x",(1+Toimenpiteet!$C$7),1)*IF(S$9="x",(1+Toimenpiteet!$C$34),1)*(1+S$30)*_xlfn.BINOM.INV(1,(1-(Satokasvi!$H$15*(1+S$41))),R137))</f>
        <v>2511.53569045415</v>
      </c>
      <c r="BS137" s="5">
        <f ca="1">IF(T$11="x",0,_xlfn.NORM.INV(S137,Satokasvi!$H$8,Satokasvi!$I$8)*IF(T$8="x",(1+Toimenpiteet!$C$7),1)*IF(T$9="x",(1+Toimenpiteet!$C$34),1)*(1+T$30)*_xlfn.BINOM.INV(1,(1-(Satokasvi!$H$15*(1+T$41))),S137))</f>
        <v>0</v>
      </c>
      <c r="BT137" s="5">
        <f ca="1">IF(U$11="x",0,_xlfn.NORM.INV(T137,Satokasvi!$H$8,Satokasvi!$I$8)*IF(U$8="x",(1+Toimenpiteet!$C$7),1)*IF(U$9="x",(1+Toimenpiteet!$C$34),1)*(1+U$30)*_xlfn.BINOM.INV(1,(1-(Satokasvi!$H$15*(1+U$41))),T137))</f>
        <v>2490.6232423422666</v>
      </c>
      <c r="BU137" s="5">
        <f ca="1">IF(V$11="x",0,_xlfn.NORM.INV(U137,Satokasvi!$H$8,Satokasvi!$I$8)*IF(V$8="x",(1+Toimenpiteet!$C$7),1)*IF(V$9="x",(1+Toimenpiteet!$C$34),1)*(1+V$30)*_xlfn.BINOM.INV(1,(1-(Satokasvi!$H$15*(1+V$41))),U137))</f>
        <v>0</v>
      </c>
      <c r="BV137" s="5">
        <f ca="1">IF(W$11="x",0,_xlfn.NORM.INV(V137,Satokasvi!$H$8,Satokasvi!$I$8)*IF(W$8="x",(1+Toimenpiteet!$C$7),1)*IF(W$9="x",(1+Toimenpiteet!$C$34),1)*(1+W$30)*_xlfn.BINOM.INV(1,(1-(Satokasvi!$H$15*(1+W$41))),V137))</f>
        <v>2538.0577978094302</v>
      </c>
      <c r="BW137" s="5">
        <f ca="1">IF(X$11="x",0,_xlfn.NORM.INV(W137,Satokasvi!$H$8,Satokasvi!$I$8)*IF(X$8="x",(1+Toimenpiteet!$C$7),1)*IF(X$9="x",(1+Toimenpiteet!$C$34),1)*(1+X$30)*_xlfn.BINOM.INV(1,(1-(Satokasvi!$H$15*(1+X$41))),W137))</f>
        <v>2582.7492737992484</v>
      </c>
      <c r="BX137" s="5">
        <f ca="1">IF(Y$11="x",0,_xlfn.NORM.INV(X137,Satokasvi!$H$8,Satokasvi!$I$8)*IF(Y$8="x",(1+Toimenpiteet!$C$7),1)*IF(Y$9="x",(1+Toimenpiteet!$C$34),1)*(1+Y$30)*_xlfn.BINOM.INV(1,(1-(Satokasvi!$H$15*(1+Y$41))),X137))</f>
        <v>3171.1160097491115</v>
      </c>
      <c r="BY137" s="5">
        <f ca="1">IF(Z$11="x",0,_xlfn.NORM.INV(Y137,Satokasvi!$H$8,Satokasvi!$I$8)*IF(Z$8="x",(1+Toimenpiteet!$C$7),1)*IF(Z$9="x",(1+Toimenpiteet!$C$34),1)*(1+Z$30)*_xlfn.BINOM.INV(1,(1-(Satokasvi!$H$15*(1+Z$41))),Y137))</f>
        <v>2767.019065986286</v>
      </c>
      <c r="BZ137" s="5">
        <f ca="1">IF(AA$11="x",0,_xlfn.NORM.INV(Z137,Satokasvi!$H$8,Satokasvi!$I$8)*IF(AA$8="x",(1+Toimenpiteet!$C$7),1)*IF(AA$9="x",(1+Toimenpiteet!$C$34),1)*(1+AA$30)*_xlfn.BINOM.INV(1,(1-(Satokasvi!$H$15*(1+AA$41))),Z137))</f>
        <v>2602.4007504956926</v>
      </c>
      <c r="CB137" s="35">
        <f ca="1">_xlfn.NORM.INV(RAND(),Satokasvi!$H$13,Satokasvi!$I$13)</f>
        <v>187.3190447566115</v>
      </c>
      <c r="CC137" s="35">
        <f ca="1">_xlfn.NORM.INV(RAND(),Satokasvi!$H$13,Satokasvi!$I$13)</f>
        <v>295.77085877771913</v>
      </c>
      <c r="CD137" s="35">
        <f ca="1">_xlfn.NORM.INV(RAND(),Satokasvi!$H$13,Satokasvi!$I$13)</f>
        <v>185.86510997943191</v>
      </c>
      <c r="CE137" s="35">
        <f ca="1">_xlfn.NORM.INV(RAND(),Satokasvi!$H$13,Satokasvi!$I$13)</f>
        <v>224.33092733544265</v>
      </c>
      <c r="CF137" s="35">
        <f ca="1">_xlfn.NORM.INV(RAND(),Satokasvi!$H$13,Satokasvi!$I$13)</f>
        <v>234.030842755165</v>
      </c>
      <c r="CG137" s="35">
        <f ca="1">_xlfn.NORM.INV(RAND(),Satokasvi!$H$13,Satokasvi!$I$13)</f>
        <v>235.71181420896065</v>
      </c>
      <c r="CH137" s="35">
        <f ca="1">_xlfn.NORM.INV(RAND(),Satokasvi!$H$13,Satokasvi!$I$13)</f>
        <v>80.972858758949144</v>
      </c>
      <c r="CI137" s="35">
        <f ca="1">_xlfn.NORM.INV(RAND(),Satokasvi!$H$13,Satokasvi!$I$13)</f>
        <v>235.26778770887859</v>
      </c>
      <c r="CJ137" s="35">
        <f ca="1">_xlfn.NORM.INV(RAND(),Satokasvi!$H$13,Satokasvi!$I$13)</f>
        <v>220.96602011218454</v>
      </c>
      <c r="CK137" s="35">
        <f ca="1">_xlfn.NORM.INV(RAND(),Satokasvi!$H$13,Satokasvi!$I$13)</f>
        <v>209.21870548503003</v>
      </c>
      <c r="CL137" s="35">
        <f ca="1">_xlfn.NORM.INV(RAND(),Satokasvi!$H$13,Satokasvi!$I$13)</f>
        <v>208.91728149679307</v>
      </c>
      <c r="CM137" s="35">
        <f ca="1">_xlfn.NORM.INV(RAND(),Satokasvi!$H$13,Satokasvi!$I$13)</f>
        <v>272.18703483495085</v>
      </c>
      <c r="CN137" s="35">
        <f ca="1">_xlfn.NORM.INV(RAND(),Satokasvi!$H$13,Satokasvi!$I$13)</f>
        <v>159.71468311880449</v>
      </c>
      <c r="CO137" s="35">
        <f ca="1">_xlfn.NORM.INV(RAND(),Satokasvi!$H$13,Satokasvi!$I$13)</f>
        <v>205.06136473246644</v>
      </c>
      <c r="CP137" s="35">
        <f ca="1">_xlfn.NORM.INV(RAND(),Satokasvi!$H$13,Satokasvi!$I$13)</f>
        <v>188.9293998691499</v>
      </c>
      <c r="CQ137" s="35">
        <f ca="1">_xlfn.NORM.INV(RAND(),Satokasvi!$H$13,Satokasvi!$I$13)</f>
        <v>224.45374554614943</v>
      </c>
      <c r="CR137" s="35">
        <f ca="1">_xlfn.NORM.INV(RAND(),Satokasvi!$H$13,Satokasvi!$I$13)</f>
        <v>202.6604469448591</v>
      </c>
      <c r="CS137" s="35">
        <f ca="1">_xlfn.NORM.INV(RAND(),Satokasvi!$H$13,Satokasvi!$I$13)</f>
        <v>234.82338370502296</v>
      </c>
      <c r="CT137" s="35">
        <f ca="1">_xlfn.NORM.INV(RAND(),Satokasvi!$H$13,Satokasvi!$I$13)</f>
        <v>183.82421823871874</v>
      </c>
      <c r="CU137" s="35">
        <f ca="1">_xlfn.NORM.INV(RAND(),Satokasvi!$H$13,Satokasvi!$I$13)</f>
        <v>197.06849821219879</v>
      </c>
      <c r="CV137" s="35">
        <f ca="1">_xlfn.NORM.INV(RAND(),Satokasvi!$H$13,Satokasvi!$I$13)</f>
        <v>190.33315207708992</v>
      </c>
      <c r="CW137" s="35">
        <f ca="1">_xlfn.NORM.INV(RAND(),Satokasvi!$H$13,Satokasvi!$I$13)</f>
        <v>189.88076623004824</v>
      </c>
      <c r="CX137" s="35">
        <f ca="1">_xlfn.NORM.INV(RAND(),Satokasvi!$H$13,Satokasvi!$I$13)</f>
        <v>193.74585472337273</v>
      </c>
      <c r="CY137" s="35">
        <f ca="1">_xlfn.NORM.INV(RAND(),Satokasvi!$H$13,Satokasvi!$I$13)</f>
        <v>175.29944890733836</v>
      </c>
      <c r="CZ137" s="35">
        <f ca="1">_xlfn.NORM.INV(RAND(),Satokasvi!$H$13,Satokasvi!$I$13)</f>
        <v>163.24668882273272</v>
      </c>
      <c r="DB137" s="37">
        <f ca="1">(AB137*(CB137/1000)+(Satokasvi!$E$28-Satokasvi!$E$7))/(1+$C$13)^DB$61</f>
        <v>229.76099616330623</v>
      </c>
      <c r="DC137" s="37">
        <f ca="1">(AC137*(CC137/1000)+(Satokasvi!$E$28-Satokasvi!$E$7))/(1+$C$13)^DC$61</f>
        <v>447.10886191736864</v>
      </c>
      <c r="DD137" s="37">
        <f ca="1">(AD137*(CD137/1000)+(Satokasvi!$E$28-Satokasvi!$E$7))/(1+$C$13)^DD$61</f>
        <v>157.48325464228677</v>
      </c>
      <c r="DE137" s="37">
        <f ca="1">(AE137*(CE137/1000)+(Satokasvi!$E$28-Satokasvi!$E$7))/(1+$C$13)^DE$61</f>
        <v>277.97891970682815</v>
      </c>
      <c r="DF137" s="37">
        <f ca="1">(AF137*(CF137/1000)+(Satokasvi!$E$28-Satokasvi!$E$7))/(1+$C$13)^DF$61</f>
        <v>288.41516270160042</v>
      </c>
      <c r="DG137" s="37">
        <f ca="1">(AG137*(CG137/1000)+(Satokasvi!$E$28-Satokasvi!$E$7))/(1+$C$13)^DG$61</f>
        <v>305.81841853608233</v>
      </c>
      <c r="DH137" s="37">
        <f ca="1">(AH137*(CH137/1000)+(Satokasvi!$E$28-Satokasvi!$E$7))/(1+$C$13)^DH$61</f>
        <v>-37.114545587452845</v>
      </c>
      <c r="DI137" s="37">
        <f ca="1">(AI137*(CI137/1000)+(Satokasvi!$E$28-Satokasvi!$E$7))/(1+$C$13)^DI$61</f>
        <v>298.00970183803031</v>
      </c>
      <c r="DJ137" s="37">
        <f ca="1">(AJ137*(CJ137/1000)+(Satokasvi!$E$28-Satokasvi!$E$7))/(1+$C$13)^DJ$61</f>
        <v>-203.10043407106113</v>
      </c>
      <c r="DK137" s="37">
        <f ca="1">(AK137*(CK137/1000)+(Satokasvi!$E$28-Satokasvi!$E$7))/(1+$C$13)^DK$61</f>
        <v>233.09193201643518</v>
      </c>
      <c r="DL137" s="37">
        <f ca="1">(AL137*(CL137/1000)+(Satokasvi!$E$28-Satokasvi!$E$7))/(1+$C$13)^DL$61</f>
        <v>225.52989580295281</v>
      </c>
      <c r="DM137" s="37">
        <f ca="1">(AM137*(CM137/1000)+(Satokasvi!$E$28-Satokasvi!$E$7))/(1+$C$13)^DM$61</f>
        <v>-185.86566825113789</v>
      </c>
      <c r="DN137" s="37">
        <f ca="1">(AN137*(CN137/1000)+(Satokasvi!$E$28-Satokasvi!$E$7))/(1+$C$13)^DN$61</f>
        <v>75.890648706222692</v>
      </c>
      <c r="DO137" s="37">
        <f ca="1">(AO137*(CO137/1000)+(Satokasvi!$E$28-Satokasvi!$E$7))/(1+$C$13)^DO$61</f>
        <v>191.83518613396939</v>
      </c>
      <c r="DP137" s="37">
        <f ca="1">(AP137*(CP137/1000)+(Satokasvi!$E$28-Satokasvi!$E$7))/(1+$C$13)^DP$61</f>
        <v>151.175068631752</v>
      </c>
      <c r="DQ137" s="37">
        <f ca="1">(AQ137*(CQ137/1000)+(Satokasvi!$E$28-Satokasvi!$E$7))/(1+$C$13)^DQ$61</f>
        <v>248.66848003887816</v>
      </c>
      <c r="DR137" s="37">
        <f ca="1">(AR137*(CR137/1000)+(Satokasvi!$E$28-Satokasvi!$E$7))/(1+$C$13)^DR$61</f>
        <v>147.61732465929336</v>
      </c>
      <c r="DS137" s="37">
        <f ca="1">(AS137*(CS137/1000)+(Satokasvi!$E$28-Satokasvi!$E$7))/(1+$C$13)^DS$61</f>
        <v>-155.65957101831492</v>
      </c>
      <c r="DT137" s="37">
        <f ca="1">(AT137*(CT137/1000)+(Satokasvi!$E$28-Satokasvi!$E$7))/(1+$C$13)^DT$61</f>
        <v>109.97217267220418</v>
      </c>
      <c r="DU137" s="37">
        <f ca="1">(AU137*(CU137/1000)+(Satokasvi!$E$28-Satokasvi!$E$7))/(1+$C$13)^DU$61</f>
        <v>-146.72407485937876</v>
      </c>
      <c r="DV137" s="37">
        <f ca="1">(AV137*(CV137/1000)+(Satokasvi!$E$28-Satokasvi!$E$7))/(1+$C$13)^DV$61</f>
        <v>117.22688660565591</v>
      </c>
      <c r="DW137" s="37">
        <f ca="1">(AW137*(CW137/1000)+(Satokasvi!$E$28-Satokasvi!$E$7))/(1+$C$13)^DW$61</f>
        <v>117.64209073826662</v>
      </c>
      <c r="DX137" s="37">
        <f ca="1">(AX137*(CX137/1000)+(Satokasvi!$E$28-Satokasvi!$E$7))/(1+$C$13)^DX$61</f>
        <v>177.03332474458708</v>
      </c>
      <c r="DY137" s="37">
        <f ca="1">(AY137*(CY137/1000)+(Satokasvi!$E$28-Satokasvi!$E$7))/(1+$C$13)^DY$61</f>
        <v>108.25342157581699</v>
      </c>
      <c r="DZ137" s="37">
        <f ca="1">(AZ137*(CZ137/1000)+(Satokasvi!$E$28-Satokasvi!$E$7))/(1+$C$13)^DZ$61</f>
        <v>76.337276864224464</v>
      </c>
      <c r="EB137" s="37">
        <f ca="1">IF(C$11="x",Toimenpiteet!$E$115,BB137*(CB137/1000)+(Satokasvi!$E$28-Satokasvi!$E$7)+IF(C$8="x",Toimenpiteet!$E$29,0)+IF(C$9="x",Toimenpiteet!$E$60,0)+IF(C$10="x",Toimenpiteet!$E$88,0))/(1+$C$13)^EB$61</f>
        <v>229.76099616330623</v>
      </c>
      <c r="EC137" s="37">
        <f ca="1">IF(D$11="x",Toimenpiteet!$E$115,BC137*(CC137/1000)+(Satokasvi!$E$28-Satokasvi!$E$7)+IF(D$8="x",Toimenpiteet!$E$29,0)+IF(D$9="x",Toimenpiteet!$E$60,0)+IF(D$10="x",Toimenpiteet!$E$88,0))/(1+$C$13)^EC$61</f>
        <v>447.10886191736864</v>
      </c>
      <c r="ED137" s="37">
        <f ca="1">IF(E$11="x",Toimenpiteet!$E$115,BD137*(CD137/1000)+(Satokasvi!$E$28-Satokasvi!$E$7)+IF(E$8="x",Toimenpiteet!$E$29,0)+IF(E$9="x",Toimenpiteet!$E$60,0)+IF(E$10="x",Toimenpiteet!$E$88,0))/(1+$C$13)^ED$61</f>
        <v>157.48325464228677</v>
      </c>
      <c r="EE137" s="37">
        <f ca="1">IF(F$11="x",Toimenpiteet!$E$115,BE137*(CE137/1000)+(Satokasvi!$E$28-Satokasvi!$E$7)+IF(F$8="x",Toimenpiteet!$E$29,0)+IF(F$9="x",Toimenpiteet!$E$60,0)+IF(F$10="x",Toimenpiteet!$E$88,0))/(1+$C$13)^EE$61</f>
        <v>277.97891970682815</v>
      </c>
      <c r="EF137" s="37">
        <f ca="1">IF(G$11="x",Toimenpiteet!$E$115,BF137*(CF137/1000)+(Satokasvi!$E$28-Satokasvi!$E$7)+IF(G$8="x",Toimenpiteet!$E$29,0)+IF(G$9="x",Toimenpiteet!$E$60,0)+IF(G$10="x",Toimenpiteet!$E$88,0))/(1+$C$13)^EF$61</f>
        <v>288.41516270160042</v>
      </c>
      <c r="EG137" s="37">
        <f ca="1">IF(H$11="x",Toimenpiteet!$E$115,BG137*(CG137/1000)+(Satokasvi!$E$28-Satokasvi!$E$7)+IF(H$8="x",Toimenpiteet!$E$29,0)+IF(H$9="x",Toimenpiteet!$E$60,0)+IF(H$10="x",Toimenpiteet!$E$88,0))/(1+$C$13)^EG$61</f>
        <v>305.81841853608233</v>
      </c>
      <c r="EH137" s="37">
        <f ca="1">IF(I$11="x",Toimenpiteet!$E$115,BH137*(CH137/1000)+(Satokasvi!$E$28-Satokasvi!$E$7)+IF(I$8="x",Toimenpiteet!$E$29,0)+IF(I$9="x",Toimenpiteet!$E$60,0)+IF(I$10="x",Toimenpiteet!$E$88,0))/(1+$C$13)^EH$61</f>
        <v>-37.114545587452845</v>
      </c>
      <c r="EI137" s="37">
        <f ca="1">IF(J$11="x",Toimenpiteet!$E$115,BI137*(CI137/1000)+(Satokasvi!$E$28-Satokasvi!$E$7)+IF(J$8="x",Toimenpiteet!$E$29,0)+IF(J$9="x",Toimenpiteet!$E$60,0)+IF(J$10="x",Toimenpiteet!$E$88,0))/(1+$C$13)^EI$61</f>
        <v>298.00970183803031</v>
      </c>
      <c r="EJ137" s="37">
        <f ca="1">IF(K$11="x",Toimenpiteet!$E$115,BJ137*(CJ137/1000)+(Satokasvi!$E$28-Satokasvi!$E$7)+IF(K$8="x",Toimenpiteet!$E$29,0)+IF(K$9="x",Toimenpiteet!$E$60,0)+IF(K$10="x",Toimenpiteet!$E$88,0))/(1+$C$13)^EJ$61</f>
        <v>-203.10043407106113</v>
      </c>
      <c r="EK137" s="37">
        <f ca="1">IF(L$11="x",Toimenpiteet!$E$115,BK137*(CK137/1000)+(Satokasvi!$E$28-Satokasvi!$E$7)+IF(L$8="x",Toimenpiteet!$E$29,0)+IF(L$9="x",Toimenpiteet!$E$60,0)+IF(L$10="x",Toimenpiteet!$E$88,0))/(1+$C$13)^EK$61</f>
        <v>233.09193201643518</v>
      </c>
      <c r="EL137" s="37">
        <f ca="1">IF(M$11="x",Toimenpiteet!$E$115,BL137*(CL137/1000)+(Satokasvi!$E$28-Satokasvi!$E$7)+IF(M$8="x",Toimenpiteet!$E$29,0)+IF(M$9="x",Toimenpiteet!$E$60,0)+IF(M$10="x",Toimenpiteet!$E$88,0))/(1+$C$13)^EL$61</f>
        <v>225.52989580295281</v>
      </c>
      <c r="EM137" s="37">
        <f ca="1">IF(N$11="x",Toimenpiteet!$E$115,BM137*(CM137/1000)+(Satokasvi!$E$28-Satokasvi!$E$7)+IF(N$8="x",Toimenpiteet!$E$29,0)+IF(N$9="x",Toimenpiteet!$E$60,0)+IF(N$10="x",Toimenpiteet!$E$88,0))/(1+$C$13)^EM$61</f>
        <v>-185.86566825113789</v>
      </c>
      <c r="EN137" s="37">
        <f ca="1">IF(O$11="x",Toimenpiteet!$E$115,BN137*(CN137/1000)+(Satokasvi!$E$28-Satokasvi!$E$7)+IF(O$8="x",Toimenpiteet!$E$29,0)+IF(O$9="x",Toimenpiteet!$E$60,0)+IF(O$10="x",Toimenpiteet!$E$88,0))/(1+$C$13)^EN$61</f>
        <v>75.890648706222692</v>
      </c>
      <c r="EO137" s="37">
        <f ca="1">IF(P$11="x",Toimenpiteet!$E$115,BO137*(CO137/1000)+(Satokasvi!$E$28-Satokasvi!$E$7)+IF(P$8="x",Toimenpiteet!$E$29,0)+IF(P$9="x",Toimenpiteet!$E$60,0)+IF(P$10="x",Toimenpiteet!$E$88,0))/(1+$C$13)^EO$61</f>
        <v>191.83518613396939</v>
      </c>
      <c r="EP137" s="37">
        <f ca="1">IF(Q$11="x",Toimenpiteet!$E$115,BP137*(CP137/1000)+(Satokasvi!$E$28-Satokasvi!$E$7)+IF(Q$8="x",Toimenpiteet!$E$29,0)+IF(Q$9="x",Toimenpiteet!$E$60,0)+IF(Q$10="x",Toimenpiteet!$E$88,0))/(1+$C$13)^EP$61</f>
        <v>151.175068631752</v>
      </c>
      <c r="EQ137" s="37">
        <f ca="1">IF(R$11="x",Toimenpiteet!$E$115,BQ137*(CQ137/1000)+(Satokasvi!$E$28-Satokasvi!$E$7)+IF(R$8="x",Toimenpiteet!$E$29,0)+IF(R$9="x",Toimenpiteet!$E$60,0)+IF(R$10="x",Toimenpiteet!$E$88,0))/(1+$C$13)^EQ$61</f>
        <v>248.66848003887816</v>
      </c>
      <c r="ER137" s="37">
        <f ca="1">IF(S$11="x",Toimenpiteet!$E$115,BR137*(CR137/1000)+(Satokasvi!$E$28-Satokasvi!$E$7)+IF(S$8="x",Toimenpiteet!$E$29,0)+IF(S$9="x",Toimenpiteet!$E$60,0)+IF(S$10="x",Toimenpiteet!$E$88,0))/(1+$C$13)^ER$61</f>
        <v>147.61732465929336</v>
      </c>
      <c r="ES137" s="37">
        <f ca="1">IF(T$11="x",Toimenpiteet!$E$115,BS137*(CS137/1000)+(Satokasvi!$E$28-Satokasvi!$E$7)+IF(T$8="x",Toimenpiteet!$E$29,0)+IF(T$9="x",Toimenpiteet!$E$60,0)+IF(T$10="x",Toimenpiteet!$E$88,0))/(1+$C$13)^ES$61</f>
        <v>-155.65957101831492</v>
      </c>
      <c r="ET137" s="37">
        <f ca="1">IF(U$11="x",Toimenpiteet!$E$115,BT137*(CT137/1000)+(Satokasvi!$E$28-Satokasvi!$E$7)+IF(U$8="x",Toimenpiteet!$E$29,0)+IF(U$9="x",Toimenpiteet!$E$60,0)+IF(U$10="x",Toimenpiteet!$E$88,0))/(1+$C$13)^ET$61</f>
        <v>109.97217267220418</v>
      </c>
      <c r="EU137" s="37">
        <f ca="1">IF(V$11="x",Toimenpiteet!$E$115,BU137*(CU137/1000)+(Satokasvi!$E$28-Satokasvi!$E$7)+IF(V$8="x",Toimenpiteet!$E$29,0)+IF(V$9="x",Toimenpiteet!$E$60,0)+IF(V$10="x",Toimenpiteet!$E$88,0))/(1+$C$13)^EU$61</f>
        <v>-146.72407485937876</v>
      </c>
      <c r="EV137" s="37">
        <f ca="1">IF(W$11="x",Toimenpiteet!$E$115,BV137*(CV137/1000)+(Satokasvi!$E$28-Satokasvi!$E$7)+IF(W$8="x",Toimenpiteet!$E$29,0)+IF(W$9="x",Toimenpiteet!$E$60,0)+IF(W$10="x",Toimenpiteet!$E$88,0))/(1+$C$13)^EV$61</f>
        <v>117.22688660565591</v>
      </c>
      <c r="EW137" s="37">
        <f ca="1">IF(X$11="x",Toimenpiteet!$E$115,BW137*(CW137/1000)+(Satokasvi!$E$28-Satokasvi!$E$7)+IF(X$8="x",Toimenpiteet!$E$29,0)+IF(X$9="x",Toimenpiteet!$E$60,0)+IF(X$10="x",Toimenpiteet!$E$88,0))/(1+$C$13)^EW$61</f>
        <v>117.64209073826662</v>
      </c>
      <c r="EX137" s="37">
        <f ca="1">IF(Y$11="x",Toimenpiteet!$E$115,BX137*(CX137/1000)+(Satokasvi!$E$28-Satokasvi!$E$7)+IF(Y$8="x",Toimenpiteet!$E$29,0)+IF(Y$9="x",Toimenpiteet!$E$60,0)+IF(Y$10="x",Toimenpiteet!$E$88,0))/(1+$C$13)^EX$61</f>
        <v>177.03332474458708</v>
      </c>
      <c r="EY137" s="37">
        <f ca="1">IF(Z$11="x",Toimenpiteet!$E$115,BY137*(CY137/1000)+(Satokasvi!$E$28-Satokasvi!$E$7)+IF(Z$8="x",Toimenpiteet!$E$29,0)+IF(Z$9="x",Toimenpiteet!$E$60,0)+IF(Z$10="x",Toimenpiteet!$E$88,0))/(1+$C$13)^EY$61</f>
        <v>108.25342157581699</v>
      </c>
      <c r="EZ137" s="37">
        <f ca="1">IF(AA$11="x",Toimenpiteet!$E$115,BZ137*(CZ137/1000)+(Satokasvi!$E$28-Satokasvi!$E$7)+IF(AA$8="x",Toimenpiteet!$E$29,0)+IF(AA$9="x",Toimenpiteet!$E$60,0)+IF(AA$10="x",Toimenpiteet!$E$88,0))/(1+$C$13)^EZ$61</f>
        <v>76.337276864224464</v>
      </c>
      <c r="FA137" s="37"/>
      <c r="FB137" s="37">
        <f t="shared" ca="1" si="118"/>
        <v>229.76099616330623</v>
      </c>
      <c r="FC137" s="37">
        <f t="shared" ca="1" si="119"/>
        <v>676.86985808067493</v>
      </c>
      <c r="FD137" s="37">
        <f t="shared" ca="1" si="120"/>
        <v>834.35311272296167</v>
      </c>
      <c r="FE137" s="37">
        <f t="shared" ca="1" si="121"/>
        <v>1112.3320324297897</v>
      </c>
      <c r="FF137" s="37">
        <f t="shared" ca="1" si="122"/>
        <v>1400.7471951313901</v>
      </c>
      <c r="FG137" s="37">
        <f t="shared" ca="1" si="123"/>
        <v>1706.5656136674725</v>
      </c>
      <c r="FH137" s="37">
        <f t="shared" ca="1" si="124"/>
        <v>1669.4510680800197</v>
      </c>
      <c r="FI137" s="37">
        <f t="shared" ca="1" si="125"/>
        <v>1967.4607699180501</v>
      </c>
      <c r="FJ137" s="37">
        <f t="shared" ca="1" si="126"/>
        <v>1764.3603358469891</v>
      </c>
      <c r="FK137" s="37">
        <f t="shared" ca="1" si="127"/>
        <v>1997.4522678634244</v>
      </c>
      <c r="FL137" s="37">
        <f t="shared" ca="1" si="128"/>
        <v>2222.9821636663773</v>
      </c>
      <c r="FM137" s="37">
        <f t="shared" ca="1" si="129"/>
        <v>2037.1164954152396</v>
      </c>
      <c r="FN137" s="37">
        <f t="shared" ca="1" si="130"/>
        <v>2113.0071441214623</v>
      </c>
      <c r="FO137" s="37">
        <f t="shared" ca="1" si="131"/>
        <v>2304.8423302554315</v>
      </c>
      <c r="FP137" s="37">
        <f t="shared" ca="1" si="132"/>
        <v>2456.0173988871834</v>
      </c>
      <c r="FQ137" s="37">
        <f t="shared" ca="1" si="133"/>
        <v>2704.6858789260614</v>
      </c>
      <c r="FR137" s="37">
        <f t="shared" ca="1" si="134"/>
        <v>2852.3032035853548</v>
      </c>
      <c r="FS137" s="37">
        <f t="shared" ca="1" si="135"/>
        <v>2696.6436325670397</v>
      </c>
      <c r="FT137" s="37">
        <f t="shared" ca="1" si="136"/>
        <v>2806.6158052392439</v>
      </c>
      <c r="FU137" s="37">
        <f t="shared" ca="1" si="137"/>
        <v>2659.8917303798653</v>
      </c>
      <c r="FV137" s="37">
        <f t="shared" ca="1" si="138"/>
        <v>2777.1186169855214</v>
      </c>
      <c r="FW137" s="37">
        <f t="shared" ca="1" si="139"/>
        <v>2894.7607077237881</v>
      </c>
      <c r="FX137" s="37">
        <f t="shared" ca="1" si="140"/>
        <v>3071.794032468375</v>
      </c>
      <c r="FY137" s="37">
        <f t="shared" ca="1" si="141"/>
        <v>3180.0474540441919</v>
      </c>
      <c r="FZ137" s="37">
        <f t="shared" ca="1" si="142"/>
        <v>3256.3847309084163</v>
      </c>
      <c r="GA137" s="37"/>
      <c r="GB137" s="37">
        <f t="shared" ca="1" si="143"/>
        <v>229.76099616330623</v>
      </c>
      <c r="GC137" s="37">
        <f t="shared" ca="1" si="144"/>
        <v>676.86985808067493</v>
      </c>
      <c r="GD137" s="37">
        <f t="shared" ca="1" si="94"/>
        <v>834.35311272296167</v>
      </c>
      <c r="GE137" s="37">
        <f t="shared" ca="1" si="95"/>
        <v>1112.3320324297897</v>
      </c>
      <c r="GF137" s="37">
        <f t="shared" ca="1" si="96"/>
        <v>1400.7471951313901</v>
      </c>
      <c r="GG137" s="37">
        <f t="shared" ca="1" si="97"/>
        <v>1706.5656136674725</v>
      </c>
      <c r="GH137" s="37">
        <f t="shared" ca="1" si="98"/>
        <v>1669.4510680800197</v>
      </c>
      <c r="GI137" s="37">
        <f t="shared" ca="1" si="99"/>
        <v>1967.4607699180501</v>
      </c>
      <c r="GJ137" s="37">
        <f t="shared" ca="1" si="100"/>
        <v>1764.3603358469891</v>
      </c>
      <c r="GK137" s="37">
        <f t="shared" ca="1" si="101"/>
        <v>1997.4522678634244</v>
      </c>
      <c r="GL137" s="37">
        <f t="shared" ca="1" si="102"/>
        <v>2222.9821636663773</v>
      </c>
      <c r="GM137" s="37">
        <f t="shared" ca="1" si="103"/>
        <v>2037.1164954152396</v>
      </c>
      <c r="GN137" s="37">
        <f t="shared" ca="1" si="104"/>
        <v>2113.0071441214623</v>
      </c>
      <c r="GO137" s="37">
        <f t="shared" ca="1" si="105"/>
        <v>2304.8423302554315</v>
      </c>
      <c r="GP137" s="37">
        <f t="shared" ca="1" si="106"/>
        <v>2456.0173988871834</v>
      </c>
      <c r="GQ137" s="37">
        <f t="shared" ca="1" si="107"/>
        <v>2704.6858789260614</v>
      </c>
      <c r="GR137" s="37">
        <f t="shared" ca="1" si="108"/>
        <v>2852.3032035853548</v>
      </c>
      <c r="GS137" s="37">
        <f t="shared" ca="1" si="109"/>
        <v>2696.6436325670397</v>
      </c>
      <c r="GT137" s="37">
        <f t="shared" ca="1" si="110"/>
        <v>2806.6158052392439</v>
      </c>
      <c r="GU137" s="37">
        <f t="shared" ca="1" si="111"/>
        <v>2659.8917303798653</v>
      </c>
      <c r="GV137" s="37">
        <f t="shared" ca="1" si="112"/>
        <v>2777.1186169855214</v>
      </c>
      <c r="GW137" s="37">
        <f t="shared" ca="1" si="113"/>
        <v>2894.7607077237881</v>
      </c>
      <c r="GX137" s="37">
        <f t="shared" ca="1" si="114"/>
        <v>3071.794032468375</v>
      </c>
      <c r="GY137" s="37">
        <f t="shared" ca="1" si="115"/>
        <v>3180.0474540441919</v>
      </c>
      <c r="GZ137" s="37">
        <f t="shared" ca="1" si="116"/>
        <v>3256.3847309084163</v>
      </c>
      <c r="HA137" s="37"/>
      <c r="HB137" s="37">
        <f t="shared" ca="1" si="147"/>
        <v>1400.7471951313901</v>
      </c>
      <c r="HC137" s="37">
        <f t="shared" ca="1" si="145"/>
        <v>1400.7471951313901</v>
      </c>
      <c r="HD137" s="37">
        <f t="shared" ca="1" si="146"/>
        <v>0</v>
      </c>
      <c r="HE137" s="5"/>
      <c r="HF137" s="37">
        <f t="shared" si="148"/>
        <v>5.5555555555555525E-2</v>
      </c>
      <c r="HG137" s="37">
        <f>$HG$74</f>
        <v>5.5555555555555566E-2</v>
      </c>
      <c r="HH137" s="19">
        <f>IF(C$11="x",0,Satokasvi!$H$6*(1+$HF137)*(1+_xlfn.XLOOKUP($HG137,$HG$67:$HG$76,HH$67:HH$76)))</f>
        <v>2653.5493827160494</v>
      </c>
      <c r="HI137" s="35">
        <f>IF(D$11="x",0,Satokasvi!$H$6*(1+$HF137)*(1+_xlfn.XLOOKUP($HG137,$HG$67:$HG$76,HI$67:HI$76)))</f>
        <v>2668.2098765432102</v>
      </c>
      <c r="HJ137" s="35">
        <f>IF(E$11="x",0,Satokasvi!$H$6*(1+$HF137)*(1+_xlfn.XLOOKUP($HG137,$HG$67:$HG$76,HJ$67:HJ$76)))</f>
        <v>2682.8703703703704</v>
      </c>
      <c r="HK137" s="35">
        <f>IF(F$11="x",0,Satokasvi!$H$6*(1+$HF137)*(1+_xlfn.XLOOKUP($HG137,$HG$67:$HG$76,HK$67:HK$76)))</f>
        <v>2697.5308641975307</v>
      </c>
      <c r="HL137" s="35">
        <f>IF(G$11="x",0,Satokasvi!$H$6*(1+$HF137)*(1+_xlfn.XLOOKUP($HG137,$HG$67:$HG$76,HL$67:HL$76)))</f>
        <v>2712.1913580246915</v>
      </c>
      <c r="HM137" s="35">
        <f>IF(H$11="x",0,Satokasvi!$H$6*(1+$HF137)*(1+_xlfn.XLOOKUP($HG137,$HG$67:$HG$76,HM$67:HM$76)))</f>
        <v>2726.8518518518522</v>
      </c>
      <c r="HN137" s="35">
        <f>IF(I$11="x",0,Satokasvi!$H$6*(1+$HF137)*(1+_xlfn.XLOOKUP($HG137,$HG$67:$HG$76,HN$67:HN$76)))</f>
        <v>2741.5123456790129</v>
      </c>
      <c r="HO137" s="35">
        <f>IF(J$11="x",0,Satokasvi!$H$6*(1+$HF137)*(1+_xlfn.XLOOKUP($HG137,$HG$67:$HG$76,HO$67:HO$76)))</f>
        <v>2756.1728395061732</v>
      </c>
      <c r="HP137" s="35">
        <f>IF(K$11="x",0,Satokasvi!$H$6*(1+$HF137)*(1+_xlfn.XLOOKUP($HG137,$HG$67:$HG$76,HP$67:HP$76)))</f>
        <v>2770.8333333333339</v>
      </c>
      <c r="HQ137" s="35">
        <f>IF(L$11="x",0,Satokasvi!$H$6*(1+$HF137)*(1+_xlfn.XLOOKUP($HG137,$HG$67:$HG$76,HQ$67:HQ$76)))</f>
        <v>2785.4938271604942</v>
      </c>
      <c r="HR137" s="35">
        <f>IF(M$11="x",0,Satokasvi!$H$6*(1+$HF137)*(1+_xlfn.XLOOKUP($HG137,$HG$67:$HG$76,HR$67:HR$76)))</f>
        <v>2785.4938271604942</v>
      </c>
      <c r="HS137" s="35">
        <f>IF(N$11="x",0,Satokasvi!$H$6*(1+$HF137)*(1+_xlfn.XLOOKUP($HG137,$HG$67:$HG$76,HS$67:HS$76)))</f>
        <v>2785.4938271604942</v>
      </c>
      <c r="HT137" s="35">
        <f>IF(O$11="x",0,Satokasvi!$H$6*(1+$HF137)*(1+_xlfn.XLOOKUP($HG137,$HG$67:$HG$76,HT$67:HT$76)))</f>
        <v>2785.4938271604942</v>
      </c>
      <c r="HU137" s="35">
        <f>IF(P$11="x",0,Satokasvi!$H$6*(1+$HF137)*(1+_xlfn.XLOOKUP($HG137,$HG$67:$HG$76,HU$67:HU$76)))</f>
        <v>2785.4938271604942</v>
      </c>
      <c r="HV137" s="35">
        <f>IF(Q$11="x",0,Satokasvi!$H$6*(1+$HF137)*(1+_xlfn.XLOOKUP($HG137,$HG$67:$HG$76,HV$67:HV$76)))</f>
        <v>2785.4938271604942</v>
      </c>
      <c r="HW137" s="35">
        <f>IF(R$11="x",0,Satokasvi!$H$6*(1+$HF137)*(1+_xlfn.XLOOKUP($HG137,$HG$67:$HG$76,HW$67:HW$76)))</f>
        <v>2785.4938271604942</v>
      </c>
      <c r="HX137" s="35">
        <f>IF(S$11="x",0,Satokasvi!$H$6*(1+$HF137)*(1+_xlfn.XLOOKUP($HG137,$HG$67:$HG$76,HX$67:HX$76)))</f>
        <v>2785.4938271604942</v>
      </c>
      <c r="HY137" s="35">
        <f>IF(T$11="x",0,Satokasvi!$H$6*(1+$HF137)*(1+_xlfn.XLOOKUP($HG137,$HG$67:$HG$76,HY$67:HY$76)))</f>
        <v>2785.4938271604942</v>
      </c>
      <c r="HZ137" s="35">
        <f>IF(U$11="x",0,Satokasvi!$H$6*(1+$HF137)*(1+_xlfn.XLOOKUP($HG137,$HG$67:$HG$76,HZ$67:HZ$76)))</f>
        <v>2785.4938271604942</v>
      </c>
      <c r="IA137" s="35">
        <f>IF(V$11="x",0,Satokasvi!$H$6*(1+$HF137)*(1+_xlfn.XLOOKUP($HG137,$HG$67:$HG$76,IA$67:IA$76)))</f>
        <v>2785.4938271604942</v>
      </c>
      <c r="IB137" s="35">
        <f>IF(W$11="x",0,Satokasvi!$H$6*(1+$HF137)*(1+_xlfn.XLOOKUP($HG137,$HG$67:$HG$76,IB$67:IB$76)))</f>
        <v>2785.4938271604942</v>
      </c>
      <c r="IC137" s="35">
        <f>IF(X$11="x",0,Satokasvi!$H$6*(1+$HF137)*(1+_xlfn.XLOOKUP($HG137,$HG$67:$HG$76,IC$67:IC$76)))</f>
        <v>2785.4938271604942</v>
      </c>
      <c r="ID137" s="35">
        <f>IF(Y$11="x",0,Satokasvi!$H$6*(1+$HF137)*(1+_xlfn.XLOOKUP($HG137,$HG$67:$HG$76,ID$67:ID$76)))</f>
        <v>2785.4938271604942</v>
      </c>
      <c r="IE137" s="35">
        <f>IF(Z$11="x",0,Satokasvi!$H$6*(1+$HF137)*(1+_xlfn.XLOOKUP($HG137,$HG$67:$HG$76,IE$67:IE$76)))</f>
        <v>2785.4938271604942</v>
      </c>
      <c r="IF137" s="35">
        <f>IF(AA$11="x",0,Satokasvi!$H$6*(1+$HF137)*(1+_xlfn.XLOOKUP($HG137,$HG$67:$HG$76,IF$67:IF$76)))</f>
        <v>2785.4938271604942</v>
      </c>
    </row>
    <row r="138" spans="2:240" x14ac:dyDescent="0.35">
      <c r="B138" s="15">
        <f t="shared" ca="1" si="117"/>
        <v>0.38560006882014786</v>
      </c>
      <c r="C138" s="15">
        <f t="shared" ca="1" si="117"/>
        <v>0.83850099637820241</v>
      </c>
      <c r="D138" s="15">
        <f t="shared" ca="1" si="117"/>
        <v>7.1971150714725152E-2</v>
      </c>
      <c r="E138" s="15">
        <f t="shared" ca="1" si="117"/>
        <v>0.91189961338373215</v>
      </c>
      <c r="F138" s="15">
        <f t="shared" ca="1" si="117"/>
        <v>0.60281696746846092</v>
      </c>
      <c r="G138" s="15">
        <f t="shared" ca="1" si="117"/>
        <v>0.61136508975528092</v>
      </c>
      <c r="H138" s="15">
        <f t="shared" ca="1" si="117"/>
        <v>4.7481800332061064E-2</v>
      </c>
      <c r="I138" s="15">
        <f t="shared" ca="1" si="117"/>
        <v>6.1345696207836142E-2</v>
      </c>
      <c r="J138" s="15">
        <f t="shared" ca="1" si="117"/>
        <v>0.61695950579986558</v>
      </c>
      <c r="K138" s="15">
        <f t="shared" ca="1" si="117"/>
        <v>0.66695644209591909</v>
      </c>
      <c r="L138" s="15">
        <f t="shared" ca="1" si="117"/>
        <v>0.92002192449176712</v>
      </c>
      <c r="M138" s="15">
        <f t="shared" ca="1" si="117"/>
        <v>0.85136978373244643</v>
      </c>
      <c r="N138" s="15">
        <f t="shared" ca="1" si="117"/>
        <v>0.71216777630545203</v>
      </c>
      <c r="O138" s="15">
        <f t="shared" ca="1" si="117"/>
        <v>0.45406176470511683</v>
      </c>
      <c r="P138" s="15">
        <f t="shared" ca="1" si="117"/>
        <v>0.5846611538703097</v>
      </c>
      <c r="Q138" s="15">
        <f t="shared" ca="1" si="117"/>
        <v>0.42831524392021547</v>
      </c>
      <c r="R138" s="15">
        <f t="shared" ca="1" si="93"/>
        <v>0.45804409682320157</v>
      </c>
      <c r="S138" s="15">
        <f t="shared" ca="1" si="93"/>
        <v>0.72131573872168131</v>
      </c>
      <c r="T138" s="15">
        <f t="shared" ca="1" si="88"/>
        <v>0.23762079189964236</v>
      </c>
      <c r="U138" s="15">
        <f t="shared" ca="1" si="88"/>
        <v>0.33543605754904271</v>
      </c>
      <c r="V138" s="15">
        <f t="shared" ca="1" si="88"/>
        <v>0.37590871070153653</v>
      </c>
      <c r="W138" s="15">
        <f t="shared" ca="1" si="88"/>
        <v>0.52429933231573689</v>
      </c>
      <c r="X138" s="15">
        <f t="shared" ca="1" si="88"/>
        <v>0.14599436402440091</v>
      </c>
      <c r="Y138" s="15">
        <f t="shared" ca="1" si="88"/>
        <v>0.9351362268228991</v>
      </c>
      <c r="Z138" s="15">
        <f t="shared" ca="1" si="88"/>
        <v>0.16752238369740313</v>
      </c>
      <c r="AB138" s="5">
        <f ca="1">_xlfn.NORM.INV(B138,Satokasvi!$H$8,Satokasvi!$I$8)*_xlfn.BINOM.INV(1,(1-Satokasvi!$H$15),B138)</f>
        <v>2427.2986442770189</v>
      </c>
      <c r="AC138" s="5">
        <f ca="1">_xlfn.NORM.INV(C138,Satokasvi!$H$8,Satokasvi!$I$8)*_xlfn.BINOM.INV(1,(1-Satokasvi!$H$15),C138)</f>
        <v>2747.078951284866</v>
      </c>
      <c r="AD138" s="5">
        <f ca="1">_xlfn.NORM.INV(D138,Satokasvi!$H$8,Satokasvi!$I$8)*_xlfn.BINOM.INV(1,(1-Satokasvi!$H$15),D138)</f>
        <v>0</v>
      </c>
      <c r="AE138" s="5">
        <f ca="1">_xlfn.NORM.INV(E138,Satokasvi!$H$8,Satokasvi!$I$8)*_xlfn.BINOM.INV(1,(1-Satokasvi!$H$15),E138)</f>
        <v>2838.1364534703303</v>
      </c>
      <c r="AF138" s="5">
        <f ca="1">_xlfn.NORM.INV(F138,Satokasvi!$H$8,Satokasvi!$I$8)*_xlfn.BINOM.INV(1,(1-Satokasvi!$H$15),F138)</f>
        <v>2565.1613209046855</v>
      </c>
      <c r="AG138" s="5">
        <f ca="1">_xlfn.NORM.INV(G138,Satokasvi!$H$8,Satokasvi!$I$8)*_xlfn.BINOM.INV(1,(1-Satokasvi!$H$15),G138)</f>
        <v>2570.7196757948755</v>
      </c>
      <c r="AH138" s="5">
        <f ca="1">_xlfn.NORM.INV(H138,Satokasvi!$H$8,Satokasvi!$I$8)*_xlfn.BINOM.INV(1,(1-Satokasvi!$H$15),H138)</f>
        <v>0</v>
      </c>
      <c r="AI138" s="5">
        <f ca="1">_xlfn.NORM.INV(I138,Satokasvi!$H$8,Satokasvi!$I$8)*_xlfn.BINOM.INV(1,(1-Satokasvi!$H$15),I138)</f>
        <v>0</v>
      </c>
      <c r="AJ138" s="5">
        <f ca="1">_xlfn.NORM.INV(J138,Satokasvi!$H$8,Satokasvi!$I$8)*_xlfn.BINOM.INV(1,(1-Satokasvi!$H$15),J138)</f>
        <v>2574.3762509391931</v>
      </c>
      <c r="AK138" s="5">
        <f ca="1">_xlfn.NORM.INV(K138,Satokasvi!$H$8,Satokasvi!$I$8)*_xlfn.BINOM.INV(1,(1-Satokasvi!$H$15),K138)</f>
        <v>2607.881099704955</v>
      </c>
      <c r="AL138" s="5">
        <f ca="1">_xlfn.NORM.INV(L138,Satokasvi!$H$8,Satokasvi!$I$8)*_xlfn.BINOM.INV(1,(1-Satokasvi!$H$15),L138)</f>
        <v>2851.3047625470749</v>
      </c>
      <c r="AM138" s="5">
        <f ca="1">_xlfn.NORM.INV(M138,Satokasvi!$H$8,Satokasvi!$I$8)*_xlfn.BINOM.INV(1,(1-Satokasvi!$H$15),M138)</f>
        <v>2760.5815698225579</v>
      </c>
      <c r="AN138" s="5">
        <f ca="1">_xlfn.NORM.INV(N138,Satokasvi!$H$8,Satokasvi!$I$8)*_xlfn.BINOM.INV(1,(1-Satokasvi!$H$15),N138)</f>
        <v>2639.9321954521965</v>
      </c>
      <c r="AO138" s="5">
        <f ca="1">_xlfn.NORM.INV(O138,Satokasvi!$H$8,Satokasvi!$I$8)*_xlfn.BINOM.INV(1,(1-Satokasvi!$H$15),O138)</f>
        <v>2471.1485649712999</v>
      </c>
      <c r="AP138" s="5">
        <f ca="1">_xlfn.NORM.INV(P138,Satokasvi!$H$8,Satokasvi!$I$8)*_xlfn.BINOM.INV(1,(1-Satokasvi!$H$15),P138)</f>
        <v>2553.4581209855237</v>
      </c>
      <c r="AQ138" s="5">
        <f ca="1">_xlfn.NORM.INV(Q138,Satokasvi!$H$8,Satokasvi!$I$8)*_xlfn.BINOM.INV(1,(1-Satokasvi!$H$15),Q138)</f>
        <v>2454.8337357420619</v>
      </c>
      <c r="AR138" s="5">
        <f ca="1">_xlfn.NORM.INV(R138,Satokasvi!$H$8,Satokasvi!$I$8)*_xlfn.BINOM.INV(1,(1-Satokasvi!$H$15),R138)</f>
        <v>2473.6593821166703</v>
      </c>
      <c r="AS138" s="5">
        <f ca="1">_xlfn.NORM.INV(S138,Satokasvi!$H$8,Satokasvi!$I$8)*_xlfn.BINOM.INV(1,(1-Satokasvi!$H$15),S138)</f>
        <v>2646.6886534941541</v>
      </c>
      <c r="AT138" s="5">
        <f ca="1">_xlfn.NORM.INV(T138,Satokasvi!$H$8,Satokasvi!$I$8)*_xlfn.BINOM.INV(1,(1-Satokasvi!$H$15),T138)</f>
        <v>0</v>
      </c>
      <c r="AU138" s="5">
        <f ca="1">_xlfn.NORM.INV(U138,Satokasvi!$H$8,Satokasvi!$I$8)*_xlfn.BINOM.INV(1,(1-Satokasvi!$H$15),U138)</f>
        <v>2393.7621539033453</v>
      </c>
      <c r="AV138" s="5">
        <f ca="1">_xlfn.NORM.INV(V138,Satokasvi!$H$8,Satokasvi!$I$8)*_xlfn.BINOM.INV(1,(1-Satokasvi!$H$15),V138)</f>
        <v>2420.9390357236825</v>
      </c>
      <c r="AW138" s="5">
        <f ca="1">_xlfn.NORM.INV(W138,Satokasvi!$H$8,Satokasvi!$I$8)*_xlfn.BINOM.INV(1,(1-Satokasvi!$H$15),W138)</f>
        <v>2515.2367760656293</v>
      </c>
      <c r="AX138" s="5">
        <f ca="1">_xlfn.NORM.INV(X138,Satokasvi!$H$8,Satokasvi!$I$8)*_xlfn.BINOM.INV(1,(1-Satokasvi!$H$15),X138)</f>
        <v>0</v>
      </c>
      <c r="AY138" s="5">
        <f ca="1">_xlfn.NORM.INV(Y138,Satokasvi!$H$8,Satokasvi!$I$8)*_xlfn.BINOM.INV(1,(1-Satokasvi!$H$15),Y138)</f>
        <v>2878.7942891768648</v>
      </c>
      <c r="AZ138" s="5">
        <f ca="1">_xlfn.NORM.INV(Z138,Satokasvi!$H$8,Satokasvi!$I$8)*_xlfn.BINOM.INV(1,(1-Satokasvi!$H$15),Z138)</f>
        <v>0</v>
      </c>
      <c r="BB138" s="5">
        <f ca="1">IF(C$11="x",0,_xlfn.NORM.INV(B138,Satokasvi!$H$8,Satokasvi!$I$8)*IF(C$8="x",(1+Toimenpiteet!$C$7),1)*IF(C$9="x",(1+Toimenpiteet!$C$34),1)*(1+C$30)*_xlfn.BINOM.INV(1,(1-(Satokasvi!$H$15*(1+C$41))),B138))</f>
        <v>2427.2986442770189</v>
      </c>
      <c r="BC138" s="5">
        <f ca="1">IF(D$11="x",0,_xlfn.NORM.INV(C138,Satokasvi!$H$8,Satokasvi!$I$8)*IF(D$8="x",(1+Toimenpiteet!$C$7),1)*IF(D$9="x",(1+Toimenpiteet!$C$34),1)*(1+D$30)*_xlfn.BINOM.INV(1,(1-(Satokasvi!$H$15*(1+D$41))),C138))</f>
        <v>2747.078951284866</v>
      </c>
      <c r="BD138" s="5">
        <f ca="1">IF(E$11="x",0,_xlfn.NORM.INV(D138,Satokasvi!$H$8,Satokasvi!$I$8)*IF(E$8="x",(1+Toimenpiteet!$C$7),1)*IF(E$9="x",(1+Toimenpiteet!$C$34),1)*(1+E$30)*_xlfn.BINOM.INV(1,(1-(Satokasvi!$H$15*(1+E$41))),D138))</f>
        <v>0</v>
      </c>
      <c r="BE138" s="5">
        <f ca="1">IF(F$11="x",0,_xlfn.NORM.INV(E138,Satokasvi!$H$8,Satokasvi!$I$8)*IF(F$8="x",(1+Toimenpiteet!$C$7),1)*IF(F$9="x",(1+Toimenpiteet!$C$34),1)*(1+F$30)*_xlfn.BINOM.INV(1,(1-(Satokasvi!$H$15*(1+F$41))),E138))</f>
        <v>2838.1364534703303</v>
      </c>
      <c r="BF138" s="5">
        <f ca="1">IF(G$11="x",0,_xlfn.NORM.INV(F138,Satokasvi!$H$8,Satokasvi!$I$8)*IF(G$8="x",(1+Toimenpiteet!$C$7),1)*IF(G$9="x",(1+Toimenpiteet!$C$34),1)*(1+G$30)*_xlfn.BINOM.INV(1,(1-(Satokasvi!$H$15*(1+G$41))),F138))</f>
        <v>2565.1613209046855</v>
      </c>
      <c r="BG138" s="5">
        <f ca="1">IF(H$11="x",0,_xlfn.NORM.INV(G138,Satokasvi!$H$8,Satokasvi!$I$8)*IF(H$8="x",(1+Toimenpiteet!$C$7),1)*IF(H$9="x",(1+Toimenpiteet!$C$34),1)*(1+H$30)*_xlfn.BINOM.INV(1,(1-(Satokasvi!$H$15*(1+H$41))),G138))</f>
        <v>2570.7196757948755</v>
      </c>
      <c r="BH138" s="5">
        <f ca="1">IF(I$11="x",0,_xlfn.NORM.INV(H138,Satokasvi!$H$8,Satokasvi!$I$8)*IF(I$8="x",(1+Toimenpiteet!$C$7),1)*IF(I$9="x",(1+Toimenpiteet!$C$34),1)*(1+I$30)*_xlfn.BINOM.INV(1,(1-(Satokasvi!$H$15*(1+I$41))),H138))</f>
        <v>0</v>
      </c>
      <c r="BI138" s="5">
        <f ca="1">IF(J$11="x",0,_xlfn.NORM.INV(I138,Satokasvi!$H$8,Satokasvi!$I$8)*IF(J$8="x",(1+Toimenpiteet!$C$7),1)*IF(J$9="x",(1+Toimenpiteet!$C$34),1)*(1+J$30)*_xlfn.BINOM.INV(1,(1-(Satokasvi!$H$15*(1+J$41))),I138))</f>
        <v>0</v>
      </c>
      <c r="BJ138" s="5">
        <f ca="1">IF(K$11="x",0,_xlfn.NORM.INV(J138,Satokasvi!$H$8,Satokasvi!$I$8)*IF(K$8="x",(1+Toimenpiteet!$C$7),1)*IF(K$9="x",(1+Toimenpiteet!$C$34),1)*(1+K$30)*_xlfn.BINOM.INV(1,(1-(Satokasvi!$H$15*(1+K$41))),J138))</f>
        <v>2574.3762509391931</v>
      </c>
      <c r="BK138" s="5">
        <f ca="1">IF(L$11="x",0,_xlfn.NORM.INV(K138,Satokasvi!$H$8,Satokasvi!$I$8)*IF(L$8="x",(1+Toimenpiteet!$C$7),1)*IF(L$9="x",(1+Toimenpiteet!$C$34),1)*(1+L$30)*_xlfn.BINOM.INV(1,(1-(Satokasvi!$H$15*(1+L$41))),K138))</f>
        <v>2607.881099704955</v>
      </c>
      <c r="BL138" s="5">
        <f ca="1">IF(M$11="x",0,_xlfn.NORM.INV(L138,Satokasvi!$H$8,Satokasvi!$I$8)*IF(M$8="x",(1+Toimenpiteet!$C$7),1)*IF(M$9="x",(1+Toimenpiteet!$C$34),1)*(1+M$30)*_xlfn.BINOM.INV(1,(1-(Satokasvi!$H$15*(1+M$41))),L138))</f>
        <v>2851.3047625470749</v>
      </c>
      <c r="BM138" s="5">
        <f ca="1">IF(N$11="x",0,_xlfn.NORM.INV(M138,Satokasvi!$H$8,Satokasvi!$I$8)*IF(N$8="x",(1+Toimenpiteet!$C$7),1)*IF(N$9="x",(1+Toimenpiteet!$C$34),1)*(1+N$30)*_xlfn.BINOM.INV(1,(1-(Satokasvi!$H$15*(1+N$41))),M138))</f>
        <v>2760.5815698225579</v>
      </c>
      <c r="BN138" s="5">
        <f ca="1">IF(O$11="x",0,_xlfn.NORM.INV(N138,Satokasvi!$H$8,Satokasvi!$I$8)*IF(O$8="x",(1+Toimenpiteet!$C$7),1)*IF(O$9="x",(1+Toimenpiteet!$C$34),1)*(1+O$30)*_xlfn.BINOM.INV(1,(1-(Satokasvi!$H$15*(1+O$41))),N138))</f>
        <v>2639.9321954521965</v>
      </c>
      <c r="BO138" s="5">
        <f ca="1">IF(P$11="x",0,_xlfn.NORM.INV(O138,Satokasvi!$H$8,Satokasvi!$I$8)*IF(P$8="x",(1+Toimenpiteet!$C$7),1)*IF(P$9="x",(1+Toimenpiteet!$C$34),1)*(1+P$30)*_xlfn.BINOM.INV(1,(1-(Satokasvi!$H$15*(1+P$41))),O138))</f>
        <v>2471.1485649712999</v>
      </c>
      <c r="BP138" s="5">
        <f ca="1">IF(Q$11="x",0,_xlfn.NORM.INV(P138,Satokasvi!$H$8,Satokasvi!$I$8)*IF(Q$8="x",(1+Toimenpiteet!$C$7),1)*IF(Q$9="x",(1+Toimenpiteet!$C$34),1)*(1+Q$30)*_xlfn.BINOM.INV(1,(1-(Satokasvi!$H$15*(1+Q$41))),P138))</f>
        <v>2553.4581209855237</v>
      </c>
      <c r="BQ138" s="5">
        <f ca="1">IF(R$11="x",0,_xlfn.NORM.INV(Q138,Satokasvi!$H$8,Satokasvi!$I$8)*IF(R$8="x",(1+Toimenpiteet!$C$7),1)*IF(R$9="x",(1+Toimenpiteet!$C$34),1)*(1+R$30)*_xlfn.BINOM.INV(1,(1-(Satokasvi!$H$15*(1+R$41))),Q138))</f>
        <v>2454.8337357420619</v>
      </c>
      <c r="BR138" s="5">
        <f ca="1">IF(S$11="x",0,_xlfn.NORM.INV(R138,Satokasvi!$H$8,Satokasvi!$I$8)*IF(S$8="x",(1+Toimenpiteet!$C$7),1)*IF(S$9="x",(1+Toimenpiteet!$C$34),1)*(1+S$30)*_xlfn.BINOM.INV(1,(1-(Satokasvi!$H$15*(1+S$41))),R138))</f>
        <v>2473.6593821166703</v>
      </c>
      <c r="BS138" s="5">
        <f ca="1">IF(T$11="x",0,_xlfn.NORM.INV(S138,Satokasvi!$H$8,Satokasvi!$I$8)*IF(T$8="x",(1+Toimenpiteet!$C$7),1)*IF(T$9="x",(1+Toimenpiteet!$C$34),1)*(1+T$30)*_xlfn.BINOM.INV(1,(1-(Satokasvi!$H$15*(1+T$41))),S138))</f>
        <v>2646.6886534941541</v>
      </c>
      <c r="BT138" s="5">
        <f ca="1">IF(U$11="x",0,_xlfn.NORM.INV(T138,Satokasvi!$H$8,Satokasvi!$I$8)*IF(U$8="x",(1+Toimenpiteet!$C$7),1)*IF(U$9="x",(1+Toimenpiteet!$C$34),1)*(1+U$30)*_xlfn.BINOM.INV(1,(1-(Satokasvi!$H$15*(1+U$41))),T138))</f>
        <v>0</v>
      </c>
      <c r="BU138" s="5">
        <f ca="1">IF(V$11="x",0,_xlfn.NORM.INV(U138,Satokasvi!$H$8,Satokasvi!$I$8)*IF(V$8="x",(1+Toimenpiteet!$C$7),1)*IF(V$9="x",(1+Toimenpiteet!$C$34),1)*(1+V$30)*_xlfn.BINOM.INV(1,(1-(Satokasvi!$H$15*(1+V$41))),U138))</f>
        <v>2393.7621539033453</v>
      </c>
      <c r="BV138" s="5">
        <f ca="1">IF(W$11="x",0,_xlfn.NORM.INV(V138,Satokasvi!$H$8,Satokasvi!$I$8)*IF(W$8="x",(1+Toimenpiteet!$C$7),1)*IF(W$9="x",(1+Toimenpiteet!$C$34),1)*(1+W$30)*_xlfn.BINOM.INV(1,(1-(Satokasvi!$H$15*(1+W$41))),V138))</f>
        <v>2420.9390357236825</v>
      </c>
      <c r="BW138" s="5">
        <f ca="1">IF(X$11="x",0,_xlfn.NORM.INV(W138,Satokasvi!$H$8,Satokasvi!$I$8)*IF(X$8="x",(1+Toimenpiteet!$C$7),1)*IF(X$9="x",(1+Toimenpiteet!$C$34),1)*(1+X$30)*_xlfn.BINOM.INV(1,(1-(Satokasvi!$H$15*(1+X$41))),W138))</f>
        <v>2515.2367760656293</v>
      </c>
      <c r="BX138" s="5">
        <f ca="1">IF(Y$11="x",0,_xlfn.NORM.INV(X138,Satokasvi!$H$8,Satokasvi!$I$8)*IF(Y$8="x",(1+Toimenpiteet!$C$7),1)*IF(Y$9="x",(1+Toimenpiteet!$C$34),1)*(1+Y$30)*_xlfn.BINOM.INV(1,(1-(Satokasvi!$H$15*(1+Y$41))),X138))</f>
        <v>0</v>
      </c>
      <c r="BY138" s="5">
        <f ca="1">IF(Z$11="x",0,_xlfn.NORM.INV(Y138,Satokasvi!$H$8,Satokasvi!$I$8)*IF(Z$8="x",(1+Toimenpiteet!$C$7),1)*IF(Z$9="x",(1+Toimenpiteet!$C$34),1)*(1+Z$30)*_xlfn.BINOM.INV(1,(1-(Satokasvi!$H$15*(1+Z$41))),Y138))</f>
        <v>2878.7942891768648</v>
      </c>
      <c r="BZ138" s="5">
        <f ca="1">IF(AA$11="x",0,_xlfn.NORM.INV(Z138,Satokasvi!$H$8,Satokasvi!$I$8)*IF(AA$8="x",(1+Toimenpiteet!$C$7),1)*IF(AA$9="x",(1+Toimenpiteet!$C$34),1)*(1+AA$30)*_xlfn.BINOM.INV(1,(1-(Satokasvi!$H$15*(1+AA$41))),Z138))</f>
        <v>0</v>
      </c>
      <c r="CB138" s="35">
        <f ca="1">_xlfn.NORM.INV(RAND(),Satokasvi!$H$13,Satokasvi!$I$13)</f>
        <v>233.13896279040611</v>
      </c>
      <c r="CC138" s="35">
        <f ca="1">_xlfn.NORM.INV(RAND(),Satokasvi!$H$13,Satokasvi!$I$13)</f>
        <v>263.33197661287829</v>
      </c>
      <c r="CD138" s="35">
        <f ca="1">_xlfn.NORM.INV(RAND(),Satokasvi!$H$13,Satokasvi!$I$13)</f>
        <v>194.67506279581244</v>
      </c>
      <c r="CE138" s="35">
        <f ca="1">_xlfn.NORM.INV(RAND(),Satokasvi!$H$13,Satokasvi!$I$13)</f>
        <v>103.69644872696621</v>
      </c>
      <c r="CF138" s="35">
        <f ca="1">_xlfn.NORM.INV(RAND(),Satokasvi!$H$13,Satokasvi!$I$13)</f>
        <v>203.39272931958016</v>
      </c>
      <c r="CG138" s="35">
        <f ca="1">_xlfn.NORM.INV(RAND(),Satokasvi!$H$13,Satokasvi!$I$13)</f>
        <v>138.62531285439576</v>
      </c>
      <c r="CH138" s="35">
        <f ca="1">_xlfn.NORM.INV(RAND(),Satokasvi!$H$13,Satokasvi!$I$13)</f>
        <v>132.06406648682838</v>
      </c>
      <c r="CI138" s="35">
        <f ca="1">_xlfn.NORM.INV(RAND(),Satokasvi!$H$13,Satokasvi!$I$13)</f>
        <v>162.53669277676553</v>
      </c>
      <c r="CJ138" s="35">
        <f ca="1">_xlfn.NORM.INV(RAND(),Satokasvi!$H$13,Satokasvi!$I$13)</f>
        <v>120.34246245987768</v>
      </c>
      <c r="CK138" s="35">
        <f ca="1">_xlfn.NORM.INV(RAND(),Satokasvi!$H$13,Satokasvi!$I$13)</f>
        <v>251.6868925789031</v>
      </c>
      <c r="CL138" s="35">
        <f ca="1">_xlfn.NORM.INV(RAND(),Satokasvi!$H$13,Satokasvi!$I$13)</f>
        <v>163.18620099990352</v>
      </c>
      <c r="CM138" s="35">
        <f ca="1">_xlfn.NORM.INV(RAND(),Satokasvi!$H$13,Satokasvi!$I$13)</f>
        <v>85.055328597178587</v>
      </c>
      <c r="CN138" s="35">
        <f ca="1">_xlfn.NORM.INV(RAND(),Satokasvi!$H$13,Satokasvi!$I$13)</f>
        <v>182.76102220669276</v>
      </c>
      <c r="CO138" s="35">
        <f ca="1">_xlfn.NORM.INV(RAND(),Satokasvi!$H$13,Satokasvi!$I$13)</f>
        <v>235.3774398634923</v>
      </c>
      <c r="CP138" s="35">
        <f ca="1">_xlfn.NORM.INV(RAND(),Satokasvi!$H$13,Satokasvi!$I$13)</f>
        <v>213.84258752229778</v>
      </c>
      <c r="CQ138" s="35">
        <f ca="1">_xlfn.NORM.INV(RAND(),Satokasvi!$H$13,Satokasvi!$I$13)</f>
        <v>215.02396285498159</v>
      </c>
      <c r="CR138" s="35">
        <f ca="1">_xlfn.NORM.INV(RAND(),Satokasvi!$H$13,Satokasvi!$I$13)</f>
        <v>203.107106038035</v>
      </c>
      <c r="CS138" s="35">
        <f ca="1">_xlfn.NORM.INV(RAND(),Satokasvi!$H$13,Satokasvi!$I$13)</f>
        <v>214.20829388954121</v>
      </c>
      <c r="CT138" s="35">
        <f ca="1">_xlfn.NORM.INV(RAND(),Satokasvi!$H$13,Satokasvi!$I$13)</f>
        <v>150.46772459018922</v>
      </c>
      <c r="CU138" s="35">
        <f ca="1">_xlfn.NORM.INV(RAND(),Satokasvi!$H$13,Satokasvi!$I$13)</f>
        <v>228.38619785210619</v>
      </c>
      <c r="CV138" s="35">
        <f ca="1">_xlfn.NORM.INV(RAND(),Satokasvi!$H$13,Satokasvi!$I$13)</f>
        <v>119.95469869235674</v>
      </c>
      <c r="CW138" s="35">
        <f ca="1">_xlfn.NORM.INV(RAND(),Satokasvi!$H$13,Satokasvi!$I$13)</f>
        <v>207.12053318877634</v>
      </c>
      <c r="CX138" s="35">
        <f ca="1">_xlfn.NORM.INV(RAND(),Satokasvi!$H$13,Satokasvi!$I$13)</f>
        <v>146.8618622871362</v>
      </c>
      <c r="CY138" s="35">
        <f ca="1">_xlfn.NORM.INV(RAND(),Satokasvi!$H$13,Satokasvi!$I$13)</f>
        <v>157.80059158749157</v>
      </c>
      <c r="CZ138" s="35">
        <f ca="1">_xlfn.NORM.INV(RAND(),Satokasvi!$H$13,Satokasvi!$I$13)</f>
        <v>231.40825039693226</v>
      </c>
      <c r="DB138" s="37">
        <f ca="1">(AB138*(CB138/1000)+(Satokasvi!$E$28-Satokasvi!$E$7))/(1+$C$13)^DB$61</f>
        <v>292.13387214495447</v>
      </c>
      <c r="DC138" s="37">
        <f ca="1">(AC138*(CC138/1000)+(Satokasvi!$E$28-Satokasvi!$E$7))/(1+$C$13)^DC$61</f>
        <v>432.080054815229</v>
      </c>
      <c r="DD138" s="37">
        <f ca="1">(AD138*(CD138/1000)+(Satokasvi!$E$28-Satokasvi!$E$7))/(1+$C$13)^DD$61</f>
        <v>-242.51253972858729</v>
      </c>
      <c r="DE138" s="37">
        <f ca="1">(AE138*(CE138/1000)+(Satokasvi!$E$28-Satokasvi!$E$7))/(1+$C$13)^DE$61</f>
        <v>26.036820828990063</v>
      </c>
      <c r="DF138" s="37">
        <f ca="1">(AF138*(CF138/1000)+(Satokasvi!$E$28-Satokasvi!$E$7))/(1+$C$13)^DF$61</f>
        <v>221.46200617731128</v>
      </c>
      <c r="DG138" s="37">
        <f ca="1">(AG138*(CG138/1000)+(Satokasvi!$E$28-Satokasvi!$E$7))/(1+$C$13)^DG$61</f>
        <v>76.518272762097894</v>
      </c>
      <c r="DH138" s="37">
        <f ca="1">(AH138*(CH138/1000)+(Satokasvi!$E$28-Satokasvi!$E$7))/(1+$C$13)^DH$61</f>
        <v>-215.46925050598875</v>
      </c>
      <c r="DI138" s="37">
        <f ca="1">(AI138*(CI138/1000)+(Satokasvi!$E$28-Satokasvi!$E$7))/(1+$C$13)^DI$61</f>
        <v>-209.19344709319299</v>
      </c>
      <c r="DJ138" s="37">
        <f ca="1">(AJ138*(CJ138/1000)+(Satokasvi!$E$28-Satokasvi!$E$7))/(1+$C$13)^DJ$61</f>
        <v>34.340663872897579</v>
      </c>
      <c r="DK138" s="37">
        <f ca="1">(AK138*(CK138/1000)+(Satokasvi!$E$28-Satokasvi!$E$7))/(1+$C$13)^DK$61</f>
        <v>291.21565613404812</v>
      </c>
      <c r="DL138" s="37">
        <f ca="1">(AL138*(CL138/1000)+(Satokasvi!$E$28-Satokasvi!$E$7))/(1+$C$13)^DL$61</f>
        <v>144.69635249436899</v>
      </c>
      <c r="DM138" s="37">
        <f ca="1">(AM138*(CM138/1000)+(Satokasvi!$E$28-Satokasvi!$E$7))/(1+$C$13)^DM$61</f>
        <v>-21.180148605581167</v>
      </c>
      <c r="DN138" s="37">
        <f ca="1">(AN138*(CN138/1000)+(Satokasvi!$E$28-Satokasvi!$E$7))/(1+$C$13)^DN$61</f>
        <v>148.09105477466798</v>
      </c>
      <c r="DO138" s="37">
        <f ca="1">(AO138*(CO138/1000)+(Satokasvi!$E$28-Satokasvi!$E$7))/(1+$C$13)^DO$61</f>
        <v>209.34468715607542</v>
      </c>
      <c r="DP138" s="37">
        <f ca="1">(AP138*(CP138/1000)+(Satokasvi!$E$28-Satokasvi!$E$7))/(1+$C$13)^DP$61</f>
        <v>180.38765684493521</v>
      </c>
      <c r="DQ138" s="37">
        <f ca="1">(AQ138*(CQ138/1000)+(Satokasvi!$E$28-Satokasvi!$E$7))/(1+$C$13)^DQ$61</f>
        <v>163.79823225298077</v>
      </c>
      <c r="DR138" s="37">
        <f ca="1">(AR138*(CR138/1000)+(Satokasvi!$E$28-Satokasvi!$E$7))/(1+$C$13)^DR$61</f>
        <v>143.641672583717</v>
      </c>
      <c r="DS138" s="37">
        <f ca="1">(AS138*(CS138/1000)+(Satokasvi!$E$28-Satokasvi!$E$7))/(1+$C$13)^DS$61</f>
        <v>177.35949083477107</v>
      </c>
      <c r="DT138" s="37">
        <f ca="1">(AT138*(CT138/1000)+(Satokasvi!$E$28-Satokasvi!$E$7))/(1+$C$13)^DT$61</f>
        <v>-151.12579710516013</v>
      </c>
      <c r="DU138" s="37">
        <f ca="1">(AU138*(CU138/1000)+(Satokasvi!$E$28-Satokasvi!$E$7))/(1+$C$13)^DU$61</f>
        <v>155.97169846729591</v>
      </c>
      <c r="DV138" s="37">
        <f ca="1">(AV138*(CV138/1000)+(Satokasvi!$E$28-Satokasvi!$E$7))/(1+$C$13)^DV$61</f>
        <v>13.655371019792435</v>
      </c>
      <c r="DW138" s="37">
        <f ca="1">(AW138*(CW138/1000)+(Satokasvi!$E$28-Satokasvi!$E$7))/(1+$C$13)^DW$61</f>
        <v>133.58213391359257</v>
      </c>
      <c r="DX138" s="37">
        <f ca="1">(AX138*(CX138/1000)+(Satokasvi!$E$28-Satokasvi!$E$7))/(1+$C$13)^DX$61</f>
        <v>-134.27331333386908</v>
      </c>
      <c r="DY138" s="37">
        <f ca="1">(AY138*(CY138/1000)+(Satokasvi!$E$28-Satokasvi!$E$7))/(1+$C$13)^DY$61</f>
        <v>93.110975326653715</v>
      </c>
      <c r="DZ138" s="37">
        <f ca="1">(AZ138*(CZ138/1000)+(Satokasvi!$E$28-Satokasvi!$E$7))/(1+$C$13)^DZ$61</f>
        <v>-126.56547585433981</v>
      </c>
      <c r="EB138" s="37">
        <f ca="1">IF(C$11="x",Toimenpiteet!$E$115,BB138*(CB138/1000)+(Satokasvi!$E$28-Satokasvi!$E$7)+IF(C$8="x",Toimenpiteet!$E$29,0)+IF(C$9="x",Toimenpiteet!$E$60,0)+IF(C$10="x",Toimenpiteet!$E$88,0))/(1+$C$13)^EB$61</f>
        <v>292.13387214495447</v>
      </c>
      <c r="EC138" s="37">
        <f ca="1">IF(D$11="x",Toimenpiteet!$E$115,BC138*(CC138/1000)+(Satokasvi!$E$28-Satokasvi!$E$7)+IF(D$8="x",Toimenpiteet!$E$29,0)+IF(D$9="x",Toimenpiteet!$E$60,0)+IF(D$10="x",Toimenpiteet!$E$88,0))/(1+$C$13)^EC$61</f>
        <v>432.080054815229</v>
      </c>
      <c r="ED138" s="37">
        <f ca="1">IF(E$11="x",Toimenpiteet!$E$115,BD138*(CD138/1000)+(Satokasvi!$E$28-Satokasvi!$E$7)+IF(E$8="x",Toimenpiteet!$E$29,0)+IF(E$9="x",Toimenpiteet!$E$60,0)+IF(E$10="x",Toimenpiteet!$E$88,0))/(1+$C$13)^ED$61</f>
        <v>-242.51253972858729</v>
      </c>
      <c r="EE138" s="37">
        <f ca="1">IF(F$11="x",Toimenpiteet!$E$115,BE138*(CE138/1000)+(Satokasvi!$E$28-Satokasvi!$E$7)+IF(F$8="x",Toimenpiteet!$E$29,0)+IF(F$9="x",Toimenpiteet!$E$60,0)+IF(F$10="x",Toimenpiteet!$E$88,0))/(1+$C$13)^EE$61</f>
        <v>26.036820828990063</v>
      </c>
      <c r="EF138" s="37">
        <f ca="1">IF(G$11="x",Toimenpiteet!$E$115,BF138*(CF138/1000)+(Satokasvi!$E$28-Satokasvi!$E$7)+IF(G$8="x",Toimenpiteet!$E$29,0)+IF(G$9="x",Toimenpiteet!$E$60,0)+IF(G$10="x",Toimenpiteet!$E$88,0))/(1+$C$13)^EF$61</f>
        <v>221.46200617731128</v>
      </c>
      <c r="EG138" s="37">
        <f ca="1">IF(H$11="x",Toimenpiteet!$E$115,BG138*(CG138/1000)+(Satokasvi!$E$28-Satokasvi!$E$7)+IF(H$8="x",Toimenpiteet!$E$29,0)+IF(H$9="x",Toimenpiteet!$E$60,0)+IF(H$10="x",Toimenpiteet!$E$88,0))/(1+$C$13)^EG$61</f>
        <v>76.518272762097894</v>
      </c>
      <c r="EH138" s="37">
        <f ca="1">IF(I$11="x",Toimenpiteet!$E$115,BH138*(CH138/1000)+(Satokasvi!$E$28-Satokasvi!$E$7)+IF(I$8="x",Toimenpiteet!$E$29,0)+IF(I$9="x",Toimenpiteet!$E$60,0)+IF(I$10="x",Toimenpiteet!$E$88,0))/(1+$C$13)^EH$61</f>
        <v>-215.46925050598875</v>
      </c>
      <c r="EI138" s="37">
        <f ca="1">IF(J$11="x",Toimenpiteet!$E$115,BI138*(CI138/1000)+(Satokasvi!$E$28-Satokasvi!$E$7)+IF(J$8="x",Toimenpiteet!$E$29,0)+IF(J$9="x",Toimenpiteet!$E$60,0)+IF(J$10="x",Toimenpiteet!$E$88,0))/(1+$C$13)^EI$61</f>
        <v>-209.19344709319299</v>
      </c>
      <c r="EJ138" s="37">
        <f ca="1">IF(K$11="x",Toimenpiteet!$E$115,BJ138*(CJ138/1000)+(Satokasvi!$E$28-Satokasvi!$E$7)+IF(K$8="x",Toimenpiteet!$E$29,0)+IF(K$9="x",Toimenpiteet!$E$60,0)+IF(K$10="x",Toimenpiteet!$E$88,0))/(1+$C$13)^EJ$61</f>
        <v>34.340663872897579</v>
      </c>
      <c r="EK138" s="37">
        <f ca="1">IF(L$11="x",Toimenpiteet!$E$115,BK138*(CK138/1000)+(Satokasvi!$E$28-Satokasvi!$E$7)+IF(L$8="x",Toimenpiteet!$E$29,0)+IF(L$9="x",Toimenpiteet!$E$60,0)+IF(L$10="x",Toimenpiteet!$E$88,0))/(1+$C$13)^EK$61</f>
        <v>291.21565613404812</v>
      </c>
      <c r="EL138" s="37">
        <f ca="1">IF(M$11="x",Toimenpiteet!$E$115,BL138*(CL138/1000)+(Satokasvi!$E$28-Satokasvi!$E$7)+IF(M$8="x",Toimenpiteet!$E$29,0)+IF(M$9="x",Toimenpiteet!$E$60,0)+IF(M$10="x",Toimenpiteet!$E$88,0))/(1+$C$13)^EL$61</f>
        <v>144.69635249436899</v>
      </c>
      <c r="EM138" s="37">
        <f ca="1">IF(N$11="x",Toimenpiteet!$E$115,BM138*(CM138/1000)+(Satokasvi!$E$28-Satokasvi!$E$7)+IF(N$8="x",Toimenpiteet!$E$29,0)+IF(N$9="x",Toimenpiteet!$E$60,0)+IF(N$10="x",Toimenpiteet!$E$88,0))/(1+$C$13)^EM$61</f>
        <v>-21.180148605581167</v>
      </c>
      <c r="EN138" s="37">
        <f ca="1">IF(O$11="x",Toimenpiteet!$E$115,BN138*(CN138/1000)+(Satokasvi!$E$28-Satokasvi!$E$7)+IF(O$8="x",Toimenpiteet!$E$29,0)+IF(O$9="x",Toimenpiteet!$E$60,0)+IF(O$10="x",Toimenpiteet!$E$88,0))/(1+$C$13)^EN$61</f>
        <v>148.09105477466798</v>
      </c>
      <c r="EO138" s="37">
        <f ca="1">IF(P$11="x",Toimenpiteet!$E$115,BO138*(CO138/1000)+(Satokasvi!$E$28-Satokasvi!$E$7)+IF(P$8="x",Toimenpiteet!$E$29,0)+IF(P$9="x",Toimenpiteet!$E$60,0)+IF(P$10="x",Toimenpiteet!$E$88,0))/(1+$C$13)^EO$61</f>
        <v>209.34468715607542</v>
      </c>
      <c r="EP138" s="37">
        <f ca="1">IF(Q$11="x",Toimenpiteet!$E$115,BP138*(CP138/1000)+(Satokasvi!$E$28-Satokasvi!$E$7)+IF(Q$8="x",Toimenpiteet!$E$29,0)+IF(Q$9="x",Toimenpiteet!$E$60,0)+IF(Q$10="x",Toimenpiteet!$E$88,0))/(1+$C$13)^EP$61</f>
        <v>180.38765684493521</v>
      </c>
      <c r="EQ138" s="37">
        <f ca="1">IF(R$11="x",Toimenpiteet!$E$115,BQ138*(CQ138/1000)+(Satokasvi!$E$28-Satokasvi!$E$7)+IF(R$8="x",Toimenpiteet!$E$29,0)+IF(R$9="x",Toimenpiteet!$E$60,0)+IF(R$10="x",Toimenpiteet!$E$88,0))/(1+$C$13)^EQ$61</f>
        <v>163.79823225298077</v>
      </c>
      <c r="ER138" s="37">
        <f ca="1">IF(S$11="x",Toimenpiteet!$E$115,BR138*(CR138/1000)+(Satokasvi!$E$28-Satokasvi!$E$7)+IF(S$8="x",Toimenpiteet!$E$29,0)+IF(S$9="x",Toimenpiteet!$E$60,0)+IF(S$10="x",Toimenpiteet!$E$88,0))/(1+$C$13)^ER$61</f>
        <v>143.641672583717</v>
      </c>
      <c r="ES138" s="37">
        <f ca="1">IF(T$11="x",Toimenpiteet!$E$115,BS138*(CS138/1000)+(Satokasvi!$E$28-Satokasvi!$E$7)+IF(T$8="x",Toimenpiteet!$E$29,0)+IF(T$9="x",Toimenpiteet!$E$60,0)+IF(T$10="x",Toimenpiteet!$E$88,0))/(1+$C$13)^ES$61</f>
        <v>177.35949083477107</v>
      </c>
      <c r="ET138" s="37">
        <f ca="1">IF(U$11="x",Toimenpiteet!$E$115,BT138*(CT138/1000)+(Satokasvi!$E$28-Satokasvi!$E$7)+IF(U$8="x",Toimenpiteet!$E$29,0)+IF(U$9="x",Toimenpiteet!$E$60,0)+IF(U$10="x",Toimenpiteet!$E$88,0))/(1+$C$13)^ET$61</f>
        <v>-151.12579710516013</v>
      </c>
      <c r="EU138" s="37">
        <f ca="1">IF(V$11="x",Toimenpiteet!$E$115,BU138*(CU138/1000)+(Satokasvi!$E$28-Satokasvi!$E$7)+IF(V$8="x",Toimenpiteet!$E$29,0)+IF(V$9="x",Toimenpiteet!$E$60,0)+IF(V$10="x",Toimenpiteet!$E$88,0))/(1+$C$13)^EU$61</f>
        <v>155.97169846729591</v>
      </c>
      <c r="EV138" s="37">
        <f ca="1">IF(W$11="x",Toimenpiteet!$E$115,BV138*(CV138/1000)+(Satokasvi!$E$28-Satokasvi!$E$7)+IF(W$8="x",Toimenpiteet!$E$29,0)+IF(W$9="x",Toimenpiteet!$E$60,0)+IF(W$10="x",Toimenpiteet!$E$88,0))/(1+$C$13)^EV$61</f>
        <v>13.655371019792435</v>
      </c>
      <c r="EW138" s="37">
        <f ca="1">IF(X$11="x",Toimenpiteet!$E$115,BW138*(CW138/1000)+(Satokasvi!$E$28-Satokasvi!$E$7)+IF(X$8="x",Toimenpiteet!$E$29,0)+IF(X$9="x",Toimenpiteet!$E$60,0)+IF(X$10="x",Toimenpiteet!$E$88,0))/(1+$C$13)^EW$61</f>
        <v>133.58213391359257</v>
      </c>
      <c r="EX138" s="37">
        <f ca="1">IF(Y$11="x",Toimenpiteet!$E$115,BX138*(CX138/1000)+(Satokasvi!$E$28-Satokasvi!$E$7)+IF(Y$8="x",Toimenpiteet!$E$29,0)+IF(Y$9="x",Toimenpiteet!$E$60,0)+IF(Y$10="x",Toimenpiteet!$E$88,0))/(1+$C$13)^EX$61</f>
        <v>-134.27331333386908</v>
      </c>
      <c r="EY138" s="37">
        <f ca="1">IF(Z$11="x",Toimenpiteet!$E$115,BY138*(CY138/1000)+(Satokasvi!$E$28-Satokasvi!$E$7)+IF(Z$8="x",Toimenpiteet!$E$29,0)+IF(Z$9="x",Toimenpiteet!$E$60,0)+IF(Z$10="x",Toimenpiteet!$E$88,0))/(1+$C$13)^EY$61</f>
        <v>93.110975326653715</v>
      </c>
      <c r="EZ138" s="37">
        <f ca="1">IF(AA$11="x",Toimenpiteet!$E$115,BZ138*(CZ138/1000)+(Satokasvi!$E$28-Satokasvi!$E$7)+IF(AA$8="x",Toimenpiteet!$E$29,0)+IF(AA$9="x",Toimenpiteet!$E$60,0)+IF(AA$10="x",Toimenpiteet!$E$88,0))/(1+$C$13)^EZ$61</f>
        <v>-126.56547585433981</v>
      </c>
      <c r="FA138" s="37"/>
      <c r="FB138" s="37">
        <f t="shared" ca="1" si="118"/>
        <v>292.13387214495447</v>
      </c>
      <c r="FC138" s="37">
        <f t="shared" ca="1" si="119"/>
        <v>724.21392696018347</v>
      </c>
      <c r="FD138" s="37">
        <f t="shared" ca="1" si="120"/>
        <v>481.70138723159619</v>
      </c>
      <c r="FE138" s="37">
        <f t="shared" ca="1" si="121"/>
        <v>507.73820806058626</v>
      </c>
      <c r="FF138" s="37">
        <f t="shared" ca="1" si="122"/>
        <v>729.20021423789751</v>
      </c>
      <c r="FG138" s="37">
        <f t="shared" ca="1" si="123"/>
        <v>805.71848699999543</v>
      </c>
      <c r="FH138" s="37">
        <f t="shared" ca="1" si="124"/>
        <v>590.24923649400671</v>
      </c>
      <c r="FI138" s="37">
        <f t="shared" ca="1" si="125"/>
        <v>381.05578940081375</v>
      </c>
      <c r="FJ138" s="37">
        <f t="shared" ca="1" si="126"/>
        <v>415.39645327371136</v>
      </c>
      <c r="FK138" s="37">
        <f t="shared" ca="1" si="127"/>
        <v>706.61210940775948</v>
      </c>
      <c r="FL138" s="37">
        <f t="shared" ca="1" si="128"/>
        <v>851.30846190212844</v>
      </c>
      <c r="FM138" s="37">
        <f t="shared" ca="1" si="129"/>
        <v>830.12831329654728</v>
      </c>
      <c r="FN138" s="37">
        <f t="shared" ca="1" si="130"/>
        <v>978.21936807121529</v>
      </c>
      <c r="FO138" s="37">
        <f t="shared" ca="1" si="131"/>
        <v>1187.5640552272907</v>
      </c>
      <c r="FP138" s="37">
        <f t="shared" ca="1" si="132"/>
        <v>1367.951712072226</v>
      </c>
      <c r="FQ138" s="37">
        <f t="shared" ca="1" si="133"/>
        <v>1531.7499443252068</v>
      </c>
      <c r="FR138" s="37">
        <f t="shared" ca="1" si="134"/>
        <v>1675.3916169089239</v>
      </c>
      <c r="FS138" s="37">
        <f t="shared" ca="1" si="135"/>
        <v>1852.751107743695</v>
      </c>
      <c r="FT138" s="37">
        <f t="shared" ca="1" si="136"/>
        <v>1701.6253106385348</v>
      </c>
      <c r="FU138" s="37">
        <f t="shared" ca="1" si="137"/>
        <v>1857.5970091058307</v>
      </c>
      <c r="FV138" s="37">
        <f t="shared" ca="1" si="138"/>
        <v>1871.2523801256232</v>
      </c>
      <c r="FW138" s="37">
        <f t="shared" ca="1" si="139"/>
        <v>2004.8345140392157</v>
      </c>
      <c r="FX138" s="37">
        <f t="shared" ca="1" si="140"/>
        <v>1870.5612007053467</v>
      </c>
      <c r="FY138" s="37">
        <f t="shared" ca="1" si="141"/>
        <v>1963.6721760320004</v>
      </c>
      <c r="FZ138" s="37">
        <f t="shared" ca="1" si="142"/>
        <v>1837.1067001776605</v>
      </c>
      <c r="GA138" s="37"/>
      <c r="GB138" s="37">
        <f t="shared" ca="1" si="143"/>
        <v>292.13387214495447</v>
      </c>
      <c r="GC138" s="37">
        <f t="shared" ca="1" si="144"/>
        <v>724.21392696018347</v>
      </c>
      <c r="GD138" s="37">
        <f t="shared" ca="1" si="94"/>
        <v>481.70138723159619</v>
      </c>
      <c r="GE138" s="37">
        <f t="shared" ca="1" si="95"/>
        <v>507.73820806058626</v>
      </c>
      <c r="GF138" s="37">
        <f t="shared" ca="1" si="96"/>
        <v>729.20021423789751</v>
      </c>
      <c r="GG138" s="37">
        <f t="shared" ca="1" si="97"/>
        <v>805.71848699999543</v>
      </c>
      <c r="GH138" s="37">
        <f t="shared" ca="1" si="98"/>
        <v>590.24923649400671</v>
      </c>
      <c r="GI138" s="37">
        <f t="shared" ca="1" si="99"/>
        <v>381.05578940081375</v>
      </c>
      <c r="GJ138" s="37">
        <f t="shared" ca="1" si="100"/>
        <v>415.39645327371136</v>
      </c>
      <c r="GK138" s="37">
        <f t="shared" ca="1" si="101"/>
        <v>706.61210940775948</v>
      </c>
      <c r="GL138" s="37">
        <f t="shared" ca="1" si="102"/>
        <v>851.30846190212844</v>
      </c>
      <c r="GM138" s="37">
        <f t="shared" ca="1" si="103"/>
        <v>830.12831329654728</v>
      </c>
      <c r="GN138" s="37">
        <f t="shared" ca="1" si="104"/>
        <v>978.21936807121529</v>
      </c>
      <c r="GO138" s="37">
        <f t="shared" ca="1" si="105"/>
        <v>1187.5640552272907</v>
      </c>
      <c r="GP138" s="37">
        <f t="shared" ca="1" si="106"/>
        <v>1367.951712072226</v>
      </c>
      <c r="GQ138" s="37">
        <f t="shared" ca="1" si="107"/>
        <v>1531.7499443252068</v>
      </c>
      <c r="GR138" s="37">
        <f t="shared" ca="1" si="108"/>
        <v>1675.3916169089239</v>
      </c>
      <c r="GS138" s="37">
        <f t="shared" ca="1" si="109"/>
        <v>1852.751107743695</v>
      </c>
      <c r="GT138" s="37">
        <f t="shared" ca="1" si="110"/>
        <v>1701.6253106385348</v>
      </c>
      <c r="GU138" s="37">
        <f t="shared" ca="1" si="111"/>
        <v>1857.5970091058307</v>
      </c>
      <c r="GV138" s="37">
        <f t="shared" ca="1" si="112"/>
        <v>1871.2523801256232</v>
      </c>
      <c r="GW138" s="37">
        <f t="shared" ca="1" si="113"/>
        <v>2004.8345140392157</v>
      </c>
      <c r="GX138" s="37">
        <f t="shared" ca="1" si="114"/>
        <v>1870.5612007053467</v>
      </c>
      <c r="GY138" s="37">
        <f t="shared" ca="1" si="115"/>
        <v>1963.6721760320004</v>
      </c>
      <c r="GZ138" s="37">
        <f t="shared" ca="1" si="116"/>
        <v>1837.1067001776605</v>
      </c>
      <c r="HA138" s="37"/>
      <c r="HB138" s="37">
        <f t="shared" ca="1" si="147"/>
        <v>729.20021423789751</v>
      </c>
      <c r="HC138" s="37">
        <f t="shared" ca="1" si="145"/>
        <v>729.20021423789751</v>
      </c>
      <c r="HD138" s="37">
        <f t="shared" ca="1" si="146"/>
        <v>0</v>
      </c>
      <c r="HE138" s="5"/>
      <c r="HF138" s="37">
        <f t="shared" si="148"/>
        <v>5.5555555555555525E-2</v>
      </c>
      <c r="HG138" s="37">
        <f>$HG$75</f>
        <v>7.7777777777777793E-2</v>
      </c>
      <c r="HH138" s="19">
        <f>IF(C$11="x",0,Satokasvi!$H$6*(1+$HF138)*(1+_xlfn.XLOOKUP($HG138,$HG$67:$HG$76,HH$67:HH$76)))</f>
        <v>2659.4135802469141</v>
      </c>
      <c r="HI138" s="35">
        <f>IF(D$11="x",0,Satokasvi!$H$6*(1+$HF138)*(1+_xlfn.XLOOKUP($HG138,$HG$67:$HG$76,HI$67:HI$76)))</f>
        <v>2679.9382716049386</v>
      </c>
      <c r="HJ138" s="35">
        <f>IF(E$11="x",0,Satokasvi!$H$6*(1+$HF138)*(1+_xlfn.XLOOKUP($HG138,$HG$67:$HG$76,HJ$67:HJ$76)))</f>
        <v>2700.4629629629635</v>
      </c>
      <c r="HK138" s="35">
        <f>IF(F$11="x",0,Satokasvi!$H$6*(1+$HF138)*(1+_xlfn.XLOOKUP($HG138,$HG$67:$HG$76,HK$67:HK$76)))</f>
        <v>2720.987654320988</v>
      </c>
      <c r="HL138" s="35">
        <f>IF(G$11="x",0,Satokasvi!$H$6*(1+$HF138)*(1+_xlfn.XLOOKUP($HG138,$HG$67:$HG$76,HL$67:HL$76)))</f>
        <v>2741.5123456790129</v>
      </c>
      <c r="HM138" s="35">
        <f>IF(H$11="x",0,Satokasvi!$H$6*(1+$HF138)*(1+_xlfn.XLOOKUP($HG138,$HG$67:$HG$76,HM$67:HM$76)))</f>
        <v>2762.0370370370374</v>
      </c>
      <c r="HN138" s="35">
        <f>IF(I$11="x",0,Satokasvi!$H$6*(1+$HF138)*(1+_xlfn.XLOOKUP($HG138,$HG$67:$HG$76,HN$67:HN$76)))</f>
        <v>2782.5617283950623</v>
      </c>
      <c r="HO138" s="35">
        <f>IF(J$11="x",0,Satokasvi!$H$6*(1+$HF138)*(1+_xlfn.XLOOKUP($HG138,$HG$67:$HG$76,HO$67:HO$76)))</f>
        <v>2803.0864197530864</v>
      </c>
      <c r="HP138" s="35">
        <f>IF(K$11="x",0,Satokasvi!$H$6*(1+$HF138)*(1+_xlfn.XLOOKUP($HG138,$HG$67:$HG$76,HP$67:HP$76)))</f>
        <v>2823.6111111111118</v>
      </c>
      <c r="HQ138" s="35">
        <f>IF(L$11="x",0,Satokasvi!$H$6*(1+$HF138)*(1+_xlfn.XLOOKUP($HG138,$HG$67:$HG$76,HQ$67:HQ$76)))</f>
        <v>2844.1358024691358</v>
      </c>
      <c r="HR138" s="35">
        <f>IF(M$11="x",0,Satokasvi!$H$6*(1+$HF138)*(1+_xlfn.XLOOKUP($HG138,$HG$67:$HG$76,HR$67:HR$76)))</f>
        <v>2844.1358024691358</v>
      </c>
      <c r="HS138" s="35">
        <f>IF(N$11="x",0,Satokasvi!$H$6*(1+$HF138)*(1+_xlfn.XLOOKUP($HG138,$HG$67:$HG$76,HS$67:HS$76)))</f>
        <v>2844.1358024691358</v>
      </c>
      <c r="HT138" s="35">
        <f>IF(O$11="x",0,Satokasvi!$H$6*(1+$HF138)*(1+_xlfn.XLOOKUP($HG138,$HG$67:$HG$76,HT$67:HT$76)))</f>
        <v>2844.1358024691358</v>
      </c>
      <c r="HU138" s="35">
        <f>IF(P$11="x",0,Satokasvi!$H$6*(1+$HF138)*(1+_xlfn.XLOOKUP($HG138,$HG$67:$HG$76,HU$67:HU$76)))</f>
        <v>2844.1358024691358</v>
      </c>
      <c r="HV138" s="35">
        <f>IF(Q$11="x",0,Satokasvi!$H$6*(1+$HF138)*(1+_xlfn.XLOOKUP($HG138,$HG$67:$HG$76,HV$67:HV$76)))</f>
        <v>2844.1358024691358</v>
      </c>
      <c r="HW138" s="35">
        <f>IF(R$11="x",0,Satokasvi!$H$6*(1+$HF138)*(1+_xlfn.XLOOKUP($HG138,$HG$67:$HG$76,HW$67:HW$76)))</f>
        <v>2844.1358024691358</v>
      </c>
      <c r="HX138" s="35">
        <f>IF(S$11="x",0,Satokasvi!$H$6*(1+$HF138)*(1+_xlfn.XLOOKUP($HG138,$HG$67:$HG$76,HX$67:HX$76)))</f>
        <v>2844.1358024691358</v>
      </c>
      <c r="HY138" s="35">
        <f>IF(T$11="x",0,Satokasvi!$H$6*(1+$HF138)*(1+_xlfn.XLOOKUP($HG138,$HG$67:$HG$76,HY$67:HY$76)))</f>
        <v>2844.1358024691358</v>
      </c>
      <c r="HZ138" s="35">
        <f>IF(U$11="x",0,Satokasvi!$H$6*(1+$HF138)*(1+_xlfn.XLOOKUP($HG138,$HG$67:$HG$76,HZ$67:HZ$76)))</f>
        <v>2844.1358024691358</v>
      </c>
      <c r="IA138" s="35">
        <f>IF(V$11="x",0,Satokasvi!$H$6*(1+$HF138)*(1+_xlfn.XLOOKUP($HG138,$HG$67:$HG$76,IA$67:IA$76)))</f>
        <v>2844.1358024691358</v>
      </c>
      <c r="IB138" s="35">
        <f>IF(W$11="x",0,Satokasvi!$H$6*(1+$HF138)*(1+_xlfn.XLOOKUP($HG138,$HG$67:$HG$76,IB$67:IB$76)))</f>
        <v>2844.1358024691358</v>
      </c>
      <c r="IC138" s="35">
        <f>IF(X$11="x",0,Satokasvi!$H$6*(1+$HF138)*(1+_xlfn.XLOOKUP($HG138,$HG$67:$HG$76,IC$67:IC$76)))</f>
        <v>2844.1358024691358</v>
      </c>
      <c r="ID138" s="35">
        <f>IF(Y$11="x",0,Satokasvi!$H$6*(1+$HF138)*(1+_xlfn.XLOOKUP($HG138,$HG$67:$HG$76,ID$67:ID$76)))</f>
        <v>2844.1358024691358</v>
      </c>
      <c r="IE138" s="35">
        <f>IF(Z$11="x",0,Satokasvi!$H$6*(1+$HF138)*(1+_xlfn.XLOOKUP($HG138,$HG$67:$HG$76,IE$67:IE$76)))</f>
        <v>2844.1358024691358</v>
      </c>
      <c r="IF138" s="35">
        <f>IF(AA$11="x",0,Satokasvi!$H$6*(1+$HF138)*(1+_xlfn.XLOOKUP($HG138,$HG$67:$HG$76,IF$67:IF$76)))</f>
        <v>2844.1358024691358</v>
      </c>
    </row>
    <row r="139" spans="2:240" x14ac:dyDescent="0.35">
      <c r="B139" s="15">
        <f t="shared" ca="1" si="117"/>
        <v>0.78847964128810166</v>
      </c>
      <c r="C139" s="15">
        <f t="shared" ca="1" si="117"/>
        <v>0.53863940378868302</v>
      </c>
      <c r="D139" s="15">
        <f t="shared" ca="1" si="117"/>
        <v>6.5917226697550624E-2</v>
      </c>
      <c r="E139" s="15">
        <f t="shared" ca="1" si="117"/>
        <v>0.26386235398887536</v>
      </c>
      <c r="F139" s="15">
        <f t="shared" ca="1" si="117"/>
        <v>0.31232413062602837</v>
      </c>
      <c r="G139" s="15">
        <f t="shared" ca="1" si="117"/>
        <v>0.92799886014526212</v>
      </c>
      <c r="H139" s="15">
        <f t="shared" ca="1" si="117"/>
        <v>3.090691722756278E-2</v>
      </c>
      <c r="I139" s="15">
        <f t="shared" ca="1" si="117"/>
        <v>0.29551143878221131</v>
      </c>
      <c r="J139" s="15">
        <f t="shared" ca="1" si="117"/>
        <v>0.51567820242980733</v>
      </c>
      <c r="K139" s="15">
        <f t="shared" ca="1" si="117"/>
        <v>0.86144357844233532</v>
      </c>
      <c r="L139" s="15">
        <f t="shared" ca="1" si="117"/>
        <v>0.91363684551257474</v>
      </c>
      <c r="M139" s="15">
        <f t="shared" ca="1" si="117"/>
        <v>0.77957645677257925</v>
      </c>
      <c r="N139" s="15">
        <f t="shared" ca="1" si="117"/>
        <v>0.23698645526618245</v>
      </c>
      <c r="O139" s="15">
        <f t="shared" ca="1" si="117"/>
        <v>4.8983472271028949E-2</v>
      </c>
      <c r="P139" s="15">
        <f t="shared" ca="1" si="117"/>
        <v>0.62564937456488134</v>
      </c>
      <c r="Q139" s="15">
        <f t="shared" ca="1" si="117"/>
        <v>9.0187700495309997E-3</v>
      </c>
      <c r="R139" s="15">
        <f t="shared" ca="1" si="93"/>
        <v>0.71186462671611805</v>
      </c>
      <c r="S139" s="15">
        <f t="shared" ca="1" si="93"/>
        <v>0.86778769807638045</v>
      </c>
      <c r="T139" s="15">
        <f t="shared" ca="1" si="88"/>
        <v>0.57579777507402463</v>
      </c>
      <c r="U139" s="15">
        <f t="shared" ca="1" si="88"/>
        <v>0.77172554383594272</v>
      </c>
      <c r="V139" s="15">
        <f t="shared" ca="1" si="88"/>
        <v>2.5988980423363284E-2</v>
      </c>
      <c r="W139" s="15">
        <f t="shared" ca="1" si="88"/>
        <v>0.88541585853577109</v>
      </c>
      <c r="X139" s="15">
        <f t="shared" ca="1" si="88"/>
        <v>0.49654817744394175</v>
      </c>
      <c r="Y139" s="15">
        <f t="shared" ca="1" si="88"/>
        <v>0.22761214436790855</v>
      </c>
      <c r="Z139" s="15">
        <f t="shared" ca="1" si="88"/>
        <v>0.59920815684441597</v>
      </c>
      <c r="AB139" s="5">
        <f ca="1">_xlfn.NORM.INV(B139,Satokasvi!$H$8,Satokasvi!$I$8)*_xlfn.BINOM.INV(1,(1-Satokasvi!$H$15),B139)</f>
        <v>2700.289268908251</v>
      </c>
      <c r="AC139" s="5">
        <f ca="1">_xlfn.NORM.INV(C139,Satokasvi!$H$8,Satokasvi!$I$8)*_xlfn.BINOM.INV(1,(1-Satokasvi!$H$15),C139)</f>
        <v>2524.2516376304084</v>
      </c>
      <c r="AD139" s="5">
        <f ca="1">_xlfn.NORM.INV(D139,Satokasvi!$H$8,Satokasvi!$I$8)*_xlfn.BINOM.INV(1,(1-Satokasvi!$H$15),D139)</f>
        <v>0</v>
      </c>
      <c r="AE139" s="5">
        <f ca="1">_xlfn.NORM.INV(E139,Satokasvi!$H$8,Satokasvi!$I$8)*_xlfn.BINOM.INV(1,(1-Satokasvi!$H$15),E139)</f>
        <v>2342.1292296077872</v>
      </c>
      <c r="AF139" s="5">
        <f ca="1">_xlfn.NORM.INV(F139,Satokasvi!$H$8,Satokasvi!$I$8)*_xlfn.BINOM.INV(1,(1-Satokasvi!$H$15),F139)</f>
        <v>2377.6816891260351</v>
      </c>
      <c r="AG139" s="5">
        <f ca="1">_xlfn.NORM.INV(G139,Satokasvi!$H$8,Satokasvi!$I$8)*_xlfn.BINOM.INV(1,(1-Satokasvi!$H$15),G139)</f>
        <v>2865.2619903858272</v>
      </c>
      <c r="AH139" s="5">
        <f ca="1">_xlfn.NORM.INV(H139,Satokasvi!$H$8,Satokasvi!$I$8)*_xlfn.BINOM.INV(1,(1-Satokasvi!$H$15),H139)</f>
        <v>0</v>
      </c>
      <c r="AI139" s="5">
        <f ca="1">_xlfn.NORM.INV(I139,Satokasvi!$H$8,Satokasvi!$I$8)*_xlfn.BINOM.INV(1,(1-Satokasvi!$H$15),I139)</f>
        <v>2365.6614153379028</v>
      </c>
      <c r="AJ139" s="5">
        <f ca="1">_xlfn.NORM.INV(J139,Satokasvi!$H$8,Satokasvi!$I$8)*_xlfn.BINOM.INV(1,(1-Satokasvi!$H$15),J139)</f>
        <v>2509.8273867359235</v>
      </c>
      <c r="AK139" s="5">
        <f ca="1">_xlfn.NORM.INV(K139,Satokasvi!$H$8,Satokasvi!$I$8)*_xlfn.BINOM.INV(1,(1-Satokasvi!$H$15),K139)</f>
        <v>2771.7069930816588</v>
      </c>
      <c r="AL139" s="5">
        <f ca="1">_xlfn.NORM.INV(L139,Satokasvi!$H$8,Satokasvi!$I$8)*_xlfn.BINOM.INV(1,(1-Satokasvi!$H$15),L139)</f>
        <v>2840.873948618771</v>
      </c>
      <c r="AM139" s="5">
        <f ca="1">_xlfn.NORM.INV(M139,Satokasvi!$H$8,Satokasvi!$I$8)*_xlfn.BINOM.INV(1,(1-Satokasvi!$H$15),M139)</f>
        <v>2692.6908915248268</v>
      </c>
      <c r="AN139" s="5">
        <f ca="1">_xlfn.NORM.INV(N139,Satokasvi!$H$8,Satokasvi!$I$8)*_xlfn.BINOM.INV(1,(1-Satokasvi!$H$15),N139)</f>
        <v>0</v>
      </c>
      <c r="AO139" s="5">
        <f ca="1">_xlfn.NORM.INV(O139,Satokasvi!$H$8,Satokasvi!$I$8)*_xlfn.BINOM.INV(1,(1-Satokasvi!$H$15),O139)</f>
        <v>0</v>
      </c>
      <c r="AP139" s="5">
        <f ca="1">_xlfn.NORM.INV(P139,Satokasvi!$H$8,Satokasvi!$I$8)*_xlfn.BINOM.INV(1,(1-Satokasvi!$H$15),P139)</f>
        <v>2580.088084839786</v>
      </c>
      <c r="AQ139" s="5">
        <f ca="1">_xlfn.NORM.INV(Q139,Satokasvi!$H$8,Satokasvi!$I$8)*_xlfn.BINOM.INV(1,(1-Satokasvi!$H$15),Q139)</f>
        <v>0</v>
      </c>
      <c r="AR139" s="5">
        <f ca="1">_xlfn.NORM.INV(R139,Satokasvi!$H$8,Satokasvi!$I$8)*_xlfn.BINOM.INV(1,(1-Satokasvi!$H$15),R139)</f>
        <v>2639.7100638166885</v>
      </c>
      <c r="AS139" s="5">
        <f ca="1">_xlfn.NORM.INV(S139,Satokasvi!$H$8,Satokasvi!$I$8)*_xlfn.BINOM.INV(1,(1-Satokasvi!$H$15),S139)</f>
        <v>2778.9985578535634</v>
      </c>
      <c r="AT139" s="5">
        <f ca="1">_xlfn.NORM.INV(T139,Satokasvi!$H$8,Satokasvi!$I$8)*_xlfn.BINOM.INV(1,(1-Satokasvi!$H$15),T139)</f>
        <v>2547.7886569449415</v>
      </c>
      <c r="AU139" s="5">
        <f ca="1">_xlfn.NORM.INV(U139,Satokasvi!$H$8,Satokasvi!$I$8)*_xlfn.BINOM.INV(1,(1-Satokasvi!$H$15),U139)</f>
        <v>2686.1353882007529</v>
      </c>
      <c r="AV139" s="5">
        <f ca="1">_xlfn.NORM.INV(V139,Satokasvi!$H$8,Satokasvi!$I$8)*_xlfn.BINOM.INV(1,(1-Satokasvi!$H$15),V139)</f>
        <v>0</v>
      </c>
      <c r="AW139" s="5">
        <f ca="1">_xlfn.NORM.INV(W139,Satokasvi!$H$8,Satokasvi!$I$8)*_xlfn.BINOM.INV(1,(1-Satokasvi!$H$15),W139)</f>
        <v>2800.6260221864468</v>
      </c>
      <c r="AX139" s="5">
        <f ca="1">_xlfn.NORM.INV(X139,Satokasvi!$H$8,Satokasvi!$I$8)*_xlfn.BINOM.INV(1,(1-Satokasvi!$H$15),X139)</f>
        <v>2497.8368640047206</v>
      </c>
      <c r="AY139" s="5">
        <f ca="1">_xlfn.NORM.INV(Y139,Satokasvi!$H$8,Satokasvi!$I$8)*_xlfn.BINOM.INV(1,(1-Satokasvi!$H$15),Y139)</f>
        <v>0</v>
      </c>
      <c r="AZ139" s="5">
        <f ca="1">_xlfn.NORM.INV(Z139,Satokasvi!$H$8,Satokasvi!$I$8)*_xlfn.BINOM.INV(1,(1-Satokasvi!$H$15),Z139)</f>
        <v>2562.8245113250673</v>
      </c>
      <c r="BB139" s="5">
        <f ca="1">IF(C$11="x",0,_xlfn.NORM.INV(B139,Satokasvi!$H$8,Satokasvi!$I$8)*IF(C$8="x",(1+Toimenpiteet!$C$7),1)*IF(C$9="x",(1+Toimenpiteet!$C$34),1)*(1+C$30)*_xlfn.BINOM.INV(1,(1-(Satokasvi!$H$15*(1+C$41))),B139))</f>
        <v>2700.289268908251</v>
      </c>
      <c r="BC139" s="5">
        <f ca="1">IF(D$11="x",0,_xlfn.NORM.INV(C139,Satokasvi!$H$8,Satokasvi!$I$8)*IF(D$8="x",(1+Toimenpiteet!$C$7),1)*IF(D$9="x",(1+Toimenpiteet!$C$34),1)*(1+D$30)*_xlfn.BINOM.INV(1,(1-(Satokasvi!$H$15*(1+D$41))),C139))</f>
        <v>2524.2516376304084</v>
      </c>
      <c r="BD139" s="5">
        <f ca="1">IF(E$11="x",0,_xlfn.NORM.INV(D139,Satokasvi!$H$8,Satokasvi!$I$8)*IF(E$8="x",(1+Toimenpiteet!$C$7),1)*IF(E$9="x",(1+Toimenpiteet!$C$34),1)*(1+E$30)*_xlfn.BINOM.INV(1,(1-(Satokasvi!$H$15*(1+E$41))),D139))</f>
        <v>0</v>
      </c>
      <c r="BE139" s="5">
        <f ca="1">IF(F$11="x",0,_xlfn.NORM.INV(E139,Satokasvi!$H$8,Satokasvi!$I$8)*IF(F$8="x",(1+Toimenpiteet!$C$7),1)*IF(F$9="x",(1+Toimenpiteet!$C$34),1)*(1+F$30)*_xlfn.BINOM.INV(1,(1-(Satokasvi!$H$15*(1+F$41))),E139))</f>
        <v>2342.1292296077872</v>
      </c>
      <c r="BF139" s="5">
        <f ca="1">IF(G$11="x",0,_xlfn.NORM.INV(F139,Satokasvi!$H$8,Satokasvi!$I$8)*IF(G$8="x",(1+Toimenpiteet!$C$7),1)*IF(G$9="x",(1+Toimenpiteet!$C$34),1)*(1+G$30)*_xlfn.BINOM.INV(1,(1-(Satokasvi!$H$15*(1+G$41))),F139))</f>
        <v>2377.6816891260351</v>
      </c>
      <c r="BG139" s="5">
        <f ca="1">IF(H$11="x",0,_xlfn.NORM.INV(G139,Satokasvi!$H$8,Satokasvi!$I$8)*IF(H$8="x",(1+Toimenpiteet!$C$7),1)*IF(H$9="x",(1+Toimenpiteet!$C$34),1)*(1+H$30)*_xlfn.BINOM.INV(1,(1-(Satokasvi!$H$15*(1+H$41))),G139))</f>
        <v>2865.2619903858272</v>
      </c>
      <c r="BH139" s="5">
        <f ca="1">IF(I$11="x",0,_xlfn.NORM.INV(H139,Satokasvi!$H$8,Satokasvi!$I$8)*IF(I$8="x",(1+Toimenpiteet!$C$7),1)*IF(I$9="x",(1+Toimenpiteet!$C$34),1)*(1+I$30)*_xlfn.BINOM.INV(1,(1-(Satokasvi!$H$15*(1+I$41))),H139))</f>
        <v>0</v>
      </c>
      <c r="BI139" s="5">
        <f ca="1">IF(J$11="x",0,_xlfn.NORM.INV(I139,Satokasvi!$H$8,Satokasvi!$I$8)*IF(J$8="x",(1+Toimenpiteet!$C$7),1)*IF(J$9="x",(1+Toimenpiteet!$C$34),1)*(1+J$30)*_xlfn.BINOM.INV(1,(1-(Satokasvi!$H$15*(1+J$41))),I139))</f>
        <v>2365.6614153379028</v>
      </c>
      <c r="BJ139" s="5">
        <f ca="1">IF(K$11="x",0,_xlfn.NORM.INV(J139,Satokasvi!$H$8,Satokasvi!$I$8)*IF(K$8="x",(1+Toimenpiteet!$C$7),1)*IF(K$9="x",(1+Toimenpiteet!$C$34),1)*(1+K$30)*_xlfn.BINOM.INV(1,(1-(Satokasvi!$H$15*(1+K$41))),J139))</f>
        <v>2509.8273867359235</v>
      </c>
      <c r="BK139" s="5">
        <f ca="1">IF(L$11="x",0,_xlfn.NORM.INV(K139,Satokasvi!$H$8,Satokasvi!$I$8)*IF(L$8="x",(1+Toimenpiteet!$C$7),1)*IF(L$9="x",(1+Toimenpiteet!$C$34),1)*(1+L$30)*_xlfn.BINOM.INV(1,(1-(Satokasvi!$H$15*(1+L$41))),K139))</f>
        <v>2771.7069930816588</v>
      </c>
      <c r="BL139" s="5">
        <f ca="1">IF(M$11="x",0,_xlfn.NORM.INV(L139,Satokasvi!$H$8,Satokasvi!$I$8)*IF(M$8="x",(1+Toimenpiteet!$C$7),1)*IF(M$9="x",(1+Toimenpiteet!$C$34),1)*(1+M$30)*_xlfn.BINOM.INV(1,(1-(Satokasvi!$H$15*(1+M$41))),L139))</f>
        <v>2840.873948618771</v>
      </c>
      <c r="BM139" s="5">
        <f ca="1">IF(N$11="x",0,_xlfn.NORM.INV(M139,Satokasvi!$H$8,Satokasvi!$I$8)*IF(N$8="x",(1+Toimenpiteet!$C$7),1)*IF(N$9="x",(1+Toimenpiteet!$C$34),1)*(1+N$30)*_xlfn.BINOM.INV(1,(1-(Satokasvi!$H$15*(1+N$41))),M139))</f>
        <v>2692.6908915248268</v>
      </c>
      <c r="BN139" s="5">
        <f ca="1">IF(O$11="x",0,_xlfn.NORM.INV(N139,Satokasvi!$H$8,Satokasvi!$I$8)*IF(O$8="x",(1+Toimenpiteet!$C$7),1)*IF(O$9="x",(1+Toimenpiteet!$C$34),1)*(1+O$30)*_xlfn.BINOM.INV(1,(1-(Satokasvi!$H$15*(1+O$41))),N139))</f>
        <v>0</v>
      </c>
      <c r="BO139" s="5">
        <f ca="1">IF(P$11="x",0,_xlfn.NORM.INV(O139,Satokasvi!$H$8,Satokasvi!$I$8)*IF(P$8="x",(1+Toimenpiteet!$C$7),1)*IF(P$9="x",(1+Toimenpiteet!$C$34),1)*(1+P$30)*_xlfn.BINOM.INV(1,(1-(Satokasvi!$H$15*(1+P$41))),O139))</f>
        <v>0</v>
      </c>
      <c r="BP139" s="5">
        <f ca="1">IF(Q$11="x",0,_xlfn.NORM.INV(P139,Satokasvi!$H$8,Satokasvi!$I$8)*IF(Q$8="x",(1+Toimenpiteet!$C$7),1)*IF(Q$9="x",(1+Toimenpiteet!$C$34),1)*(1+Q$30)*_xlfn.BINOM.INV(1,(1-(Satokasvi!$H$15*(1+Q$41))),P139))</f>
        <v>2580.088084839786</v>
      </c>
      <c r="BQ139" s="5">
        <f ca="1">IF(R$11="x",0,_xlfn.NORM.INV(Q139,Satokasvi!$H$8,Satokasvi!$I$8)*IF(R$8="x",(1+Toimenpiteet!$C$7),1)*IF(R$9="x",(1+Toimenpiteet!$C$34),1)*(1+R$30)*_xlfn.BINOM.INV(1,(1-(Satokasvi!$H$15*(1+R$41))),Q139))</f>
        <v>0</v>
      </c>
      <c r="BR139" s="5">
        <f ca="1">IF(S$11="x",0,_xlfn.NORM.INV(R139,Satokasvi!$H$8,Satokasvi!$I$8)*IF(S$8="x",(1+Toimenpiteet!$C$7),1)*IF(S$9="x",(1+Toimenpiteet!$C$34),1)*(1+S$30)*_xlfn.BINOM.INV(1,(1-(Satokasvi!$H$15*(1+S$41))),R139))</f>
        <v>2639.7100638166885</v>
      </c>
      <c r="BS139" s="5">
        <f ca="1">IF(T$11="x",0,_xlfn.NORM.INV(S139,Satokasvi!$H$8,Satokasvi!$I$8)*IF(T$8="x",(1+Toimenpiteet!$C$7),1)*IF(T$9="x",(1+Toimenpiteet!$C$34),1)*(1+T$30)*_xlfn.BINOM.INV(1,(1-(Satokasvi!$H$15*(1+T$41))),S139))</f>
        <v>2778.9985578535634</v>
      </c>
      <c r="BT139" s="5">
        <f ca="1">IF(U$11="x",0,_xlfn.NORM.INV(T139,Satokasvi!$H$8,Satokasvi!$I$8)*IF(U$8="x",(1+Toimenpiteet!$C$7),1)*IF(U$9="x",(1+Toimenpiteet!$C$34),1)*(1+U$30)*_xlfn.BINOM.INV(1,(1-(Satokasvi!$H$15*(1+U$41))),T139))</f>
        <v>2547.7886569449415</v>
      </c>
      <c r="BU139" s="5">
        <f ca="1">IF(V$11="x",0,_xlfn.NORM.INV(U139,Satokasvi!$H$8,Satokasvi!$I$8)*IF(V$8="x",(1+Toimenpiteet!$C$7),1)*IF(V$9="x",(1+Toimenpiteet!$C$34),1)*(1+V$30)*_xlfn.BINOM.INV(1,(1-(Satokasvi!$H$15*(1+V$41))),U139))</f>
        <v>2686.1353882007529</v>
      </c>
      <c r="BV139" s="5">
        <f ca="1">IF(W$11="x",0,_xlfn.NORM.INV(V139,Satokasvi!$H$8,Satokasvi!$I$8)*IF(W$8="x",(1+Toimenpiteet!$C$7),1)*IF(W$9="x",(1+Toimenpiteet!$C$34),1)*(1+W$30)*_xlfn.BINOM.INV(1,(1-(Satokasvi!$H$15*(1+W$41))),V139))</f>
        <v>0</v>
      </c>
      <c r="BW139" s="5">
        <f ca="1">IF(X$11="x",0,_xlfn.NORM.INV(W139,Satokasvi!$H$8,Satokasvi!$I$8)*IF(X$8="x",(1+Toimenpiteet!$C$7),1)*IF(X$9="x",(1+Toimenpiteet!$C$34),1)*(1+X$30)*_xlfn.BINOM.INV(1,(1-(Satokasvi!$H$15*(1+X$41))),W139))</f>
        <v>2800.6260221864468</v>
      </c>
      <c r="BX139" s="5">
        <f ca="1">IF(Y$11="x",0,_xlfn.NORM.INV(X139,Satokasvi!$H$8,Satokasvi!$I$8)*IF(Y$8="x",(1+Toimenpiteet!$C$7),1)*IF(Y$9="x",(1+Toimenpiteet!$C$34),1)*(1+Y$30)*_xlfn.BINOM.INV(1,(1-(Satokasvi!$H$15*(1+Y$41))),X139))</f>
        <v>2497.8368640047206</v>
      </c>
      <c r="BY139" s="5">
        <f ca="1">IF(Z$11="x",0,_xlfn.NORM.INV(Y139,Satokasvi!$H$8,Satokasvi!$I$8)*IF(Z$8="x",(1+Toimenpiteet!$C$7),1)*IF(Z$9="x",(1+Toimenpiteet!$C$34),1)*(1+Z$30)*_xlfn.BINOM.INV(1,(1-(Satokasvi!$H$15*(1+Z$41))),Y139))</f>
        <v>0</v>
      </c>
      <c r="BZ139" s="5">
        <f ca="1">IF(AA$11="x",0,_xlfn.NORM.INV(Z139,Satokasvi!$H$8,Satokasvi!$I$8)*IF(AA$8="x",(1+Toimenpiteet!$C$7),1)*IF(AA$9="x",(1+Toimenpiteet!$C$34),1)*(1+AA$30)*_xlfn.BINOM.INV(1,(1-(Satokasvi!$H$15*(1+AA$41))),Z139))</f>
        <v>2562.8245113250673</v>
      </c>
      <c r="CB139" s="35">
        <f ca="1">_xlfn.NORM.INV(RAND(),Satokasvi!$H$13,Satokasvi!$I$13)</f>
        <v>165.22635191835462</v>
      </c>
      <c r="CC139" s="35">
        <f ca="1">_xlfn.NORM.INV(RAND(),Satokasvi!$H$13,Satokasvi!$I$13)</f>
        <v>215.29004726672144</v>
      </c>
      <c r="CD139" s="35">
        <f ca="1">_xlfn.NORM.INV(RAND(),Satokasvi!$H$13,Satokasvi!$I$13)</f>
        <v>227.2798322956576</v>
      </c>
      <c r="CE139" s="35">
        <f ca="1">_xlfn.NORM.INV(RAND(),Satokasvi!$H$13,Satokasvi!$I$13)</f>
        <v>164.86960221539178</v>
      </c>
      <c r="CF139" s="35">
        <f ca="1">_xlfn.NORM.INV(RAND(),Satokasvi!$H$13,Satokasvi!$I$13)</f>
        <v>183.6643919361197</v>
      </c>
      <c r="CG139" s="35">
        <f ca="1">_xlfn.NORM.INV(RAND(),Satokasvi!$H$13,Satokasvi!$I$13)</f>
        <v>225.24050509695499</v>
      </c>
      <c r="CH139" s="35">
        <f ca="1">_xlfn.NORM.INV(RAND(),Satokasvi!$H$13,Satokasvi!$I$13)</f>
        <v>274.16467129157411</v>
      </c>
      <c r="CI139" s="35">
        <f ca="1">_xlfn.NORM.INV(RAND(),Satokasvi!$H$13,Satokasvi!$I$13)</f>
        <v>247.56955474038679</v>
      </c>
      <c r="CJ139" s="35">
        <f ca="1">_xlfn.NORM.INV(RAND(),Satokasvi!$H$13,Satokasvi!$I$13)</f>
        <v>222.41122862092098</v>
      </c>
      <c r="CK139" s="35">
        <f ca="1">_xlfn.NORM.INV(RAND(),Satokasvi!$H$13,Satokasvi!$I$13)</f>
        <v>180.01215470143904</v>
      </c>
      <c r="CL139" s="35">
        <f ca="1">_xlfn.NORM.INV(RAND(),Satokasvi!$H$13,Satokasvi!$I$13)</f>
        <v>171.60054308764265</v>
      </c>
      <c r="CM139" s="35">
        <f ca="1">_xlfn.NORM.INV(RAND(),Satokasvi!$H$13,Satokasvi!$I$13)</f>
        <v>219.63486479137151</v>
      </c>
      <c r="CN139" s="35">
        <f ca="1">_xlfn.NORM.INV(RAND(),Satokasvi!$H$13,Satokasvi!$I$13)</f>
        <v>218.45499712395332</v>
      </c>
      <c r="CO139" s="35">
        <f ca="1">_xlfn.NORM.INV(RAND(),Satokasvi!$H$13,Satokasvi!$I$13)</f>
        <v>171.60537934830202</v>
      </c>
      <c r="CP139" s="35">
        <f ca="1">_xlfn.NORM.INV(RAND(),Satokasvi!$H$13,Satokasvi!$I$13)</f>
        <v>159.42690562473905</v>
      </c>
      <c r="CQ139" s="35">
        <f ca="1">_xlfn.NORM.INV(RAND(),Satokasvi!$H$13,Satokasvi!$I$13)</f>
        <v>271.96647533933532</v>
      </c>
      <c r="CR139" s="35">
        <f ca="1">_xlfn.NORM.INV(RAND(),Satokasvi!$H$13,Satokasvi!$I$13)</f>
        <v>197.63745454600598</v>
      </c>
      <c r="CS139" s="35">
        <f ca="1">_xlfn.NORM.INV(RAND(),Satokasvi!$H$13,Satokasvi!$I$13)</f>
        <v>239.55504392232623</v>
      </c>
      <c r="CT139" s="35">
        <f ca="1">_xlfn.NORM.INV(RAND(),Satokasvi!$H$13,Satokasvi!$I$13)</f>
        <v>182.87136441240958</v>
      </c>
      <c r="CU139" s="35">
        <f ca="1">_xlfn.NORM.INV(RAND(),Satokasvi!$H$13,Satokasvi!$I$13)</f>
        <v>229.4232432398444</v>
      </c>
      <c r="CV139" s="35">
        <f ca="1">_xlfn.NORM.INV(RAND(),Satokasvi!$H$13,Satokasvi!$I$13)</f>
        <v>68.730479922513837</v>
      </c>
      <c r="CW139" s="35">
        <f ca="1">_xlfn.NORM.INV(RAND(),Satokasvi!$H$13,Satokasvi!$I$13)</f>
        <v>230.6660789124856</v>
      </c>
      <c r="CX139" s="35">
        <f ca="1">_xlfn.NORM.INV(RAND(),Satokasvi!$H$13,Satokasvi!$I$13)</f>
        <v>208.28947319551889</v>
      </c>
      <c r="CY139" s="35">
        <f ca="1">_xlfn.NORM.INV(RAND(),Satokasvi!$H$13,Satokasvi!$I$13)</f>
        <v>238.95054906601462</v>
      </c>
      <c r="CZ139" s="35">
        <f ca="1">_xlfn.NORM.INV(RAND(),Satokasvi!$H$13,Satokasvi!$I$13)</f>
        <v>194.13838707386097</v>
      </c>
      <c r="DB139" s="37">
        <f ca="1">(AB139*(CB139/1000)+(Satokasvi!$E$28-Satokasvi!$E$7))/(1+$C$13)^DB$61</f>
        <v>175.8824708990206</v>
      </c>
      <c r="DC139" s="37">
        <f ca="1">(AC139*(CC139/1000)+(Satokasvi!$E$28-Satokasvi!$E$7))/(1+$C$13)^DC$61</f>
        <v>262.46230029083762</v>
      </c>
      <c r="DD139" s="37">
        <f ca="1">(AD139*(CD139/1000)+(Satokasvi!$E$28-Satokasvi!$E$7))/(1+$C$13)^DD$61</f>
        <v>-242.51253972858729</v>
      </c>
      <c r="DE139" s="37">
        <f ca="1">(AE139*(CE139/1000)+(Satokasvi!$E$28-Satokasvi!$E$7))/(1+$C$13)^DE$61</f>
        <v>107.63657587227409</v>
      </c>
      <c r="DF139" s="37">
        <f ca="1">(AF139*(CF139/1000)+(Satokasvi!$E$28-Satokasvi!$E$7))/(1+$C$13)^DF$61</f>
        <v>148.10601345902904</v>
      </c>
      <c r="DG139" s="37">
        <f ca="1">(AG139*(CG139/1000)+(Satokasvi!$E$28-Satokasvi!$E$7))/(1+$C$13)^DG$61</f>
        <v>318.55644769941796</v>
      </c>
      <c r="DH139" s="37">
        <f ca="1">(AH139*(CH139/1000)+(Satokasvi!$E$28-Satokasvi!$E$7))/(1+$C$13)^DH$61</f>
        <v>-215.46925050598875</v>
      </c>
      <c r="DI139" s="37">
        <f ca="1">(AI139*(CI139/1000)+(Satokasvi!$E$28-Satokasvi!$E$7))/(1+$C$13)^DI$61</f>
        <v>253.13649885894176</v>
      </c>
      <c r="DJ139" s="37">
        <f ca="1">(AJ139*(CJ139/1000)+(Satokasvi!$E$28-Satokasvi!$E$7))/(1+$C$13)^DJ$61</f>
        <v>224.72395688716497</v>
      </c>
      <c r="DK139" s="37">
        <f ca="1">(AK139*(CK139/1000)+(Satokasvi!$E$28-Satokasvi!$E$7))/(1+$C$13)^DK$61</f>
        <v>174.07403587107657</v>
      </c>
      <c r="DL139" s="37">
        <f ca="1">(AL139*(CL139/1000)+(Satokasvi!$E$28-Satokasvi!$E$7))/(1+$C$13)^DL$61</f>
        <v>160.73549212466011</v>
      </c>
      <c r="DM139" s="37">
        <f ca="1">(AM139*(CM139/1000)+(Satokasvi!$E$28-Satokasvi!$E$7))/(1+$C$13)^DM$61</f>
        <v>228.93656495728257</v>
      </c>
      <c r="DN139" s="37">
        <f ca="1">(AN139*(CN139/1000)+(Satokasvi!$E$28-Satokasvi!$E$7))/(1+$C$13)^DN$61</f>
        <v>-180.45210509819213</v>
      </c>
      <c r="DO139" s="37">
        <f ca="1">(AO139*(CO139/1000)+(Satokasvi!$E$28-Satokasvi!$E$7))/(1+$C$13)^DO$61</f>
        <v>-175.19621854193412</v>
      </c>
      <c r="DP139" s="37">
        <f ca="1">(AP139*(CP139/1000)+(Satokasvi!$E$28-Satokasvi!$E$7))/(1+$C$13)^DP$61</f>
        <v>93.927163075429945</v>
      </c>
      <c r="DQ139" s="37">
        <f ca="1">(AQ139*(CQ139/1000)+(Satokasvi!$E$28-Satokasvi!$E$7))/(1+$C$13)^DQ$61</f>
        <v>-165.13923889333032</v>
      </c>
      <c r="DR139" s="37">
        <f ca="1">(AR139*(CR139/1000)+(Satokasvi!$E$28-Satokasvi!$E$7))/(1+$C$13)^DR$61</f>
        <v>155.31109628016782</v>
      </c>
      <c r="DS139" s="37">
        <f ca="1">(AS139*(CS139/1000)+(Satokasvi!$E$28-Satokasvi!$E$7))/(1+$C$13)^DS$61</f>
        <v>235.38260076718669</v>
      </c>
      <c r="DT139" s="37">
        <f ca="1">(AT139*(CT139/1000)+(Satokasvi!$E$28-Satokasvi!$E$7))/(1+$C$13)^DT$61</f>
        <v>114.58049293722502</v>
      </c>
      <c r="DU139" s="37">
        <f ca="1">(AU139*(CU139/1000)+(Satokasvi!$E$28-Satokasvi!$E$7))/(1+$C$13)^DU$61</f>
        <v>194.4851932702968</v>
      </c>
      <c r="DV139" s="37">
        <f ca="1">(AV139*(CV139/1000)+(Satokasvi!$E$28-Satokasvi!$E$7))/(1+$C$13)^DV$61</f>
        <v>-142.45055811590174</v>
      </c>
      <c r="DW139" s="37">
        <f ca="1">(AW139*(CW139/1000)+(Satokasvi!$E$28-Satokasvi!$E$7))/(1+$C$13)^DW$61</f>
        <v>198.84596064914302</v>
      </c>
      <c r="DX139" s="37">
        <f ca="1">(AX139*(CX139/1000)+(Satokasvi!$E$28-Satokasvi!$E$7))/(1+$C$13)^DX$61</f>
        <v>129.34478579617462</v>
      </c>
      <c r="DY139" s="37">
        <f ca="1">(AY139*(CY139/1000)+(Satokasvi!$E$28-Satokasvi!$E$7))/(1+$C$13)^DY$61</f>
        <v>-130.36244012997</v>
      </c>
      <c r="DZ139" s="37">
        <f ca="1">(AZ139*(CZ139/1000)+(Satokasvi!$E$28-Satokasvi!$E$7))/(1+$C$13)^DZ$61</f>
        <v>111.06364896128635</v>
      </c>
      <c r="EB139" s="37">
        <f ca="1">IF(C$11="x",Toimenpiteet!$E$115,BB139*(CB139/1000)+(Satokasvi!$E$28-Satokasvi!$E$7)+IF(C$8="x",Toimenpiteet!$E$29,0)+IF(C$9="x",Toimenpiteet!$E$60,0)+IF(C$10="x",Toimenpiteet!$E$88,0))/(1+$C$13)^EB$61</f>
        <v>175.8824708990206</v>
      </c>
      <c r="EC139" s="37">
        <f ca="1">IF(D$11="x",Toimenpiteet!$E$115,BC139*(CC139/1000)+(Satokasvi!$E$28-Satokasvi!$E$7)+IF(D$8="x",Toimenpiteet!$E$29,0)+IF(D$9="x",Toimenpiteet!$E$60,0)+IF(D$10="x",Toimenpiteet!$E$88,0))/(1+$C$13)^EC$61</f>
        <v>262.46230029083762</v>
      </c>
      <c r="ED139" s="37">
        <f ca="1">IF(E$11="x",Toimenpiteet!$E$115,BD139*(CD139/1000)+(Satokasvi!$E$28-Satokasvi!$E$7)+IF(E$8="x",Toimenpiteet!$E$29,0)+IF(E$9="x",Toimenpiteet!$E$60,0)+IF(E$10="x",Toimenpiteet!$E$88,0))/(1+$C$13)^ED$61</f>
        <v>-242.51253972858729</v>
      </c>
      <c r="EE139" s="37">
        <f ca="1">IF(F$11="x",Toimenpiteet!$E$115,BE139*(CE139/1000)+(Satokasvi!$E$28-Satokasvi!$E$7)+IF(F$8="x",Toimenpiteet!$E$29,0)+IF(F$9="x",Toimenpiteet!$E$60,0)+IF(F$10="x",Toimenpiteet!$E$88,0))/(1+$C$13)^EE$61</f>
        <v>107.63657587227409</v>
      </c>
      <c r="EF139" s="37">
        <f ca="1">IF(G$11="x",Toimenpiteet!$E$115,BF139*(CF139/1000)+(Satokasvi!$E$28-Satokasvi!$E$7)+IF(G$8="x",Toimenpiteet!$E$29,0)+IF(G$9="x",Toimenpiteet!$E$60,0)+IF(G$10="x",Toimenpiteet!$E$88,0))/(1+$C$13)^EF$61</f>
        <v>148.10601345902904</v>
      </c>
      <c r="EG139" s="37">
        <f ca="1">IF(H$11="x",Toimenpiteet!$E$115,BG139*(CG139/1000)+(Satokasvi!$E$28-Satokasvi!$E$7)+IF(H$8="x",Toimenpiteet!$E$29,0)+IF(H$9="x",Toimenpiteet!$E$60,0)+IF(H$10="x",Toimenpiteet!$E$88,0))/(1+$C$13)^EG$61</f>
        <v>318.55644769941796</v>
      </c>
      <c r="EH139" s="37">
        <f ca="1">IF(I$11="x",Toimenpiteet!$E$115,BH139*(CH139/1000)+(Satokasvi!$E$28-Satokasvi!$E$7)+IF(I$8="x",Toimenpiteet!$E$29,0)+IF(I$9="x",Toimenpiteet!$E$60,0)+IF(I$10="x",Toimenpiteet!$E$88,0))/(1+$C$13)^EH$61</f>
        <v>-215.46925050598875</v>
      </c>
      <c r="EI139" s="37">
        <f ca="1">IF(J$11="x",Toimenpiteet!$E$115,BI139*(CI139/1000)+(Satokasvi!$E$28-Satokasvi!$E$7)+IF(J$8="x",Toimenpiteet!$E$29,0)+IF(J$9="x",Toimenpiteet!$E$60,0)+IF(J$10="x",Toimenpiteet!$E$88,0))/(1+$C$13)^EI$61</f>
        <v>253.13649885894176</v>
      </c>
      <c r="EJ139" s="37">
        <f ca="1">IF(K$11="x",Toimenpiteet!$E$115,BJ139*(CJ139/1000)+(Satokasvi!$E$28-Satokasvi!$E$7)+IF(K$8="x",Toimenpiteet!$E$29,0)+IF(K$9="x",Toimenpiteet!$E$60,0)+IF(K$10="x",Toimenpiteet!$E$88,0))/(1+$C$13)^EJ$61</f>
        <v>224.72395688716497</v>
      </c>
      <c r="EK139" s="37">
        <f ca="1">IF(L$11="x",Toimenpiteet!$E$115,BK139*(CK139/1000)+(Satokasvi!$E$28-Satokasvi!$E$7)+IF(L$8="x",Toimenpiteet!$E$29,0)+IF(L$9="x",Toimenpiteet!$E$60,0)+IF(L$10="x",Toimenpiteet!$E$88,0))/(1+$C$13)^EK$61</f>
        <v>174.07403587107657</v>
      </c>
      <c r="EL139" s="37">
        <f ca="1">IF(M$11="x",Toimenpiteet!$E$115,BL139*(CL139/1000)+(Satokasvi!$E$28-Satokasvi!$E$7)+IF(M$8="x",Toimenpiteet!$E$29,0)+IF(M$9="x",Toimenpiteet!$E$60,0)+IF(M$10="x",Toimenpiteet!$E$88,0))/(1+$C$13)^EL$61</f>
        <v>160.73549212466011</v>
      </c>
      <c r="EM139" s="37">
        <f ca="1">IF(N$11="x",Toimenpiteet!$E$115,BM139*(CM139/1000)+(Satokasvi!$E$28-Satokasvi!$E$7)+IF(N$8="x",Toimenpiteet!$E$29,0)+IF(N$9="x",Toimenpiteet!$E$60,0)+IF(N$10="x",Toimenpiteet!$E$88,0))/(1+$C$13)^EM$61</f>
        <v>228.93656495728257</v>
      </c>
      <c r="EN139" s="37">
        <f ca="1">IF(O$11="x",Toimenpiteet!$E$115,BN139*(CN139/1000)+(Satokasvi!$E$28-Satokasvi!$E$7)+IF(O$8="x",Toimenpiteet!$E$29,0)+IF(O$9="x",Toimenpiteet!$E$60,0)+IF(O$10="x",Toimenpiteet!$E$88,0))/(1+$C$13)^EN$61</f>
        <v>-180.45210509819213</v>
      </c>
      <c r="EO139" s="37">
        <f ca="1">IF(P$11="x",Toimenpiteet!$E$115,BO139*(CO139/1000)+(Satokasvi!$E$28-Satokasvi!$E$7)+IF(P$8="x",Toimenpiteet!$E$29,0)+IF(P$9="x",Toimenpiteet!$E$60,0)+IF(P$10="x",Toimenpiteet!$E$88,0))/(1+$C$13)^EO$61</f>
        <v>-175.19621854193412</v>
      </c>
      <c r="EP139" s="37">
        <f ca="1">IF(Q$11="x",Toimenpiteet!$E$115,BP139*(CP139/1000)+(Satokasvi!$E$28-Satokasvi!$E$7)+IF(Q$8="x",Toimenpiteet!$E$29,0)+IF(Q$9="x",Toimenpiteet!$E$60,0)+IF(Q$10="x",Toimenpiteet!$E$88,0))/(1+$C$13)^EP$61</f>
        <v>93.927163075429945</v>
      </c>
      <c r="EQ139" s="37">
        <f ca="1">IF(R$11="x",Toimenpiteet!$E$115,BQ139*(CQ139/1000)+(Satokasvi!$E$28-Satokasvi!$E$7)+IF(R$8="x",Toimenpiteet!$E$29,0)+IF(R$9="x",Toimenpiteet!$E$60,0)+IF(R$10="x",Toimenpiteet!$E$88,0))/(1+$C$13)^EQ$61</f>
        <v>-165.13923889333032</v>
      </c>
      <c r="ER139" s="37">
        <f ca="1">IF(S$11="x",Toimenpiteet!$E$115,BR139*(CR139/1000)+(Satokasvi!$E$28-Satokasvi!$E$7)+IF(S$8="x",Toimenpiteet!$E$29,0)+IF(S$9="x",Toimenpiteet!$E$60,0)+IF(S$10="x",Toimenpiteet!$E$88,0))/(1+$C$13)^ER$61</f>
        <v>155.31109628016782</v>
      </c>
      <c r="ES139" s="37">
        <f ca="1">IF(T$11="x",Toimenpiteet!$E$115,BS139*(CS139/1000)+(Satokasvi!$E$28-Satokasvi!$E$7)+IF(T$8="x",Toimenpiteet!$E$29,0)+IF(T$9="x",Toimenpiteet!$E$60,0)+IF(T$10="x",Toimenpiteet!$E$88,0))/(1+$C$13)^ES$61</f>
        <v>235.38260076718669</v>
      </c>
      <c r="ET139" s="37">
        <f ca="1">IF(U$11="x",Toimenpiteet!$E$115,BT139*(CT139/1000)+(Satokasvi!$E$28-Satokasvi!$E$7)+IF(U$8="x",Toimenpiteet!$E$29,0)+IF(U$9="x",Toimenpiteet!$E$60,0)+IF(U$10="x",Toimenpiteet!$E$88,0))/(1+$C$13)^ET$61</f>
        <v>114.58049293722502</v>
      </c>
      <c r="EU139" s="37">
        <f ca="1">IF(V$11="x",Toimenpiteet!$E$115,BU139*(CU139/1000)+(Satokasvi!$E$28-Satokasvi!$E$7)+IF(V$8="x",Toimenpiteet!$E$29,0)+IF(V$9="x",Toimenpiteet!$E$60,0)+IF(V$10="x",Toimenpiteet!$E$88,0))/(1+$C$13)^EU$61</f>
        <v>194.4851932702968</v>
      </c>
      <c r="EV139" s="37">
        <f ca="1">IF(W$11="x",Toimenpiteet!$E$115,BV139*(CV139/1000)+(Satokasvi!$E$28-Satokasvi!$E$7)+IF(W$8="x",Toimenpiteet!$E$29,0)+IF(W$9="x",Toimenpiteet!$E$60,0)+IF(W$10="x",Toimenpiteet!$E$88,0))/(1+$C$13)^EV$61</f>
        <v>-142.45055811590174</v>
      </c>
      <c r="EW139" s="37">
        <f ca="1">IF(X$11="x",Toimenpiteet!$E$115,BW139*(CW139/1000)+(Satokasvi!$E$28-Satokasvi!$E$7)+IF(X$8="x",Toimenpiteet!$E$29,0)+IF(X$9="x",Toimenpiteet!$E$60,0)+IF(X$10="x",Toimenpiteet!$E$88,0))/(1+$C$13)^EW$61</f>
        <v>198.84596064914302</v>
      </c>
      <c r="EX139" s="37">
        <f ca="1">IF(Y$11="x",Toimenpiteet!$E$115,BX139*(CX139/1000)+(Satokasvi!$E$28-Satokasvi!$E$7)+IF(Y$8="x",Toimenpiteet!$E$29,0)+IF(Y$9="x",Toimenpiteet!$E$60,0)+IF(Y$10="x",Toimenpiteet!$E$88,0))/(1+$C$13)^EX$61</f>
        <v>129.34478579617462</v>
      </c>
      <c r="EY139" s="37">
        <f ca="1">IF(Z$11="x",Toimenpiteet!$E$115,BY139*(CY139/1000)+(Satokasvi!$E$28-Satokasvi!$E$7)+IF(Z$8="x",Toimenpiteet!$E$29,0)+IF(Z$9="x",Toimenpiteet!$E$60,0)+IF(Z$10="x",Toimenpiteet!$E$88,0))/(1+$C$13)^EY$61</f>
        <v>-130.36244012997</v>
      </c>
      <c r="EZ139" s="37">
        <f ca="1">IF(AA$11="x",Toimenpiteet!$E$115,BZ139*(CZ139/1000)+(Satokasvi!$E$28-Satokasvi!$E$7)+IF(AA$8="x",Toimenpiteet!$E$29,0)+IF(AA$9="x",Toimenpiteet!$E$60,0)+IF(AA$10="x",Toimenpiteet!$E$88,0))/(1+$C$13)^EZ$61</f>
        <v>111.06364896128635</v>
      </c>
      <c r="FA139" s="37"/>
      <c r="FB139" s="37">
        <f t="shared" ca="1" si="118"/>
        <v>175.8824708990206</v>
      </c>
      <c r="FC139" s="37">
        <f t="shared" ca="1" si="119"/>
        <v>438.34477118985819</v>
      </c>
      <c r="FD139" s="37">
        <f t="shared" ca="1" si="120"/>
        <v>195.83223146127091</v>
      </c>
      <c r="FE139" s="37">
        <f t="shared" ca="1" si="121"/>
        <v>303.46880733354499</v>
      </c>
      <c r="FF139" s="37">
        <f t="shared" ca="1" si="122"/>
        <v>451.57482079257403</v>
      </c>
      <c r="FG139" s="37">
        <f t="shared" ca="1" si="123"/>
        <v>770.13126849199193</v>
      </c>
      <c r="FH139" s="37">
        <f t="shared" ca="1" si="124"/>
        <v>554.66201798600321</v>
      </c>
      <c r="FI139" s="37">
        <f t="shared" ca="1" si="125"/>
        <v>807.79851684494497</v>
      </c>
      <c r="FJ139" s="37">
        <f t="shared" ca="1" si="126"/>
        <v>1032.52247373211</v>
      </c>
      <c r="FK139" s="37">
        <f t="shared" ca="1" si="127"/>
        <v>1206.5965096031866</v>
      </c>
      <c r="FL139" s="37">
        <f t="shared" ca="1" si="128"/>
        <v>1367.3320017278468</v>
      </c>
      <c r="FM139" s="37">
        <f t="shared" ca="1" si="129"/>
        <v>1596.2685666851294</v>
      </c>
      <c r="FN139" s="37">
        <f t="shared" ca="1" si="130"/>
        <v>1415.8164615869373</v>
      </c>
      <c r="FO139" s="37">
        <f t="shared" ca="1" si="131"/>
        <v>1240.6202430450032</v>
      </c>
      <c r="FP139" s="37">
        <f t="shared" ca="1" si="132"/>
        <v>1334.5474061204332</v>
      </c>
      <c r="FQ139" s="37">
        <f t="shared" ca="1" si="133"/>
        <v>1169.4081672271029</v>
      </c>
      <c r="FR139" s="37">
        <f t="shared" ca="1" si="134"/>
        <v>1324.7192635072706</v>
      </c>
      <c r="FS139" s="37">
        <f t="shared" ca="1" si="135"/>
        <v>1560.1018642744573</v>
      </c>
      <c r="FT139" s="37">
        <f t="shared" ca="1" si="136"/>
        <v>1674.6823572116823</v>
      </c>
      <c r="FU139" s="37">
        <f t="shared" ca="1" si="137"/>
        <v>1869.1675504819791</v>
      </c>
      <c r="FV139" s="37">
        <f t="shared" ca="1" si="138"/>
        <v>1726.7169923660774</v>
      </c>
      <c r="FW139" s="37">
        <f t="shared" ca="1" si="139"/>
        <v>1925.5629530152205</v>
      </c>
      <c r="FX139" s="37">
        <f t="shared" ca="1" si="140"/>
        <v>2054.9077388113951</v>
      </c>
      <c r="FY139" s="37">
        <f t="shared" ca="1" si="141"/>
        <v>1924.545298681425</v>
      </c>
      <c r="FZ139" s="37">
        <f t="shared" ca="1" si="142"/>
        <v>2035.6089476427114</v>
      </c>
      <c r="GA139" s="37"/>
      <c r="GB139" s="37">
        <f t="shared" ca="1" si="143"/>
        <v>175.8824708990206</v>
      </c>
      <c r="GC139" s="37">
        <f t="shared" ca="1" si="144"/>
        <v>438.34477118985819</v>
      </c>
      <c r="GD139" s="37">
        <f t="shared" ca="1" si="94"/>
        <v>195.83223146127091</v>
      </c>
      <c r="GE139" s="37">
        <f t="shared" ca="1" si="95"/>
        <v>303.46880733354499</v>
      </c>
      <c r="GF139" s="37">
        <f t="shared" ca="1" si="96"/>
        <v>451.57482079257403</v>
      </c>
      <c r="GG139" s="37">
        <f t="shared" ca="1" si="97"/>
        <v>770.13126849199193</v>
      </c>
      <c r="GH139" s="37">
        <f t="shared" ca="1" si="98"/>
        <v>554.66201798600321</v>
      </c>
      <c r="GI139" s="37">
        <f t="shared" ca="1" si="99"/>
        <v>807.79851684494497</v>
      </c>
      <c r="GJ139" s="37">
        <f t="shared" ca="1" si="100"/>
        <v>1032.52247373211</v>
      </c>
      <c r="GK139" s="37">
        <f t="shared" ca="1" si="101"/>
        <v>1206.5965096031866</v>
      </c>
      <c r="GL139" s="37">
        <f t="shared" ca="1" si="102"/>
        <v>1367.3320017278468</v>
      </c>
      <c r="GM139" s="37">
        <f t="shared" ca="1" si="103"/>
        <v>1596.2685666851294</v>
      </c>
      <c r="GN139" s="37">
        <f t="shared" ca="1" si="104"/>
        <v>1415.8164615869373</v>
      </c>
      <c r="GO139" s="37">
        <f t="shared" ca="1" si="105"/>
        <v>1240.6202430450032</v>
      </c>
      <c r="GP139" s="37">
        <f t="shared" ca="1" si="106"/>
        <v>1334.5474061204332</v>
      </c>
      <c r="GQ139" s="37">
        <f t="shared" ca="1" si="107"/>
        <v>1169.4081672271029</v>
      </c>
      <c r="GR139" s="37">
        <f t="shared" ca="1" si="108"/>
        <v>1324.7192635072706</v>
      </c>
      <c r="GS139" s="37">
        <f t="shared" ca="1" si="109"/>
        <v>1560.1018642744573</v>
      </c>
      <c r="GT139" s="37">
        <f t="shared" ca="1" si="110"/>
        <v>1674.6823572116823</v>
      </c>
      <c r="GU139" s="37">
        <f t="shared" ca="1" si="111"/>
        <v>1869.1675504819791</v>
      </c>
      <c r="GV139" s="37">
        <f t="shared" ca="1" si="112"/>
        <v>1726.7169923660774</v>
      </c>
      <c r="GW139" s="37">
        <f t="shared" ca="1" si="113"/>
        <v>1925.5629530152205</v>
      </c>
      <c r="GX139" s="37">
        <f t="shared" ca="1" si="114"/>
        <v>2054.9077388113951</v>
      </c>
      <c r="GY139" s="37">
        <f t="shared" ca="1" si="115"/>
        <v>1924.545298681425</v>
      </c>
      <c r="GZ139" s="37">
        <f t="shared" ca="1" si="116"/>
        <v>2035.6089476427114</v>
      </c>
      <c r="HA139" s="37"/>
      <c r="HB139" s="37">
        <f t="shared" ca="1" si="147"/>
        <v>451.57482079257403</v>
      </c>
      <c r="HC139" s="37">
        <f t="shared" ca="1" si="145"/>
        <v>451.57482079257403</v>
      </c>
      <c r="HD139" s="37">
        <f t="shared" ca="1" si="146"/>
        <v>0</v>
      </c>
      <c r="HE139" s="5"/>
      <c r="HF139" s="37">
        <f t="shared" si="148"/>
        <v>5.5555555555555525E-2</v>
      </c>
      <c r="HG139" s="37">
        <f>$HG$76</f>
        <v>0.10000000000000002</v>
      </c>
      <c r="HH139" s="19">
        <f>IF(C$11="x",0,Satokasvi!$H$6*(1+$HF139)*(1+_xlfn.XLOOKUP($HG139,$HG$67:$HG$76,HH$67:HH$76)))</f>
        <v>2665.2777777777783</v>
      </c>
      <c r="HI139" s="35">
        <f>IF(D$11="x",0,Satokasvi!$H$6*(1+$HF139)*(1+_xlfn.XLOOKUP($HG139,$HG$67:$HG$76,HI$67:HI$76)))</f>
        <v>2691.666666666667</v>
      </c>
      <c r="HJ139" s="35">
        <f>IF(E$11="x",0,Satokasvi!$H$6*(1+$HF139)*(1+_xlfn.XLOOKUP($HG139,$HG$67:$HG$76,HJ$67:HJ$76)))</f>
        <v>2718.0555555555561</v>
      </c>
      <c r="HK139" s="35">
        <f>IF(F$11="x",0,Satokasvi!$H$6*(1+$HF139)*(1+_xlfn.XLOOKUP($HG139,$HG$67:$HG$76,HK$67:HK$76)))</f>
        <v>2744.4444444444448</v>
      </c>
      <c r="HL139" s="35">
        <f>IF(G$11="x",0,Satokasvi!$H$6*(1+$HF139)*(1+_xlfn.XLOOKUP($HG139,$HG$67:$HG$76,HL$67:HL$76)))</f>
        <v>2770.8333333333339</v>
      </c>
      <c r="HM139" s="35">
        <f>IF(H$11="x",0,Satokasvi!$H$6*(1+$HF139)*(1+_xlfn.XLOOKUP($HG139,$HG$67:$HG$76,HM$67:HM$76)))</f>
        <v>2797.2222222222226</v>
      </c>
      <c r="HN139" s="35">
        <f>IF(I$11="x",0,Satokasvi!$H$6*(1+$HF139)*(1+_xlfn.XLOOKUP($HG139,$HG$67:$HG$76,HN$67:HN$76)))</f>
        <v>2823.6111111111118</v>
      </c>
      <c r="HO139" s="35">
        <f>IF(J$11="x",0,Satokasvi!$H$6*(1+$HF139)*(1+_xlfn.XLOOKUP($HG139,$HG$67:$HG$76,HO$67:HO$76)))</f>
        <v>2850.0000000000005</v>
      </c>
      <c r="HP139" s="35">
        <f>IF(K$11="x",0,Satokasvi!$H$6*(1+$HF139)*(1+_xlfn.XLOOKUP($HG139,$HG$67:$HG$76,HP$67:HP$76)))</f>
        <v>2876.3888888888896</v>
      </c>
      <c r="HQ139" s="35">
        <f>IF(L$11="x",0,Satokasvi!$H$6*(1+$HF139)*(1+_xlfn.XLOOKUP($HG139,$HG$67:$HG$76,HQ$67:HQ$76)))</f>
        <v>2902.7777777777783</v>
      </c>
      <c r="HR139" s="35">
        <f>IF(M$11="x",0,Satokasvi!$H$6*(1+$HF139)*(1+_xlfn.XLOOKUP($HG139,$HG$67:$HG$76,HR$67:HR$76)))</f>
        <v>2902.7777777777783</v>
      </c>
      <c r="HS139" s="35">
        <f>IF(N$11="x",0,Satokasvi!$H$6*(1+$HF139)*(1+_xlfn.XLOOKUP($HG139,$HG$67:$HG$76,HS$67:HS$76)))</f>
        <v>2902.7777777777783</v>
      </c>
      <c r="HT139" s="35">
        <f>IF(O$11="x",0,Satokasvi!$H$6*(1+$HF139)*(1+_xlfn.XLOOKUP($HG139,$HG$67:$HG$76,HT$67:HT$76)))</f>
        <v>2902.7777777777783</v>
      </c>
      <c r="HU139" s="35">
        <f>IF(P$11="x",0,Satokasvi!$H$6*(1+$HF139)*(1+_xlfn.XLOOKUP($HG139,$HG$67:$HG$76,HU$67:HU$76)))</f>
        <v>2902.7777777777783</v>
      </c>
      <c r="HV139" s="35">
        <f>IF(Q$11="x",0,Satokasvi!$H$6*(1+$HF139)*(1+_xlfn.XLOOKUP($HG139,$HG$67:$HG$76,HV$67:HV$76)))</f>
        <v>2902.7777777777783</v>
      </c>
      <c r="HW139" s="35">
        <f>IF(R$11="x",0,Satokasvi!$H$6*(1+$HF139)*(1+_xlfn.XLOOKUP($HG139,$HG$67:$HG$76,HW$67:HW$76)))</f>
        <v>2902.7777777777783</v>
      </c>
      <c r="HX139" s="35">
        <f>IF(S$11="x",0,Satokasvi!$H$6*(1+$HF139)*(1+_xlfn.XLOOKUP($HG139,$HG$67:$HG$76,HX$67:HX$76)))</f>
        <v>2902.7777777777783</v>
      </c>
      <c r="HY139" s="35">
        <f>IF(T$11="x",0,Satokasvi!$H$6*(1+$HF139)*(1+_xlfn.XLOOKUP($HG139,$HG$67:$HG$76,HY$67:HY$76)))</f>
        <v>2902.7777777777783</v>
      </c>
      <c r="HZ139" s="35">
        <f>IF(U$11="x",0,Satokasvi!$H$6*(1+$HF139)*(1+_xlfn.XLOOKUP($HG139,$HG$67:$HG$76,HZ$67:HZ$76)))</f>
        <v>2902.7777777777783</v>
      </c>
      <c r="IA139" s="35">
        <f>IF(V$11="x",0,Satokasvi!$H$6*(1+$HF139)*(1+_xlfn.XLOOKUP($HG139,$HG$67:$HG$76,IA$67:IA$76)))</f>
        <v>2902.7777777777783</v>
      </c>
      <c r="IB139" s="35">
        <f>IF(W$11="x",0,Satokasvi!$H$6*(1+$HF139)*(1+_xlfn.XLOOKUP($HG139,$HG$67:$HG$76,IB$67:IB$76)))</f>
        <v>2902.7777777777783</v>
      </c>
      <c r="IC139" s="35">
        <f>IF(X$11="x",0,Satokasvi!$H$6*(1+$HF139)*(1+_xlfn.XLOOKUP($HG139,$HG$67:$HG$76,IC$67:IC$76)))</f>
        <v>2902.7777777777783</v>
      </c>
      <c r="ID139" s="35">
        <f>IF(Y$11="x",0,Satokasvi!$H$6*(1+$HF139)*(1+_xlfn.XLOOKUP($HG139,$HG$67:$HG$76,ID$67:ID$76)))</f>
        <v>2902.7777777777783</v>
      </c>
      <c r="IE139" s="35">
        <f>IF(Z$11="x",0,Satokasvi!$H$6*(1+$HF139)*(1+_xlfn.XLOOKUP($HG139,$HG$67:$HG$76,IE$67:IE$76)))</f>
        <v>2902.7777777777783</v>
      </c>
      <c r="IF139" s="35">
        <f>IF(AA$11="x",0,Satokasvi!$H$6*(1+$HF139)*(1+_xlfn.XLOOKUP($HG139,$HG$67:$HG$76,IF$67:IF$76)))</f>
        <v>2902.7777777777783</v>
      </c>
    </row>
    <row r="140" spans="2:240" x14ac:dyDescent="0.35">
      <c r="B140" s="15">
        <f t="shared" ca="1" si="117"/>
        <v>0.55328819056157352</v>
      </c>
      <c r="C140" s="15">
        <f t="shared" ca="1" si="117"/>
        <v>0.63817258085892004</v>
      </c>
      <c r="D140" s="15">
        <f t="shared" ca="1" si="117"/>
        <v>0.69624897944859587</v>
      </c>
      <c r="E140" s="15">
        <f t="shared" ca="1" si="117"/>
        <v>0.65493497357689356</v>
      </c>
      <c r="F140" s="15">
        <f t="shared" ca="1" si="117"/>
        <v>0.69601724473636462</v>
      </c>
      <c r="G140" s="15">
        <f t="shared" ca="1" si="117"/>
        <v>0.91252105606757949</v>
      </c>
      <c r="H140" s="15">
        <f t="shared" ca="1" si="117"/>
        <v>0.68888654012274997</v>
      </c>
      <c r="I140" s="15">
        <f t="shared" ca="1" si="117"/>
        <v>0.59235427044027211</v>
      </c>
      <c r="J140" s="15">
        <f t="shared" ca="1" si="117"/>
        <v>0.77620141710797208</v>
      </c>
      <c r="K140" s="15">
        <f t="shared" ca="1" si="117"/>
        <v>0.25910412285163775</v>
      </c>
      <c r="L140" s="15">
        <f t="shared" ca="1" si="117"/>
        <v>0.51465550129168236</v>
      </c>
      <c r="M140" s="15">
        <f t="shared" ca="1" si="117"/>
        <v>0.97071474763200838</v>
      </c>
      <c r="N140" s="15">
        <f t="shared" ca="1" si="117"/>
        <v>0.97620952333016631</v>
      </c>
      <c r="O140" s="15">
        <f t="shared" ca="1" si="117"/>
        <v>0.39380717628753736</v>
      </c>
      <c r="P140" s="15">
        <f t="shared" ca="1" si="117"/>
        <v>0.88786304861343912</v>
      </c>
      <c r="Q140" s="15">
        <f t="shared" ca="1" si="117"/>
        <v>0.33418020472907173</v>
      </c>
      <c r="R140" s="15">
        <f t="shared" ca="1" si="93"/>
        <v>0.56604759690559447</v>
      </c>
      <c r="S140" s="15">
        <f t="shared" ca="1" si="93"/>
        <v>0.21511325499862621</v>
      </c>
      <c r="T140" s="15">
        <f t="shared" ca="1" si="88"/>
        <v>0.10616521820811964</v>
      </c>
      <c r="U140" s="15">
        <f t="shared" ca="1" si="88"/>
        <v>0.90144289800389099</v>
      </c>
      <c r="V140" s="15">
        <f t="shared" ca="1" si="88"/>
        <v>0.18262829790575519</v>
      </c>
      <c r="W140" s="15">
        <f t="shared" ca="1" si="88"/>
        <v>0.48864466894343084</v>
      </c>
      <c r="X140" s="15">
        <f t="shared" ca="1" si="88"/>
        <v>0.45902950699135192</v>
      </c>
      <c r="Y140" s="15">
        <f t="shared" ca="1" si="88"/>
        <v>0.36818049571886324</v>
      </c>
      <c r="Z140" s="15">
        <f t="shared" ca="1" si="88"/>
        <v>0.2290363660412793</v>
      </c>
      <c r="AB140" s="5">
        <f ca="1">_xlfn.NORM.INV(B140,Satokasvi!$H$8,Satokasvi!$I$8)*_xlfn.BINOM.INV(1,(1-Satokasvi!$H$15),B140)</f>
        <v>2533.4933467218743</v>
      </c>
      <c r="AC140" s="5">
        <f ca="1">_xlfn.NORM.INV(C140,Satokasvi!$H$8,Satokasvi!$I$8)*_xlfn.BINOM.INV(1,(1-Satokasvi!$H$15),C140)</f>
        <v>2588.3946086727783</v>
      </c>
      <c r="AD140" s="5">
        <f ca="1">_xlfn.NORM.INV(D140,Satokasvi!$H$8,Satokasvi!$I$8)*_xlfn.BINOM.INV(1,(1-Satokasvi!$H$15),D140)</f>
        <v>2628.4105959712333</v>
      </c>
      <c r="AE140" s="5">
        <f ca="1">_xlfn.NORM.INV(E140,Satokasvi!$H$8,Satokasvi!$I$8)*_xlfn.BINOM.INV(1,(1-Satokasvi!$H$15),E140)</f>
        <v>2599.6696449914461</v>
      </c>
      <c r="AF140" s="5">
        <f ca="1">_xlfn.NORM.INV(F140,Satokasvi!$H$8,Satokasvi!$I$8)*_xlfn.BINOM.INV(1,(1-Satokasvi!$H$15),F140)</f>
        <v>2628.2449286749616</v>
      </c>
      <c r="AG140" s="5">
        <f ca="1">_xlfn.NORM.INV(G140,Satokasvi!$H$8,Satokasvi!$I$8)*_xlfn.BINOM.INV(1,(1-Satokasvi!$H$15),G140)</f>
        <v>2839.1110423001351</v>
      </c>
      <c r="AH140" s="5">
        <f ca="1">_xlfn.NORM.INV(H140,Satokasvi!$H$8,Satokasvi!$I$8)*_xlfn.BINOM.INV(1,(1-Satokasvi!$H$15),H140)</f>
        <v>2623.1741714490363</v>
      </c>
      <c r="AI140" s="5">
        <f ca="1">_xlfn.NORM.INV(I140,Satokasvi!$H$8,Satokasvi!$I$8)*_xlfn.BINOM.INV(1,(1-Satokasvi!$H$15),I140)</f>
        <v>2558.4013100794168</v>
      </c>
      <c r="AJ140" s="5">
        <f ca="1">_xlfn.NORM.INV(J140,Satokasvi!$H$8,Satokasvi!$I$8)*_xlfn.BINOM.INV(1,(1-Satokasvi!$H$15),J140)</f>
        <v>2689.8567506011168</v>
      </c>
      <c r="AK140" s="5">
        <f ca="1">_xlfn.NORM.INV(K140,Satokasvi!$H$8,Satokasvi!$I$8)*_xlfn.BINOM.INV(1,(1-Satokasvi!$H$15),K140)</f>
        <v>2338.4725486780603</v>
      </c>
      <c r="AL140" s="5">
        <f ca="1">_xlfn.NORM.INV(L140,Satokasvi!$H$8,Satokasvi!$I$8)*_xlfn.BINOM.INV(1,(1-Satokasvi!$H$15),L140)</f>
        <v>2509.1860401237591</v>
      </c>
      <c r="AM140" s="5">
        <f ca="1">_xlfn.NORM.INV(M140,Satokasvi!$H$8,Satokasvi!$I$8)*_xlfn.BINOM.INV(1,(1-Satokasvi!$H$15),M140)</f>
        <v>2972.8508693629242</v>
      </c>
      <c r="AN140" s="5">
        <f ca="1">_xlfn.NORM.INV(N140,Satokasvi!$H$8,Satokasvi!$I$8)*_xlfn.BINOM.INV(1,(1-Satokasvi!$H$15),N140)</f>
        <v>2995.2730087917453</v>
      </c>
      <c r="AO140" s="5">
        <f ca="1">_xlfn.NORM.INV(O140,Satokasvi!$H$8,Satokasvi!$I$8)*_xlfn.BINOM.INV(1,(1-Satokasvi!$H$15),O140)</f>
        <v>2432.6475522783853</v>
      </c>
      <c r="AP140" s="5">
        <f ca="1">_xlfn.NORM.INV(P140,Satokasvi!$H$8,Satokasvi!$I$8)*_xlfn.BINOM.INV(1,(1-Satokasvi!$H$15),P140)</f>
        <v>2803.8104364821597</v>
      </c>
      <c r="AQ140" s="5">
        <f ca="1">_xlfn.NORM.INV(Q140,Satokasvi!$H$8,Satokasvi!$I$8)*_xlfn.BINOM.INV(1,(1-Satokasvi!$H$15),Q140)</f>
        <v>2392.9001664916614</v>
      </c>
      <c r="AR140" s="5">
        <f ca="1">_xlfn.NORM.INV(R140,Satokasvi!$H$8,Satokasvi!$I$8)*_xlfn.BINOM.INV(1,(1-Satokasvi!$H$15),R140)</f>
        <v>2541.5801020854669</v>
      </c>
      <c r="AS140" s="5">
        <f ca="1">_xlfn.NORM.INV(S140,Satokasvi!$H$8,Satokasvi!$I$8)*_xlfn.BINOM.INV(1,(1-Satokasvi!$H$15),S140)</f>
        <v>0</v>
      </c>
      <c r="AT140" s="5">
        <f ca="1">_xlfn.NORM.INV(T140,Satokasvi!$H$8,Satokasvi!$I$8)*_xlfn.BINOM.INV(1,(1-Satokasvi!$H$15),T140)</f>
        <v>0</v>
      </c>
      <c r="AU140" s="5">
        <f ca="1">_xlfn.NORM.INV(U140,Satokasvi!$H$8,Satokasvi!$I$8)*_xlfn.BINOM.INV(1,(1-Satokasvi!$H$15),U140)</f>
        <v>2822.4542500213647</v>
      </c>
      <c r="AV140" s="5">
        <f ca="1">_xlfn.NORM.INV(V140,Satokasvi!$H$8,Satokasvi!$I$8)*_xlfn.BINOM.INV(1,(1-Satokasvi!$H$15),V140)</f>
        <v>0</v>
      </c>
      <c r="AW140" s="5">
        <f ca="1">_xlfn.NORM.INV(W140,Satokasvi!$H$8,Satokasvi!$I$8)*_xlfn.BINOM.INV(1,(1-Satokasvi!$H$15),W140)</f>
        <v>2492.8831403986578</v>
      </c>
      <c r="AX140" s="5">
        <f ca="1">_xlfn.NORM.INV(X140,Satokasvi!$H$8,Satokasvi!$I$8)*_xlfn.BINOM.INV(1,(1-Satokasvi!$H$15),X140)</f>
        <v>2474.2802528853763</v>
      </c>
      <c r="AY140" s="5">
        <f ca="1">_xlfn.NORM.INV(Y140,Satokasvi!$H$8,Satokasvi!$I$8)*_xlfn.BINOM.INV(1,(1-Satokasvi!$H$15),Y140)</f>
        <v>2415.830944960941</v>
      </c>
      <c r="AZ140" s="5">
        <f ca="1">_xlfn.NORM.INV(Z140,Satokasvi!$H$8,Satokasvi!$I$8)*_xlfn.BINOM.INV(1,(1-Satokasvi!$H$15),Z140)</f>
        <v>0</v>
      </c>
      <c r="BB140" s="5">
        <f ca="1">IF(C$11="x",0,_xlfn.NORM.INV(B140,Satokasvi!$H$8,Satokasvi!$I$8)*IF(C$8="x",(1+Toimenpiteet!$C$7),1)*IF(C$9="x",(1+Toimenpiteet!$C$34),1)*(1+C$30)*_xlfn.BINOM.INV(1,(1-(Satokasvi!$H$15*(1+C$41))),B140))</f>
        <v>2533.4933467218743</v>
      </c>
      <c r="BC140" s="5">
        <f ca="1">IF(D$11="x",0,_xlfn.NORM.INV(C140,Satokasvi!$H$8,Satokasvi!$I$8)*IF(D$8="x",(1+Toimenpiteet!$C$7),1)*IF(D$9="x",(1+Toimenpiteet!$C$34),1)*(1+D$30)*_xlfn.BINOM.INV(1,(1-(Satokasvi!$H$15*(1+D$41))),C140))</f>
        <v>2588.3946086727783</v>
      </c>
      <c r="BD140" s="5">
        <f ca="1">IF(E$11="x",0,_xlfn.NORM.INV(D140,Satokasvi!$H$8,Satokasvi!$I$8)*IF(E$8="x",(1+Toimenpiteet!$C$7),1)*IF(E$9="x",(1+Toimenpiteet!$C$34),1)*(1+E$30)*_xlfn.BINOM.INV(1,(1-(Satokasvi!$H$15*(1+E$41))),D140))</f>
        <v>2628.4105959712333</v>
      </c>
      <c r="BE140" s="5">
        <f ca="1">IF(F$11="x",0,_xlfn.NORM.INV(E140,Satokasvi!$H$8,Satokasvi!$I$8)*IF(F$8="x",(1+Toimenpiteet!$C$7),1)*IF(F$9="x",(1+Toimenpiteet!$C$34),1)*(1+F$30)*_xlfn.BINOM.INV(1,(1-(Satokasvi!$H$15*(1+F$41))),E140))</f>
        <v>2599.6696449914461</v>
      </c>
      <c r="BF140" s="5">
        <f ca="1">IF(G$11="x",0,_xlfn.NORM.INV(F140,Satokasvi!$H$8,Satokasvi!$I$8)*IF(G$8="x",(1+Toimenpiteet!$C$7),1)*IF(G$9="x",(1+Toimenpiteet!$C$34),1)*(1+G$30)*_xlfn.BINOM.INV(1,(1-(Satokasvi!$H$15*(1+G$41))),F140))</f>
        <v>2628.2449286749616</v>
      </c>
      <c r="BG140" s="5">
        <f ca="1">IF(H$11="x",0,_xlfn.NORM.INV(G140,Satokasvi!$H$8,Satokasvi!$I$8)*IF(H$8="x",(1+Toimenpiteet!$C$7),1)*IF(H$9="x",(1+Toimenpiteet!$C$34),1)*(1+H$30)*_xlfn.BINOM.INV(1,(1-(Satokasvi!$H$15*(1+H$41))),G140))</f>
        <v>2839.1110423001351</v>
      </c>
      <c r="BH140" s="5">
        <f ca="1">IF(I$11="x",0,_xlfn.NORM.INV(H140,Satokasvi!$H$8,Satokasvi!$I$8)*IF(I$8="x",(1+Toimenpiteet!$C$7),1)*IF(I$9="x",(1+Toimenpiteet!$C$34),1)*(1+I$30)*_xlfn.BINOM.INV(1,(1-(Satokasvi!$H$15*(1+I$41))),H140))</f>
        <v>2623.1741714490363</v>
      </c>
      <c r="BI140" s="5">
        <f ca="1">IF(J$11="x",0,_xlfn.NORM.INV(I140,Satokasvi!$H$8,Satokasvi!$I$8)*IF(J$8="x",(1+Toimenpiteet!$C$7),1)*IF(J$9="x",(1+Toimenpiteet!$C$34),1)*(1+J$30)*_xlfn.BINOM.INV(1,(1-(Satokasvi!$H$15*(1+J$41))),I140))</f>
        <v>2558.4013100794168</v>
      </c>
      <c r="BJ140" s="5">
        <f ca="1">IF(K$11="x",0,_xlfn.NORM.INV(J140,Satokasvi!$H$8,Satokasvi!$I$8)*IF(K$8="x",(1+Toimenpiteet!$C$7),1)*IF(K$9="x",(1+Toimenpiteet!$C$34),1)*(1+K$30)*_xlfn.BINOM.INV(1,(1-(Satokasvi!$H$15*(1+K$41))),J140))</f>
        <v>2689.8567506011168</v>
      </c>
      <c r="BK140" s="5">
        <f ca="1">IF(L$11="x",0,_xlfn.NORM.INV(K140,Satokasvi!$H$8,Satokasvi!$I$8)*IF(L$8="x",(1+Toimenpiteet!$C$7),1)*IF(L$9="x",(1+Toimenpiteet!$C$34),1)*(1+L$30)*_xlfn.BINOM.INV(1,(1-(Satokasvi!$H$15*(1+L$41))),K140))</f>
        <v>2338.4725486780603</v>
      </c>
      <c r="BL140" s="5">
        <f ca="1">IF(M$11="x",0,_xlfn.NORM.INV(L140,Satokasvi!$H$8,Satokasvi!$I$8)*IF(M$8="x",(1+Toimenpiteet!$C$7),1)*IF(M$9="x",(1+Toimenpiteet!$C$34),1)*(1+M$30)*_xlfn.BINOM.INV(1,(1-(Satokasvi!$H$15*(1+M$41))),L140))</f>
        <v>2509.1860401237591</v>
      </c>
      <c r="BM140" s="5">
        <f ca="1">IF(N$11="x",0,_xlfn.NORM.INV(M140,Satokasvi!$H$8,Satokasvi!$I$8)*IF(N$8="x",(1+Toimenpiteet!$C$7),1)*IF(N$9="x",(1+Toimenpiteet!$C$34),1)*(1+N$30)*_xlfn.BINOM.INV(1,(1-(Satokasvi!$H$15*(1+N$41))),M140))</f>
        <v>2972.8508693629242</v>
      </c>
      <c r="BN140" s="5">
        <f ca="1">IF(O$11="x",0,_xlfn.NORM.INV(N140,Satokasvi!$H$8,Satokasvi!$I$8)*IF(O$8="x",(1+Toimenpiteet!$C$7),1)*IF(O$9="x",(1+Toimenpiteet!$C$34),1)*(1+O$30)*_xlfn.BINOM.INV(1,(1-(Satokasvi!$H$15*(1+O$41))),N140))</f>
        <v>2995.2730087917453</v>
      </c>
      <c r="BO140" s="5">
        <f ca="1">IF(P$11="x",0,_xlfn.NORM.INV(O140,Satokasvi!$H$8,Satokasvi!$I$8)*IF(P$8="x",(1+Toimenpiteet!$C$7),1)*IF(P$9="x",(1+Toimenpiteet!$C$34),1)*(1+P$30)*_xlfn.BINOM.INV(1,(1-(Satokasvi!$H$15*(1+P$41))),O140))</f>
        <v>2432.6475522783853</v>
      </c>
      <c r="BP140" s="5">
        <f ca="1">IF(Q$11="x",0,_xlfn.NORM.INV(P140,Satokasvi!$H$8,Satokasvi!$I$8)*IF(Q$8="x",(1+Toimenpiteet!$C$7),1)*IF(Q$9="x",(1+Toimenpiteet!$C$34),1)*(1+Q$30)*_xlfn.BINOM.INV(1,(1-(Satokasvi!$H$15*(1+Q$41))),P140))</f>
        <v>2803.8104364821597</v>
      </c>
      <c r="BQ140" s="5">
        <f ca="1">IF(R$11="x",0,_xlfn.NORM.INV(Q140,Satokasvi!$H$8,Satokasvi!$I$8)*IF(R$8="x",(1+Toimenpiteet!$C$7),1)*IF(R$9="x",(1+Toimenpiteet!$C$34),1)*(1+R$30)*_xlfn.BINOM.INV(1,(1-(Satokasvi!$H$15*(1+R$41))),Q140))</f>
        <v>2392.9001664916614</v>
      </c>
      <c r="BR140" s="5">
        <f ca="1">IF(S$11="x",0,_xlfn.NORM.INV(R140,Satokasvi!$H$8,Satokasvi!$I$8)*IF(S$8="x",(1+Toimenpiteet!$C$7),1)*IF(S$9="x",(1+Toimenpiteet!$C$34),1)*(1+S$30)*_xlfn.BINOM.INV(1,(1-(Satokasvi!$H$15*(1+S$41))),R140))</f>
        <v>2541.5801020854669</v>
      </c>
      <c r="BS140" s="5">
        <f ca="1">IF(T$11="x",0,_xlfn.NORM.INV(S140,Satokasvi!$H$8,Satokasvi!$I$8)*IF(T$8="x",(1+Toimenpiteet!$C$7),1)*IF(T$9="x",(1+Toimenpiteet!$C$34),1)*(1+T$30)*_xlfn.BINOM.INV(1,(1-(Satokasvi!$H$15*(1+T$41))),S140))</f>
        <v>0</v>
      </c>
      <c r="BT140" s="5">
        <f ca="1">IF(U$11="x",0,_xlfn.NORM.INV(T140,Satokasvi!$H$8,Satokasvi!$I$8)*IF(U$8="x",(1+Toimenpiteet!$C$7),1)*IF(U$9="x",(1+Toimenpiteet!$C$34),1)*(1+U$30)*_xlfn.BINOM.INV(1,(1-(Satokasvi!$H$15*(1+U$41))),T140))</f>
        <v>0</v>
      </c>
      <c r="BU140" s="5">
        <f ca="1">IF(V$11="x",0,_xlfn.NORM.INV(U140,Satokasvi!$H$8,Satokasvi!$I$8)*IF(V$8="x",(1+Toimenpiteet!$C$7),1)*IF(V$9="x",(1+Toimenpiteet!$C$34),1)*(1+V$30)*_xlfn.BINOM.INV(1,(1-(Satokasvi!$H$15*(1+V$41))),U140))</f>
        <v>2822.4542500213647</v>
      </c>
      <c r="BV140" s="5">
        <f ca="1">IF(W$11="x",0,_xlfn.NORM.INV(V140,Satokasvi!$H$8,Satokasvi!$I$8)*IF(W$8="x",(1+Toimenpiteet!$C$7),1)*IF(W$9="x",(1+Toimenpiteet!$C$34),1)*(1+W$30)*_xlfn.BINOM.INV(1,(1-(Satokasvi!$H$15*(1+W$41))),V140))</f>
        <v>0</v>
      </c>
      <c r="BW140" s="5">
        <f ca="1">IF(X$11="x",0,_xlfn.NORM.INV(W140,Satokasvi!$H$8,Satokasvi!$I$8)*IF(X$8="x",(1+Toimenpiteet!$C$7),1)*IF(X$9="x",(1+Toimenpiteet!$C$34),1)*(1+X$30)*_xlfn.BINOM.INV(1,(1-(Satokasvi!$H$15*(1+X$41))),W140))</f>
        <v>2492.8831403986578</v>
      </c>
      <c r="BX140" s="5">
        <f ca="1">IF(Y$11="x",0,_xlfn.NORM.INV(X140,Satokasvi!$H$8,Satokasvi!$I$8)*IF(Y$8="x",(1+Toimenpiteet!$C$7),1)*IF(Y$9="x",(1+Toimenpiteet!$C$34),1)*(1+Y$30)*_xlfn.BINOM.INV(1,(1-(Satokasvi!$H$15*(1+Y$41))),X140))</f>
        <v>2474.2802528853763</v>
      </c>
      <c r="BY140" s="5">
        <f ca="1">IF(Z$11="x",0,_xlfn.NORM.INV(Y140,Satokasvi!$H$8,Satokasvi!$I$8)*IF(Z$8="x",(1+Toimenpiteet!$C$7),1)*IF(Z$9="x",(1+Toimenpiteet!$C$34),1)*(1+Z$30)*_xlfn.BINOM.INV(1,(1-(Satokasvi!$H$15*(1+Z$41))),Y140))</f>
        <v>2415.830944960941</v>
      </c>
      <c r="BZ140" s="5">
        <f ca="1">IF(AA$11="x",0,_xlfn.NORM.INV(Z140,Satokasvi!$H$8,Satokasvi!$I$8)*IF(AA$8="x",(1+Toimenpiteet!$C$7),1)*IF(AA$9="x",(1+Toimenpiteet!$C$34),1)*(1+AA$30)*_xlfn.BINOM.INV(1,(1-(Satokasvi!$H$15*(1+AA$41))),Z140))</f>
        <v>0</v>
      </c>
      <c r="CB140" s="35">
        <f ca="1">_xlfn.NORM.INV(RAND(),Satokasvi!$H$13,Satokasvi!$I$13)</f>
        <v>234.44879932316042</v>
      </c>
      <c r="CC140" s="35">
        <f ca="1">_xlfn.NORM.INV(RAND(),Satokasvi!$H$13,Satokasvi!$I$13)</f>
        <v>170.9043495261335</v>
      </c>
      <c r="CD140" s="35">
        <f ca="1">_xlfn.NORM.INV(RAND(),Satokasvi!$H$13,Satokasvi!$I$13)</f>
        <v>291.16153762757546</v>
      </c>
      <c r="CE140" s="35">
        <f ca="1">_xlfn.NORM.INV(RAND(),Satokasvi!$H$13,Satokasvi!$I$13)</f>
        <v>139.67137594869919</v>
      </c>
      <c r="CF140" s="35">
        <f ca="1">_xlfn.NORM.INV(RAND(),Satokasvi!$H$13,Satokasvi!$I$13)</f>
        <v>136.97713389108057</v>
      </c>
      <c r="CG140" s="35">
        <f ca="1">_xlfn.NORM.INV(RAND(),Satokasvi!$H$13,Satokasvi!$I$13)</f>
        <v>225.6180899951502</v>
      </c>
      <c r="CH140" s="35">
        <f ca="1">_xlfn.NORM.INV(RAND(),Satokasvi!$H$13,Satokasvi!$I$13)</f>
        <v>218.97969850906958</v>
      </c>
      <c r="CI140" s="35">
        <f ca="1">_xlfn.NORM.INV(RAND(),Satokasvi!$H$13,Satokasvi!$I$13)</f>
        <v>184.10582777527404</v>
      </c>
      <c r="CJ140" s="35">
        <f ca="1">_xlfn.NORM.INV(RAND(),Satokasvi!$H$13,Satokasvi!$I$13)</f>
        <v>101.88016572066313</v>
      </c>
      <c r="CK140" s="35">
        <f ca="1">_xlfn.NORM.INV(RAND(),Satokasvi!$H$13,Satokasvi!$I$13)</f>
        <v>203.42932137461096</v>
      </c>
      <c r="CL140" s="35">
        <f ca="1">_xlfn.NORM.INV(RAND(),Satokasvi!$H$13,Satokasvi!$I$13)</f>
        <v>281.00043301056945</v>
      </c>
      <c r="CM140" s="35">
        <f ca="1">_xlfn.NORM.INV(RAND(),Satokasvi!$H$13,Satokasvi!$I$13)</f>
        <v>114.47745284422309</v>
      </c>
      <c r="CN140" s="35">
        <f ca="1">_xlfn.NORM.INV(RAND(),Satokasvi!$H$13,Satokasvi!$I$13)</f>
        <v>183.90172132653893</v>
      </c>
      <c r="CO140" s="35">
        <f ca="1">_xlfn.NORM.INV(RAND(),Satokasvi!$H$13,Satokasvi!$I$13)</f>
        <v>112.71769743582276</v>
      </c>
      <c r="CP140" s="35">
        <f ca="1">_xlfn.NORM.INV(RAND(),Satokasvi!$H$13,Satokasvi!$I$13)</f>
        <v>187.54690598344851</v>
      </c>
      <c r="CQ140" s="35">
        <f ca="1">_xlfn.NORM.INV(RAND(),Satokasvi!$H$13,Satokasvi!$I$13)</f>
        <v>159.57805038591977</v>
      </c>
      <c r="CR140" s="35">
        <f ca="1">_xlfn.NORM.INV(RAND(),Satokasvi!$H$13,Satokasvi!$I$13)</f>
        <v>231.95894553087203</v>
      </c>
      <c r="CS140" s="35">
        <f ca="1">_xlfn.NORM.INV(RAND(),Satokasvi!$H$13,Satokasvi!$I$13)</f>
        <v>174.48149504339389</v>
      </c>
      <c r="CT140" s="35">
        <f ca="1">_xlfn.NORM.INV(RAND(),Satokasvi!$H$13,Satokasvi!$I$13)</f>
        <v>255.98216844489525</v>
      </c>
      <c r="CU140" s="35">
        <f ca="1">_xlfn.NORM.INV(RAND(),Satokasvi!$H$13,Satokasvi!$I$13)</f>
        <v>146.85312201226157</v>
      </c>
      <c r="CV140" s="35">
        <f ca="1">_xlfn.NORM.INV(RAND(),Satokasvi!$H$13,Satokasvi!$I$13)</f>
        <v>154.60359809472575</v>
      </c>
      <c r="CW140" s="35">
        <f ca="1">_xlfn.NORM.INV(RAND(),Satokasvi!$H$13,Satokasvi!$I$13)</f>
        <v>180.24980694500164</v>
      </c>
      <c r="CX140" s="35">
        <f ca="1">_xlfn.NORM.INV(RAND(),Satokasvi!$H$13,Satokasvi!$I$13)</f>
        <v>164.92937770146185</v>
      </c>
      <c r="CY140" s="35">
        <f ca="1">_xlfn.NORM.INV(RAND(),Satokasvi!$H$13,Satokasvi!$I$13)</f>
        <v>209.94456116366825</v>
      </c>
      <c r="CZ140" s="35">
        <f ca="1">_xlfn.NORM.INV(RAND(),Satokasvi!$H$13,Satokasvi!$I$13)</f>
        <v>269.31018717516474</v>
      </c>
      <c r="DB140" s="37">
        <f ca="1">(AB140*(CB140/1000)+(Satokasvi!$E$28-Satokasvi!$E$7))/(1+$C$13)^DB$61</f>
        <v>319.39269245840666</v>
      </c>
      <c r="DC140" s="37">
        <f ca="1">(AC140*(CC140/1000)+(Satokasvi!$E$28-Satokasvi!$E$7))/(1+$C$13)^DC$61</f>
        <v>167.18625404107084</v>
      </c>
      <c r="DD140" s="37">
        <f ca="1">(AD140*(CD140/1000)+(Satokasvi!$E$28-Satokasvi!$E$7))/(1+$C$13)^DD$61</f>
        <v>457.83811568634832</v>
      </c>
      <c r="DE140" s="37">
        <f ca="1">(AE140*(CE140/1000)+(Satokasvi!$E$28-Satokasvi!$E$7))/(1+$C$13)^DE$61</f>
        <v>87.160078585277034</v>
      </c>
      <c r="DF140" s="37">
        <f ca="1">(AF140*(CF140/1000)+(Satokasvi!$E$28-Satokasvi!$E$7))/(1+$C$13)^DF$61</f>
        <v>81.955992633608176</v>
      </c>
      <c r="DG140" s="37">
        <f ca="1">(AG140*(CG140/1000)+(Satokasvi!$E$28-Satokasvi!$E$7))/(1+$C$13)^DG$61</f>
        <v>314.52124143942427</v>
      </c>
      <c r="DH140" s="37">
        <f ca="1">(AH140*(CH140/1000)+(Satokasvi!$E$28-Satokasvi!$E$7))/(1+$C$13)^DH$61</f>
        <v>251.58831153290336</v>
      </c>
      <c r="DI140" s="37">
        <f ca="1">(AI140*(CI140/1000)+(Satokasvi!$E$28-Satokasvi!$E$7))/(1+$C$13)^DI$61</f>
        <v>162.63139933637103</v>
      </c>
      <c r="DJ140" s="37">
        <f ca="1">(AJ140*(CJ140/1000)+(Satokasvi!$E$28-Satokasvi!$E$7))/(1+$C$13)^DJ$61</f>
        <v>6.9307459933738844</v>
      </c>
      <c r="DK140" s="37">
        <f ca="1">(AK140*(CK140/1000)+(Satokasvi!$E$28-Satokasvi!$E$7))/(1+$C$13)^DK$61</f>
        <v>156.7909185938864</v>
      </c>
      <c r="DL140" s="37">
        <f ca="1">(AL140*(CL140/1000)+(Satokasvi!$E$28-Satokasvi!$E$7))/(1+$C$13)^DL$61</f>
        <v>317.92486304971942</v>
      </c>
      <c r="DM140" s="37">
        <f ca="1">(AM140*(CM140/1000)+(Satokasvi!$E$28-Satokasvi!$E$7))/(1+$C$13)^DM$61</f>
        <v>52.831015288279744</v>
      </c>
      <c r="DN140" s="37">
        <f ca="1">(AN140*(CN140/1000)+(Satokasvi!$E$28-Satokasvi!$E$7))/(1+$C$13)^DN$61</f>
        <v>194.64031335576888</v>
      </c>
      <c r="DO140" s="37">
        <f ca="1">(AO140*(CO140/1000)+(Satokasvi!$E$28-Satokasvi!$E$7))/(1+$C$13)^DO$61</f>
        <v>6.0838908360238424</v>
      </c>
      <c r="DP140" s="37">
        <f ca="1">(AP140*(CP140/1000)+(Satokasvi!$E$28-Satokasvi!$E$7))/(1+$C$13)^DP$61</f>
        <v>167.42710376796936</v>
      </c>
      <c r="DQ140" s="37">
        <f ca="1">(AQ140*(CQ140/1000)+(Satokasvi!$E$28-Satokasvi!$E$7))/(1+$C$13)^DQ$61</f>
        <v>72.819763471821219</v>
      </c>
      <c r="DR140" s="37">
        <f ca="1">(AR140*(CR140/1000)+(Satokasvi!$E$28-Satokasvi!$E$7))/(1+$C$13)^DR$61</f>
        <v>196.3533928508129</v>
      </c>
      <c r="DS140" s="37">
        <f ca="1">(AS140*(CS140/1000)+(Satokasvi!$E$28-Satokasvi!$E$7))/(1+$C$13)^DS$61</f>
        <v>-155.65957101831492</v>
      </c>
      <c r="DT140" s="37">
        <f ca="1">(AT140*(CT140/1000)+(Satokasvi!$E$28-Satokasvi!$E$7))/(1+$C$13)^DT$61</f>
        <v>-151.12579710516013</v>
      </c>
      <c r="DU140" s="37">
        <f ca="1">(AU140*(CU140/1000)+(Satokasvi!$E$28-Satokasvi!$E$7))/(1+$C$13)^DU$61</f>
        <v>82.766894686735768</v>
      </c>
      <c r="DV140" s="37">
        <f ca="1">(AV140*(CV140/1000)+(Satokasvi!$E$28-Satokasvi!$E$7))/(1+$C$13)^DV$61</f>
        <v>-142.45055811590174</v>
      </c>
      <c r="DW140" s="37">
        <f ca="1">(AW140*(CW140/1000)+(Satokasvi!$E$28-Satokasvi!$E$7))/(1+$C$13)^DW$61</f>
        <v>96.206553331538544</v>
      </c>
      <c r="DX140" s="37">
        <f ca="1">(AX140*(CX140/1000)+(Satokasvi!$E$28-Satokasvi!$E$7))/(1+$C$13)^DX$61</f>
        <v>72.498216602485797</v>
      </c>
      <c r="DY140" s="37">
        <f ca="1">(AY140*(CY140/1000)+(Satokasvi!$E$28-Satokasvi!$E$7))/(1+$C$13)^DY$61</f>
        <v>119.1417108184894</v>
      </c>
      <c r="DZ140" s="37">
        <f ca="1">(AZ140*(CZ140/1000)+(Satokasvi!$E$28-Satokasvi!$E$7))/(1+$C$13)^DZ$61</f>
        <v>-126.56547585433981</v>
      </c>
      <c r="EB140" s="37">
        <f ca="1">IF(C$11="x",Toimenpiteet!$E$115,BB140*(CB140/1000)+(Satokasvi!$E$28-Satokasvi!$E$7)+IF(C$8="x",Toimenpiteet!$E$29,0)+IF(C$9="x",Toimenpiteet!$E$60,0)+IF(C$10="x",Toimenpiteet!$E$88,0))/(1+$C$13)^EB$61</f>
        <v>319.39269245840666</v>
      </c>
      <c r="EC140" s="37">
        <f ca="1">IF(D$11="x",Toimenpiteet!$E$115,BC140*(CC140/1000)+(Satokasvi!$E$28-Satokasvi!$E$7)+IF(D$8="x",Toimenpiteet!$E$29,0)+IF(D$9="x",Toimenpiteet!$E$60,0)+IF(D$10="x",Toimenpiteet!$E$88,0))/(1+$C$13)^EC$61</f>
        <v>167.18625404107084</v>
      </c>
      <c r="ED140" s="37">
        <f ca="1">IF(E$11="x",Toimenpiteet!$E$115,BD140*(CD140/1000)+(Satokasvi!$E$28-Satokasvi!$E$7)+IF(E$8="x",Toimenpiteet!$E$29,0)+IF(E$9="x",Toimenpiteet!$E$60,0)+IF(E$10="x",Toimenpiteet!$E$88,0))/(1+$C$13)^ED$61</f>
        <v>457.83811568634832</v>
      </c>
      <c r="EE140" s="37">
        <f ca="1">IF(F$11="x",Toimenpiteet!$E$115,BE140*(CE140/1000)+(Satokasvi!$E$28-Satokasvi!$E$7)+IF(F$8="x",Toimenpiteet!$E$29,0)+IF(F$9="x",Toimenpiteet!$E$60,0)+IF(F$10="x",Toimenpiteet!$E$88,0))/(1+$C$13)^EE$61</f>
        <v>87.160078585277034</v>
      </c>
      <c r="EF140" s="37">
        <f ca="1">IF(G$11="x",Toimenpiteet!$E$115,BF140*(CF140/1000)+(Satokasvi!$E$28-Satokasvi!$E$7)+IF(G$8="x",Toimenpiteet!$E$29,0)+IF(G$9="x",Toimenpiteet!$E$60,0)+IF(G$10="x",Toimenpiteet!$E$88,0))/(1+$C$13)^EF$61</f>
        <v>81.955992633608176</v>
      </c>
      <c r="EG140" s="37">
        <f ca="1">IF(H$11="x",Toimenpiteet!$E$115,BG140*(CG140/1000)+(Satokasvi!$E$28-Satokasvi!$E$7)+IF(H$8="x",Toimenpiteet!$E$29,0)+IF(H$9="x",Toimenpiteet!$E$60,0)+IF(H$10="x",Toimenpiteet!$E$88,0))/(1+$C$13)^EG$61</f>
        <v>314.52124143942427</v>
      </c>
      <c r="EH140" s="37">
        <f ca="1">IF(I$11="x",Toimenpiteet!$E$115,BH140*(CH140/1000)+(Satokasvi!$E$28-Satokasvi!$E$7)+IF(I$8="x",Toimenpiteet!$E$29,0)+IF(I$9="x",Toimenpiteet!$E$60,0)+IF(I$10="x",Toimenpiteet!$E$88,0))/(1+$C$13)^EH$61</f>
        <v>251.58831153290336</v>
      </c>
      <c r="EI140" s="37">
        <f ca="1">IF(J$11="x",Toimenpiteet!$E$115,BI140*(CI140/1000)+(Satokasvi!$E$28-Satokasvi!$E$7)+IF(J$8="x",Toimenpiteet!$E$29,0)+IF(J$9="x",Toimenpiteet!$E$60,0)+IF(J$10="x",Toimenpiteet!$E$88,0))/(1+$C$13)^EI$61</f>
        <v>162.63139933637103</v>
      </c>
      <c r="EJ140" s="37">
        <f ca="1">IF(K$11="x",Toimenpiteet!$E$115,BJ140*(CJ140/1000)+(Satokasvi!$E$28-Satokasvi!$E$7)+IF(K$8="x",Toimenpiteet!$E$29,0)+IF(K$9="x",Toimenpiteet!$E$60,0)+IF(K$10="x",Toimenpiteet!$E$88,0))/(1+$C$13)^EJ$61</f>
        <v>6.9307459933738844</v>
      </c>
      <c r="EK140" s="37">
        <f ca="1">IF(L$11="x",Toimenpiteet!$E$115,BK140*(CK140/1000)+(Satokasvi!$E$28-Satokasvi!$E$7)+IF(L$8="x",Toimenpiteet!$E$29,0)+IF(L$9="x",Toimenpiteet!$E$60,0)+IF(L$10="x",Toimenpiteet!$E$88,0))/(1+$C$13)^EK$61</f>
        <v>156.7909185938864</v>
      </c>
      <c r="EL140" s="37">
        <f ca="1">IF(M$11="x",Toimenpiteet!$E$115,BL140*(CL140/1000)+(Satokasvi!$E$28-Satokasvi!$E$7)+IF(M$8="x",Toimenpiteet!$E$29,0)+IF(M$9="x",Toimenpiteet!$E$60,0)+IF(M$10="x",Toimenpiteet!$E$88,0))/(1+$C$13)^EL$61</f>
        <v>317.92486304971942</v>
      </c>
      <c r="EM140" s="37">
        <f ca="1">IF(N$11="x",Toimenpiteet!$E$115,BM140*(CM140/1000)+(Satokasvi!$E$28-Satokasvi!$E$7)+IF(N$8="x",Toimenpiteet!$E$29,0)+IF(N$9="x",Toimenpiteet!$E$60,0)+IF(N$10="x",Toimenpiteet!$E$88,0))/(1+$C$13)^EM$61</f>
        <v>52.831015288279744</v>
      </c>
      <c r="EN140" s="37">
        <f ca="1">IF(O$11="x",Toimenpiteet!$E$115,BN140*(CN140/1000)+(Satokasvi!$E$28-Satokasvi!$E$7)+IF(O$8="x",Toimenpiteet!$E$29,0)+IF(O$9="x",Toimenpiteet!$E$60,0)+IF(O$10="x",Toimenpiteet!$E$88,0))/(1+$C$13)^EN$61</f>
        <v>194.64031335576888</v>
      </c>
      <c r="EO140" s="37">
        <f ca="1">IF(P$11="x",Toimenpiteet!$E$115,BO140*(CO140/1000)+(Satokasvi!$E$28-Satokasvi!$E$7)+IF(P$8="x",Toimenpiteet!$E$29,0)+IF(P$9="x",Toimenpiteet!$E$60,0)+IF(P$10="x",Toimenpiteet!$E$88,0))/(1+$C$13)^EO$61</f>
        <v>6.0838908360238424</v>
      </c>
      <c r="EP140" s="37">
        <f ca="1">IF(Q$11="x",Toimenpiteet!$E$115,BP140*(CP140/1000)+(Satokasvi!$E$28-Satokasvi!$E$7)+IF(Q$8="x",Toimenpiteet!$E$29,0)+IF(Q$9="x",Toimenpiteet!$E$60,0)+IF(Q$10="x",Toimenpiteet!$E$88,0))/(1+$C$13)^EP$61</f>
        <v>167.42710376796936</v>
      </c>
      <c r="EQ140" s="37">
        <f ca="1">IF(R$11="x",Toimenpiteet!$E$115,BQ140*(CQ140/1000)+(Satokasvi!$E$28-Satokasvi!$E$7)+IF(R$8="x",Toimenpiteet!$E$29,0)+IF(R$9="x",Toimenpiteet!$E$60,0)+IF(R$10="x",Toimenpiteet!$E$88,0))/(1+$C$13)^EQ$61</f>
        <v>72.819763471821219</v>
      </c>
      <c r="ER140" s="37">
        <f ca="1">IF(S$11="x",Toimenpiteet!$E$115,BR140*(CR140/1000)+(Satokasvi!$E$28-Satokasvi!$E$7)+IF(S$8="x",Toimenpiteet!$E$29,0)+IF(S$9="x",Toimenpiteet!$E$60,0)+IF(S$10="x",Toimenpiteet!$E$88,0))/(1+$C$13)^ER$61</f>
        <v>196.3533928508129</v>
      </c>
      <c r="ES140" s="37">
        <f ca="1">IF(T$11="x",Toimenpiteet!$E$115,BS140*(CS140/1000)+(Satokasvi!$E$28-Satokasvi!$E$7)+IF(T$8="x",Toimenpiteet!$E$29,0)+IF(T$9="x",Toimenpiteet!$E$60,0)+IF(T$10="x",Toimenpiteet!$E$88,0))/(1+$C$13)^ES$61</f>
        <v>-155.65957101831492</v>
      </c>
      <c r="ET140" s="37">
        <f ca="1">IF(U$11="x",Toimenpiteet!$E$115,BT140*(CT140/1000)+(Satokasvi!$E$28-Satokasvi!$E$7)+IF(U$8="x",Toimenpiteet!$E$29,0)+IF(U$9="x",Toimenpiteet!$E$60,0)+IF(U$10="x",Toimenpiteet!$E$88,0))/(1+$C$13)^ET$61</f>
        <v>-151.12579710516013</v>
      </c>
      <c r="EU140" s="37">
        <f ca="1">IF(V$11="x",Toimenpiteet!$E$115,BU140*(CU140/1000)+(Satokasvi!$E$28-Satokasvi!$E$7)+IF(V$8="x",Toimenpiteet!$E$29,0)+IF(V$9="x",Toimenpiteet!$E$60,0)+IF(V$10="x",Toimenpiteet!$E$88,0))/(1+$C$13)^EU$61</f>
        <v>82.766894686735768</v>
      </c>
      <c r="EV140" s="37">
        <f ca="1">IF(W$11="x",Toimenpiteet!$E$115,BV140*(CV140/1000)+(Satokasvi!$E$28-Satokasvi!$E$7)+IF(W$8="x",Toimenpiteet!$E$29,0)+IF(W$9="x",Toimenpiteet!$E$60,0)+IF(W$10="x",Toimenpiteet!$E$88,0))/(1+$C$13)^EV$61</f>
        <v>-142.45055811590174</v>
      </c>
      <c r="EW140" s="37">
        <f ca="1">IF(X$11="x",Toimenpiteet!$E$115,BW140*(CW140/1000)+(Satokasvi!$E$28-Satokasvi!$E$7)+IF(X$8="x",Toimenpiteet!$E$29,0)+IF(X$9="x",Toimenpiteet!$E$60,0)+IF(X$10="x",Toimenpiteet!$E$88,0))/(1+$C$13)^EW$61</f>
        <v>96.206553331538544</v>
      </c>
      <c r="EX140" s="37">
        <f ca="1">IF(Y$11="x",Toimenpiteet!$E$115,BX140*(CX140/1000)+(Satokasvi!$E$28-Satokasvi!$E$7)+IF(Y$8="x",Toimenpiteet!$E$29,0)+IF(Y$9="x",Toimenpiteet!$E$60,0)+IF(Y$10="x",Toimenpiteet!$E$88,0))/(1+$C$13)^EX$61</f>
        <v>72.498216602485797</v>
      </c>
      <c r="EY140" s="37">
        <f ca="1">IF(Z$11="x",Toimenpiteet!$E$115,BY140*(CY140/1000)+(Satokasvi!$E$28-Satokasvi!$E$7)+IF(Z$8="x",Toimenpiteet!$E$29,0)+IF(Z$9="x",Toimenpiteet!$E$60,0)+IF(Z$10="x",Toimenpiteet!$E$88,0))/(1+$C$13)^EY$61</f>
        <v>119.1417108184894</v>
      </c>
      <c r="EZ140" s="37">
        <f ca="1">IF(AA$11="x",Toimenpiteet!$E$115,BZ140*(CZ140/1000)+(Satokasvi!$E$28-Satokasvi!$E$7)+IF(AA$8="x",Toimenpiteet!$E$29,0)+IF(AA$9="x",Toimenpiteet!$E$60,0)+IF(AA$10="x",Toimenpiteet!$E$88,0))/(1+$C$13)^EZ$61</f>
        <v>-126.56547585433981</v>
      </c>
      <c r="FA140" s="37"/>
      <c r="FB140" s="37">
        <f t="shared" ca="1" si="118"/>
        <v>319.39269245840666</v>
      </c>
      <c r="FC140" s="37">
        <f t="shared" ca="1" si="119"/>
        <v>486.57894649947752</v>
      </c>
      <c r="FD140" s="37">
        <f t="shared" ca="1" si="120"/>
        <v>944.4170621858259</v>
      </c>
      <c r="FE140" s="37">
        <f t="shared" ca="1" si="121"/>
        <v>1031.5771407711029</v>
      </c>
      <c r="FF140" s="37">
        <f t="shared" ca="1" si="122"/>
        <v>1113.5331334047112</v>
      </c>
      <c r="FG140" s="37">
        <f t="shared" ca="1" si="123"/>
        <v>1428.0543748441355</v>
      </c>
      <c r="FH140" s="37">
        <f t="shared" ca="1" si="124"/>
        <v>1679.6426863770389</v>
      </c>
      <c r="FI140" s="37">
        <f t="shared" ca="1" si="125"/>
        <v>1842.2740857134099</v>
      </c>
      <c r="FJ140" s="37">
        <f t="shared" ca="1" si="126"/>
        <v>1849.2048317067838</v>
      </c>
      <c r="FK140" s="37">
        <f t="shared" ca="1" si="127"/>
        <v>2005.9957503006701</v>
      </c>
      <c r="FL140" s="37">
        <f t="shared" ca="1" si="128"/>
        <v>2323.9206133503894</v>
      </c>
      <c r="FM140" s="37">
        <f t="shared" ca="1" si="129"/>
        <v>2376.751628638669</v>
      </c>
      <c r="FN140" s="37">
        <f t="shared" ca="1" si="130"/>
        <v>2571.3919419944377</v>
      </c>
      <c r="FO140" s="37">
        <f t="shared" ca="1" si="131"/>
        <v>2577.4758328304615</v>
      </c>
      <c r="FP140" s="37">
        <f t="shared" ca="1" si="132"/>
        <v>2744.9029365984306</v>
      </c>
      <c r="FQ140" s="37">
        <f t="shared" ca="1" si="133"/>
        <v>2817.7227000702519</v>
      </c>
      <c r="FR140" s="37">
        <f t="shared" ca="1" si="134"/>
        <v>3014.0760929210646</v>
      </c>
      <c r="FS140" s="37">
        <f t="shared" ca="1" si="135"/>
        <v>2858.4165219027495</v>
      </c>
      <c r="FT140" s="37">
        <f t="shared" ca="1" si="136"/>
        <v>2707.2907247975895</v>
      </c>
      <c r="FU140" s="37">
        <f t="shared" ca="1" si="137"/>
        <v>2790.0576194843252</v>
      </c>
      <c r="FV140" s="37">
        <f t="shared" ca="1" si="138"/>
        <v>2647.6070613684233</v>
      </c>
      <c r="FW140" s="37">
        <f t="shared" ca="1" si="139"/>
        <v>2743.8136146999618</v>
      </c>
      <c r="FX140" s="37">
        <f t="shared" ca="1" si="140"/>
        <v>2816.3118313024474</v>
      </c>
      <c r="FY140" s="37">
        <f t="shared" ca="1" si="141"/>
        <v>2935.4535421209366</v>
      </c>
      <c r="FZ140" s="37">
        <f t="shared" ca="1" si="142"/>
        <v>2808.888066266597</v>
      </c>
      <c r="GA140" s="37"/>
      <c r="GB140" s="37">
        <f t="shared" ca="1" si="143"/>
        <v>319.39269245840666</v>
      </c>
      <c r="GC140" s="37">
        <f t="shared" ca="1" si="144"/>
        <v>486.57894649947752</v>
      </c>
      <c r="GD140" s="37">
        <f t="shared" ca="1" si="94"/>
        <v>944.4170621858259</v>
      </c>
      <c r="GE140" s="37">
        <f t="shared" ca="1" si="95"/>
        <v>1031.5771407711029</v>
      </c>
      <c r="GF140" s="37">
        <f t="shared" ca="1" si="96"/>
        <v>1113.5331334047112</v>
      </c>
      <c r="GG140" s="37">
        <f t="shared" ca="1" si="97"/>
        <v>1428.0543748441355</v>
      </c>
      <c r="GH140" s="37">
        <f t="shared" ca="1" si="98"/>
        <v>1679.6426863770389</v>
      </c>
      <c r="GI140" s="37">
        <f t="shared" ca="1" si="99"/>
        <v>1842.2740857134099</v>
      </c>
      <c r="GJ140" s="37">
        <f t="shared" ca="1" si="100"/>
        <v>1849.2048317067838</v>
      </c>
      <c r="GK140" s="37">
        <f t="shared" ca="1" si="101"/>
        <v>2005.9957503006701</v>
      </c>
      <c r="GL140" s="37">
        <f t="shared" ca="1" si="102"/>
        <v>2323.9206133503894</v>
      </c>
      <c r="GM140" s="37">
        <f t="shared" ca="1" si="103"/>
        <v>2376.751628638669</v>
      </c>
      <c r="GN140" s="37">
        <f t="shared" ca="1" si="104"/>
        <v>2571.3919419944377</v>
      </c>
      <c r="GO140" s="37">
        <f t="shared" ca="1" si="105"/>
        <v>2577.4758328304615</v>
      </c>
      <c r="GP140" s="37">
        <f t="shared" ca="1" si="106"/>
        <v>2744.9029365984306</v>
      </c>
      <c r="GQ140" s="37">
        <f t="shared" ca="1" si="107"/>
        <v>2817.7227000702519</v>
      </c>
      <c r="GR140" s="37">
        <f t="shared" ca="1" si="108"/>
        <v>3014.0760929210646</v>
      </c>
      <c r="GS140" s="37">
        <f t="shared" ca="1" si="109"/>
        <v>2858.4165219027495</v>
      </c>
      <c r="GT140" s="37">
        <f t="shared" ca="1" si="110"/>
        <v>2707.2907247975895</v>
      </c>
      <c r="GU140" s="37">
        <f t="shared" ca="1" si="111"/>
        <v>2790.0576194843252</v>
      </c>
      <c r="GV140" s="37">
        <f t="shared" ca="1" si="112"/>
        <v>2647.6070613684233</v>
      </c>
      <c r="GW140" s="37">
        <f t="shared" ca="1" si="113"/>
        <v>2743.8136146999618</v>
      </c>
      <c r="GX140" s="37">
        <f t="shared" ca="1" si="114"/>
        <v>2816.3118313024474</v>
      </c>
      <c r="GY140" s="37">
        <f t="shared" ca="1" si="115"/>
        <v>2935.4535421209366</v>
      </c>
      <c r="GZ140" s="37">
        <f t="shared" ca="1" si="116"/>
        <v>2808.888066266597</v>
      </c>
      <c r="HA140" s="37"/>
      <c r="HB140" s="37">
        <f t="shared" ca="1" si="147"/>
        <v>1113.5331334047112</v>
      </c>
      <c r="HC140" s="37">
        <f t="shared" ca="1" si="145"/>
        <v>1113.5331334047112</v>
      </c>
      <c r="HD140" s="37">
        <f t="shared" ca="1" si="146"/>
        <v>0</v>
      </c>
      <c r="HE140" s="5"/>
      <c r="HF140" s="37">
        <f>HF130+($BI$6-$BI$5)/9</f>
        <v>0.16666666666666663</v>
      </c>
      <c r="HG140" s="37">
        <f>$HG$67</f>
        <v>-0.1</v>
      </c>
      <c r="HH140" s="19">
        <f>IF(C$11="x",0,Satokasvi!$H$6*(1+$HF140)*(1+_xlfn.XLOOKUP($HG140,$HG$67:$HG$76,HH$67:HH$76)))</f>
        <v>2887.5</v>
      </c>
      <c r="HI140" s="35">
        <f>IF(D$11="x",0,Satokasvi!$H$6*(1+$HF140)*(1+_xlfn.XLOOKUP($HG140,$HG$67:$HG$76,HI$67:HI$76)))</f>
        <v>2858.333333333333</v>
      </c>
      <c r="HJ140" s="35">
        <f>IF(E$11="x",0,Satokasvi!$H$6*(1+$HF140)*(1+_xlfn.XLOOKUP($HG140,$HG$67:$HG$76,HJ$67:HJ$76)))</f>
        <v>2829.1666666666665</v>
      </c>
      <c r="HK140" s="35">
        <f>IF(F$11="x",0,Satokasvi!$H$6*(1+$HF140)*(1+_xlfn.XLOOKUP($HG140,$HG$67:$HG$76,HK$67:HK$76)))</f>
        <v>2799.9999999999995</v>
      </c>
      <c r="HL140" s="35">
        <f>IF(G$11="x",0,Satokasvi!$H$6*(1+$HF140)*(1+_xlfn.XLOOKUP($HG140,$HG$67:$HG$76,HL$67:HL$76)))</f>
        <v>2770.833333333333</v>
      </c>
      <c r="HM140" s="35">
        <f>IF(H$11="x",0,Satokasvi!$H$6*(1+$HF140)*(1+_xlfn.XLOOKUP($HG140,$HG$67:$HG$76,HM$67:HM$76)))</f>
        <v>2741.6666666666665</v>
      </c>
      <c r="HN140" s="35">
        <f>IF(I$11="x",0,Satokasvi!$H$6*(1+$HF140)*(1+_xlfn.XLOOKUP($HG140,$HG$67:$HG$76,HN$67:HN$76)))</f>
        <v>2712.4999999999995</v>
      </c>
      <c r="HO140" s="35">
        <f>IF(J$11="x",0,Satokasvi!$H$6*(1+$HF140)*(1+_xlfn.XLOOKUP($HG140,$HG$67:$HG$76,HO$67:HO$76)))</f>
        <v>2683.3333333333335</v>
      </c>
      <c r="HP140" s="35">
        <f>IF(K$11="x",0,Satokasvi!$H$6*(1+$HF140)*(1+_xlfn.XLOOKUP($HG140,$HG$67:$HG$76,HP$67:HP$76)))</f>
        <v>2654.1666666666665</v>
      </c>
      <c r="HQ140" s="35">
        <f>IF(L$11="x",0,Satokasvi!$H$6*(1+$HF140)*(1+_xlfn.XLOOKUP($HG140,$HG$67:$HG$76,HQ$67:HQ$76)))</f>
        <v>2625</v>
      </c>
      <c r="HR140" s="35">
        <f>IF(M$11="x",0,Satokasvi!$H$6*(1+$HF140)*(1+_xlfn.XLOOKUP($HG140,$HG$67:$HG$76,HR$67:HR$76)))</f>
        <v>2625</v>
      </c>
      <c r="HS140" s="35">
        <f>IF(N$11="x",0,Satokasvi!$H$6*(1+$HF140)*(1+_xlfn.XLOOKUP($HG140,$HG$67:$HG$76,HS$67:HS$76)))</f>
        <v>2625</v>
      </c>
      <c r="HT140" s="35">
        <f>IF(O$11="x",0,Satokasvi!$H$6*(1+$HF140)*(1+_xlfn.XLOOKUP($HG140,$HG$67:$HG$76,HT$67:HT$76)))</f>
        <v>2625</v>
      </c>
      <c r="HU140" s="35">
        <f>IF(P$11="x",0,Satokasvi!$H$6*(1+$HF140)*(1+_xlfn.XLOOKUP($HG140,$HG$67:$HG$76,HU$67:HU$76)))</f>
        <v>2625</v>
      </c>
      <c r="HV140" s="35">
        <f>IF(Q$11="x",0,Satokasvi!$H$6*(1+$HF140)*(1+_xlfn.XLOOKUP($HG140,$HG$67:$HG$76,HV$67:HV$76)))</f>
        <v>2625</v>
      </c>
      <c r="HW140" s="35">
        <f>IF(R$11="x",0,Satokasvi!$H$6*(1+$HF140)*(1+_xlfn.XLOOKUP($HG140,$HG$67:$HG$76,HW$67:HW$76)))</f>
        <v>2625</v>
      </c>
      <c r="HX140" s="35">
        <f>IF(S$11="x",0,Satokasvi!$H$6*(1+$HF140)*(1+_xlfn.XLOOKUP($HG140,$HG$67:$HG$76,HX$67:HX$76)))</f>
        <v>2625</v>
      </c>
      <c r="HY140" s="35">
        <f>IF(T$11="x",0,Satokasvi!$H$6*(1+$HF140)*(1+_xlfn.XLOOKUP($HG140,$HG$67:$HG$76,HY$67:HY$76)))</f>
        <v>2625</v>
      </c>
      <c r="HZ140" s="35">
        <f>IF(U$11="x",0,Satokasvi!$H$6*(1+$HF140)*(1+_xlfn.XLOOKUP($HG140,$HG$67:$HG$76,HZ$67:HZ$76)))</f>
        <v>2625</v>
      </c>
      <c r="IA140" s="35">
        <f>IF(V$11="x",0,Satokasvi!$H$6*(1+$HF140)*(1+_xlfn.XLOOKUP($HG140,$HG$67:$HG$76,IA$67:IA$76)))</f>
        <v>2625</v>
      </c>
      <c r="IB140" s="35">
        <f>IF(W$11="x",0,Satokasvi!$H$6*(1+$HF140)*(1+_xlfn.XLOOKUP($HG140,$HG$67:$HG$76,IB$67:IB$76)))</f>
        <v>2625</v>
      </c>
      <c r="IC140" s="35">
        <f>IF(X$11="x",0,Satokasvi!$H$6*(1+$HF140)*(1+_xlfn.XLOOKUP($HG140,$HG$67:$HG$76,IC$67:IC$76)))</f>
        <v>2625</v>
      </c>
      <c r="ID140" s="35">
        <f>IF(Y$11="x",0,Satokasvi!$H$6*(1+$HF140)*(1+_xlfn.XLOOKUP($HG140,$HG$67:$HG$76,ID$67:ID$76)))</f>
        <v>2625</v>
      </c>
      <c r="IE140" s="35">
        <f>IF(Z$11="x",0,Satokasvi!$H$6*(1+$HF140)*(1+_xlfn.XLOOKUP($HG140,$HG$67:$HG$76,IE$67:IE$76)))</f>
        <v>2625</v>
      </c>
      <c r="IF140" s="35">
        <f>IF(AA$11="x",0,Satokasvi!$H$6*(1+$HF140)*(1+_xlfn.XLOOKUP($HG140,$HG$67:$HG$76,IF$67:IF$76)))</f>
        <v>2625</v>
      </c>
    </row>
    <row r="141" spans="2:240" x14ac:dyDescent="0.35">
      <c r="B141" s="15">
        <f t="shared" ca="1" si="117"/>
        <v>0.7542351243550881</v>
      </c>
      <c r="C141" s="15">
        <f t="shared" ca="1" si="117"/>
        <v>2.5936160523879592E-2</v>
      </c>
      <c r="D141" s="15">
        <f t="shared" ca="1" si="117"/>
        <v>0.50858615410220898</v>
      </c>
      <c r="E141" s="15">
        <f t="shared" ca="1" si="117"/>
        <v>0.19572478300297946</v>
      </c>
      <c r="F141" s="15">
        <f t="shared" ca="1" si="117"/>
        <v>0.33268258970284426</v>
      </c>
      <c r="G141" s="15">
        <f t="shared" ca="1" si="117"/>
        <v>0.4989858348387286</v>
      </c>
      <c r="H141" s="15">
        <f t="shared" ca="1" si="117"/>
        <v>0.89665528966325581</v>
      </c>
      <c r="I141" s="15">
        <f t="shared" ca="1" si="117"/>
        <v>0.6394276741081798</v>
      </c>
      <c r="J141" s="15">
        <f t="shared" ca="1" si="117"/>
        <v>2.2629737554763052E-2</v>
      </c>
      <c r="K141" s="15">
        <f t="shared" ca="1" si="117"/>
        <v>0.48212402109785668</v>
      </c>
      <c r="L141" s="15">
        <f t="shared" ca="1" si="117"/>
        <v>0.24901450665675551</v>
      </c>
      <c r="M141" s="15">
        <f t="shared" ca="1" si="117"/>
        <v>0.2186487910056093</v>
      </c>
      <c r="N141" s="15">
        <f t="shared" ca="1" si="117"/>
        <v>0.14031284356446372</v>
      </c>
      <c r="O141" s="15">
        <f t="shared" ca="1" si="117"/>
        <v>0.57904063679183582</v>
      </c>
      <c r="P141" s="15">
        <f t="shared" ca="1" si="117"/>
        <v>0.61904485070189408</v>
      </c>
      <c r="Q141" s="15">
        <f t="shared" ca="1" si="117"/>
        <v>0.6570486615643234</v>
      </c>
      <c r="R141" s="15">
        <f t="shared" ca="1" si="93"/>
        <v>0.81669765584639975</v>
      </c>
      <c r="S141" s="15">
        <f t="shared" ca="1" si="93"/>
        <v>0.93175109117372967</v>
      </c>
      <c r="T141" s="15">
        <f t="shared" ca="1" si="88"/>
        <v>0.47949522006295209</v>
      </c>
      <c r="U141" s="15">
        <f t="shared" ca="1" si="88"/>
        <v>0.86913603592082067</v>
      </c>
      <c r="V141" s="15">
        <f t="shared" ca="1" si="88"/>
        <v>0.41901963725074975</v>
      </c>
      <c r="W141" s="15">
        <f t="shared" ca="1" si="88"/>
        <v>0.41859925146441634</v>
      </c>
      <c r="X141" s="15">
        <f t="shared" ca="1" si="88"/>
        <v>3.2677190614984086E-2</v>
      </c>
      <c r="Y141" s="15">
        <f t="shared" ca="1" si="88"/>
        <v>0.91808204389662507</v>
      </c>
      <c r="Z141" s="15">
        <f t="shared" ca="1" si="88"/>
        <v>0.67584721636649026</v>
      </c>
      <c r="AB141" s="5">
        <f ca="1">_xlfn.NORM.INV(B141,Satokasvi!$H$8,Satokasvi!$I$8)*_xlfn.BINOM.INV(1,(1-Satokasvi!$H$15),B141)</f>
        <v>2671.9694445927043</v>
      </c>
      <c r="AC141" s="5">
        <f ca="1">_xlfn.NORM.INV(C141,Satokasvi!$H$8,Satokasvi!$I$8)*_xlfn.BINOM.INV(1,(1-Satokasvi!$H$15),C141)</f>
        <v>0</v>
      </c>
      <c r="AD141" s="5">
        <f ca="1">_xlfn.NORM.INV(D141,Satokasvi!$H$8,Satokasvi!$I$8)*_xlfn.BINOM.INV(1,(1-Satokasvi!$H$15),D141)</f>
        <v>2505.3809896167145</v>
      </c>
      <c r="AE141" s="5">
        <f ca="1">_xlfn.NORM.INV(E141,Satokasvi!$H$8,Satokasvi!$I$8)*_xlfn.BINOM.INV(1,(1-Satokasvi!$H$15),E141)</f>
        <v>0</v>
      </c>
      <c r="AF141" s="5">
        <f ca="1">_xlfn.NORM.INV(F141,Satokasvi!$H$8,Satokasvi!$I$8)*_xlfn.BINOM.INV(1,(1-Satokasvi!$H$15),F141)</f>
        <v>2391.8705711232556</v>
      </c>
      <c r="AG141" s="5">
        <f ca="1">_xlfn.NORM.INV(G141,Satokasvi!$H$8,Satokasvi!$I$8)*_xlfn.BINOM.INV(1,(1-Satokasvi!$H$15),G141)</f>
        <v>2499.3644655483836</v>
      </c>
      <c r="AH141" s="5">
        <f ca="1">_xlfn.NORM.INV(H141,Satokasvi!$H$8,Satokasvi!$I$8)*_xlfn.BINOM.INV(1,(1-Satokasvi!$H$15),H141)</f>
        <v>2815.6802803466871</v>
      </c>
      <c r="AI141" s="5">
        <f ca="1">_xlfn.NORM.INV(I141,Satokasvi!$H$8,Satokasvi!$I$8)*_xlfn.BINOM.INV(1,(1-Satokasvi!$H$15),I141)</f>
        <v>2589.2323525404704</v>
      </c>
      <c r="AJ141" s="5">
        <f ca="1">_xlfn.NORM.INV(J141,Satokasvi!$H$8,Satokasvi!$I$8)*_xlfn.BINOM.INV(1,(1-Satokasvi!$H$15),J141)</f>
        <v>0</v>
      </c>
      <c r="AK141" s="5">
        <f ca="1">_xlfn.NORM.INV(K141,Satokasvi!$H$8,Satokasvi!$I$8)*_xlfn.BINOM.INV(1,(1-Satokasvi!$H$15),K141)</f>
        <v>2488.7941402342412</v>
      </c>
      <c r="AL141" s="5">
        <f ca="1">_xlfn.NORM.INV(L141,Satokasvi!$H$8,Satokasvi!$I$8)*_xlfn.BINOM.INV(1,(1-Satokasvi!$H$15),L141)</f>
        <v>0</v>
      </c>
      <c r="AM141" s="5">
        <f ca="1">_xlfn.NORM.INV(M141,Satokasvi!$H$8,Satokasvi!$I$8)*_xlfn.BINOM.INV(1,(1-Satokasvi!$H$15),M141)</f>
        <v>0</v>
      </c>
      <c r="AN141" s="5">
        <f ca="1">_xlfn.NORM.INV(N141,Satokasvi!$H$8,Satokasvi!$I$8)*_xlfn.BINOM.INV(1,(1-Satokasvi!$H$15),N141)</f>
        <v>0</v>
      </c>
      <c r="AO141" s="5">
        <f ca="1">_xlfn.NORM.INV(O141,Satokasvi!$H$8,Satokasvi!$I$8)*_xlfn.BINOM.INV(1,(1-Satokasvi!$H$15),O141)</f>
        <v>2549.8599511063776</v>
      </c>
      <c r="AP141" s="5">
        <f ca="1">_xlfn.NORM.INV(P141,Satokasvi!$H$8,Satokasvi!$I$8)*_xlfn.BINOM.INV(1,(1-Satokasvi!$H$15),P141)</f>
        <v>2575.7432957320088</v>
      </c>
      <c r="AQ141" s="5">
        <f ca="1">_xlfn.NORM.INV(Q141,Satokasvi!$H$8,Satokasvi!$I$8)*_xlfn.BINOM.INV(1,(1-Satokasvi!$H$15),Q141)</f>
        <v>2601.105414368511</v>
      </c>
      <c r="AR141" s="5">
        <f ca="1">_xlfn.NORM.INV(R141,Satokasvi!$H$8,Satokasvi!$I$8)*_xlfn.BINOM.INV(1,(1-Satokasvi!$H$15),R141)</f>
        <v>2725.7128871474829</v>
      </c>
      <c r="AS141" s="5">
        <f ca="1">_xlfn.NORM.INV(S141,Satokasvi!$H$8,Satokasvi!$I$8)*_xlfn.BINOM.INV(1,(1-Satokasvi!$H$15),S141)</f>
        <v>2872.2400802633233</v>
      </c>
      <c r="AT141" s="5">
        <f ca="1">_xlfn.NORM.INV(T141,Satokasvi!$H$8,Satokasvi!$I$8)*_xlfn.BINOM.INV(1,(1-Satokasvi!$H$15),T141)</f>
        <v>2487.1448719828795</v>
      </c>
      <c r="AU141" s="5">
        <f ca="1">_xlfn.NORM.INV(U141,Satokasvi!$H$8,Satokasvi!$I$8)*_xlfn.BINOM.INV(1,(1-Satokasvi!$H$15),U141)</f>
        <v>2780.5791043628506</v>
      </c>
      <c r="AV141" s="5">
        <f ca="1">_xlfn.NORM.INV(V141,Satokasvi!$H$8,Satokasvi!$I$8)*_xlfn.BINOM.INV(1,(1-Satokasvi!$H$15),V141)</f>
        <v>2448.8994702762593</v>
      </c>
      <c r="AW141" s="5">
        <f ca="1">_xlfn.NORM.INV(W141,Satokasvi!$H$8,Satokasvi!$I$8)*_xlfn.BINOM.INV(1,(1-Satokasvi!$H$15),W141)</f>
        <v>2448.6304417862739</v>
      </c>
      <c r="AX141" s="5">
        <f ca="1">_xlfn.NORM.INV(X141,Satokasvi!$H$8,Satokasvi!$I$8)*_xlfn.BINOM.INV(1,(1-Satokasvi!$H$15),X141)</f>
        <v>0</v>
      </c>
      <c r="AY141" s="5">
        <f ca="1">_xlfn.NORM.INV(Y141,Satokasvi!$H$8,Satokasvi!$I$8)*_xlfn.BINOM.INV(1,(1-Satokasvi!$H$15),Y141)</f>
        <v>2848.0714149663413</v>
      </c>
      <c r="AZ141" s="5">
        <f ca="1">_xlfn.NORM.INV(Z141,Satokasvi!$H$8,Satokasvi!$I$8)*_xlfn.BINOM.INV(1,(1-Satokasvi!$H$15),Z141)</f>
        <v>2614.0293469573189</v>
      </c>
      <c r="BB141" s="5">
        <f ca="1">IF(C$11="x",0,_xlfn.NORM.INV(B141,Satokasvi!$H$8,Satokasvi!$I$8)*IF(C$8="x",(1+Toimenpiteet!$C$7),1)*IF(C$9="x",(1+Toimenpiteet!$C$34),1)*(1+C$30)*_xlfn.BINOM.INV(1,(1-(Satokasvi!$H$15*(1+C$41))),B141))</f>
        <v>2671.9694445927043</v>
      </c>
      <c r="BC141" s="5">
        <f ca="1">IF(D$11="x",0,_xlfn.NORM.INV(C141,Satokasvi!$H$8,Satokasvi!$I$8)*IF(D$8="x",(1+Toimenpiteet!$C$7),1)*IF(D$9="x",(1+Toimenpiteet!$C$34),1)*(1+D$30)*_xlfn.BINOM.INV(1,(1-(Satokasvi!$H$15*(1+D$41))),C141))</f>
        <v>0</v>
      </c>
      <c r="BD141" s="5">
        <f ca="1">IF(E$11="x",0,_xlfn.NORM.INV(D141,Satokasvi!$H$8,Satokasvi!$I$8)*IF(E$8="x",(1+Toimenpiteet!$C$7),1)*IF(E$9="x",(1+Toimenpiteet!$C$34),1)*(1+E$30)*_xlfn.BINOM.INV(1,(1-(Satokasvi!$H$15*(1+E$41))),D141))</f>
        <v>2505.3809896167145</v>
      </c>
      <c r="BE141" s="5">
        <f ca="1">IF(F$11="x",0,_xlfn.NORM.INV(E141,Satokasvi!$H$8,Satokasvi!$I$8)*IF(F$8="x",(1+Toimenpiteet!$C$7),1)*IF(F$9="x",(1+Toimenpiteet!$C$34),1)*(1+F$30)*_xlfn.BINOM.INV(1,(1-(Satokasvi!$H$15*(1+F$41))),E141))</f>
        <v>0</v>
      </c>
      <c r="BF141" s="5">
        <f ca="1">IF(G$11="x",0,_xlfn.NORM.INV(F141,Satokasvi!$H$8,Satokasvi!$I$8)*IF(G$8="x",(1+Toimenpiteet!$C$7),1)*IF(G$9="x",(1+Toimenpiteet!$C$34),1)*(1+G$30)*_xlfn.BINOM.INV(1,(1-(Satokasvi!$H$15*(1+G$41))),F141))</f>
        <v>2391.8705711232556</v>
      </c>
      <c r="BG141" s="5">
        <f ca="1">IF(H$11="x",0,_xlfn.NORM.INV(G141,Satokasvi!$H$8,Satokasvi!$I$8)*IF(H$8="x",(1+Toimenpiteet!$C$7),1)*IF(H$9="x",(1+Toimenpiteet!$C$34),1)*(1+H$30)*_xlfn.BINOM.INV(1,(1-(Satokasvi!$H$15*(1+H$41))),G141))</f>
        <v>2499.3644655483836</v>
      </c>
      <c r="BH141" s="5">
        <f ca="1">IF(I$11="x",0,_xlfn.NORM.INV(H141,Satokasvi!$H$8,Satokasvi!$I$8)*IF(I$8="x",(1+Toimenpiteet!$C$7),1)*IF(I$9="x",(1+Toimenpiteet!$C$34),1)*(1+I$30)*_xlfn.BINOM.INV(1,(1-(Satokasvi!$H$15*(1+I$41))),H141))</f>
        <v>2815.6802803466871</v>
      </c>
      <c r="BI141" s="5">
        <f ca="1">IF(J$11="x",0,_xlfn.NORM.INV(I141,Satokasvi!$H$8,Satokasvi!$I$8)*IF(J$8="x",(1+Toimenpiteet!$C$7),1)*IF(J$9="x",(1+Toimenpiteet!$C$34),1)*(1+J$30)*_xlfn.BINOM.INV(1,(1-(Satokasvi!$H$15*(1+J$41))),I141))</f>
        <v>2589.2323525404704</v>
      </c>
      <c r="BJ141" s="5">
        <f ca="1">IF(K$11="x",0,_xlfn.NORM.INV(J141,Satokasvi!$H$8,Satokasvi!$I$8)*IF(K$8="x",(1+Toimenpiteet!$C$7),1)*IF(K$9="x",(1+Toimenpiteet!$C$34),1)*(1+K$30)*_xlfn.BINOM.INV(1,(1-(Satokasvi!$H$15*(1+K$41))),J141))</f>
        <v>0</v>
      </c>
      <c r="BK141" s="5">
        <f ca="1">IF(L$11="x",0,_xlfn.NORM.INV(K141,Satokasvi!$H$8,Satokasvi!$I$8)*IF(L$8="x",(1+Toimenpiteet!$C$7),1)*IF(L$9="x",(1+Toimenpiteet!$C$34),1)*(1+L$30)*_xlfn.BINOM.INV(1,(1-(Satokasvi!$H$15*(1+L$41))),K141))</f>
        <v>2488.7941402342412</v>
      </c>
      <c r="BL141" s="5">
        <f ca="1">IF(M$11="x",0,_xlfn.NORM.INV(L141,Satokasvi!$H$8,Satokasvi!$I$8)*IF(M$8="x",(1+Toimenpiteet!$C$7),1)*IF(M$9="x",(1+Toimenpiteet!$C$34),1)*(1+M$30)*_xlfn.BINOM.INV(1,(1-(Satokasvi!$H$15*(1+M$41))),L141))</f>
        <v>0</v>
      </c>
      <c r="BM141" s="5">
        <f ca="1">IF(N$11="x",0,_xlfn.NORM.INV(M141,Satokasvi!$H$8,Satokasvi!$I$8)*IF(N$8="x",(1+Toimenpiteet!$C$7),1)*IF(N$9="x",(1+Toimenpiteet!$C$34),1)*(1+N$30)*_xlfn.BINOM.INV(1,(1-(Satokasvi!$H$15*(1+N$41))),M141))</f>
        <v>0</v>
      </c>
      <c r="BN141" s="5">
        <f ca="1">IF(O$11="x",0,_xlfn.NORM.INV(N141,Satokasvi!$H$8,Satokasvi!$I$8)*IF(O$8="x",(1+Toimenpiteet!$C$7),1)*IF(O$9="x",(1+Toimenpiteet!$C$34),1)*(1+O$30)*_xlfn.BINOM.INV(1,(1-(Satokasvi!$H$15*(1+O$41))),N141))</f>
        <v>0</v>
      </c>
      <c r="BO141" s="5">
        <f ca="1">IF(P$11="x",0,_xlfn.NORM.INV(O141,Satokasvi!$H$8,Satokasvi!$I$8)*IF(P$8="x",(1+Toimenpiteet!$C$7),1)*IF(P$9="x",(1+Toimenpiteet!$C$34),1)*(1+P$30)*_xlfn.BINOM.INV(1,(1-(Satokasvi!$H$15*(1+P$41))),O141))</f>
        <v>2549.8599511063776</v>
      </c>
      <c r="BP141" s="5">
        <f ca="1">IF(Q$11="x",0,_xlfn.NORM.INV(P141,Satokasvi!$H$8,Satokasvi!$I$8)*IF(Q$8="x",(1+Toimenpiteet!$C$7),1)*IF(Q$9="x",(1+Toimenpiteet!$C$34),1)*(1+Q$30)*_xlfn.BINOM.INV(1,(1-(Satokasvi!$H$15*(1+Q$41))),P141))</f>
        <v>2575.7432957320088</v>
      </c>
      <c r="BQ141" s="5">
        <f ca="1">IF(R$11="x",0,_xlfn.NORM.INV(Q141,Satokasvi!$H$8,Satokasvi!$I$8)*IF(R$8="x",(1+Toimenpiteet!$C$7),1)*IF(R$9="x",(1+Toimenpiteet!$C$34),1)*(1+R$30)*_xlfn.BINOM.INV(1,(1-(Satokasvi!$H$15*(1+R$41))),Q141))</f>
        <v>2601.105414368511</v>
      </c>
      <c r="BR141" s="5">
        <f ca="1">IF(S$11="x",0,_xlfn.NORM.INV(R141,Satokasvi!$H$8,Satokasvi!$I$8)*IF(S$8="x",(1+Toimenpiteet!$C$7),1)*IF(S$9="x",(1+Toimenpiteet!$C$34),1)*(1+S$30)*_xlfn.BINOM.INV(1,(1-(Satokasvi!$H$15*(1+S$41))),R141))</f>
        <v>2725.7128871474829</v>
      </c>
      <c r="BS141" s="5">
        <f ca="1">IF(T$11="x",0,_xlfn.NORM.INV(S141,Satokasvi!$H$8,Satokasvi!$I$8)*IF(T$8="x",(1+Toimenpiteet!$C$7),1)*IF(T$9="x",(1+Toimenpiteet!$C$34),1)*(1+T$30)*_xlfn.BINOM.INV(1,(1-(Satokasvi!$H$15*(1+T$41))),S141))</f>
        <v>2872.2400802633233</v>
      </c>
      <c r="BT141" s="5">
        <f ca="1">IF(U$11="x",0,_xlfn.NORM.INV(T141,Satokasvi!$H$8,Satokasvi!$I$8)*IF(U$8="x",(1+Toimenpiteet!$C$7),1)*IF(U$9="x",(1+Toimenpiteet!$C$34),1)*(1+U$30)*_xlfn.BINOM.INV(1,(1-(Satokasvi!$H$15*(1+U$41))),T141))</f>
        <v>2487.1448719828795</v>
      </c>
      <c r="BU141" s="5">
        <f ca="1">IF(V$11="x",0,_xlfn.NORM.INV(U141,Satokasvi!$H$8,Satokasvi!$I$8)*IF(V$8="x",(1+Toimenpiteet!$C$7),1)*IF(V$9="x",(1+Toimenpiteet!$C$34),1)*(1+V$30)*_xlfn.BINOM.INV(1,(1-(Satokasvi!$H$15*(1+V$41))),U141))</f>
        <v>2780.5791043628506</v>
      </c>
      <c r="BV141" s="5">
        <f ca="1">IF(W$11="x",0,_xlfn.NORM.INV(V141,Satokasvi!$H$8,Satokasvi!$I$8)*IF(W$8="x",(1+Toimenpiteet!$C$7),1)*IF(W$9="x",(1+Toimenpiteet!$C$34),1)*(1+W$30)*_xlfn.BINOM.INV(1,(1-(Satokasvi!$H$15*(1+W$41))),V141))</f>
        <v>2448.8994702762593</v>
      </c>
      <c r="BW141" s="5">
        <f ca="1">IF(X$11="x",0,_xlfn.NORM.INV(W141,Satokasvi!$H$8,Satokasvi!$I$8)*IF(X$8="x",(1+Toimenpiteet!$C$7),1)*IF(X$9="x",(1+Toimenpiteet!$C$34),1)*(1+X$30)*_xlfn.BINOM.INV(1,(1-(Satokasvi!$H$15*(1+X$41))),W141))</f>
        <v>2448.6304417862739</v>
      </c>
      <c r="BX141" s="5">
        <f ca="1">IF(Y$11="x",0,_xlfn.NORM.INV(X141,Satokasvi!$H$8,Satokasvi!$I$8)*IF(Y$8="x",(1+Toimenpiteet!$C$7),1)*IF(Y$9="x",(1+Toimenpiteet!$C$34),1)*(1+Y$30)*_xlfn.BINOM.INV(1,(1-(Satokasvi!$H$15*(1+Y$41))),X141))</f>
        <v>0</v>
      </c>
      <c r="BY141" s="5">
        <f ca="1">IF(Z$11="x",0,_xlfn.NORM.INV(Y141,Satokasvi!$H$8,Satokasvi!$I$8)*IF(Z$8="x",(1+Toimenpiteet!$C$7),1)*IF(Z$9="x",(1+Toimenpiteet!$C$34),1)*(1+Z$30)*_xlfn.BINOM.INV(1,(1-(Satokasvi!$H$15*(1+Z$41))),Y141))</f>
        <v>2848.0714149663413</v>
      </c>
      <c r="BZ141" s="5">
        <f ca="1">IF(AA$11="x",0,_xlfn.NORM.INV(Z141,Satokasvi!$H$8,Satokasvi!$I$8)*IF(AA$8="x",(1+Toimenpiteet!$C$7),1)*IF(AA$9="x",(1+Toimenpiteet!$C$34),1)*(1+AA$30)*_xlfn.BINOM.INV(1,(1-(Satokasvi!$H$15*(1+AA$41))),Z141))</f>
        <v>2614.0293469573189</v>
      </c>
      <c r="CB141" s="35">
        <f ca="1">_xlfn.NORM.INV(RAND(),Satokasvi!$H$13,Satokasvi!$I$13)</f>
        <v>223.8745723532675</v>
      </c>
      <c r="CC141" s="35">
        <f ca="1">_xlfn.NORM.INV(RAND(),Satokasvi!$H$13,Satokasvi!$I$13)</f>
        <v>152.43260081941901</v>
      </c>
      <c r="CD141" s="35">
        <f ca="1">_xlfn.NORM.INV(RAND(),Satokasvi!$H$13,Satokasvi!$I$13)</f>
        <v>132.65288895343372</v>
      </c>
      <c r="CE141" s="35">
        <f ca="1">_xlfn.NORM.INV(RAND(),Satokasvi!$H$13,Satokasvi!$I$13)</f>
        <v>186.08889318527144</v>
      </c>
      <c r="CF141" s="35">
        <f ca="1">_xlfn.NORM.INV(RAND(),Satokasvi!$H$13,Satokasvi!$I$13)</f>
        <v>223.94722289578351</v>
      </c>
      <c r="CG141" s="35">
        <f ca="1">_xlfn.NORM.INV(RAND(),Satokasvi!$H$13,Satokasvi!$I$13)</f>
        <v>250.12613072440089</v>
      </c>
      <c r="CH141" s="35">
        <f ca="1">_xlfn.NORM.INV(RAND(),Satokasvi!$H$13,Satokasvi!$I$13)</f>
        <v>204.67979765714151</v>
      </c>
      <c r="CI141" s="35">
        <f ca="1">_xlfn.NORM.INV(RAND(),Satokasvi!$H$13,Satokasvi!$I$13)</f>
        <v>187.64278176842072</v>
      </c>
      <c r="CJ141" s="35">
        <f ca="1">_xlfn.NORM.INV(RAND(),Satokasvi!$H$13,Satokasvi!$I$13)</f>
        <v>190.68864488392649</v>
      </c>
      <c r="CK141" s="35">
        <f ca="1">_xlfn.NORM.INV(RAND(),Satokasvi!$H$13,Satokasvi!$I$13)</f>
        <v>211.10166040492558</v>
      </c>
      <c r="CL141" s="35">
        <f ca="1">_xlfn.NORM.INV(RAND(),Satokasvi!$H$13,Satokasvi!$I$13)</f>
        <v>209.37915609876435</v>
      </c>
      <c r="CM141" s="35">
        <f ca="1">_xlfn.NORM.INV(RAND(),Satokasvi!$H$13,Satokasvi!$I$13)</f>
        <v>203.59604439890848</v>
      </c>
      <c r="CN141" s="35">
        <f ca="1">_xlfn.NORM.INV(RAND(),Satokasvi!$H$13,Satokasvi!$I$13)</f>
        <v>209.90204113289153</v>
      </c>
      <c r="CO141" s="35">
        <f ca="1">_xlfn.NORM.INV(RAND(),Satokasvi!$H$13,Satokasvi!$I$13)</f>
        <v>225.61228805803088</v>
      </c>
      <c r="CP141" s="35">
        <f ca="1">_xlfn.NORM.INV(RAND(),Satokasvi!$H$13,Satokasvi!$I$13)</f>
        <v>197.22450872205525</v>
      </c>
      <c r="CQ141" s="35">
        <f ca="1">_xlfn.NORM.INV(RAND(),Satokasvi!$H$13,Satokasvi!$I$13)</f>
        <v>184.41454051640966</v>
      </c>
      <c r="CR141" s="35">
        <f ca="1">_xlfn.NORM.INV(RAND(),Satokasvi!$H$13,Satokasvi!$I$13)</f>
        <v>309.08349558474993</v>
      </c>
      <c r="CS141" s="35">
        <f ca="1">_xlfn.NORM.INV(RAND(),Satokasvi!$H$13,Satokasvi!$I$13)</f>
        <v>237.32279141941842</v>
      </c>
      <c r="CT141" s="35">
        <f ca="1">_xlfn.NORM.INV(RAND(),Satokasvi!$H$13,Satokasvi!$I$13)</f>
        <v>116.80314447152263</v>
      </c>
      <c r="CU141" s="35">
        <f ca="1">_xlfn.NORM.INV(RAND(),Satokasvi!$H$13,Satokasvi!$I$13)</f>
        <v>210.37003047346622</v>
      </c>
      <c r="CV141" s="35">
        <f ca="1">_xlfn.NORM.INV(RAND(),Satokasvi!$H$13,Satokasvi!$I$13)</f>
        <v>166.17099576887369</v>
      </c>
      <c r="CW141" s="35">
        <f ca="1">_xlfn.NORM.INV(RAND(),Satokasvi!$H$13,Satokasvi!$I$13)</f>
        <v>241.90375402643244</v>
      </c>
      <c r="CX141" s="35">
        <f ca="1">_xlfn.NORM.INV(RAND(),Satokasvi!$H$13,Satokasvi!$I$13)</f>
        <v>133.09263204872678</v>
      </c>
      <c r="CY141" s="35">
        <f ca="1">_xlfn.NORM.INV(RAND(),Satokasvi!$H$13,Satokasvi!$I$13)</f>
        <v>104.57335955306306</v>
      </c>
      <c r="CZ141" s="35">
        <f ca="1">_xlfn.NORM.INV(RAND(),Satokasvi!$H$13,Satokasvi!$I$13)</f>
        <v>222.78417787150852</v>
      </c>
      <c r="DB141" s="37">
        <f ca="1">(AB141*(CB141/1000)+(Satokasvi!$E$28-Satokasvi!$E$7))/(1+$C$13)^DB$61</f>
        <v>323.48156965940711</v>
      </c>
      <c r="DC141" s="37">
        <f ca="1">(AC141*(CC141/1000)+(Satokasvi!$E$28-Satokasvi!$E$7))/(1+$C$13)^DC$61</f>
        <v>-249.7879159204449</v>
      </c>
      <c r="DD141" s="37">
        <f ca="1">(AD141*(CD141/1000)+(Satokasvi!$E$28-Satokasvi!$E$7))/(1+$C$13)^DD$61</f>
        <v>61.631154169037529</v>
      </c>
      <c r="DE141" s="37">
        <f ca="1">(AE141*(CE141/1000)+(Satokasvi!$E$28-Satokasvi!$E$7))/(1+$C$13)^DE$61</f>
        <v>-235.44906769765757</v>
      </c>
      <c r="DF141" s="37">
        <f ca="1">(AF141*(CF141/1000)+(Satokasvi!$E$28-Satokasvi!$E$7))/(1+$C$13)^DF$61</f>
        <v>233.46745858405572</v>
      </c>
      <c r="DG141" s="37">
        <f ca="1">(AG141*(CG141/1000)+(Satokasvi!$E$28-Satokasvi!$E$7))/(1+$C$13)^DG$61</f>
        <v>301.62528398849759</v>
      </c>
      <c r="DH141" s="37">
        <f ca="1">(AH141*(CH141/1000)+(Satokasvi!$E$28-Satokasvi!$E$7))/(1+$C$13)^DH$61</f>
        <v>253.12585200842346</v>
      </c>
      <c r="DI141" s="37">
        <f ca="1">(AI141*(CI141/1000)+(Satokasvi!$E$28-Satokasvi!$E$7))/(1+$C$13)^DI$61</f>
        <v>174.3416303561313</v>
      </c>
      <c r="DJ141" s="37">
        <f ca="1">(AJ141*(CJ141/1000)+(Satokasvi!$E$28-Satokasvi!$E$7))/(1+$C$13)^DJ$61</f>
        <v>-203.10043407106113</v>
      </c>
      <c r="DK141" s="37">
        <f ca="1">(AK141*(CK141/1000)+(Satokasvi!$E$28-Satokasvi!$E$7))/(1+$C$13)^DK$61</f>
        <v>193.75355447083419</v>
      </c>
      <c r="DL141" s="37">
        <f ca="1">(AL141*(CL141/1000)+(Satokasvi!$E$28-Satokasvi!$E$7))/(1+$C$13)^DL$61</f>
        <v>-191.44163829867202</v>
      </c>
      <c r="DM141" s="37">
        <f ca="1">(AM141*(CM141/1000)+(Satokasvi!$E$28-Satokasvi!$E$7))/(1+$C$13)^DM$61</f>
        <v>-185.86566825113789</v>
      </c>
      <c r="DN141" s="37">
        <f ca="1">(AN141*(CN141/1000)+(Satokasvi!$E$28-Satokasvi!$E$7))/(1+$C$13)^DN$61</f>
        <v>-180.45210509819213</v>
      </c>
      <c r="DO141" s="37">
        <f ca="1">(AO141*(CO141/1000)+(Satokasvi!$E$28-Satokasvi!$E$7))/(1+$C$13)^DO$61</f>
        <v>205.13145944209685</v>
      </c>
      <c r="DP141" s="37">
        <f ca="1">(AP141*(CP141/1000)+(Satokasvi!$E$28-Satokasvi!$E$7))/(1+$C$13)^DP$61</f>
        <v>155.97226457088519</v>
      </c>
      <c r="DQ141" s="37">
        <f ca="1">(AQ141*(CQ141/1000)+(Satokasvi!$E$28-Satokasvi!$E$7))/(1+$C$13)^DQ$61</f>
        <v>133.78251286015956</v>
      </c>
      <c r="DR141" s="37">
        <f ca="1">(AR141*(CR141/1000)+(Satokasvi!$E$28-Satokasvi!$E$7))/(1+$C$13)^DR$61</f>
        <v>349.38058163669893</v>
      </c>
      <c r="DS141" s="37">
        <f ca="1">(AS141*(CS141/1000)+(Satokasvi!$E$28-Satokasvi!$E$7))/(1+$C$13)^DS$61</f>
        <v>244.73680813704144</v>
      </c>
      <c r="DT141" s="37">
        <f ca="1">(AT141*(CT141/1000)+(Satokasvi!$E$28-Satokasvi!$E$7))/(1+$C$13)^DT$61</f>
        <v>14.545910325809082</v>
      </c>
      <c r="DU141" s="37">
        <f ca="1">(AU141*(CU141/1000)+(Satokasvi!$E$28-Satokasvi!$E$7))/(1+$C$13)^DU$61</f>
        <v>177.14884043521238</v>
      </c>
      <c r="DV141" s="37">
        <f ca="1">(AV141*(CV141/1000)+(Satokasvi!$E$28-Satokasvi!$E$7))/(1+$C$13)^DV$61</f>
        <v>76.297628167157896</v>
      </c>
      <c r="DW141" s="37">
        <f ca="1">(AW141*(CW141/1000)+(Satokasvi!$E$28-Satokasvi!$E$7))/(1+$C$13)^DW$61</f>
        <v>170.83258376233317</v>
      </c>
      <c r="DX141" s="37">
        <f ca="1">(AX141*(CX141/1000)+(Satokasvi!$E$28-Satokasvi!$E$7))/(1+$C$13)^DX$61</f>
        <v>-134.27331333386908</v>
      </c>
      <c r="DY141" s="37">
        <f ca="1">(AY141*(CY141/1000)+(Satokasvi!$E$28-Satokasvi!$E$7))/(1+$C$13)^DY$61</f>
        <v>16.151363291408597</v>
      </c>
      <c r="DZ141" s="37">
        <f ca="1">(AZ141*(CZ141/1000)+(Satokasvi!$E$28-Satokasvi!$E$7))/(1+$C$13)^DZ$61</f>
        <v>151.57499489274642</v>
      </c>
      <c r="EB141" s="37">
        <f ca="1">IF(C$11="x",Toimenpiteet!$E$115,BB141*(CB141/1000)+(Satokasvi!$E$28-Satokasvi!$E$7)+IF(C$8="x",Toimenpiteet!$E$29,0)+IF(C$9="x",Toimenpiteet!$E$60,0)+IF(C$10="x",Toimenpiteet!$E$88,0))/(1+$C$13)^EB$61</f>
        <v>323.48156965940711</v>
      </c>
      <c r="EC141" s="37">
        <f ca="1">IF(D$11="x",Toimenpiteet!$E$115,BC141*(CC141/1000)+(Satokasvi!$E$28-Satokasvi!$E$7)+IF(D$8="x",Toimenpiteet!$E$29,0)+IF(D$9="x",Toimenpiteet!$E$60,0)+IF(D$10="x",Toimenpiteet!$E$88,0))/(1+$C$13)^EC$61</f>
        <v>-249.7879159204449</v>
      </c>
      <c r="ED141" s="37">
        <f ca="1">IF(E$11="x",Toimenpiteet!$E$115,BD141*(CD141/1000)+(Satokasvi!$E$28-Satokasvi!$E$7)+IF(E$8="x",Toimenpiteet!$E$29,0)+IF(E$9="x",Toimenpiteet!$E$60,0)+IF(E$10="x",Toimenpiteet!$E$88,0))/(1+$C$13)^ED$61</f>
        <v>61.631154169037529</v>
      </c>
      <c r="EE141" s="37">
        <f ca="1">IF(F$11="x",Toimenpiteet!$E$115,BE141*(CE141/1000)+(Satokasvi!$E$28-Satokasvi!$E$7)+IF(F$8="x",Toimenpiteet!$E$29,0)+IF(F$9="x",Toimenpiteet!$E$60,0)+IF(F$10="x",Toimenpiteet!$E$88,0))/(1+$C$13)^EE$61</f>
        <v>-235.44906769765757</v>
      </c>
      <c r="EF141" s="37">
        <f ca="1">IF(G$11="x",Toimenpiteet!$E$115,BF141*(CF141/1000)+(Satokasvi!$E$28-Satokasvi!$E$7)+IF(G$8="x",Toimenpiteet!$E$29,0)+IF(G$9="x",Toimenpiteet!$E$60,0)+IF(G$10="x",Toimenpiteet!$E$88,0))/(1+$C$13)^EF$61</f>
        <v>233.46745858405572</v>
      </c>
      <c r="EG141" s="37">
        <f ca="1">IF(H$11="x",Toimenpiteet!$E$115,BG141*(CG141/1000)+(Satokasvi!$E$28-Satokasvi!$E$7)+IF(H$8="x",Toimenpiteet!$E$29,0)+IF(H$9="x",Toimenpiteet!$E$60,0)+IF(H$10="x",Toimenpiteet!$E$88,0))/(1+$C$13)^EG$61</f>
        <v>301.62528398849759</v>
      </c>
      <c r="EH141" s="37">
        <f ca="1">IF(I$11="x",Toimenpiteet!$E$115,BH141*(CH141/1000)+(Satokasvi!$E$28-Satokasvi!$E$7)+IF(I$8="x",Toimenpiteet!$E$29,0)+IF(I$9="x",Toimenpiteet!$E$60,0)+IF(I$10="x",Toimenpiteet!$E$88,0))/(1+$C$13)^EH$61</f>
        <v>253.12585200842346</v>
      </c>
      <c r="EI141" s="37">
        <f ca="1">IF(J$11="x",Toimenpiteet!$E$115,BI141*(CI141/1000)+(Satokasvi!$E$28-Satokasvi!$E$7)+IF(J$8="x",Toimenpiteet!$E$29,0)+IF(J$9="x",Toimenpiteet!$E$60,0)+IF(J$10="x",Toimenpiteet!$E$88,0))/(1+$C$13)^EI$61</f>
        <v>174.3416303561313</v>
      </c>
      <c r="EJ141" s="37">
        <f ca="1">IF(K$11="x",Toimenpiteet!$E$115,BJ141*(CJ141/1000)+(Satokasvi!$E$28-Satokasvi!$E$7)+IF(K$8="x",Toimenpiteet!$E$29,0)+IF(K$9="x",Toimenpiteet!$E$60,0)+IF(K$10="x",Toimenpiteet!$E$88,0))/(1+$C$13)^EJ$61</f>
        <v>-203.10043407106113</v>
      </c>
      <c r="EK141" s="37">
        <f ca="1">IF(L$11="x",Toimenpiteet!$E$115,BK141*(CK141/1000)+(Satokasvi!$E$28-Satokasvi!$E$7)+IF(L$8="x",Toimenpiteet!$E$29,0)+IF(L$9="x",Toimenpiteet!$E$60,0)+IF(L$10="x",Toimenpiteet!$E$88,0))/(1+$C$13)^EK$61</f>
        <v>193.75355447083419</v>
      </c>
      <c r="EL141" s="37">
        <f ca="1">IF(M$11="x",Toimenpiteet!$E$115,BL141*(CL141/1000)+(Satokasvi!$E$28-Satokasvi!$E$7)+IF(M$8="x",Toimenpiteet!$E$29,0)+IF(M$9="x",Toimenpiteet!$E$60,0)+IF(M$10="x",Toimenpiteet!$E$88,0))/(1+$C$13)^EL$61</f>
        <v>-191.44163829867202</v>
      </c>
      <c r="EM141" s="37">
        <f ca="1">IF(N$11="x",Toimenpiteet!$E$115,BM141*(CM141/1000)+(Satokasvi!$E$28-Satokasvi!$E$7)+IF(N$8="x",Toimenpiteet!$E$29,0)+IF(N$9="x",Toimenpiteet!$E$60,0)+IF(N$10="x",Toimenpiteet!$E$88,0))/(1+$C$13)^EM$61</f>
        <v>-185.86566825113789</v>
      </c>
      <c r="EN141" s="37">
        <f ca="1">IF(O$11="x",Toimenpiteet!$E$115,BN141*(CN141/1000)+(Satokasvi!$E$28-Satokasvi!$E$7)+IF(O$8="x",Toimenpiteet!$E$29,0)+IF(O$9="x",Toimenpiteet!$E$60,0)+IF(O$10="x",Toimenpiteet!$E$88,0))/(1+$C$13)^EN$61</f>
        <v>-180.45210509819213</v>
      </c>
      <c r="EO141" s="37">
        <f ca="1">IF(P$11="x",Toimenpiteet!$E$115,BO141*(CO141/1000)+(Satokasvi!$E$28-Satokasvi!$E$7)+IF(P$8="x",Toimenpiteet!$E$29,0)+IF(P$9="x",Toimenpiteet!$E$60,0)+IF(P$10="x",Toimenpiteet!$E$88,0))/(1+$C$13)^EO$61</f>
        <v>205.13145944209685</v>
      </c>
      <c r="EP141" s="37">
        <f ca="1">IF(Q$11="x",Toimenpiteet!$E$115,BP141*(CP141/1000)+(Satokasvi!$E$28-Satokasvi!$E$7)+IF(Q$8="x",Toimenpiteet!$E$29,0)+IF(Q$9="x",Toimenpiteet!$E$60,0)+IF(Q$10="x",Toimenpiteet!$E$88,0))/(1+$C$13)^EP$61</f>
        <v>155.97226457088519</v>
      </c>
      <c r="EQ141" s="37">
        <f ca="1">IF(R$11="x",Toimenpiteet!$E$115,BQ141*(CQ141/1000)+(Satokasvi!$E$28-Satokasvi!$E$7)+IF(R$8="x",Toimenpiteet!$E$29,0)+IF(R$9="x",Toimenpiteet!$E$60,0)+IF(R$10="x",Toimenpiteet!$E$88,0))/(1+$C$13)^EQ$61</f>
        <v>133.78251286015956</v>
      </c>
      <c r="ER141" s="37">
        <f ca="1">IF(S$11="x",Toimenpiteet!$E$115,BR141*(CR141/1000)+(Satokasvi!$E$28-Satokasvi!$E$7)+IF(S$8="x",Toimenpiteet!$E$29,0)+IF(S$9="x",Toimenpiteet!$E$60,0)+IF(S$10="x",Toimenpiteet!$E$88,0))/(1+$C$13)^ER$61</f>
        <v>349.38058163669893</v>
      </c>
      <c r="ES141" s="37">
        <f ca="1">IF(T$11="x",Toimenpiteet!$E$115,BS141*(CS141/1000)+(Satokasvi!$E$28-Satokasvi!$E$7)+IF(T$8="x",Toimenpiteet!$E$29,0)+IF(T$9="x",Toimenpiteet!$E$60,0)+IF(T$10="x",Toimenpiteet!$E$88,0))/(1+$C$13)^ES$61</f>
        <v>244.73680813704144</v>
      </c>
      <c r="ET141" s="37">
        <f ca="1">IF(U$11="x",Toimenpiteet!$E$115,BT141*(CT141/1000)+(Satokasvi!$E$28-Satokasvi!$E$7)+IF(U$8="x",Toimenpiteet!$E$29,0)+IF(U$9="x",Toimenpiteet!$E$60,0)+IF(U$10="x",Toimenpiteet!$E$88,0))/(1+$C$13)^ET$61</f>
        <v>14.545910325809082</v>
      </c>
      <c r="EU141" s="37">
        <f ca="1">IF(V$11="x",Toimenpiteet!$E$115,BU141*(CU141/1000)+(Satokasvi!$E$28-Satokasvi!$E$7)+IF(V$8="x",Toimenpiteet!$E$29,0)+IF(V$9="x",Toimenpiteet!$E$60,0)+IF(V$10="x",Toimenpiteet!$E$88,0))/(1+$C$13)^EU$61</f>
        <v>177.14884043521238</v>
      </c>
      <c r="EV141" s="37">
        <f ca="1">IF(W$11="x",Toimenpiteet!$E$115,BV141*(CV141/1000)+(Satokasvi!$E$28-Satokasvi!$E$7)+IF(W$8="x",Toimenpiteet!$E$29,0)+IF(W$9="x",Toimenpiteet!$E$60,0)+IF(W$10="x",Toimenpiteet!$E$88,0))/(1+$C$13)^EV$61</f>
        <v>76.297628167157896</v>
      </c>
      <c r="EW141" s="37">
        <f ca="1">IF(X$11="x",Toimenpiteet!$E$115,BW141*(CW141/1000)+(Satokasvi!$E$28-Satokasvi!$E$7)+IF(X$8="x",Toimenpiteet!$E$29,0)+IF(X$9="x",Toimenpiteet!$E$60,0)+IF(X$10="x",Toimenpiteet!$E$88,0))/(1+$C$13)^EW$61</f>
        <v>170.83258376233317</v>
      </c>
      <c r="EX141" s="37">
        <f ca="1">IF(Y$11="x",Toimenpiteet!$E$115,BX141*(CX141/1000)+(Satokasvi!$E$28-Satokasvi!$E$7)+IF(Y$8="x",Toimenpiteet!$E$29,0)+IF(Y$9="x",Toimenpiteet!$E$60,0)+IF(Y$10="x",Toimenpiteet!$E$88,0))/(1+$C$13)^EX$61</f>
        <v>-134.27331333386908</v>
      </c>
      <c r="EY141" s="37">
        <f ca="1">IF(Z$11="x",Toimenpiteet!$E$115,BY141*(CY141/1000)+(Satokasvi!$E$28-Satokasvi!$E$7)+IF(Z$8="x",Toimenpiteet!$E$29,0)+IF(Z$9="x",Toimenpiteet!$E$60,0)+IF(Z$10="x",Toimenpiteet!$E$88,0))/(1+$C$13)^EY$61</f>
        <v>16.151363291408597</v>
      </c>
      <c r="EZ141" s="37">
        <f ca="1">IF(AA$11="x",Toimenpiteet!$E$115,BZ141*(CZ141/1000)+(Satokasvi!$E$28-Satokasvi!$E$7)+IF(AA$8="x",Toimenpiteet!$E$29,0)+IF(AA$9="x",Toimenpiteet!$E$60,0)+IF(AA$10="x",Toimenpiteet!$E$88,0))/(1+$C$13)^EZ$61</f>
        <v>151.57499489274642</v>
      </c>
      <c r="FA141" s="37"/>
      <c r="FB141" s="37">
        <f t="shared" ca="1" si="118"/>
        <v>323.48156965940711</v>
      </c>
      <c r="FC141" s="37">
        <f t="shared" ca="1" si="119"/>
        <v>73.693653738962212</v>
      </c>
      <c r="FD141" s="37">
        <f t="shared" ca="1" si="120"/>
        <v>135.32480790799974</v>
      </c>
      <c r="FE141" s="37">
        <f t="shared" ca="1" si="121"/>
        <v>-100.12425978965783</v>
      </c>
      <c r="FF141" s="37">
        <f t="shared" ca="1" si="122"/>
        <v>133.34319879439789</v>
      </c>
      <c r="FG141" s="37">
        <f t="shared" ca="1" si="123"/>
        <v>434.96848278289548</v>
      </c>
      <c r="FH141" s="37">
        <f t="shared" ca="1" si="124"/>
        <v>688.09433479131894</v>
      </c>
      <c r="FI141" s="37">
        <f t="shared" ca="1" si="125"/>
        <v>862.43596514745025</v>
      </c>
      <c r="FJ141" s="37">
        <f t="shared" ca="1" si="126"/>
        <v>659.33553107638909</v>
      </c>
      <c r="FK141" s="37">
        <f t="shared" ca="1" si="127"/>
        <v>853.08908554722325</v>
      </c>
      <c r="FL141" s="37">
        <f t="shared" ca="1" si="128"/>
        <v>661.6474472485512</v>
      </c>
      <c r="FM141" s="37">
        <f t="shared" ca="1" si="129"/>
        <v>475.78177899741331</v>
      </c>
      <c r="FN141" s="37">
        <f t="shared" ca="1" si="130"/>
        <v>295.32967389922118</v>
      </c>
      <c r="FO141" s="37">
        <f t="shared" ca="1" si="131"/>
        <v>500.46113334131803</v>
      </c>
      <c r="FP141" s="37">
        <f t="shared" ca="1" si="132"/>
        <v>656.43339791220319</v>
      </c>
      <c r="FQ141" s="37">
        <f t="shared" ca="1" si="133"/>
        <v>790.2159107723628</v>
      </c>
      <c r="FR141" s="37">
        <f t="shared" ca="1" si="134"/>
        <v>1139.5964924090617</v>
      </c>
      <c r="FS141" s="37">
        <f t="shared" ca="1" si="135"/>
        <v>1384.3333005461031</v>
      </c>
      <c r="FT141" s="37">
        <f t="shared" ca="1" si="136"/>
        <v>1398.8792108719122</v>
      </c>
      <c r="FU141" s="37">
        <f t="shared" ca="1" si="137"/>
        <v>1576.0280513071245</v>
      </c>
      <c r="FV141" s="37">
        <f t="shared" ca="1" si="138"/>
        <v>1652.3256794742824</v>
      </c>
      <c r="FW141" s="37">
        <f t="shared" ca="1" si="139"/>
        <v>1823.1582632366155</v>
      </c>
      <c r="FX141" s="37">
        <f t="shared" ca="1" si="140"/>
        <v>1688.8849499027465</v>
      </c>
      <c r="FY141" s="37">
        <f t="shared" ca="1" si="141"/>
        <v>1705.0363131941551</v>
      </c>
      <c r="FZ141" s="37">
        <f t="shared" ca="1" si="142"/>
        <v>1856.6113080869015</v>
      </c>
      <c r="GA141" s="37"/>
      <c r="GB141" s="37">
        <f t="shared" ca="1" si="143"/>
        <v>323.48156965940711</v>
      </c>
      <c r="GC141" s="37">
        <f t="shared" ca="1" si="144"/>
        <v>73.693653738962212</v>
      </c>
      <c r="GD141" s="37">
        <f t="shared" ca="1" si="94"/>
        <v>135.32480790799974</v>
      </c>
      <c r="GE141" s="37">
        <f t="shared" ca="1" si="95"/>
        <v>-100.12425978965783</v>
      </c>
      <c r="GF141" s="37">
        <f t="shared" ca="1" si="96"/>
        <v>133.34319879439789</v>
      </c>
      <c r="GG141" s="37">
        <f t="shared" ca="1" si="97"/>
        <v>434.96848278289548</v>
      </c>
      <c r="GH141" s="37">
        <f t="shared" ca="1" si="98"/>
        <v>688.09433479131894</v>
      </c>
      <c r="GI141" s="37">
        <f t="shared" ca="1" si="99"/>
        <v>862.43596514745025</v>
      </c>
      <c r="GJ141" s="37">
        <f t="shared" ca="1" si="100"/>
        <v>659.33553107638909</v>
      </c>
      <c r="GK141" s="37">
        <f t="shared" ca="1" si="101"/>
        <v>853.08908554722325</v>
      </c>
      <c r="GL141" s="37">
        <f t="shared" ca="1" si="102"/>
        <v>661.6474472485512</v>
      </c>
      <c r="GM141" s="37">
        <f t="shared" ca="1" si="103"/>
        <v>475.78177899741331</v>
      </c>
      <c r="GN141" s="37">
        <f t="shared" ca="1" si="104"/>
        <v>295.32967389922118</v>
      </c>
      <c r="GO141" s="37">
        <f t="shared" ca="1" si="105"/>
        <v>500.46113334131803</v>
      </c>
      <c r="GP141" s="37">
        <f t="shared" ca="1" si="106"/>
        <v>656.43339791220319</v>
      </c>
      <c r="GQ141" s="37">
        <f t="shared" ca="1" si="107"/>
        <v>790.2159107723628</v>
      </c>
      <c r="GR141" s="37">
        <f t="shared" ca="1" si="108"/>
        <v>1139.5964924090617</v>
      </c>
      <c r="GS141" s="37">
        <f t="shared" ca="1" si="109"/>
        <v>1384.3333005461031</v>
      </c>
      <c r="GT141" s="37">
        <f t="shared" ca="1" si="110"/>
        <v>1398.8792108719122</v>
      </c>
      <c r="GU141" s="37">
        <f t="shared" ca="1" si="111"/>
        <v>1576.0280513071245</v>
      </c>
      <c r="GV141" s="37">
        <f t="shared" ca="1" si="112"/>
        <v>1652.3256794742824</v>
      </c>
      <c r="GW141" s="37">
        <f t="shared" ca="1" si="113"/>
        <v>1823.1582632366155</v>
      </c>
      <c r="GX141" s="37">
        <f t="shared" ca="1" si="114"/>
        <v>1688.8849499027465</v>
      </c>
      <c r="GY141" s="37">
        <f t="shared" ca="1" si="115"/>
        <v>1705.0363131941551</v>
      </c>
      <c r="GZ141" s="37">
        <f t="shared" ca="1" si="116"/>
        <v>1856.6113080869015</v>
      </c>
      <c r="HA141" s="37"/>
      <c r="HB141" s="37">
        <f t="shared" ca="1" si="147"/>
        <v>133.34319879439789</v>
      </c>
      <c r="HC141" s="37">
        <f t="shared" ca="1" si="145"/>
        <v>133.34319879439789</v>
      </c>
      <c r="HD141" s="37">
        <f t="shared" ca="1" si="146"/>
        <v>0</v>
      </c>
      <c r="HE141" s="5"/>
      <c r="HF141" s="37">
        <f t="shared" ref="HF141:HF149" si="149">HF140</f>
        <v>0.16666666666666663</v>
      </c>
      <c r="HG141" s="37">
        <f>$HG$68</f>
        <v>-7.7777777777777779E-2</v>
      </c>
      <c r="HH141" s="19">
        <f>IF(C$11="x",0,Satokasvi!$H$6*(1+$HF141)*(1+_xlfn.XLOOKUP($HG141,$HG$67:$HG$76,HH$67:HH$76)))</f>
        <v>2893.9814814814813</v>
      </c>
      <c r="HI141" s="35">
        <f>IF(D$11="x",0,Satokasvi!$H$6*(1+$HF141)*(1+_xlfn.XLOOKUP($HG141,$HG$67:$HG$76,HI$67:HI$76)))</f>
        <v>2871.2962962962961</v>
      </c>
      <c r="HJ141" s="35">
        <f>IF(E$11="x",0,Satokasvi!$H$6*(1+$HF141)*(1+_xlfn.XLOOKUP($HG141,$HG$67:$HG$76,HJ$67:HJ$76)))</f>
        <v>2848.6111111111109</v>
      </c>
      <c r="HK141" s="35">
        <f>IF(F$11="x",0,Satokasvi!$H$6*(1+$HF141)*(1+_xlfn.XLOOKUP($HG141,$HG$67:$HG$76,HK$67:HK$76)))</f>
        <v>2825.9259259259256</v>
      </c>
      <c r="HL141" s="35">
        <f>IF(G$11="x",0,Satokasvi!$H$6*(1+$HF141)*(1+_xlfn.XLOOKUP($HG141,$HG$67:$HG$76,HL$67:HL$76)))</f>
        <v>2803.2407407407409</v>
      </c>
      <c r="HM141" s="35">
        <f>IF(H$11="x",0,Satokasvi!$H$6*(1+$HF141)*(1+_xlfn.XLOOKUP($HG141,$HG$67:$HG$76,HM$67:HM$76)))</f>
        <v>2780.5555555555557</v>
      </c>
      <c r="HN141" s="35">
        <f>IF(I$11="x",0,Satokasvi!$H$6*(1+$HF141)*(1+_xlfn.XLOOKUP($HG141,$HG$67:$HG$76,HN$67:HN$76)))</f>
        <v>2757.8703703703704</v>
      </c>
      <c r="HO141" s="35">
        <f>IF(J$11="x",0,Satokasvi!$H$6*(1+$HF141)*(1+_xlfn.XLOOKUP($HG141,$HG$67:$HG$76,HO$67:HO$76)))</f>
        <v>2735.1851851851852</v>
      </c>
      <c r="HP141" s="35">
        <f>IF(K$11="x",0,Satokasvi!$H$6*(1+$HF141)*(1+_xlfn.XLOOKUP($HG141,$HG$67:$HG$76,HP$67:HP$76)))</f>
        <v>2712.5</v>
      </c>
      <c r="HQ141" s="35">
        <f>IF(L$11="x",0,Satokasvi!$H$6*(1+$HF141)*(1+_xlfn.XLOOKUP($HG141,$HG$67:$HG$76,HQ$67:HQ$76)))</f>
        <v>2689.8148148148148</v>
      </c>
      <c r="HR141" s="35">
        <f>IF(M$11="x",0,Satokasvi!$H$6*(1+$HF141)*(1+_xlfn.XLOOKUP($HG141,$HG$67:$HG$76,HR$67:HR$76)))</f>
        <v>2689.8148148148148</v>
      </c>
      <c r="HS141" s="35">
        <f>IF(N$11="x",0,Satokasvi!$H$6*(1+$HF141)*(1+_xlfn.XLOOKUP($HG141,$HG$67:$HG$76,HS$67:HS$76)))</f>
        <v>2689.8148148148148</v>
      </c>
      <c r="HT141" s="35">
        <f>IF(O$11="x",0,Satokasvi!$H$6*(1+$HF141)*(1+_xlfn.XLOOKUP($HG141,$HG$67:$HG$76,HT$67:HT$76)))</f>
        <v>2689.8148148148148</v>
      </c>
      <c r="HU141" s="35">
        <f>IF(P$11="x",0,Satokasvi!$H$6*(1+$HF141)*(1+_xlfn.XLOOKUP($HG141,$HG$67:$HG$76,HU$67:HU$76)))</f>
        <v>2689.8148148148148</v>
      </c>
      <c r="HV141" s="35">
        <f>IF(Q$11="x",0,Satokasvi!$H$6*(1+$HF141)*(1+_xlfn.XLOOKUP($HG141,$HG$67:$HG$76,HV$67:HV$76)))</f>
        <v>2689.8148148148148</v>
      </c>
      <c r="HW141" s="35">
        <f>IF(R$11="x",0,Satokasvi!$H$6*(1+$HF141)*(1+_xlfn.XLOOKUP($HG141,$HG$67:$HG$76,HW$67:HW$76)))</f>
        <v>2689.8148148148148</v>
      </c>
      <c r="HX141" s="35">
        <f>IF(S$11="x",0,Satokasvi!$H$6*(1+$HF141)*(1+_xlfn.XLOOKUP($HG141,$HG$67:$HG$76,HX$67:HX$76)))</f>
        <v>2689.8148148148148</v>
      </c>
      <c r="HY141" s="35">
        <f>IF(T$11="x",0,Satokasvi!$H$6*(1+$HF141)*(1+_xlfn.XLOOKUP($HG141,$HG$67:$HG$76,HY$67:HY$76)))</f>
        <v>2689.8148148148148</v>
      </c>
      <c r="HZ141" s="35">
        <f>IF(U$11="x",0,Satokasvi!$H$6*(1+$HF141)*(1+_xlfn.XLOOKUP($HG141,$HG$67:$HG$76,HZ$67:HZ$76)))</f>
        <v>2689.8148148148148</v>
      </c>
      <c r="IA141" s="35">
        <f>IF(V$11="x",0,Satokasvi!$H$6*(1+$HF141)*(1+_xlfn.XLOOKUP($HG141,$HG$67:$HG$76,IA$67:IA$76)))</f>
        <v>2689.8148148148148</v>
      </c>
      <c r="IB141" s="35">
        <f>IF(W$11="x",0,Satokasvi!$H$6*(1+$HF141)*(1+_xlfn.XLOOKUP($HG141,$HG$67:$HG$76,IB$67:IB$76)))</f>
        <v>2689.8148148148148</v>
      </c>
      <c r="IC141" s="35">
        <f>IF(X$11="x",0,Satokasvi!$H$6*(1+$HF141)*(1+_xlfn.XLOOKUP($HG141,$HG$67:$HG$76,IC$67:IC$76)))</f>
        <v>2689.8148148148148</v>
      </c>
      <c r="ID141" s="35">
        <f>IF(Y$11="x",0,Satokasvi!$H$6*(1+$HF141)*(1+_xlfn.XLOOKUP($HG141,$HG$67:$HG$76,ID$67:ID$76)))</f>
        <v>2689.8148148148148</v>
      </c>
      <c r="IE141" s="35">
        <f>IF(Z$11="x",0,Satokasvi!$H$6*(1+$HF141)*(1+_xlfn.XLOOKUP($HG141,$HG$67:$HG$76,IE$67:IE$76)))</f>
        <v>2689.8148148148148</v>
      </c>
      <c r="IF141" s="35">
        <f>IF(AA$11="x",0,Satokasvi!$H$6*(1+$HF141)*(1+_xlfn.XLOOKUP($HG141,$HG$67:$HG$76,IF$67:IF$76)))</f>
        <v>2689.8148148148148</v>
      </c>
    </row>
    <row r="142" spans="2:240" x14ac:dyDescent="0.35">
      <c r="B142" s="15">
        <f t="shared" ca="1" si="117"/>
        <v>0.23234531076304388</v>
      </c>
      <c r="C142" s="15">
        <f t="shared" ca="1" si="117"/>
        <v>0.75786260719325782</v>
      </c>
      <c r="D142" s="15">
        <f t="shared" ca="1" si="117"/>
        <v>0.9072882175128042</v>
      </c>
      <c r="E142" s="15">
        <f t="shared" ca="1" si="117"/>
        <v>0.43022648346046244</v>
      </c>
      <c r="F142" s="15">
        <f t="shared" ca="1" si="117"/>
        <v>0.88832950472621752</v>
      </c>
      <c r="G142" s="15">
        <f t="shared" ca="1" si="117"/>
        <v>0.96861164487105578</v>
      </c>
      <c r="H142" s="15">
        <f t="shared" ca="1" si="117"/>
        <v>0.63369605237019266</v>
      </c>
      <c r="I142" s="15">
        <f t="shared" ca="1" si="117"/>
        <v>0.82490658992575749</v>
      </c>
      <c r="J142" s="15">
        <f t="shared" ca="1" si="117"/>
        <v>0.38119150781051436</v>
      </c>
      <c r="K142" s="15">
        <f t="shared" ca="1" si="117"/>
        <v>0.54288073690505556</v>
      </c>
      <c r="L142" s="15">
        <f t="shared" ca="1" si="117"/>
        <v>0.38919929427305611</v>
      </c>
      <c r="M142" s="15">
        <f t="shared" ca="1" si="117"/>
        <v>0.57914527214243416</v>
      </c>
      <c r="N142" s="15">
        <f t="shared" ca="1" si="117"/>
        <v>0.60464367979201794</v>
      </c>
      <c r="O142" s="15">
        <f t="shared" ca="1" si="117"/>
        <v>0.77730348945147187</v>
      </c>
      <c r="P142" s="15">
        <f t="shared" ca="1" si="117"/>
        <v>0.50911818792616337</v>
      </c>
      <c r="Q142" s="15">
        <f t="shared" ref="Q142:S157" ca="1" si="150">RAND()</f>
        <v>0.46334960982404749</v>
      </c>
      <c r="R142" s="15">
        <f t="shared" ca="1" si="150"/>
        <v>0.49092189944370146</v>
      </c>
      <c r="S142" s="15">
        <f t="shared" ca="1" si="150"/>
        <v>0.16653990307648237</v>
      </c>
      <c r="T142" s="15">
        <f t="shared" ca="1" si="88"/>
        <v>1.9287791499406515E-2</v>
      </c>
      <c r="U142" s="15">
        <f t="shared" ca="1" si="88"/>
        <v>0.86539981441916225</v>
      </c>
      <c r="V142" s="15">
        <f t="shared" ca="1" si="88"/>
        <v>0.22811103308042469</v>
      </c>
      <c r="W142" s="15">
        <f t="shared" ca="1" si="88"/>
        <v>1.2642763819314951E-4</v>
      </c>
      <c r="X142" s="15">
        <f t="shared" ca="1" si="88"/>
        <v>0.38480236766648412</v>
      </c>
      <c r="Y142" s="15">
        <f t="shared" ca="1" si="88"/>
        <v>9.2514268440838543E-2</v>
      </c>
      <c r="Z142" s="15">
        <f t="shared" ca="1" si="88"/>
        <v>0.60183452953518068</v>
      </c>
      <c r="AB142" s="5">
        <f ca="1">_xlfn.NORM.INV(B142,Satokasvi!$H$8,Satokasvi!$I$8)*_xlfn.BINOM.INV(1,(1-Satokasvi!$H$15),B142)</f>
        <v>0</v>
      </c>
      <c r="AC142" s="5">
        <f ca="1">_xlfn.NORM.INV(C142,Satokasvi!$H$8,Satokasvi!$I$8)*_xlfn.BINOM.INV(1,(1-Satokasvi!$H$15),C142)</f>
        <v>2674.8609250772197</v>
      </c>
      <c r="AD142" s="5">
        <f ca="1">_xlfn.NORM.INV(D142,Satokasvi!$H$8,Satokasvi!$I$8)*_xlfn.BINOM.INV(1,(1-Satokasvi!$H$15),D142)</f>
        <v>2831.0598382796402</v>
      </c>
      <c r="AE142" s="5">
        <f ca="1">_xlfn.NORM.INV(E142,Satokasvi!$H$8,Satokasvi!$I$8)*_xlfn.BINOM.INV(1,(1-Satokasvi!$H$15),E142)</f>
        <v>2456.0506037306664</v>
      </c>
      <c r="AF142" s="5">
        <f ca="1">_xlfn.NORM.INV(F142,Satokasvi!$H$8,Satokasvi!$I$8)*_xlfn.BINOM.INV(1,(1-Satokasvi!$H$15),F142)</f>
        <v>2804.4230313968433</v>
      </c>
      <c r="AG142" s="5">
        <f ca="1">_xlfn.NORM.INV(G142,Satokasvi!$H$8,Satokasvi!$I$8)*_xlfn.BINOM.INV(1,(1-Satokasvi!$H$15),G142)</f>
        <v>2965.1924176860493</v>
      </c>
      <c r="AH142" s="5">
        <f ca="1">_xlfn.NORM.INV(H142,Satokasvi!$H$8,Satokasvi!$I$8)*_xlfn.BINOM.INV(1,(1-Satokasvi!$H$15),H142)</f>
        <v>2585.4146288366469</v>
      </c>
      <c r="AI142" s="5">
        <f ca="1">_xlfn.NORM.INV(I142,Satokasvi!$H$8,Satokasvi!$I$8)*_xlfn.BINOM.INV(1,(1-Satokasvi!$H$15),I142)</f>
        <v>2733.5567455565374</v>
      </c>
      <c r="AJ142" s="5">
        <f ca="1">_xlfn.NORM.INV(J142,Satokasvi!$H$8,Satokasvi!$I$8)*_xlfn.BINOM.INV(1,(1-Satokasvi!$H$15),J142)</f>
        <v>2424.4117618315313</v>
      </c>
      <c r="AK142" s="5">
        <f ca="1">_xlfn.NORM.INV(K142,Satokasvi!$H$8,Satokasvi!$I$8)*_xlfn.BINOM.INV(1,(1-Satokasvi!$H$15),K142)</f>
        <v>2526.9234694143252</v>
      </c>
      <c r="AL142" s="5">
        <f ca="1">_xlfn.NORM.INV(L142,Satokasvi!$H$8,Satokasvi!$I$8)*_xlfn.BINOM.INV(1,(1-Satokasvi!$H$15),L142)</f>
        <v>2429.6483604439254</v>
      </c>
      <c r="AM142" s="5">
        <f ca="1">_xlfn.NORM.INV(M142,Satokasvi!$H$8,Satokasvi!$I$8)*_xlfn.BINOM.INV(1,(1-Satokasvi!$H$15),M142)</f>
        <v>2549.9268405015437</v>
      </c>
      <c r="AN142" s="5">
        <f ca="1">_xlfn.NORM.INV(N142,Satokasvi!$H$8,Satokasvi!$I$8)*_xlfn.BINOM.INV(1,(1-Satokasvi!$H$15),N142)</f>
        <v>2566.3463310964398</v>
      </c>
      <c r="AO142" s="5">
        <f ca="1">_xlfn.NORM.INV(O142,Satokasvi!$H$8,Satokasvi!$I$8)*_xlfn.BINOM.INV(1,(1-Satokasvi!$H$15),O142)</f>
        <v>2690.7795020937569</v>
      </c>
      <c r="AP142" s="5">
        <f ca="1">_xlfn.NORM.INV(P142,Satokasvi!$H$8,Satokasvi!$I$8)*_xlfn.BINOM.INV(1,(1-Satokasvi!$H$15),P142)</f>
        <v>2505.714474498056</v>
      </c>
      <c r="AQ142" s="5">
        <f ca="1">_xlfn.NORM.INV(Q142,Satokasvi!$H$8,Satokasvi!$I$8)*_xlfn.BINOM.INV(1,(1-Satokasvi!$H$15),Q142)</f>
        <v>2477.0003713130154</v>
      </c>
      <c r="AR142" s="5">
        <f ca="1">_xlfn.NORM.INV(R142,Satokasvi!$H$8,Satokasvi!$I$8)*_xlfn.BINOM.INV(1,(1-Satokasvi!$H$15),R142)</f>
        <v>2494.3106530703312</v>
      </c>
      <c r="AS142" s="5">
        <f ca="1">_xlfn.NORM.INV(S142,Satokasvi!$H$8,Satokasvi!$I$8)*_xlfn.BINOM.INV(1,(1-Satokasvi!$H$15),S142)</f>
        <v>0</v>
      </c>
      <c r="AT142" s="5">
        <f ca="1">_xlfn.NORM.INV(T142,Satokasvi!$H$8,Satokasvi!$I$8)*_xlfn.BINOM.INV(1,(1-Satokasvi!$H$15),T142)</f>
        <v>0</v>
      </c>
      <c r="AU142" s="5">
        <f ca="1">_xlfn.NORM.INV(U142,Satokasvi!$H$8,Satokasvi!$I$8)*_xlfn.BINOM.INV(1,(1-Satokasvi!$H$15),U142)</f>
        <v>2776.2264718139418</v>
      </c>
      <c r="AV142" s="5">
        <f ca="1">_xlfn.NORM.INV(V142,Satokasvi!$H$8,Satokasvi!$I$8)*_xlfn.BINOM.INV(1,(1-Satokasvi!$H$15),V142)</f>
        <v>0</v>
      </c>
      <c r="AW142" s="5">
        <f ca="1">_xlfn.NORM.INV(W142,Satokasvi!$H$8,Satokasvi!$I$8)*_xlfn.BINOM.INV(1,(1-Satokasvi!$H$15),W142)</f>
        <v>0</v>
      </c>
      <c r="AX142" s="5">
        <f ca="1">_xlfn.NORM.INV(X142,Satokasvi!$H$8,Satokasvi!$I$8)*_xlfn.BINOM.INV(1,(1-Satokasvi!$H$15),X142)</f>
        <v>2426.7770102729287</v>
      </c>
      <c r="AY142" s="5">
        <f ca="1">_xlfn.NORM.INV(Y142,Satokasvi!$H$8,Satokasvi!$I$8)*_xlfn.BINOM.INV(1,(1-Satokasvi!$H$15),Y142)</f>
        <v>0</v>
      </c>
      <c r="AZ142" s="5">
        <f ca="1">_xlfn.NORM.INV(Z142,Satokasvi!$H$8,Satokasvi!$I$8)*_xlfn.BINOM.INV(1,(1-Satokasvi!$H$15),Z142)</f>
        <v>2564.5246082424428</v>
      </c>
      <c r="BB142" s="5">
        <f ca="1">IF(C$11="x",0,_xlfn.NORM.INV(B142,Satokasvi!$H$8,Satokasvi!$I$8)*IF(C$8="x",(1+Toimenpiteet!$C$7),1)*IF(C$9="x",(1+Toimenpiteet!$C$34),1)*(1+C$30)*_xlfn.BINOM.INV(1,(1-(Satokasvi!$H$15*(1+C$41))),B142))</f>
        <v>0</v>
      </c>
      <c r="BC142" s="5">
        <f ca="1">IF(D$11="x",0,_xlfn.NORM.INV(C142,Satokasvi!$H$8,Satokasvi!$I$8)*IF(D$8="x",(1+Toimenpiteet!$C$7),1)*IF(D$9="x",(1+Toimenpiteet!$C$34),1)*(1+D$30)*_xlfn.BINOM.INV(1,(1-(Satokasvi!$H$15*(1+D$41))),C142))</f>
        <v>2674.8609250772197</v>
      </c>
      <c r="BD142" s="5">
        <f ca="1">IF(E$11="x",0,_xlfn.NORM.INV(D142,Satokasvi!$H$8,Satokasvi!$I$8)*IF(E$8="x",(1+Toimenpiteet!$C$7),1)*IF(E$9="x",(1+Toimenpiteet!$C$34),1)*(1+E$30)*_xlfn.BINOM.INV(1,(1-(Satokasvi!$H$15*(1+E$41))),D142))</f>
        <v>2831.0598382796402</v>
      </c>
      <c r="BE142" s="5">
        <f ca="1">IF(F$11="x",0,_xlfn.NORM.INV(E142,Satokasvi!$H$8,Satokasvi!$I$8)*IF(F$8="x",(1+Toimenpiteet!$C$7),1)*IF(F$9="x",(1+Toimenpiteet!$C$34),1)*(1+F$30)*_xlfn.BINOM.INV(1,(1-(Satokasvi!$H$15*(1+F$41))),E142))</f>
        <v>2456.0506037306664</v>
      </c>
      <c r="BF142" s="5">
        <f ca="1">IF(G$11="x",0,_xlfn.NORM.INV(F142,Satokasvi!$H$8,Satokasvi!$I$8)*IF(G$8="x",(1+Toimenpiteet!$C$7),1)*IF(G$9="x",(1+Toimenpiteet!$C$34),1)*(1+G$30)*_xlfn.BINOM.INV(1,(1-(Satokasvi!$H$15*(1+G$41))),F142))</f>
        <v>2804.4230313968433</v>
      </c>
      <c r="BG142" s="5">
        <f ca="1">IF(H$11="x",0,_xlfn.NORM.INV(G142,Satokasvi!$H$8,Satokasvi!$I$8)*IF(H$8="x",(1+Toimenpiteet!$C$7),1)*IF(H$9="x",(1+Toimenpiteet!$C$34),1)*(1+H$30)*_xlfn.BINOM.INV(1,(1-(Satokasvi!$H$15*(1+H$41))),G142))</f>
        <v>2965.1924176860493</v>
      </c>
      <c r="BH142" s="5">
        <f ca="1">IF(I$11="x",0,_xlfn.NORM.INV(H142,Satokasvi!$H$8,Satokasvi!$I$8)*IF(I$8="x",(1+Toimenpiteet!$C$7),1)*IF(I$9="x",(1+Toimenpiteet!$C$34),1)*(1+I$30)*_xlfn.BINOM.INV(1,(1-(Satokasvi!$H$15*(1+I$41))),H142))</f>
        <v>2585.4146288366469</v>
      </c>
      <c r="BI142" s="5">
        <f ca="1">IF(J$11="x",0,_xlfn.NORM.INV(I142,Satokasvi!$H$8,Satokasvi!$I$8)*IF(J$8="x",(1+Toimenpiteet!$C$7),1)*IF(J$9="x",(1+Toimenpiteet!$C$34),1)*(1+J$30)*_xlfn.BINOM.INV(1,(1-(Satokasvi!$H$15*(1+J$41))),I142))</f>
        <v>2733.5567455565374</v>
      </c>
      <c r="BJ142" s="5">
        <f ca="1">IF(K$11="x",0,_xlfn.NORM.INV(J142,Satokasvi!$H$8,Satokasvi!$I$8)*IF(K$8="x",(1+Toimenpiteet!$C$7),1)*IF(K$9="x",(1+Toimenpiteet!$C$34),1)*(1+K$30)*_xlfn.BINOM.INV(1,(1-(Satokasvi!$H$15*(1+K$41))),J142))</f>
        <v>2424.4117618315313</v>
      </c>
      <c r="BK142" s="5">
        <f ca="1">IF(L$11="x",0,_xlfn.NORM.INV(K142,Satokasvi!$H$8,Satokasvi!$I$8)*IF(L$8="x",(1+Toimenpiteet!$C$7),1)*IF(L$9="x",(1+Toimenpiteet!$C$34),1)*(1+L$30)*_xlfn.BINOM.INV(1,(1-(Satokasvi!$H$15*(1+L$41))),K142))</f>
        <v>2526.9234694143252</v>
      </c>
      <c r="BL142" s="5">
        <f ca="1">IF(M$11="x",0,_xlfn.NORM.INV(L142,Satokasvi!$H$8,Satokasvi!$I$8)*IF(M$8="x",(1+Toimenpiteet!$C$7),1)*IF(M$9="x",(1+Toimenpiteet!$C$34),1)*(1+M$30)*_xlfn.BINOM.INV(1,(1-(Satokasvi!$H$15*(1+M$41))),L142))</f>
        <v>2429.6483604439254</v>
      </c>
      <c r="BM142" s="5">
        <f ca="1">IF(N$11="x",0,_xlfn.NORM.INV(M142,Satokasvi!$H$8,Satokasvi!$I$8)*IF(N$8="x",(1+Toimenpiteet!$C$7),1)*IF(N$9="x",(1+Toimenpiteet!$C$34),1)*(1+N$30)*_xlfn.BINOM.INV(1,(1-(Satokasvi!$H$15*(1+N$41))),M142))</f>
        <v>2549.9268405015437</v>
      </c>
      <c r="BN142" s="5">
        <f ca="1">IF(O$11="x",0,_xlfn.NORM.INV(N142,Satokasvi!$H$8,Satokasvi!$I$8)*IF(O$8="x",(1+Toimenpiteet!$C$7),1)*IF(O$9="x",(1+Toimenpiteet!$C$34),1)*(1+O$30)*_xlfn.BINOM.INV(1,(1-(Satokasvi!$H$15*(1+O$41))),N142))</f>
        <v>2566.3463310964398</v>
      </c>
      <c r="BO142" s="5">
        <f ca="1">IF(P$11="x",0,_xlfn.NORM.INV(O142,Satokasvi!$H$8,Satokasvi!$I$8)*IF(P$8="x",(1+Toimenpiteet!$C$7),1)*IF(P$9="x",(1+Toimenpiteet!$C$34),1)*(1+P$30)*_xlfn.BINOM.INV(1,(1-(Satokasvi!$H$15*(1+P$41))),O142))</f>
        <v>2690.7795020937569</v>
      </c>
      <c r="BP142" s="5">
        <f ca="1">IF(Q$11="x",0,_xlfn.NORM.INV(P142,Satokasvi!$H$8,Satokasvi!$I$8)*IF(Q$8="x",(1+Toimenpiteet!$C$7),1)*IF(Q$9="x",(1+Toimenpiteet!$C$34),1)*(1+Q$30)*_xlfn.BINOM.INV(1,(1-(Satokasvi!$H$15*(1+Q$41))),P142))</f>
        <v>2505.714474498056</v>
      </c>
      <c r="BQ142" s="5">
        <f ca="1">IF(R$11="x",0,_xlfn.NORM.INV(Q142,Satokasvi!$H$8,Satokasvi!$I$8)*IF(R$8="x",(1+Toimenpiteet!$C$7),1)*IF(R$9="x",(1+Toimenpiteet!$C$34),1)*(1+R$30)*_xlfn.BINOM.INV(1,(1-(Satokasvi!$H$15*(1+R$41))),Q142))</f>
        <v>2477.0003713130154</v>
      </c>
      <c r="BR142" s="5">
        <f ca="1">IF(S$11="x",0,_xlfn.NORM.INV(R142,Satokasvi!$H$8,Satokasvi!$I$8)*IF(S$8="x",(1+Toimenpiteet!$C$7),1)*IF(S$9="x",(1+Toimenpiteet!$C$34),1)*(1+S$30)*_xlfn.BINOM.INV(1,(1-(Satokasvi!$H$15*(1+S$41))),R142))</f>
        <v>2494.3106530703312</v>
      </c>
      <c r="BS142" s="5">
        <f ca="1">IF(T$11="x",0,_xlfn.NORM.INV(S142,Satokasvi!$H$8,Satokasvi!$I$8)*IF(T$8="x",(1+Toimenpiteet!$C$7),1)*IF(T$9="x",(1+Toimenpiteet!$C$34),1)*(1+T$30)*_xlfn.BINOM.INV(1,(1-(Satokasvi!$H$15*(1+T$41))),S142))</f>
        <v>0</v>
      </c>
      <c r="BT142" s="5">
        <f ca="1">IF(U$11="x",0,_xlfn.NORM.INV(T142,Satokasvi!$H$8,Satokasvi!$I$8)*IF(U$8="x",(1+Toimenpiteet!$C$7),1)*IF(U$9="x",(1+Toimenpiteet!$C$34),1)*(1+U$30)*_xlfn.BINOM.INV(1,(1-(Satokasvi!$H$15*(1+U$41))),T142))</f>
        <v>0</v>
      </c>
      <c r="BU142" s="5">
        <f ca="1">IF(V$11="x",0,_xlfn.NORM.INV(U142,Satokasvi!$H$8,Satokasvi!$I$8)*IF(V$8="x",(1+Toimenpiteet!$C$7),1)*IF(V$9="x",(1+Toimenpiteet!$C$34),1)*(1+V$30)*_xlfn.BINOM.INV(1,(1-(Satokasvi!$H$15*(1+V$41))),U142))</f>
        <v>2776.2264718139418</v>
      </c>
      <c r="BV142" s="5">
        <f ca="1">IF(W$11="x",0,_xlfn.NORM.INV(V142,Satokasvi!$H$8,Satokasvi!$I$8)*IF(W$8="x",(1+Toimenpiteet!$C$7),1)*IF(W$9="x",(1+Toimenpiteet!$C$34),1)*(1+W$30)*_xlfn.BINOM.INV(1,(1-(Satokasvi!$H$15*(1+W$41))),V142))</f>
        <v>0</v>
      </c>
      <c r="BW142" s="5">
        <f ca="1">IF(X$11="x",0,_xlfn.NORM.INV(W142,Satokasvi!$H$8,Satokasvi!$I$8)*IF(X$8="x",(1+Toimenpiteet!$C$7),1)*IF(X$9="x",(1+Toimenpiteet!$C$34),1)*(1+X$30)*_xlfn.BINOM.INV(1,(1-(Satokasvi!$H$15*(1+X$41))),W142))</f>
        <v>0</v>
      </c>
      <c r="BX142" s="5">
        <f ca="1">IF(Y$11="x",0,_xlfn.NORM.INV(X142,Satokasvi!$H$8,Satokasvi!$I$8)*IF(Y$8="x",(1+Toimenpiteet!$C$7),1)*IF(Y$9="x",(1+Toimenpiteet!$C$34),1)*(1+Y$30)*_xlfn.BINOM.INV(1,(1-(Satokasvi!$H$15*(1+Y$41))),X142))</f>
        <v>2426.7770102729287</v>
      </c>
      <c r="BY142" s="5">
        <f ca="1">IF(Z$11="x",0,_xlfn.NORM.INV(Y142,Satokasvi!$H$8,Satokasvi!$I$8)*IF(Z$8="x",(1+Toimenpiteet!$C$7),1)*IF(Z$9="x",(1+Toimenpiteet!$C$34),1)*(1+Z$30)*_xlfn.BINOM.INV(1,(1-(Satokasvi!$H$15*(1+Z$41))),Y142))</f>
        <v>0</v>
      </c>
      <c r="BZ142" s="5">
        <f ca="1">IF(AA$11="x",0,_xlfn.NORM.INV(Z142,Satokasvi!$H$8,Satokasvi!$I$8)*IF(AA$8="x",(1+Toimenpiteet!$C$7),1)*IF(AA$9="x",(1+Toimenpiteet!$C$34),1)*(1+AA$30)*_xlfn.BINOM.INV(1,(1-(Satokasvi!$H$15*(1+AA$41))),Z142))</f>
        <v>2564.5246082424428</v>
      </c>
      <c r="CB142" s="35">
        <f ca="1">_xlfn.NORM.INV(RAND(),Satokasvi!$H$13,Satokasvi!$I$13)</f>
        <v>180.99645740561775</v>
      </c>
      <c r="CC142" s="35">
        <f ca="1">_xlfn.NORM.INV(RAND(),Satokasvi!$H$13,Satokasvi!$I$13)</f>
        <v>231.9220367654691</v>
      </c>
      <c r="CD142" s="35">
        <f ca="1">_xlfn.NORM.INV(RAND(),Satokasvi!$H$13,Satokasvi!$I$13)</f>
        <v>268.71036858510729</v>
      </c>
      <c r="CE142" s="35">
        <f ca="1">_xlfn.NORM.INV(RAND(),Satokasvi!$H$13,Satokasvi!$I$13)</f>
        <v>193.07290269613884</v>
      </c>
      <c r="CF142" s="35">
        <f ca="1">_xlfn.NORM.INV(RAND(),Satokasvi!$H$13,Satokasvi!$I$13)</f>
        <v>228.07351378020061</v>
      </c>
      <c r="CG142" s="35">
        <f ca="1">_xlfn.NORM.INV(RAND(),Satokasvi!$H$13,Satokasvi!$I$13)</f>
        <v>238.73988175579291</v>
      </c>
      <c r="CH142" s="35">
        <f ca="1">_xlfn.NORM.INV(RAND(),Satokasvi!$H$13,Satokasvi!$I$13)</f>
        <v>248.2764711431511</v>
      </c>
      <c r="CI142" s="35">
        <f ca="1">_xlfn.NORM.INV(RAND(),Satokasvi!$H$13,Satokasvi!$I$13)</f>
        <v>296.26658343613337</v>
      </c>
      <c r="CJ142" s="35">
        <f ca="1">_xlfn.NORM.INV(RAND(),Satokasvi!$H$13,Satokasvi!$I$13)</f>
        <v>181.84178847921794</v>
      </c>
      <c r="CK142" s="35">
        <f ca="1">_xlfn.NORM.INV(RAND(),Satokasvi!$H$13,Satokasvi!$I$13)</f>
        <v>83.072963685940366</v>
      </c>
      <c r="CL142" s="35">
        <f ca="1">_xlfn.NORM.INV(RAND(),Satokasvi!$H$13,Satokasvi!$I$13)</f>
        <v>140.7016965134755</v>
      </c>
      <c r="CM142" s="35">
        <f ca="1">_xlfn.NORM.INV(RAND(),Satokasvi!$H$13,Satokasvi!$I$13)</f>
        <v>188.11401998013952</v>
      </c>
      <c r="CN142" s="35">
        <f ca="1">_xlfn.NORM.INV(RAND(),Satokasvi!$H$13,Satokasvi!$I$13)</f>
        <v>112.6758067373525</v>
      </c>
      <c r="CO142" s="35">
        <f ca="1">_xlfn.NORM.INV(RAND(),Satokasvi!$H$13,Satokasvi!$I$13)</f>
        <v>205.23298186001585</v>
      </c>
      <c r="CP142" s="35">
        <f ca="1">_xlfn.NORM.INV(RAND(),Satokasvi!$H$13,Satokasvi!$I$13)</f>
        <v>133.72745241276317</v>
      </c>
      <c r="CQ142" s="35">
        <f ca="1">_xlfn.NORM.INV(RAND(),Satokasvi!$H$13,Satokasvi!$I$13)</f>
        <v>236.63362685439103</v>
      </c>
      <c r="CR142" s="35">
        <f ca="1">_xlfn.NORM.INV(RAND(),Satokasvi!$H$13,Satokasvi!$I$13)</f>
        <v>216.15236554628257</v>
      </c>
      <c r="CS142" s="35">
        <f ca="1">_xlfn.NORM.INV(RAND(),Satokasvi!$H$13,Satokasvi!$I$13)</f>
        <v>121.58109765625876</v>
      </c>
      <c r="CT142" s="35">
        <f ca="1">_xlfn.NORM.INV(RAND(),Satokasvi!$H$13,Satokasvi!$I$13)</f>
        <v>242.92849608533785</v>
      </c>
      <c r="CU142" s="35">
        <f ca="1">_xlfn.NORM.INV(RAND(),Satokasvi!$H$13,Satokasvi!$I$13)</f>
        <v>145.82029893910624</v>
      </c>
      <c r="CV142" s="35">
        <f ca="1">_xlfn.NORM.INV(RAND(),Satokasvi!$H$13,Satokasvi!$I$13)</f>
        <v>186.33008657466186</v>
      </c>
      <c r="CW142" s="35">
        <f ca="1">_xlfn.NORM.INV(RAND(),Satokasvi!$H$13,Satokasvi!$I$13)</f>
        <v>198.00240413056881</v>
      </c>
      <c r="CX142" s="35">
        <f ca="1">_xlfn.NORM.INV(RAND(),Satokasvi!$H$13,Satokasvi!$I$13)</f>
        <v>187.06962214369639</v>
      </c>
      <c r="CY142" s="35">
        <f ca="1">_xlfn.NORM.INV(RAND(),Satokasvi!$H$13,Satokasvi!$I$13)</f>
        <v>220.49552040794228</v>
      </c>
      <c r="CZ142" s="35">
        <f ca="1">_xlfn.NORM.INV(RAND(),Satokasvi!$H$13,Satokasvi!$I$13)</f>
        <v>196.83950711241056</v>
      </c>
      <c r="DB142" s="37">
        <f ca="1">(AB142*(CB142/1000)+(Satokasvi!$E$28-Satokasvi!$E$7))/(1+$C$13)^DB$61</f>
        <v>-257.28155339805824</v>
      </c>
      <c r="DC142" s="37">
        <f ca="1">(AC142*(CC142/1000)+(Satokasvi!$E$28-Satokasvi!$E$7))/(1+$C$13)^DC$61</f>
        <v>334.96012235674965</v>
      </c>
      <c r="DD142" s="37">
        <f ca="1">(AD142*(CD142/1000)+(Satokasvi!$E$28-Satokasvi!$E$7))/(1+$C$13)^DD$61</f>
        <v>453.66787187524079</v>
      </c>
      <c r="DE142" s="37">
        <f ca="1">(AE142*(CE142/1000)+(Satokasvi!$E$28-Satokasvi!$E$7))/(1+$C$13)^DE$61</f>
        <v>185.86866435180013</v>
      </c>
      <c r="DF142" s="37">
        <f ca="1">(AF142*(CF142/1000)+(Satokasvi!$E$28-Satokasvi!$E$7))/(1+$C$13)^DF$61</f>
        <v>323.14585756867035</v>
      </c>
      <c r="DG142" s="37">
        <f ca="1">(AG142*(CG142/1000)+(Satokasvi!$E$28-Satokasvi!$E$7))/(1+$C$13)^DG$61</f>
        <v>370.92989014722286</v>
      </c>
      <c r="DH142" s="37">
        <f ca="1">(AH142*(CH142/1000)+(Satokasvi!$E$28-Satokasvi!$E$7))/(1+$C$13)^DH$61</f>
        <v>306.45225586547457</v>
      </c>
      <c r="DI142" s="37">
        <f ca="1">(AI142*(CI142/1000)+(Satokasvi!$E$28-Satokasvi!$E$7))/(1+$C$13)^DI$61</f>
        <v>430.11871344324106</v>
      </c>
      <c r="DJ142" s="37">
        <f ca="1">(AJ142*(CJ142/1000)+(Satokasvi!$E$28-Satokasvi!$E$7))/(1+$C$13)^DJ$61</f>
        <v>134.78156430636156</v>
      </c>
      <c r="DK142" s="37">
        <f ca="1">(AK142*(CK142/1000)+(Satokasvi!$E$28-Satokasvi!$E$7))/(1+$C$13)^DK$61</f>
        <v>-40.985420845212687</v>
      </c>
      <c r="DL142" s="37">
        <f ca="1">(AL142*(CL142/1000)+(Satokasvi!$E$28-Satokasvi!$E$7))/(1+$C$13)^DL$61</f>
        <v>55.52215407460141</v>
      </c>
      <c r="DM142" s="37">
        <f ca="1">(AM142*(CM142/1000)+(Satokasvi!$E$28-Satokasvi!$E$7))/(1+$C$13)^DM$61</f>
        <v>150.57012055988764</v>
      </c>
      <c r="DN142" s="37">
        <f ca="1">(AN142*(CN142/1000)+(Satokasvi!$E$28-Satokasvi!$E$7))/(1+$C$13)^DN$61</f>
        <v>16.455286659330156</v>
      </c>
      <c r="DO142" s="37">
        <f ca="1">(AO142*(CO142/1000)+(Satokasvi!$E$28-Satokasvi!$E$7))/(1+$C$13)^DO$61</f>
        <v>189.8972973454679</v>
      </c>
      <c r="DP142" s="37">
        <f ca="1">(AP142*(CP142/1000)+(Satokasvi!$E$28-Satokasvi!$E$7))/(1+$C$13)^DP$61</f>
        <v>44.983490926479185</v>
      </c>
      <c r="DQ142" s="37">
        <f ca="1">(AQ142*(CQ142/1000)+(Satokasvi!$E$28-Satokasvi!$E$7))/(1+$C$13)^DQ$61</f>
        <v>200.12481645167895</v>
      </c>
      <c r="DR142" s="37">
        <f ca="1">(AR142*(CR142/1000)+(Satokasvi!$E$28-Satokasvi!$E$7))/(1+$C$13)^DR$61</f>
        <v>165.8659532286342</v>
      </c>
      <c r="DS142" s="37">
        <f ca="1">(AS142*(CS142/1000)+(Satokasvi!$E$28-Satokasvi!$E$7))/(1+$C$13)^DS$61</f>
        <v>-155.65957101831492</v>
      </c>
      <c r="DT142" s="37">
        <f ca="1">(AT142*(CT142/1000)+(Satokasvi!$E$28-Satokasvi!$E$7))/(1+$C$13)^DT$61</f>
        <v>-151.12579710516013</v>
      </c>
      <c r="DU142" s="37">
        <f ca="1">(AU142*(CU142/1000)+(Satokasvi!$E$28-Satokasvi!$E$7))/(1+$C$13)^DU$61</f>
        <v>77.420577071025946</v>
      </c>
      <c r="DV142" s="37">
        <f ca="1">(AV142*(CV142/1000)+(Satokasvi!$E$28-Satokasvi!$E$7))/(1+$C$13)^DV$61</f>
        <v>-142.45055811590174</v>
      </c>
      <c r="DW142" s="37">
        <f ca="1">(AW142*(CW142/1000)+(Satokasvi!$E$28-Satokasvi!$E$7))/(1+$C$13)^DW$61</f>
        <v>-138.30151273388518</v>
      </c>
      <c r="DX142" s="37">
        <f ca="1">(AX142*(CX142/1000)+(Satokasvi!$E$28-Satokasvi!$E$7))/(1+$C$13)^DX$61</f>
        <v>95.752710749370976</v>
      </c>
      <c r="DY142" s="37">
        <f ca="1">(AY142*(CY142/1000)+(Satokasvi!$E$28-Satokasvi!$E$7))/(1+$C$13)^DY$61</f>
        <v>-130.36244012997</v>
      </c>
      <c r="DZ142" s="37">
        <f ca="1">(AZ142*(CZ142/1000)+(Satokasvi!$E$28-Satokasvi!$E$7))/(1+$C$13)^DZ$61</f>
        <v>114.5297008186981</v>
      </c>
      <c r="EB142" s="37">
        <f ca="1">IF(C$11="x",Toimenpiteet!$E$115,BB142*(CB142/1000)+(Satokasvi!$E$28-Satokasvi!$E$7)+IF(C$8="x",Toimenpiteet!$E$29,0)+IF(C$9="x",Toimenpiteet!$E$60,0)+IF(C$10="x",Toimenpiteet!$E$88,0))/(1+$C$13)^EB$61</f>
        <v>-257.28155339805824</v>
      </c>
      <c r="EC142" s="37">
        <f ca="1">IF(D$11="x",Toimenpiteet!$E$115,BC142*(CC142/1000)+(Satokasvi!$E$28-Satokasvi!$E$7)+IF(D$8="x",Toimenpiteet!$E$29,0)+IF(D$9="x",Toimenpiteet!$E$60,0)+IF(D$10="x",Toimenpiteet!$E$88,0))/(1+$C$13)^EC$61</f>
        <v>334.96012235674965</v>
      </c>
      <c r="ED142" s="37">
        <f ca="1">IF(E$11="x",Toimenpiteet!$E$115,BD142*(CD142/1000)+(Satokasvi!$E$28-Satokasvi!$E$7)+IF(E$8="x",Toimenpiteet!$E$29,0)+IF(E$9="x",Toimenpiteet!$E$60,0)+IF(E$10="x",Toimenpiteet!$E$88,0))/(1+$C$13)^ED$61</f>
        <v>453.66787187524079</v>
      </c>
      <c r="EE142" s="37">
        <f ca="1">IF(F$11="x",Toimenpiteet!$E$115,BE142*(CE142/1000)+(Satokasvi!$E$28-Satokasvi!$E$7)+IF(F$8="x",Toimenpiteet!$E$29,0)+IF(F$9="x",Toimenpiteet!$E$60,0)+IF(F$10="x",Toimenpiteet!$E$88,0))/(1+$C$13)^EE$61</f>
        <v>185.86866435180013</v>
      </c>
      <c r="EF142" s="37">
        <f ca="1">IF(G$11="x",Toimenpiteet!$E$115,BF142*(CF142/1000)+(Satokasvi!$E$28-Satokasvi!$E$7)+IF(G$8="x",Toimenpiteet!$E$29,0)+IF(G$9="x",Toimenpiteet!$E$60,0)+IF(G$10="x",Toimenpiteet!$E$88,0))/(1+$C$13)^EF$61</f>
        <v>323.14585756867035</v>
      </c>
      <c r="EG142" s="37">
        <f ca="1">IF(H$11="x",Toimenpiteet!$E$115,BG142*(CG142/1000)+(Satokasvi!$E$28-Satokasvi!$E$7)+IF(H$8="x",Toimenpiteet!$E$29,0)+IF(H$9="x",Toimenpiteet!$E$60,0)+IF(H$10="x",Toimenpiteet!$E$88,0))/(1+$C$13)^EG$61</f>
        <v>370.92989014722286</v>
      </c>
      <c r="EH142" s="37">
        <f ca="1">IF(I$11="x",Toimenpiteet!$E$115,BH142*(CH142/1000)+(Satokasvi!$E$28-Satokasvi!$E$7)+IF(I$8="x",Toimenpiteet!$E$29,0)+IF(I$9="x",Toimenpiteet!$E$60,0)+IF(I$10="x",Toimenpiteet!$E$88,0))/(1+$C$13)^EH$61</f>
        <v>306.45225586547457</v>
      </c>
      <c r="EI142" s="37">
        <f ca="1">IF(J$11="x",Toimenpiteet!$E$115,BI142*(CI142/1000)+(Satokasvi!$E$28-Satokasvi!$E$7)+IF(J$8="x",Toimenpiteet!$E$29,0)+IF(J$9="x",Toimenpiteet!$E$60,0)+IF(J$10="x",Toimenpiteet!$E$88,0))/(1+$C$13)^EI$61</f>
        <v>430.11871344324106</v>
      </c>
      <c r="EJ142" s="37">
        <f ca="1">IF(K$11="x",Toimenpiteet!$E$115,BJ142*(CJ142/1000)+(Satokasvi!$E$28-Satokasvi!$E$7)+IF(K$8="x",Toimenpiteet!$E$29,0)+IF(K$9="x",Toimenpiteet!$E$60,0)+IF(K$10="x",Toimenpiteet!$E$88,0))/(1+$C$13)^EJ$61</f>
        <v>134.78156430636156</v>
      </c>
      <c r="EK142" s="37">
        <f ca="1">IF(L$11="x",Toimenpiteet!$E$115,BK142*(CK142/1000)+(Satokasvi!$E$28-Satokasvi!$E$7)+IF(L$8="x",Toimenpiteet!$E$29,0)+IF(L$9="x",Toimenpiteet!$E$60,0)+IF(L$10="x",Toimenpiteet!$E$88,0))/(1+$C$13)^EK$61</f>
        <v>-40.985420845212687</v>
      </c>
      <c r="EL142" s="37">
        <f ca="1">IF(M$11="x",Toimenpiteet!$E$115,BL142*(CL142/1000)+(Satokasvi!$E$28-Satokasvi!$E$7)+IF(M$8="x",Toimenpiteet!$E$29,0)+IF(M$9="x",Toimenpiteet!$E$60,0)+IF(M$10="x",Toimenpiteet!$E$88,0))/(1+$C$13)^EL$61</f>
        <v>55.52215407460141</v>
      </c>
      <c r="EM142" s="37">
        <f ca="1">IF(N$11="x",Toimenpiteet!$E$115,BM142*(CM142/1000)+(Satokasvi!$E$28-Satokasvi!$E$7)+IF(N$8="x",Toimenpiteet!$E$29,0)+IF(N$9="x",Toimenpiteet!$E$60,0)+IF(N$10="x",Toimenpiteet!$E$88,0))/(1+$C$13)^EM$61</f>
        <v>150.57012055988764</v>
      </c>
      <c r="EN142" s="37">
        <f ca="1">IF(O$11="x",Toimenpiteet!$E$115,BN142*(CN142/1000)+(Satokasvi!$E$28-Satokasvi!$E$7)+IF(O$8="x",Toimenpiteet!$E$29,0)+IF(O$9="x",Toimenpiteet!$E$60,0)+IF(O$10="x",Toimenpiteet!$E$88,0))/(1+$C$13)^EN$61</f>
        <v>16.455286659330156</v>
      </c>
      <c r="EO142" s="37">
        <f ca="1">IF(P$11="x",Toimenpiteet!$E$115,BO142*(CO142/1000)+(Satokasvi!$E$28-Satokasvi!$E$7)+IF(P$8="x",Toimenpiteet!$E$29,0)+IF(P$9="x",Toimenpiteet!$E$60,0)+IF(P$10="x",Toimenpiteet!$E$88,0))/(1+$C$13)^EO$61</f>
        <v>189.8972973454679</v>
      </c>
      <c r="EP142" s="37">
        <f ca="1">IF(Q$11="x",Toimenpiteet!$E$115,BP142*(CP142/1000)+(Satokasvi!$E$28-Satokasvi!$E$7)+IF(Q$8="x",Toimenpiteet!$E$29,0)+IF(Q$9="x",Toimenpiteet!$E$60,0)+IF(Q$10="x",Toimenpiteet!$E$88,0))/(1+$C$13)^EP$61</f>
        <v>44.983490926479185</v>
      </c>
      <c r="EQ142" s="37">
        <f ca="1">IF(R$11="x",Toimenpiteet!$E$115,BQ142*(CQ142/1000)+(Satokasvi!$E$28-Satokasvi!$E$7)+IF(R$8="x",Toimenpiteet!$E$29,0)+IF(R$9="x",Toimenpiteet!$E$60,0)+IF(R$10="x",Toimenpiteet!$E$88,0))/(1+$C$13)^EQ$61</f>
        <v>200.12481645167895</v>
      </c>
      <c r="ER142" s="37">
        <f ca="1">IF(S$11="x",Toimenpiteet!$E$115,BR142*(CR142/1000)+(Satokasvi!$E$28-Satokasvi!$E$7)+IF(S$8="x",Toimenpiteet!$E$29,0)+IF(S$9="x",Toimenpiteet!$E$60,0)+IF(S$10="x",Toimenpiteet!$E$88,0))/(1+$C$13)^ER$61</f>
        <v>165.8659532286342</v>
      </c>
      <c r="ES142" s="37">
        <f ca="1">IF(T$11="x",Toimenpiteet!$E$115,BS142*(CS142/1000)+(Satokasvi!$E$28-Satokasvi!$E$7)+IF(T$8="x",Toimenpiteet!$E$29,0)+IF(T$9="x",Toimenpiteet!$E$60,0)+IF(T$10="x",Toimenpiteet!$E$88,0))/(1+$C$13)^ES$61</f>
        <v>-155.65957101831492</v>
      </c>
      <c r="ET142" s="37">
        <f ca="1">IF(U$11="x",Toimenpiteet!$E$115,BT142*(CT142/1000)+(Satokasvi!$E$28-Satokasvi!$E$7)+IF(U$8="x",Toimenpiteet!$E$29,0)+IF(U$9="x",Toimenpiteet!$E$60,0)+IF(U$10="x",Toimenpiteet!$E$88,0))/(1+$C$13)^ET$61</f>
        <v>-151.12579710516013</v>
      </c>
      <c r="EU142" s="37">
        <f ca="1">IF(V$11="x",Toimenpiteet!$E$115,BU142*(CU142/1000)+(Satokasvi!$E$28-Satokasvi!$E$7)+IF(V$8="x",Toimenpiteet!$E$29,0)+IF(V$9="x",Toimenpiteet!$E$60,0)+IF(V$10="x",Toimenpiteet!$E$88,0))/(1+$C$13)^EU$61</f>
        <v>77.420577071025946</v>
      </c>
      <c r="EV142" s="37">
        <f ca="1">IF(W$11="x",Toimenpiteet!$E$115,BV142*(CV142/1000)+(Satokasvi!$E$28-Satokasvi!$E$7)+IF(W$8="x",Toimenpiteet!$E$29,0)+IF(W$9="x",Toimenpiteet!$E$60,0)+IF(W$10="x",Toimenpiteet!$E$88,0))/(1+$C$13)^EV$61</f>
        <v>-142.45055811590174</v>
      </c>
      <c r="EW142" s="37">
        <f ca="1">IF(X$11="x",Toimenpiteet!$E$115,BW142*(CW142/1000)+(Satokasvi!$E$28-Satokasvi!$E$7)+IF(X$8="x",Toimenpiteet!$E$29,0)+IF(X$9="x",Toimenpiteet!$E$60,0)+IF(X$10="x",Toimenpiteet!$E$88,0))/(1+$C$13)^EW$61</f>
        <v>-138.30151273388518</v>
      </c>
      <c r="EX142" s="37">
        <f ca="1">IF(Y$11="x",Toimenpiteet!$E$115,BX142*(CX142/1000)+(Satokasvi!$E$28-Satokasvi!$E$7)+IF(Y$8="x",Toimenpiteet!$E$29,0)+IF(Y$9="x",Toimenpiteet!$E$60,0)+IF(Y$10="x",Toimenpiteet!$E$88,0))/(1+$C$13)^EX$61</f>
        <v>95.752710749370976</v>
      </c>
      <c r="EY142" s="37">
        <f ca="1">IF(Z$11="x",Toimenpiteet!$E$115,BY142*(CY142/1000)+(Satokasvi!$E$28-Satokasvi!$E$7)+IF(Z$8="x",Toimenpiteet!$E$29,0)+IF(Z$9="x",Toimenpiteet!$E$60,0)+IF(Z$10="x",Toimenpiteet!$E$88,0))/(1+$C$13)^EY$61</f>
        <v>-130.36244012997</v>
      </c>
      <c r="EZ142" s="37">
        <f ca="1">IF(AA$11="x",Toimenpiteet!$E$115,BZ142*(CZ142/1000)+(Satokasvi!$E$28-Satokasvi!$E$7)+IF(AA$8="x",Toimenpiteet!$E$29,0)+IF(AA$9="x",Toimenpiteet!$E$60,0)+IF(AA$10="x",Toimenpiteet!$E$88,0))/(1+$C$13)^EZ$61</f>
        <v>114.5297008186981</v>
      </c>
      <c r="FA142" s="37"/>
      <c r="FB142" s="37">
        <f t="shared" ca="1" si="118"/>
        <v>-257.28155339805824</v>
      </c>
      <c r="FC142" s="37">
        <f t="shared" ca="1" si="119"/>
        <v>77.678568958691415</v>
      </c>
      <c r="FD142" s="37">
        <f t="shared" ca="1" si="120"/>
        <v>531.34644083393221</v>
      </c>
      <c r="FE142" s="37">
        <f t="shared" ca="1" si="121"/>
        <v>717.21510518573234</v>
      </c>
      <c r="FF142" s="37">
        <f t="shared" ca="1" si="122"/>
        <v>1040.3609627544026</v>
      </c>
      <c r="FG142" s="37">
        <f t="shared" ca="1" si="123"/>
        <v>1411.2908529016254</v>
      </c>
      <c r="FH142" s="37">
        <f t="shared" ca="1" si="124"/>
        <v>1717.7431087671</v>
      </c>
      <c r="FI142" s="37">
        <f t="shared" ca="1" si="125"/>
        <v>2147.861822210341</v>
      </c>
      <c r="FJ142" s="37">
        <f t="shared" ca="1" si="126"/>
        <v>2282.6433865167023</v>
      </c>
      <c r="FK142" s="37">
        <f t="shared" ca="1" si="127"/>
        <v>2241.6579656714898</v>
      </c>
      <c r="FL142" s="37">
        <f t="shared" ca="1" si="128"/>
        <v>2297.1801197460913</v>
      </c>
      <c r="FM142" s="37">
        <f t="shared" ca="1" si="129"/>
        <v>2447.7502403059789</v>
      </c>
      <c r="FN142" s="37">
        <f t="shared" ca="1" si="130"/>
        <v>2464.2055269653092</v>
      </c>
      <c r="FO142" s="37">
        <f t="shared" ca="1" si="131"/>
        <v>2654.1028243107771</v>
      </c>
      <c r="FP142" s="37">
        <f t="shared" ca="1" si="132"/>
        <v>2699.0863152372563</v>
      </c>
      <c r="FQ142" s="37">
        <f t="shared" ca="1" si="133"/>
        <v>2899.211131688935</v>
      </c>
      <c r="FR142" s="37">
        <f t="shared" ca="1" si="134"/>
        <v>3065.0770849175692</v>
      </c>
      <c r="FS142" s="37">
        <f t="shared" ca="1" si="135"/>
        <v>2909.4175138992541</v>
      </c>
      <c r="FT142" s="37">
        <f t="shared" ca="1" si="136"/>
        <v>2758.2917167940941</v>
      </c>
      <c r="FU142" s="37">
        <f t="shared" ca="1" si="137"/>
        <v>2835.71229386512</v>
      </c>
      <c r="FV142" s="37">
        <f t="shared" ca="1" si="138"/>
        <v>2693.2617357492181</v>
      </c>
      <c r="FW142" s="37">
        <f t="shared" ca="1" si="139"/>
        <v>2554.9602230153328</v>
      </c>
      <c r="FX142" s="37">
        <f t="shared" ca="1" si="140"/>
        <v>2650.7129337647038</v>
      </c>
      <c r="FY142" s="37">
        <f t="shared" ca="1" si="141"/>
        <v>2520.350493634734</v>
      </c>
      <c r="FZ142" s="37">
        <f t="shared" ca="1" si="142"/>
        <v>2634.8801944534321</v>
      </c>
      <c r="GA142" s="37"/>
      <c r="GB142" s="37">
        <f t="shared" ca="1" si="143"/>
        <v>-257.28155339805824</v>
      </c>
      <c r="GC142" s="37">
        <f t="shared" ca="1" si="144"/>
        <v>77.678568958691415</v>
      </c>
      <c r="GD142" s="37">
        <f t="shared" ca="1" si="94"/>
        <v>531.34644083393221</v>
      </c>
      <c r="GE142" s="37">
        <f t="shared" ca="1" si="95"/>
        <v>717.21510518573234</v>
      </c>
      <c r="GF142" s="37">
        <f t="shared" ca="1" si="96"/>
        <v>1040.3609627544026</v>
      </c>
      <c r="GG142" s="37">
        <f t="shared" ca="1" si="97"/>
        <v>1411.2908529016254</v>
      </c>
      <c r="GH142" s="37">
        <f t="shared" ca="1" si="98"/>
        <v>1717.7431087671</v>
      </c>
      <c r="GI142" s="37">
        <f t="shared" ca="1" si="99"/>
        <v>2147.861822210341</v>
      </c>
      <c r="GJ142" s="37">
        <f t="shared" ca="1" si="100"/>
        <v>2282.6433865167023</v>
      </c>
      <c r="GK142" s="37">
        <f t="shared" ca="1" si="101"/>
        <v>2241.6579656714898</v>
      </c>
      <c r="GL142" s="37">
        <f t="shared" ca="1" si="102"/>
        <v>2297.1801197460913</v>
      </c>
      <c r="GM142" s="37">
        <f t="shared" ca="1" si="103"/>
        <v>2447.7502403059789</v>
      </c>
      <c r="GN142" s="37">
        <f t="shared" ca="1" si="104"/>
        <v>2464.2055269653092</v>
      </c>
      <c r="GO142" s="37">
        <f t="shared" ca="1" si="105"/>
        <v>2654.1028243107771</v>
      </c>
      <c r="GP142" s="37">
        <f t="shared" ca="1" si="106"/>
        <v>2699.0863152372563</v>
      </c>
      <c r="GQ142" s="37">
        <f t="shared" ca="1" si="107"/>
        <v>2899.211131688935</v>
      </c>
      <c r="GR142" s="37">
        <f t="shared" ca="1" si="108"/>
        <v>3065.0770849175692</v>
      </c>
      <c r="GS142" s="37">
        <f t="shared" ca="1" si="109"/>
        <v>2909.4175138992541</v>
      </c>
      <c r="GT142" s="37">
        <f t="shared" ca="1" si="110"/>
        <v>2758.2917167940941</v>
      </c>
      <c r="GU142" s="37">
        <f t="shared" ca="1" si="111"/>
        <v>2835.71229386512</v>
      </c>
      <c r="GV142" s="37">
        <f t="shared" ca="1" si="112"/>
        <v>2693.2617357492181</v>
      </c>
      <c r="GW142" s="37">
        <f t="shared" ca="1" si="113"/>
        <v>2554.9602230153328</v>
      </c>
      <c r="GX142" s="37">
        <f t="shared" ca="1" si="114"/>
        <v>2650.7129337647038</v>
      </c>
      <c r="GY142" s="37">
        <f t="shared" ca="1" si="115"/>
        <v>2520.350493634734</v>
      </c>
      <c r="GZ142" s="37">
        <f t="shared" ca="1" si="116"/>
        <v>2634.8801944534321</v>
      </c>
      <c r="HA142" s="37"/>
      <c r="HB142" s="37">
        <f t="shared" ca="1" si="147"/>
        <v>1040.3609627544026</v>
      </c>
      <c r="HC142" s="37">
        <f t="shared" ca="1" si="145"/>
        <v>1040.3609627544026</v>
      </c>
      <c r="HD142" s="37">
        <f t="shared" ca="1" si="146"/>
        <v>0</v>
      </c>
      <c r="HE142" s="5"/>
      <c r="HF142" s="37">
        <f t="shared" si="149"/>
        <v>0.16666666666666663</v>
      </c>
      <c r="HG142" s="37">
        <f>$HG$69</f>
        <v>-5.5555555555555552E-2</v>
      </c>
      <c r="HH142" s="19">
        <f>IF(C$11="x",0,Satokasvi!$H$6*(1+$HF142)*(1+_xlfn.XLOOKUP($HG142,$HG$67:$HG$76,HH$67:HH$76)))</f>
        <v>2900.462962962963</v>
      </c>
      <c r="HI142" s="35">
        <f>IF(D$11="x",0,Satokasvi!$H$6*(1+$HF142)*(1+_xlfn.XLOOKUP($HG142,$HG$67:$HG$76,HI$67:HI$76)))</f>
        <v>2884.2592592592591</v>
      </c>
      <c r="HJ142" s="35">
        <f>IF(E$11="x",0,Satokasvi!$H$6*(1+$HF142)*(1+_xlfn.XLOOKUP($HG142,$HG$67:$HG$76,HJ$67:HJ$76)))</f>
        <v>2868.0555555555557</v>
      </c>
      <c r="HK142" s="35">
        <f>IF(F$11="x",0,Satokasvi!$H$6*(1+$HF142)*(1+_xlfn.XLOOKUP($HG142,$HG$67:$HG$76,HK$67:HK$76)))</f>
        <v>2851.8518518518517</v>
      </c>
      <c r="HL142" s="35">
        <f>IF(G$11="x",0,Satokasvi!$H$6*(1+$HF142)*(1+_xlfn.XLOOKUP($HG142,$HG$67:$HG$76,HL$67:HL$76)))</f>
        <v>2835.6481481481478</v>
      </c>
      <c r="HM142" s="35">
        <f>IF(H$11="x",0,Satokasvi!$H$6*(1+$HF142)*(1+_xlfn.XLOOKUP($HG142,$HG$67:$HG$76,HM$67:HM$76)))</f>
        <v>2819.4444444444443</v>
      </c>
      <c r="HN142" s="35">
        <f>IF(I$11="x",0,Satokasvi!$H$6*(1+$HF142)*(1+_xlfn.XLOOKUP($HG142,$HG$67:$HG$76,HN$67:HN$76)))</f>
        <v>2803.2407407407409</v>
      </c>
      <c r="HO142" s="35">
        <f>IF(J$11="x",0,Satokasvi!$H$6*(1+$HF142)*(1+_xlfn.XLOOKUP($HG142,$HG$67:$HG$76,HO$67:HO$76)))</f>
        <v>2787.037037037037</v>
      </c>
      <c r="HP142" s="35">
        <f>IF(K$11="x",0,Satokasvi!$H$6*(1+$HF142)*(1+_xlfn.XLOOKUP($HG142,$HG$67:$HG$76,HP$67:HP$76)))</f>
        <v>2770.833333333333</v>
      </c>
      <c r="HQ142" s="35">
        <f>IF(L$11="x",0,Satokasvi!$H$6*(1+$HF142)*(1+_xlfn.XLOOKUP($HG142,$HG$67:$HG$76,HQ$67:HQ$76)))</f>
        <v>2754.6296296296296</v>
      </c>
      <c r="HR142" s="35">
        <f>IF(M$11="x",0,Satokasvi!$H$6*(1+$HF142)*(1+_xlfn.XLOOKUP($HG142,$HG$67:$HG$76,HR$67:HR$76)))</f>
        <v>2754.6296296296296</v>
      </c>
      <c r="HS142" s="35">
        <f>IF(N$11="x",0,Satokasvi!$H$6*(1+$HF142)*(1+_xlfn.XLOOKUP($HG142,$HG$67:$HG$76,HS$67:HS$76)))</f>
        <v>2754.6296296296296</v>
      </c>
      <c r="HT142" s="35">
        <f>IF(O$11="x",0,Satokasvi!$H$6*(1+$HF142)*(1+_xlfn.XLOOKUP($HG142,$HG$67:$HG$76,HT$67:HT$76)))</f>
        <v>2754.6296296296296</v>
      </c>
      <c r="HU142" s="35">
        <f>IF(P$11="x",0,Satokasvi!$H$6*(1+$HF142)*(1+_xlfn.XLOOKUP($HG142,$HG$67:$HG$76,HU$67:HU$76)))</f>
        <v>2754.6296296296296</v>
      </c>
      <c r="HV142" s="35">
        <f>IF(Q$11="x",0,Satokasvi!$H$6*(1+$HF142)*(1+_xlfn.XLOOKUP($HG142,$HG$67:$HG$76,HV$67:HV$76)))</f>
        <v>2754.6296296296296</v>
      </c>
      <c r="HW142" s="35">
        <f>IF(R$11="x",0,Satokasvi!$H$6*(1+$HF142)*(1+_xlfn.XLOOKUP($HG142,$HG$67:$HG$76,HW$67:HW$76)))</f>
        <v>2754.6296296296296</v>
      </c>
      <c r="HX142" s="35">
        <f>IF(S$11="x",0,Satokasvi!$H$6*(1+$HF142)*(1+_xlfn.XLOOKUP($HG142,$HG$67:$HG$76,HX$67:HX$76)))</f>
        <v>2754.6296296296296</v>
      </c>
      <c r="HY142" s="35">
        <f>IF(T$11="x",0,Satokasvi!$H$6*(1+$HF142)*(1+_xlfn.XLOOKUP($HG142,$HG$67:$HG$76,HY$67:HY$76)))</f>
        <v>2754.6296296296296</v>
      </c>
      <c r="HZ142" s="35">
        <f>IF(U$11="x",0,Satokasvi!$H$6*(1+$HF142)*(1+_xlfn.XLOOKUP($HG142,$HG$67:$HG$76,HZ$67:HZ$76)))</f>
        <v>2754.6296296296296</v>
      </c>
      <c r="IA142" s="35">
        <f>IF(V$11="x",0,Satokasvi!$H$6*(1+$HF142)*(1+_xlfn.XLOOKUP($HG142,$HG$67:$HG$76,IA$67:IA$76)))</f>
        <v>2754.6296296296296</v>
      </c>
      <c r="IB142" s="35">
        <f>IF(W$11="x",0,Satokasvi!$H$6*(1+$HF142)*(1+_xlfn.XLOOKUP($HG142,$HG$67:$HG$76,IB$67:IB$76)))</f>
        <v>2754.6296296296296</v>
      </c>
      <c r="IC142" s="35">
        <f>IF(X$11="x",0,Satokasvi!$H$6*(1+$HF142)*(1+_xlfn.XLOOKUP($HG142,$HG$67:$HG$76,IC$67:IC$76)))</f>
        <v>2754.6296296296296</v>
      </c>
      <c r="ID142" s="35">
        <f>IF(Y$11="x",0,Satokasvi!$H$6*(1+$HF142)*(1+_xlfn.XLOOKUP($HG142,$HG$67:$HG$76,ID$67:ID$76)))</f>
        <v>2754.6296296296296</v>
      </c>
      <c r="IE142" s="35">
        <f>IF(Z$11="x",0,Satokasvi!$H$6*(1+$HF142)*(1+_xlfn.XLOOKUP($HG142,$HG$67:$HG$76,IE$67:IE$76)))</f>
        <v>2754.6296296296296</v>
      </c>
      <c r="IF142" s="35">
        <f>IF(AA$11="x",0,Satokasvi!$H$6*(1+$HF142)*(1+_xlfn.XLOOKUP($HG142,$HG$67:$HG$76,IF$67:IF$76)))</f>
        <v>2754.6296296296296</v>
      </c>
    </row>
    <row r="143" spans="2:240" x14ac:dyDescent="0.35">
      <c r="B143" s="15">
        <f t="shared" ref="B143:Q158" ca="1" si="151">RAND()</f>
        <v>0.45372639550113125</v>
      </c>
      <c r="C143" s="15">
        <f t="shared" ca="1" si="151"/>
        <v>0.27837745841774764</v>
      </c>
      <c r="D143" s="15">
        <f t="shared" ca="1" si="151"/>
        <v>5.6015391108926504E-2</v>
      </c>
      <c r="E143" s="15">
        <f t="shared" ca="1" si="151"/>
        <v>0.31857586972837182</v>
      </c>
      <c r="F143" s="15">
        <f t="shared" ca="1" si="151"/>
        <v>0.78864152244326269</v>
      </c>
      <c r="G143" s="15">
        <f t="shared" ca="1" si="151"/>
        <v>0.63522524230167832</v>
      </c>
      <c r="H143" s="15">
        <f t="shared" ca="1" si="151"/>
        <v>0.43074790176485933</v>
      </c>
      <c r="I143" s="15">
        <f t="shared" ca="1" si="151"/>
        <v>0.38591420980138735</v>
      </c>
      <c r="J143" s="15">
        <f t="shared" ca="1" si="151"/>
        <v>0.53533896723902374</v>
      </c>
      <c r="K143" s="15">
        <f t="shared" ca="1" si="151"/>
        <v>0.57414835789903684</v>
      </c>
      <c r="L143" s="15">
        <f t="shared" ca="1" si="151"/>
        <v>0.80287889670226076</v>
      </c>
      <c r="M143" s="15">
        <f t="shared" ca="1" si="151"/>
        <v>0.86023803840198265</v>
      </c>
      <c r="N143" s="15">
        <f t="shared" ca="1" si="151"/>
        <v>0.16263423829726875</v>
      </c>
      <c r="O143" s="15">
        <f t="shared" ca="1" si="151"/>
        <v>0.45311900008451833</v>
      </c>
      <c r="P143" s="15">
        <f t="shared" ca="1" si="151"/>
        <v>0.3361340645412435</v>
      </c>
      <c r="Q143" s="15">
        <f t="shared" ca="1" si="151"/>
        <v>0.5507707521998797</v>
      </c>
      <c r="R143" s="15">
        <f t="shared" ca="1" si="150"/>
        <v>0.86058108485992679</v>
      </c>
      <c r="S143" s="15">
        <f t="shared" ca="1" si="150"/>
        <v>0.35751787556920278</v>
      </c>
      <c r="T143" s="15">
        <f t="shared" ca="1" si="88"/>
        <v>0.73416753031798554</v>
      </c>
      <c r="U143" s="15">
        <f t="shared" ca="1" si="88"/>
        <v>0.27785206201885904</v>
      </c>
      <c r="V143" s="15">
        <f t="shared" ca="1" si="88"/>
        <v>0.82328024054752802</v>
      </c>
      <c r="W143" s="15">
        <f t="shared" ca="1" si="88"/>
        <v>0.55178671159636905</v>
      </c>
      <c r="X143" s="15">
        <f t="shared" ca="1" si="88"/>
        <v>0.51227657776546498</v>
      </c>
      <c r="Y143" s="15">
        <f t="shared" ca="1" si="88"/>
        <v>0.57412037012187134</v>
      </c>
      <c r="Z143" s="15">
        <f t="shared" ca="1" si="88"/>
        <v>0.35163269596061941</v>
      </c>
      <c r="AB143" s="5">
        <f ca="1">_xlfn.NORM.INV(B143,Satokasvi!$H$8,Satokasvi!$I$8)*_xlfn.BINOM.INV(1,(1-Satokasvi!$H$15),B143)</f>
        <v>2470.9369889454742</v>
      </c>
      <c r="AC143" s="5">
        <f ca="1">_xlfn.NORM.INV(C143,Satokasvi!$H$8,Satokasvi!$I$8)*_xlfn.BINOM.INV(1,(1-Satokasvi!$H$15),C143)</f>
        <v>2353.082910010171</v>
      </c>
      <c r="AD143" s="5">
        <f ca="1">_xlfn.NORM.INV(D143,Satokasvi!$H$8,Satokasvi!$I$8)*_xlfn.BINOM.INV(1,(1-Satokasvi!$H$15),D143)</f>
        <v>0</v>
      </c>
      <c r="AE143" s="5">
        <f ca="1">_xlfn.NORM.INV(E143,Satokasvi!$H$8,Satokasvi!$I$8)*_xlfn.BINOM.INV(1,(1-Satokasvi!$H$15),E143)</f>
        <v>2382.0787829534893</v>
      </c>
      <c r="AF143" s="5">
        <f ca="1">_xlfn.NORM.INV(F143,Satokasvi!$H$8,Satokasvi!$I$8)*_xlfn.BINOM.INV(1,(1-Satokasvi!$H$15),F143)</f>
        <v>2700.4291310316867</v>
      </c>
      <c r="AG143" s="5">
        <f ca="1">_xlfn.NORM.INV(G143,Satokasvi!$H$8,Satokasvi!$I$8)*_xlfn.BINOM.INV(1,(1-Satokasvi!$H$15),G143)</f>
        <v>2586.4312097010829</v>
      </c>
      <c r="AH143" s="5">
        <f ca="1">_xlfn.NORM.INV(H143,Satokasvi!$H$8,Satokasvi!$I$8)*_xlfn.BINOM.INV(1,(1-Satokasvi!$H$15),H143)</f>
        <v>2456.3824038729804</v>
      </c>
      <c r="AI143" s="5">
        <f ca="1">_xlfn.NORM.INV(I143,Satokasvi!$H$8,Satokasvi!$I$8)*_xlfn.BINOM.INV(1,(1-Satokasvi!$H$15),I143)</f>
        <v>2427.5039808850879</v>
      </c>
      <c r="AJ143" s="5">
        <f ca="1">_xlfn.NORM.INV(J143,Satokasvi!$H$8,Satokasvi!$I$8)*_xlfn.BINOM.INV(1,(1-Satokasvi!$H$15),J143)</f>
        <v>2522.1744548661518</v>
      </c>
      <c r="AK143" s="5">
        <f ca="1">_xlfn.NORM.INV(K143,Satokasvi!$H$8,Satokasvi!$I$8)*_xlfn.BINOM.INV(1,(1-Satokasvi!$H$15),K143)</f>
        <v>2546.7364004984183</v>
      </c>
      <c r="AL143" s="5">
        <f ca="1">_xlfn.NORM.INV(L143,Satokasvi!$H$8,Satokasvi!$I$8)*_xlfn.BINOM.INV(1,(1-Satokasvi!$H$15),L143)</f>
        <v>2712.9873366204297</v>
      </c>
      <c r="AM143" s="5">
        <f ca="1">_xlfn.NORM.INV(M143,Satokasvi!$H$8,Satokasvi!$I$8)*_xlfn.BINOM.INV(1,(1-Satokasvi!$H$15),M143)</f>
        <v>2770.3473565271129</v>
      </c>
      <c r="AN143" s="5">
        <f ca="1">_xlfn.NORM.INV(N143,Satokasvi!$H$8,Satokasvi!$I$8)*_xlfn.BINOM.INV(1,(1-Satokasvi!$H$15),N143)</f>
        <v>0</v>
      </c>
      <c r="AO143" s="5">
        <f ca="1">_xlfn.NORM.INV(O143,Satokasvi!$H$8,Satokasvi!$I$8)*_xlfn.BINOM.INV(1,(1-Satokasvi!$H$15),O143)</f>
        <v>2470.5537452974304</v>
      </c>
      <c r="AP143" s="5">
        <f ca="1">_xlfn.NORM.INV(P143,Satokasvi!$H$8,Satokasvi!$I$8)*_xlfn.BINOM.INV(1,(1-Satokasvi!$H$15),P143)</f>
        <v>2394.2407030879681</v>
      </c>
      <c r="AQ143" s="5">
        <f ca="1">_xlfn.NORM.INV(Q143,Satokasvi!$H$8,Satokasvi!$I$8)*_xlfn.BINOM.INV(1,(1-Satokasvi!$H$15),Q143)</f>
        <v>2531.9022224536338</v>
      </c>
      <c r="AR143" s="5">
        <f ca="1">_xlfn.NORM.INV(R143,Satokasvi!$H$8,Satokasvi!$I$8)*_xlfn.BINOM.INV(1,(1-Satokasvi!$H$15),R143)</f>
        <v>2770.7334374105571</v>
      </c>
      <c r="AS143" s="5">
        <f ca="1">_xlfn.NORM.INV(S143,Satokasvi!$H$8,Satokasvi!$I$8)*_xlfn.BINOM.INV(1,(1-Satokasvi!$H$15),S143)</f>
        <v>2408.7246618049035</v>
      </c>
      <c r="AT143" s="5">
        <f ca="1">_xlfn.NORM.INV(T143,Satokasvi!$H$8,Satokasvi!$I$8)*_xlfn.BINOM.INV(1,(1-Satokasvi!$H$15),T143)</f>
        <v>2656.3666208815112</v>
      </c>
      <c r="AU143" s="5">
        <f ca="1">_xlfn.NORM.INV(U143,Satokasvi!$H$8,Satokasvi!$I$8)*_xlfn.BINOM.INV(1,(1-Satokasvi!$H$15),U143)</f>
        <v>2352.6914298881725</v>
      </c>
      <c r="AV143" s="5">
        <f ca="1">_xlfn.NORM.INV(V143,Satokasvi!$H$8,Satokasvi!$I$8)*_xlfn.BINOM.INV(1,(1-Satokasvi!$H$15),V143)</f>
        <v>2731.9846024217327</v>
      </c>
      <c r="AW143" s="5">
        <f ca="1">_xlfn.NORM.INV(W143,Satokasvi!$H$8,Satokasvi!$I$8)*_xlfn.BINOM.INV(1,(1-Satokasvi!$H$15),W143)</f>
        <v>2532.5441913060436</v>
      </c>
      <c r="AX143" s="5">
        <f ca="1">_xlfn.NORM.INV(X143,Satokasvi!$H$8,Satokasvi!$I$8)*_xlfn.BINOM.INV(1,(1-Satokasvi!$H$15),X143)</f>
        <v>2507.694418839063</v>
      </c>
      <c r="AY143" s="5">
        <f ca="1">_xlfn.NORM.INV(Y143,Satokasvi!$H$8,Satokasvi!$I$8)*_xlfn.BINOM.INV(1,(1-Satokasvi!$H$15),Y143)</f>
        <v>2546.7185527080101</v>
      </c>
      <c r="AZ143" s="5">
        <f ca="1">_xlfn.NORM.INV(Z143,Satokasvi!$H$8,Satokasvi!$I$8)*_xlfn.BINOM.INV(1,(1-Satokasvi!$H$15),Z143)</f>
        <v>2404.7709367481325</v>
      </c>
      <c r="BB143" s="5">
        <f ca="1">IF(C$11="x",0,_xlfn.NORM.INV(B143,Satokasvi!$H$8,Satokasvi!$I$8)*IF(C$8="x",(1+Toimenpiteet!$C$7),1)*IF(C$9="x",(1+Toimenpiteet!$C$34),1)*(1+C$30)*_xlfn.BINOM.INV(1,(1-(Satokasvi!$H$15*(1+C$41))),B143))</f>
        <v>2470.9369889454742</v>
      </c>
      <c r="BC143" s="5">
        <f ca="1">IF(D$11="x",0,_xlfn.NORM.INV(C143,Satokasvi!$H$8,Satokasvi!$I$8)*IF(D$8="x",(1+Toimenpiteet!$C$7),1)*IF(D$9="x",(1+Toimenpiteet!$C$34),1)*(1+D$30)*_xlfn.BINOM.INV(1,(1-(Satokasvi!$H$15*(1+D$41))),C143))</f>
        <v>2353.082910010171</v>
      </c>
      <c r="BD143" s="5">
        <f ca="1">IF(E$11="x",0,_xlfn.NORM.INV(D143,Satokasvi!$H$8,Satokasvi!$I$8)*IF(E$8="x",(1+Toimenpiteet!$C$7),1)*IF(E$9="x",(1+Toimenpiteet!$C$34),1)*(1+E$30)*_xlfn.BINOM.INV(1,(1-(Satokasvi!$H$15*(1+E$41))),D143))</f>
        <v>0</v>
      </c>
      <c r="BE143" s="5">
        <f ca="1">IF(F$11="x",0,_xlfn.NORM.INV(E143,Satokasvi!$H$8,Satokasvi!$I$8)*IF(F$8="x",(1+Toimenpiteet!$C$7),1)*IF(F$9="x",(1+Toimenpiteet!$C$34),1)*(1+F$30)*_xlfn.BINOM.INV(1,(1-(Satokasvi!$H$15*(1+F$41))),E143))</f>
        <v>2382.0787829534893</v>
      </c>
      <c r="BF143" s="5">
        <f ca="1">IF(G$11="x",0,_xlfn.NORM.INV(F143,Satokasvi!$H$8,Satokasvi!$I$8)*IF(G$8="x",(1+Toimenpiteet!$C$7),1)*IF(G$9="x",(1+Toimenpiteet!$C$34),1)*(1+G$30)*_xlfn.BINOM.INV(1,(1-(Satokasvi!$H$15*(1+G$41))),F143))</f>
        <v>2700.4291310316867</v>
      </c>
      <c r="BG143" s="5">
        <f ca="1">IF(H$11="x",0,_xlfn.NORM.INV(G143,Satokasvi!$H$8,Satokasvi!$I$8)*IF(H$8="x",(1+Toimenpiteet!$C$7),1)*IF(H$9="x",(1+Toimenpiteet!$C$34),1)*(1+H$30)*_xlfn.BINOM.INV(1,(1-(Satokasvi!$H$15*(1+H$41))),G143))</f>
        <v>2586.4312097010829</v>
      </c>
      <c r="BH143" s="5">
        <f ca="1">IF(I$11="x",0,_xlfn.NORM.INV(H143,Satokasvi!$H$8,Satokasvi!$I$8)*IF(I$8="x",(1+Toimenpiteet!$C$7),1)*IF(I$9="x",(1+Toimenpiteet!$C$34),1)*(1+I$30)*_xlfn.BINOM.INV(1,(1-(Satokasvi!$H$15*(1+I$41))),H143))</f>
        <v>2456.3824038729804</v>
      </c>
      <c r="BI143" s="5">
        <f ca="1">IF(J$11="x",0,_xlfn.NORM.INV(I143,Satokasvi!$H$8,Satokasvi!$I$8)*IF(J$8="x",(1+Toimenpiteet!$C$7),1)*IF(J$9="x",(1+Toimenpiteet!$C$34),1)*(1+J$30)*_xlfn.BINOM.INV(1,(1-(Satokasvi!$H$15*(1+J$41))),I143))</f>
        <v>2427.5039808850879</v>
      </c>
      <c r="BJ143" s="5">
        <f ca="1">IF(K$11="x",0,_xlfn.NORM.INV(J143,Satokasvi!$H$8,Satokasvi!$I$8)*IF(K$8="x",(1+Toimenpiteet!$C$7),1)*IF(K$9="x",(1+Toimenpiteet!$C$34),1)*(1+K$30)*_xlfn.BINOM.INV(1,(1-(Satokasvi!$H$15*(1+K$41))),J143))</f>
        <v>2522.1744548661518</v>
      </c>
      <c r="BK143" s="5">
        <f ca="1">IF(L$11="x",0,_xlfn.NORM.INV(K143,Satokasvi!$H$8,Satokasvi!$I$8)*IF(L$8="x",(1+Toimenpiteet!$C$7),1)*IF(L$9="x",(1+Toimenpiteet!$C$34),1)*(1+L$30)*_xlfn.BINOM.INV(1,(1-(Satokasvi!$H$15*(1+L$41))),K143))</f>
        <v>2546.7364004984183</v>
      </c>
      <c r="BL143" s="5">
        <f ca="1">IF(M$11="x",0,_xlfn.NORM.INV(L143,Satokasvi!$H$8,Satokasvi!$I$8)*IF(M$8="x",(1+Toimenpiteet!$C$7),1)*IF(M$9="x",(1+Toimenpiteet!$C$34),1)*(1+M$30)*_xlfn.BINOM.INV(1,(1-(Satokasvi!$H$15*(1+M$41))),L143))</f>
        <v>2712.9873366204297</v>
      </c>
      <c r="BM143" s="5">
        <f ca="1">IF(N$11="x",0,_xlfn.NORM.INV(M143,Satokasvi!$H$8,Satokasvi!$I$8)*IF(N$8="x",(1+Toimenpiteet!$C$7),1)*IF(N$9="x",(1+Toimenpiteet!$C$34),1)*(1+N$30)*_xlfn.BINOM.INV(1,(1-(Satokasvi!$H$15*(1+N$41))),M143))</f>
        <v>2770.3473565271129</v>
      </c>
      <c r="BN143" s="5">
        <f ca="1">IF(O$11="x",0,_xlfn.NORM.INV(N143,Satokasvi!$H$8,Satokasvi!$I$8)*IF(O$8="x",(1+Toimenpiteet!$C$7),1)*IF(O$9="x",(1+Toimenpiteet!$C$34),1)*(1+O$30)*_xlfn.BINOM.INV(1,(1-(Satokasvi!$H$15*(1+O$41))),N143))</f>
        <v>0</v>
      </c>
      <c r="BO143" s="5">
        <f ca="1">IF(P$11="x",0,_xlfn.NORM.INV(O143,Satokasvi!$H$8,Satokasvi!$I$8)*IF(P$8="x",(1+Toimenpiteet!$C$7),1)*IF(P$9="x",(1+Toimenpiteet!$C$34),1)*(1+P$30)*_xlfn.BINOM.INV(1,(1-(Satokasvi!$H$15*(1+P$41))),O143))</f>
        <v>2470.5537452974304</v>
      </c>
      <c r="BP143" s="5">
        <f ca="1">IF(Q$11="x",0,_xlfn.NORM.INV(P143,Satokasvi!$H$8,Satokasvi!$I$8)*IF(Q$8="x",(1+Toimenpiteet!$C$7),1)*IF(Q$9="x",(1+Toimenpiteet!$C$34),1)*(1+Q$30)*_xlfn.BINOM.INV(1,(1-(Satokasvi!$H$15*(1+Q$41))),P143))</f>
        <v>2394.2407030879681</v>
      </c>
      <c r="BQ143" s="5">
        <f ca="1">IF(R$11="x",0,_xlfn.NORM.INV(Q143,Satokasvi!$H$8,Satokasvi!$I$8)*IF(R$8="x",(1+Toimenpiteet!$C$7),1)*IF(R$9="x",(1+Toimenpiteet!$C$34),1)*(1+R$30)*_xlfn.BINOM.INV(1,(1-(Satokasvi!$H$15*(1+R$41))),Q143))</f>
        <v>2531.9022224536338</v>
      </c>
      <c r="BR143" s="5">
        <f ca="1">IF(S$11="x",0,_xlfn.NORM.INV(R143,Satokasvi!$H$8,Satokasvi!$I$8)*IF(S$8="x",(1+Toimenpiteet!$C$7),1)*IF(S$9="x",(1+Toimenpiteet!$C$34),1)*(1+S$30)*_xlfn.BINOM.INV(1,(1-(Satokasvi!$H$15*(1+S$41))),R143))</f>
        <v>2770.7334374105571</v>
      </c>
      <c r="BS143" s="5">
        <f ca="1">IF(T$11="x",0,_xlfn.NORM.INV(S143,Satokasvi!$H$8,Satokasvi!$I$8)*IF(T$8="x",(1+Toimenpiteet!$C$7),1)*IF(T$9="x",(1+Toimenpiteet!$C$34),1)*(1+T$30)*_xlfn.BINOM.INV(1,(1-(Satokasvi!$H$15*(1+T$41))),S143))</f>
        <v>2408.7246618049035</v>
      </c>
      <c r="BT143" s="5">
        <f ca="1">IF(U$11="x",0,_xlfn.NORM.INV(T143,Satokasvi!$H$8,Satokasvi!$I$8)*IF(U$8="x",(1+Toimenpiteet!$C$7),1)*IF(U$9="x",(1+Toimenpiteet!$C$34),1)*(1+U$30)*_xlfn.BINOM.INV(1,(1-(Satokasvi!$H$15*(1+U$41))),T143))</f>
        <v>2656.3666208815112</v>
      </c>
      <c r="BU143" s="5">
        <f ca="1">IF(V$11="x",0,_xlfn.NORM.INV(U143,Satokasvi!$H$8,Satokasvi!$I$8)*IF(V$8="x",(1+Toimenpiteet!$C$7),1)*IF(V$9="x",(1+Toimenpiteet!$C$34),1)*(1+V$30)*_xlfn.BINOM.INV(1,(1-(Satokasvi!$H$15*(1+V$41))),U143))</f>
        <v>2352.6914298881725</v>
      </c>
      <c r="BV143" s="5">
        <f ca="1">IF(W$11="x",0,_xlfn.NORM.INV(V143,Satokasvi!$H$8,Satokasvi!$I$8)*IF(W$8="x",(1+Toimenpiteet!$C$7),1)*IF(W$9="x",(1+Toimenpiteet!$C$34),1)*(1+W$30)*_xlfn.BINOM.INV(1,(1-(Satokasvi!$H$15*(1+W$41))),V143))</f>
        <v>2731.9846024217327</v>
      </c>
      <c r="BW143" s="5">
        <f ca="1">IF(X$11="x",0,_xlfn.NORM.INV(W143,Satokasvi!$H$8,Satokasvi!$I$8)*IF(X$8="x",(1+Toimenpiteet!$C$7),1)*IF(X$9="x",(1+Toimenpiteet!$C$34),1)*(1+X$30)*_xlfn.BINOM.INV(1,(1-(Satokasvi!$H$15*(1+X$41))),W143))</f>
        <v>2532.5441913060436</v>
      </c>
      <c r="BX143" s="5">
        <f ca="1">IF(Y$11="x",0,_xlfn.NORM.INV(X143,Satokasvi!$H$8,Satokasvi!$I$8)*IF(Y$8="x",(1+Toimenpiteet!$C$7),1)*IF(Y$9="x",(1+Toimenpiteet!$C$34),1)*(1+Y$30)*_xlfn.BINOM.INV(1,(1-(Satokasvi!$H$15*(1+Y$41))),X143))</f>
        <v>2507.694418839063</v>
      </c>
      <c r="BY143" s="5">
        <f ca="1">IF(Z$11="x",0,_xlfn.NORM.INV(Y143,Satokasvi!$H$8,Satokasvi!$I$8)*IF(Z$8="x",(1+Toimenpiteet!$C$7),1)*IF(Z$9="x",(1+Toimenpiteet!$C$34),1)*(1+Z$30)*_xlfn.BINOM.INV(1,(1-(Satokasvi!$H$15*(1+Z$41))),Y143))</f>
        <v>2546.7185527080101</v>
      </c>
      <c r="BZ143" s="5">
        <f ca="1">IF(AA$11="x",0,_xlfn.NORM.INV(Z143,Satokasvi!$H$8,Satokasvi!$I$8)*IF(AA$8="x",(1+Toimenpiteet!$C$7),1)*IF(AA$9="x",(1+Toimenpiteet!$C$34),1)*(1+AA$30)*_xlfn.BINOM.INV(1,(1-(Satokasvi!$H$15*(1+AA$41))),Z143))</f>
        <v>2404.7709367481325</v>
      </c>
      <c r="CB143" s="35">
        <f ca="1">_xlfn.NORM.INV(RAND(),Satokasvi!$H$13,Satokasvi!$I$13)</f>
        <v>294.69432686515859</v>
      </c>
      <c r="CC143" s="35">
        <f ca="1">_xlfn.NORM.INV(RAND(),Satokasvi!$H$13,Satokasvi!$I$13)</f>
        <v>181.0460043902045</v>
      </c>
      <c r="CD143" s="35">
        <f ca="1">_xlfn.NORM.INV(RAND(),Satokasvi!$H$13,Satokasvi!$I$13)</f>
        <v>180.28548519492588</v>
      </c>
      <c r="CE143" s="35">
        <f ca="1">_xlfn.NORM.INV(RAND(),Satokasvi!$H$13,Satokasvi!$I$13)</f>
        <v>140.95412568280202</v>
      </c>
      <c r="CF143" s="35">
        <f ca="1">_xlfn.NORM.INV(RAND(),Satokasvi!$H$13,Satokasvi!$I$13)</f>
        <v>277.41728059014719</v>
      </c>
      <c r="CG143" s="35">
        <f ca="1">_xlfn.NORM.INV(RAND(),Satokasvi!$H$13,Satokasvi!$I$13)</f>
        <v>155.37364910346352</v>
      </c>
      <c r="CH143" s="35">
        <f ca="1">_xlfn.NORM.INV(RAND(),Satokasvi!$H$13,Satokasvi!$I$13)</f>
        <v>154.78104048104103</v>
      </c>
      <c r="CI143" s="35">
        <f ca="1">_xlfn.NORM.INV(RAND(),Satokasvi!$H$13,Satokasvi!$I$13)</f>
        <v>158.02764785037417</v>
      </c>
      <c r="CJ143" s="35">
        <f ca="1">_xlfn.NORM.INV(RAND(),Satokasvi!$H$13,Satokasvi!$I$13)</f>
        <v>209.68370278241304</v>
      </c>
      <c r="CK143" s="35">
        <f ca="1">_xlfn.NORM.INV(RAND(),Satokasvi!$H$13,Satokasvi!$I$13)</f>
        <v>232.57707168634283</v>
      </c>
      <c r="CL143" s="35">
        <f ca="1">_xlfn.NORM.INV(RAND(),Satokasvi!$H$13,Satokasvi!$I$13)</f>
        <v>313.02408052999283</v>
      </c>
      <c r="CM143" s="35">
        <f ca="1">_xlfn.NORM.INV(RAND(),Satokasvi!$H$13,Satokasvi!$I$13)</f>
        <v>222.1097848167353</v>
      </c>
      <c r="CN143" s="35">
        <f ca="1">_xlfn.NORM.INV(RAND(),Satokasvi!$H$13,Satokasvi!$I$13)</f>
        <v>181.71047546179409</v>
      </c>
      <c r="CO143" s="35">
        <f ca="1">_xlfn.NORM.INV(RAND(),Satokasvi!$H$13,Satokasvi!$I$13)</f>
        <v>239.40302476198903</v>
      </c>
      <c r="CP143" s="35">
        <f ca="1">_xlfn.NORM.INV(RAND(),Satokasvi!$H$13,Satokasvi!$I$13)</f>
        <v>198.55657386863908</v>
      </c>
      <c r="CQ143" s="35">
        <f ca="1">_xlfn.NORM.INV(RAND(),Satokasvi!$H$13,Satokasvi!$I$13)</f>
        <v>234.47026616389272</v>
      </c>
      <c r="CR143" s="35">
        <f ca="1">_xlfn.NORM.INV(RAND(),Satokasvi!$H$13,Satokasvi!$I$13)</f>
        <v>358.9332915157554</v>
      </c>
      <c r="CS143" s="35">
        <f ca="1">_xlfn.NORM.INV(RAND(),Satokasvi!$H$13,Satokasvi!$I$13)</f>
        <v>251.75838128915183</v>
      </c>
      <c r="CT143" s="35">
        <f ca="1">_xlfn.NORM.INV(RAND(),Satokasvi!$H$13,Satokasvi!$I$13)</f>
        <v>233.19026372271469</v>
      </c>
      <c r="CU143" s="35">
        <f ca="1">_xlfn.NORM.INV(RAND(),Satokasvi!$H$13,Satokasvi!$I$13)</f>
        <v>193.8236760778959</v>
      </c>
      <c r="CV143" s="35">
        <f ca="1">_xlfn.NORM.INV(RAND(),Satokasvi!$H$13,Satokasvi!$I$13)</f>
        <v>158.51320304997438</v>
      </c>
      <c r="CW143" s="35">
        <f ca="1">_xlfn.NORM.INV(RAND(),Satokasvi!$H$13,Satokasvi!$I$13)</f>
        <v>264.12102707724813</v>
      </c>
      <c r="CX143" s="35">
        <f ca="1">_xlfn.NORM.INV(RAND(),Satokasvi!$H$13,Satokasvi!$I$13)</f>
        <v>210.95657052003006</v>
      </c>
      <c r="CY143" s="35">
        <f ca="1">_xlfn.NORM.INV(RAND(),Satokasvi!$H$13,Satokasvi!$I$13)</f>
        <v>189.63330411041053</v>
      </c>
      <c r="CZ143" s="35">
        <f ca="1">_xlfn.NORM.INV(RAND(),Satokasvi!$H$13,Satokasvi!$I$13)</f>
        <v>283.07958350120225</v>
      </c>
      <c r="DB143" s="37">
        <f ca="1">(AB143*(CB143/1000)+(Satokasvi!$E$28-Satokasvi!$E$7))/(1+$C$13)^DB$61</f>
        <v>449.68069192573614</v>
      </c>
      <c r="DC143" s="37">
        <f ca="1">(AC143*(CC143/1000)+(Satokasvi!$E$28-Satokasvi!$E$7))/(1+$C$13)^DC$61</f>
        <v>151.77326690189136</v>
      </c>
      <c r="DD143" s="37">
        <f ca="1">(AD143*(CD143/1000)+(Satokasvi!$E$28-Satokasvi!$E$7))/(1+$C$13)^DD$61</f>
        <v>-242.51253972858729</v>
      </c>
      <c r="DE143" s="37">
        <f ca="1">(AE143*(CE143/1000)+(Satokasvi!$E$28-Satokasvi!$E$7))/(1+$C$13)^DE$61</f>
        <v>62.872748333939946</v>
      </c>
      <c r="DF143" s="37">
        <f ca="1">(AF143*(CF143/1000)+(Satokasvi!$E$28-Satokasvi!$E$7))/(1+$C$13)^DF$61</f>
        <v>417.62833888057463</v>
      </c>
      <c r="DG143" s="37">
        <f ca="1">(AG143*(CG143/1000)+(Satokasvi!$E$28-Satokasvi!$E$7))/(1+$C$13)^DG$61</f>
        <v>114.62082155378924</v>
      </c>
      <c r="DH143" s="37">
        <f ca="1">(AH143*(CH143/1000)+(Satokasvi!$E$28-Satokasvi!$E$7))/(1+$C$13)^DH$61</f>
        <v>93.669300185497747</v>
      </c>
      <c r="DI143" s="37">
        <f ca="1">(AI143*(CI143/1000)+(Satokasvi!$E$28-Satokasvi!$E$7))/(1+$C$13)^DI$61</f>
        <v>93.633995615654285</v>
      </c>
      <c r="DJ143" s="37">
        <f ca="1">(AJ143*(CJ143/1000)+(Satokasvi!$E$28-Satokasvi!$E$7))/(1+$C$13)^DJ$61</f>
        <v>202.22585965874663</v>
      </c>
      <c r="DK143" s="37">
        <f ca="1">(AK143*(CK143/1000)+(Satokasvi!$E$28-Satokasvi!$E$7))/(1+$C$13)^DK$61</f>
        <v>243.55123534150189</v>
      </c>
      <c r="DL143" s="37">
        <f ca="1">(AL143*(CL143/1000)+(Satokasvi!$E$28-Satokasvi!$E$7))/(1+$C$13)^DL$61</f>
        <v>422.06044722006715</v>
      </c>
      <c r="DM143" s="37">
        <f ca="1">(AM143*(CM143/1000)+(Satokasvi!$E$28-Satokasvi!$E$7))/(1+$C$13)^DM$61</f>
        <v>245.70828001935763</v>
      </c>
      <c r="DN143" s="37">
        <f ca="1">(AN143*(CN143/1000)+(Satokasvi!$E$28-Satokasvi!$E$7))/(1+$C$13)^DN$61</f>
        <v>-180.45210509819213</v>
      </c>
      <c r="DO143" s="37">
        <f ca="1">(AO143*(CO143/1000)+(Satokasvi!$E$28-Satokasvi!$E$7))/(1+$C$13)^DO$61</f>
        <v>215.82722274048004</v>
      </c>
      <c r="DP143" s="37">
        <f ca="1">(AP143*(CP143/1000)+(Satokasvi!$E$28-Satokasvi!$E$7))/(1+$C$13)^DP$61</f>
        <v>135.04276712091362</v>
      </c>
      <c r="DQ143" s="37">
        <f ca="1">(AQ143*(CQ143/1000)+(Satokasvi!$E$28-Satokasvi!$E$7))/(1+$C$13)^DQ$61</f>
        <v>204.80742146471979</v>
      </c>
      <c r="DR143" s="37">
        <f ca="1">(AR143*(CR143/1000)+(Satokasvi!$E$28-Satokasvi!$E$7))/(1+$C$13)^DR$61</f>
        <v>441.36462330763317</v>
      </c>
      <c r="DS143" s="37">
        <f ca="1">(AS143*(CS143/1000)+(Satokasvi!$E$28-Satokasvi!$E$7))/(1+$C$13)^DS$61</f>
        <v>200.54628261190149</v>
      </c>
      <c r="DT143" s="37">
        <f ca="1">(AT143*(CT143/1000)+(Satokasvi!$E$28-Satokasvi!$E$7))/(1+$C$13)^DT$61</f>
        <v>202.13151374390594</v>
      </c>
      <c r="DU143" s="37">
        <f ca="1">(AU143*(CU143/1000)+(Satokasvi!$E$28-Satokasvi!$E$7))/(1+$C$13)^DU$61</f>
        <v>105.75611177838027</v>
      </c>
      <c r="DV143" s="37">
        <f ca="1">(AV143*(CV143/1000)+(Satokasvi!$E$28-Satokasvi!$E$7))/(1+$C$13)^DV$61</f>
        <v>90.338182225972375</v>
      </c>
      <c r="DW143" s="37">
        <f ca="1">(AW143*(CW143/1000)+(Satokasvi!$E$28-Satokasvi!$E$7))/(1+$C$13)^DW$61</f>
        <v>210.79142757039855</v>
      </c>
      <c r="DX143" s="37">
        <f ca="1">(AX143*(CX143/1000)+(Satokasvi!$E$28-Satokasvi!$E$7))/(1+$C$13)^DX$61</f>
        <v>133.77402663732144</v>
      </c>
      <c r="DY143" s="37">
        <f ca="1">(AY143*(CY143/1000)+(Satokasvi!$E$28-Satokasvi!$E$7))/(1+$C$13)^DY$61</f>
        <v>107.2133439863198</v>
      </c>
      <c r="DZ143" s="37">
        <f ca="1">(AZ143*(CZ143/1000)+(Satokasvi!$E$28-Satokasvi!$E$7))/(1+$C$13)^DZ$61</f>
        <v>198.56048213246609</v>
      </c>
      <c r="EB143" s="37">
        <f ca="1">IF(C$11="x",Toimenpiteet!$E$115,BB143*(CB143/1000)+(Satokasvi!$E$28-Satokasvi!$E$7)+IF(C$8="x",Toimenpiteet!$E$29,0)+IF(C$9="x",Toimenpiteet!$E$60,0)+IF(C$10="x",Toimenpiteet!$E$88,0))/(1+$C$13)^EB$61</f>
        <v>449.68069192573614</v>
      </c>
      <c r="EC143" s="37">
        <f ca="1">IF(D$11="x",Toimenpiteet!$E$115,BC143*(CC143/1000)+(Satokasvi!$E$28-Satokasvi!$E$7)+IF(D$8="x",Toimenpiteet!$E$29,0)+IF(D$9="x",Toimenpiteet!$E$60,0)+IF(D$10="x",Toimenpiteet!$E$88,0))/(1+$C$13)^EC$61</f>
        <v>151.77326690189136</v>
      </c>
      <c r="ED143" s="37">
        <f ca="1">IF(E$11="x",Toimenpiteet!$E$115,BD143*(CD143/1000)+(Satokasvi!$E$28-Satokasvi!$E$7)+IF(E$8="x",Toimenpiteet!$E$29,0)+IF(E$9="x",Toimenpiteet!$E$60,0)+IF(E$10="x",Toimenpiteet!$E$88,0))/(1+$C$13)^ED$61</f>
        <v>-242.51253972858729</v>
      </c>
      <c r="EE143" s="37">
        <f ca="1">IF(F$11="x",Toimenpiteet!$E$115,BE143*(CE143/1000)+(Satokasvi!$E$28-Satokasvi!$E$7)+IF(F$8="x",Toimenpiteet!$E$29,0)+IF(F$9="x",Toimenpiteet!$E$60,0)+IF(F$10="x",Toimenpiteet!$E$88,0))/(1+$C$13)^EE$61</f>
        <v>62.872748333939946</v>
      </c>
      <c r="EF143" s="37">
        <f ca="1">IF(G$11="x",Toimenpiteet!$E$115,BF143*(CF143/1000)+(Satokasvi!$E$28-Satokasvi!$E$7)+IF(G$8="x",Toimenpiteet!$E$29,0)+IF(G$9="x",Toimenpiteet!$E$60,0)+IF(G$10="x",Toimenpiteet!$E$88,0))/(1+$C$13)^EF$61</f>
        <v>417.62833888057463</v>
      </c>
      <c r="EG143" s="37">
        <f ca="1">IF(H$11="x",Toimenpiteet!$E$115,BG143*(CG143/1000)+(Satokasvi!$E$28-Satokasvi!$E$7)+IF(H$8="x",Toimenpiteet!$E$29,0)+IF(H$9="x",Toimenpiteet!$E$60,0)+IF(H$10="x",Toimenpiteet!$E$88,0))/(1+$C$13)^EG$61</f>
        <v>114.62082155378924</v>
      </c>
      <c r="EH143" s="37">
        <f ca="1">IF(I$11="x",Toimenpiteet!$E$115,BH143*(CH143/1000)+(Satokasvi!$E$28-Satokasvi!$E$7)+IF(I$8="x",Toimenpiteet!$E$29,0)+IF(I$9="x",Toimenpiteet!$E$60,0)+IF(I$10="x",Toimenpiteet!$E$88,0))/(1+$C$13)^EH$61</f>
        <v>93.669300185497747</v>
      </c>
      <c r="EI143" s="37">
        <f ca="1">IF(J$11="x",Toimenpiteet!$E$115,BI143*(CI143/1000)+(Satokasvi!$E$28-Satokasvi!$E$7)+IF(J$8="x",Toimenpiteet!$E$29,0)+IF(J$9="x",Toimenpiteet!$E$60,0)+IF(J$10="x",Toimenpiteet!$E$88,0))/(1+$C$13)^EI$61</f>
        <v>93.633995615654285</v>
      </c>
      <c r="EJ143" s="37">
        <f ca="1">IF(K$11="x",Toimenpiteet!$E$115,BJ143*(CJ143/1000)+(Satokasvi!$E$28-Satokasvi!$E$7)+IF(K$8="x",Toimenpiteet!$E$29,0)+IF(K$9="x",Toimenpiteet!$E$60,0)+IF(K$10="x",Toimenpiteet!$E$88,0))/(1+$C$13)^EJ$61</f>
        <v>202.22585965874663</v>
      </c>
      <c r="EK143" s="37">
        <f ca="1">IF(L$11="x",Toimenpiteet!$E$115,BK143*(CK143/1000)+(Satokasvi!$E$28-Satokasvi!$E$7)+IF(L$8="x",Toimenpiteet!$E$29,0)+IF(L$9="x",Toimenpiteet!$E$60,0)+IF(L$10="x",Toimenpiteet!$E$88,0))/(1+$C$13)^EK$61</f>
        <v>243.55123534150189</v>
      </c>
      <c r="EL143" s="37">
        <f ca="1">IF(M$11="x",Toimenpiteet!$E$115,BL143*(CL143/1000)+(Satokasvi!$E$28-Satokasvi!$E$7)+IF(M$8="x",Toimenpiteet!$E$29,0)+IF(M$9="x",Toimenpiteet!$E$60,0)+IF(M$10="x",Toimenpiteet!$E$88,0))/(1+$C$13)^EL$61</f>
        <v>422.06044722006715</v>
      </c>
      <c r="EM143" s="37">
        <f ca="1">IF(N$11="x",Toimenpiteet!$E$115,BM143*(CM143/1000)+(Satokasvi!$E$28-Satokasvi!$E$7)+IF(N$8="x",Toimenpiteet!$E$29,0)+IF(N$9="x",Toimenpiteet!$E$60,0)+IF(N$10="x",Toimenpiteet!$E$88,0))/(1+$C$13)^EM$61</f>
        <v>245.70828001935763</v>
      </c>
      <c r="EN143" s="37">
        <f ca="1">IF(O$11="x",Toimenpiteet!$E$115,BN143*(CN143/1000)+(Satokasvi!$E$28-Satokasvi!$E$7)+IF(O$8="x",Toimenpiteet!$E$29,0)+IF(O$9="x",Toimenpiteet!$E$60,0)+IF(O$10="x",Toimenpiteet!$E$88,0))/(1+$C$13)^EN$61</f>
        <v>-180.45210509819213</v>
      </c>
      <c r="EO143" s="37">
        <f ca="1">IF(P$11="x",Toimenpiteet!$E$115,BO143*(CO143/1000)+(Satokasvi!$E$28-Satokasvi!$E$7)+IF(P$8="x",Toimenpiteet!$E$29,0)+IF(P$9="x",Toimenpiteet!$E$60,0)+IF(P$10="x",Toimenpiteet!$E$88,0))/(1+$C$13)^EO$61</f>
        <v>215.82722274048004</v>
      </c>
      <c r="EP143" s="37">
        <f ca="1">IF(Q$11="x",Toimenpiteet!$E$115,BP143*(CP143/1000)+(Satokasvi!$E$28-Satokasvi!$E$7)+IF(Q$8="x",Toimenpiteet!$E$29,0)+IF(Q$9="x",Toimenpiteet!$E$60,0)+IF(Q$10="x",Toimenpiteet!$E$88,0))/(1+$C$13)^EP$61</f>
        <v>135.04276712091362</v>
      </c>
      <c r="EQ143" s="37">
        <f ca="1">IF(R$11="x",Toimenpiteet!$E$115,BQ143*(CQ143/1000)+(Satokasvi!$E$28-Satokasvi!$E$7)+IF(R$8="x",Toimenpiteet!$E$29,0)+IF(R$9="x",Toimenpiteet!$E$60,0)+IF(R$10="x",Toimenpiteet!$E$88,0))/(1+$C$13)^EQ$61</f>
        <v>204.80742146471979</v>
      </c>
      <c r="ER143" s="37">
        <f ca="1">IF(S$11="x",Toimenpiteet!$E$115,BR143*(CR143/1000)+(Satokasvi!$E$28-Satokasvi!$E$7)+IF(S$8="x",Toimenpiteet!$E$29,0)+IF(S$9="x",Toimenpiteet!$E$60,0)+IF(S$10="x",Toimenpiteet!$E$88,0))/(1+$C$13)^ER$61</f>
        <v>441.36462330763317</v>
      </c>
      <c r="ES143" s="37">
        <f ca="1">IF(T$11="x",Toimenpiteet!$E$115,BS143*(CS143/1000)+(Satokasvi!$E$28-Satokasvi!$E$7)+IF(T$8="x",Toimenpiteet!$E$29,0)+IF(T$9="x",Toimenpiteet!$E$60,0)+IF(T$10="x",Toimenpiteet!$E$88,0))/(1+$C$13)^ES$61</f>
        <v>200.54628261190149</v>
      </c>
      <c r="ET143" s="37">
        <f ca="1">IF(U$11="x",Toimenpiteet!$E$115,BT143*(CT143/1000)+(Satokasvi!$E$28-Satokasvi!$E$7)+IF(U$8="x",Toimenpiteet!$E$29,0)+IF(U$9="x",Toimenpiteet!$E$60,0)+IF(U$10="x",Toimenpiteet!$E$88,0))/(1+$C$13)^ET$61</f>
        <v>202.13151374390594</v>
      </c>
      <c r="EU143" s="37">
        <f ca="1">IF(V$11="x",Toimenpiteet!$E$115,BU143*(CU143/1000)+(Satokasvi!$E$28-Satokasvi!$E$7)+IF(V$8="x",Toimenpiteet!$E$29,0)+IF(V$9="x",Toimenpiteet!$E$60,0)+IF(V$10="x",Toimenpiteet!$E$88,0))/(1+$C$13)^EU$61</f>
        <v>105.75611177838027</v>
      </c>
      <c r="EV143" s="37">
        <f ca="1">IF(W$11="x",Toimenpiteet!$E$115,BV143*(CV143/1000)+(Satokasvi!$E$28-Satokasvi!$E$7)+IF(W$8="x",Toimenpiteet!$E$29,0)+IF(W$9="x",Toimenpiteet!$E$60,0)+IF(W$10="x",Toimenpiteet!$E$88,0))/(1+$C$13)^EV$61</f>
        <v>90.338182225972375</v>
      </c>
      <c r="EW143" s="37">
        <f ca="1">IF(X$11="x",Toimenpiteet!$E$115,BW143*(CW143/1000)+(Satokasvi!$E$28-Satokasvi!$E$7)+IF(X$8="x",Toimenpiteet!$E$29,0)+IF(X$9="x",Toimenpiteet!$E$60,0)+IF(X$10="x",Toimenpiteet!$E$88,0))/(1+$C$13)^EW$61</f>
        <v>210.79142757039855</v>
      </c>
      <c r="EX143" s="37">
        <f ca="1">IF(Y$11="x",Toimenpiteet!$E$115,BX143*(CX143/1000)+(Satokasvi!$E$28-Satokasvi!$E$7)+IF(Y$8="x",Toimenpiteet!$E$29,0)+IF(Y$9="x",Toimenpiteet!$E$60,0)+IF(Y$10="x",Toimenpiteet!$E$88,0))/(1+$C$13)^EX$61</f>
        <v>133.77402663732144</v>
      </c>
      <c r="EY143" s="37">
        <f ca="1">IF(Z$11="x",Toimenpiteet!$E$115,BY143*(CY143/1000)+(Satokasvi!$E$28-Satokasvi!$E$7)+IF(Z$8="x",Toimenpiteet!$E$29,0)+IF(Z$9="x",Toimenpiteet!$E$60,0)+IF(Z$10="x",Toimenpiteet!$E$88,0))/(1+$C$13)^EY$61</f>
        <v>107.2133439863198</v>
      </c>
      <c r="EZ143" s="37">
        <f ca="1">IF(AA$11="x",Toimenpiteet!$E$115,BZ143*(CZ143/1000)+(Satokasvi!$E$28-Satokasvi!$E$7)+IF(AA$8="x",Toimenpiteet!$E$29,0)+IF(AA$9="x",Toimenpiteet!$E$60,0)+IF(AA$10="x",Toimenpiteet!$E$88,0))/(1+$C$13)^EZ$61</f>
        <v>198.56048213246609</v>
      </c>
      <c r="FA143" s="37"/>
      <c r="FB143" s="37">
        <f t="shared" ca="1" si="118"/>
        <v>449.68069192573614</v>
      </c>
      <c r="FC143" s="37">
        <f t="shared" ca="1" si="119"/>
        <v>601.4539588276275</v>
      </c>
      <c r="FD143" s="37">
        <f t="shared" ca="1" si="120"/>
        <v>358.94141909904022</v>
      </c>
      <c r="FE143" s="37">
        <f t="shared" ca="1" si="121"/>
        <v>421.81416743298018</v>
      </c>
      <c r="FF143" s="37">
        <f t="shared" ca="1" si="122"/>
        <v>839.44250631355476</v>
      </c>
      <c r="FG143" s="37">
        <f t="shared" ca="1" si="123"/>
        <v>954.06332786734401</v>
      </c>
      <c r="FH143" s="37">
        <f t="shared" ca="1" si="124"/>
        <v>1047.7326280528418</v>
      </c>
      <c r="FI143" s="37">
        <f t="shared" ca="1" si="125"/>
        <v>1141.3666236684962</v>
      </c>
      <c r="FJ143" s="37">
        <f t="shared" ca="1" si="126"/>
        <v>1343.5924833272429</v>
      </c>
      <c r="FK143" s="37">
        <f t="shared" ca="1" si="127"/>
        <v>1587.1437186687449</v>
      </c>
      <c r="FL143" s="37">
        <f t="shared" ca="1" si="128"/>
        <v>2009.204165888812</v>
      </c>
      <c r="FM143" s="37">
        <f t="shared" ca="1" si="129"/>
        <v>2254.9124459081695</v>
      </c>
      <c r="FN143" s="37">
        <f t="shared" ca="1" si="130"/>
        <v>2074.4603408099774</v>
      </c>
      <c r="FO143" s="37">
        <f t="shared" ca="1" si="131"/>
        <v>2290.2875635504574</v>
      </c>
      <c r="FP143" s="37">
        <f t="shared" ca="1" si="132"/>
        <v>2425.330330671371</v>
      </c>
      <c r="FQ143" s="37">
        <f t="shared" ca="1" si="133"/>
        <v>2630.137752136091</v>
      </c>
      <c r="FR143" s="37">
        <f t="shared" ca="1" si="134"/>
        <v>3071.5023754437243</v>
      </c>
      <c r="FS143" s="37">
        <f t="shared" ca="1" si="135"/>
        <v>3272.0486580556258</v>
      </c>
      <c r="FT143" s="37">
        <f t="shared" ca="1" si="136"/>
        <v>3474.1801717995318</v>
      </c>
      <c r="FU143" s="37">
        <f t="shared" ca="1" si="137"/>
        <v>3579.936283577912</v>
      </c>
      <c r="FV143" s="37">
        <f t="shared" ca="1" si="138"/>
        <v>3670.2744658038846</v>
      </c>
      <c r="FW143" s="37">
        <f t="shared" ca="1" si="139"/>
        <v>3881.065893374283</v>
      </c>
      <c r="FX143" s="37">
        <f t="shared" ca="1" si="140"/>
        <v>4014.8399200116046</v>
      </c>
      <c r="FY143" s="37">
        <f t="shared" ca="1" si="141"/>
        <v>4122.0532639979247</v>
      </c>
      <c r="FZ143" s="37">
        <f t="shared" ca="1" si="142"/>
        <v>4320.6137461303906</v>
      </c>
      <c r="GA143" s="37"/>
      <c r="GB143" s="37">
        <f t="shared" ca="1" si="143"/>
        <v>449.68069192573614</v>
      </c>
      <c r="GC143" s="37">
        <f t="shared" ca="1" si="144"/>
        <v>601.4539588276275</v>
      </c>
      <c r="GD143" s="37">
        <f t="shared" ca="1" si="94"/>
        <v>358.94141909904022</v>
      </c>
      <c r="GE143" s="37">
        <f t="shared" ca="1" si="95"/>
        <v>421.81416743298018</v>
      </c>
      <c r="GF143" s="37">
        <f t="shared" ca="1" si="96"/>
        <v>839.44250631355476</v>
      </c>
      <c r="GG143" s="37">
        <f t="shared" ca="1" si="97"/>
        <v>954.06332786734401</v>
      </c>
      <c r="GH143" s="37">
        <f t="shared" ca="1" si="98"/>
        <v>1047.7326280528418</v>
      </c>
      <c r="GI143" s="37">
        <f t="shared" ca="1" si="99"/>
        <v>1141.3666236684962</v>
      </c>
      <c r="GJ143" s="37">
        <f t="shared" ca="1" si="100"/>
        <v>1343.5924833272429</v>
      </c>
      <c r="GK143" s="37">
        <f t="shared" ca="1" si="101"/>
        <v>1587.1437186687449</v>
      </c>
      <c r="GL143" s="37">
        <f t="shared" ca="1" si="102"/>
        <v>2009.204165888812</v>
      </c>
      <c r="GM143" s="37">
        <f t="shared" ca="1" si="103"/>
        <v>2254.9124459081695</v>
      </c>
      <c r="GN143" s="37">
        <f t="shared" ca="1" si="104"/>
        <v>2074.4603408099774</v>
      </c>
      <c r="GO143" s="37">
        <f t="shared" ca="1" si="105"/>
        <v>2290.2875635504574</v>
      </c>
      <c r="GP143" s="37">
        <f t="shared" ca="1" si="106"/>
        <v>2425.330330671371</v>
      </c>
      <c r="GQ143" s="37">
        <f t="shared" ca="1" si="107"/>
        <v>2630.137752136091</v>
      </c>
      <c r="GR143" s="37">
        <f t="shared" ca="1" si="108"/>
        <v>3071.5023754437243</v>
      </c>
      <c r="GS143" s="37">
        <f t="shared" ca="1" si="109"/>
        <v>3272.0486580556258</v>
      </c>
      <c r="GT143" s="37">
        <f t="shared" ca="1" si="110"/>
        <v>3474.1801717995318</v>
      </c>
      <c r="GU143" s="37">
        <f t="shared" ca="1" si="111"/>
        <v>3579.936283577912</v>
      </c>
      <c r="GV143" s="37">
        <f t="shared" ca="1" si="112"/>
        <v>3670.2744658038846</v>
      </c>
      <c r="GW143" s="37">
        <f t="shared" ca="1" si="113"/>
        <v>3881.065893374283</v>
      </c>
      <c r="GX143" s="37">
        <f t="shared" ca="1" si="114"/>
        <v>4014.8399200116046</v>
      </c>
      <c r="GY143" s="37">
        <f t="shared" ca="1" si="115"/>
        <v>4122.0532639979247</v>
      </c>
      <c r="GZ143" s="37">
        <f t="shared" ca="1" si="116"/>
        <v>4320.6137461303906</v>
      </c>
      <c r="HA143" s="37"/>
      <c r="HB143" s="37">
        <f t="shared" ca="1" si="147"/>
        <v>839.44250631355476</v>
      </c>
      <c r="HC143" s="37">
        <f t="shared" ca="1" si="145"/>
        <v>839.44250631355476</v>
      </c>
      <c r="HD143" s="37">
        <f t="shared" ca="1" si="146"/>
        <v>0</v>
      </c>
      <c r="HE143" s="5"/>
      <c r="HF143" s="37">
        <f t="shared" si="149"/>
        <v>0.16666666666666663</v>
      </c>
      <c r="HG143" s="37">
        <f>$HG$70</f>
        <v>-3.3333333333333326E-2</v>
      </c>
      <c r="HH143" s="19">
        <f>IF(C$11="x",0,Satokasvi!$H$6*(1+$HF143)*(1+_xlfn.XLOOKUP($HG143,$HG$67:$HG$76,HH$67:HH$76)))</f>
        <v>2906.9444444444443</v>
      </c>
      <c r="HI143" s="35">
        <f>IF(D$11="x",0,Satokasvi!$H$6*(1+$HF143)*(1+_xlfn.XLOOKUP($HG143,$HG$67:$HG$76,HI$67:HI$76)))</f>
        <v>2897.2222222222222</v>
      </c>
      <c r="HJ143" s="35">
        <f>IF(E$11="x",0,Satokasvi!$H$6*(1+$HF143)*(1+_xlfn.XLOOKUP($HG143,$HG$67:$HG$76,HJ$67:HJ$76)))</f>
        <v>2887.5</v>
      </c>
      <c r="HK143" s="35">
        <f>IF(F$11="x",0,Satokasvi!$H$6*(1+$HF143)*(1+_xlfn.XLOOKUP($HG143,$HG$67:$HG$76,HK$67:HK$76)))</f>
        <v>2877.7777777777778</v>
      </c>
      <c r="HL143" s="35">
        <f>IF(G$11="x",0,Satokasvi!$H$6*(1+$HF143)*(1+_xlfn.XLOOKUP($HG143,$HG$67:$HG$76,HL$67:HL$76)))</f>
        <v>2868.0555555555557</v>
      </c>
      <c r="HM143" s="35">
        <f>IF(H$11="x",0,Satokasvi!$H$6*(1+$HF143)*(1+_xlfn.XLOOKUP($HG143,$HG$67:$HG$76,HM$67:HM$76)))</f>
        <v>2858.333333333333</v>
      </c>
      <c r="HN143" s="35">
        <f>IF(I$11="x",0,Satokasvi!$H$6*(1+$HF143)*(1+_xlfn.XLOOKUP($HG143,$HG$67:$HG$76,HN$67:HN$76)))</f>
        <v>2848.6111111111109</v>
      </c>
      <c r="HO143" s="35">
        <f>IF(J$11="x",0,Satokasvi!$H$6*(1+$HF143)*(1+_xlfn.XLOOKUP($HG143,$HG$67:$HG$76,HO$67:HO$76)))</f>
        <v>2838.8888888888887</v>
      </c>
      <c r="HP143" s="35">
        <f>IF(K$11="x",0,Satokasvi!$H$6*(1+$HF143)*(1+_xlfn.XLOOKUP($HG143,$HG$67:$HG$76,HP$67:HP$76)))</f>
        <v>2829.1666666666665</v>
      </c>
      <c r="HQ143" s="35">
        <f>IF(L$11="x",0,Satokasvi!$H$6*(1+$HF143)*(1+_xlfn.XLOOKUP($HG143,$HG$67:$HG$76,HQ$67:HQ$76)))</f>
        <v>2819.4444444444443</v>
      </c>
      <c r="HR143" s="35">
        <f>IF(M$11="x",0,Satokasvi!$H$6*(1+$HF143)*(1+_xlfn.XLOOKUP($HG143,$HG$67:$HG$76,HR$67:HR$76)))</f>
        <v>2819.4444444444443</v>
      </c>
      <c r="HS143" s="35">
        <f>IF(N$11="x",0,Satokasvi!$H$6*(1+$HF143)*(1+_xlfn.XLOOKUP($HG143,$HG$67:$HG$76,HS$67:HS$76)))</f>
        <v>2819.4444444444443</v>
      </c>
      <c r="HT143" s="35">
        <f>IF(O$11="x",0,Satokasvi!$H$6*(1+$HF143)*(1+_xlfn.XLOOKUP($HG143,$HG$67:$HG$76,HT$67:HT$76)))</f>
        <v>2819.4444444444443</v>
      </c>
      <c r="HU143" s="35">
        <f>IF(P$11="x",0,Satokasvi!$H$6*(1+$HF143)*(1+_xlfn.XLOOKUP($HG143,$HG$67:$HG$76,HU$67:HU$76)))</f>
        <v>2819.4444444444443</v>
      </c>
      <c r="HV143" s="35">
        <f>IF(Q$11="x",0,Satokasvi!$H$6*(1+$HF143)*(1+_xlfn.XLOOKUP($HG143,$HG$67:$HG$76,HV$67:HV$76)))</f>
        <v>2819.4444444444443</v>
      </c>
      <c r="HW143" s="35">
        <f>IF(R$11="x",0,Satokasvi!$H$6*(1+$HF143)*(1+_xlfn.XLOOKUP($HG143,$HG$67:$HG$76,HW$67:HW$76)))</f>
        <v>2819.4444444444443</v>
      </c>
      <c r="HX143" s="35">
        <f>IF(S$11="x",0,Satokasvi!$H$6*(1+$HF143)*(1+_xlfn.XLOOKUP($HG143,$HG$67:$HG$76,HX$67:HX$76)))</f>
        <v>2819.4444444444443</v>
      </c>
      <c r="HY143" s="35">
        <f>IF(T$11="x",0,Satokasvi!$H$6*(1+$HF143)*(1+_xlfn.XLOOKUP($HG143,$HG$67:$HG$76,HY$67:HY$76)))</f>
        <v>2819.4444444444443</v>
      </c>
      <c r="HZ143" s="35">
        <f>IF(U$11="x",0,Satokasvi!$H$6*(1+$HF143)*(1+_xlfn.XLOOKUP($HG143,$HG$67:$HG$76,HZ$67:HZ$76)))</f>
        <v>2819.4444444444443</v>
      </c>
      <c r="IA143" s="35">
        <f>IF(V$11="x",0,Satokasvi!$H$6*(1+$HF143)*(1+_xlfn.XLOOKUP($HG143,$HG$67:$HG$76,IA$67:IA$76)))</f>
        <v>2819.4444444444443</v>
      </c>
      <c r="IB143" s="35">
        <f>IF(W$11="x",0,Satokasvi!$H$6*(1+$HF143)*(1+_xlfn.XLOOKUP($HG143,$HG$67:$HG$76,IB$67:IB$76)))</f>
        <v>2819.4444444444443</v>
      </c>
      <c r="IC143" s="35">
        <f>IF(X$11="x",0,Satokasvi!$H$6*(1+$HF143)*(1+_xlfn.XLOOKUP($HG143,$HG$67:$HG$76,IC$67:IC$76)))</f>
        <v>2819.4444444444443</v>
      </c>
      <c r="ID143" s="35">
        <f>IF(Y$11="x",0,Satokasvi!$H$6*(1+$HF143)*(1+_xlfn.XLOOKUP($HG143,$HG$67:$HG$76,ID$67:ID$76)))</f>
        <v>2819.4444444444443</v>
      </c>
      <c r="IE143" s="35">
        <f>IF(Z$11="x",0,Satokasvi!$H$6*(1+$HF143)*(1+_xlfn.XLOOKUP($HG143,$HG$67:$HG$76,IE$67:IE$76)))</f>
        <v>2819.4444444444443</v>
      </c>
      <c r="IF143" s="35">
        <f>IF(AA$11="x",0,Satokasvi!$H$6*(1+$HF143)*(1+_xlfn.XLOOKUP($HG143,$HG$67:$HG$76,IF$67:IF$76)))</f>
        <v>2819.4444444444443</v>
      </c>
    </row>
    <row r="144" spans="2:240" x14ac:dyDescent="0.35">
      <c r="B144" s="15">
        <f t="shared" ca="1" si="151"/>
        <v>0.44361673664224788</v>
      </c>
      <c r="C144" s="15">
        <f t="shared" ca="1" si="151"/>
        <v>0.74277898974018153</v>
      </c>
      <c r="D144" s="15">
        <f t="shared" ca="1" si="151"/>
        <v>7.2301004965573901E-2</v>
      </c>
      <c r="E144" s="15">
        <f t="shared" ca="1" si="151"/>
        <v>0.96234903331516219</v>
      </c>
      <c r="F144" s="15">
        <f t="shared" ca="1" si="151"/>
        <v>0.58045639045683572</v>
      </c>
      <c r="G144" s="15">
        <f t="shared" ca="1" si="151"/>
        <v>0.11179265739466304</v>
      </c>
      <c r="H144" s="15">
        <f t="shared" ca="1" si="151"/>
        <v>0.24962574839242702</v>
      </c>
      <c r="I144" s="15">
        <f t="shared" ca="1" si="151"/>
        <v>0.29282232225199512</v>
      </c>
      <c r="J144" s="15">
        <f t="shared" ca="1" si="151"/>
        <v>0.21949717154993953</v>
      </c>
      <c r="K144" s="15">
        <f t="shared" ca="1" si="151"/>
        <v>0.39272456870391226</v>
      </c>
      <c r="L144" s="15">
        <f t="shared" ca="1" si="151"/>
        <v>0.14682092841028305</v>
      </c>
      <c r="M144" s="15">
        <f t="shared" ca="1" si="151"/>
        <v>0.27259209318319766</v>
      </c>
      <c r="N144" s="15">
        <f t="shared" ca="1" si="151"/>
        <v>0.51074891978625958</v>
      </c>
      <c r="O144" s="15">
        <f t="shared" ca="1" si="151"/>
        <v>0.53345345087506235</v>
      </c>
      <c r="P144" s="15">
        <f t="shared" ca="1" si="151"/>
        <v>0.46968401183060104</v>
      </c>
      <c r="Q144" s="15">
        <f t="shared" ca="1" si="151"/>
        <v>0.11922291130517026</v>
      </c>
      <c r="R144" s="15">
        <f t="shared" ca="1" si="150"/>
        <v>0.50583962633281732</v>
      </c>
      <c r="S144" s="15">
        <f t="shared" ca="1" si="150"/>
        <v>7.0789243760393528E-2</v>
      </c>
      <c r="T144" s="15">
        <f t="shared" ca="1" si="88"/>
        <v>0.92394209737871025</v>
      </c>
      <c r="U144" s="15">
        <f t="shared" ca="1" si="88"/>
        <v>0.9144555528115853</v>
      </c>
      <c r="V144" s="15">
        <f t="shared" ca="1" si="88"/>
        <v>0.70129247071558021</v>
      </c>
      <c r="W144" s="15">
        <f t="shared" ca="1" si="88"/>
        <v>0.66525886278148194</v>
      </c>
      <c r="X144" s="15">
        <f t="shared" ca="1" si="88"/>
        <v>0.13841066528516266</v>
      </c>
      <c r="Y144" s="15">
        <f t="shared" ca="1" si="88"/>
        <v>9.4822710611840666E-2</v>
      </c>
      <c r="Z144" s="15">
        <f t="shared" ca="1" si="88"/>
        <v>0.5820658249770998</v>
      </c>
      <c r="AB144" s="5">
        <f ca="1">_xlfn.NORM.INV(B144,Satokasvi!$H$8,Satokasvi!$I$8)*_xlfn.BINOM.INV(1,(1-Satokasvi!$H$15),B144)</f>
        <v>2464.5485723607599</v>
      </c>
      <c r="AC144" s="5">
        <f ca="1">_xlfn.NORM.INV(C144,Satokasvi!$H$8,Satokasvi!$I$8)*_xlfn.BINOM.INV(1,(1-Satokasvi!$H$15),C144)</f>
        <v>2662.9841702798994</v>
      </c>
      <c r="AD144" s="5">
        <f ca="1">_xlfn.NORM.INV(D144,Satokasvi!$H$8,Satokasvi!$I$8)*_xlfn.BINOM.INV(1,(1-Satokasvi!$H$15),D144)</f>
        <v>0</v>
      </c>
      <c r="AE144" s="5">
        <f ca="1">_xlfn.NORM.INV(E144,Satokasvi!$H$8,Satokasvi!$I$8)*_xlfn.BINOM.INV(1,(1-Satokasvi!$H$15),E144)</f>
        <v>2944.6552278571803</v>
      </c>
      <c r="AF144" s="5">
        <f ca="1">_xlfn.NORM.INV(F144,Satokasvi!$H$8,Satokasvi!$I$8)*_xlfn.BINOM.INV(1,(1-Satokasvi!$H$15),F144)</f>
        <v>2550.7652931940347</v>
      </c>
      <c r="AG144" s="5">
        <f ca="1">_xlfn.NORM.INV(G144,Satokasvi!$H$8,Satokasvi!$I$8)*_xlfn.BINOM.INV(1,(1-Satokasvi!$H$15),G144)</f>
        <v>0</v>
      </c>
      <c r="AH144" s="5">
        <f ca="1">_xlfn.NORM.INV(H144,Satokasvi!$H$8,Satokasvi!$I$8)*_xlfn.BINOM.INV(1,(1-Satokasvi!$H$15),H144)</f>
        <v>0</v>
      </c>
      <c r="AI144" s="5">
        <f ca="1">_xlfn.NORM.INV(I144,Satokasvi!$H$8,Satokasvi!$I$8)*_xlfn.BINOM.INV(1,(1-Satokasvi!$H$15),I144)</f>
        <v>2363.7104234928834</v>
      </c>
      <c r="AJ144" s="5">
        <f ca="1">_xlfn.NORM.INV(J144,Satokasvi!$H$8,Satokasvi!$I$8)*_xlfn.BINOM.INV(1,(1-Satokasvi!$H$15),J144)</f>
        <v>0</v>
      </c>
      <c r="AK144" s="5">
        <f ca="1">_xlfn.NORM.INV(K144,Satokasvi!$H$8,Satokasvi!$I$8)*_xlfn.BINOM.INV(1,(1-Satokasvi!$H$15),K144)</f>
        <v>2431.9437880989785</v>
      </c>
      <c r="AL144" s="5">
        <f ca="1">_xlfn.NORM.INV(L144,Satokasvi!$H$8,Satokasvi!$I$8)*_xlfn.BINOM.INV(1,(1-Satokasvi!$H$15),L144)</f>
        <v>0</v>
      </c>
      <c r="AM144" s="5">
        <f ca="1">_xlfn.NORM.INV(M144,Satokasvi!$H$8,Satokasvi!$I$8)*_xlfn.BINOM.INV(1,(1-Satokasvi!$H$15),M144)</f>
        <v>2348.7519526292263</v>
      </c>
      <c r="AN144" s="5">
        <f ca="1">_xlfn.NORM.INV(N144,Satokasvi!$H$8,Satokasvi!$I$8)*_xlfn.BINOM.INV(1,(1-Satokasvi!$H$15),N144)</f>
        <v>2506.7367017630377</v>
      </c>
      <c r="AO144" s="5">
        <f ca="1">_xlfn.NORM.INV(O144,Satokasvi!$H$8,Satokasvi!$I$8)*_xlfn.BINOM.INV(1,(1-Satokasvi!$H$15),O144)</f>
        <v>2520.9884707643187</v>
      </c>
      <c r="AP144" s="5">
        <f ca="1">_xlfn.NORM.INV(P144,Satokasvi!$H$8,Satokasvi!$I$8)*_xlfn.BINOM.INV(1,(1-Satokasvi!$H$15),P144)</f>
        <v>2480.9839505668301</v>
      </c>
      <c r="AQ144" s="5">
        <f ca="1">_xlfn.NORM.INV(Q144,Satokasvi!$H$8,Satokasvi!$I$8)*_xlfn.BINOM.INV(1,(1-Satokasvi!$H$15),Q144)</f>
        <v>0</v>
      </c>
      <c r="AR144" s="5">
        <f ca="1">_xlfn.NORM.INV(R144,Satokasvi!$H$8,Satokasvi!$I$8)*_xlfn.BINOM.INV(1,(1-Satokasvi!$H$15),R144)</f>
        <v>2503.6595738109681</v>
      </c>
      <c r="AS144" s="5">
        <f ca="1">_xlfn.NORM.INV(S144,Satokasvi!$H$8,Satokasvi!$I$8)*_xlfn.BINOM.INV(1,(1-Satokasvi!$H$15),S144)</f>
        <v>0</v>
      </c>
      <c r="AT144" s="5">
        <f ca="1">_xlfn.NORM.INV(T144,Satokasvi!$H$8,Satokasvi!$I$8)*_xlfn.BINOM.INV(1,(1-Satokasvi!$H$15),T144)</f>
        <v>2858.0244751307109</v>
      </c>
      <c r="AU144" s="5">
        <f ca="1">_xlfn.NORM.INV(U144,Satokasvi!$H$8,Satokasvi!$I$8)*_xlfn.BINOM.INV(1,(1-Satokasvi!$H$15),U144)</f>
        <v>2842.178338485121</v>
      </c>
      <c r="AV144" s="5">
        <f ca="1">_xlfn.NORM.INV(V144,Satokasvi!$H$8,Satokasvi!$I$8)*_xlfn.BINOM.INV(1,(1-Satokasvi!$H$15),V144)</f>
        <v>2632.0303572239259</v>
      </c>
      <c r="AW144" s="5">
        <f ca="1">_xlfn.NORM.INV(W144,Satokasvi!$H$8,Satokasvi!$I$8)*_xlfn.BINOM.INV(1,(1-Satokasvi!$H$15),W144)</f>
        <v>2606.7146660902322</v>
      </c>
      <c r="AX144" s="5">
        <f ca="1">_xlfn.NORM.INV(X144,Satokasvi!$H$8,Satokasvi!$I$8)*_xlfn.BINOM.INV(1,(1-Satokasvi!$H$15),X144)</f>
        <v>0</v>
      </c>
      <c r="AY144" s="5">
        <f ca="1">_xlfn.NORM.INV(Y144,Satokasvi!$H$8,Satokasvi!$I$8)*_xlfn.BINOM.INV(1,(1-Satokasvi!$H$15),Y144)</f>
        <v>0</v>
      </c>
      <c r="AZ144" s="5">
        <f ca="1">_xlfn.NORM.INV(Z144,Satokasvi!$H$8,Satokasvi!$I$8)*_xlfn.BINOM.INV(1,(1-Satokasvi!$H$15),Z144)</f>
        <v>2551.795299668046</v>
      </c>
      <c r="BB144" s="5">
        <f ca="1">IF(C$11="x",0,_xlfn.NORM.INV(B144,Satokasvi!$H$8,Satokasvi!$I$8)*IF(C$8="x",(1+Toimenpiteet!$C$7),1)*IF(C$9="x",(1+Toimenpiteet!$C$34),1)*(1+C$30)*_xlfn.BINOM.INV(1,(1-(Satokasvi!$H$15*(1+C$41))),B144))</f>
        <v>2464.5485723607599</v>
      </c>
      <c r="BC144" s="5">
        <f ca="1">IF(D$11="x",0,_xlfn.NORM.INV(C144,Satokasvi!$H$8,Satokasvi!$I$8)*IF(D$8="x",(1+Toimenpiteet!$C$7),1)*IF(D$9="x",(1+Toimenpiteet!$C$34),1)*(1+D$30)*_xlfn.BINOM.INV(1,(1-(Satokasvi!$H$15*(1+D$41))),C144))</f>
        <v>2662.9841702798994</v>
      </c>
      <c r="BD144" s="5">
        <f ca="1">IF(E$11="x",0,_xlfn.NORM.INV(D144,Satokasvi!$H$8,Satokasvi!$I$8)*IF(E$8="x",(1+Toimenpiteet!$C$7),1)*IF(E$9="x",(1+Toimenpiteet!$C$34),1)*(1+E$30)*_xlfn.BINOM.INV(1,(1-(Satokasvi!$H$15*(1+E$41))),D144))</f>
        <v>0</v>
      </c>
      <c r="BE144" s="5">
        <f ca="1">IF(F$11="x",0,_xlfn.NORM.INV(E144,Satokasvi!$H$8,Satokasvi!$I$8)*IF(F$8="x",(1+Toimenpiteet!$C$7),1)*IF(F$9="x",(1+Toimenpiteet!$C$34),1)*(1+F$30)*_xlfn.BINOM.INV(1,(1-(Satokasvi!$H$15*(1+F$41))),E144))</f>
        <v>2944.6552278571803</v>
      </c>
      <c r="BF144" s="5">
        <f ca="1">IF(G$11="x",0,_xlfn.NORM.INV(F144,Satokasvi!$H$8,Satokasvi!$I$8)*IF(G$8="x",(1+Toimenpiteet!$C$7),1)*IF(G$9="x",(1+Toimenpiteet!$C$34),1)*(1+G$30)*_xlfn.BINOM.INV(1,(1-(Satokasvi!$H$15*(1+G$41))),F144))</f>
        <v>2550.7652931940347</v>
      </c>
      <c r="BG144" s="5">
        <f ca="1">IF(H$11="x",0,_xlfn.NORM.INV(G144,Satokasvi!$H$8,Satokasvi!$I$8)*IF(H$8="x",(1+Toimenpiteet!$C$7),1)*IF(H$9="x",(1+Toimenpiteet!$C$34),1)*(1+H$30)*_xlfn.BINOM.INV(1,(1-(Satokasvi!$H$15*(1+H$41))),G144))</f>
        <v>0</v>
      </c>
      <c r="BH144" s="5">
        <f ca="1">IF(I$11="x",0,_xlfn.NORM.INV(H144,Satokasvi!$H$8,Satokasvi!$I$8)*IF(I$8="x",(1+Toimenpiteet!$C$7),1)*IF(I$9="x",(1+Toimenpiteet!$C$34),1)*(1+I$30)*_xlfn.BINOM.INV(1,(1-(Satokasvi!$H$15*(1+I$41))),H144))</f>
        <v>0</v>
      </c>
      <c r="BI144" s="5">
        <f ca="1">IF(J$11="x",0,_xlfn.NORM.INV(I144,Satokasvi!$H$8,Satokasvi!$I$8)*IF(J$8="x",(1+Toimenpiteet!$C$7),1)*IF(J$9="x",(1+Toimenpiteet!$C$34),1)*(1+J$30)*_xlfn.BINOM.INV(1,(1-(Satokasvi!$H$15*(1+J$41))),I144))</f>
        <v>2363.7104234928834</v>
      </c>
      <c r="BJ144" s="5">
        <f ca="1">IF(K$11="x",0,_xlfn.NORM.INV(J144,Satokasvi!$H$8,Satokasvi!$I$8)*IF(K$8="x",(1+Toimenpiteet!$C$7),1)*IF(K$9="x",(1+Toimenpiteet!$C$34),1)*(1+K$30)*_xlfn.BINOM.INV(1,(1-(Satokasvi!$H$15*(1+K$41))),J144))</f>
        <v>0</v>
      </c>
      <c r="BK144" s="5">
        <f ca="1">IF(L$11="x",0,_xlfn.NORM.INV(K144,Satokasvi!$H$8,Satokasvi!$I$8)*IF(L$8="x",(1+Toimenpiteet!$C$7),1)*IF(L$9="x",(1+Toimenpiteet!$C$34),1)*(1+L$30)*_xlfn.BINOM.INV(1,(1-(Satokasvi!$H$15*(1+L$41))),K144))</f>
        <v>2431.9437880989785</v>
      </c>
      <c r="BL144" s="5">
        <f ca="1">IF(M$11="x",0,_xlfn.NORM.INV(L144,Satokasvi!$H$8,Satokasvi!$I$8)*IF(M$8="x",(1+Toimenpiteet!$C$7),1)*IF(M$9="x",(1+Toimenpiteet!$C$34),1)*(1+M$30)*_xlfn.BINOM.INV(1,(1-(Satokasvi!$H$15*(1+M$41))),L144))</f>
        <v>0</v>
      </c>
      <c r="BM144" s="5">
        <f ca="1">IF(N$11="x",0,_xlfn.NORM.INV(M144,Satokasvi!$H$8,Satokasvi!$I$8)*IF(N$8="x",(1+Toimenpiteet!$C$7),1)*IF(N$9="x",(1+Toimenpiteet!$C$34),1)*(1+N$30)*_xlfn.BINOM.INV(1,(1-(Satokasvi!$H$15*(1+N$41))),M144))</f>
        <v>2348.7519526292263</v>
      </c>
      <c r="BN144" s="5">
        <f ca="1">IF(O$11="x",0,_xlfn.NORM.INV(N144,Satokasvi!$H$8,Satokasvi!$I$8)*IF(O$8="x",(1+Toimenpiteet!$C$7),1)*IF(O$9="x",(1+Toimenpiteet!$C$34),1)*(1+O$30)*_xlfn.BINOM.INV(1,(1-(Satokasvi!$H$15*(1+O$41))),N144))</f>
        <v>2506.7367017630377</v>
      </c>
      <c r="BO144" s="5">
        <f ca="1">IF(P$11="x",0,_xlfn.NORM.INV(O144,Satokasvi!$H$8,Satokasvi!$I$8)*IF(P$8="x",(1+Toimenpiteet!$C$7),1)*IF(P$9="x",(1+Toimenpiteet!$C$34),1)*(1+P$30)*_xlfn.BINOM.INV(1,(1-(Satokasvi!$H$15*(1+P$41))),O144))</f>
        <v>2520.9884707643187</v>
      </c>
      <c r="BP144" s="5">
        <f ca="1">IF(Q$11="x",0,_xlfn.NORM.INV(P144,Satokasvi!$H$8,Satokasvi!$I$8)*IF(Q$8="x",(1+Toimenpiteet!$C$7),1)*IF(Q$9="x",(1+Toimenpiteet!$C$34),1)*(1+Q$30)*_xlfn.BINOM.INV(1,(1-(Satokasvi!$H$15*(1+Q$41))),P144))</f>
        <v>2480.9839505668301</v>
      </c>
      <c r="BQ144" s="5">
        <f ca="1">IF(R$11="x",0,_xlfn.NORM.INV(Q144,Satokasvi!$H$8,Satokasvi!$I$8)*IF(R$8="x",(1+Toimenpiteet!$C$7),1)*IF(R$9="x",(1+Toimenpiteet!$C$34),1)*(1+R$30)*_xlfn.BINOM.INV(1,(1-(Satokasvi!$H$15*(1+R$41))),Q144))</f>
        <v>0</v>
      </c>
      <c r="BR144" s="5">
        <f ca="1">IF(S$11="x",0,_xlfn.NORM.INV(R144,Satokasvi!$H$8,Satokasvi!$I$8)*IF(S$8="x",(1+Toimenpiteet!$C$7),1)*IF(S$9="x",(1+Toimenpiteet!$C$34),1)*(1+S$30)*_xlfn.BINOM.INV(1,(1-(Satokasvi!$H$15*(1+S$41))),R144))</f>
        <v>2503.6595738109681</v>
      </c>
      <c r="BS144" s="5">
        <f ca="1">IF(T$11="x",0,_xlfn.NORM.INV(S144,Satokasvi!$H$8,Satokasvi!$I$8)*IF(T$8="x",(1+Toimenpiteet!$C$7),1)*IF(T$9="x",(1+Toimenpiteet!$C$34),1)*(1+T$30)*_xlfn.BINOM.INV(1,(1-(Satokasvi!$H$15*(1+T$41))),S144))</f>
        <v>0</v>
      </c>
      <c r="BT144" s="5">
        <f ca="1">IF(U$11="x",0,_xlfn.NORM.INV(T144,Satokasvi!$H$8,Satokasvi!$I$8)*IF(U$8="x",(1+Toimenpiteet!$C$7),1)*IF(U$9="x",(1+Toimenpiteet!$C$34),1)*(1+U$30)*_xlfn.BINOM.INV(1,(1-(Satokasvi!$H$15*(1+U$41))),T144))</f>
        <v>2858.0244751307109</v>
      </c>
      <c r="BU144" s="5">
        <f ca="1">IF(V$11="x",0,_xlfn.NORM.INV(U144,Satokasvi!$H$8,Satokasvi!$I$8)*IF(V$8="x",(1+Toimenpiteet!$C$7),1)*IF(V$9="x",(1+Toimenpiteet!$C$34),1)*(1+V$30)*_xlfn.BINOM.INV(1,(1-(Satokasvi!$H$15*(1+V$41))),U144))</f>
        <v>2842.178338485121</v>
      </c>
      <c r="BV144" s="5">
        <f ca="1">IF(W$11="x",0,_xlfn.NORM.INV(V144,Satokasvi!$H$8,Satokasvi!$I$8)*IF(W$8="x",(1+Toimenpiteet!$C$7),1)*IF(W$9="x",(1+Toimenpiteet!$C$34),1)*(1+W$30)*_xlfn.BINOM.INV(1,(1-(Satokasvi!$H$15*(1+W$41))),V144))</f>
        <v>2632.0303572239259</v>
      </c>
      <c r="BW144" s="5">
        <f ca="1">IF(X$11="x",0,_xlfn.NORM.INV(W144,Satokasvi!$H$8,Satokasvi!$I$8)*IF(X$8="x",(1+Toimenpiteet!$C$7),1)*IF(X$9="x",(1+Toimenpiteet!$C$34),1)*(1+X$30)*_xlfn.BINOM.INV(1,(1-(Satokasvi!$H$15*(1+X$41))),W144))</f>
        <v>2606.7146660902322</v>
      </c>
      <c r="BX144" s="5">
        <f ca="1">IF(Y$11="x",0,_xlfn.NORM.INV(X144,Satokasvi!$H$8,Satokasvi!$I$8)*IF(Y$8="x",(1+Toimenpiteet!$C$7),1)*IF(Y$9="x",(1+Toimenpiteet!$C$34),1)*(1+Y$30)*_xlfn.BINOM.INV(1,(1-(Satokasvi!$H$15*(1+Y$41))),X144))</f>
        <v>0</v>
      </c>
      <c r="BY144" s="5">
        <f ca="1">IF(Z$11="x",0,_xlfn.NORM.INV(Y144,Satokasvi!$H$8,Satokasvi!$I$8)*IF(Z$8="x",(1+Toimenpiteet!$C$7),1)*IF(Z$9="x",(1+Toimenpiteet!$C$34),1)*(1+Z$30)*_xlfn.BINOM.INV(1,(1-(Satokasvi!$H$15*(1+Z$41))),Y144))</f>
        <v>0</v>
      </c>
      <c r="BZ144" s="5">
        <f ca="1">IF(AA$11="x",0,_xlfn.NORM.INV(Z144,Satokasvi!$H$8,Satokasvi!$I$8)*IF(AA$8="x",(1+Toimenpiteet!$C$7),1)*IF(AA$9="x",(1+Toimenpiteet!$C$34),1)*(1+AA$30)*_xlfn.BINOM.INV(1,(1-(Satokasvi!$H$15*(1+AA$41))),Z144))</f>
        <v>2551.795299668046</v>
      </c>
      <c r="CB144" s="35">
        <f ca="1">_xlfn.NORM.INV(RAND(),Satokasvi!$H$13,Satokasvi!$I$13)</f>
        <v>160.05776888350098</v>
      </c>
      <c r="CC144" s="35">
        <f ca="1">_xlfn.NORM.INV(RAND(),Satokasvi!$H$13,Satokasvi!$I$13)</f>
        <v>66.709073807736331</v>
      </c>
      <c r="CD144" s="35">
        <f ca="1">_xlfn.NORM.INV(RAND(),Satokasvi!$H$13,Satokasvi!$I$13)</f>
        <v>141.7338967524758</v>
      </c>
      <c r="CE144" s="35">
        <f ca="1">_xlfn.NORM.INV(RAND(),Satokasvi!$H$13,Satokasvi!$I$13)</f>
        <v>167.87979041991744</v>
      </c>
      <c r="CF144" s="35">
        <f ca="1">_xlfn.NORM.INV(RAND(),Satokasvi!$H$13,Satokasvi!$I$13)</f>
        <v>201.73082013362202</v>
      </c>
      <c r="CG144" s="35">
        <f ca="1">_xlfn.NORM.INV(RAND(),Satokasvi!$H$13,Satokasvi!$I$13)</f>
        <v>263.91882892983847</v>
      </c>
      <c r="CH144" s="35">
        <f ca="1">_xlfn.NORM.INV(RAND(),Satokasvi!$H$13,Satokasvi!$I$13)</f>
        <v>237.1084735742383</v>
      </c>
      <c r="CI144" s="35">
        <f ca="1">_xlfn.NORM.INV(RAND(),Satokasvi!$H$13,Satokasvi!$I$13)</f>
        <v>54.279596173542814</v>
      </c>
      <c r="CJ144" s="35">
        <f ca="1">_xlfn.NORM.INV(RAND(),Satokasvi!$H$13,Satokasvi!$I$13)</f>
        <v>249.94627060779692</v>
      </c>
      <c r="CK144" s="35">
        <f ca="1">_xlfn.NORM.INV(RAND(),Satokasvi!$H$13,Satokasvi!$I$13)</f>
        <v>235.38653879756271</v>
      </c>
      <c r="CL144" s="35">
        <f ca="1">_xlfn.NORM.INV(RAND(),Satokasvi!$H$13,Satokasvi!$I$13)</f>
        <v>174.91835867800748</v>
      </c>
      <c r="CM144" s="35">
        <f ca="1">_xlfn.NORM.INV(RAND(),Satokasvi!$H$13,Satokasvi!$I$13)</f>
        <v>182.52738964159326</v>
      </c>
      <c r="CN144" s="35">
        <f ca="1">_xlfn.NORM.INV(RAND(),Satokasvi!$H$13,Satokasvi!$I$13)</f>
        <v>231.3927640791413</v>
      </c>
      <c r="CO144" s="35">
        <f ca="1">_xlfn.NORM.INV(RAND(),Satokasvi!$H$13,Satokasvi!$I$13)</f>
        <v>240.78670361758233</v>
      </c>
      <c r="CP144" s="35">
        <f ca="1">_xlfn.NORM.INV(RAND(),Satokasvi!$H$13,Satokasvi!$I$13)</f>
        <v>158.5861327762282</v>
      </c>
      <c r="CQ144" s="35">
        <f ca="1">_xlfn.NORM.INV(RAND(),Satokasvi!$H$13,Satokasvi!$I$13)</f>
        <v>260.95859976699916</v>
      </c>
      <c r="CR144" s="35">
        <f ca="1">_xlfn.NORM.INV(RAND(),Satokasvi!$H$13,Satokasvi!$I$13)</f>
        <v>138.14034081944209</v>
      </c>
      <c r="CS144" s="35">
        <f ca="1">_xlfn.NORM.INV(RAND(),Satokasvi!$H$13,Satokasvi!$I$13)</f>
        <v>204.65905849770752</v>
      </c>
      <c r="CT144" s="35">
        <f ca="1">_xlfn.NORM.INV(RAND(),Satokasvi!$H$13,Satokasvi!$I$13)</f>
        <v>172.21133011093823</v>
      </c>
      <c r="CU144" s="35">
        <f ca="1">_xlfn.NORM.INV(RAND(),Satokasvi!$H$13,Satokasvi!$I$13)</f>
        <v>191.24303283538276</v>
      </c>
      <c r="CV144" s="35">
        <f ca="1">_xlfn.NORM.INV(RAND(),Satokasvi!$H$13,Satokasvi!$I$13)</f>
        <v>149.11962964644198</v>
      </c>
      <c r="CW144" s="35">
        <f ca="1">_xlfn.NORM.INV(RAND(),Satokasvi!$H$13,Satokasvi!$I$13)</f>
        <v>209.08432197069334</v>
      </c>
      <c r="CX144" s="35">
        <f ca="1">_xlfn.NORM.INV(RAND(),Satokasvi!$H$13,Satokasvi!$I$13)</f>
        <v>226.82002104836164</v>
      </c>
      <c r="CY144" s="35">
        <f ca="1">_xlfn.NORM.INV(RAND(),Satokasvi!$H$13,Satokasvi!$I$13)</f>
        <v>156.95729976696754</v>
      </c>
      <c r="CZ144" s="35">
        <f ca="1">_xlfn.NORM.INV(RAND(),Satokasvi!$H$13,Satokasvi!$I$13)</f>
        <v>232.90928963987525</v>
      </c>
      <c r="DB144" s="37">
        <f ca="1">(AB144*(CB144/1000)+(Satokasvi!$E$28-Satokasvi!$E$7))/(1+$C$13)^DB$61</f>
        <v>125.69917067677748</v>
      </c>
      <c r="DC144" s="37">
        <f ca="1">(AC144*(CC144/1000)+(Satokasvi!$E$28-Satokasvi!$E$7))/(1+$C$13)^DC$61</f>
        <v>-82.340269993368551</v>
      </c>
      <c r="DD144" s="37">
        <f ca="1">(AD144*(CD144/1000)+(Satokasvi!$E$28-Satokasvi!$E$7))/(1+$C$13)^DD$61</f>
        <v>-242.51253972858729</v>
      </c>
      <c r="DE144" s="37">
        <f ca="1">(AE144*(CE144/1000)+(Satokasvi!$E$28-Satokasvi!$E$7))/(1+$C$13)^DE$61</f>
        <v>203.77281854557646</v>
      </c>
      <c r="DF144" s="37">
        <f ca="1">(AF144*(CF144/1000)+(Satokasvi!$E$28-Satokasvi!$E$7))/(1+$C$13)^DF$61</f>
        <v>215.27952716022492</v>
      </c>
      <c r="DG144" s="37">
        <f ca="1">(AG144*(CG144/1000)+(Satokasvi!$E$28-Satokasvi!$E$7))/(1+$C$13)^DG$61</f>
        <v>-221.93332802116842</v>
      </c>
      <c r="DH144" s="37">
        <f ca="1">(AH144*(CH144/1000)+(Satokasvi!$E$28-Satokasvi!$E$7))/(1+$C$13)^DH$61</f>
        <v>-215.46925050598875</v>
      </c>
      <c r="DI144" s="37">
        <f ca="1">(AI144*(CI144/1000)+(Satokasvi!$E$28-Satokasvi!$E$7))/(1+$C$13)^DI$61</f>
        <v>-107.9112577334263</v>
      </c>
      <c r="DJ144" s="37">
        <f ca="1">(AJ144*(CJ144/1000)+(Satokasvi!$E$28-Satokasvi!$E$7))/(1+$C$13)^DJ$61</f>
        <v>-203.10043407106113</v>
      </c>
      <c r="DK144" s="37">
        <f ca="1">(AK144*(CK144/1000)+(Satokasvi!$E$28-Satokasvi!$E$7))/(1+$C$13)^DK$61</f>
        <v>228.7693159755197</v>
      </c>
      <c r="DL144" s="37">
        <f ca="1">(AL144*(CL144/1000)+(Satokasvi!$E$28-Satokasvi!$E$7))/(1+$C$13)^DL$61</f>
        <v>-191.44163829867202</v>
      </c>
      <c r="DM144" s="37">
        <f ca="1">(AM144*(CM144/1000)+(Satokasvi!$E$28-Satokasvi!$E$7))/(1+$C$13)^DM$61</f>
        <v>114.82399632321389</v>
      </c>
      <c r="DN144" s="37">
        <f ca="1">(AN144*(CN144/1000)+(Satokasvi!$E$28-Satokasvi!$E$7))/(1+$C$13)^DN$61</f>
        <v>214.52741013287621</v>
      </c>
      <c r="DO144" s="37">
        <f ca="1">(AO144*(CO144/1000)+(Satokasvi!$E$28-Satokasvi!$E$7))/(1+$C$13)^DO$61</f>
        <v>226.11584497311844</v>
      </c>
      <c r="DP144" s="37">
        <f ca="1">(AP144*(CP144/1000)+(Satokasvi!$E$28-Satokasvi!$E$7))/(1+$C$13)^DP$61</f>
        <v>82.44694261998049</v>
      </c>
      <c r="DQ144" s="37">
        <f ca="1">(AQ144*(CQ144/1000)+(Satokasvi!$E$28-Satokasvi!$E$7))/(1+$C$13)^DQ$61</f>
        <v>-165.13923889333032</v>
      </c>
      <c r="DR144" s="37">
        <f ca="1">(AR144*(CR144/1000)+(Satokasvi!$E$28-Satokasvi!$E$7))/(1+$C$13)^DR$61</f>
        <v>48.919443778960741</v>
      </c>
      <c r="DS144" s="37">
        <f ca="1">(AS144*(CS144/1000)+(Satokasvi!$E$28-Satokasvi!$E$7))/(1+$C$13)^DS$61</f>
        <v>-155.65957101831492</v>
      </c>
      <c r="DT144" s="37">
        <f ca="1">(AT144*(CT144/1000)+(Satokasvi!$E$28-Satokasvi!$E$7))/(1+$C$13)^DT$61</f>
        <v>129.5599726919715</v>
      </c>
      <c r="DU144" s="37">
        <f ca="1">(AU144*(CU144/1000)+(Satokasvi!$E$28-Satokasvi!$E$7))/(1+$C$13)^DU$61</f>
        <v>154.22461250671986</v>
      </c>
      <c r="DV144" s="37">
        <f ca="1">(AV144*(CV144/1000)+(Satokasvi!$E$28-Satokasvi!$E$7))/(1+$C$13)^DV$61</f>
        <v>68.530755304129713</v>
      </c>
      <c r="DW144" s="37">
        <f ca="1">(AW144*(CW144/1000)+(Satokasvi!$E$28-Satokasvi!$E$7))/(1+$C$13)^DW$61</f>
        <v>146.14199172946849</v>
      </c>
      <c r="DX144" s="37">
        <f ca="1">(AX144*(CX144/1000)+(Satokasvi!$E$28-Satokasvi!$E$7))/(1+$C$13)^DX$61</f>
        <v>-134.27331333386908</v>
      </c>
      <c r="DY144" s="37">
        <f ca="1">(AY144*(CY144/1000)+(Satokasvi!$E$28-Satokasvi!$E$7))/(1+$C$13)^DY$61</f>
        <v>-130.36244012997</v>
      </c>
      <c r="DZ144" s="37">
        <f ca="1">(AZ144*(CZ144/1000)+(Satokasvi!$E$28-Satokasvi!$E$7))/(1+$C$13)^DZ$61</f>
        <v>157.29310443464604</v>
      </c>
      <c r="EB144" s="37">
        <f ca="1">IF(C$11="x",Toimenpiteet!$E$115,BB144*(CB144/1000)+(Satokasvi!$E$28-Satokasvi!$E$7)+IF(C$8="x",Toimenpiteet!$E$29,0)+IF(C$9="x",Toimenpiteet!$E$60,0)+IF(C$10="x",Toimenpiteet!$E$88,0))/(1+$C$13)^EB$61</f>
        <v>125.69917067677748</v>
      </c>
      <c r="EC144" s="37">
        <f ca="1">IF(D$11="x",Toimenpiteet!$E$115,BC144*(CC144/1000)+(Satokasvi!$E$28-Satokasvi!$E$7)+IF(D$8="x",Toimenpiteet!$E$29,0)+IF(D$9="x",Toimenpiteet!$E$60,0)+IF(D$10="x",Toimenpiteet!$E$88,0))/(1+$C$13)^EC$61</f>
        <v>-82.340269993368551</v>
      </c>
      <c r="ED144" s="37">
        <f ca="1">IF(E$11="x",Toimenpiteet!$E$115,BD144*(CD144/1000)+(Satokasvi!$E$28-Satokasvi!$E$7)+IF(E$8="x",Toimenpiteet!$E$29,0)+IF(E$9="x",Toimenpiteet!$E$60,0)+IF(E$10="x",Toimenpiteet!$E$88,0))/(1+$C$13)^ED$61</f>
        <v>-242.51253972858729</v>
      </c>
      <c r="EE144" s="37">
        <f ca="1">IF(F$11="x",Toimenpiteet!$E$115,BE144*(CE144/1000)+(Satokasvi!$E$28-Satokasvi!$E$7)+IF(F$8="x",Toimenpiteet!$E$29,0)+IF(F$9="x",Toimenpiteet!$E$60,0)+IF(F$10="x",Toimenpiteet!$E$88,0))/(1+$C$13)^EE$61</f>
        <v>203.77281854557646</v>
      </c>
      <c r="EF144" s="37">
        <f ca="1">IF(G$11="x",Toimenpiteet!$E$115,BF144*(CF144/1000)+(Satokasvi!$E$28-Satokasvi!$E$7)+IF(G$8="x",Toimenpiteet!$E$29,0)+IF(G$9="x",Toimenpiteet!$E$60,0)+IF(G$10="x",Toimenpiteet!$E$88,0))/(1+$C$13)^EF$61</f>
        <v>215.27952716022492</v>
      </c>
      <c r="EG144" s="37">
        <f ca="1">IF(H$11="x",Toimenpiteet!$E$115,BG144*(CG144/1000)+(Satokasvi!$E$28-Satokasvi!$E$7)+IF(H$8="x",Toimenpiteet!$E$29,0)+IF(H$9="x",Toimenpiteet!$E$60,0)+IF(H$10="x",Toimenpiteet!$E$88,0))/(1+$C$13)^EG$61</f>
        <v>-221.93332802116842</v>
      </c>
      <c r="EH144" s="37">
        <f ca="1">IF(I$11="x",Toimenpiteet!$E$115,BH144*(CH144/1000)+(Satokasvi!$E$28-Satokasvi!$E$7)+IF(I$8="x",Toimenpiteet!$E$29,0)+IF(I$9="x",Toimenpiteet!$E$60,0)+IF(I$10="x",Toimenpiteet!$E$88,0))/(1+$C$13)^EH$61</f>
        <v>-215.46925050598875</v>
      </c>
      <c r="EI144" s="37">
        <f ca="1">IF(J$11="x",Toimenpiteet!$E$115,BI144*(CI144/1000)+(Satokasvi!$E$28-Satokasvi!$E$7)+IF(J$8="x",Toimenpiteet!$E$29,0)+IF(J$9="x",Toimenpiteet!$E$60,0)+IF(J$10="x",Toimenpiteet!$E$88,0))/(1+$C$13)^EI$61</f>
        <v>-107.9112577334263</v>
      </c>
      <c r="EJ144" s="37">
        <f ca="1">IF(K$11="x",Toimenpiteet!$E$115,BJ144*(CJ144/1000)+(Satokasvi!$E$28-Satokasvi!$E$7)+IF(K$8="x",Toimenpiteet!$E$29,0)+IF(K$9="x",Toimenpiteet!$E$60,0)+IF(K$10="x",Toimenpiteet!$E$88,0))/(1+$C$13)^EJ$61</f>
        <v>-203.10043407106113</v>
      </c>
      <c r="EK144" s="37">
        <f ca="1">IF(L$11="x",Toimenpiteet!$E$115,BK144*(CK144/1000)+(Satokasvi!$E$28-Satokasvi!$E$7)+IF(L$8="x",Toimenpiteet!$E$29,0)+IF(L$9="x",Toimenpiteet!$E$60,0)+IF(L$10="x",Toimenpiteet!$E$88,0))/(1+$C$13)^EK$61</f>
        <v>228.7693159755197</v>
      </c>
      <c r="EL144" s="37">
        <f ca="1">IF(M$11="x",Toimenpiteet!$E$115,BL144*(CL144/1000)+(Satokasvi!$E$28-Satokasvi!$E$7)+IF(M$8="x",Toimenpiteet!$E$29,0)+IF(M$9="x",Toimenpiteet!$E$60,0)+IF(M$10="x",Toimenpiteet!$E$88,0))/(1+$C$13)^EL$61</f>
        <v>-191.44163829867202</v>
      </c>
      <c r="EM144" s="37">
        <f ca="1">IF(N$11="x",Toimenpiteet!$E$115,BM144*(CM144/1000)+(Satokasvi!$E$28-Satokasvi!$E$7)+IF(N$8="x",Toimenpiteet!$E$29,0)+IF(N$9="x",Toimenpiteet!$E$60,0)+IF(N$10="x",Toimenpiteet!$E$88,0))/(1+$C$13)^EM$61</f>
        <v>114.82399632321389</v>
      </c>
      <c r="EN144" s="37">
        <f ca="1">IF(O$11="x",Toimenpiteet!$E$115,BN144*(CN144/1000)+(Satokasvi!$E$28-Satokasvi!$E$7)+IF(O$8="x",Toimenpiteet!$E$29,0)+IF(O$9="x",Toimenpiteet!$E$60,0)+IF(O$10="x",Toimenpiteet!$E$88,0))/(1+$C$13)^EN$61</f>
        <v>214.52741013287621</v>
      </c>
      <c r="EO144" s="37">
        <f ca="1">IF(P$11="x",Toimenpiteet!$E$115,BO144*(CO144/1000)+(Satokasvi!$E$28-Satokasvi!$E$7)+IF(P$8="x",Toimenpiteet!$E$29,0)+IF(P$9="x",Toimenpiteet!$E$60,0)+IF(P$10="x",Toimenpiteet!$E$88,0))/(1+$C$13)^EO$61</f>
        <v>226.11584497311844</v>
      </c>
      <c r="EP144" s="37">
        <f ca="1">IF(Q$11="x",Toimenpiteet!$E$115,BP144*(CP144/1000)+(Satokasvi!$E$28-Satokasvi!$E$7)+IF(Q$8="x",Toimenpiteet!$E$29,0)+IF(Q$9="x",Toimenpiteet!$E$60,0)+IF(Q$10="x",Toimenpiteet!$E$88,0))/(1+$C$13)^EP$61</f>
        <v>82.44694261998049</v>
      </c>
      <c r="EQ144" s="37">
        <f ca="1">IF(R$11="x",Toimenpiteet!$E$115,BQ144*(CQ144/1000)+(Satokasvi!$E$28-Satokasvi!$E$7)+IF(R$8="x",Toimenpiteet!$E$29,0)+IF(R$9="x",Toimenpiteet!$E$60,0)+IF(R$10="x",Toimenpiteet!$E$88,0))/(1+$C$13)^EQ$61</f>
        <v>-165.13923889333032</v>
      </c>
      <c r="ER144" s="37">
        <f ca="1">IF(S$11="x",Toimenpiteet!$E$115,BR144*(CR144/1000)+(Satokasvi!$E$28-Satokasvi!$E$7)+IF(S$8="x",Toimenpiteet!$E$29,0)+IF(S$9="x",Toimenpiteet!$E$60,0)+IF(S$10="x",Toimenpiteet!$E$88,0))/(1+$C$13)^ER$61</f>
        <v>48.919443778960741</v>
      </c>
      <c r="ES144" s="37">
        <f ca="1">IF(T$11="x",Toimenpiteet!$E$115,BS144*(CS144/1000)+(Satokasvi!$E$28-Satokasvi!$E$7)+IF(T$8="x",Toimenpiteet!$E$29,0)+IF(T$9="x",Toimenpiteet!$E$60,0)+IF(T$10="x",Toimenpiteet!$E$88,0))/(1+$C$13)^ES$61</f>
        <v>-155.65957101831492</v>
      </c>
      <c r="ET144" s="37">
        <f ca="1">IF(U$11="x",Toimenpiteet!$E$115,BT144*(CT144/1000)+(Satokasvi!$E$28-Satokasvi!$E$7)+IF(U$8="x",Toimenpiteet!$E$29,0)+IF(U$9="x",Toimenpiteet!$E$60,0)+IF(U$10="x",Toimenpiteet!$E$88,0))/(1+$C$13)^ET$61</f>
        <v>129.5599726919715</v>
      </c>
      <c r="EU144" s="37">
        <f ca="1">IF(V$11="x",Toimenpiteet!$E$115,BU144*(CU144/1000)+(Satokasvi!$E$28-Satokasvi!$E$7)+IF(V$8="x",Toimenpiteet!$E$29,0)+IF(V$9="x",Toimenpiteet!$E$60,0)+IF(V$10="x",Toimenpiteet!$E$88,0))/(1+$C$13)^EU$61</f>
        <v>154.22461250671986</v>
      </c>
      <c r="EV144" s="37">
        <f ca="1">IF(W$11="x",Toimenpiteet!$E$115,BV144*(CV144/1000)+(Satokasvi!$E$28-Satokasvi!$E$7)+IF(W$8="x",Toimenpiteet!$E$29,0)+IF(W$9="x",Toimenpiteet!$E$60,0)+IF(W$10="x",Toimenpiteet!$E$88,0))/(1+$C$13)^EV$61</f>
        <v>68.530755304129713</v>
      </c>
      <c r="EW144" s="37">
        <f ca="1">IF(X$11="x",Toimenpiteet!$E$115,BW144*(CW144/1000)+(Satokasvi!$E$28-Satokasvi!$E$7)+IF(X$8="x",Toimenpiteet!$E$29,0)+IF(X$9="x",Toimenpiteet!$E$60,0)+IF(X$10="x",Toimenpiteet!$E$88,0))/(1+$C$13)^EW$61</f>
        <v>146.14199172946849</v>
      </c>
      <c r="EX144" s="37">
        <f ca="1">IF(Y$11="x",Toimenpiteet!$E$115,BX144*(CX144/1000)+(Satokasvi!$E$28-Satokasvi!$E$7)+IF(Y$8="x",Toimenpiteet!$E$29,0)+IF(Y$9="x",Toimenpiteet!$E$60,0)+IF(Y$10="x",Toimenpiteet!$E$88,0))/(1+$C$13)^EX$61</f>
        <v>-134.27331333386908</v>
      </c>
      <c r="EY144" s="37">
        <f ca="1">IF(Z$11="x",Toimenpiteet!$E$115,BY144*(CY144/1000)+(Satokasvi!$E$28-Satokasvi!$E$7)+IF(Z$8="x",Toimenpiteet!$E$29,0)+IF(Z$9="x",Toimenpiteet!$E$60,0)+IF(Z$10="x",Toimenpiteet!$E$88,0))/(1+$C$13)^EY$61</f>
        <v>-130.36244012997</v>
      </c>
      <c r="EZ144" s="37">
        <f ca="1">IF(AA$11="x",Toimenpiteet!$E$115,BZ144*(CZ144/1000)+(Satokasvi!$E$28-Satokasvi!$E$7)+IF(AA$8="x",Toimenpiteet!$E$29,0)+IF(AA$9="x",Toimenpiteet!$E$60,0)+IF(AA$10="x",Toimenpiteet!$E$88,0))/(1+$C$13)^EZ$61</f>
        <v>157.29310443464604</v>
      </c>
      <c r="FA144" s="37"/>
      <c r="FB144" s="37">
        <f t="shared" ca="1" si="118"/>
        <v>125.69917067677748</v>
      </c>
      <c r="FC144" s="37">
        <f t="shared" ca="1" si="119"/>
        <v>43.358900683408933</v>
      </c>
      <c r="FD144" s="37">
        <f t="shared" ca="1" si="120"/>
        <v>-199.15363904517835</v>
      </c>
      <c r="FE144" s="37">
        <f t="shared" ca="1" si="121"/>
        <v>4.6191795003981042</v>
      </c>
      <c r="FF144" s="37">
        <f t="shared" ca="1" si="122"/>
        <v>219.89870666062302</v>
      </c>
      <c r="FG144" s="37">
        <f t="shared" ca="1" si="123"/>
        <v>-2.0346213605454011</v>
      </c>
      <c r="FH144" s="37">
        <f t="shared" ca="1" si="124"/>
        <v>-217.50387186653415</v>
      </c>
      <c r="FI144" s="37">
        <f t="shared" ca="1" si="125"/>
        <v>-325.41512959996044</v>
      </c>
      <c r="FJ144" s="37">
        <f t="shared" ca="1" si="126"/>
        <v>-528.5155636710216</v>
      </c>
      <c r="FK144" s="37">
        <f t="shared" ca="1" si="127"/>
        <v>-299.74624769550189</v>
      </c>
      <c r="FL144" s="37">
        <f t="shared" ca="1" si="128"/>
        <v>-491.18788599417394</v>
      </c>
      <c r="FM144" s="37">
        <f t="shared" ca="1" si="129"/>
        <v>-376.36388967096002</v>
      </c>
      <c r="FN144" s="37">
        <f t="shared" ca="1" si="130"/>
        <v>-161.83647953808381</v>
      </c>
      <c r="FO144" s="37">
        <f t="shared" ca="1" si="131"/>
        <v>64.279365435034634</v>
      </c>
      <c r="FP144" s="37">
        <f t="shared" ca="1" si="132"/>
        <v>146.72630805501512</v>
      </c>
      <c r="FQ144" s="37">
        <f t="shared" ca="1" si="133"/>
        <v>-18.412930838315191</v>
      </c>
      <c r="FR144" s="37">
        <f t="shared" ca="1" si="134"/>
        <v>30.50651294064555</v>
      </c>
      <c r="FS144" s="37">
        <f t="shared" ca="1" si="135"/>
        <v>-125.15305807766937</v>
      </c>
      <c r="FT144" s="37">
        <f t="shared" ca="1" si="136"/>
        <v>4.4069146143021243</v>
      </c>
      <c r="FU144" s="37">
        <f t="shared" ca="1" si="137"/>
        <v>158.63152712102197</v>
      </c>
      <c r="FV144" s="37">
        <f t="shared" ca="1" si="138"/>
        <v>227.16228242515169</v>
      </c>
      <c r="FW144" s="37">
        <f t="shared" ca="1" si="139"/>
        <v>373.3042741546202</v>
      </c>
      <c r="FX144" s="37">
        <f t="shared" ca="1" si="140"/>
        <v>239.03096082075112</v>
      </c>
      <c r="FY144" s="37">
        <f t="shared" ca="1" si="141"/>
        <v>108.66852069078112</v>
      </c>
      <c r="FZ144" s="37">
        <f t="shared" ca="1" si="142"/>
        <v>265.96162512542719</v>
      </c>
      <c r="GA144" s="37"/>
      <c r="GB144" s="37">
        <f t="shared" ca="1" si="143"/>
        <v>125.69917067677748</v>
      </c>
      <c r="GC144" s="37">
        <f t="shared" ca="1" si="144"/>
        <v>43.358900683408933</v>
      </c>
      <c r="GD144" s="37">
        <f t="shared" ca="1" si="94"/>
        <v>-199.15363904517835</v>
      </c>
      <c r="GE144" s="37">
        <f t="shared" ca="1" si="95"/>
        <v>4.6191795003981042</v>
      </c>
      <c r="GF144" s="37">
        <f t="shared" ca="1" si="96"/>
        <v>219.89870666062302</v>
      </c>
      <c r="GG144" s="37">
        <f t="shared" ca="1" si="97"/>
        <v>-2.0346213605454011</v>
      </c>
      <c r="GH144" s="37">
        <f t="shared" ca="1" si="98"/>
        <v>-217.50387186653415</v>
      </c>
      <c r="GI144" s="37">
        <f t="shared" ca="1" si="99"/>
        <v>-325.41512959996044</v>
      </c>
      <c r="GJ144" s="37">
        <f t="shared" ca="1" si="100"/>
        <v>-528.5155636710216</v>
      </c>
      <c r="GK144" s="37">
        <f t="shared" ca="1" si="101"/>
        <v>-299.74624769550189</v>
      </c>
      <c r="GL144" s="37">
        <f t="shared" ca="1" si="102"/>
        <v>-491.18788599417394</v>
      </c>
      <c r="GM144" s="37">
        <f t="shared" ca="1" si="103"/>
        <v>-376.36388967096002</v>
      </c>
      <c r="GN144" s="37">
        <f t="shared" ca="1" si="104"/>
        <v>-161.83647953808381</v>
      </c>
      <c r="GO144" s="37">
        <f t="shared" ca="1" si="105"/>
        <v>64.279365435034634</v>
      </c>
      <c r="GP144" s="37">
        <f t="shared" ca="1" si="106"/>
        <v>146.72630805501512</v>
      </c>
      <c r="GQ144" s="37">
        <f t="shared" ca="1" si="107"/>
        <v>-18.412930838315191</v>
      </c>
      <c r="GR144" s="37">
        <f t="shared" ca="1" si="108"/>
        <v>30.50651294064555</v>
      </c>
      <c r="GS144" s="37">
        <f t="shared" ca="1" si="109"/>
        <v>-125.15305807766937</v>
      </c>
      <c r="GT144" s="37">
        <f t="shared" ca="1" si="110"/>
        <v>4.4069146143021243</v>
      </c>
      <c r="GU144" s="37">
        <f t="shared" ca="1" si="111"/>
        <v>158.63152712102197</v>
      </c>
      <c r="GV144" s="37">
        <f t="shared" ca="1" si="112"/>
        <v>227.16228242515169</v>
      </c>
      <c r="GW144" s="37">
        <f t="shared" ca="1" si="113"/>
        <v>373.3042741546202</v>
      </c>
      <c r="GX144" s="37">
        <f t="shared" ca="1" si="114"/>
        <v>239.03096082075112</v>
      </c>
      <c r="GY144" s="37">
        <f t="shared" ca="1" si="115"/>
        <v>108.66852069078112</v>
      </c>
      <c r="GZ144" s="37">
        <f t="shared" ca="1" si="116"/>
        <v>265.96162512542719</v>
      </c>
      <c r="HA144" s="37"/>
      <c r="HB144" s="37">
        <f t="shared" ca="1" si="147"/>
        <v>219.89870666062302</v>
      </c>
      <c r="HC144" s="37">
        <f t="shared" ca="1" si="145"/>
        <v>219.89870666062302</v>
      </c>
      <c r="HD144" s="37">
        <f t="shared" ca="1" si="146"/>
        <v>0</v>
      </c>
      <c r="HE144" s="5"/>
      <c r="HF144" s="37">
        <f t="shared" si="149"/>
        <v>0.16666666666666663</v>
      </c>
      <c r="HG144" s="37">
        <f>$HG$71</f>
        <v>-1.1111111111111103E-2</v>
      </c>
      <c r="HH144" s="19">
        <f>IF(C$11="x",0,Satokasvi!$H$6*(1+$HF144)*(1+_xlfn.XLOOKUP($HG144,$HG$67:$HG$76,HH$67:HH$76)))</f>
        <v>2913.4259259259261</v>
      </c>
      <c r="HI144" s="35">
        <f>IF(D$11="x",0,Satokasvi!$H$6*(1+$HF144)*(1+_xlfn.XLOOKUP($HG144,$HG$67:$HG$76,HI$67:HI$76)))</f>
        <v>2910.1851851851852</v>
      </c>
      <c r="HJ144" s="35">
        <f>IF(E$11="x",0,Satokasvi!$H$6*(1+$HF144)*(1+_xlfn.XLOOKUP($HG144,$HG$67:$HG$76,HJ$67:HJ$76)))</f>
        <v>2906.9444444444443</v>
      </c>
      <c r="HK144" s="35">
        <f>IF(F$11="x",0,Satokasvi!$H$6*(1+$HF144)*(1+_xlfn.XLOOKUP($HG144,$HG$67:$HG$76,HK$67:HK$76)))</f>
        <v>2903.7037037037035</v>
      </c>
      <c r="HL144" s="35">
        <f>IF(G$11="x",0,Satokasvi!$H$6*(1+$HF144)*(1+_xlfn.XLOOKUP($HG144,$HG$67:$HG$76,HL$67:HL$76)))</f>
        <v>2900.462962962963</v>
      </c>
      <c r="HM144" s="35">
        <f>IF(H$11="x",0,Satokasvi!$H$6*(1+$HF144)*(1+_xlfn.XLOOKUP($HG144,$HG$67:$HG$76,HM$67:HM$76)))</f>
        <v>2897.2222222222222</v>
      </c>
      <c r="HN144" s="35">
        <f>IF(I$11="x",0,Satokasvi!$H$6*(1+$HF144)*(1+_xlfn.XLOOKUP($HG144,$HG$67:$HG$76,HN$67:HN$76)))</f>
        <v>2893.9814814814813</v>
      </c>
      <c r="HO144" s="35">
        <f>IF(J$11="x",0,Satokasvi!$H$6*(1+$HF144)*(1+_xlfn.XLOOKUP($HG144,$HG$67:$HG$76,HO$67:HO$76)))</f>
        <v>2890.7407407407409</v>
      </c>
      <c r="HP144" s="35">
        <f>IF(K$11="x",0,Satokasvi!$H$6*(1+$HF144)*(1+_xlfn.XLOOKUP($HG144,$HG$67:$HG$76,HP$67:HP$76)))</f>
        <v>2887.5</v>
      </c>
      <c r="HQ144" s="35">
        <f>IF(L$11="x",0,Satokasvi!$H$6*(1+$HF144)*(1+_xlfn.XLOOKUP($HG144,$HG$67:$HG$76,HQ$67:HQ$76)))</f>
        <v>2884.2592592592591</v>
      </c>
      <c r="HR144" s="35">
        <f>IF(M$11="x",0,Satokasvi!$H$6*(1+$HF144)*(1+_xlfn.XLOOKUP($HG144,$HG$67:$HG$76,HR$67:HR$76)))</f>
        <v>2884.2592592592591</v>
      </c>
      <c r="HS144" s="35">
        <f>IF(N$11="x",0,Satokasvi!$H$6*(1+$HF144)*(1+_xlfn.XLOOKUP($HG144,$HG$67:$HG$76,HS$67:HS$76)))</f>
        <v>2884.2592592592591</v>
      </c>
      <c r="HT144" s="35">
        <f>IF(O$11="x",0,Satokasvi!$H$6*(1+$HF144)*(1+_xlfn.XLOOKUP($HG144,$HG$67:$HG$76,HT$67:HT$76)))</f>
        <v>2884.2592592592591</v>
      </c>
      <c r="HU144" s="35">
        <f>IF(P$11="x",0,Satokasvi!$H$6*(1+$HF144)*(1+_xlfn.XLOOKUP($HG144,$HG$67:$HG$76,HU$67:HU$76)))</f>
        <v>2884.2592592592591</v>
      </c>
      <c r="HV144" s="35">
        <f>IF(Q$11="x",0,Satokasvi!$H$6*(1+$HF144)*(1+_xlfn.XLOOKUP($HG144,$HG$67:$HG$76,HV$67:HV$76)))</f>
        <v>2884.2592592592591</v>
      </c>
      <c r="HW144" s="35">
        <f>IF(R$11="x",0,Satokasvi!$H$6*(1+$HF144)*(1+_xlfn.XLOOKUP($HG144,$HG$67:$HG$76,HW$67:HW$76)))</f>
        <v>2884.2592592592591</v>
      </c>
      <c r="HX144" s="35">
        <f>IF(S$11="x",0,Satokasvi!$H$6*(1+$HF144)*(1+_xlfn.XLOOKUP($HG144,$HG$67:$HG$76,HX$67:HX$76)))</f>
        <v>2884.2592592592591</v>
      </c>
      <c r="HY144" s="35">
        <f>IF(T$11="x",0,Satokasvi!$H$6*(1+$HF144)*(1+_xlfn.XLOOKUP($HG144,$HG$67:$HG$76,HY$67:HY$76)))</f>
        <v>2884.2592592592591</v>
      </c>
      <c r="HZ144" s="35">
        <f>IF(U$11="x",0,Satokasvi!$H$6*(1+$HF144)*(1+_xlfn.XLOOKUP($HG144,$HG$67:$HG$76,HZ$67:HZ$76)))</f>
        <v>2884.2592592592591</v>
      </c>
      <c r="IA144" s="35">
        <f>IF(V$11="x",0,Satokasvi!$H$6*(1+$HF144)*(1+_xlfn.XLOOKUP($HG144,$HG$67:$HG$76,IA$67:IA$76)))</f>
        <v>2884.2592592592591</v>
      </c>
      <c r="IB144" s="35">
        <f>IF(W$11="x",0,Satokasvi!$H$6*(1+$HF144)*(1+_xlfn.XLOOKUP($HG144,$HG$67:$HG$76,IB$67:IB$76)))</f>
        <v>2884.2592592592591</v>
      </c>
      <c r="IC144" s="35">
        <f>IF(X$11="x",0,Satokasvi!$H$6*(1+$HF144)*(1+_xlfn.XLOOKUP($HG144,$HG$67:$HG$76,IC$67:IC$76)))</f>
        <v>2884.2592592592591</v>
      </c>
      <c r="ID144" s="35">
        <f>IF(Y$11="x",0,Satokasvi!$H$6*(1+$HF144)*(1+_xlfn.XLOOKUP($HG144,$HG$67:$HG$76,ID$67:ID$76)))</f>
        <v>2884.2592592592591</v>
      </c>
      <c r="IE144" s="35">
        <f>IF(Z$11="x",0,Satokasvi!$H$6*(1+$HF144)*(1+_xlfn.XLOOKUP($HG144,$HG$67:$HG$76,IE$67:IE$76)))</f>
        <v>2884.2592592592591</v>
      </c>
      <c r="IF144" s="35">
        <f>IF(AA$11="x",0,Satokasvi!$H$6*(1+$HF144)*(1+_xlfn.XLOOKUP($HG144,$HG$67:$HG$76,IF$67:IF$76)))</f>
        <v>2884.2592592592591</v>
      </c>
    </row>
    <row r="145" spans="2:240" x14ac:dyDescent="0.35">
      <c r="B145" s="15">
        <f t="shared" ca="1" si="151"/>
        <v>0.52582822931938011</v>
      </c>
      <c r="C145" s="15">
        <f t="shared" ca="1" si="151"/>
        <v>0.88538111523953833</v>
      </c>
      <c r="D145" s="15">
        <f t="shared" ca="1" si="151"/>
        <v>0.52739958746942472</v>
      </c>
      <c r="E145" s="15">
        <f t="shared" ca="1" si="151"/>
        <v>0.33998927864218997</v>
      </c>
      <c r="F145" s="15">
        <f t="shared" ca="1" si="151"/>
        <v>0.48544851261711874</v>
      </c>
      <c r="G145" s="15">
        <f t="shared" ca="1" si="151"/>
        <v>0.88420986110710131</v>
      </c>
      <c r="H145" s="15">
        <f t="shared" ca="1" si="151"/>
        <v>7.7779986792576694E-2</v>
      </c>
      <c r="I145" s="15">
        <f t="shared" ca="1" si="151"/>
        <v>0.22359562933718102</v>
      </c>
      <c r="J145" s="15">
        <f t="shared" ca="1" si="151"/>
        <v>0.11049748600057407</v>
      </c>
      <c r="K145" s="15">
        <f t="shared" ca="1" si="151"/>
        <v>1.0912140232785639E-2</v>
      </c>
      <c r="L145" s="15">
        <f t="shared" ca="1" si="151"/>
        <v>0.89763375865838746</v>
      </c>
      <c r="M145" s="15">
        <f t="shared" ca="1" si="151"/>
        <v>0.98377026344589136</v>
      </c>
      <c r="N145" s="15">
        <f t="shared" ca="1" si="151"/>
        <v>0.37523939268042783</v>
      </c>
      <c r="O145" s="15">
        <f t="shared" ca="1" si="151"/>
        <v>0.95308814305799927</v>
      </c>
      <c r="P145" s="15">
        <f t="shared" ca="1" si="151"/>
        <v>0.21029856898057875</v>
      </c>
      <c r="Q145" s="15">
        <f t="shared" ca="1" si="151"/>
        <v>0.28204960556163405</v>
      </c>
      <c r="R145" s="15">
        <f t="shared" ca="1" si="150"/>
        <v>0.32274255787933426</v>
      </c>
      <c r="S145" s="15">
        <f t="shared" ca="1" si="150"/>
        <v>0.57373461794250125</v>
      </c>
      <c r="T145" s="15">
        <f t="shared" ca="1" si="88"/>
        <v>0.7399378167867664</v>
      </c>
      <c r="U145" s="15">
        <f t="shared" ca="1" si="88"/>
        <v>0.51699246392323661</v>
      </c>
      <c r="V145" s="15">
        <f t="shared" ca="1" si="88"/>
        <v>0.86063231431070875</v>
      </c>
      <c r="W145" s="15">
        <f t="shared" ca="1" si="88"/>
        <v>2.8338537094256711E-2</v>
      </c>
      <c r="X145" s="15">
        <f t="shared" ca="1" si="88"/>
        <v>0.28500488836643767</v>
      </c>
      <c r="Y145" s="15">
        <f t="shared" ca="1" si="88"/>
        <v>0.70608541400403269</v>
      </c>
      <c r="Z145" s="15">
        <f t="shared" ca="1" si="88"/>
        <v>0.67342696784965328</v>
      </c>
      <c r="AB145" s="5">
        <f ca="1">_xlfn.NORM.INV(B145,Satokasvi!$H$8,Satokasvi!$I$8)*_xlfn.BINOM.INV(1,(1-Satokasvi!$H$15),B145)</f>
        <v>2516.1967659630868</v>
      </c>
      <c r="AC145" s="5">
        <f ca="1">_xlfn.NORM.INV(C145,Satokasvi!$H$8,Satokasvi!$I$8)*_xlfn.BINOM.INV(1,(1-Satokasvi!$H$15),C145)</f>
        <v>2800.5811628844453</v>
      </c>
      <c r="AD145" s="5">
        <f ca="1">_xlfn.NORM.INV(D145,Satokasvi!$H$8,Satokasvi!$I$8)*_xlfn.BINOM.INV(1,(1-Satokasvi!$H$15),D145)</f>
        <v>2517.1836661564575</v>
      </c>
      <c r="AE145" s="5">
        <f ca="1">_xlfn.NORM.INV(E145,Satokasvi!$H$8,Satokasvi!$I$8)*_xlfn.BINOM.INV(1,(1-Satokasvi!$H$15),E145)</f>
        <v>2396.8769024648341</v>
      </c>
      <c r="AF145" s="5">
        <f ca="1">_xlfn.NORM.INV(F145,Satokasvi!$H$8,Satokasvi!$I$8)*_xlfn.BINOM.INV(1,(1-Satokasvi!$H$15),F145)</f>
        <v>2490.87918463194</v>
      </c>
      <c r="AG145" s="5">
        <f ca="1">_xlfn.NORM.INV(G145,Satokasvi!$H$8,Satokasvi!$I$8)*_xlfn.BINOM.INV(1,(1-Satokasvi!$H$15),G145)</f>
        <v>2799.0745071688125</v>
      </c>
      <c r="AH145" s="5">
        <f ca="1">_xlfn.NORM.INV(H145,Satokasvi!$H$8,Satokasvi!$I$8)*_xlfn.BINOM.INV(1,(1-Satokasvi!$H$15),H145)</f>
        <v>0</v>
      </c>
      <c r="AI145" s="5">
        <f ca="1">_xlfn.NORM.INV(I145,Satokasvi!$H$8,Satokasvi!$I$8)*_xlfn.BINOM.INV(1,(1-Satokasvi!$H$15),I145)</f>
        <v>0</v>
      </c>
      <c r="AJ145" s="5">
        <f ca="1">_xlfn.NORM.INV(J145,Satokasvi!$H$8,Satokasvi!$I$8)*_xlfn.BINOM.INV(1,(1-Satokasvi!$H$15),J145)</f>
        <v>0</v>
      </c>
      <c r="AK145" s="5">
        <f ca="1">_xlfn.NORM.INV(K145,Satokasvi!$H$8,Satokasvi!$I$8)*_xlfn.BINOM.INV(1,(1-Satokasvi!$H$15),K145)</f>
        <v>0</v>
      </c>
      <c r="AL145" s="5">
        <f ca="1">_xlfn.NORM.INV(L145,Satokasvi!$H$8,Satokasvi!$I$8)*_xlfn.BINOM.INV(1,(1-Satokasvi!$H$15),L145)</f>
        <v>2817.0458366913172</v>
      </c>
      <c r="AM145" s="5">
        <f ca="1">_xlfn.NORM.INV(M145,Satokasvi!$H$8,Satokasvi!$I$8)*_xlfn.BINOM.INV(1,(1-Satokasvi!$H$15),M145)</f>
        <v>3034.6765409748768</v>
      </c>
      <c r="AN145" s="5">
        <f ca="1">_xlfn.NORM.INV(N145,Satokasvi!$H$8,Satokasvi!$I$8)*_xlfn.BINOM.INV(1,(1-Satokasvi!$H$15),N145)</f>
        <v>2420.4979725798648</v>
      </c>
      <c r="AO145" s="5">
        <f ca="1">_xlfn.NORM.INV(O145,Satokasvi!$H$8,Satokasvi!$I$8)*_xlfn.BINOM.INV(1,(1-Satokasvi!$H$15),O145)</f>
        <v>2918.8908869603101</v>
      </c>
      <c r="AP145" s="5">
        <f ca="1">_xlfn.NORM.INV(P145,Satokasvi!$H$8,Satokasvi!$I$8)*_xlfn.BINOM.INV(1,(1-Satokasvi!$H$15),P145)</f>
        <v>0</v>
      </c>
      <c r="AQ145" s="5">
        <f ca="1">_xlfn.NORM.INV(Q145,Satokasvi!$H$8,Satokasvi!$I$8)*_xlfn.BINOM.INV(1,(1-Satokasvi!$H$15),Q145)</f>
        <v>2355.8091181765249</v>
      </c>
      <c r="AR145" s="5">
        <f ca="1">_xlfn.NORM.INV(R145,Satokasvi!$H$8,Satokasvi!$I$8)*_xlfn.BINOM.INV(1,(1-Satokasvi!$H$15),R145)</f>
        <v>2384.9891662393643</v>
      </c>
      <c r="AS145" s="5">
        <f ca="1">_xlfn.NORM.INV(S145,Satokasvi!$H$8,Satokasvi!$I$8)*_xlfn.BINOM.INV(1,(1-Satokasvi!$H$15),S145)</f>
        <v>2546.4725829662293</v>
      </c>
      <c r="AT145" s="5">
        <f ca="1">_xlfn.NORM.INV(T145,Satokasvi!$H$8,Satokasvi!$I$8)*_xlfn.BINOM.INV(1,(1-Satokasvi!$H$15),T145)</f>
        <v>2660.7884274523922</v>
      </c>
      <c r="AU145" s="5">
        <f ca="1">_xlfn.NORM.INV(U145,Satokasvi!$H$8,Satokasvi!$I$8)*_xlfn.BINOM.INV(1,(1-Satokasvi!$H$15),U145)</f>
        <v>2510.6516694681341</v>
      </c>
      <c r="AV145" s="5">
        <f ca="1">_xlfn.NORM.INV(V145,Satokasvi!$H$8,Satokasvi!$I$8)*_xlfn.BINOM.INV(1,(1-Satokasvi!$H$15),V145)</f>
        <v>2770.7911489130811</v>
      </c>
      <c r="AW145" s="5">
        <f ca="1">_xlfn.NORM.INV(W145,Satokasvi!$H$8,Satokasvi!$I$8)*_xlfn.BINOM.INV(1,(1-Satokasvi!$H$15),W145)</f>
        <v>0</v>
      </c>
      <c r="AX145" s="5">
        <f ca="1">_xlfn.NORM.INV(X145,Satokasvi!$H$8,Satokasvi!$I$8)*_xlfn.BINOM.INV(1,(1-Satokasvi!$H$15),X145)</f>
        <v>2357.9907250757014</v>
      </c>
      <c r="AY145" s="5">
        <f ca="1">_xlfn.NORM.INV(Y145,Satokasvi!$H$8,Satokasvi!$I$8)*_xlfn.BINOM.INV(1,(1-Satokasvi!$H$15),Y145)</f>
        <v>2635.4961292584676</v>
      </c>
      <c r="AZ145" s="5">
        <f ca="1">_xlfn.NORM.INV(Z145,Satokasvi!$H$8,Satokasvi!$I$8)*_xlfn.BINOM.INV(1,(1-Satokasvi!$H$15),Z145)</f>
        <v>2612.3489833661583</v>
      </c>
      <c r="BB145" s="5">
        <f ca="1">IF(C$11="x",0,_xlfn.NORM.INV(B145,Satokasvi!$H$8,Satokasvi!$I$8)*IF(C$8="x",(1+Toimenpiteet!$C$7),1)*IF(C$9="x",(1+Toimenpiteet!$C$34),1)*(1+C$30)*_xlfn.BINOM.INV(1,(1-(Satokasvi!$H$15*(1+C$41))),B145))</f>
        <v>2516.1967659630868</v>
      </c>
      <c r="BC145" s="5">
        <f ca="1">IF(D$11="x",0,_xlfn.NORM.INV(C145,Satokasvi!$H$8,Satokasvi!$I$8)*IF(D$8="x",(1+Toimenpiteet!$C$7),1)*IF(D$9="x",(1+Toimenpiteet!$C$34),1)*(1+D$30)*_xlfn.BINOM.INV(1,(1-(Satokasvi!$H$15*(1+D$41))),C145))</f>
        <v>2800.5811628844453</v>
      </c>
      <c r="BD145" s="5">
        <f ca="1">IF(E$11="x",0,_xlfn.NORM.INV(D145,Satokasvi!$H$8,Satokasvi!$I$8)*IF(E$8="x",(1+Toimenpiteet!$C$7),1)*IF(E$9="x",(1+Toimenpiteet!$C$34),1)*(1+E$30)*_xlfn.BINOM.INV(1,(1-(Satokasvi!$H$15*(1+E$41))),D145))</f>
        <v>2517.1836661564575</v>
      </c>
      <c r="BE145" s="5">
        <f ca="1">IF(F$11="x",0,_xlfn.NORM.INV(E145,Satokasvi!$H$8,Satokasvi!$I$8)*IF(F$8="x",(1+Toimenpiteet!$C$7),1)*IF(F$9="x",(1+Toimenpiteet!$C$34),1)*(1+F$30)*_xlfn.BINOM.INV(1,(1-(Satokasvi!$H$15*(1+F$41))),E145))</f>
        <v>2396.8769024648341</v>
      </c>
      <c r="BF145" s="5">
        <f ca="1">IF(G$11="x",0,_xlfn.NORM.INV(F145,Satokasvi!$H$8,Satokasvi!$I$8)*IF(G$8="x",(1+Toimenpiteet!$C$7),1)*IF(G$9="x",(1+Toimenpiteet!$C$34),1)*(1+G$30)*_xlfn.BINOM.INV(1,(1-(Satokasvi!$H$15*(1+G$41))),F145))</f>
        <v>2490.87918463194</v>
      </c>
      <c r="BG145" s="5">
        <f ca="1">IF(H$11="x",0,_xlfn.NORM.INV(G145,Satokasvi!$H$8,Satokasvi!$I$8)*IF(H$8="x",(1+Toimenpiteet!$C$7),1)*IF(H$9="x",(1+Toimenpiteet!$C$34),1)*(1+H$30)*_xlfn.BINOM.INV(1,(1-(Satokasvi!$H$15*(1+H$41))),G145))</f>
        <v>2799.0745071688125</v>
      </c>
      <c r="BH145" s="5">
        <f ca="1">IF(I$11="x",0,_xlfn.NORM.INV(H145,Satokasvi!$H$8,Satokasvi!$I$8)*IF(I$8="x",(1+Toimenpiteet!$C$7),1)*IF(I$9="x",(1+Toimenpiteet!$C$34),1)*(1+I$30)*_xlfn.BINOM.INV(1,(1-(Satokasvi!$H$15*(1+I$41))),H145))</f>
        <v>0</v>
      </c>
      <c r="BI145" s="5">
        <f ca="1">IF(J$11="x",0,_xlfn.NORM.INV(I145,Satokasvi!$H$8,Satokasvi!$I$8)*IF(J$8="x",(1+Toimenpiteet!$C$7),1)*IF(J$9="x",(1+Toimenpiteet!$C$34),1)*(1+J$30)*_xlfn.BINOM.INV(1,(1-(Satokasvi!$H$15*(1+J$41))),I145))</f>
        <v>0</v>
      </c>
      <c r="BJ145" s="5">
        <f ca="1">IF(K$11="x",0,_xlfn.NORM.INV(J145,Satokasvi!$H$8,Satokasvi!$I$8)*IF(K$8="x",(1+Toimenpiteet!$C$7),1)*IF(K$9="x",(1+Toimenpiteet!$C$34),1)*(1+K$30)*_xlfn.BINOM.INV(1,(1-(Satokasvi!$H$15*(1+K$41))),J145))</f>
        <v>0</v>
      </c>
      <c r="BK145" s="5">
        <f ca="1">IF(L$11="x",0,_xlfn.NORM.INV(K145,Satokasvi!$H$8,Satokasvi!$I$8)*IF(L$8="x",(1+Toimenpiteet!$C$7),1)*IF(L$9="x",(1+Toimenpiteet!$C$34),1)*(1+L$30)*_xlfn.BINOM.INV(1,(1-(Satokasvi!$H$15*(1+L$41))),K145))</f>
        <v>0</v>
      </c>
      <c r="BL145" s="5">
        <f ca="1">IF(M$11="x",0,_xlfn.NORM.INV(L145,Satokasvi!$H$8,Satokasvi!$I$8)*IF(M$8="x",(1+Toimenpiteet!$C$7),1)*IF(M$9="x",(1+Toimenpiteet!$C$34),1)*(1+M$30)*_xlfn.BINOM.INV(1,(1-(Satokasvi!$H$15*(1+M$41))),L145))</f>
        <v>2817.0458366913172</v>
      </c>
      <c r="BM145" s="5">
        <f ca="1">IF(N$11="x",0,_xlfn.NORM.INV(M145,Satokasvi!$H$8,Satokasvi!$I$8)*IF(N$8="x",(1+Toimenpiteet!$C$7),1)*IF(N$9="x",(1+Toimenpiteet!$C$34),1)*(1+N$30)*_xlfn.BINOM.INV(1,(1-(Satokasvi!$H$15*(1+N$41))),M145))</f>
        <v>3034.6765409748768</v>
      </c>
      <c r="BN145" s="5">
        <f ca="1">IF(O$11="x",0,_xlfn.NORM.INV(N145,Satokasvi!$H$8,Satokasvi!$I$8)*IF(O$8="x",(1+Toimenpiteet!$C$7),1)*IF(O$9="x",(1+Toimenpiteet!$C$34),1)*(1+O$30)*_xlfn.BINOM.INV(1,(1-(Satokasvi!$H$15*(1+O$41))),N145))</f>
        <v>2420.4979725798648</v>
      </c>
      <c r="BO145" s="5">
        <f ca="1">IF(P$11="x",0,_xlfn.NORM.INV(O145,Satokasvi!$H$8,Satokasvi!$I$8)*IF(P$8="x",(1+Toimenpiteet!$C$7),1)*IF(P$9="x",(1+Toimenpiteet!$C$34),1)*(1+P$30)*_xlfn.BINOM.INV(1,(1-(Satokasvi!$H$15*(1+P$41))),O145))</f>
        <v>2918.8908869603101</v>
      </c>
      <c r="BP145" s="5">
        <f ca="1">IF(Q$11="x",0,_xlfn.NORM.INV(P145,Satokasvi!$H$8,Satokasvi!$I$8)*IF(Q$8="x",(1+Toimenpiteet!$C$7),1)*IF(Q$9="x",(1+Toimenpiteet!$C$34),1)*(1+Q$30)*_xlfn.BINOM.INV(1,(1-(Satokasvi!$H$15*(1+Q$41))),P145))</f>
        <v>0</v>
      </c>
      <c r="BQ145" s="5">
        <f ca="1">IF(R$11="x",0,_xlfn.NORM.INV(Q145,Satokasvi!$H$8,Satokasvi!$I$8)*IF(R$8="x",(1+Toimenpiteet!$C$7),1)*IF(R$9="x",(1+Toimenpiteet!$C$34),1)*(1+R$30)*_xlfn.BINOM.INV(1,(1-(Satokasvi!$H$15*(1+R$41))),Q145))</f>
        <v>2355.8091181765249</v>
      </c>
      <c r="BR145" s="5">
        <f ca="1">IF(S$11="x",0,_xlfn.NORM.INV(R145,Satokasvi!$H$8,Satokasvi!$I$8)*IF(S$8="x",(1+Toimenpiteet!$C$7),1)*IF(S$9="x",(1+Toimenpiteet!$C$34),1)*(1+S$30)*_xlfn.BINOM.INV(1,(1-(Satokasvi!$H$15*(1+S$41))),R145))</f>
        <v>2384.9891662393643</v>
      </c>
      <c r="BS145" s="5">
        <f ca="1">IF(T$11="x",0,_xlfn.NORM.INV(S145,Satokasvi!$H$8,Satokasvi!$I$8)*IF(T$8="x",(1+Toimenpiteet!$C$7),1)*IF(T$9="x",(1+Toimenpiteet!$C$34),1)*(1+T$30)*_xlfn.BINOM.INV(1,(1-(Satokasvi!$H$15*(1+T$41))),S145))</f>
        <v>2546.4725829662293</v>
      </c>
      <c r="BT145" s="5">
        <f ca="1">IF(U$11="x",0,_xlfn.NORM.INV(T145,Satokasvi!$H$8,Satokasvi!$I$8)*IF(U$8="x",(1+Toimenpiteet!$C$7),1)*IF(U$9="x",(1+Toimenpiteet!$C$34),1)*(1+U$30)*_xlfn.BINOM.INV(1,(1-(Satokasvi!$H$15*(1+U$41))),T145))</f>
        <v>2660.7884274523922</v>
      </c>
      <c r="BU145" s="5">
        <f ca="1">IF(V$11="x",0,_xlfn.NORM.INV(U145,Satokasvi!$H$8,Satokasvi!$I$8)*IF(V$8="x",(1+Toimenpiteet!$C$7),1)*IF(V$9="x",(1+Toimenpiteet!$C$34),1)*(1+V$30)*_xlfn.BINOM.INV(1,(1-(Satokasvi!$H$15*(1+V$41))),U145))</f>
        <v>2510.6516694681341</v>
      </c>
      <c r="BV145" s="5">
        <f ca="1">IF(W$11="x",0,_xlfn.NORM.INV(V145,Satokasvi!$H$8,Satokasvi!$I$8)*IF(W$8="x",(1+Toimenpiteet!$C$7),1)*IF(W$9="x",(1+Toimenpiteet!$C$34),1)*(1+W$30)*_xlfn.BINOM.INV(1,(1-(Satokasvi!$H$15*(1+W$41))),V145))</f>
        <v>2770.7911489130811</v>
      </c>
      <c r="BW145" s="5">
        <f ca="1">IF(X$11="x",0,_xlfn.NORM.INV(W145,Satokasvi!$H$8,Satokasvi!$I$8)*IF(X$8="x",(1+Toimenpiteet!$C$7),1)*IF(X$9="x",(1+Toimenpiteet!$C$34),1)*(1+X$30)*_xlfn.BINOM.INV(1,(1-(Satokasvi!$H$15*(1+X$41))),W145))</f>
        <v>0</v>
      </c>
      <c r="BX145" s="5">
        <f ca="1">IF(Y$11="x",0,_xlfn.NORM.INV(X145,Satokasvi!$H$8,Satokasvi!$I$8)*IF(Y$8="x",(1+Toimenpiteet!$C$7),1)*IF(Y$9="x",(1+Toimenpiteet!$C$34),1)*(1+Y$30)*_xlfn.BINOM.INV(1,(1-(Satokasvi!$H$15*(1+Y$41))),X145))</f>
        <v>2357.9907250757014</v>
      </c>
      <c r="BY145" s="5">
        <f ca="1">IF(Z$11="x",0,_xlfn.NORM.INV(Y145,Satokasvi!$H$8,Satokasvi!$I$8)*IF(Z$8="x",(1+Toimenpiteet!$C$7),1)*IF(Z$9="x",(1+Toimenpiteet!$C$34),1)*(1+Z$30)*_xlfn.BINOM.INV(1,(1-(Satokasvi!$H$15*(1+Z$41))),Y145))</f>
        <v>2635.4961292584676</v>
      </c>
      <c r="BZ145" s="5">
        <f ca="1">IF(AA$11="x",0,_xlfn.NORM.INV(Z145,Satokasvi!$H$8,Satokasvi!$I$8)*IF(AA$8="x",(1+Toimenpiteet!$C$7),1)*IF(AA$9="x",(1+Toimenpiteet!$C$34),1)*(1+AA$30)*_xlfn.BINOM.INV(1,(1-(Satokasvi!$H$15*(1+AA$41))),Z145))</f>
        <v>2612.3489833661583</v>
      </c>
      <c r="CB145" s="35">
        <f ca="1">_xlfn.NORM.INV(RAND(),Satokasvi!$H$13,Satokasvi!$I$13)</f>
        <v>173.91749979367671</v>
      </c>
      <c r="CC145" s="35">
        <f ca="1">_xlfn.NORM.INV(RAND(),Satokasvi!$H$13,Satokasvi!$I$13)</f>
        <v>200.7932280048048</v>
      </c>
      <c r="CD145" s="35">
        <f ca="1">_xlfn.NORM.INV(RAND(),Satokasvi!$H$13,Satokasvi!$I$13)</f>
        <v>219.79111928535349</v>
      </c>
      <c r="CE145" s="35">
        <f ca="1">_xlfn.NORM.INV(RAND(),Satokasvi!$H$13,Satokasvi!$I$13)</f>
        <v>271.1352003896655</v>
      </c>
      <c r="CF145" s="35">
        <f ca="1">_xlfn.NORM.INV(RAND(),Satokasvi!$H$13,Satokasvi!$I$13)</f>
        <v>269.88121006937138</v>
      </c>
      <c r="CG145" s="35">
        <f ca="1">_xlfn.NORM.INV(RAND(),Satokasvi!$H$13,Satokasvi!$I$13)</f>
        <v>244.19241544039397</v>
      </c>
      <c r="CH145" s="35">
        <f ca="1">_xlfn.NORM.INV(RAND(),Satokasvi!$H$13,Satokasvi!$I$13)</f>
        <v>166.25993341333685</v>
      </c>
      <c r="CI145" s="35">
        <f ca="1">_xlfn.NORM.INV(RAND(),Satokasvi!$H$13,Satokasvi!$I$13)</f>
        <v>79.314076769074489</v>
      </c>
      <c r="CJ145" s="35">
        <f ca="1">_xlfn.NORM.INV(RAND(),Satokasvi!$H$13,Satokasvi!$I$13)</f>
        <v>284.75771089146377</v>
      </c>
      <c r="CK145" s="35">
        <f ca="1">_xlfn.NORM.INV(RAND(),Satokasvi!$H$13,Satokasvi!$I$13)</f>
        <v>231.81487085062719</v>
      </c>
      <c r="CL145" s="35">
        <f ca="1">_xlfn.NORM.INV(RAND(),Satokasvi!$H$13,Satokasvi!$I$13)</f>
        <v>269.41245078211352</v>
      </c>
      <c r="CM145" s="35">
        <f ca="1">_xlfn.NORM.INV(RAND(),Satokasvi!$H$13,Satokasvi!$I$13)</f>
        <v>184.28448795755534</v>
      </c>
      <c r="CN145" s="35">
        <f ca="1">_xlfn.NORM.INV(RAND(),Satokasvi!$H$13,Satokasvi!$I$13)</f>
        <v>157.79741236637105</v>
      </c>
      <c r="CO145" s="35">
        <f ca="1">_xlfn.NORM.INV(RAND(),Satokasvi!$H$13,Satokasvi!$I$13)</f>
        <v>240.11593856518357</v>
      </c>
      <c r="CP145" s="35">
        <f ca="1">_xlfn.NORM.INV(RAND(),Satokasvi!$H$13,Satokasvi!$I$13)</f>
        <v>110.2155628739758</v>
      </c>
      <c r="CQ145" s="35">
        <f ca="1">_xlfn.NORM.INV(RAND(),Satokasvi!$H$13,Satokasvi!$I$13)</f>
        <v>202.57050432315734</v>
      </c>
      <c r="CR145" s="35">
        <f ca="1">_xlfn.NORM.INV(RAND(),Satokasvi!$H$13,Satokasvi!$I$13)</f>
        <v>207.25748234084708</v>
      </c>
      <c r="CS145" s="35">
        <f ca="1">_xlfn.NORM.INV(RAND(),Satokasvi!$H$13,Satokasvi!$I$13)</f>
        <v>184.64366114359859</v>
      </c>
      <c r="CT145" s="35">
        <f ca="1">_xlfn.NORM.INV(RAND(),Satokasvi!$H$13,Satokasvi!$I$13)</f>
        <v>251.31542802444847</v>
      </c>
      <c r="CU145" s="35">
        <f ca="1">_xlfn.NORM.INV(RAND(),Satokasvi!$H$13,Satokasvi!$I$13)</f>
        <v>230.99052907334641</v>
      </c>
      <c r="CV145" s="35">
        <f ca="1">_xlfn.NORM.INV(RAND(),Satokasvi!$H$13,Satokasvi!$I$13)</f>
        <v>136.14000039389273</v>
      </c>
      <c r="CW145" s="35">
        <f ca="1">_xlfn.NORM.INV(RAND(),Satokasvi!$H$13,Satokasvi!$I$13)</f>
        <v>227.94643952505038</v>
      </c>
      <c r="CX145" s="35">
        <f ca="1">_xlfn.NORM.INV(RAND(),Satokasvi!$H$13,Satokasvi!$I$13)</f>
        <v>248.61091042675497</v>
      </c>
      <c r="CY145" s="35">
        <f ca="1">_xlfn.NORM.INV(RAND(),Satokasvi!$H$13,Satokasvi!$I$13)</f>
        <v>192.84909026895855</v>
      </c>
      <c r="CZ145" s="35">
        <f ca="1">_xlfn.NORM.INV(RAND(),Satokasvi!$H$13,Satokasvi!$I$13)</f>
        <v>286.88087106595827</v>
      </c>
      <c r="DB145" s="37">
        <f ca="1">(AB145*(CB145/1000)+(Satokasvi!$E$28-Satokasvi!$E$7))/(1+$C$13)^DB$61</f>
        <v>167.58315584974287</v>
      </c>
      <c r="DC145" s="37">
        <f ca="1">(AC145*(CC145/1000)+(Satokasvi!$E$28-Satokasvi!$E$7))/(1+$C$13)^DC$61</f>
        <v>280.26932980018648</v>
      </c>
      <c r="DD145" s="37">
        <f ca="1">(AD145*(CD145/1000)+(Satokasvi!$E$28-Satokasvi!$E$7))/(1+$C$13)^DD$61</f>
        <v>263.79380708204093</v>
      </c>
      <c r="DE145" s="37">
        <f ca="1">(AE145*(CE145/1000)+(Satokasvi!$E$28-Satokasvi!$E$7))/(1+$C$13)^DE$61</f>
        <v>341.9588508233565</v>
      </c>
      <c r="DF145" s="37">
        <f ca="1">(AF145*(CF145/1000)+(Satokasvi!$E$28-Satokasvi!$E$7))/(1+$C$13)^DF$61</f>
        <v>351.29008533290988</v>
      </c>
      <c r="DG145" s="37">
        <f ca="1">(AG145*(CG145/1000)+(Satokasvi!$E$28-Satokasvi!$E$7))/(1+$C$13)^DG$61</f>
        <v>350.49785182756295</v>
      </c>
      <c r="DH145" s="37">
        <f ca="1">(AH145*(CH145/1000)+(Satokasvi!$E$28-Satokasvi!$E$7))/(1+$C$13)^DH$61</f>
        <v>-215.46925050598875</v>
      </c>
      <c r="DI145" s="37">
        <f ca="1">(AI145*(CI145/1000)+(Satokasvi!$E$28-Satokasvi!$E$7))/(1+$C$13)^DI$61</f>
        <v>-209.19344709319299</v>
      </c>
      <c r="DJ145" s="37">
        <f ca="1">(AJ145*(CJ145/1000)+(Satokasvi!$E$28-Satokasvi!$E$7))/(1+$C$13)^DJ$61</f>
        <v>-203.10043407106113</v>
      </c>
      <c r="DK145" s="37">
        <f ca="1">(AK145*(CK145/1000)+(Satokasvi!$E$28-Satokasvi!$E$7))/(1+$C$13)^DK$61</f>
        <v>-197.18488744763218</v>
      </c>
      <c r="DL145" s="37">
        <f ca="1">(AL145*(CL145/1000)+(Satokasvi!$E$28-Satokasvi!$E$7))/(1+$C$13)^DL$61</f>
        <v>356.83798328821968</v>
      </c>
      <c r="DM145" s="37">
        <f ca="1">(AM145*(CM145/1000)+(Satokasvi!$E$28-Satokasvi!$E$7))/(1+$C$13)^DM$61</f>
        <v>206.37668993798502</v>
      </c>
      <c r="DN145" s="37">
        <f ca="1">(AN145*(CN145/1000)+(Satokasvi!$E$28-Satokasvi!$E$7))/(1+$C$13)^DN$61</f>
        <v>79.63611297440417</v>
      </c>
      <c r="DO145" s="37">
        <f ca="1">(AO145*(CO145/1000)+(Satokasvi!$E$28-Satokasvi!$E$7))/(1+$C$13)^DO$61</f>
        <v>288.16288893777039</v>
      </c>
      <c r="DP145" s="37">
        <f ca="1">(AP145*(CP145/1000)+(Satokasvi!$E$28-Satokasvi!$E$7))/(1+$C$13)^DP$61</f>
        <v>-170.09341606013018</v>
      </c>
      <c r="DQ145" s="37">
        <f ca="1">(AQ145*(CQ145/1000)+(Satokasvi!$E$28-Satokasvi!$E$7))/(1+$C$13)^DQ$61</f>
        <v>132.24689325562488</v>
      </c>
      <c r="DR145" s="37">
        <f ca="1">(AR145*(CR145/1000)+(Satokasvi!$E$28-Satokasvi!$E$7))/(1+$C$13)^DR$61</f>
        <v>138.73441539786498</v>
      </c>
      <c r="DS145" s="37">
        <f ca="1">(AS145*(CS145/1000)+(Satokasvi!$E$28-Satokasvi!$E$7))/(1+$C$13)^DS$61</f>
        <v>120.52751170800117</v>
      </c>
      <c r="DT145" s="37">
        <f ca="1">(AT145*(CT145/1000)+(Satokasvi!$E$28-Satokasvi!$E$7))/(1+$C$13)^DT$61</f>
        <v>230.2228622588888</v>
      </c>
      <c r="DU145" s="37">
        <f ca="1">(AU145*(CU145/1000)+(Satokasvi!$E$28-Satokasvi!$E$7))/(1+$C$13)^DU$61</f>
        <v>174.37284670175373</v>
      </c>
      <c r="DV145" s="37">
        <f ca="1">(AV145*(CV145/1000)+(Satokasvi!$E$28-Satokasvi!$E$7))/(1+$C$13)^DV$61</f>
        <v>60.321365127299309</v>
      </c>
      <c r="DW145" s="37">
        <f ca="1">(AW145*(CW145/1000)+(Satokasvi!$E$28-Satokasvi!$E$7))/(1+$C$13)^DW$61</f>
        <v>-138.30151273388518</v>
      </c>
      <c r="DX145" s="37">
        <f ca="1">(AX145*(CX145/1000)+(Satokasvi!$E$28-Satokasvi!$E$7))/(1+$C$13)^DX$61</f>
        <v>162.76064876200812</v>
      </c>
      <c r="DY145" s="37">
        <f ca="1">(AY145*(CY145/1000)+(Satokasvi!$E$28-Satokasvi!$E$7))/(1+$C$13)^DY$61</f>
        <v>119.66437238369451</v>
      </c>
      <c r="DZ145" s="37">
        <f ca="1">(AZ145*(CZ145/1000)+(Satokasvi!$E$28-Satokasvi!$E$7))/(1+$C$13)^DZ$61</f>
        <v>231.36787575001227</v>
      </c>
      <c r="EB145" s="37">
        <f ca="1">IF(C$11="x",Toimenpiteet!$E$115,BB145*(CB145/1000)+(Satokasvi!$E$28-Satokasvi!$E$7)+IF(C$8="x",Toimenpiteet!$E$29,0)+IF(C$9="x",Toimenpiteet!$E$60,0)+IF(C$10="x",Toimenpiteet!$E$88,0))/(1+$C$13)^EB$61</f>
        <v>167.58315584974287</v>
      </c>
      <c r="EC145" s="37">
        <f ca="1">IF(D$11="x",Toimenpiteet!$E$115,BC145*(CC145/1000)+(Satokasvi!$E$28-Satokasvi!$E$7)+IF(D$8="x",Toimenpiteet!$E$29,0)+IF(D$9="x",Toimenpiteet!$E$60,0)+IF(D$10="x",Toimenpiteet!$E$88,0))/(1+$C$13)^EC$61</f>
        <v>280.26932980018648</v>
      </c>
      <c r="ED145" s="37">
        <f ca="1">IF(E$11="x",Toimenpiteet!$E$115,BD145*(CD145/1000)+(Satokasvi!$E$28-Satokasvi!$E$7)+IF(E$8="x",Toimenpiteet!$E$29,0)+IF(E$9="x",Toimenpiteet!$E$60,0)+IF(E$10="x",Toimenpiteet!$E$88,0))/(1+$C$13)^ED$61</f>
        <v>263.79380708204093</v>
      </c>
      <c r="EE145" s="37">
        <f ca="1">IF(F$11="x",Toimenpiteet!$E$115,BE145*(CE145/1000)+(Satokasvi!$E$28-Satokasvi!$E$7)+IF(F$8="x",Toimenpiteet!$E$29,0)+IF(F$9="x",Toimenpiteet!$E$60,0)+IF(F$10="x",Toimenpiteet!$E$88,0))/(1+$C$13)^EE$61</f>
        <v>341.9588508233565</v>
      </c>
      <c r="EF145" s="37">
        <f ca="1">IF(G$11="x",Toimenpiteet!$E$115,BF145*(CF145/1000)+(Satokasvi!$E$28-Satokasvi!$E$7)+IF(G$8="x",Toimenpiteet!$E$29,0)+IF(G$9="x",Toimenpiteet!$E$60,0)+IF(G$10="x",Toimenpiteet!$E$88,0))/(1+$C$13)^EF$61</f>
        <v>351.29008533290988</v>
      </c>
      <c r="EG145" s="37">
        <f ca="1">IF(H$11="x",Toimenpiteet!$E$115,BG145*(CG145/1000)+(Satokasvi!$E$28-Satokasvi!$E$7)+IF(H$8="x",Toimenpiteet!$E$29,0)+IF(H$9="x",Toimenpiteet!$E$60,0)+IF(H$10="x",Toimenpiteet!$E$88,0))/(1+$C$13)^EG$61</f>
        <v>350.49785182756295</v>
      </c>
      <c r="EH145" s="37">
        <f ca="1">IF(I$11="x",Toimenpiteet!$E$115,BH145*(CH145/1000)+(Satokasvi!$E$28-Satokasvi!$E$7)+IF(I$8="x",Toimenpiteet!$E$29,0)+IF(I$9="x",Toimenpiteet!$E$60,0)+IF(I$10="x",Toimenpiteet!$E$88,0))/(1+$C$13)^EH$61</f>
        <v>-215.46925050598875</v>
      </c>
      <c r="EI145" s="37">
        <f ca="1">IF(J$11="x",Toimenpiteet!$E$115,BI145*(CI145/1000)+(Satokasvi!$E$28-Satokasvi!$E$7)+IF(J$8="x",Toimenpiteet!$E$29,0)+IF(J$9="x",Toimenpiteet!$E$60,0)+IF(J$10="x",Toimenpiteet!$E$88,0))/(1+$C$13)^EI$61</f>
        <v>-209.19344709319299</v>
      </c>
      <c r="EJ145" s="37">
        <f ca="1">IF(K$11="x",Toimenpiteet!$E$115,BJ145*(CJ145/1000)+(Satokasvi!$E$28-Satokasvi!$E$7)+IF(K$8="x",Toimenpiteet!$E$29,0)+IF(K$9="x",Toimenpiteet!$E$60,0)+IF(K$10="x",Toimenpiteet!$E$88,0))/(1+$C$13)^EJ$61</f>
        <v>-203.10043407106113</v>
      </c>
      <c r="EK145" s="37">
        <f ca="1">IF(L$11="x",Toimenpiteet!$E$115,BK145*(CK145/1000)+(Satokasvi!$E$28-Satokasvi!$E$7)+IF(L$8="x",Toimenpiteet!$E$29,0)+IF(L$9="x",Toimenpiteet!$E$60,0)+IF(L$10="x",Toimenpiteet!$E$88,0))/(1+$C$13)^EK$61</f>
        <v>-197.18488744763218</v>
      </c>
      <c r="EL145" s="37">
        <f ca="1">IF(M$11="x",Toimenpiteet!$E$115,BL145*(CL145/1000)+(Satokasvi!$E$28-Satokasvi!$E$7)+IF(M$8="x",Toimenpiteet!$E$29,0)+IF(M$9="x",Toimenpiteet!$E$60,0)+IF(M$10="x",Toimenpiteet!$E$88,0))/(1+$C$13)^EL$61</f>
        <v>356.83798328821968</v>
      </c>
      <c r="EM145" s="37">
        <f ca="1">IF(N$11="x",Toimenpiteet!$E$115,BM145*(CM145/1000)+(Satokasvi!$E$28-Satokasvi!$E$7)+IF(N$8="x",Toimenpiteet!$E$29,0)+IF(N$9="x",Toimenpiteet!$E$60,0)+IF(N$10="x",Toimenpiteet!$E$88,0))/(1+$C$13)^EM$61</f>
        <v>206.37668993798502</v>
      </c>
      <c r="EN145" s="37">
        <f ca="1">IF(O$11="x",Toimenpiteet!$E$115,BN145*(CN145/1000)+(Satokasvi!$E$28-Satokasvi!$E$7)+IF(O$8="x",Toimenpiteet!$E$29,0)+IF(O$9="x",Toimenpiteet!$E$60,0)+IF(O$10="x",Toimenpiteet!$E$88,0))/(1+$C$13)^EN$61</f>
        <v>79.63611297440417</v>
      </c>
      <c r="EO145" s="37">
        <f ca="1">IF(P$11="x",Toimenpiteet!$E$115,BO145*(CO145/1000)+(Satokasvi!$E$28-Satokasvi!$E$7)+IF(P$8="x",Toimenpiteet!$E$29,0)+IF(P$9="x",Toimenpiteet!$E$60,0)+IF(P$10="x",Toimenpiteet!$E$88,0))/(1+$C$13)^EO$61</f>
        <v>288.16288893777039</v>
      </c>
      <c r="EP145" s="37">
        <f ca="1">IF(Q$11="x",Toimenpiteet!$E$115,BP145*(CP145/1000)+(Satokasvi!$E$28-Satokasvi!$E$7)+IF(Q$8="x",Toimenpiteet!$E$29,0)+IF(Q$9="x",Toimenpiteet!$E$60,0)+IF(Q$10="x",Toimenpiteet!$E$88,0))/(1+$C$13)^EP$61</f>
        <v>-170.09341606013018</v>
      </c>
      <c r="EQ145" s="37">
        <f ca="1">IF(R$11="x",Toimenpiteet!$E$115,BQ145*(CQ145/1000)+(Satokasvi!$E$28-Satokasvi!$E$7)+IF(R$8="x",Toimenpiteet!$E$29,0)+IF(R$9="x",Toimenpiteet!$E$60,0)+IF(R$10="x",Toimenpiteet!$E$88,0))/(1+$C$13)^EQ$61</f>
        <v>132.24689325562488</v>
      </c>
      <c r="ER145" s="37">
        <f ca="1">IF(S$11="x",Toimenpiteet!$E$115,BR145*(CR145/1000)+(Satokasvi!$E$28-Satokasvi!$E$7)+IF(S$8="x",Toimenpiteet!$E$29,0)+IF(S$9="x",Toimenpiteet!$E$60,0)+IF(S$10="x",Toimenpiteet!$E$88,0))/(1+$C$13)^ER$61</f>
        <v>138.73441539786498</v>
      </c>
      <c r="ES145" s="37">
        <f ca="1">IF(T$11="x",Toimenpiteet!$E$115,BS145*(CS145/1000)+(Satokasvi!$E$28-Satokasvi!$E$7)+IF(T$8="x",Toimenpiteet!$E$29,0)+IF(T$9="x",Toimenpiteet!$E$60,0)+IF(T$10="x",Toimenpiteet!$E$88,0))/(1+$C$13)^ES$61</f>
        <v>120.52751170800117</v>
      </c>
      <c r="ET145" s="37">
        <f ca="1">IF(U$11="x",Toimenpiteet!$E$115,BT145*(CT145/1000)+(Satokasvi!$E$28-Satokasvi!$E$7)+IF(U$8="x",Toimenpiteet!$E$29,0)+IF(U$9="x",Toimenpiteet!$E$60,0)+IF(U$10="x",Toimenpiteet!$E$88,0))/(1+$C$13)^ET$61</f>
        <v>230.2228622588888</v>
      </c>
      <c r="EU145" s="37">
        <f ca="1">IF(V$11="x",Toimenpiteet!$E$115,BU145*(CU145/1000)+(Satokasvi!$E$28-Satokasvi!$E$7)+IF(V$8="x",Toimenpiteet!$E$29,0)+IF(V$9="x",Toimenpiteet!$E$60,0)+IF(V$10="x",Toimenpiteet!$E$88,0))/(1+$C$13)^EU$61</f>
        <v>174.37284670175373</v>
      </c>
      <c r="EV145" s="37">
        <f ca="1">IF(W$11="x",Toimenpiteet!$E$115,BV145*(CV145/1000)+(Satokasvi!$E$28-Satokasvi!$E$7)+IF(W$8="x",Toimenpiteet!$E$29,0)+IF(W$9="x",Toimenpiteet!$E$60,0)+IF(W$10="x",Toimenpiteet!$E$88,0))/(1+$C$13)^EV$61</f>
        <v>60.321365127299309</v>
      </c>
      <c r="EW145" s="37">
        <f ca="1">IF(X$11="x",Toimenpiteet!$E$115,BW145*(CW145/1000)+(Satokasvi!$E$28-Satokasvi!$E$7)+IF(X$8="x",Toimenpiteet!$E$29,0)+IF(X$9="x",Toimenpiteet!$E$60,0)+IF(X$10="x",Toimenpiteet!$E$88,0))/(1+$C$13)^EW$61</f>
        <v>-138.30151273388518</v>
      </c>
      <c r="EX145" s="37">
        <f ca="1">IF(Y$11="x",Toimenpiteet!$E$115,BX145*(CX145/1000)+(Satokasvi!$E$28-Satokasvi!$E$7)+IF(Y$8="x",Toimenpiteet!$E$29,0)+IF(Y$9="x",Toimenpiteet!$E$60,0)+IF(Y$10="x",Toimenpiteet!$E$88,0))/(1+$C$13)^EX$61</f>
        <v>162.76064876200812</v>
      </c>
      <c r="EY145" s="37">
        <f ca="1">IF(Z$11="x",Toimenpiteet!$E$115,BY145*(CY145/1000)+(Satokasvi!$E$28-Satokasvi!$E$7)+IF(Z$8="x",Toimenpiteet!$E$29,0)+IF(Z$9="x",Toimenpiteet!$E$60,0)+IF(Z$10="x",Toimenpiteet!$E$88,0))/(1+$C$13)^EY$61</f>
        <v>119.66437238369451</v>
      </c>
      <c r="EZ145" s="37">
        <f ca="1">IF(AA$11="x",Toimenpiteet!$E$115,BZ145*(CZ145/1000)+(Satokasvi!$E$28-Satokasvi!$E$7)+IF(AA$8="x",Toimenpiteet!$E$29,0)+IF(AA$9="x",Toimenpiteet!$E$60,0)+IF(AA$10="x",Toimenpiteet!$E$88,0))/(1+$C$13)^EZ$61</f>
        <v>231.36787575001227</v>
      </c>
      <c r="FA145" s="37"/>
      <c r="FB145" s="37">
        <f t="shared" ca="1" si="118"/>
        <v>167.58315584974287</v>
      </c>
      <c r="FC145" s="37">
        <f t="shared" ca="1" si="119"/>
        <v>447.85248564992935</v>
      </c>
      <c r="FD145" s="37">
        <f t="shared" ca="1" si="120"/>
        <v>711.64629273197033</v>
      </c>
      <c r="FE145" s="37">
        <f t="shared" ca="1" si="121"/>
        <v>1053.6051435553268</v>
      </c>
      <c r="FF145" s="37">
        <f t="shared" ca="1" si="122"/>
        <v>1404.8952288882367</v>
      </c>
      <c r="FG145" s="37">
        <f t="shared" ca="1" si="123"/>
        <v>1755.3930807157997</v>
      </c>
      <c r="FH145" s="37">
        <f t="shared" ca="1" si="124"/>
        <v>1539.9238302098108</v>
      </c>
      <c r="FI145" s="37">
        <f t="shared" ca="1" si="125"/>
        <v>1330.7303831166178</v>
      </c>
      <c r="FJ145" s="37">
        <f t="shared" ca="1" si="126"/>
        <v>1127.6299490455567</v>
      </c>
      <c r="FK145" s="37">
        <f t="shared" ca="1" si="127"/>
        <v>930.44506159792456</v>
      </c>
      <c r="FL145" s="37">
        <f t="shared" ca="1" si="128"/>
        <v>1287.2830448861441</v>
      </c>
      <c r="FM145" s="37">
        <f t="shared" ca="1" si="129"/>
        <v>1493.6597348241291</v>
      </c>
      <c r="FN145" s="37">
        <f t="shared" ca="1" si="130"/>
        <v>1573.2958477985333</v>
      </c>
      <c r="FO145" s="37">
        <f t="shared" ca="1" si="131"/>
        <v>1861.4587367363038</v>
      </c>
      <c r="FP145" s="37">
        <f t="shared" ca="1" si="132"/>
        <v>1691.3653206761735</v>
      </c>
      <c r="FQ145" s="37">
        <f t="shared" ca="1" si="133"/>
        <v>1823.6122139317984</v>
      </c>
      <c r="FR145" s="37">
        <f t="shared" ca="1" si="134"/>
        <v>1962.3466293296633</v>
      </c>
      <c r="FS145" s="37">
        <f t="shared" ca="1" si="135"/>
        <v>2082.8741410376647</v>
      </c>
      <c r="FT145" s="37">
        <f t="shared" ca="1" si="136"/>
        <v>2313.0970032965533</v>
      </c>
      <c r="FU145" s="37">
        <f t="shared" ca="1" si="137"/>
        <v>2487.4698499983069</v>
      </c>
      <c r="FV145" s="37">
        <f t="shared" ca="1" si="138"/>
        <v>2547.7912151256064</v>
      </c>
      <c r="FW145" s="37">
        <f t="shared" ca="1" si="139"/>
        <v>2409.489702391721</v>
      </c>
      <c r="FX145" s="37">
        <f t="shared" ca="1" si="140"/>
        <v>2572.2503511537293</v>
      </c>
      <c r="FY145" s="37">
        <f t="shared" ca="1" si="141"/>
        <v>2691.9147235374239</v>
      </c>
      <c r="FZ145" s="37">
        <f t="shared" ca="1" si="142"/>
        <v>2923.2825992874364</v>
      </c>
      <c r="GA145" s="37"/>
      <c r="GB145" s="37">
        <f t="shared" ca="1" si="143"/>
        <v>167.58315584974287</v>
      </c>
      <c r="GC145" s="37">
        <f t="shared" ca="1" si="144"/>
        <v>447.85248564992935</v>
      </c>
      <c r="GD145" s="37">
        <f t="shared" ca="1" si="94"/>
        <v>711.64629273197033</v>
      </c>
      <c r="GE145" s="37">
        <f t="shared" ca="1" si="95"/>
        <v>1053.6051435553268</v>
      </c>
      <c r="GF145" s="37">
        <f t="shared" ca="1" si="96"/>
        <v>1404.8952288882367</v>
      </c>
      <c r="GG145" s="37">
        <f t="shared" ca="1" si="97"/>
        <v>1755.3930807157997</v>
      </c>
      <c r="GH145" s="37">
        <f t="shared" ca="1" si="98"/>
        <v>1539.9238302098108</v>
      </c>
      <c r="GI145" s="37">
        <f t="shared" ca="1" si="99"/>
        <v>1330.7303831166178</v>
      </c>
      <c r="GJ145" s="37">
        <f t="shared" ca="1" si="100"/>
        <v>1127.6299490455567</v>
      </c>
      <c r="GK145" s="37">
        <f t="shared" ca="1" si="101"/>
        <v>930.44506159792456</v>
      </c>
      <c r="GL145" s="37">
        <f t="shared" ca="1" si="102"/>
        <v>1287.2830448861441</v>
      </c>
      <c r="GM145" s="37">
        <f t="shared" ca="1" si="103"/>
        <v>1493.6597348241291</v>
      </c>
      <c r="GN145" s="37">
        <f t="shared" ca="1" si="104"/>
        <v>1573.2958477985333</v>
      </c>
      <c r="GO145" s="37">
        <f t="shared" ca="1" si="105"/>
        <v>1861.4587367363038</v>
      </c>
      <c r="GP145" s="37">
        <f t="shared" ca="1" si="106"/>
        <v>1691.3653206761735</v>
      </c>
      <c r="GQ145" s="37">
        <f t="shared" ca="1" si="107"/>
        <v>1823.6122139317984</v>
      </c>
      <c r="GR145" s="37">
        <f t="shared" ca="1" si="108"/>
        <v>1962.3466293296633</v>
      </c>
      <c r="GS145" s="37">
        <f t="shared" ca="1" si="109"/>
        <v>2082.8741410376647</v>
      </c>
      <c r="GT145" s="37">
        <f t="shared" ca="1" si="110"/>
        <v>2313.0970032965533</v>
      </c>
      <c r="GU145" s="37">
        <f t="shared" ca="1" si="111"/>
        <v>2487.4698499983069</v>
      </c>
      <c r="GV145" s="37">
        <f t="shared" ca="1" si="112"/>
        <v>2547.7912151256064</v>
      </c>
      <c r="GW145" s="37">
        <f t="shared" ca="1" si="113"/>
        <v>2409.489702391721</v>
      </c>
      <c r="GX145" s="37">
        <f t="shared" ca="1" si="114"/>
        <v>2572.2503511537293</v>
      </c>
      <c r="GY145" s="37">
        <f t="shared" ca="1" si="115"/>
        <v>2691.9147235374239</v>
      </c>
      <c r="GZ145" s="37">
        <f t="shared" ca="1" si="116"/>
        <v>2923.2825992874364</v>
      </c>
      <c r="HA145" s="37"/>
      <c r="HB145" s="37">
        <f t="shared" ca="1" si="147"/>
        <v>1404.8952288882367</v>
      </c>
      <c r="HC145" s="37">
        <f t="shared" ca="1" si="145"/>
        <v>1404.8952288882367</v>
      </c>
      <c r="HD145" s="37">
        <f t="shared" ca="1" si="146"/>
        <v>0</v>
      </c>
      <c r="HE145" s="5"/>
      <c r="HF145" s="37">
        <f t="shared" si="149"/>
        <v>0.16666666666666663</v>
      </c>
      <c r="HG145" s="37">
        <f>$HG$72</f>
        <v>1.111111111111112E-2</v>
      </c>
      <c r="HH145" s="19">
        <f>IF(C$11="x",0,Satokasvi!$H$6*(1+$HF145)*(1+_xlfn.XLOOKUP($HG145,$HG$67:$HG$76,HH$67:HH$76)))</f>
        <v>2919.9074074074069</v>
      </c>
      <c r="HI145" s="35">
        <f>IF(D$11="x",0,Satokasvi!$H$6*(1+$HF145)*(1+_xlfn.XLOOKUP($HG145,$HG$67:$HG$76,HI$67:HI$76)))</f>
        <v>2923.1481481481478</v>
      </c>
      <c r="HJ145" s="35">
        <f>IF(E$11="x",0,Satokasvi!$H$6*(1+$HF145)*(1+_xlfn.XLOOKUP($HG145,$HG$67:$HG$76,HJ$67:HJ$76)))</f>
        <v>2926.3888888888891</v>
      </c>
      <c r="HK145" s="35">
        <f>IF(F$11="x",0,Satokasvi!$H$6*(1+$HF145)*(1+_xlfn.XLOOKUP($HG145,$HG$67:$HG$76,HK$67:HK$76)))</f>
        <v>2929.6296296296296</v>
      </c>
      <c r="HL145" s="35">
        <f>IF(G$11="x",0,Satokasvi!$H$6*(1+$HF145)*(1+_xlfn.XLOOKUP($HG145,$HG$67:$HG$76,HL$67:HL$76)))</f>
        <v>2932.87037037037</v>
      </c>
      <c r="HM145" s="35">
        <f>IF(H$11="x",0,Satokasvi!$H$6*(1+$HF145)*(1+_xlfn.XLOOKUP($HG145,$HG$67:$HG$76,HM$67:HM$76)))</f>
        <v>2936.1111111111109</v>
      </c>
      <c r="HN145" s="35">
        <f>IF(I$11="x",0,Satokasvi!$H$6*(1+$HF145)*(1+_xlfn.XLOOKUP($HG145,$HG$67:$HG$76,HN$67:HN$76)))</f>
        <v>2939.3518518518522</v>
      </c>
      <c r="HO145" s="35">
        <f>IF(J$11="x",0,Satokasvi!$H$6*(1+$HF145)*(1+_xlfn.XLOOKUP($HG145,$HG$67:$HG$76,HO$67:HO$76)))</f>
        <v>2942.5925925925926</v>
      </c>
      <c r="HP145" s="35">
        <f>IF(K$11="x",0,Satokasvi!$H$6*(1+$HF145)*(1+_xlfn.XLOOKUP($HG145,$HG$67:$HG$76,HP$67:HP$76)))</f>
        <v>2945.833333333333</v>
      </c>
      <c r="HQ145" s="35">
        <f>IF(L$11="x",0,Satokasvi!$H$6*(1+$HF145)*(1+_xlfn.XLOOKUP($HG145,$HG$67:$HG$76,HQ$67:HQ$76)))</f>
        <v>2949.0740740740739</v>
      </c>
      <c r="HR145" s="35">
        <f>IF(M$11="x",0,Satokasvi!$H$6*(1+$HF145)*(1+_xlfn.XLOOKUP($HG145,$HG$67:$HG$76,HR$67:HR$76)))</f>
        <v>2949.0740740740739</v>
      </c>
      <c r="HS145" s="35">
        <f>IF(N$11="x",0,Satokasvi!$H$6*(1+$HF145)*(1+_xlfn.XLOOKUP($HG145,$HG$67:$HG$76,HS$67:HS$76)))</f>
        <v>2949.0740740740739</v>
      </c>
      <c r="HT145" s="35">
        <f>IF(O$11="x",0,Satokasvi!$H$6*(1+$HF145)*(1+_xlfn.XLOOKUP($HG145,$HG$67:$HG$76,HT$67:HT$76)))</f>
        <v>2949.0740740740739</v>
      </c>
      <c r="HU145" s="35">
        <f>IF(P$11="x",0,Satokasvi!$H$6*(1+$HF145)*(1+_xlfn.XLOOKUP($HG145,$HG$67:$HG$76,HU$67:HU$76)))</f>
        <v>2949.0740740740739</v>
      </c>
      <c r="HV145" s="35">
        <f>IF(Q$11="x",0,Satokasvi!$H$6*(1+$HF145)*(1+_xlfn.XLOOKUP($HG145,$HG$67:$HG$76,HV$67:HV$76)))</f>
        <v>2949.0740740740739</v>
      </c>
      <c r="HW145" s="35">
        <f>IF(R$11="x",0,Satokasvi!$H$6*(1+$HF145)*(1+_xlfn.XLOOKUP($HG145,$HG$67:$HG$76,HW$67:HW$76)))</f>
        <v>2949.0740740740739</v>
      </c>
      <c r="HX145" s="35">
        <f>IF(S$11="x",0,Satokasvi!$H$6*(1+$HF145)*(1+_xlfn.XLOOKUP($HG145,$HG$67:$HG$76,HX$67:HX$76)))</f>
        <v>2949.0740740740739</v>
      </c>
      <c r="HY145" s="35">
        <f>IF(T$11="x",0,Satokasvi!$H$6*(1+$HF145)*(1+_xlfn.XLOOKUP($HG145,$HG$67:$HG$76,HY$67:HY$76)))</f>
        <v>2949.0740740740739</v>
      </c>
      <c r="HZ145" s="35">
        <f>IF(U$11="x",0,Satokasvi!$H$6*(1+$HF145)*(1+_xlfn.XLOOKUP($HG145,$HG$67:$HG$76,HZ$67:HZ$76)))</f>
        <v>2949.0740740740739</v>
      </c>
      <c r="IA145" s="35">
        <f>IF(V$11="x",0,Satokasvi!$H$6*(1+$HF145)*(1+_xlfn.XLOOKUP($HG145,$HG$67:$HG$76,IA$67:IA$76)))</f>
        <v>2949.0740740740739</v>
      </c>
      <c r="IB145" s="35">
        <f>IF(W$11="x",0,Satokasvi!$H$6*(1+$HF145)*(1+_xlfn.XLOOKUP($HG145,$HG$67:$HG$76,IB$67:IB$76)))</f>
        <v>2949.0740740740739</v>
      </c>
      <c r="IC145" s="35">
        <f>IF(X$11="x",0,Satokasvi!$H$6*(1+$HF145)*(1+_xlfn.XLOOKUP($HG145,$HG$67:$HG$76,IC$67:IC$76)))</f>
        <v>2949.0740740740739</v>
      </c>
      <c r="ID145" s="35">
        <f>IF(Y$11="x",0,Satokasvi!$H$6*(1+$HF145)*(1+_xlfn.XLOOKUP($HG145,$HG$67:$HG$76,ID$67:ID$76)))</f>
        <v>2949.0740740740739</v>
      </c>
      <c r="IE145" s="35">
        <f>IF(Z$11="x",0,Satokasvi!$H$6*(1+$HF145)*(1+_xlfn.XLOOKUP($HG145,$HG$67:$HG$76,IE$67:IE$76)))</f>
        <v>2949.0740740740739</v>
      </c>
      <c r="IF145" s="35">
        <f>IF(AA$11="x",0,Satokasvi!$H$6*(1+$HF145)*(1+_xlfn.XLOOKUP($HG145,$HG$67:$HG$76,IF$67:IF$76)))</f>
        <v>2949.0740740740739</v>
      </c>
    </row>
    <row r="146" spans="2:240" x14ac:dyDescent="0.35">
      <c r="B146" s="15">
        <f t="shared" ca="1" si="151"/>
        <v>0.69504688195167419</v>
      </c>
      <c r="C146" s="15">
        <f t="shared" ca="1" si="151"/>
        <v>2.8061947618752026E-2</v>
      </c>
      <c r="D146" s="15">
        <f t="shared" ca="1" si="151"/>
        <v>0.50962340181121335</v>
      </c>
      <c r="E146" s="15">
        <f t="shared" ca="1" si="151"/>
        <v>0.13605772558311324</v>
      </c>
      <c r="F146" s="15">
        <f t="shared" ca="1" si="151"/>
        <v>0.26563885295336742</v>
      </c>
      <c r="G146" s="15">
        <f t="shared" ca="1" si="151"/>
        <v>0.49245874745268547</v>
      </c>
      <c r="H146" s="15">
        <f t="shared" ca="1" si="151"/>
        <v>0.83976029357736592</v>
      </c>
      <c r="I146" s="15">
        <f t="shared" ca="1" si="151"/>
        <v>0.93018151143065775</v>
      </c>
      <c r="J146" s="15">
        <f t="shared" ca="1" si="151"/>
        <v>0.48488369598540693</v>
      </c>
      <c r="K146" s="15">
        <f t="shared" ca="1" si="151"/>
        <v>0.37861828240504003</v>
      </c>
      <c r="L146" s="15">
        <f t="shared" ca="1" si="151"/>
        <v>0.99655573684627174</v>
      </c>
      <c r="M146" s="15">
        <f t="shared" ca="1" si="151"/>
        <v>0.90037130031691071</v>
      </c>
      <c r="N146" s="15">
        <f t="shared" ca="1" si="151"/>
        <v>0.2537206510328025</v>
      </c>
      <c r="O146" s="15">
        <f t="shared" ca="1" si="151"/>
        <v>0.9300485619824832</v>
      </c>
      <c r="P146" s="15">
        <f t="shared" ca="1" si="151"/>
        <v>9.4754827615738835E-2</v>
      </c>
      <c r="Q146" s="15">
        <f t="shared" ca="1" si="151"/>
        <v>0.82372992890791408</v>
      </c>
      <c r="R146" s="15">
        <f t="shared" ca="1" si="150"/>
        <v>0.40705455689714998</v>
      </c>
      <c r="S146" s="15">
        <f t="shared" ca="1" si="150"/>
        <v>1.805593178530307E-2</v>
      </c>
      <c r="T146" s="15">
        <f t="shared" ca="1" si="88"/>
        <v>0.85424240393758855</v>
      </c>
      <c r="U146" s="15">
        <f t="shared" ca="1" si="88"/>
        <v>0.28376839651637564</v>
      </c>
      <c r="V146" s="15">
        <f t="shared" ref="T146:Z161" ca="1" si="152">RAND()</f>
        <v>0.56422391330242971</v>
      </c>
      <c r="W146" s="15">
        <f t="shared" ca="1" si="152"/>
        <v>0.67970281021302448</v>
      </c>
      <c r="X146" s="15">
        <f t="shared" ca="1" si="152"/>
        <v>0.29562290050083206</v>
      </c>
      <c r="Y146" s="15">
        <f t="shared" ca="1" si="152"/>
        <v>0.91162901272359953</v>
      </c>
      <c r="Z146" s="15">
        <f t="shared" ca="1" si="152"/>
        <v>0.22022180838615313</v>
      </c>
      <c r="AB146" s="5">
        <f ca="1">_xlfn.NORM.INV(B146,Satokasvi!$H$8,Satokasvi!$I$8)*_xlfn.BINOM.INV(1,(1-Satokasvi!$H$15),B146)</f>
        <v>2627.5518258434654</v>
      </c>
      <c r="AC146" s="5">
        <f ca="1">_xlfn.NORM.INV(C146,Satokasvi!$H$8,Satokasvi!$I$8)*_xlfn.BINOM.INV(1,(1-Satokasvi!$H$15),C146)</f>
        <v>0</v>
      </c>
      <c r="AD146" s="5">
        <f ca="1">_xlfn.NORM.INV(D146,Satokasvi!$H$8,Satokasvi!$I$8)*_xlfn.BINOM.INV(1,(1-Satokasvi!$H$15),D146)</f>
        <v>2506.0311577385701</v>
      </c>
      <c r="AE146" s="5">
        <f ca="1">_xlfn.NORM.INV(E146,Satokasvi!$H$8,Satokasvi!$I$8)*_xlfn.BINOM.INV(1,(1-Satokasvi!$H$15),E146)</f>
        <v>0</v>
      </c>
      <c r="AF146" s="5">
        <f ca="1">_xlfn.NORM.INV(F146,Satokasvi!$H$8,Satokasvi!$I$8)*_xlfn.BINOM.INV(1,(1-Satokasvi!$H$15),F146)</f>
        <v>2343.4858075058924</v>
      </c>
      <c r="AG146" s="5">
        <f ca="1">_xlfn.NORM.INV(G146,Satokasvi!$H$8,Satokasvi!$I$8)*_xlfn.BINOM.INV(1,(1-Satokasvi!$H$15),G146)</f>
        <v>2495.2739393074185</v>
      </c>
      <c r="AH146" s="5">
        <f ca="1">_xlfn.NORM.INV(H146,Satokasvi!$H$8,Satokasvi!$I$8)*_xlfn.BINOM.INV(1,(1-Satokasvi!$H$15),H146)</f>
        <v>2748.3682957572651</v>
      </c>
      <c r="AI146" s="5">
        <f ca="1">_xlfn.NORM.INV(I146,Satokasvi!$H$8,Satokasvi!$I$8)*_xlfn.BINOM.INV(1,(1-Satokasvi!$H$15),I146)</f>
        <v>2869.2860597421763</v>
      </c>
      <c r="AJ146" s="5">
        <f ca="1">_xlfn.NORM.INV(J146,Satokasvi!$H$8,Satokasvi!$I$8)*_xlfn.BINOM.INV(1,(1-Satokasvi!$H$15),J146)</f>
        <v>2490.5249933903933</v>
      </c>
      <c r="AK146" s="5">
        <f ca="1">_xlfn.NORM.INV(K146,Satokasvi!$H$8,Satokasvi!$I$8)*_xlfn.BINOM.INV(1,(1-Satokasvi!$H$15),K146)</f>
        <v>2422.722076769498</v>
      </c>
      <c r="AL146" s="5">
        <f ca="1">_xlfn.NORM.INV(L146,Satokasvi!$H$8,Satokasvi!$I$8)*_xlfn.BINOM.INV(1,(1-Satokasvi!$H$15),L146)</f>
        <v>3175.5464420426943</v>
      </c>
      <c r="AM146" s="5">
        <f ca="1">_xlfn.NORM.INV(M146,Satokasvi!$H$8,Satokasvi!$I$8)*_xlfn.BINOM.INV(1,(1-Satokasvi!$H$15),M146)</f>
        <v>2820.9175329911436</v>
      </c>
      <c r="AN146" s="5">
        <f ca="1">_xlfn.NORM.INV(N146,Satokasvi!$H$8,Satokasvi!$I$8)*_xlfn.BINOM.INV(1,(1-Satokasvi!$H$15),N146)</f>
        <v>2334.2932276968722</v>
      </c>
      <c r="AO146" s="5">
        <f ca="1">_xlfn.NORM.INV(O146,Satokasvi!$H$8,Satokasvi!$I$8)*_xlfn.BINOM.INV(1,(1-Satokasvi!$H$15),O146)</f>
        <v>2869.0382011181659</v>
      </c>
      <c r="AP146" s="5">
        <f ca="1">_xlfn.NORM.INV(P146,Satokasvi!$H$8,Satokasvi!$I$8)*_xlfn.BINOM.INV(1,(1-Satokasvi!$H$15),P146)</f>
        <v>0</v>
      </c>
      <c r="AQ146" s="5">
        <f ca="1">_xlfn.NORM.INV(Q146,Satokasvi!$H$8,Satokasvi!$I$8)*_xlfn.BINOM.INV(1,(1-Satokasvi!$H$15),Q146)</f>
        <v>2732.4183831906712</v>
      </c>
      <c r="AR146" s="5">
        <f ca="1">_xlfn.NORM.INV(R146,Satokasvi!$H$8,Satokasvi!$I$8)*_xlfn.BINOM.INV(1,(1-Satokasvi!$H$15),R146)</f>
        <v>2441.2179120116411</v>
      </c>
      <c r="AS146" s="5">
        <f ca="1">_xlfn.NORM.INV(S146,Satokasvi!$H$8,Satokasvi!$I$8)*_xlfn.BINOM.INV(1,(1-Satokasvi!$H$15),S146)</f>
        <v>0</v>
      </c>
      <c r="AT146" s="5">
        <f ca="1">_xlfn.NORM.INV(T146,Satokasvi!$H$8,Satokasvi!$I$8)*_xlfn.BINOM.INV(1,(1-Satokasvi!$H$15),T146)</f>
        <v>2763.7008812480281</v>
      </c>
      <c r="AU146" s="5">
        <f ca="1">_xlfn.NORM.INV(U146,Satokasvi!$H$8,Satokasvi!$I$8)*_xlfn.BINOM.INV(1,(1-Satokasvi!$H$15),U146)</f>
        <v>2357.0792645707265</v>
      </c>
      <c r="AV146" s="5">
        <f ca="1">_xlfn.NORM.INV(V146,Satokasvi!$H$8,Satokasvi!$I$8)*_xlfn.BINOM.INV(1,(1-Satokasvi!$H$15),V146)</f>
        <v>2540.4218036283014</v>
      </c>
      <c r="AW146" s="5">
        <f ca="1">_xlfn.NORM.INV(W146,Satokasvi!$H$8,Satokasvi!$I$8)*_xlfn.BINOM.INV(1,(1-Satokasvi!$H$15),W146)</f>
        <v>2616.716979572494</v>
      </c>
      <c r="AX146" s="5">
        <f ca="1">_xlfn.NORM.INV(X146,Satokasvi!$H$8,Satokasvi!$I$8)*_xlfn.BINOM.INV(1,(1-Satokasvi!$H$15),X146)</f>
        <v>2365.7421052460786</v>
      </c>
      <c r="AY146" s="5">
        <f ca="1">_xlfn.NORM.INV(Y146,Satokasvi!$H$8,Satokasvi!$I$8)*_xlfn.BINOM.INV(1,(1-Satokasvi!$H$15),Y146)</f>
        <v>2837.7136806207086</v>
      </c>
      <c r="AZ146" s="5">
        <f ca="1">_xlfn.NORM.INV(Z146,Satokasvi!$H$8,Satokasvi!$I$8)*_xlfn.BINOM.INV(1,(1-Satokasvi!$H$15),Z146)</f>
        <v>0</v>
      </c>
      <c r="BB146" s="5">
        <f ca="1">IF(C$11="x",0,_xlfn.NORM.INV(B146,Satokasvi!$H$8,Satokasvi!$I$8)*IF(C$8="x",(1+Toimenpiteet!$C$7),1)*IF(C$9="x",(1+Toimenpiteet!$C$34),1)*(1+C$30)*_xlfn.BINOM.INV(1,(1-(Satokasvi!$H$15*(1+C$41))),B146))</f>
        <v>2627.5518258434654</v>
      </c>
      <c r="BC146" s="5">
        <f ca="1">IF(D$11="x",0,_xlfn.NORM.INV(C146,Satokasvi!$H$8,Satokasvi!$I$8)*IF(D$8="x",(1+Toimenpiteet!$C$7),1)*IF(D$9="x",(1+Toimenpiteet!$C$34),1)*(1+D$30)*_xlfn.BINOM.INV(1,(1-(Satokasvi!$H$15*(1+D$41))),C146))</f>
        <v>0</v>
      </c>
      <c r="BD146" s="5">
        <f ca="1">IF(E$11="x",0,_xlfn.NORM.INV(D146,Satokasvi!$H$8,Satokasvi!$I$8)*IF(E$8="x",(1+Toimenpiteet!$C$7),1)*IF(E$9="x",(1+Toimenpiteet!$C$34),1)*(1+E$30)*_xlfn.BINOM.INV(1,(1-(Satokasvi!$H$15*(1+E$41))),D146))</f>
        <v>2506.0311577385701</v>
      </c>
      <c r="BE146" s="5">
        <f ca="1">IF(F$11="x",0,_xlfn.NORM.INV(E146,Satokasvi!$H$8,Satokasvi!$I$8)*IF(F$8="x",(1+Toimenpiteet!$C$7),1)*IF(F$9="x",(1+Toimenpiteet!$C$34),1)*(1+F$30)*_xlfn.BINOM.INV(1,(1-(Satokasvi!$H$15*(1+F$41))),E146))</f>
        <v>0</v>
      </c>
      <c r="BF146" s="5">
        <f ca="1">IF(G$11="x",0,_xlfn.NORM.INV(F146,Satokasvi!$H$8,Satokasvi!$I$8)*IF(G$8="x",(1+Toimenpiteet!$C$7),1)*IF(G$9="x",(1+Toimenpiteet!$C$34),1)*(1+G$30)*_xlfn.BINOM.INV(1,(1-(Satokasvi!$H$15*(1+G$41))),F146))</f>
        <v>2343.4858075058924</v>
      </c>
      <c r="BG146" s="5">
        <f ca="1">IF(H$11="x",0,_xlfn.NORM.INV(G146,Satokasvi!$H$8,Satokasvi!$I$8)*IF(H$8="x",(1+Toimenpiteet!$C$7),1)*IF(H$9="x",(1+Toimenpiteet!$C$34),1)*(1+H$30)*_xlfn.BINOM.INV(1,(1-(Satokasvi!$H$15*(1+H$41))),G146))</f>
        <v>2495.2739393074185</v>
      </c>
      <c r="BH146" s="5">
        <f ca="1">IF(I$11="x",0,_xlfn.NORM.INV(H146,Satokasvi!$H$8,Satokasvi!$I$8)*IF(I$8="x",(1+Toimenpiteet!$C$7),1)*IF(I$9="x",(1+Toimenpiteet!$C$34),1)*(1+I$30)*_xlfn.BINOM.INV(1,(1-(Satokasvi!$H$15*(1+I$41))),H146))</f>
        <v>2748.3682957572651</v>
      </c>
      <c r="BI146" s="5">
        <f ca="1">IF(J$11="x",0,_xlfn.NORM.INV(I146,Satokasvi!$H$8,Satokasvi!$I$8)*IF(J$8="x",(1+Toimenpiteet!$C$7),1)*IF(J$9="x",(1+Toimenpiteet!$C$34),1)*(1+J$30)*_xlfn.BINOM.INV(1,(1-(Satokasvi!$H$15*(1+J$41))),I146))</f>
        <v>2869.2860597421763</v>
      </c>
      <c r="BJ146" s="5">
        <f ca="1">IF(K$11="x",0,_xlfn.NORM.INV(J146,Satokasvi!$H$8,Satokasvi!$I$8)*IF(K$8="x",(1+Toimenpiteet!$C$7),1)*IF(K$9="x",(1+Toimenpiteet!$C$34),1)*(1+K$30)*_xlfn.BINOM.INV(1,(1-(Satokasvi!$H$15*(1+K$41))),J146))</f>
        <v>2490.5249933903933</v>
      </c>
      <c r="BK146" s="5">
        <f ca="1">IF(L$11="x",0,_xlfn.NORM.INV(K146,Satokasvi!$H$8,Satokasvi!$I$8)*IF(L$8="x",(1+Toimenpiteet!$C$7),1)*IF(L$9="x",(1+Toimenpiteet!$C$34),1)*(1+L$30)*_xlfn.BINOM.INV(1,(1-(Satokasvi!$H$15*(1+L$41))),K146))</f>
        <v>2422.722076769498</v>
      </c>
      <c r="BL146" s="5">
        <f ca="1">IF(M$11="x",0,_xlfn.NORM.INV(L146,Satokasvi!$H$8,Satokasvi!$I$8)*IF(M$8="x",(1+Toimenpiteet!$C$7),1)*IF(M$9="x",(1+Toimenpiteet!$C$34),1)*(1+M$30)*_xlfn.BINOM.INV(1,(1-(Satokasvi!$H$15*(1+M$41))),L146))</f>
        <v>3175.5464420426943</v>
      </c>
      <c r="BM146" s="5">
        <f ca="1">IF(N$11="x",0,_xlfn.NORM.INV(M146,Satokasvi!$H$8,Satokasvi!$I$8)*IF(N$8="x",(1+Toimenpiteet!$C$7),1)*IF(N$9="x",(1+Toimenpiteet!$C$34),1)*(1+N$30)*_xlfn.BINOM.INV(1,(1-(Satokasvi!$H$15*(1+N$41))),M146))</f>
        <v>2820.9175329911436</v>
      </c>
      <c r="BN146" s="5">
        <f ca="1">IF(O$11="x",0,_xlfn.NORM.INV(N146,Satokasvi!$H$8,Satokasvi!$I$8)*IF(O$8="x",(1+Toimenpiteet!$C$7),1)*IF(O$9="x",(1+Toimenpiteet!$C$34),1)*(1+O$30)*_xlfn.BINOM.INV(1,(1-(Satokasvi!$H$15*(1+O$41))),N146))</f>
        <v>2334.2932276968722</v>
      </c>
      <c r="BO146" s="5">
        <f ca="1">IF(P$11="x",0,_xlfn.NORM.INV(O146,Satokasvi!$H$8,Satokasvi!$I$8)*IF(P$8="x",(1+Toimenpiteet!$C$7),1)*IF(P$9="x",(1+Toimenpiteet!$C$34),1)*(1+P$30)*_xlfn.BINOM.INV(1,(1-(Satokasvi!$H$15*(1+P$41))),O146))</f>
        <v>2869.0382011181659</v>
      </c>
      <c r="BP146" s="5">
        <f ca="1">IF(Q$11="x",0,_xlfn.NORM.INV(P146,Satokasvi!$H$8,Satokasvi!$I$8)*IF(Q$8="x",(1+Toimenpiteet!$C$7),1)*IF(Q$9="x",(1+Toimenpiteet!$C$34),1)*(1+Q$30)*_xlfn.BINOM.INV(1,(1-(Satokasvi!$H$15*(1+Q$41))),P146))</f>
        <v>0</v>
      </c>
      <c r="BQ146" s="5">
        <f ca="1">IF(R$11="x",0,_xlfn.NORM.INV(Q146,Satokasvi!$H$8,Satokasvi!$I$8)*IF(R$8="x",(1+Toimenpiteet!$C$7),1)*IF(R$9="x",(1+Toimenpiteet!$C$34),1)*(1+R$30)*_xlfn.BINOM.INV(1,(1-(Satokasvi!$H$15*(1+R$41))),Q146))</f>
        <v>2732.4183831906712</v>
      </c>
      <c r="BR146" s="5">
        <f ca="1">IF(S$11="x",0,_xlfn.NORM.INV(R146,Satokasvi!$H$8,Satokasvi!$I$8)*IF(S$8="x",(1+Toimenpiteet!$C$7),1)*IF(S$9="x",(1+Toimenpiteet!$C$34),1)*(1+S$30)*_xlfn.BINOM.INV(1,(1-(Satokasvi!$H$15*(1+S$41))),R146))</f>
        <v>2441.2179120116411</v>
      </c>
      <c r="BS146" s="5">
        <f ca="1">IF(T$11="x",0,_xlfn.NORM.INV(S146,Satokasvi!$H$8,Satokasvi!$I$8)*IF(T$8="x",(1+Toimenpiteet!$C$7),1)*IF(T$9="x",(1+Toimenpiteet!$C$34),1)*(1+T$30)*_xlfn.BINOM.INV(1,(1-(Satokasvi!$H$15*(1+T$41))),S146))</f>
        <v>0</v>
      </c>
      <c r="BT146" s="5">
        <f ca="1">IF(U$11="x",0,_xlfn.NORM.INV(T146,Satokasvi!$H$8,Satokasvi!$I$8)*IF(U$8="x",(1+Toimenpiteet!$C$7),1)*IF(U$9="x",(1+Toimenpiteet!$C$34),1)*(1+U$30)*_xlfn.BINOM.INV(1,(1-(Satokasvi!$H$15*(1+U$41))),T146))</f>
        <v>2763.7008812480281</v>
      </c>
      <c r="BU146" s="5">
        <f ca="1">IF(V$11="x",0,_xlfn.NORM.INV(U146,Satokasvi!$H$8,Satokasvi!$I$8)*IF(V$8="x",(1+Toimenpiteet!$C$7),1)*IF(V$9="x",(1+Toimenpiteet!$C$34),1)*(1+V$30)*_xlfn.BINOM.INV(1,(1-(Satokasvi!$H$15*(1+V$41))),U146))</f>
        <v>2357.0792645707265</v>
      </c>
      <c r="BV146" s="5">
        <f ca="1">IF(W$11="x",0,_xlfn.NORM.INV(V146,Satokasvi!$H$8,Satokasvi!$I$8)*IF(W$8="x",(1+Toimenpiteet!$C$7),1)*IF(W$9="x",(1+Toimenpiteet!$C$34),1)*(1+W$30)*_xlfn.BINOM.INV(1,(1-(Satokasvi!$H$15*(1+W$41))),V146))</f>
        <v>2540.4218036283014</v>
      </c>
      <c r="BW146" s="5">
        <f ca="1">IF(X$11="x",0,_xlfn.NORM.INV(W146,Satokasvi!$H$8,Satokasvi!$I$8)*IF(X$8="x",(1+Toimenpiteet!$C$7),1)*IF(X$9="x",(1+Toimenpiteet!$C$34),1)*(1+X$30)*_xlfn.BINOM.INV(1,(1-(Satokasvi!$H$15*(1+X$41))),W146))</f>
        <v>2616.716979572494</v>
      </c>
      <c r="BX146" s="5">
        <f ca="1">IF(Y$11="x",0,_xlfn.NORM.INV(X146,Satokasvi!$H$8,Satokasvi!$I$8)*IF(Y$8="x",(1+Toimenpiteet!$C$7),1)*IF(Y$9="x",(1+Toimenpiteet!$C$34),1)*(1+Y$30)*_xlfn.BINOM.INV(1,(1-(Satokasvi!$H$15*(1+Y$41))),X146))</f>
        <v>2365.7421052460786</v>
      </c>
      <c r="BY146" s="5">
        <f ca="1">IF(Z$11="x",0,_xlfn.NORM.INV(Y146,Satokasvi!$H$8,Satokasvi!$I$8)*IF(Z$8="x",(1+Toimenpiteet!$C$7),1)*IF(Z$9="x",(1+Toimenpiteet!$C$34),1)*(1+Z$30)*_xlfn.BINOM.INV(1,(1-(Satokasvi!$H$15*(1+Z$41))),Y146))</f>
        <v>2837.7136806207086</v>
      </c>
      <c r="BZ146" s="5">
        <f ca="1">IF(AA$11="x",0,_xlfn.NORM.INV(Z146,Satokasvi!$H$8,Satokasvi!$I$8)*IF(AA$8="x",(1+Toimenpiteet!$C$7),1)*IF(AA$9="x",(1+Toimenpiteet!$C$34),1)*(1+AA$30)*_xlfn.BINOM.INV(1,(1-(Satokasvi!$H$15*(1+AA$41))),Z146))</f>
        <v>0</v>
      </c>
      <c r="CB146" s="35">
        <f ca="1">_xlfn.NORM.INV(RAND(),Satokasvi!$H$13,Satokasvi!$I$13)</f>
        <v>189.77854809244658</v>
      </c>
      <c r="CC146" s="35">
        <f ca="1">_xlfn.NORM.INV(RAND(),Satokasvi!$H$13,Satokasvi!$I$13)</f>
        <v>219.22005124891604</v>
      </c>
      <c r="CD146" s="35">
        <f ca="1">_xlfn.NORM.INV(RAND(),Satokasvi!$H$13,Satokasvi!$I$13)</f>
        <v>175.79941341366975</v>
      </c>
      <c r="CE146" s="35">
        <f ca="1">_xlfn.NORM.INV(RAND(),Satokasvi!$H$13,Satokasvi!$I$13)</f>
        <v>230.8835347817371</v>
      </c>
      <c r="CF146" s="35">
        <f ca="1">_xlfn.NORM.INV(RAND(),Satokasvi!$H$13,Satokasvi!$I$13)</f>
        <v>251.7649080112856</v>
      </c>
      <c r="CG146" s="35">
        <f ca="1">_xlfn.NORM.INV(RAND(),Satokasvi!$H$13,Satokasvi!$I$13)</f>
        <v>214.22250094958906</v>
      </c>
      <c r="CH146" s="35">
        <f ca="1">_xlfn.NORM.INV(RAND(),Satokasvi!$H$13,Satokasvi!$I$13)</f>
        <v>223.30620695581825</v>
      </c>
      <c r="CI146" s="35">
        <f ca="1">_xlfn.NORM.INV(RAND(),Satokasvi!$H$13,Satokasvi!$I$13)</f>
        <v>132.24249705623936</v>
      </c>
      <c r="CJ146" s="35">
        <f ca="1">_xlfn.NORM.INV(RAND(),Satokasvi!$H$13,Satokasvi!$I$13)</f>
        <v>184.05509210811039</v>
      </c>
      <c r="CK146" s="35">
        <f ca="1">_xlfn.NORM.INV(RAND(),Satokasvi!$H$13,Satokasvi!$I$13)</f>
        <v>167.11460946062118</v>
      </c>
      <c r="CL146" s="35">
        <f ca="1">_xlfn.NORM.INV(RAND(),Satokasvi!$H$13,Satokasvi!$I$13)</f>
        <v>200.229231529776</v>
      </c>
      <c r="CM146" s="35">
        <f ca="1">_xlfn.NORM.INV(RAND(),Satokasvi!$H$13,Satokasvi!$I$13)</f>
        <v>179.3976319207901</v>
      </c>
      <c r="CN146" s="35">
        <f ca="1">_xlfn.NORM.INV(RAND(),Satokasvi!$H$13,Satokasvi!$I$13)</f>
        <v>147.00136395087932</v>
      </c>
      <c r="CO146" s="35">
        <f ca="1">_xlfn.NORM.INV(RAND(),Satokasvi!$H$13,Satokasvi!$I$13)</f>
        <v>185.82222921117656</v>
      </c>
      <c r="CP146" s="35">
        <f ca="1">_xlfn.NORM.INV(RAND(),Satokasvi!$H$13,Satokasvi!$I$13)</f>
        <v>190.49858618397261</v>
      </c>
      <c r="CQ146" s="35">
        <f ca="1">_xlfn.NORM.INV(RAND(),Satokasvi!$H$13,Satokasvi!$I$13)</f>
        <v>193.3154562311351</v>
      </c>
      <c r="CR146" s="35">
        <f ca="1">_xlfn.NORM.INV(RAND(),Satokasvi!$H$13,Satokasvi!$I$13)</f>
        <v>97.557856466602288</v>
      </c>
      <c r="CS146" s="35">
        <f ca="1">_xlfn.NORM.INV(RAND(),Satokasvi!$H$13,Satokasvi!$I$13)</f>
        <v>214.01418123281212</v>
      </c>
      <c r="CT146" s="35">
        <f ca="1">_xlfn.NORM.INV(RAND(),Satokasvi!$H$13,Satokasvi!$I$13)</f>
        <v>150.46954992420933</v>
      </c>
      <c r="CU146" s="35">
        <f ca="1">_xlfn.NORM.INV(RAND(),Satokasvi!$H$13,Satokasvi!$I$13)</f>
        <v>242.20810547919248</v>
      </c>
      <c r="CV146" s="35">
        <f ca="1">_xlfn.NORM.INV(RAND(),Satokasvi!$H$13,Satokasvi!$I$13)</f>
        <v>287.11559737604642</v>
      </c>
      <c r="CW146" s="35">
        <f ca="1">_xlfn.NORM.INV(RAND(),Satokasvi!$H$13,Satokasvi!$I$13)</f>
        <v>207.54301415608742</v>
      </c>
      <c r="CX146" s="35">
        <f ca="1">_xlfn.NORM.INV(RAND(),Satokasvi!$H$13,Satokasvi!$I$13)</f>
        <v>232.70982979569959</v>
      </c>
      <c r="CY146" s="35">
        <f ca="1">_xlfn.NORM.INV(RAND(),Satokasvi!$H$13,Satokasvi!$I$13)</f>
        <v>131.15158559867359</v>
      </c>
      <c r="CZ146" s="35">
        <f ca="1">_xlfn.NORM.INV(RAND(),Satokasvi!$H$13,Satokasvi!$I$13)</f>
        <v>308.60030321034856</v>
      </c>
      <c r="DB146" s="37">
        <f ca="1">(AB146*(CB146/1000)+(Satokasvi!$E$28-Satokasvi!$E$7))/(1+$C$13)^DB$61</f>
        <v>226.84754421964072</v>
      </c>
      <c r="DC146" s="37">
        <f ca="1">(AC146*(CC146/1000)+(Satokasvi!$E$28-Satokasvi!$E$7))/(1+$C$13)^DC$61</f>
        <v>-249.7879159204449</v>
      </c>
      <c r="DD146" s="37">
        <f ca="1">(AD146*(CD146/1000)+(Satokasvi!$E$28-Satokasvi!$E$7))/(1+$C$13)^DD$61</f>
        <v>160.66117843415631</v>
      </c>
      <c r="DE146" s="37">
        <f ca="1">(AE146*(CE146/1000)+(Satokasvi!$E$28-Satokasvi!$E$7))/(1+$C$13)^DE$61</f>
        <v>-235.44906769765757</v>
      </c>
      <c r="DF146" s="37">
        <f ca="1">(AF146*(CF146/1000)+(Satokasvi!$E$28-Satokasvi!$E$7))/(1+$C$13)^DF$61</f>
        <v>280.35431478852172</v>
      </c>
      <c r="DG146" s="37">
        <f ca="1">(AG146*(CG146/1000)+(Satokasvi!$E$28-Satokasvi!$E$7))/(1+$C$13)^DG$61</f>
        <v>225.7387089462558</v>
      </c>
      <c r="DH146" s="37">
        <f ca="1">(AH146*(CH146/1000)+(Satokasvi!$E$28-Satokasvi!$E$7))/(1+$C$13)^DH$61</f>
        <v>283.54753218754712</v>
      </c>
      <c r="DI146" s="37">
        <f ca="1">(AI146*(CI146/1000)+(Satokasvi!$E$28-Satokasvi!$E$7))/(1+$C$13)^DI$61</f>
        <v>90.341218971326228</v>
      </c>
      <c r="DJ146" s="37">
        <f ca="1">(AJ146*(CJ146/1000)+(Satokasvi!$E$28-Satokasvi!$E$7))/(1+$C$13)^DJ$61</f>
        <v>148.22024965936859</v>
      </c>
      <c r="DK146" s="37">
        <f ca="1">(AK146*(CK146/1000)+(Satokasvi!$E$28-Satokasvi!$E$7))/(1+$C$13)^DK$61</f>
        <v>104.07809283433414</v>
      </c>
      <c r="DL146" s="37">
        <f ca="1">(AL146*(CL146/1000)+(Satokasvi!$E$28-Satokasvi!$E$7))/(1+$C$13)^DL$61</f>
        <v>267.90070061155461</v>
      </c>
      <c r="DM146" s="37">
        <f ca="1">(AM146*(CM146/1000)+(Satokasvi!$E$28-Satokasvi!$E$7))/(1+$C$13)^DM$61</f>
        <v>169.07878977918438</v>
      </c>
      <c r="DN146" s="37">
        <f ca="1">(AN146*(CN146/1000)+(Satokasvi!$E$28-Satokasvi!$E$7))/(1+$C$13)^DN$61</f>
        <v>53.21245785299304</v>
      </c>
      <c r="DO146" s="37">
        <f ca="1">(AO146*(CO146/1000)+(Satokasvi!$E$28-Satokasvi!$E$7))/(1+$C$13)^DO$61</f>
        <v>177.26622746262902</v>
      </c>
      <c r="DP146" s="37">
        <f ca="1">(AP146*(CP146/1000)+(Satokasvi!$E$28-Satokasvi!$E$7))/(1+$C$13)^DP$61</f>
        <v>-170.09341606013018</v>
      </c>
      <c r="DQ146" s="37">
        <f ca="1">(AQ146*(CQ146/1000)+(Satokasvi!$E$28-Satokasvi!$E$7))/(1+$C$13)^DQ$61</f>
        <v>164.02919558836595</v>
      </c>
      <c r="DR146" s="37">
        <f ca="1">(AR146*(CR146/1000)+(Satokasvi!$E$28-Satokasvi!$E$7))/(1+$C$13)^DR$61</f>
        <v>-16.238649475136217</v>
      </c>
      <c r="DS146" s="37">
        <f ca="1">(AS146*(CS146/1000)+(Satokasvi!$E$28-Satokasvi!$E$7))/(1+$C$13)^DS$61</f>
        <v>-155.65957101831492</v>
      </c>
      <c r="DT146" s="37">
        <f ca="1">(AT146*(CT146/1000)+(Satokasvi!$E$28-Satokasvi!$E$7))/(1+$C$13)^DT$61</f>
        <v>86.029259757507432</v>
      </c>
      <c r="DU146" s="37">
        <f ca="1">(AU146*(CU146/1000)+(Satokasvi!$E$28-Satokasvi!$E$7))/(1+$C$13)^DU$61</f>
        <v>169.37146354219757</v>
      </c>
      <c r="DV146" s="37">
        <f ca="1">(AV146*(CV146/1000)+(Satokasvi!$E$28-Satokasvi!$E$7))/(1+$C$13)^DV$61</f>
        <v>249.63504748020799</v>
      </c>
      <c r="DW146" s="37">
        <f ca="1">(AW146*(CW146/1000)+(Satokasvi!$E$28-Satokasvi!$E$7))/(1+$C$13)^DW$61</f>
        <v>145.12856031043842</v>
      </c>
      <c r="DX146" s="37">
        <f ca="1">(AX146*(CX146/1000)+(Satokasvi!$E$28-Satokasvi!$E$7))/(1+$C$13)^DX$61</f>
        <v>144.67642590916475</v>
      </c>
      <c r="DY146" s="37">
        <f ca="1">(AY146*(CY146/1000)+(Satokasvi!$E$28-Satokasvi!$E$7))/(1+$C$13)^DY$61</f>
        <v>52.720857635240115</v>
      </c>
      <c r="DZ146" s="37">
        <f ca="1">(AZ146*(CZ146/1000)+(Satokasvi!$E$28-Satokasvi!$E$7))/(1+$C$13)^DZ$61</f>
        <v>-126.56547585433981</v>
      </c>
      <c r="EB146" s="37">
        <f ca="1">IF(C$11="x",Toimenpiteet!$E$115,BB146*(CB146/1000)+(Satokasvi!$E$28-Satokasvi!$E$7)+IF(C$8="x",Toimenpiteet!$E$29,0)+IF(C$9="x",Toimenpiteet!$E$60,0)+IF(C$10="x",Toimenpiteet!$E$88,0))/(1+$C$13)^EB$61</f>
        <v>226.84754421964072</v>
      </c>
      <c r="EC146" s="37">
        <f ca="1">IF(D$11="x",Toimenpiteet!$E$115,BC146*(CC146/1000)+(Satokasvi!$E$28-Satokasvi!$E$7)+IF(D$8="x",Toimenpiteet!$E$29,0)+IF(D$9="x",Toimenpiteet!$E$60,0)+IF(D$10="x",Toimenpiteet!$E$88,0))/(1+$C$13)^EC$61</f>
        <v>-249.7879159204449</v>
      </c>
      <c r="ED146" s="37">
        <f ca="1">IF(E$11="x",Toimenpiteet!$E$115,BD146*(CD146/1000)+(Satokasvi!$E$28-Satokasvi!$E$7)+IF(E$8="x",Toimenpiteet!$E$29,0)+IF(E$9="x",Toimenpiteet!$E$60,0)+IF(E$10="x",Toimenpiteet!$E$88,0))/(1+$C$13)^ED$61</f>
        <v>160.66117843415631</v>
      </c>
      <c r="EE146" s="37">
        <f ca="1">IF(F$11="x",Toimenpiteet!$E$115,BE146*(CE146/1000)+(Satokasvi!$E$28-Satokasvi!$E$7)+IF(F$8="x",Toimenpiteet!$E$29,0)+IF(F$9="x",Toimenpiteet!$E$60,0)+IF(F$10="x",Toimenpiteet!$E$88,0))/(1+$C$13)^EE$61</f>
        <v>-235.44906769765757</v>
      </c>
      <c r="EF146" s="37">
        <f ca="1">IF(G$11="x",Toimenpiteet!$E$115,BF146*(CF146/1000)+(Satokasvi!$E$28-Satokasvi!$E$7)+IF(G$8="x",Toimenpiteet!$E$29,0)+IF(G$9="x",Toimenpiteet!$E$60,0)+IF(G$10="x",Toimenpiteet!$E$88,0))/(1+$C$13)^EF$61</f>
        <v>280.35431478852172</v>
      </c>
      <c r="EG146" s="37">
        <f ca="1">IF(H$11="x",Toimenpiteet!$E$115,BG146*(CG146/1000)+(Satokasvi!$E$28-Satokasvi!$E$7)+IF(H$8="x",Toimenpiteet!$E$29,0)+IF(H$9="x",Toimenpiteet!$E$60,0)+IF(H$10="x",Toimenpiteet!$E$88,0))/(1+$C$13)^EG$61</f>
        <v>225.7387089462558</v>
      </c>
      <c r="EH146" s="37">
        <f ca="1">IF(I$11="x",Toimenpiteet!$E$115,BH146*(CH146/1000)+(Satokasvi!$E$28-Satokasvi!$E$7)+IF(I$8="x",Toimenpiteet!$E$29,0)+IF(I$9="x",Toimenpiteet!$E$60,0)+IF(I$10="x",Toimenpiteet!$E$88,0))/(1+$C$13)^EH$61</f>
        <v>283.54753218754712</v>
      </c>
      <c r="EI146" s="37">
        <f ca="1">IF(J$11="x",Toimenpiteet!$E$115,BI146*(CI146/1000)+(Satokasvi!$E$28-Satokasvi!$E$7)+IF(J$8="x",Toimenpiteet!$E$29,0)+IF(J$9="x",Toimenpiteet!$E$60,0)+IF(J$10="x",Toimenpiteet!$E$88,0))/(1+$C$13)^EI$61</f>
        <v>90.341218971326228</v>
      </c>
      <c r="EJ146" s="37">
        <f ca="1">IF(K$11="x",Toimenpiteet!$E$115,BJ146*(CJ146/1000)+(Satokasvi!$E$28-Satokasvi!$E$7)+IF(K$8="x",Toimenpiteet!$E$29,0)+IF(K$9="x",Toimenpiteet!$E$60,0)+IF(K$10="x",Toimenpiteet!$E$88,0))/(1+$C$13)^EJ$61</f>
        <v>148.22024965936859</v>
      </c>
      <c r="EK146" s="37">
        <f ca="1">IF(L$11="x",Toimenpiteet!$E$115,BK146*(CK146/1000)+(Satokasvi!$E$28-Satokasvi!$E$7)+IF(L$8="x",Toimenpiteet!$E$29,0)+IF(L$9="x",Toimenpiteet!$E$60,0)+IF(L$10="x",Toimenpiteet!$E$88,0))/(1+$C$13)^EK$61</f>
        <v>104.07809283433414</v>
      </c>
      <c r="EL146" s="37">
        <f ca="1">IF(M$11="x",Toimenpiteet!$E$115,BL146*(CL146/1000)+(Satokasvi!$E$28-Satokasvi!$E$7)+IF(M$8="x",Toimenpiteet!$E$29,0)+IF(M$9="x",Toimenpiteet!$E$60,0)+IF(M$10="x",Toimenpiteet!$E$88,0))/(1+$C$13)^EL$61</f>
        <v>267.90070061155461</v>
      </c>
      <c r="EM146" s="37">
        <f ca="1">IF(N$11="x",Toimenpiteet!$E$115,BM146*(CM146/1000)+(Satokasvi!$E$28-Satokasvi!$E$7)+IF(N$8="x",Toimenpiteet!$E$29,0)+IF(N$9="x",Toimenpiteet!$E$60,0)+IF(N$10="x",Toimenpiteet!$E$88,0))/(1+$C$13)^EM$61</f>
        <v>169.07878977918438</v>
      </c>
      <c r="EN146" s="37">
        <f ca="1">IF(O$11="x",Toimenpiteet!$E$115,BN146*(CN146/1000)+(Satokasvi!$E$28-Satokasvi!$E$7)+IF(O$8="x",Toimenpiteet!$E$29,0)+IF(O$9="x",Toimenpiteet!$E$60,0)+IF(O$10="x",Toimenpiteet!$E$88,0))/(1+$C$13)^EN$61</f>
        <v>53.21245785299304</v>
      </c>
      <c r="EO146" s="37">
        <f ca="1">IF(P$11="x",Toimenpiteet!$E$115,BO146*(CO146/1000)+(Satokasvi!$E$28-Satokasvi!$E$7)+IF(P$8="x",Toimenpiteet!$E$29,0)+IF(P$9="x",Toimenpiteet!$E$60,0)+IF(P$10="x",Toimenpiteet!$E$88,0))/(1+$C$13)^EO$61</f>
        <v>177.26622746262902</v>
      </c>
      <c r="EP146" s="37">
        <f ca="1">IF(Q$11="x",Toimenpiteet!$E$115,BP146*(CP146/1000)+(Satokasvi!$E$28-Satokasvi!$E$7)+IF(Q$8="x",Toimenpiteet!$E$29,0)+IF(Q$9="x",Toimenpiteet!$E$60,0)+IF(Q$10="x",Toimenpiteet!$E$88,0))/(1+$C$13)^EP$61</f>
        <v>-170.09341606013018</v>
      </c>
      <c r="EQ146" s="37">
        <f ca="1">IF(R$11="x",Toimenpiteet!$E$115,BQ146*(CQ146/1000)+(Satokasvi!$E$28-Satokasvi!$E$7)+IF(R$8="x",Toimenpiteet!$E$29,0)+IF(R$9="x",Toimenpiteet!$E$60,0)+IF(R$10="x",Toimenpiteet!$E$88,0))/(1+$C$13)^EQ$61</f>
        <v>164.02919558836595</v>
      </c>
      <c r="ER146" s="37">
        <f ca="1">IF(S$11="x",Toimenpiteet!$E$115,BR146*(CR146/1000)+(Satokasvi!$E$28-Satokasvi!$E$7)+IF(S$8="x",Toimenpiteet!$E$29,0)+IF(S$9="x",Toimenpiteet!$E$60,0)+IF(S$10="x",Toimenpiteet!$E$88,0))/(1+$C$13)^ER$61</f>
        <v>-16.238649475136217</v>
      </c>
      <c r="ES146" s="37">
        <f ca="1">IF(T$11="x",Toimenpiteet!$E$115,BS146*(CS146/1000)+(Satokasvi!$E$28-Satokasvi!$E$7)+IF(T$8="x",Toimenpiteet!$E$29,0)+IF(T$9="x",Toimenpiteet!$E$60,0)+IF(T$10="x",Toimenpiteet!$E$88,0))/(1+$C$13)^ES$61</f>
        <v>-155.65957101831492</v>
      </c>
      <c r="ET146" s="37">
        <f ca="1">IF(U$11="x",Toimenpiteet!$E$115,BT146*(CT146/1000)+(Satokasvi!$E$28-Satokasvi!$E$7)+IF(U$8="x",Toimenpiteet!$E$29,0)+IF(U$9="x",Toimenpiteet!$E$60,0)+IF(U$10="x",Toimenpiteet!$E$88,0))/(1+$C$13)^ET$61</f>
        <v>86.029259757507432</v>
      </c>
      <c r="EU146" s="37">
        <f ca="1">IF(V$11="x",Toimenpiteet!$E$115,BU146*(CU146/1000)+(Satokasvi!$E$28-Satokasvi!$E$7)+IF(V$8="x",Toimenpiteet!$E$29,0)+IF(V$9="x",Toimenpiteet!$E$60,0)+IF(V$10="x",Toimenpiteet!$E$88,0))/(1+$C$13)^EU$61</f>
        <v>169.37146354219757</v>
      </c>
      <c r="EV146" s="37">
        <f ca="1">IF(W$11="x",Toimenpiteet!$E$115,BV146*(CV146/1000)+(Satokasvi!$E$28-Satokasvi!$E$7)+IF(W$8="x",Toimenpiteet!$E$29,0)+IF(W$9="x",Toimenpiteet!$E$60,0)+IF(W$10="x",Toimenpiteet!$E$88,0))/(1+$C$13)^EV$61</f>
        <v>249.63504748020799</v>
      </c>
      <c r="EW146" s="37">
        <f ca="1">IF(X$11="x",Toimenpiteet!$E$115,BW146*(CW146/1000)+(Satokasvi!$E$28-Satokasvi!$E$7)+IF(X$8="x",Toimenpiteet!$E$29,0)+IF(X$9="x",Toimenpiteet!$E$60,0)+IF(X$10="x",Toimenpiteet!$E$88,0))/(1+$C$13)^EW$61</f>
        <v>145.12856031043842</v>
      </c>
      <c r="EX146" s="37">
        <f ca="1">IF(Y$11="x",Toimenpiteet!$E$115,BX146*(CX146/1000)+(Satokasvi!$E$28-Satokasvi!$E$7)+IF(Y$8="x",Toimenpiteet!$E$29,0)+IF(Y$9="x",Toimenpiteet!$E$60,0)+IF(Y$10="x",Toimenpiteet!$E$88,0))/(1+$C$13)^EX$61</f>
        <v>144.67642590916475</v>
      </c>
      <c r="EY146" s="37">
        <f ca="1">IF(Z$11="x",Toimenpiteet!$E$115,BY146*(CY146/1000)+(Satokasvi!$E$28-Satokasvi!$E$7)+IF(Z$8="x",Toimenpiteet!$E$29,0)+IF(Z$9="x",Toimenpiteet!$E$60,0)+IF(Z$10="x",Toimenpiteet!$E$88,0))/(1+$C$13)^EY$61</f>
        <v>52.720857635240115</v>
      </c>
      <c r="EZ146" s="37">
        <f ca="1">IF(AA$11="x",Toimenpiteet!$E$115,BZ146*(CZ146/1000)+(Satokasvi!$E$28-Satokasvi!$E$7)+IF(AA$8="x",Toimenpiteet!$E$29,0)+IF(AA$9="x",Toimenpiteet!$E$60,0)+IF(AA$10="x",Toimenpiteet!$E$88,0))/(1+$C$13)^EZ$61</f>
        <v>-126.56547585433981</v>
      </c>
      <c r="FA146" s="37"/>
      <c r="FB146" s="37">
        <f t="shared" ca="1" si="118"/>
        <v>226.84754421964072</v>
      </c>
      <c r="FC146" s="37">
        <f t="shared" ca="1" si="119"/>
        <v>-22.940371700804178</v>
      </c>
      <c r="FD146" s="37">
        <f t="shared" ca="1" si="120"/>
        <v>137.72080673335213</v>
      </c>
      <c r="FE146" s="37">
        <f t="shared" ca="1" si="121"/>
        <v>-97.728260964305434</v>
      </c>
      <c r="FF146" s="37">
        <f t="shared" ca="1" si="122"/>
        <v>182.62605382421629</v>
      </c>
      <c r="FG146" s="37">
        <f t="shared" ca="1" si="123"/>
        <v>408.36476277047211</v>
      </c>
      <c r="FH146" s="37">
        <f t="shared" ca="1" si="124"/>
        <v>691.91229495801917</v>
      </c>
      <c r="FI146" s="37">
        <f t="shared" ca="1" si="125"/>
        <v>782.25351392934544</v>
      </c>
      <c r="FJ146" s="37">
        <f t="shared" ca="1" si="126"/>
        <v>930.47376358871406</v>
      </c>
      <c r="FK146" s="37">
        <f t="shared" ca="1" si="127"/>
        <v>1034.5518564230483</v>
      </c>
      <c r="FL146" s="37">
        <f t="shared" ca="1" si="128"/>
        <v>1302.4525570346029</v>
      </c>
      <c r="FM146" s="37">
        <f t="shared" ca="1" si="129"/>
        <v>1471.5313468137874</v>
      </c>
      <c r="FN146" s="37">
        <f t="shared" ca="1" si="130"/>
        <v>1524.7438046667805</v>
      </c>
      <c r="FO146" s="37">
        <f t="shared" ca="1" si="131"/>
        <v>1702.0100321294096</v>
      </c>
      <c r="FP146" s="37">
        <f t="shared" ca="1" si="132"/>
        <v>1531.9166160692794</v>
      </c>
      <c r="FQ146" s="37">
        <f t="shared" ca="1" si="133"/>
        <v>1695.9458116576452</v>
      </c>
      <c r="FR146" s="37">
        <f t="shared" ca="1" si="134"/>
        <v>1679.7071621825089</v>
      </c>
      <c r="FS146" s="37">
        <f t="shared" ca="1" si="135"/>
        <v>1524.047591164194</v>
      </c>
      <c r="FT146" s="37">
        <f t="shared" ca="1" si="136"/>
        <v>1610.0768509217014</v>
      </c>
      <c r="FU146" s="37">
        <f t="shared" ca="1" si="137"/>
        <v>1779.4483144638989</v>
      </c>
      <c r="FV146" s="37">
        <f t="shared" ca="1" si="138"/>
        <v>2029.0833619441069</v>
      </c>
      <c r="FW146" s="37">
        <f t="shared" ca="1" si="139"/>
        <v>2174.2119222545452</v>
      </c>
      <c r="FX146" s="37">
        <f t="shared" ca="1" si="140"/>
        <v>2318.8883481637099</v>
      </c>
      <c r="FY146" s="37">
        <f t="shared" ca="1" si="141"/>
        <v>2371.6092057989499</v>
      </c>
      <c r="FZ146" s="37">
        <f t="shared" ca="1" si="142"/>
        <v>2245.0437299446103</v>
      </c>
      <c r="GA146" s="37"/>
      <c r="GB146" s="37">
        <f t="shared" ca="1" si="143"/>
        <v>226.84754421964072</v>
      </c>
      <c r="GC146" s="37">
        <f t="shared" ca="1" si="144"/>
        <v>-22.940371700804178</v>
      </c>
      <c r="GD146" s="37">
        <f t="shared" ca="1" si="94"/>
        <v>137.72080673335213</v>
      </c>
      <c r="GE146" s="37">
        <f t="shared" ca="1" si="95"/>
        <v>-97.728260964305434</v>
      </c>
      <c r="GF146" s="37">
        <f t="shared" ca="1" si="96"/>
        <v>182.62605382421629</v>
      </c>
      <c r="GG146" s="37">
        <f t="shared" ca="1" si="97"/>
        <v>408.36476277047211</v>
      </c>
      <c r="GH146" s="37">
        <f t="shared" ca="1" si="98"/>
        <v>691.91229495801917</v>
      </c>
      <c r="GI146" s="37">
        <f t="shared" ca="1" si="99"/>
        <v>782.25351392934544</v>
      </c>
      <c r="GJ146" s="37">
        <f t="shared" ca="1" si="100"/>
        <v>930.47376358871406</v>
      </c>
      <c r="GK146" s="37">
        <f t="shared" ca="1" si="101"/>
        <v>1034.5518564230483</v>
      </c>
      <c r="GL146" s="37">
        <f t="shared" ca="1" si="102"/>
        <v>1302.4525570346029</v>
      </c>
      <c r="GM146" s="37">
        <f t="shared" ca="1" si="103"/>
        <v>1471.5313468137874</v>
      </c>
      <c r="GN146" s="37">
        <f t="shared" ca="1" si="104"/>
        <v>1524.7438046667805</v>
      </c>
      <c r="GO146" s="37">
        <f t="shared" ca="1" si="105"/>
        <v>1702.0100321294096</v>
      </c>
      <c r="GP146" s="37">
        <f t="shared" ca="1" si="106"/>
        <v>1531.9166160692794</v>
      </c>
      <c r="GQ146" s="37">
        <f t="shared" ca="1" si="107"/>
        <v>1695.9458116576452</v>
      </c>
      <c r="GR146" s="37">
        <f t="shared" ca="1" si="108"/>
        <v>1679.7071621825089</v>
      </c>
      <c r="GS146" s="37">
        <f t="shared" ca="1" si="109"/>
        <v>1524.047591164194</v>
      </c>
      <c r="GT146" s="37">
        <f t="shared" ca="1" si="110"/>
        <v>1610.0768509217014</v>
      </c>
      <c r="GU146" s="37">
        <f t="shared" ca="1" si="111"/>
        <v>1779.4483144638989</v>
      </c>
      <c r="GV146" s="37">
        <f t="shared" ca="1" si="112"/>
        <v>2029.0833619441069</v>
      </c>
      <c r="GW146" s="37">
        <f t="shared" ca="1" si="113"/>
        <v>2174.2119222545452</v>
      </c>
      <c r="GX146" s="37">
        <f t="shared" ca="1" si="114"/>
        <v>2318.8883481637099</v>
      </c>
      <c r="GY146" s="37">
        <f t="shared" ca="1" si="115"/>
        <v>2371.6092057989499</v>
      </c>
      <c r="GZ146" s="37">
        <f t="shared" ca="1" si="116"/>
        <v>2245.0437299446103</v>
      </c>
      <c r="HA146" s="37"/>
      <c r="HB146" s="37">
        <f t="shared" ca="1" si="147"/>
        <v>182.62605382421629</v>
      </c>
      <c r="HC146" s="37">
        <f t="shared" ca="1" si="145"/>
        <v>182.62605382421629</v>
      </c>
      <c r="HD146" s="37">
        <f t="shared" ca="1" si="146"/>
        <v>0</v>
      </c>
      <c r="HE146" s="5"/>
      <c r="HF146" s="37">
        <f t="shared" si="149"/>
        <v>0.16666666666666663</v>
      </c>
      <c r="HG146" s="37">
        <f>$HG$73</f>
        <v>3.333333333333334E-2</v>
      </c>
      <c r="HH146" s="19">
        <f>IF(C$11="x",0,Satokasvi!$H$6*(1+$HF146)*(1+_xlfn.XLOOKUP($HG146,$HG$67:$HG$76,HH$67:HH$76)))</f>
        <v>2926.3888888888891</v>
      </c>
      <c r="HI146" s="35">
        <f>IF(D$11="x",0,Satokasvi!$H$6*(1+$HF146)*(1+_xlfn.XLOOKUP($HG146,$HG$67:$HG$76,HI$67:HI$76)))</f>
        <v>2936.1111111111109</v>
      </c>
      <c r="HJ146" s="35">
        <f>IF(E$11="x",0,Satokasvi!$H$6*(1+$HF146)*(1+_xlfn.XLOOKUP($HG146,$HG$67:$HG$76,HJ$67:HJ$76)))</f>
        <v>2945.833333333333</v>
      </c>
      <c r="HK146" s="35">
        <f>IF(F$11="x",0,Satokasvi!$H$6*(1+$HF146)*(1+_xlfn.XLOOKUP($HG146,$HG$67:$HG$76,HK$67:HK$76)))</f>
        <v>2955.5555555555557</v>
      </c>
      <c r="HL146" s="35">
        <f>IF(G$11="x",0,Satokasvi!$H$6*(1+$HF146)*(1+_xlfn.XLOOKUP($HG146,$HG$67:$HG$76,HL$67:HL$76)))</f>
        <v>2965.2777777777774</v>
      </c>
      <c r="HM146" s="35">
        <f>IF(H$11="x",0,Satokasvi!$H$6*(1+$HF146)*(1+_xlfn.XLOOKUP($HG146,$HG$67:$HG$76,HM$67:HM$76)))</f>
        <v>2975</v>
      </c>
      <c r="HN146" s="35">
        <f>IF(I$11="x",0,Satokasvi!$H$6*(1+$HF146)*(1+_xlfn.XLOOKUP($HG146,$HG$67:$HG$76,HN$67:HN$76)))</f>
        <v>2984.7222222222222</v>
      </c>
      <c r="HO146" s="35">
        <f>IF(J$11="x",0,Satokasvi!$H$6*(1+$HF146)*(1+_xlfn.XLOOKUP($HG146,$HG$67:$HG$76,HO$67:HO$76)))</f>
        <v>2994.4444444444443</v>
      </c>
      <c r="HP146" s="35">
        <f>IF(K$11="x",0,Satokasvi!$H$6*(1+$HF146)*(1+_xlfn.XLOOKUP($HG146,$HG$67:$HG$76,HP$67:HP$76)))</f>
        <v>3004.1666666666665</v>
      </c>
      <c r="HQ146" s="35">
        <f>IF(L$11="x",0,Satokasvi!$H$6*(1+$HF146)*(1+_xlfn.XLOOKUP($HG146,$HG$67:$HG$76,HQ$67:HQ$76)))</f>
        <v>3013.8888888888891</v>
      </c>
      <c r="HR146" s="35">
        <f>IF(M$11="x",0,Satokasvi!$H$6*(1+$HF146)*(1+_xlfn.XLOOKUP($HG146,$HG$67:$HG$76,HR$67:HR$76)))</f>
        <v>3013.8888888888891</v>
      </c>
      <c r="HS146" s="35">
        <f>IF(N$11="x",0,Satokasvi!$H$6*(1+$HF146)*(1+_xlfn.XLOOKUP($HG146,$HG$67:$HG$76,HS$67:HS$76)))</f>
        <v>3013.8888888888891</v>
      </c>
      <c r="HT146" s="35">
        <f>IF(O$11="x",0,Satokasvi!$H$6*(1+$HF146)*(1+_xlfn.XLOOKUP($HG146,$HG$67:$HG$76,HT$67:HT$76)))</f>
        <v>3013.8888888888891</v>
      </c>
      <c r="HU146" s="35">
        <f>IF(P$11="x",0,Satokasvi!$H$6*(1+$HF146)*(1+_xlfn.XLOOKUP($HG146,$HG$67:$HG$76,HU$67:HU$76)))</f>
        <v>3013.8888888888891</v>
      </c>
      <c r="HV146" s="35">
        <f>IF(Q$11="x",0,Satokasvi!$H$6*(1+$HF146)*(1+_xlfn.XLOOKUP($HG146,$HG$67:$HG$76,HV$67:HV$76)))</f>
        <v>3013.8888888888891</v>
      </c>
      <c r="HW146" s="35">
        <f>IF(R$11="x",0,Satokasvi!$H$6*(1+$HF146)*(1+_xlfn.XLOOKUP($HG146,$HG$67:$HG$76,HW$67:HW$76)))</f>
        <v>3013.8888888888891</v>
      </c>
      <c r="HX146" s="35">
        <f>IF(S$11="x",0,Satokasvi!$H$6*(1+$HF146)*(1+_xlfn.XLOOKUP($HG146,$HG$67:$HG$76,HX$67:HX$76)))</f>
        <v>3013.8888888888891</v>
      </c>
      <c r="HY146" s="35">
        <f>IF(T$11="x",0,Satokasvi!$H$6*(1+$HF146)*(1+_xlfn.XLOOKUP($HG146,$HG$67:$HG$76,HY$67:HY$76)))</f>
        <v>3013.8888888888891</v>
      </c>
      <c r="HZ146" s="35">
        <f>IF(U$11="x",0,Satokasvi!$H$6*(1+$HF146)*(1+_xlfn.XLOOKUP($HG146,$HG$67:$HG$76,HZ$67:HZ$76)))</f>
        <v>3013.8888888888891</v>
      </c>
      <c r="IA146" s="35">
        <f>IF(V$11="x",0,Satokasvi!$H$6*(1+$HF146)*(1+_xlfn.XLOOKUP($HG146,$HG$67:$HG$76,IA$67:IA$76)))</f>
        <v>3013.8888888888891</v>
      </c>
      <c r="IB146" s="35">
        <f>IF(W$11="x",0,Satokasvi!$H$6*(1+$HF146)*(1+_xlfn.XLOOKUP($HG146,$HG$67:$HG$76,IB$67:IB$76)))</f>
        <v>3013.8888888888891</v>
      </c>
      <c r="IC146" s="35">
        <f>IF(X$11="x",0,Satokasvi!$H$6*(1+$HF146)*(1+_xlfn.XLOOKUP($HG146,$HG$67:$HG$76,IC$67:IC$76)))</f>
        <v>3013.8888888888891</v>
      </c>
      <c r="ID146" s="35">
        <f>IF(Y$11="x",0,Satokasvi!$H$6*(1+$HF146)*(1+_xlfn.XLOOKUP($HG146,$HG$67:$HG$76,ID$67:ID$76)))</f>
        <v>3013.8888888888891</v>
      </c>
      <c r="IE146" s="35">
        <f>IF(Z$11="x",0,Satokasvi!$H$6*(1+$HF146)*(1+_xlfn.XLOOKUP($HG146,$HG$67:$HG$76,IE$67:IE$76)))</f>
        <v>3013.8888888888891</v>
      </c>
      <c r="IF146" s="35">
        <f>IF(AA$11="x",0,Satokasvi!$H$6*(1+$HF146)*(1+_xlfn.XLOOKUP($HG146,$HG$67:$HG$76,IF$67:IF$76)))</f>
        <v>3013.8888888888891</v>
      </c>
    </row>
    <row r="147" spans="2:240" x14ac:dyDescent="0.35">
      <c r="B147" s="15">
        <f t="shared" ca="1" si="151"/>
        <v>0.87912436379475845</v>
      </c>
      <c r="C147" s="15">
        <f t="shared" ca="1" si="151"/>
        <v>0.9287872911466335</v>
      </c>
      <c r="D147" s="15">
        <f t="shared" ca="1" si="151"/>
        <v>0.67382215617758179</v>
      </c>
      <c r="E147" s="15">
        <f t="shared" ca="1" si="151"/>
        <v>0.91683820620706036</v>
      </c>
      <c r="F147" s="15">
        <f t="shared" ca="1" si="151"/>
        <v>0.80242165442805113</v>
      </c>
      <c r="G147" s="15">
        <f t="shared" ca="1" si="151"/>
        <v>0.71047959193723353</v>
      </c>
      <c r="H147" s="15">
        <f t="shared" ca="1" si="151"/>
        <v>0.60504640558444067</v>
      </c>
      <c r="I147" s="15">
        <f t="shared" ca="1" si="151"/>
        <v>0.12417843032437448</v>
      </c>
      <c r="J147" s="15">
        <f t="shared" ca="1" si="151"/>
        <v>0.76657747014082978</v>
      </c>
      <c r="K147" s="15">
        <f t="shared" ca="1" si="151"/>
        <v>0.29970148759262583</v>
      </c>
      <c r="L147" s="15">
        <f t="shared" ca="1" si="151"/>
        <v>0.50318400409911734</v>
      </c>
      <c r="M147" s="15">
        <f t="shared" ca="1" si="151"/>
        <v>0.9025775727723051</v>
      </c>
      <c r="N147" s="15">
        <f t="shared" ca="1" si="151"/>
        <v>0.81779680884134598</v>
      </c>
      <c r="O147" s="15">
        <f t="shared" ca="1" si="151"/>
        <v>0.41517165952027435</v>
      </c>
      <c r="P147" s="15">
        <f t="shared" ca="1" si="151"/>
        <v>0.1277387438418367</v>
      </c>
      <c r="Q147" s="15">
        <f t="shared" ca="1" si="151"/>
        <v>0.21055939741480256</v>
      </c>
      <c r="R147" s="15">
        <f t="shared" ca="1" si="150"/>
        <v>0.61897888672655443</v>
      </c>
      <c r="S147" s="15">
        <f t="shared" ca="1" si="150"/>
        <v>0.97195917361583173</v>
      </c>
      <c r="T147" s="15">
        <f t="shared" ca="1" si="152"/>
        <v>0.1816393343875522</v>
      </c>
      <c r="U147" s="15">
        <f t="shared" ca="1" si="152"/>
        <v>0.75660622883919304</v>
      </c>
      <c r="V147" s="15">
        <f t="shared" ca="1" si="152"/>
        <v>0.69728113032298678</v>
      </c>
      <c r="W147" s="15">
        <f t="shared" ca="1" si="152"/>
        <v>0.8910678692036621</v>
      </c>
      <c r="X147" s="15">
        <f t="shared" ca="1" si="152"/>
        <v>0.32518888242774036</v>
      </c>
      <c r="Y147" s="15">
        <f t="shared" ca="1" si="152"/>
        <v>0.72848484773055988</v>
      </c>
      <c r="Z147" s="15">
        <f t="shared" ca="1" si="152"/>
        <v>0.49237182353547704</v>
      </c>
      <c r="AB147" s="5">
        <f ca="1">_xlfn.NORM.INV(B147,Satokasvi!$H$8,Satokasvi!$I$8)*_xlfn.BINOM.INV(1,(1-Satokasvi!$H$15),B147)</f>
        <v>2792.6551753938529</v>
      </c>
      <c r="AC147" s="5">
        <f ca="1">_xlfn.NORM.INV(C147,Satokasvi!$H$8,Satokasvi!$I$8)*_xlfn.BINOM.INV(1,(1-Satokasvi!$H$15),C147)</f>
        <v>2866.7046415454879</v>
      </c>
      <c r="AD147" s="5">
        <f ca="1">_xlfn.NORM.INV(D147,Satokasvi!$H$8,Satokasvi!$I$8)*_xlfn.BINOM.INV(1,(1-Satokasvi!$H$15),D147)</f>
        <v>2612.6230116810216</v>
      </c>
      <c r="AE147" s="5">
        <f ca="1">_xlfn.NORM.INV(E147,Satokasvi!$H$8,Satokasvi!$I$8)*_xlfn.BINOM.INV(1,(1-Satokasvi!$H$15),E147)</f>
        <v>2846.0284699461258</v>
      </c>
      <c r="AF147" s="5">
        <f ca="1">_xlfn.NORM.INV(F147,Satokasvi!$H$8,Satokasvi!$I$8)*_xlfn.BINOM.INV(1,(1-Satokasvi!$H$15),F147)</f>
        <v>2712.5757310887484</v>
      </c>
      <c r="AG147" s="5">
        <f ca="1">_xlfn.NORM.INV(G147,Satokasvi!$H$8,Satokasvi!$I$8)*_xlfn.BINOM.INV(1,(1-Satokasvi!$H$15),G147)</f>
        <v>2638.6965833462064</v>
      </c>
      <c r="AH147" s="5">
        <f ca="1">_xlfn.NORM.INV(H147,Satokasvi!$H$8,Satokasvi!$I$8)*_xlfn.BINOM.INV(1,(1-Satokasvi!$H$15),H147)</f>
        <v>2566.6077838839597</v>
      </c>
      <c r="AI147" s="5">
        <f ca="1">_xlfn.NORM.INV(I147,Satokasvi!$H$8,Satokasvi!$I$8)*_xlfn.BINOM.INV(1,(1-Satokasvi!$H$15),I147)</f>
        <v>0</v>
      </c>
      <c r="AJ147" s="5">
        <f ca="1">_xlfn.NORM.INV(J147,Satokasvi!$H$8,Satokasvi!$I$8)*_xlfn.BINOM.INV(1,(1-Satokasvi!$H$15),J147)</f>
        <v>2681.905479526105</v>
      </c>
      <c r="AK147" s="5">
        <f ca="1">_xlfn.NORM.INV(K147,Satokasvi!$H$8,Satokasvi!$I$8)*_xlfn.BINOM.INV(1,(1-Satokasvi!$H$15),K147)</f>
        <v>2368.6851853075177</v>
      </c>
      <c r="AL147" s="5">
        <f ca="1">_xlfn.NORM.INV(L147,Satokasvi!$H$8,Satokasvi!$I$8)*_xlfn.BINOM.INV(1,(1-Satokasvi!$H$15),L147)</f>
        <v>2501.9952998584267</v>
      </c>
      <c r="AM147" s="5">
        <f ca="1">_xlfn.NORM.INV(M147,Satokasvi!$H$8,Satokasvi!$I$8)*_xlfn.BINOM.INV(1,(1-Satokasvi!$H$15),M147)</f>
        <v>2824.0948145611487</v>
      </c>
      <c r="AN147" s="5">
        <f ca="1">_xlfn.NORM.INV(N147,Satokasvi!$H$8,Satokasvi!$I$8)*_xlfn.BINOM.INV(1,(1-Satokasvi!$H$15),N147)</f>
        <v>2726.7501961519579</v>
      </c>
      <c r="AO147" s="5">
        <f ca="1">_xlfn.NORM.INV(O147,Satokasvi!$H$8,Satokasvi!$I$8)*_xlfn.BINOM.INV(1,(1-Satokasvi!$H$15),O147)</f>
        <v>2446.4346825977154</v>
      </c>
      <c r="AP147" s="5">
        <f ca="1">_xlfn.NORM.INV(P147,Satokasvi!$H$8,Satokasvi!$I$8)*_xlfn.BINOM.INV(1,(1-Satokasvi!$H$15),P147)</f>
        <v>0</v>
      </c>
      <c r="AQ147" s="5">
        <f ca="1">_xlfn.NORM.INV(Q147,Satokasvi!$H$8,Satokasvi!$I$8)*_xlfn.BINOM.INV(1,(1-Satokasvi!$H$15),Q147)</f>
        <v>0</v>
      </c>
      <c r="AR147" s="5">
        <f ca="1">_xlfn.NORM.INV(R147,Satokasvi!$H$8,Satokasvi!$I$8)*_xlfn.BINOM.INV(1,(1-Satokasvi!$H$15),R147)</f>
        <v>2575.7000186551086</v>
      </c>
      <c r="AS147" s="5">
        <f ca="1">_xlfn.NORM.INV(S147,Satokasvi!$H$8,Satokasvi!$I$8)*_xlfn.BINOM.INV(1,(1-Satokasvi!$H$15),S147)</f>
        <v>2977.6001517406266</v>
      </c>
      <c r="AT147" s="5">
        <f ca="1">_xlfn.NORM.INV(T147,Satokasvi!$H$8,Satokasvi!$I$8)*_xlfn.BINOM.INV(1,(1-Satokasvi!$H$15),T147)</f>
        <v>0</v>
      </c>
      <c r="AU147" s="5">
        <f ca="1">_xlfn.NORM.INV(U147,Satokasvi!$H$8,Satokasvi!$I$8)*_xlfn.BINOM.INV(1,(1-Satokasvi!$H$15),U147)</f>
        <v>2673.8568307946525</v>
      </c>
      <c r="AV147" s="5">
        <f ca="1">_xlfn.NORM.INV(V147,Satokasvi!$H$8,Satokasvi!$I$8)*_xlfn.BINOM.INV(1,(1-Satokasvi!$H$15),V147)</f>
        <v>2629.149168002707</v>
      </c>
      <c r="AW147" s="5">
        <f ca="1">_xlfn.NORM.INV(W147,Satokasvi!$H$8,Satokasvi!$I$8)*_xlfn.BINOM.INV(1,(1-Satokasvi!$H$15),W147)</f>
        <v>2808.0567757931085</v>
      </c>
      <c r="AX147" s="5">
        <f ca="1">_xlfn.NORM.INV(X147,Satokasvi!$H$8,Satokasvi!$I$8)*_xlfn.BINOM.INV(1,(1-Satokasvi!$H$15),X147)</f>
        <v>2386.690636333411</v>
      </c>
      <c r="AY147" s="5">
        <f ca="1">_xlfn.NORM.INV(Y147,Satokasvi!$H$8,Satokasvi!$I$8)*_xlfn.BINOM.INV(1,(1-Satokasvi!$H$15),Y147)</f>
        <v>2652.0592475821963</v>
      </c>
      <c r="AZ147" s="5">
        <f ca="1">_xlfn.NORM.INV(Z147,Satokasvi!$H$8,Satokasvi!$I$8)*_xlfn.BINOM.INV(1,(1-Satokasvi!$H$15),Z147)</f>
        <v>2495.2194579734914</v>
      </c>
      <c r="BB147" s="5">
        <f ca="1">IF(C$11="x",0,_xlfn.NORM.INV(B147,Satokasvi!$H$8,Satokasvi!$I$8)*IF(C$8="x",(1+Toimenpiteet!$C$7),1)*IF(C$9="x",(1+Toimenpiteet!$C$34),1)*(1+C$30)*_xlfn.BINOM.INV(1,(1-(Satokasvi!$H$15*(1+C$41))),B147))</f>
        <v>2792.6551753938529</v>
      </c>
      <c r="BC147" s="5">
        <f ca="1">IF(D$11="x",0,_xlfn.NORM.INV(C147,Satokasvi!$H$8,Satokasvi!$I$8)*IF(D$8="x",(1+Toimenpiteet!$C$7),1)*IF(D$9="x",(1+Toimenpiteet!$C$34),1)*(1+D$30)*_xlfn.BINOM.INV(1,(1-(Satokasvi!$H$15*(1+D$41))),C147))</f>
        <v>2866.7046415454879</v>
      </c>
      <c r="BD147" s="5">
        <f ca="1">IF(E$11="x",0,_xlfn.NORM.INV(D147,Satokasvi!$H$8,Satokasvi!$I$8)*IF(E$8="x",(1+Toimenpiteet!$C$7),1)*IF(E$9="x",(1+Toimenpiteet!$C$34),1)*(1+E$30)*_xlfn.BINOM.INV(1,(1-(Satokasvi!$H$15*(1+E$41))),D147))</f>
        <v>2612.6230116810216</v>
      </c>
      <c r="BE147" s="5">
        <f ca="1">IF(F$11="x",0,_xlfn.NORM.INV(E147,Satokasvi!$H$8,Satokasvi!$I$8)*IF(F$8="x",(1+Toimenpiteet!$C$7),1)*IF(F$9="x",(1+Toimenpiteet!$C$34),1)*(1+F$30)*_xlfn.BINOM.INV(1,(1-(Satokasvi!$H$15*(1+F$41))),E147))</f>
        <v>2846.0284699461258</v>
      </c>
      <c r="BF147" s="5">
        <f ca="1">IF(G$11="x",0,_xlfn.NORM.INV(F147,Satokasvi!$H$8,Satokasvi!$I$8)*IF(G$8="x",(1+Toimenpiteet!$C$7),1)*IF(G$9="x",(1+Toimenpiteet!$C$34),1)*(1+G$30)*_xlfn.BINOM.INV(1,(1-(Satokasvi!$H$15*(1+G$41))),F147))</f>
        <v>2712.5757310887484</v>
      </c>
      <c r="BG147" s="5">
        <f ca="1">IF(H$11="x",0,_xlfn.NORM.INV(G147,Satokasvi!$H$8,Satokasvi!$I$8)*IF(H$8="x",(1+Toimenpiteet!$C$7),1)*IF(H$9="x",(1+Toimenpiteet!$C$34),1)*(1+H$30)*_xlfn.BINOM.INV(1,(1-(Satokasvi!$H$15*(1+H$41))),G147))</f>
        <v>2638.6965833462064</v>
      </c>
      <c r="BH147" s="5">
        <f ca="1">IF(I$11="x",0,_xlfn.NORM.INV(H147,Satokasvi!$H$8,Satokasvi!$I$8)*IF(I$8="x",(1+Toimenpiteet!$C$7),1)*IF(I$9="x",(1+Toimenpiteet!$C$34),1)*(1+I$30)*_xlfn.BINOM.INV(1,(1-(Satokasvi!$H$15*(1+I$41))),H147))</f>
        <v>2566.6077838839597</v>
      </c>
      <c r="BI147" s="5">
        <f ca="1">IF(J$11="x",0,_xlfn.NORM.INV(I147,Satokasvi!$H$8,Satokasvi!$I$8)*IF(J$8="x",(1+Toimenpiteet!$C$7),1)*IF(J$9="x",(1+Toimenpiteet!$C$34),1)*(1+J$30)*_xlfn.BINOM.INV(1,(1-(Satokasvi!$H$15*(1+J$41))),I147))</f>
        <v>0</v>
      </c>
      <c r="BJ147" s="5">
        <f ca="1">IF(K$11="x",0,_xlfn.NORM.INV(J147,Satokasvi!$H$8,Satokasvi!$I$8)*IF(K$8="x",(1+Toimenpiteet!$C$7),1)*IF(K$9="x",(1+Toimenpiteet!$C$34),1)*(1+K$30)*_xlfn.BINOM.INV(1,(1-(Satokasvi!$H$15*(1+K$41))),J147))</f>
        <v>2681.905479526105</v>
      </c>
      <c r="BK147" s="5">
        <f ca="1">IF(L$11="x",0,_xlfn.NORM.INV(K147,Satokasvi!$H$8,Satokasvi!$I$8)*IF(L$8="x",(1+Toimenpiteet!$C$7),1)*IF(L$9="x",(1+Toimenpiteet!$C$34),1)*(1+L$30)*_xlfn.BINOM.INV(1,(1-(Satokasvi!$H$15*(1+L$41))),K147))</f>
        <v>2368.6851853075177</v>
      </c>
      <c r="BL147" s="5">
        <f ca="1">IF(M$11="x",0,_xlfn.NORM.INV(L147,Satokasvi!$H$8,Satokasvi!$I$8)*IF(M$8="x",(1+Toimenpiteet!$C$7),1)*IF(M$9="x",(1+Toimenpiteet!$C$34),1)*(1+M$30)*_xlfn.BINOM.INV(1,(1-(Satokasvi!$H$15*(1+M$41))),L147))</f>
        <v>2501.9952998584267</v>
      </c>
      <c r="BM147" s="5">
        <f ca="1">IF(N$11="x",0,_xlfn.NORM.INV(M147,Satokasvi!$H$8,Satokasvi!$I$8)*IF(N$8="x",(1+Toimenpiteet!$C$7),1)*IF(N$9="x",(1+Toimenpiteet!$C$34),1)*(1+N$30)*_xlfn.BINOM.INV(1,(1-(Satokasvi!$H$15*(1+N$41))),M147))</f>
        <v>2824.0948145611487</v>
      </c>
      <c r="BN147" s="5">
        <f ca="1">IF(O$11="x",0,_xlfn.NORM.INV(N147,Satokasvi!$H$8,Satokasvi!$I$8)*IF(O$8="x",(1+Toimenpiteet!$C$7),1)*IF(O$9="x",(1+Toimenpiteet!$C$34),1)*(1+O$30)*_xlfn.BINOM.INV(1,(1-(Satokasvi!$H$15*(1+O$41))),N147))</f>
        <v>2726.7501961519579</v>
      </c>
      <c r="BO147" s="5">
        <f ca="1">IF(P$11="x",0,_xlfn.NORM.INV(O147,Satokasvi!$H$8,Satokasvi!$I$8)*IF(P$8="x",(1+Toimenpiteet!$C$7),1)*IF(P$9="x",(1+Toimenpiteet!$C$34),1)*(1+P$30)*_xlfn.BINOM.INV(1,(1-(Satokasvi!$H$15*(1+P$41))),O147))</f>
        <v>2446.4346825977154</v>
      </c>
      <c r="BP147" s="5">
        <f ca="1">IF(Q$11="x",0,_xlfn.NORM.INV(P147,Satokasvi!$H$8,Satokasvi!$I$8)*IF(Q$8="x",(1+Toimenpiteet!$C$7),1)*IF(Q$9="x",(1+Toimenpiteet!$C$34),1)*(1+Q$30)*_xlfn.BINOM.INV(1,(1-(Satokasvi!$H$15*(1+Q$41))),P147))</f>
        <v>0</v>
      </c>
      <c r="BQ147" s="5">
        <f ca="1">IF(R$11="x",0,_xlfn.NORM.INV(Q147,Satokasvi!$H$8,Satokasvi!$I$8)*IF(R$8="x",(1+Toimenpiteet!$C$7),1)*IF(R$9="x",(1+Toimenpiteet!$C$34),1)*(1+R$30)*_xlfn.BINOM.INV(1,(1-(Satokasvi!$H$15*(1+R$41))),Q147))</f>
        <v>0</v>
      </c>
      <c r="BR147" s="5">
        <f ca="1">IF(S$11="x",0,_xlfn.NORM.INV(R147,Satokasvi!$H$8,Satokasvi!$I$8)*IF(S$8="x",(1+Toimenpiteet!$C$7),1)*IF(S$9="x",(1+Toimenpiteet!$C$34),1)*(1+S$30)*_xlfn.BINOM.INV(1,(1-(Satokasvi!$H$15*(1+S$41))),R147))</f>
        <v>2575.7000186551086</v>
      </c>
      <c r="BS147" s="5">
        <f ca="1">IF(T$11="x",0,_xlfn.NORM.INV(S147,Satokasvi!$H$8,Satokasvi!$I$8)*IF(T$8="x",(1+Toimenpiteet!$C$7),1)*IF(T$9="x",(1+Toimenpiteet!$C$34),1)*(1+T$30)*_xlfn.BINOM.INV(1,(1-(Satokasvi!$H$15*(1+T$41))),S147))</f>
        <v>2977.6001517406266</v>
      </c>
      <c r="BT147" s="5">
        <f ca="1">IF(U$11="x",0,_xlfn.NORM.INV(T147,Satokasvi!$H$8,Satokasvi!$I$8)*IF(U$8="x",(1+Toimenpiteet!$C$7),1)*IF(U$9="x",(1+Toimenpiteet!$C$34),1)*(1+U$30)*_xlfn.BINOM.INV(1,(1-(Satokasvi!$H$15*(1+U$41))),T147))</f>
        <v>0</v>
      </c>
      <c r="BU147" s="5">
        <f ca="1">IF(V$11="x",0,_xlfn.NORM.INV(U147,Satokasvi!$H$8,Satokasvi!$I$8)*IF(V$8="x",(1+Toimenpiteet!$C$7),1)*IF(V$9="x",(1+Toimenpiteet!$C$34),1)*(1+V$30)*_xlfn.BINOM.INV(1,(1-(Satokasvi!$H$15*(1+V$41))),U147))</f>
        <v>2673.8568307946525</v>
      </c>
      <c r="BV147" s="5">
        <f ca="1">IF(W$11="x",0,_xlfn.NORM.INV(V147,Satokasvi!$H$8,Satokasvi!$I$8)*IF(W$8="x",(1+Toimenpiteet!$C$7),1)*IF(W$9="x",(1+Toimenpiteet!$C$34),1)*(1+W$30)*_xlfn.BINOM.INV(1,(1-(Satokasvi!$H$15*(1+W$41))),V147))</f>
        <v>2629.149168002707</v>
      </c>
      <c r="BW147" s="5">
        <f ca="1">IF(X$11="x",0,_xlfn.NORM.INV(W147,Satokasvi!$H$8,Satokasvi!$I$8)*IF(X$8="x",(1+Toimenpiteet!$C$7),1)*IF(X$9="x",(1+Toimenpiteet!$C$34),1)*(1+X$30)*_xlfn.BINOM.INV(1,(1-(Satokasvi!$H$15*(1+X$41))),W147))</f>
        <v>2808.0567757931085</v>
      </c>
      <c r="BX147" s="5">
        <f ca="1">IF(Y$11="x",0,_xlfn.NORM.INV(X147,Satokasvi!$H$8,Satokasvi!$I$8)*IF(Y$8="x",(1+Toimenpiteet!$C$7),1)*IF(Y$9="x",(1+Toimenpiteet!$C$34),1)*(1+Y$30)*_xlfn.BINOM.INV(1,(1-(Satokasvi!$H$15*(1+Y$41))),X147))</f>
        <v>2386.690636333411</v>
      </c>
      <c r="BY147" s="5">
        <f ca="1">IF(Z$11="x",0,_xlfn.NORM.INV(Y147,Satokasvi!$H$8,Satokasvi!$I$8)*IF(Z$8="x",(1+Toimenpiteet!$C$7),1)*IF(Z$9="x",(1+Toimenpiteet!$C$34),1)*(1+Z$30)*_xlfn.BINOM.INV(1,(1-(Satokasvi!$H$15*(1+Z$41))),Y147))</f>
        <v>2652.0592475821963</v>
      </c>
      <c r="BZ147" s="5">
        <f ca="1">IF(AA$11="x",0,_xlfn.NORM.INV(Z147,Satokasvi!$H$8,Satokasvi!$I$8)*IF(AA$8="x",(1+Toimenpiteet!$C$7),1)*IF(AA$9="x",(1+Toimenpiteet!$C$34),1)*(1+AA$30)*_xlfn.BINOM.INV(1,(1-(Satokasvi!$H$15*(1+AA$41))),Z147))</f>
        <v>2495.2194579734914</v>
      </c>
      <c r="CB147" s="35">
        <f ca="1">_xlfn.NORM.INV(RAND(),Satokasvi!$H$13,Satokasvi!$I$13)</f>
        <v>107.23291864536283</v>
      </c>
      <c r="CC147" s="35">
        <f ca="1">_xlfn.NORM.INV(RAND(),Satokasvi!$H$13,Satokasvi!$I$13)</f>
        <v>218.35677814216561</v>
      </c>
      <c r="CD147" s="35">
        <f ca="1">_xlfn.NORM.INV(RAND(),Satokasvi!$H$13,Satokasvi!$I$13)</f>
        <v>256.38309170287482</v>
      </c>
      <c r="CE147" s="35">
        <f ca="1">_xlfn.NORM.INV(RAND(),Satokasvi!$H$13,Satokasvi!$I$13)</f>
        <v>162.16634365893074</v>
      </c>
      <c r="CF147" s="35">
        <f ca="1">_xlfn.NORM.INV(RAND(),Satokasvi!$H$13,Satokasvi!$I$13)</f>
        <v>287.52601847305164</v>
      </c>
      <c r="CG147" s="35">
        <f ca="1">_xlfn.NORM.INV(RAND(),Satokasvi!$H$13,Satokasvi!$I$13)</f>
        <v>259.35745516385936</v>
      </c>
      <c r="CH147" s="35">
        <f ca="1">_xlfn.NORM.INV(RAND(),Satokasvi!$H$13,Satokasvi!$I$13)</f>
        <v>211.95949315531627</v>
      </c>
      <c r="CI147" s="35">
        <f ca="1">_xlfn.NORM.INV(RAND(),Satokasvi!$H$13,Satokasvi!$I$13)</f>
        <v>213.60640426272408</v>
      </c>
      <c r="CJ147" s="35">
        <f ca="1">_xlfn.NORM.INV(RAND(),Satokasvi!$H$13,Satokasvi!$I$13)</f>
        <v>231.67430940862275</v>
      </c>
      <c r="CK147" s="35">
        <f ca="1">_xlfn.NORM.INV(RAND(),Satokasvi!$H$13,Satokasvi!$I$13)</f>
        <v>171.34526040127827</v>
      </c>
      <c r="CL147" s="35">
        <f ca="1">_xlfn.NORM.INV(RAND(),Satokasvi!$H$13,Satokasvi!$I$13)</f>
        <v>222.20194901812513</v>
      </c>
      <c r="CM147" s="35">
        <f ca="1">_xlfn.NORM.INV(RAND(),Satokasvi!$H$13,Satokasvi!$I$13)</f>
        <v>179.90489817797624</v>
      </c>
      <c r="CN147" s="35">
        <f ca="1">_xlfn.NORM.INV(RAND(),Satokasvi!$H$13,Satokasvi!$I$13)</f>
        <v>181.83848682104676</v>
      </c>
      <c r="CO147" s="35">
        <f ca="1">_xlfn.NORM.INV(RAND(),Satokasvi!$H$13,Satokasvi!$I$13)</f>
        <v>168.4613475028078</v>
      </c>
      <c r="CP147" s="35">
        <f ca="1">_xlfn.NORM.INV(RAND(),Satokasvi!$H$13,Satokasvi!$I$13)</f>
        <v>169.94121707066614</v>
      </c>
      <c r="CQ147" s="35">
        <f ca="1">_xlfn.NORM.INV(RAND(),Satokasvi!$H$13,Satokasvi!$I$13)</f>
        <v>181.69370650111946</v>
      </c>
      <c r="CR147" s="35">
        <f ca="1">_xlfn.NORM.INV(RAND(),Satokasvi!$H$13,Satokasvi!$I$13)</f>
        <v>66.946584903731122</v>
      </c>
      <c r="CS147" s="35">
        <f ca="1">_xlfn.NORM.INV(RAND(),Satokasvi!$H$13,Satokasvi!$I$13)</f>
        <v>195.87114020010492</v>
      </c>
      <c r="CT147" s="35">
        <f ca="1">_xlfn.NORM.INV(RAND(),Satokasvi!$H$13,Satokasvi!$I$13)</f>
        <v>283.71098105562896</v>
      </c>
      <c r="CU147" s="35">
        <f ca="1">_xlfn.NORM.INV(RAND(),Satokasvi!$H$13,Satokasvi!$I$13)</f>
        <v>241.10229115985007</v>
      </c>
      <c r="CV147" s="35">
        <f ca="1">_xlfn.NORM.INV(RAND(),Satokasvi!$H$13,Satokasvi!$I$13)</f>
        <v>125.9992596555801</v>
      </c>
      <c r="CW147" s="35">
        <f ca="1">_xlfn.NORM.INV(RAND(),Satokasvi!$H$13,Satokasvi!$I$13)</f>
        <v>303.10362220239233</v>
      </c>
      <c r="CX147" s="35">
        <f ca="1">_xlfn.NORM.INV(RAND(),Satokasvi!$H$13,Satokasvi!$I$13)</f>
        <v>162.15912976521656</v>
      </c>
      <c r="CY147" s="35">
        <f ca="1">_xlfn.NORM.INV(RAND(),Satokasvi!$H$13,Satokasvi!$I$13)</f>
        <v>119.13709376917669</v>
      </c>
      <c r="CZ147" s="35">
        <f ca="1">_xlfn.NORM.INV(RAND(),Satokasvi!$H$13,Satokasvi!$I$13)</f>
        <v>165.85623184421524</v>
      </c>
      <c r="DB147" s="37">
        <f ca="1">(AB147*(CB147/1000)+(Satokasvi!$E$28-Satokasvi!$E$7))/(1+$C$13)^DB$61</f>
        <v>33.460742939379138</v>
      </c>
      <c r="DC147" s="37">
        <f ca="1">(AC147*(CC147/1000)+(Satokasvi!$E$28-Satokasvi!$E$7))/(1+$C$13)^DC$61</f>
        <v>340.24355680371809</v>
      </c>
      <c r="DD147" s="37">
        <f ca="1">(AD147*(CD147/1000)+(Satokasvi!$E$28-Satokasvi!$E$7))/(1+$C$13)^DD$61</f>
        <v>370.47896243879427</v>
      </c>
      <c r="DE147" s="37">
        <f ca="1">(AE147*(CE147/1000)+(Satokasvi!$E$28-Satokasvi!$E$7))/(1+$C$13)^DE$61</f>
        <v>174.6143869992313</v>
      </c>
      <c r="DF147" s="37">
        <f ca="1">(AF147*(CF147/1000)+(Satokasvi!$E$28-Satokasvi!$E$7))/(1+$C$13)^DF$61</f>
        <v>444.1884030551679</v>
      </c>
      <c r="DG147" s="37">
        <f ca="1">(AG147*(CG147/1000)+(Satokasvi!$E$28-Satokasvi!$E$7))/(1+$C$13)^DG$61</f>
        <v>351.21211359443782</v>
      </c>
      <c r="DH147" s="37">
        <f ca="1">(AH147*(CH147/1000)+(Satokasvi!$E$28-Satokasvi!$E$7))/(1+$C$13)^DH$61</f>
        <v>226.86626071539854</v>
      </c>
      <c r="DI147" s="37">
        <f ca="1">(AI147*(CI147/1000)+(Satokasvi!$E$28-Satokasvi!$E$7))/(1+$C$13)^DI$61</f>
        <v>-209.19344709319299</v>
      </c>
      <c r="DJ147" s="37">
        <f ca="1">(AJ147*(CJ147/1000)+(Satokasvi!$E$28-Satokasvi!$E$7))/(1+$C$13)^DJ$61</f>
        <v>273.09620115172777</v>
      </c>
      <c r="DK147" s="37">
        <f ca="1">(AK147*(CK147/1000)+(Satokasvi!$E$28-Satokasvi!$E$7))/(1+$C$13)^DK$61</f>
        <v>104.81528616677232</v>
      </c>
      <c r="DL147" s="37">
        <f ca="1">(AL147*(CL147/1000)+(Satokasvi!$E$28-Satokasvi!$E$7))/(1+$C$13)^DL$61</f>
        <v>210.18719323091091</v>
      </c>
      <c r="DM147" s="37">
        <f ca="1">(AM147*(CM147/1000)+(Satokasvi!$E$28-Satokasvi!$E$7))/(1+$C$13)^DM$61</f>
        <v>170.48334843596962</v>
      </c>
      <c r="DN147" s="37">
        <f ca="1">(AN147*(CN147/1000)+(Satokasvi!$E$28-Satokasvi!$E$7))/(1+$C$13)^DN$61</f>
        <v>157.18272416418566</v>
      </c>
      <c r="DO147" s="37">
        <f ca="1">(AO147*(CO147/1000)+(Satokasvi!$E$28-Satokasvi!$E$7))/(1+$C$13)^DO$61</f>
        <v>97.270053333271477</v>
      </c>
      <c r="DP147" s="37">
        <f ca="1">(AP147*(CP147/1000)+(Satokasvi!$E$28-Satokasvi!$E$7))/(1+$C$13)^DP$61</f>
        <v>-170.09341606013018</v>
      </c>
      <c r="DQ147" s="37">
        <f ca="1">(AQ147*(CQ147/1000)+(Satokasvi!$E$28-Satokasvi!$E$7))/(1+$C$13)^DQ$61</f>
        <v>-165.13923889333032</v>
      </c>
      <c r="DR147" s="37">
        <f ca="1">(AR147*(CR147/1000)+(Satokasvi!$E$28-Satokasvi!$E$7))/(1+$C$13)^DR$61</f>
        <v>-56.003758729615853</v>
      </c>
      <c r="DS147" s="37">
        <f ca="1">(AS147*(CS147/1000)+(Satokasvi!$E$28-Satokasvi!$E$7))/(1+$C$13)^DS$61</f>
        <v>186.9241992690591</v>
      </c>
      <c r="DT147" s="37">
        <f ca="1">(AT147*(CT147/1000)+(Satokasvi!$E$28-Satokasvi!$E$7))/(1+$C$13)^DT$61</f>
        <v>-151.12579710516013</v>
      </c>
      <c r="DU147" s="37">
        <f ca="1">(AU147*(CU147/1000)+(Satokasvi!$E$28-Satokasvi!$E$7))/(1+$C$13)^DU$61</f>
        <v>210.21573912500511</v>
      </c>
      <c r="DV147" s="37">
        <f ca="1">(AV147*(CV147/1000)+(Satokasvi!$E$28-Satokasvi!$E$7))/(1+$C$13)^DV$61</f>
        <v>35.623846728492374</v>
      </c>
      <c r="DW147" s="37">
        <f ca="1">(AW147*(CW147/1000)+(Satokasvi!$E$28-Satokasvi!$E$7))/(1+$C$13)^DW$61</f>
        <v>305.89798931642594</v>
      </c>
      <c r="DX147" s="37">
        <f ca="1">(AX147*(CX147/1000)+(Satokasvi!$E$28-Satokasvi!$E$7))/(1+$C$13)^DX$61</f>
        <v>61.82839004962635</v>
      </c>
      <c r="DY147" s="37">
        <f ca="1">(AY147*(CY147/1000)+(Satokasvi!$E$28-Satokasvi!$E$7))/(1+$C$13)^DY$61</f>
        <v>25.068269874780317</v>
      </c>
      <c r="DZ147" s="37">
        <f ca="1">(AZ147*(CZ147/1000)+(Satokasvi!$E$28-Satokasvi!$E$7))/(1+$C$13)^DZ$61</f>
        <v>71.090489022601659</v>
      </c>
      <c r="EB147" s="37">
        <f ca="1">IF(C$11="x",Toimenpiteet!$E$115,BB147*(CB147/1000)+(Satokasvi!$E$28-Satokasvi!$E$7)+IF(C$8="x",Toimenpiteet!$E$29,0)+IF(C$9="x",Toimenpiteet!$E$60,0)+IF(C$10="x",Toimenpiteet!$E$88,0))/(1+$C$13)^EB$61</f>
        <v>33.460742939379138</v>
      </c>
      <c r="EC147" s="37">
        <f ca="1">IF(D$11="x",Toimenpiteet!$E$115,BC147*(CC147/1000)+(Satokasvi!$E$28-Satokasvi!$E$7)+IF(D$8="x",Toimenpiteet!$E$29,0)+IF(D$9="x",Toimenpiteet!$E$60,0)+IF(D$10="x",Toimenpiteet!$E$88,0))/(1+$C$13)^EC$61</f>
        <v>340.24355680371809</v>
      </c>
      <c r="ED147" s="37">
        <f ca="1">IF(E$11="x",Toimenpiteet!$E$115,BD147*(CD147/1000)+(Satokasvi!$E$28-Satokasvi!$E$7)+IF(E$8="x",Toimenpiteet!$E$29,0)+IF(E$9="x",Toimenpiteet!$E$60,0)+IF(E$10="x",Toimenpiteet!$E$88,0))/(1+$C$13)^ED$61</f>
        <v>370.47896243879427</v>
      </c>
      <c r="EE147" s="37">
        <f ca="1">IF(F$11="x",Toimenpiteet!$E$115,BE147*(CE147/1000)+(Satokasvi!$E$28-Satokasvi!$E$7)+IF(F$8="x",Toimenpiteet!$E$29,0)+IF(F$9="x",Toimenpiteet!$E$60,0)+IF(F$10="x",Toimenpiteet!$E$88,0))/(1+$C$13)^EE$61</f>
        <v>174.6143869992313</v>
      </c>
      <c r="EF147" s="37">
        <f ca="1">IF(G$11="x",Toimenpiteet!$E$115,BF147*(CF147/1000)+(Satokasvi!$E$28-Satokasvi!$E$7)+IF(G$8="x",Toimenpiteet!$E$29,0)+IF(G$9="x",Toimenpiteet!$E$60,0)+IF(G$10="x",Toimenpiteet!$E$88,0))/(1+$C$13)^EF$61</f>
        <v>444.1884030551679</v>
      </c>
      <c r="EG147" s="37">
        <f ca="1">IF(H$11="x",Toimenpiteet!$E$115,BG147*(CG147/1000)+(Satokasvi!$E$28-Satokasvi!$E$7)+IF(H$8="x",Toimenpiteet!$E$29,0)+IF(H$9="x",Toimenpiteet!$E$60,0)+IF(H$10="x",Toimenpiteet!$E$88,0))/(1+$C$13)^EG$61</f>
        <v>351.21211359443782</v>
      </c>
      <c r="EH147" s="37">
        <f ca="1">IF(I$11="x",Toimenpiteet!$E$115,BH147*(CH147/1000)+(Satokasvi!$E$28-Satokasvi!$E$7)+IF(I$8="x",Toimenpiteet!$E$29,0)+IF(I$9="x",Toimenpiteet!$E$60,0)+IF(I$10="x",Toimenpiteet!$E$88,0))/(1+$C$13)^EH$61</f>
        <v>226.86626071539854</v>
      </c>
      <c r="EI147" s="37">
        <f ca="1">IF(J$11="x",Toimenpiteet!$E$115,BI147*(CI147/1000)+(Satokasvi!$E$28-Satokasvi!$E$7)+IF(J$8="x",Toimenpiteet!$E$29,0)+IF(J$9="x",Toimenpiteet!$E$60,0)+IF(J$10="x",Toimenpiteet!$E$88,0))/(1+$C$13)^EI$61</f>
        <v>-209.19344709319299</v>
      </c>
      <c r="EJ147" s="37">
        <f ca="1">IF(K$11="x",Toimenpiteet!$E$115,BJ147*(CJ147/1000)+(Satokasvi!$E$28-Satokasvi!$E$7)+IF(K$8="x",Toimenpiteet!$E$29,0)+IF(K$9="x",Toimenpiteet!$E$60,0)+IF(K$10="x",Toimenpiteet!$E$88,0))/(1+$C$13)^EJ$61</f>
        <v>273.09620115172777</v>
      </c>
      <c r="EK147" s="37">
        <f ca="1">IF(L$11="x",Toimenpiteet!$E$115,BK147*(CK147/1000)+(Satokasvi!$E$28-Satokasvi!$E$7)+IF(L$8="x",Toimenpiteet!$E$29,0)+IF(L$9="x",Toimenpiteet!$E$60,0)+IF(L$10="x",Toimenpiteet!$E$88,0))/(1+$C$13)^EK$61</f>
        <v>104.81528616677232</v>
      </c>
      <c r="EL147" s="37">
        <f ca="1">IF(M$11="x",Toimenpiteet!$E$115,BL147*(CL147/1000)+(Satokasvi!$E$28-Satokasvi!$E$7)+IF(M$8="x",Toimenpiteet!$E$29,0)+IF(M$9="x",Toimenpiteet!$E$60,0)+IF(M$10="x",Toimenpiteet!$E$88,0))/(1+$C$13)^EL$61</f>
        <v>210.18719323091091</v>
      </c>
      <c r="EM147" s="37">
        <f ca="1">IF(N$11="x",Toimenpiteet!$E$115,BM147*(CM147/1000)+(Satokasvi!$E$28-Satokasvi!$E$7)+IF(N$8="x",Toimenpiteet!$E$29,0)+IF(N$9="x",Toimenpiteet!$E$60,0)+IF(N$10="x",Toimenpiteet!$E$88,0))/(1+$C$13)^EM$61</f>
        <v>170.48334843596962</v>
      </c>
      <c r="EN147" s="37">
        <f ca="1">IF(O$11="x",Toimenpiteet!$E$115,BN147*(CN147/1000)+(Satokasvi!$E$28-Satokasvi!$E$7)+IF(O$8="x",Toimenpiteet!$E$29,0)+IF(O$9="x",Toimenpiteet!$E$60,0)+IF(O$10="x",Toimenpiteet!$E$88,0))/(1+$C$13)^EN$61</f>
        <v>157.18272416418566</v>
      </c>
      <c r="EO147" s="37">
        <f ca="1">IF(P$11="x",Toimenpiteet!$E$115,BO147*(CO147/1000)+(Satokasvi!$E$28-Satokasvi!$E$7)+IF(P$8="x",Toimenpiteet!$E$29,0)+IF(P$9="x",Toimenpiteet!$E$60,0)+IF(P$10="x",Toimenpiteet!$E$88,0))/(1+$C$13)^EO$61</f>
        <v>97.270053333271477</v>
      </c>
      <c r="EP147" s="37">
        <f ca="1">IF(Q$11="x",Toimenpiteet!$E$115,BP147*(CP147/1000)+(Satokasvi!$E$28-Satokasvi!$E$7)+IF(Q$8="x",Toimenpiteet!$E$29,0)+IF(Q$9="x",Toimenpiteet!$E$60,0)+IF(Q$10="x",Toimenpiteet!$E$88,0))/(1+$C$13)^EP$61</f>
        <v>-170.09341606013018</v>
      </c>
      <c r="EQ147" s="37">
        <f ca="1">IF(R$11="x",Toimenpiteet!$E$115,BQ147*(CQ147/1000)+(Satokasvi!$E$28-Satokasvi!$E$7)+IF(R$8="x",Toimenpiteet!$E$29,0)+IF(R$9="x",Toimenpiteet!$E$60,0)+IF(R$10="x",Toimenpiteet!$E$88,0))/(1+$C$13)^EQ$61</f>
        <v>-165.13923889333032</v>
      </c>
      <c r="ER147" s="37">
        <f ca="1">IF(S$11="x",Toimenpiteet!$E$115,BR147*(CR147/1000)+(Satokasvi!$E$28-Satokasvi!$E$7)+IF(S$8="x",Toimenpiteet!$E$29,0)+IF(S$9="x",Toimenpiteet!$E$60,0)+IF(S$10="x",Toimenpiteet!$E$88,0))/(1+$C$13)^ER$61</f>
        <v>-56.003758729615853</v>
      </c>
      <c r="ES147" s="37">
        <f ca="1">IF(T$11="x",Toimenpiteet!$E$115,BS147*(CS147/1000)+(Satokasvi!$E$28-Satokasvi!$E$7)+IF(T$8="x",Toimenpiteet!$E$29,0)+IF(T$9="x",Toimenpiteet!$E$60,0)+IF(T$10="x",Toimenpiteet!$E$88,0))/(1+$C$13)^ES$61</f>
        <v>186.9241992690591</v>
      </c>
      <c r="ET147" s="37">
        <f ca="1">IF(U$11="x",Toimenpiteet!$E$115,BT147*(CT147/1000)+(Satokasvi!$E$28-Satokasvi!$E$7)+IF(U$8="x",Toimenpiteet!$E$29,0)+IF(U$9="x",Toimenpiteet!$E$60,0)+IF(U$10="x",Toimenpiteet!$E$88,0))/(1+$C$13)^ET$61</f>
        <v>-151.12579710516013</v>
      </c>
      <c r="EU147" s="37">
        <f ca="1">IF(V$11="x",Toimenpiteet!$E$115,BU147*(CU147/1000)+(Satokasvi!$E$28-Satokasvi!$E$7)+IF(V$8="x",Toimenpiteet!$E$29,0)+IF(V$9="x",Toimenpiteet!$E$60,0)+IF(V$10="x",Toimenpiteet!$E$88,0))/(1+$C$13)^EU$61</f>
        <v>210.21573912500511</v>
      </c>
      <c r="EV147" s="37">
        <f ca="1">IF(W$11="x",Toimenpiteet!$E$115,BV147*(CV147/1000)+(Satokasvi!$E$28-Satokasvi!$E$7)+IF(W$8="x",Toimenpiteet!$E$29,0)+IF(W$9="x",Toimenpiteet!$E$60,0)+IF(W$10="x",Toimenpiteet!$E$88,0))/(1+$C$13)^EV$61</f>
        <v>35.623846728492374</v>
      </c>
      <c r="EW147" s="37">
        <f ca="1">IF(X$11="x",Toimenpiteet!$E$115,BW147*(CW147/1000)+(Satokasvi!$E$28-Satokasvi!$E$7)+IF(X$8="x",Toimenpiteet!$E$29,0)+IF(X$9="x",Toimenpiteet!$E$60,0)+IF(X$10="x",Toimenpiteet!$E$88,0))/(1+$C$13)^EW$61</f>
        <v>305.89798931642594</v>
      </c>
      <c r="EX147" s="37">
        <f ca="1">IF(Y$11="x",Toimenpiteet!$E$115,BX147*(CX147/1000)+(Satokasvi!$E$28-Satokasvi!$E$7)+IF(Y$8="x",Toimenpiteet!$E$29,0)+IF(Y$9="x",Toimenpiteet!$E$60,0)+IF(Y$10="x",Toimenpiteet!$E$88,0))/(1+$C$13)^EX$61</f>
        <v>61.82839004962635</v>
      </c>
      <c r="EY147" s="37">
        <f ca="1">IF(Z$11="x",Toimenpiteet!$E$115,BY147*(CY147/1000)+(Satokasvi!$E$28-Satokasvi!$E$7)+IF(Z$8="x",Toimenpiteet!$E$29,0)+IF(Z$9="x",Toimenpiteet!$E$60,0)+IF(Z$10="x",Toimenpiteet!$E$88,0))/(1+$C$13)^EY$61</f>
        <v>25.068269874780317</v>
      </c>
      <c r="EZ147" s="37">
        <f ca="1">IF(AA$11="x",Toimenpiteet!$E$115,BZ147*(CZ147/1000)+(Satokasvi!$E$28-Satokasvi!$E$7)+IF(AA$8="x",Toimenpiteet!$E$29,0)+IF(AA$9="x",Toimenpiteet!$E$60,0)+IF(AA$10="x",Toimenpiteet!$E$88,0))/(1+$C$13)^EZ$61</f>
        <v>71.090489022601659</v>
      </c>
      <c r="FA147" s="37"/>
      <c r="FB147" s="37">
        <f t="shared" ca="1" si="118"/>
        <v>33.460742939379138</v>
      </c>
      <c r="FC147" s="37">
        <f t="shared" ca="1" si="119"/>
        <v>373.70429974309724</v>
      </c>
      <c r="FD147" s="37">
        <f t="shared" ca="1" si="120"/>
        <v>744.18326218189145</v>
      </c>
      <c r="FE147" s="37">
        <f t="shared" ca="1" si="121"/>
        <v>918.79764918112278</v>
      </c>
      <c r="FF147" s="37">
        <f t="shared" ca="1" si="122"/>
        <v>1362.9860522362906</v>
      </c>
      <c r="FG147" s="37">
        <f t="shared" ca="1" si="123"/>
        <v>1714.1981658307284</v>
      </c>
      <c r="FH147" s="37">
        <f t="shared" ca="1" si="124"/>
        <v>1941.0644265461269</v>
      </c>
      <c r="FI147" s="37">
        <f t="shared" ca="1" si="125"/>
        <v>1731.8709794529339</v>
      </c>
      <c r="FJ147" s="37">
        <f t="shared" ca="1" si="126"/>
        <v>2004.9671806046617</v>
      </c>
      <c r="FK147" s="37">
        <f t="shared" ca="1" si="127"/>
        <v>2109.782466771434</v>
      </c>
      <c r="FL147" s="37">
        <f t="shared" ca="1" si="128"/>
        <v>2319.9696600023449</v>
      </c>
      <c r="FM147" s="37">
        <f t="shared" ca="1" si="129"/>
        <v>2490.4530084383146</v>
      </c>
      <c r="FN147" s="37">
        <f t="shared" ca="1" si="130"/>
        <v>2647.6357326025004</v>
      </c>
      <c r="FO147" s="37">
        <f t="shared" ca="1" si="131"/>
        <v>2744.9057859357717</v>
      </c>
      <c r="FP147" s="37">
        <f t="shared" ca="1" si="132"/>
        <v>2574.8123698756417</v>
      </c>
      <c r="FQ147" s="37">
        <f t="shared" ca="1" si="133"/>
        <v>2409.6731309823112</v>
      </c>
      <c r="FR147" s="37">
        <f t="shared" ca="1" si="134"/>
        <v>2353.6693722526952</v>
      </c>
      <c r="FS147" s="37">
        <f t="shared" ca="1" si="135"/>
        <v>2540.5935715217543</v>
      </c>
      <c r="FT147" s="37">
        <f t="shared" ca="1" si="136"/>
        <v>2389.4677744165942</v>
      </c>
      <c r="FU147" s="37">
        <f t="shared" ca="1" si="137"/>
        <v>2599.6835135415995</v>
      </c>
      <c r="FV147" s="37">
        <f t="shared" ca="1" si="138"/>
        <v>2635.307360270092</v>
      </c>
      <c r="FW147" s="37">
        <f t="shared" ca="1" si="139"/>
        <v>2941.205349586518</v>
      </c>
      <c r="FX147" s="37">
        <f t="shared" ca="1" si="140"/>
        <v>3003.0337396361442</v>
      </c>
      <c r="FY147" s="37">
        <f t="shared" ca="1" si="141"/>
        <v>3028.1020095109247</v>
      </c>
      <c r="FZ147" s="37">
        <f t="shared" ca="1" si="142"/>
        <v>3099.1924985335263</v>
      </c>
      <c r="GA147" s="37"/>
      <c r="GB147" s="37">
        <f t="shared" ca="1" si="143"/>
        <v>33.460742939379138</v>
      </c>
      <c r="GC147" s="37">
        <f t="shared" ca="1" si="144"/>
        <v>373.70429974309724</v>
      </c>
      <c r="GD147" s="37">
        <f t="shared" ca="1" si="94"/>
        <v>744.18326218189145</v>
      </c>
      <c r="GE147" s="37">
        <f t="shared" ca="1" si="95"/>
        <v>918.79764918112278</v>
      </c>
      <c r="GF147" s="37">
        <f t="shared" ca="1" si="96"/>
        <v>1362.9860522362906</v>
      </c>
      <c r="GG147" s="37">
        <f t="shared" ca="1" si="97"/>
        <v>1714.1981658307284</v>
      </c>
      <c r="GH147" s="37">
        <f t="shared" ca="1" si="98"/>
        <v>1941.0644265461269</v>
      </c>
      <c r="GI147" s="37">
        <f t="shared" ca="1" si="99"/>
        <v>1731.8709794529339</v>
      </c>
      <c r="GJ147" s="37">
        <f t="shared" ca="1" si="100"/>
        <v>2004.9671806046617</v>
      </c>
      <c r="GK147" s="37">
        <f t="shared" ca="1" si="101"/>
        <v>2109.782466771434</v>
      </c>
      <c r="GL147" s="37">
        <f t="shared" ca="1" si="102"/>
        <v>2319.9696600023449</v>
      </c>
      <c r="GM147" s="37">
        <f t="shared" ca="1" si="103"/>
        <v>2490.4530084383146</v>
      </c>
      <c r="GN147" s="37">
        <f t="shared" ca="1" si="104"/>
        <v>2647.6357326025004</v>
      </c>
      <c r="GO147" s="37">
        <f t="shared" ca="1" si="105"/>
        <v>2744.9057859357717</v>
      </c>
      <c r="GP147" s="37">
        <f t="shared" ca="1" si="106"/>
        <v>2574.8123698756417</v>
      </c>
      <c r="GQ147" s="37">
        <f t="shared" ca="1" si="107"/>
        <v>2409.6731309823112</v>
      </c>
      <c r="GR147" s="37">
        <f t="shared" ca="1" si="108"/>
        <v>2353.6693722526952</v>
      </c>
      <c r="GS147" s="37">
        <f t="shared" ca="1" si="109"/>
        <v>2540.5935715217543</v>
      </c>
      <c r="GT147" s="37">
        <f t="shared" ca="1" si="110"/>
        <v>2389.4677744165942</v>
      </c>
      <c r="GU147" s="37">
        <f t="shared" ca="1" si="111"/>
        <v>2599.6835135415995</v>
      </c>
      <c r="GV147" s="37">
        <f t="shared" ca="1" si="112"/>
        <v>2635.307360270092</v>
      </c>
      <c r="GW147" s="37">
        <f t="shared" ca="1" si="113"/>
        <v>2941.205349586518</v>
      </c>
      <c r="GX147" s="37">
        <f t="shared" ca="1" si="114"/>
        <v>3003.0337396361442</v>
      </c>
      <c r="GY147" s="37">
        <f t="shared" ca="1" si="115"/>
        <v>3028.1020095109247</v>
      </c>
      <c r="GZ147" s="37">
        <f t="shared" ca="1" si="116"/>
        <v>3099.1924985335263</v>
      </c>
      <c r="HA147" s="37"/>
      <c r="HB147" s="37">
        <f t="shared" ca="1" si="147"/>
        <v>1362.9860522362906</v>
      </c>
      <c r="HC147" s="37">
        <f t="shared" ca="1" si="145"/>
        <v>1362.9860522362906</v>
      </c>
      <c r="HD147" s="37">
        <f t="shared" ca="1" si="146"/>
        <v>0</v>
      </c>
      <c r="HE147" s="5"/>
      <c r="HF147" s="37">
        <f t="shared" si="149"/>
        <v>0.16666666666666663</v>
      </c>
      <c r="HG147" s="37">
        <f>$HG$74</f>
        <v>5.5555555555555566E-2</v>
      </c>
      <c r="HH147" s="19">
        <f>IF(C$11="x",0,Satokasvi!$H$6*(1+$HF147)*(1+_xlfn.XLOOKUP($HG147,$HG$67:$HG$76,HH$67:HH$76)))</f>
        <v>2932.87037037037</v>
      </c>
      <c r="HI147" s="35">
        <f>IF(D$11="x",0,Satokasvi!$H$6*(1+$HF147)*(1+_xlfn.XLOOKUP($HG147,$HG$67:$HG$76,HI$67:HI$76)))</f>
        <v>2949.0740740740739</v>
      </c>
      <c r="HJ147" s="35">
        <f>IF(E$11="x",0,Satokasvi!$H$6*(1+$HF147)*(1+_xlfn.XLOOKUP($HG147,$HG$67:$HG$76,HJ$67:HJ$76)))</f>
        <v>2965.2777777777774</v>
      </c>
      <c r="HK147" s="35">
        <f>IF(F$11="x",0,Satokasvi!$H$6*(1+$HF147)*(1+_xlfn.XLOOKUP($HG147,$HG$67:$HG$76,HK$67:HK$76)))</f>
        <v>2981.4814814814813</v>
      </c>
      <c r="HL147" s="35">
        <f>IF(G$11="x",0,Satokasvi!$H$6*(1+$HF147)*(1+_xlfn.XLOOKUP($HG147,$HG$67:$HG$76,HL$67:HL$76)))</f>
        <v>2997.6851851851848</v>
      </c>
      <c r="HM147" s="35">
        <f>IF(H$11="x",0,Satokasvi!$H$6*(1+$HF147)*(1+_xlfn.XLOOKUP($HG147,$HG$67:$HG$76,HM$67:HM$76)))</f>
        <v>3013.8888888888891</v>
      </c>
      <c r="HN147" s="35">
        <f>IF(I$11="x",0,Satokasvi!$H$6*(1+$HF147)*(1+_xlfn.XLOOKUP($HG147,$HG$67:$HG$76,HN$67:HN$76)))</f>
        <v>3030.0925925925926</v>
      </c>
      <c r="HO147" s="35">
        <f>IF(J$11="x",0,Satokasvi!$H$6*(1+$HF147)*(1+_xlfn.XLOOKUP($HG147,$HG$67:$HG$76,HO$67:HO$76)))</f>
        <v>3046.2962962962965</v>
      </c>
      <c r="HP147" s="35">
        <f>IF(K$11="x",0,Satokasvi!$H$6*(1+$HF147)*(1+_xlfn.XLOOKUP($HG147,$HG$67:$HG$76,HP$67:HP$76)))</f>
        <v>3062.5</v>
      </c>
      <c r="HQ147" s="35">
        <f>IF(L$11="x",0,Satokasvi!$H$6*(1+$HF147)*(1+_xlfn.XLOOKUP($HG147,$HG$67:$HG$76,HQ$67:HQ$76)))</f>
        <v>3078.7037037037035</v>
      </c>
      <c r="HR147" s="35">
        <f>IF(M$11="x",0,Satokasvi!$H$6*(1+$HF147)*(1+_xlfn.XLOOKUP($HG147,$HG$67:$HG$76,HR$67:HR$76)))</f>
        <v>3078.7037037037035</v>
      </c>
      <c r="HS147" s="35">
        <f>IF(N$11="x",0,Satokasvi!$H$6*(1+$HF147)*(1+_xlfn.XLOOKUP($HG147,$HG$67:$HG$76,HS$67:HS$76)))</f>
        <v>3078.7037037037035</v>
      </c>
      <c r="HT147" s="35">
        <f>IF(O$11="x",0,Satokasvi!$H$6*(1+$HF147)*(1+_xlfn.XLOOKUP($HG147,$HG$67:$HG$76,HT$67:HT$76)))</f>
        <v>3078.7037037037035</v>
      </c>
      <c r="HU147" s="35">
        <f>IF(P$11="x",0,Satokasvi!$H$6*(1+$HF147)*(1+_xlfn.XLOOKUP($HG147,$HG$67:$HG$76,HU$67:HU$76)))</f>
        <v>3078.7037037037035</v>
      </c>
      <c r="HV147" s="35">
        <f>IF(Q$11="x",0,Satokasvi!$H$6*(1+$HF147)*(1+_xlfn.XLOOKUP($HG147,$HG$67:$HG$76,HV$67:HV$76)))</f>
        <v>3078.7037037037035</v>
      </c>
      <c r="HW147" s="35">
        <f>IF(R$11="x",0,Satokasvi!$H$6*(1+$HF147)*(1+_xlfn.XLOOKUP($HG147,$HG$67:$HG$76,HW$67:HW$76)))</f>
        <v>3078.7037037037035</v>
      </c>
      <c r="HX147" s="35">
        <f>IF(S$11="x",0,Satokasvi!$H$6*(1+$HF147)*(1+_xlfn.XLOOKUP($HG147,$HG$67:$HG$76,HX$67:HX$76)))</f>
        <v>3078.7037037037035</v>
      </c>
      <c r="HY147" s="35">
        <f>IF(T$11="x",0,Satokasvi!$H$6*(1+$HF147)*(1+_xlfn.XLOOKUP($HG147,$HG$67:$HG$76,HY$67:HY$76)))</f>
        <v>3078.7037037037035</v>
      </c>
      <c r="HZ147" s="35">
        <f>IF(U$11="x",0,Satokasvi!$H$6*(1+$HF147)*(1+_xlfn.XLOOKUP($HG147,$HG$67:$HG$76,HZ$67:HZ$76)))</f>
        <v>3078.7037037037035</v>
      </c>
      <c r="IA147" s="35">
        <f>IF(V$11="x",0,Satokasvi!$H$6*(1+$HF147)*(1+_xlfn.XLOOKUP($HG147,$HG$67:$HG$76,IA$67:IA$76)))</f>
        <v>3078.7037037037035</v>
      </c>
      <c r="IB147" s="35">
        <f>IF(W$11="x",0,Satokasvi!$H$6*(1+$HF147)*(1+_xlfn.XLOOKUP($HG147,$HG$67:$HG$76,IB$67:IB$76)))</f>
        <v>3078.7037037037035</v>
      </c>
      <c r="IC147" s="35">
        <f>IF(X$11="x",0,Satokasvi!$H$6*(1+$HF147)*(1+_xlfn.XLOOKUP($HG147,$HG$67:$HG$76,IC$67:IC$76)))</f>
        <v>3078.7037037037035</v>
      </c>
      <c r="ID147" s="35">
        <f>IF(Y$11="x",0,Satokasvi!$H$6*(1+$HF147)*(1+_xlfn.XLOOKUP($HG147,$HG$67:$HG$76,ID$67:ID$76)))</f>
        <v>3078.7037037037035</v>
      </c>
      <c r="IE147" s="35">
        <f>IF(Z$11="x",0,Satokasvi!$H$6*(1+$HF147)*(1+_xlfn.XLOOKUP($HG147,$HG$67:$HG$76,IE$67:IE$76)))</f>
        <v>3078.7037037037035</v>
      </c>
      <c r="IF147" s="35">
        <f>IF(AA$11="x",0,Satokasvi!$H$6*(1+$HF147)*(1+_xlfn.XLOOKUP($HG147,$HG$67:$HG$76,IF$67:IF$76)))</f>
        <v>3078.7037037037035</v>
      </c>
    </row>
    <row r="148" spans="2:240" x14ac:dyDescent="0.35">
      <c r="B148" s="15">
        <f t="shared" ca="1" si="151"/>
        <v>0.93432795666414903</v>
      </c>
      <c r="C148" s="15">
        <f t="shared" ca="1" si="151"/>
        <v>0.173788869335883</v>
      </c>
      <c r="D148" s="15">
        <f t="shared" ca="1" si="151"/>
        <v>0.3649754824167617</v>
      </c>
      <c r="E148" s="15">
        <f t="shared" ca="1" si="151"/>
        <v>0.75300313298562072</v>
      </c>
      <c r="F148" s="15">
        <f t="shared" ca="1" si="151"/>
        <v>0.11781858645518273</v>
      </c>
      <c r="G148" s="15">
        <f t="shared" ca="1" si="151"/>
        <v>0.63113188633344497</v>
      </c>
      <c r="H148" s="15">
        <f t="shared" ca="1" si="151"/>
        <v>0.57015586845200528</v>
      </c>
      <c r="I148" s="15">
        <f t="shared" ca="1" si="151"/>
        <v>0.13398174217759307</v>
      </c>
      <c r="J148" s="15">
        <f t="shared" ca="1" si="151"/>
        <v>0.65341038192867495</v>
      </c>
      <c r="K148" s="15">
        <f t="shared" ca="1" si="151"/>
        <v>0.14254952439710922</v>
      </c>
      <c r="L148" s="15">
        <f t="shared" ca="1" si="151"/>
        <v>0.9945855909076613</v>
      </c>
      <c r="M148" s="15">
        <f t="shared" ca="1" si="151"/>
        <v>0.28083258068711692</v>
      </c>
      <c r="N148" s="15">
        <f t="shared" ca="1" si="151"/>
        <v>0.77970289924469427</v>
      </c>
      <c r="O148" s="15">
        <f t="shared" ca="1" si="151"/>
        <v>0.84736427088180943</v>
      </c>
      <c r="P148" s="15">
        <f t="shared" ca="1" si="151"/>
        <v>0.91793722080795148</v>
      </c>
      <c r="Q148" s="15">
        <f t="shared" ca="1" si="151"/>
        <v>0.8076454659592609</v>
      </c>
      <c r="R148" s="15">
        <f t="shared" ca="1" si="150"/>
        <v>0.85108106427045371</v>
      </c>
      <c r="S148" s="15">
        <f t="shared" ca="1" si="150"/>
        <v>0.15497166793095107</v>
      </c>
      <c r="T148" s="15">
        <f t="shared" ca="1" si="152"/>
        <v>0.99104090013014712</v>
      </c>
      <c r="U148" s="15">
        <f t="shared" ca="1" si="152"/>
        <v>0.9521015396368987</v>
      </c>
      <c r="V148" s="15">
        <f t="shared" ca="1" si="152"/>
        <v>0.20925113882679147</v>
      </c>
      <c r="W148" s="15">
        <f t="shared" ca="1" si="152"/>
        <v>0.44854056426121858</v>
      </c>
      <c r="X148" s="15">
        <f t="shared" ca="1" si="152"/>
        <v>0.93816484165672165</v>
      </c>
      <c r="Y148" s="15">
        <f t="shared" ca="1" si="152"/>
        <v>0.66105888938287605</v>
      </c>
      <c r="Z148" s="15">
        <f t="shared" ca="1" si="152"/>
        <v>0.72935606395363273</v>
      </c>
      <c r="AB148" s="5">
        <f ca="1">_xlfn.NORM.INV(B148,Satokasvi!$H$8,Satokasvi!$I$8)*_xlfn.BINOM.INV(1,(1-Satokasvi!$H$15),B148)</f>
        <v>2877.2056861791175</v>
      </c>
      <c r="AC148" s="5">
        <f ca="1">_xlfn.NORM.INV(C148,Satokasvi!$H$8,Satokasvi!$I$8)*_xlfn.BINOM.INV(1,(1-Satokasvi!$H$15),C148)</f>
        <v>0</v>
      </c>
      <c r="AD148" s="5">
        <f ca="1">_xlfn.NORM.INV(D148,Satokasvi!$H$8,Satokasvi!$I$8)*_xlfn.BINOM.INV(1,(1-Satokasvi!$H$15),D148)</f>
        <v>2413.702310012935</v>
      </c>
      <c r="AE148" s="5">
        <f ca="1">_xlfn.NORM.INV(E148,Satokasvi!$H$8,Satokasvi!$I$8)*_xlfn.BINOM.INV(1,(1-Satokasvi!$H$15),E148)</f>
        <v>2670.9926487735556</v>
      </c>
      <c r="AF148" s="5">
        <f ca="1">_xlfn.NORM.INV(F148,Satokasvi!$H$8,Satokasvi!$I$8)*_xlfn.BINOM.INV(1,(1-Satokasvi!$H$15),F148)</f>
        <v>0</v>
      </c>
      <c r="AG148" s="5">
        <f ca="1">_xlfn.NORM.INV(G148,Satokasvi!$H$8,Satokasvi!$I$8)*_xlfn.BINOM.INV(1,(1-Satokasvi!$H$15),G148)</f>
        <v>2583.7131673189829</v>
      </c>
      <c r="AH148" s="5">
        <f ca="1">_xlfn.NORM.INV(H148,Satokasvi!$H$8,Satokasvi!$I$8)*_xlfn.BINOM.INV(1,(1-Satokasvi!$H$15),H148)</f>
        <v>2544.1927518596267</v>
      </c>
      <c r="AI148" s="5">
        <f ca="1">_xlfn.NORM.INV(I148,Satokasvi!$H$8,Satokasvi!$I$8)*_xlfn.BINOM.INV(1,(1-Satokasvi!$H$15),I148)</f>
        <v>0</v>
      </c>
      <c r="AJ148" s="5">
        <f ca="1">_xlfn.NORM.INV(J148,Satokasvi!$H$8,Satokasvi!$I$8)*_xlfn.BINOM.INV(1,(1-Satokasvi!$H$15),J148)</f>
        <v>2598.6360720346715</v>
      </c>
      <c r="AK148" s="5">
        <f ca="1">_xlfn.NORM.INV(K148,Satokasvi!$H$8,Satokasvi!$I$8)*_xlfn.BINOM.INV(1,(1-Satokasvi!$H$15),K148)</f>
        <v>0</v>
      </c>
      <c r="AL148" s="5">
        <f ca="1">_xlfn.NORM.INV(L148,Satokasvi!$H$8,Satokasvi!$I$8)*_xlfn.BINOM.INV(1,(1-Satokasvi!$H$15),L148)</f>
        <v>3137.0437115499872</v>
      </c>
      <c r="AM148" s="5">
        <f ca="1">_xlfn.NORM.INV(M148,Satokasvi!$H$8,Satokasvi!$I$8)*_xlfn.BINOM.INV(1,(1-Satokasvi!$H$15),M148)</f>
        <v>2354.9075111088405</v>
      </c>
      <c r="AN148" s="5">
        <f ca="1">_xlfn.NORM.INV(N148,Satokasvi!$H$8,Satokasvi!$I$8)*_xlfn.BINOM.INV(1,(1-Satokasvi!$H$15),N148)</f>
        <v>2692.7975502541212</v>
      </c>
      <c r="AO148" s="5">
        <f ca="1">_xlfn.NORM.INV(O148,Satokasvi!$H$8,Satokasvi!$I$8)*_xlfn.BINOM.INV(1,(1-Satokasvi!$H$15),O148)</f>
        <v>2756.298606263581</v>
      </c>
      <c r="AP148" s="5">
        <f ca="1">_xlfn.NORM.INV(P148,Satokasvi!$H$8,Satokasvi!$I$8)*_xlfn.BINOM.INV(1,(1-Satokasvi!$H$15),P148)</f>
        <v>2847.8323533887897</v>
      </c>
      <c r="AQ148" s="5">
        <f ca="1">_xlfn.NORM.INV(Q148,Satokasvi!$H$8,Satokasvi!$I$8)*_xlfn.BINOM.INV(1,(1-Satokasvi!$H$15),Q148)</f>
        <v>2717.3131109968467</v>
      </c>
      <c r="AR148" s="5">
        <f ca="1">_xlfn.NORM.INV(R148,Satokasvi!$H$8,Satokasvi!$I$8)*_xlfn.BINOM.INV(1,(1-Satokasvi!$H$15),R148)</f>
        <v>2760.2702959960902</v>
      </c>
      <c r="AS148" s="5">
        <f ca="1">_xlfn.NORM.INV(S148,Satokasvi!$H$8,Satokasvi!$I$8)*_xlfn.BINOM.INV(1,(1-Satokasvi!$H$15),S148)</f>
        <v>0</v>
      </c>
      <c r="AT148" s="5">
        <f ca="1">_xlfn.NORM.INV(T148,Satokasvi!$H$8,Satokasvi!$I$8)*_xlfn.BINOM.INV(1,(1-Satokasvi!$H$15),T148)</f>
        <v>3091.8260427931541</v>
      </c>
      <c r="AU148" s="5">
        <f ca="1">_xlfn.NORM.INV(U148,Satokasvi!$H$8,Satokasvi!$I$8)*_xlfn.BINOM.INV(1,(1-Satokasvi!$H$15),U148)</f>
        <v>2916.395221578131</v>
      </c>
      <c r="AV148" s="5">
        <f ca="1">_xlfn.NORM.INV(V148,Satokasvi!$H$8,Satokasvi!$I$8)*_xlfn.BINOM.INV(1,(1-Satokasvi!$H$15),V148)</f>
        <v>0</v>
      </c>
      <c r="AW148" s="5">
        <f ca="1">_xlfn.NORM.INV(W148,Satokasvi!$H$8,Satokasvi!$I$8)*_xlfn.BINOM.INV(1,(1-Satokasvi!$H$15),W148)</f>
        <v>2467.6626324167878</v>
      </c>
      <c r="AX148" s="5">
        <f ca="1">_xlfn.NORM.INV(X148,Satokasvi!$H$8,Satokasvi!$I$8)*_xlfn.BINOM.INV(1,(1-Satokasvi!$H$15),X148)</f>
        <v>2884.8872586678508</v>
      </c>
      <c r="AY148" s="5">
        <f ca="1">_xlfn.NORM.INV(Y148,Satokasvi!$H$8,Satokasvi!$I$8)*_xlfn.BINOM.INV(1,(1-Satokasvi!$H$15),Y148)</f>
        <v>2603.8386894111086</v>
      </c>
      <c r="AZ148" s="5">
        <f ca="1">_xlfn.NORM.INV(Z148,Satokasvi!$H$8,Satokasvi!$I$8)*_xlfn.BINOM.INV(1,(1-Satokasvi!$H$15),Z148)</f>
        <v>2652.7166598049175</v>
      </c>
      <c r="BB148" s="5">
        <f ca="1">IF(C$11="x",0,_xlfn.NORM.INV(B148,Satokasvi!$H$8,Satokasvi!$I$8)*IF(C$8="x",(1+Toimenpiteet!$C$7),1)*IF(C$9="x",(1+Toimenpiteet!$C$34),1)*(1+C$30)*_xlfn.BINOM.INV(1,(1-(Satokasvi!$H$15*(1+C$41))),B148))</f>
        <v>2877.2056861791175</v>
      </c>
      <c r="BC148" s="5">
        <f ca="1">IF(D$11="x",0,_xlfn.NORM.INV(C148,Satokasvi!$H$8,Satokasvi!$I$8)*IF(D$8="x",(1+Toimenpiteet!$C$7),1)*IF(D$9="x",(1+Toimenpiteet!$C$34),1)*(1+D$30)*_xlfn.BINOM.INV(1,(1-(Satokasvi!$H$15*(1+D$41))),C148))</f>
        <v>0</v>
      </c>
      <c r="BD148" s="5">
        <f ca="1">IF(E$11="x",0,_xlfn.NORM.INV(D148,Satokasvi!$H$8,Satokasvi!$I$8)*IF(E$8="x",(1+Toimenpiteet!$C$7),1)*IF(E$9="x",(1+Toimenpiteet!$C$34),1)*(1+E$30)*_xlfn.BINOM.INV(1,(1-(Satokasvi!$H$15*(1+E$41))),D148))</f>
        <v>2413.702310012935</v>
      </c>
      <c r="BE148" s="5">
        <f ca="1">IF(F$11="x",0,_xlfn.NORM.INV(E148,Satokasvi!$H$8,Satokasvi!$I$8)*IF(F$8="x",(1+Toimenpiteet!$C$7),1)*IF(F$9="x",(1+Toimenpiteet!$C$34),1)*(1+F$30)*_xlfn.BINOM.INV(1,(1-(Satokasvi!$H$15*(1+F$41))),E148))</f>
        <v>2670.9926487735556</v>
      </c>
      <c r="BF148" s="5">
        <f ca="1">IF(G$11="x",0,_xlfn.NORM.INV(F148,Satokasvi!$H$8,Satokasvi!$I$8)*IF(G$8="x",(1+Toimenpiteet!$C$7),1)*IF(G$9="x",(1+Toimenpiteet!$C$34),1)*(1+G$30)*_xlfn.BINOM.INV(1,(1-(Satokasvi!$H$15*(1+G$41))),F148))</f>
        <v>0</v>
      </c>
      <c r="BG148" s="5">
        <f ca="1">IF(H$11="x",0,_xlfn.NORM.INV(G148,Satokasvi!$H$8,Satokasvi!$I$8)*IF(H$8="x",(1+Toimenpiteet!$C$7),1)*IF(H$9="x",(1+Toimenpiteet!$C$34),1)*(1+H$30)*_xlfn.BINOM.INV(1,(1-(Satokasvi!$H$15*(1+H$41))),G148))</f>
        <v>2583.7131673189829</v>
      </c>
      <c r="BH148" s="5">
        <f ca="1">IF(I$11="x",0,_xlfn.NORM.INV(H148,Satokasvi!$H$8,Satokasvi!$I$8)*IF(I$8="x",(1+Toimenpiteet!$C$7),1)*IF(I$9="x",(1+Toimenpiteet!$C$34),1)*(1+I$30)*_xlfn.BINOM.INV(1,(1-(Satokasvi!$H$15*(1+I$41))),H148))</f>
        <v>2544.1927518596267</v>
      </c>
      <c r="BI148" s="5">
        <f ca="1">IF(J$11="x",0,_xlfn.NORM.INV(I148,Satokasvi!$H$8,Satokasvi!$I$8)*IF(J$8="x",(1+Toimenpiteet!$C$7),1)*IF(J$9="x",(1+Toimenpiteet!$C$34),1)*(1+J$30)*_xlfn.BINOM.INV(1,(1-(Satokasvi!$H$15*(1+J$41))),I148))</f>
        <v>0</v>
      </c>
      <c r="BJ148" s="5">
        <f ca="1">IF(K$11="x",0,_xlfn.NORM.INV(J148,Satokasvi!$H$8,Satokasvi!$I$8)*IF(K$8="x",(1+Toimenpiteet!$C$7),1)*IF(K$9="x",(1+Toimenpiteet!$C$34),1)*(1+K$30)*_xlfn.BINOM.INV(1,(1-(Satokasvi!$H$15*(1+K$41))),J148))</f>
        <v>2598.6360720346715</v>
      </c>
      <c r="BK148" s="5">
        <f ca="1">IF(L$11="x",0,_xlfn.NORM.INV(K148,Satokasvi!$H$8,Satokasvi!$I$8)*IF(L$8="x",(1+Toimenpiteet!$C$7),1)*IF(L$9="x",(1+Toimenpiteet!$C$34),1)*(1+L$30)*_xlfn.BINOM.INV(1,(1-(Satokasvi!$H$15*(1+L$41))),K148))</f>
        <v>0</v>
      </c>
      <c r="BL148" s="5">
        <f ca="1">IF(M$11="x",0,_xlfn.NORM.INV(L148,Satokasvi!$H$8,Satokasvi!$I$8)*IF(M$8="x",(1+Toimenpiteet!$C$7),1)*IF(M$9="x",(1+Toimenpiteet!$C$34),1)*(1+M$30)*_xlfn.BINOM.INV(1,(1-(Satokasvi!$H$15*(1+M$41))),L148))</f>
        <v>3137.0437115499872</v>
      </c>
      <c r="BM148" s="5">
        <f ca="1">IF(N$11="x",0,_xlfn.NORM.INV(M148,Satokasvi!$H$8,Satokasvi!$I$8)*IF(N$8="x",(1+Toimenpiteet!$C$7),1)*IF(N$9="x",(1+Toimenpiteet!$C$34),1)*(1+N$30)*_xlfn.BINOM.INV(1,(1-(Satokasvi!$H$15*(1+N$41))),M148))</f>
        <v>2354.9075111088405</v>
      </c>
      <c r="BN148" s="5">
        <f ca="1">IF(O$11="x",0,_xlfn.NORM.INV(N148,Satokasvi!$H$8,Satokasvi!$I$8)*IF(O$8="x",(1+Toimenpiteet!$C$7),1)*IF(O$9="x",(1+Toimenpiteet!$C$34),1)*(1+O$30)*_xlfn.BINOM.INV(1,(1-(Satokasvi!$H$15*(1+O$41))),N148))</f>
        <v>2692.7975502541212</v>
      </c>
      <c r="BO148" s="5">
        <f ca="1">IF(P$11="x",0,_xlfn.NORM.INV(O148,Satokasvi!$H$8,Satokasvi!$I$8)*IF(P$8="x",(1+Toimenpiteet!$C$7),1)*IF(P$9="x",(1+Toimenpiteet!$C$34),1)*(1+P$30)*_xlfn.BINOM.INV(1,(1-(Satokasvi!$H$15*(1+P$41))),O148))</f>
        <v>2756.298606263581</v>
      </c>
      <c r="BP148" s="5">
        <f ca="1">IF(Q$11="x",0,_xlfn.NORM.INV(P148,Satokasvi!$H$8,Satokasvi!$I$8)*IF(Q$8="x",(1+Toimenpiteet!$C$7),1)*IF(Q$9="x",(1+Toimenpiteet!$C$34),1)*(1+Q$30)*_xlfn.BINOM.INV(1,(1-(Satokasvi!$H$15*(1+Q$41))),P148))</f>
        <v>2847.8323533887897</v>
      </c>
      <c r="BQ148" s="5">
        <f ca="1">IF(R$11="x",0,_xlfn.NORM.INV(Q148,Satokasvi!$H$8,Satokasvi!$I$8)*IF(R$8="x",(1+Toimenpiteet!$C$7),1)*IF(R$9="x",(1+Toimenpiteet!$C$34),1)*(1+R$30)*_xlfn.BINOM.INV(1,(1-(Satokasvi!$H$15*(1+R$41))),Q148))</f>
        <v>2717.3131109968467</v>
      </c>
      <c r="BR148" s="5">
        <f ca="1">IF(S$11="x",0,_xlfn.NORM.INV(R148,Satokasvi!$H$8,Satokasvi!$I$8)*IF(S$8="x",(1+Toimenpiteet!$C$7),1)*IF(S$9="x",(1+Toimenpiteet!$C$34),1)*(1+S$30)*_xlfn.BINOM.INV(1,(1-(Satokasvi!$H$15*(1+S$41))),R148))</f>
        <v>2760.2702959960902</v>
      </c>
      <c r="BS148" s="5">
        <f ca="1">IF(T$11="x",0,_xlfn.NORM.INV(S148,Satokasvi!$H$8,Satokasvi!$I$8)*IF(T$8="x",(1+Toimenpiteet!$C$7),1)*IF(T$9="x",(1+Toimenpiteet!$C$34),1)*(1+T$30)*_xlfn.BINOM.INV(1,(1-(Satokasvi!$H$15*(1+T$41))),S148))</f>
        <v>0</v>
      </c>
      <c r="BT148" s="5">
        <f ca="1">IF(U$11="x",0,_xlfn.NORM.INV(T148,Satokasvi!$H$8,Satokasvi!$I$8)*IF(U$8="x",(1+Toimenpiteet!$C$7),1)*IF(U$9="x",(1+Toimenpiteet!$C$34),1)*(1+U$30)*_xlfn.BINOM.INV(1,(1-(Satokasvi!$H$15*(1+U$41))),T148))</f>
        <v>3091.8260427931541</v>
      </c>
      <c r="BU148" s="5">
        <f ca="1">IF(V$11="x",0,_xlfn.NORM.INV(U148,Satokasvi!$H$8,Satokasvi!$I$8)*IF(V$8="x",(1+Toimenpiteet!$C$7),1)*IF(V$9="x",(1+Toimenpiteet!$C$34),1)*(1+V$30)*_xlfn.BINOM.INV(1,(1-(Satokasvi!$H$15*(1+V$41))),U148))</f>
        <v>2916.395221578131</v>
      </c>
      <c r="BV148" s="5">
        <f ca="1">IF(W$11="x",0,_xlfn.NORM.INV(V148,Satokasvi!$H$8,Satokasvi!$I$8)*IF(W$8="x",(1+Toimenpiteet!$C$7),1)*IF(W$9="x",(1+Toimenpiteet!$C$34),1)*(1+W$30)*_xlfn.BINOM.INV(1,(1-(Satokasvi!$H$15*(1+W$41))),V148))</f>
        <v>0</v>
      </c>
      <c r="BW148" s="5">
        <f ca="1">IF(X$11="x",0,_xlfn.NORM.INV(W148,Satokasvi!$H$8,Satokasvi!$I$8)*IF(X$8="x",(1+Toimenpiteet!$C$7),1)*IF(X$9="x",(1+Toimenpiteet!$C$34),1)*(1+X$30)*_xlfn.BINOM.INV(1,(1-(Satokasvi!$H$15*(1+X$41))),W148))</f>
        <v>2467.6626324167878</v>
      </c>
      <c r="BX148" s="5">
        <f ca="1">IF(Y$11="x",0,_xlfn.NORM.INV(X148,Satokasvi!$H$8,Satokasvi!$I$8)*IF(Y$8="x",(1+Toimenpiteet!$C$7),1)*IF(Y$9="x",(1+Toimenpiteet!$C$34),1)*(1+Y$30)*_xlfn.BINOM.INV(1,(1-(Satokasvi!$H$15*(1+Y$41))),X148))</f>
        <v>2884.8872586678508</v>
      </c>
      <c r="BY148" s="5">
        <f ca="1">IF(Z$11="x",0,_xlfn.NORM.INV(Y148,Satokasvi!$H$8,Satokasvi!$I$8)*IF(Z$8="x",(1+Toimenpiteet!$C$7),1)*IF(Z$9="x",(1+Toimenpiteet!$C$34),1)*(1+Z$30)*_xlfn.BINOM.INV(1,(1-(Satokasvi!$H$15*(1+Z$41))),Y148))</f>
        <v>2603.8386894111086</v>
      </c>
      <c r="BZ148" s="5">
        <f ca="1">IF(AA$11="x",0,_xlfn.NORM.INV(Z148,Satokasvi!$H$8,Satokasvi!$I$8)*IF(AA$8="x",(1+Toimenpiteet!$C$7),1)*IF(AA$9="x",(1+Toimenpiteet!$C$34),1)*(1+AA$30)*_xlfn.BINOM.INV(1,(1-(Satokasvi!$H$15*(1+AA$41))),Z148))</f>
        <v>2652.7166598049175</v>
      </c>
      <c r="CB148" s="35">
        <f ca="1">_xlfn.NORM.INV(RAND(),Satokasvi!$H$13,Satokasvi!$I$13)</f>
        <v>243.24365769457981</v>
      </c>
      <c r="CC148" s="35">
        <f ca="1">_xlfn.NORM.INV(RAND(),Satokasvi!$H$13,Satokasvi!$I$13)</f>
        <v>212.1910313091916</v>
      </c>
      <c r="CD148" s="35">
        <f ca="1">_xlfn.NORM.INV(RAND(),Satokasvi!$H$13,Satokasvi!$I$13)</f>
        <v>116.37005555063554</v>
      </c>
      <c r="CE148" s="35">
        <f ca="1">_xlfn.NORM.INV(RAND(),Satokasvi!$H$13,Satokasvi!$I$13)</f>
        <v>267.27350958210275</v>
      </c>
      <c r="CF148" s="35">
        <f ca="1">_xlfn.NORM.INV(RAND(),Satokasvi!$H$13,Satokasvi!$I$13)</f>
        <v>109.37525572342116</v>
      </c>
      <c r="CG148" s="35">
        <f ca="1">_xlfn.NORM.INV(RAND(),Satokasvi!$H$13,Satokasvi!$I$13)</f>
        <v>200.40217589482438</v>
      </c>
      <c r="CH148" s="35">
        <f ca="1">_xlfn.NORM.INV(RAND(),Satokasvi!$H$13,Satokasvi!$I$13)</f>
        <v>175.2825874750815</v>
      </c>
      <c r="CI148" s="35">
        <f ca="1">_xlfn.NORM.INV(RAND(),Satokasvi!$H$13,Satokasvi!$I$13)</f>
        <v>184.02959207744931</v>
      </c>
      <c r="CJ148" s="35">
        <f ca="1">_xlfn.NORM.INV(RAND(),Satokasvi!$H$13,Satokasvi!$I$13)</f>
        <v>121.05221643136601</v>
      </c>
      <c r="CK148" s="35">
        <f ca="1">_xlfn.NORM.INV(RAND(),Satokasvi!$H$13,Satokasvi!$I$13)</f>
        <v>215.26977388020501</v>
      </c>
      <c r="CL148" s="35">
        <f ca="1">_xlfn.NORM.INV(RAND(),Satokasvi!$H$13,Satokasvi!$I$13)</f>
        <v>185.466541141194</v>
      </c>
      <c r="CM148" s="35">
        <f ca="1">_xlfn.NORM.INV(RAND(),Satokasvi!$H$13,Satokasvi!$I$13)</f>
        <v>135.61864081163304</v>
      </c>
      <c r="CN148" s="35">
        <f ca="1">_xlfn.NORM.INV(RAND(),Satokasvi!$H$13,Satokasvi!$I$13)</f>
        <v>287.39087504258691</v>
      </c>
      <c r="CO148" s="35">
        <f ca="1">_xlfn.NORM.INV(RAND(),Satokasvi!$H$13,Satokasvi!$I$13)</f>
        <v>228.97638274430574</v>
      </c>
      <c r="CP148" s="35">
        <f ca="1">_xlfn.NORM.INV(RAND(),Satokasvi!$H$13,Satokasvi!$I$13)</f>
        <v>243.07956050808161</v>
      </c>
      <c r="CQ148" s="35">
        <f ca="1">_xlfn.NORM.INV(RAND(),Satokasvi!$H$13,Satokasvi!$I$13)</f>
        <v>266.69719423796676</v>
      </c>
      <c r="CR148" s="35">
        <f ca="1">_xlfn.NORM.INV(RAND(),Satokasvi!$H$13,Satokasvi!$I$13)</f>
        <v>236.66390135763228</v>
      </c>
      <c r="CS148" s="35">
        <f ca="1">_xlfn.NORM.INV(RAND(),Satokasvi!$H$13,Satokasvi!$I$13)</f>
        <v>167.40620431280433</v>
      </c>
      <c r="CT148" s="35">
        <f ca="1">_xlfn.NORM.INV(RAND(),Satokasvi!$H$13,Satokasvi!$I$13)</f>
        <v>240.25278212260372</v>
      </c>
      <c r="CU148" s="35">
        <f ca="1">_xlfn.NORM.INV(RAND(),Satokasvi!$H$13,Satokasvi!$I$13)</f>
        <v>217.41595720635925</v>
      </c>
      <c r="CV148" s="35">
        <f ca="1">_xlfn.NORM.INV(RAND(),Satokasvi!$H$13,Satokasvi!$I$13)</f>
        <v>234.24503408373414</v>
      </c>
      <c r="CW148" s="35">
        <f ca="1">_xlfn.NORM.INV(RAND(),Satokasvi!$H$13,Satokasvi!$I$13)</f>
        <v>241.78683645398138</v>
      </c>
      <c r="CX148" s="35">
        <f ca="1">_xlfn.NORM.INV(RAND(),Satokasvi!$H$13,Satokasvi!$I$13)</f>
        <v>151.37693265719153</v>
      </c>
      <c r="CY148" s="35">
        <f ca="1">_xlfn.NORM.INV(RAND(),Satokasvi!$H$13,Satokasvi!$I$13)</f>
        <v>237.10101788866973</v>
      </c>
      <c r="CZ148" s="35">
        <f ca="1">_xlfn.NORM.INV(RAND(),Satokasvi!$H$13,Satokasvi!$I$13)</f>
        <v>216.6211448626718</v>
      </c>
      <c r="DB148" s="37">
        <f ca="1">(AB148*(CB148/1000)+(Satokasvi!$E$28-Satokasvi!$E$7))/(1+$C$13)^DB$61</f>
        <v>422.19615052995323</v>
      </c>
      <c r="DC148" s="37">
        <f ca="1">(AC148*(CC148/1000)+(Satokasvi!$E$28-Satokasvi!$E$7))/(1+$C$13)^DC$61</f>
        <v>-249.7879159204449</v>
      </c>
      <c r="DD148" s="37">
        <f ca="1">(AD148*(CD148/1000)+(Satokasvi!$E$28-Satokasvi!$E$7))/(1+$C$13)^DD$61</f>
        <v>14.534894716523498</v>
      </c>
      <c r="DE148" s="37">
        <f ca="1">(AE148*(CE148/1000)+(Satokasvi!$E$28-Satokasvi!$E$7))/(1+$C$13)^DE$61</f>
        <v>398.82902320924956</v>
      </c>
      <c r="DF148" s="37">
        <f ca="1">(AF148*(CF148/1000)+(Satokasvi!$E$28-Satokasvi!$E$7))/(1+$C$13)^DF$61</f>
        <v>-228.59132786180348</v>
      </c>
      <c r="DG148" s="37">
        <f ca="1">(AG148*(CG148/1000)+(Satokasvi!$E$28-Satokasvi!$E$7))/(1+$C$13)^DG$61</f>
        <v>211.70072814536334</v>
      </c>
      <c r="DH148" s="37">
        <f ca="1">(AH148*(CH148/1000)+(Satokasvi!$E$28-Satokasvi!$E$7))/(1+$C$13)^DH$61</f>
        <v>147.13109504021517</v>
      </c>
      <c r="DI148" s="37">
        <f ca="1">(AI148*(CI148/1000)+(Satokasvi!$E$28-Satokasvi!$E$7))/(1+$C$13)^DI$61</f>
        <v>-209.19344709319299</v>
      </c>
      <c r="DJ148" s="37">
        <f ca="1">(AJ148*(CJ148/1000)+(Satokasvi!$E$28-Satokasvi!$E$7))/(1+$C$13)^DJ$61</f>
        <v>37.991780358955623</v>
      </c>
      <c r="DK148" s="37">
        <f ca="1">(AK148*(CK148/1000)+(Satokasvi!$E$28-Satokasvi!$E$7))/(1+$C$13)^DK$61</f>
        <v>-197.18488744763218</v>
      </c>
      <c r="DL148" s="37">
        <f ca="1">(AL148*(CL148/1000)+(Satokasvi!$E$28-Satokasvi!$E$7))/(1+$C$13)^DL$61</f>
        <v>228.87508627722141</v>
      </c>
      <c r="DM148" s="37">
        <f ca="1">(AM148*(CM148/1000)+(Satokasvi!$E$28-Satokasvi!$E$7))/(1+$C$13)^DM$61</f>
        <v>38.133572322883019</v>
      </c>
      <c r="DN148" s="37">
        <f ca="1">(AN148*(CN148/1000)+(Satokasvi!$E$28-Satokasvi!$E$7))/(1+$C$13)^DN$61</f>
        <v>346.52622518553488</v>
      </c>
      <c r="DO148" s="37">
        <f ca="1">(AO148*(CO148/1000)+(Satokasvi!$E$28-Satokasvi!$E$7))/(1+$C$13)^DO$61</f>
        <v>242.05326706187765</v>
      </c>
      <c r="DP148" s="37">
        <f ca="1">(AP148*(CP148/1000)+(Satokasvi!$E$28-Satokasvi!$E$7))/(1+$C$13)^DP$61</f>
        <v>274.23541231345746</v>
      </c>
      <c r="DQ148" s="37">
        <f ca="1">(AQ148*(CQ148/1000)+(Satokasvi!$E$28-Satokasvi!$E$7))/(1+$C$13)^DQ$61</f>
        <v>286.46970646361325</v>
      </c>
      <c r="DR148" s="37">
        <f ca="1">(AR148*(CR148/1000)+(Satokasvi!$E$28-Satokasvi!$E$7))/(1+$C$13)^DR$61</f>
        <v>234.90146911992343</v>
      </c>
      <c r="DS148" s="37">
        <f ca="1">(AS148*(CS148/1000)+(Satokasvi!$E$28-Satokasvi!$E$7))/(1+$C$13)^DS$61</f>
        <v>-155.65957101831492</v>
      </c>
      <c r="DT148" s="37">
        <f ca="1">(AT148*(CT148/1000)+(Satokasvi!$E$28-Satokasvi!$E$7))/(1+$C$13)^DT$61</f>
        <v>272.49396019003444</v>
      </c>
      <c r="DU148" s="37">
        <f ca="1">(AU148*(CU148/1000)+(Satokasvi!$E$28-Satokasvi!$E$7))/(1+$C$13)^DU$61</f>
        <v>204.34558603419325</v>
      </c>
      <c r="DV148" s="37">
        <f ca="1">(AV148*(CV148/1000)+(Satokasvi!$E$28-Satokasvi!$E$7))/(1+$C$13)^DV$61</f>
        <v>-142.45055811590174</v>
      </c>
      <c r="DW148" s="37">
        <f ca="1">(AW148*(CW148/1000)+(Satokasvi!$E$28-Satokasvi!$E$7))/(1+$C$13)^DW$61</f>
        <v>173.08478226910555</v>
      </c>
      <c r="DX148" s="37">
        <f ca="1">(AX148*(CX148/1000)+(Satokasvi!$E$28-Satokasvi!$E$7))/(1+$C$13)^DX$61</f>
        <v>87.001701375095379</v>
      </c>
      <c r="DY148" s="37">
        <f ca="1">(AY148*(CY148/1000)+(Satokasvi!$E$28-Satokasvi!$E$7))/(1+$C$13)^DY$61</f>
        <v>173.34406989738966</v>
      </c>
      <c r="DZ148" s="37">
        <f ca="1">(AZ148*(CZ148/1000)+(Satokasvi!$E$28-Satokasvi!$E$7))/(1+$C$13)^DZ$61</f>
        <v>147.88317111278366</v>
      </c>
      <c r="EB148" s="37">
        <f ca="1">IF(C$11="x",Toimenpiteet!$E$115,BB148*(CB148/1000)+(Satokasvi!$E$28-Satokasvi!$E$7)+IF(C$8="x",Toimenpiteet!$E$29,0)+IF(C$9="x",Toimenpiteet!$E$60,0)+IF(C$10="x",Toimenpiteet!$E$88,0))/(1+$C$13)^EB$61</f>
        <v>422.19615052995323</v>
      </c>
      <c r="EC148" s="37">
        <f ca="1">IF(D$11="x",Toimenpiteet!$E$115,BC148*(CC148/1000)+(Satokasvi!$E$28-Satokasvi!$E$7)+IF(D$8="x",Toimenpiteet!$E$29,0)+IF(D$9="x",Toimenpiteet!$E$60,0)+IF(D$10="x",Toimenpiteet!$E$88,0))/(1+$C$13)^EC$61</f>
        <v>-249.7879159204449</v>
      </c>
      <c r="ED148" s="37">
        <f ca="1">IF(E$11="x",Toimenpiteet!$E$115,BD148*(CD148/1000)+(Satokasvi!$E$28-Satokasvi!$E$7)+IF(E$8="x",Toimenpiteet!$E$29,0)+IF(E$9="x",Toimenpiteet!$E$60,0)+IF(E$10="x",Toimenpiteet!$E$88,0))/(1+$C$13)^ED$61</f>
        <v>14.534894716523498</v>
      </c>
      <c r="EE148" s="37">
        <f ca="1">IF(F$11="x",Toimenpiteet!$E$115,BE148*(CE148/1000)+(Satokasvi!$E$28-Satokasvi!$E$7)+IF(F$8="x",Toimenpiteet!$E$29,0)+IF(F$9="x",Toimenpiteet!$E$60,0)+IF(F$10="x",Toimenpiteet!$E$88,0))/(1+$C$13)^EE$61</f>
        <v>398.82902320924956</v>
      </c>
      <c r="EF148" s="37">
        <f ca="1">IF(G$11="x",Toimenpiteet!$E$115,BF148*(CF148/1000)+(Satokasvi!$E$28-Satokasvi!$E$7)+IF(G$8="x",Toimenpiteet!$E$29,0)+IF(G$9="x",Toimenpiteet!$E$60,0)+IF(G$10="x",Toimenpiteet!$E$88,0))/(1+$C$13)^EF$61</f>
        <v>-228.59132786180348</v>
      </c>
      <c r="EG148" s="37">
        <f ca="1">IF(H$11="x",Toimenpiteet!$E$115,BG148*(CG148/1000)+(Satokasvi!$E$28-Satokasvi!$E$7)+IF(H$8="x",Toimenpiteet!$E$29,0)+IF(H$9="x",Toimenpiteet!$E$60,0)+IF(H$10="x",Toimenpiteet!$E$88,0))/(1+$C$13)^EG$61</f>
        <v>211.70072814536334</v>
      </c>
      <c r="EH148" s="37">
        <f ca="1">IF(I$11="x",Toimenpiteet!$E$115,BH148*(CH148/1000)+(Satokasvi!$E$28-Satokasvi!$E$7)+IF(I$8="x",Toimenpiteet!$E$29,0)+IF(I$9="x",Toimenpiteet!$E$60,0)+IF(I$10="x",Toimenpiteet!$E$88,0))/(1+$C$13)^EH$61</f>
        <v>147.13109504021517</v>
      </c>
      <c r="EI148" s="37">
        <f ca="1">IF(J$11="x",Toimenpiteet!$E$115,BI148*(CI148/1000)+(Satokasvi!$E$28-Satokasvi!$E$7)+IF(J$8="x",Toimenpiteet!$E$29,0)+IF(J$9="x",Toimenpiteet!$E$60,0)+IF(J$10="x",Toimenpiteet!$E$88,0))/(1+$C$13)^EI$61</f>
        <v>-209.19344709319299</v>
      </c>
      <c r="EJ148" s="37">
        <f ca="1">IF(K$11="x",Toimenpiteet!$E$115,BJ148*(CJ148/1000)+(Satokasvi!$E$28-Satokasvi!$E$7)+IF(K$8="x",Toimenpiteet!$E$29,0)+IF(K$9="x",Toimenpiteet!$E$60,0)+IF(K$10="x",Toimenpiteet!$E$88,0))/(1+$C$13)^EJ$61</f>
        <v>37.991780358955623</v>
      </c>
      <c r="EK148" s="37">
        <f ca="1">IF(L$11="x",Toimenpiteet!$E$115,BK148*(CK148/1000)+(Satokasvi!$E$28-Satokasvi!$E$7)+IF(L$8="x",Toimenpiteet!$E$29,0)+IF(L$9="x",Toimenpiteet!$E$60,0)+IF(L$10="x",Toimenpiteet!$E$88,0))/(1+$C$13)^EK$61</f>
        <v>-197.18488744763218</v>
      </c>
      <c r="EL148" s="37">
        <f ca="1">IF(M$11="x",Toimenpiteet!$E$115,BL148*(CL148/1000)+(Satokasvi!$E$28-Satokasvi!$E$7)+IF(M$8="x",Toimenpiteet!$E$29,0)+IF(M$9="x",Toimenpiteet!$E$60,0)+IF(M$10="x",Toimenpiteet!$E$88,0))/(1+$C$13)^EL$61</f>
        <v>228.87508627722141</v>
      </c>
      <c r="EM148" s="37">
        <f ca="1">IF(N$11="x",Toimenpiteet!$E$115,BM148*(CM148/1000)+(Satokasvi!$E$28-Satokasvi!$E$7)+IF(N$8="x",Toimenpiteet!$E$29,0)+IF(N$9="x",Toimenpiteet!$E$60,0)+IF(N$10="x",Toimenpiteet!$E$88,0))/(1+$C$13)^EM$61</f>
        <v>38.133572322883019</v>
      </c>
      <c r="EN148" s="37">
        <f ca="1">IF(O$11="x",Toimenpiteet!$E$115,BN148*(CN148/1000)+(Satokasvi!$E$28-Satokasvi!$E$7)+IF(O$8="x",Toimenpiteet!$E$29,0)+IF(O$9="x",Toimenpiteet!$E$60,0)+IF(O$10="x",Toimenpiteet!$E$88,0))/(1+$C$13)^EN$61</f>
        <v>346.52622518553488</v>
      </c>
      <c r="EO148" s="37">
        <f ca="1">IF(P$11="x",Toimenpiteet!$E$115,BO148*(CO148/1000)+(Satokasvi!$E$28-Satokasvi!$E$7)+IF(P$8="x",Toimenpiteet!$E$29,0)+IF(P$9="x",Toimenpiteet!$E$60,0)+IF(P$10="x",Toimenpiteet!$E$88,0))/(1+$C$13)^EO$61</f>
        <v>242.05326706187765</v>
      </c>
      <c r="EP148" s="37">
        <f ca="1">IF(Q$11="x",Toimenpiteet!$E$115,BP148*(CP148/1000)+(Satokasvi!$E$28-Satokasvi!$E$7)+IF(Q$8="x",Toimenpiteet!$E$29,0)+IF(Q$9="x",Toimenpiteet!$E$60,0)+IF(Q$10="x",Toimenpiteet!$E$88,0))/(1+$C$13)^EP$61</f>
        <v>274.23541231345746</v>
      </c>
      <c r="EQ148" s="37">
        <f ca="1">IF(R$11="x",Toimenpiteet!$E$115,BQ148*(CQ148/1000)+(Satokasvi!$E$28-Satokasvi!$E$7)+IF(R$8="x",Toimenpiteet!$E$29,0)+IF(R$9="x",Toimenpiteet!$E$60,0)+IF(R$10="x",Toimenpiteet!$E$88,0))/(1+$C$13)^EQ$61</f>
        <v>286.46970646361325</v>
      </c>
      <c r="ER148" s="37">
        <f ca="1">IF(S$11="x",Toimenpiteet!$E$115,BR148*(CR148/1000)+(Satokasvi!$E$28-Satokasvi!$E$7)+IF(S$8="x",Toimenpiteet!$E$29,0)+IF(S$9="x",Toimenpiteet!$E$60,0)+IF(S$10="x",Toimenpiteet!$E$88,0))/(1+$C$13)^ER$61</f>
        <v>234.90146911992343</v>
      </c>
      <c r="ES148" s="37">
        <f ca="1">IF(T$11="x",Toimenpiteet!$E$115,BS148*(CS148/1000)+(Satokasvi!$E$28-Satokasvi!$E$7)+IF(T$8="x",Toimenpiteet!$E$29,0)+IF(T$9="x",Toimenpiteet!$E$60,0)+IF(T$10="x",Toimenpiteet!$E$88,0))/(1+$C$13)^ES$61</f>
        <v>-155.65957101831492</v>
      </c>
      <c r="ET148" s="37">
        <f ca="1">IF(U$11="x",Toimenpiteet!$E$115,BT148*(CT148/1000)+(Satokasvi!$E$28-Satokasvi!$E$7)+IF(U$8="x",Toimenpiteet!$E$29,0)+IF(U$9="x",Toimenpiteet!$E$60,0)+IF(U$10="x",Toimenpiteet!$E$88,0))/(1+$C$13)^ET$61</f>
        <v>272.49396019003444</v>
      </c>
      <c r="EU148" s="37">
        <f ca="1">IF(V$11="x",Toimenpiteet!$E$115,BU148*(CU148/1000)+(Satokasvi!$E$28-Satokasvi!$E$7)+IF(V$8="x",Toimenpiteet!$E$29,0)+IF(V$9="x",Toimenpiteet!$E$60,0)+IF(V$10="x",Toimenpiteet!$E$88,0))/(1+$C$13)^EU$61</f>
        <v>204.34558603419325</v>
      </c>
      <c r="EV148" s="37">
        <f ca="1">IF(W$11="x",Toimenpiteet!$E$115,BV148*(CV148/1000)+(Satokasvi!$E$28-Satokasvi!$E$7)+IF(W$8="x",Toimenpiteet!$E$29,0)+IF(W$9="x",Toimenpiteet!$E$60,0)+IF(W$10="x",Toimenpiteet!$E$88,0))/(1+$C$13)^EV$61</f>
        <v>-142.45055811590174</v>
      </c>
      <c r="EW148" s="37">
        <f ca="1">IF(X$11="x",Toimenpiteet!$E$115,BW148*(CW148/1000)+(Satokasvi!$E$28-Satokasvi!$E$7)+IF(X$8="x",Toimenpiteet!$E$29,0)+IF(X$9="x",Toimenpiteet!$E$60,0)+IF(X$10="x",Toimenpiteet!$E$88,0))/(1+$C$13)^EW$61</f>
        <v>173.08478226910555</v>
      </c>
      <c r="EX148" s="37">
        <f ca="1">IF(Y$11="x",Toimenpiteet!$E$115,BX148*(CX148/1000)+(Satokasvi!$E$28-Satokasvi!$E$7)+IF(Y$8="x",Toimenpiteet!$E$29,0)+IF(Y$9="x",Toimenpiteet!$E$60,0)+IF(Y$10="x",Toimenpiteet!$E$88,0))/(1+$C$13)^EX$61</f>
        <v>87.001701375095379</v>
      </c>
      <c r="EY148" s="37">
        <f ca="1">IF(Z$11="x",Toimenpiteet!$E$115,BY148*(CY148/1000)+(Satokasvi!$E$28-Satokasvi!$E$7)+IF(Z$8="x",Toimenpiteet!$E$29,0)+IF(Z$9="x",Toimenpiteet!$E$60,0)+IF(Z$10="x",Toimenpiteet!$E$88,0))/(1+$C$13)^EY$61</f>
        <v>173.34406989738966</v>
      </c>
      <c r="EZ148" s="37">
        <f ca="1">IF(AA$11="x",Toimenpiteet!$E$115,BZ148*(CZ148/1000)+(Satokasvi!$E$28-Satokasvi!$E$7)+IF(AA$8="x",Toimenpiteet!$E$29,0)+IF(AA$9="x",Toimenpiteet!$E$60,0)+IF(AA$10="x",Toimenpiteet!$E$88,0))/(1+$C$13)^EZ$61</f>
        <v>147.88317111278366</v>
      </c>
      <c r="FA148" s="37"/>
      <c r="FB148" s="37">
        <f t="shared" ca="1" si="118"/>
        <v>422.19615052995323</v>
      </c>
      <c r="FC148" s="37">
        <f t="shared" ca="1" si="119"/>
        <v>172.40823460950833</v>
      </c>
      <c r="FD148" s="37">
        <f t="shared" ca="1" si="120"/>
        <v>186.94312932603182</v>
      </c>
      <c r="FE148" s="37">
        <f t="shared" ca="1" si="121"/>
        <v>585.77215253528141</v>
      </c>
      <c r="FF148" s="37">
        <f t="shared" ca="1" si="122"/>
        <v>357.1808246734779</v>
      </c>
      <c r="FG148" s="37">
        <f t="shared" ca="1" si="123"/>
        <v>568.88155281884121</v>
      </c>
      <c r="FH148" s="37">
        <f t="shared" ca="1" si="124"/>
        <v>716.01264785905641</v>
      </c>
      <c r="FI148" s="37">
        <f t="shared" ca="1" si="125"/>
        <v>506.81920076586346</v>
      </c>
      <c r="FJ148" s="37">
        <f t="shared" ca="1" si="126"/>
        <v>544.81098112481914</v>
      </c>
      <c r="FK148" s="37">
        <f t="shared" ca="1" si="127"/>
        <v>347.62609367718699</v>
      </c>
      <c r="FL148" s="37">
        <f t="shared" ca="1" si="128"/>
        <v>576.50117995440837</v>
      </c>
      <c r="FM148" s="37">
        <f t="shared" ca="1" si="129"/>
        <v>614.63475227729134</v>
      </c>
      <c r="FN148" s="37">
        <f t="shared" ca="1" si="130"/>
        <v>961.16097746282617</v>
      </c>
      <c r="FO148" s="37">
        <f t="shared" ca="1" si="131"/>
        <v>1203.2142445247039</v>
      </c>
      <c r="FP148" s="37">
        <f t="shared" ca="1" si="132"/>
        <v>1477.4496568381614</v>
      </c>
      <c r="FQ148" s="37">
        <f t="shared" ca="1" si="133"/>
        <v>1763.9193633017746</v>
      </c>
      <c r="FR148" s="37">
        <f t="shared" ca="1" si="134"/>
        <v>1998.820832421698</v>
      </c>
      <c r="FS148" s="37">
        <f t="shared" ca="1" si="135"/>
        <v>1843.1612614033832</v>
      </c>
      <c r="FT148" s="37">
        <f t="shared" ca="1" si="136"/>
        <v>2115.6552215934175</v>
      </c>
      <c r="FU148" s="37">
        <f t="shared" ca="1" si="137"/>
        <v>2320.0008076276108</v>
      </c>
      <c r="FV148" s="37">
        <f t="shared" ca="1" si="138"/>
        <v>2177.5502495117089</v>
      </c>
      <c r="FW148" s="37">
        <f t="shared" ca="1" si="139"/>
        <v>2350.6350317808146</v>
      </c>
      <c r="FX148" s="37">
        <f t="shared" ca="1" si="140"/>
        <v>2437.63673315591</v>
      </c>
      <c r="FY148" s="37">
        <f t="shared" ca="1" si="141"/>
        <v>2610.9808030532995</v>
      </c>
      <c r="FZ148" s="37">
        <f t="shared" ca="1" si="142"/>
        <v>2758.8639741660832</v>
      </c>
      <c r="GA148" s="37"/>
      <c r="GB148" s="37">
        <f t="shared" ca="1" si="143"/>
        <v>422.19615052995323</v>
      </c>
      <c r="GC148" s="37">
        <f t="shared" ca="1" si="144"/>
        <v>172.40823460950833</v>
      </c>
      <c r="GD148" s="37">
        <f t="shared" ca="1" si="94"/>
        <v>186.94312932603182</v>
      </c>
      <c r="GE148" s="37">
        <f t="shared" ca="1" si="95"/>
        <v>585.77215253528141</v>
      </c>
      <c r="GF148" s="37">
        <f t="shared" ca="1" si="96"/>
        <v>357.1808246734779</v>
      </c>
      <c r="GG148" s="37">
        <f t="shared" ca="1" si="97"/>
        <v>568.88155281884121</v>
      </c>
      <c r="GH148" s="37">
        <f t="shared" ca="1" si="98"/>
        <v>716.01264785905641</v>
      </c>
      <c r="GI148" s="37">
        <f t="shared" ca="1" si="99"/>
        <v>506.81920076586346</v>
      </c>
      <c r="GJ148" s="37">
        <f t="shared" ca="1" si="100"/>
        <v>544.81098112481914</v>
      </c>
      <c r="GK148" s="37">
        <f t="shared" ca="1" si="101"/>
        <v>347.62609367718699</v>
      </c>
      <c r="GL148" s="37">
        <f t="shared" ca="1" si="102"/>
        <v>576.50117995440837</v>
      </c>
      <c r="GM148" s="37">
        <f t="shared" ca="1" si="103"/>
        <v>614.63475227729134</v>
      </c>
      <c r="GN148" s="37">
        <f t="shared" ca="1" si="104"/>
        <v>961.16097746282617</v>
      </c>
      <c r="GO148" s="37">
        <f t="shared" ca="1" si="105"/>
        <v>1203.2142445247039</v>
      </c>
      <c r="GP148" s="37">
        <f t="shared" ca="1" si="106"/>
        <v>1477.4496568381614</v>
      </c>
      <c r="GQ148" s="37">
        <f t="shared" ca="1" si="107"/>
        <v>1763.9193633017746</v>
      </c>
      <c r="GR148" s="37">
        <f t="shared" ca="1" si="108"/>
        <v>1998.820832421698</v>
      </c>
      <c r="GS148" s="37">
        <f t="shared" ca="1" si="109"/>
        <v>1843.1612614033832</v>
      </c>
      <c r="GT148" s="37">
        <f t="shared" ca="1" si="110"/>
        <v>2115.6552215934175</v>
      </c>
      <c r="GU148" s="37">
        <f t="shared" ca="1" si="111"/>
        <v>2320.0008076276108</v>
      </c>
      <c r="GV148" s="37">
        <f t="shared" ca="1" si="112"/>
        <v>2177.5502495117089</v>
      </c>
      <c r="GW148" s="37">
        <f t="shared" ca="1" si="113"/>
        <v>2350.6350317808146</v>
      </c>
      <c r="GX148" s="37">
        <f t="shared" ca="1" si="114"/>
        <v>2437.63673315591</v>
      </c>
      <c r="GY148" s="37">
        <f t="shared" ca="1" si="115"/>
        <v>2610.9808030532995</v>
      </c>
      <c r="GZ148" s="37">
        <f t="shared" ca="1" si="116"/>
        <v>2758.8639741660832</v>
      </c>
      <c r="HA148" s="37"/>
      <c r="HB148" s="37">
        <f t="shared" ca="1" si="147"/>
        <v>357.1808246734779</v>
      </c>
      <c r="HC148" s="37">
        <f t="shared" ca="1" si="145"/>
        <v>357.1808246734779</v>
      </c>
      <c r="HD148" s="37">
        <f t="shared" ca="1" si="146"/>
        <v>0</v>
      </c>
      <c r="HE148" s="5"/>
      <c r="HF148" s="37">
        <f t="shared" si="149"/>
        <v>0.16666666666666663</v>
      </c>
      <c r="HG148" s="37">
        <f>$HG$75</f>
        <v>7.7777777777777793E-2</v>
      </c>
      <c r="HH148" s="19">
        <f>IF(C$11="x",0,Satokasvi!$H$6*(1+$HF148)*(1+_xlfn.XLOOKUP($HG148,$HG$67:$HG$76,HH$67:HH$76)))</f>
        <v>2939.3518518518522</v>
      </c>
      <c r="HI148" s="35">
        <f>IF(D$11="x",0,Satokasvi!$H$6*(1+$HF148)*(1+_xlfn.XLOOKUP($HG148,$HG$67:$HG$76,HI$67:HI$76)))</f>
        <v>2962.037037037037</v>
      </c>
      <c r="HJ148" s="35">
        <f>IF(E$11="x",0,Satokasvi!$H$6*(1+$HF148)*(1+_xlfn.XLOOKUP($HG148,$HG$67:$HG$76,HJ$67:HJ$76)))</f>
        <v>2984.7222222222222</v>
      </c>
      <c r="HK148" s="35">
        <f>IF(F$11="x",0,Satokasvi!$H$6*(1+$HF148)*(1+_xlfn.XLOOKUP($HG148,$HG$67:$HG$76,HK$67:HK$76)))</f>
        <v>3007.4074074074074</v>
      </c>
      <c r="HL148" s="35">
        <f>IF(G$11="x",0,Satokasvi!$H$6*(1+$HF148)*(1+_xlfn.XLOOKUP($HG148,$HG$67:$HG$76,HL$67:HL$76)))</f>
        <v>3030.0925925925926</v>
      </c>
      <c r="HM148" s="35">
        <f>IF(H$11="x",0,Satokasvi!$H$6*(1+$HF148)*(1+_xlfn.XLOOKUP($HG148,$HG$67:$HG$76,HM$67:HM$76)))</f>
        <v>3052.7777777777774</v>
      </c>
      <c r="HN148" s="35">
        <f>IF(I$11="x",0,Satokasvi!$H$6*(1+$HF148)*(1+_xlfn.XLOOKUP($HG148,$HG$67:$HG$76,HN$67:HN$76)))</f>
        <v>3075.462962962963</v>
      </c>
      <c r="HO148" s="35">
        <f>IF(J$11="x",0,Satokasvi!$H$6*(1+$HF148)*(1+_xlfn.XLOOKUP($HG148,$HG$67:$HG$76,HO$67:HO$76)))</f>
        <v>3098.1481481481478</v>
      </c>
      <c r="HP148" s="35">
        <f>IF(K$11="x",0,Satokasvi!$H$6*(1+$HF148)*(1+_xlfn.XLOOKUP($HG148,$HG$67:$HG$76,HP$67:HP$76)))</f>
        <v>3120.8333333333335</v>
      </c>
      <c r="HQ148" s="35">
        <f>IF(L$11="x",0,Satokasvi!$H$6*(1+$HF148)*(1+_xlfn.XLOOKUP($HG148,$HG$67:$HG$76,HQ$67:HQ$76)))</f>
        <v>3143.5185185185182</v>
      </c>
      <c r="HR148" s="35">
        <f>IF(M$11="x",0,Satokasvi!$H$6*(1+$HF148)*(1+_xlfn.XLOOKUP($HG148,$HG$67:$HG$76,HR$67:HR$76)))</f>
        <v>3143.5185185185182</v>
      </c>
      <c r="HS148" s="35">
        <f>IF(N$11="x",0,Satokasvi!$H$6*(1+$HF148)*(1+_xlfn.XLOOKUP($HG148,$HG$67:$HG$76,HS$67:HS$76)))</f>
        <v>3143.5185185185182</v>
      </c>
      <c r="HT148" s="35">
        <f>IF(O$11="x",0,Satokasvi!$H$6*(1+$HF148)*(1+_xlfn.XLOOKUP($HG148,$HG$67:$HG$76,HT$67:HT$76)))</f>
        <v>3143.5185185185182</v>
      </c>
      <c r="HU148" s="35">
        <f>IF(P$11="x",0,Satokasvi!$H$6*(1+$HF148)*(1+_xlfn.XLOOKUP($HG148,$HG$67:$HG$76,HU$67:HU$76)))</f>
        <v>3143.5185185185182</v>
      </c>
      <c r="HV148" s="35">
        <f>IF(Q$11="x",0,Satokasvi!$H$6*(1+$HF148)*(1+_xlfn.XLOOKUP($HG148,$HG$67:$HG$76,HV$67:HV$76)))</f>
        <v>3143.5185185185182</v>
      </c>
      <c r="HW148" s="35">
        <f>IF(R$11="x",0,Satokasvi!$H$6*(1+$HF148)*(1+_xlfn.XLOOKUP($HG148,$HG$67:$HG$76,HW$67:HW$76)))</f>
        <v>3143.5185185185182</v>
      </c>
      <c r="HX148" s="35">
        <f>IF(S$11="x",0,Satokasvi!$H$6*(1+$HF148)*(1+_xlfn.XLOOKUP($HG148,$HG$67:$HG$76,HX$67:HX$76)))</f>
        <v>3143.5185185185182</v>
      </c>
      <c r="HY148" s="35">
        <f>IF(T$11="x",0,Satokasvi!$H$6*(1+$HF148)*(1+_xlfn.XLOOKUP($HG148,$HG$67:$HG$76,HY$67:HY$76)))</f>
        <v>3143.5185185185182</v>
      </c>
      <c r="HZ148" s="35">
        <f>IF(U$11="x",0,Satokasvi!$H$6*(1+$HF148)*(1+_xlfn.XLOOKUP($HG148,$HG$67:$HG$76,HZ$67:HZ$76)))</f>
        <v>3143.5185185185182</v>
      </c>
      <c r="IA148" s="35">
        <f>IF(V$11="x",0,Satokasvi!$H$6*(1+$HF148)*(1+_xlfn.XLOOKUP($HG148,$HG$67:$HG$76,IA$67:IA$76)))</f>
        <v>3143.5185185185182</v>
      </c>
      <c r="IB148" s="35">
        <f>IF(W$11="x",0,Satokasvi!$H$6*(1+$HF148)*(1+_xlfn.XLOOKUP($HG148,$HG$67:$HG$76,IB$67:IB$76)))</f>
        <v>3143.5185185185182</v>
      </c>
      <c r="IC148" s="35">
        <f>IF(X$11="x",0,Satokasvi!$H$6*(1+$HF148)*(1+_xlfn.XLOOKUP($HG148,$HG$67:$HG$76,IC$67:IC$76)))</f>
        <v>3143.5185185185182</v>
      </c>
      <c r="ID148" s="35">
        <f>IF(Y$11="x",0,Satokasvi!$H$6*(1+$HF148)*(1+_xlfn.XLOOKUP($HG148,$HG$67:$HG$76,ID$67:ID$76)))</f>
        <v>3143.5185185185182</v>
      </c>
      <c r="IE148" s="35">
        <f>IF(Z$11="x",0,Satokasvi!$H$6*(1+$HF148)*(1+_xlfn.XLOOKUP($HG148,$HG$67:$HG$76,IE$67:IE$76)))</f>
        <v>3143.5185185185182</v>
      </c>
      <c r="IF148" s="35">
        <f>IF(AA$11="x",0,Satokasvi!$H$6*(1+$HF148)*(1+_xlfn.XLOOKUP($HG148,$HG$67:$HG$76,IF$67:IF$76)))</f>
        <v>3143.5185185185182</v>
      </c>
    </row>
    <row r="149" spans="2:240" x14ac:dyDescent="0.35">
      <c r="B149" s="15">
        <f t="shared" ca="1" si="151"/>
        <v>4.1454453535536007E-2</v>
      </c>
      <c r="C149" s="15">
        <f t="shared" ca="1" si="151"/>
        <v>0.33493474572453519</v>
      </c>
      <c r="D149" s="15">
        <f t="shared" ca="1" si="151"/>
        <v>0.14124810029307788</v>
      </c>
      <c r="E149" s="15">
        <f t="shared" ca="1" si="151"/>
        <v>0.86207876285685925</v>
      </c>
      <c r="F149" s="15">
        <f t="shared" ca="1" si="151"/>
        <v>4.1537626402715189E-2</v>
      </c>
      <c r="G149" s="15">
        <f t="shared" ca="1" si="151"/>
        <v>0.20052072971839019</v>
      </c>
      <c r="H149" s="15">
        <f t="shared" ca="1" si="151"/>
        <v>0.21692856987384002</v>
      </c>
      <c r="I149" s="15">
        <f t="shared" ca="1" si="151"/>
        <v>0.26725081651291471</v>
      </c>
      <c r="J149" s="15">
        <f t="shared" ca="1" si="151"/>
        <v>0.18651257005506205</v>
      </c>
      <c r="K149" s="15">
        <f t="shared" ca="1" si="151"/>
        <v>0.69769580770928052</v>
      </c>
      <c r="L149" s="15">
        <f t="shared" ca="1" si="151"/>
        <v>0.7213653029914544</v>
      </c>
      <c r="M149" s="15">
        <f t="shared" ca="1" si="151"/>
        <v>0.329955255274618</v>
      </c>
      <c r="N149" s="15">
        <f t="shared" ca="1" si="151"/>
        <v>0.27872780289589461</v>
      </c>
      <c r="O149" s="15">
        <f t="shared" ca="1" si="151"/>
        <v>0.68066141346066733</v>
      </c>
      <c r="P149" s="15">
        <f t="shared" ca="1" si="151"/>
        <v>0.58628885445164758</v>
      </c>
      <c r="Q149" s="15">
        <f t="shared" ca="1" si="151"/>
        <v>0.94421635838652229</v>
      </c>
      <c r="R149" s="15">
        <f t="shared" ca="1" si="150"/>
        <v>0.6899657449114539</v>
      </c>
      <c r="S149" s="15">
        <f t="shared" ca="1" si="150"/>
        <v>0.48242738376146754</v>
      </c>
      <c r="T149" s="15">
        <f t="shared" ca="1" si="152"/>
        <v>0.87518742763060609</v>
      </c>
      <c r="U149" s="15">
        <f t="shared" ca="1" si="152"/>
        <v>0.85036888215086903</v>
      </c>
      <c r="V149" s="15">
        <f t="shared" ca="1" si="152"/>
        <v>0.30193852845741742</v>
      </c>
      <c r="W149" s="15">
        <f t="shared" ca="1" si="152"/>
        <v>0.54412903954177372</v>
      </c>
      <c r="X149" s="15">
        <f t="shared" ca="1" si="152"/>
        <v>0.50411538676084633</v>
      </c>
      <c r="Y149" s="15">
        <f t="shared" ca="1" si="152"/>
        <v>0.68539723441108347</v>
      </c>
      <c r="Z149" s="15">
        <f t="shared" ca="1" si="152"/>
        <v>0.81427476312404823</v>
      </c>
      <c r="AB149" s="5">
        <f ca="1">_xlfn.NORM.INV(B149,Satokasvi!$H$8,Satokasvi!$I$8)*_xlfn.BINOM.INV(1,(1-Satokasvi!$H$15),B149)</f>
        <v>0</v>
      </c>
      <c r="AC149" s="5">
        <f ca="1">_xlfn.NORM.INV(C149,Satokasvi!$H$8,Satokasvi!$I$8)*_xlfn.BINOM.INV(1,(1-Satokasvi!$H$15),C149)</f>
        <v>2393.4182174412786</v>
      </c>
      <c r="AD149" s="5">
        <f ca="1">_xlfn.NORM.INV(D149,Satokasvi!$H$8,Satokasvi!$I$8)*_xlfn.BINOM.INV(1,(1-Satokasvi!$H$15),D149)</f>
        <v>0</v>
      </c>
      <c r="AE149" s="5">
        <f ca="1">_xlfn.NORM.INV(E149,Satokasvi!$H$8,Satokasvi!$I$8)*_xlfn.BINOM.INV(1,(1-Satokasvi!$H$15),E149)</f>
        <v>2772.4266123245529</v>
      </c>
      <c r="AF149" s="5">
        <f ca="1">_xlfn.NORM.INV(F149,Satokasvi!$H$8,Satokasvi!$I$8)*_xlfn.BINOM.INV(1,(1-Satokasvi!$H$15),F149)</f>
        <v>0</v>
      </c>
      <c r="AG149" s="5">
        <f ca="1">_xlfn.NORM.INV(G149,Satokasvi!$H$8,Satokasvi!$I$8)*_xlfn.BINOM.INV(1,(1-Satokasvi!$H$15),G149)</f>
        <v>0</v>
      </c>
      <c r="AH149" s="5">
        <f ca="1">_xlfn.NORM.INV(H149,Satokasvi!$H$8,Satokasvi!$I$8)*_xlfn.BINOM.INV(1,(1-Satokasvi!$H$15),H149)</f>
        <v>0</v>
      </c>
      <c r="AI149" s="5">
        <f ca="1">_xlfn.NORM.INV(I149,Satokasvi!$H$8,Satokasvi!$I$8)*_xlfn.BINOM.INV(1,(1-Satokasvi!$H$15),I149)</f>
        <v>2344.7127656871235</v>
      </c>
      <c r="AJ149" s="5">
        <f ca="1">_xlfn.NORM.INV(J149,Satokasvi!$H$8,Satokasvi!$I$8)*_xlfn.BINOM.INV(1,(1-Satokasvi!$H$15),J149)</f>
        <v>0</v>
      </c>
      <c r="AK149" s="5">
        <f ca="1">_xlfn.NORM.INV(K149,Satokasvi!$H$8,Satokasvi!$I$8)*_xlfn.BINOM.INV(1,(1-Satokasvi!$H$15),K149)</f>
        <v>2629.4462143547812</v>
      </c>
      <c r="AL149" s="5">
        <f ca="1">_xlfn.NORM.INV(L149,Satokasvi!$H$8,Satokasvi!$I$8)*_xlfn.BINOM.INV(1,(1-Satokasvi!$H$15),L149)</f>
        <v>2646.7255493105627</v>
      </c>
      <c r="AM149" s="5">
        <f ca="1">_xlfn.NORM.INV(M149,Satokasvi!$H$8,Satokasvi!$I$8)*_xlfn.BINOM.INV(1,(1-Satokasvi!$H$15),M149)</f>
        <v>2389.9908193783162</v>
      </c>
      <c r="AN149" s="5">
        <f ca="1">_xlfn.NORM.INV(N149,Satokasvi!$H$8,Satokasvi!$I$8)*_xlfn.BINOM.INV(1,(1-Satokasvi!$H$15),N149)</f>
        <v>2353.3437564027595</v>
      </c>
      <c r="AO149" s="5">
        <f ca="1">_xlfn.NORM.INV(O149,Satokasvi!$H$8,Satokasvi!$I$8)*_xlfn.BINOM.INV(1,(1-Satokasvi!$H$15),O149)</f>
        <v>2617.3872835401667</v>
      </c>
      <c r="AP149" s="5">
        <f ca="1">_xlfn.NORM.INV(P149,Satokasvi!$H$8,Satokasvi!$I$8)*_xlfn.BINOM.INV(1,(1-Satokasvi!$H$15),P149)</f>
        <v>2554.5021883933841</v>
      </c>
      <c r="AQ149" s="5">
        <f ca="1">_xlfn.NORM.INV(Q149,Satokasvi!$H$8,Satokasvi!$I$8)*_xlfn.BINOM.INV(1,(1-Satokasvi!$H$15),Q149)</f>
        <v>2897.7969882583247</v>
      </c>
      <c r="AR149" s="5">
        <f ca="1">_xlfn.NORM.INV(R149,Satokasvi!$H$8,Satokasvi!$I$8)*_xlfn.BINOM.INV(1,(1-Satokasvi!$H$15),R149)</f>
        <v>2623.9383132448916</v>
      </c>
      <c r="AS149" s="5">
        <f ca="1">_xlfn.NORM.INV(S149,Satokasvi!$H$8,Satokasvi!$I$8)*_xlfn.BINOM.INV(1,(1-Satokasvi!$H$15),S149)</f>
        <v>2488.9844324330397</v>
      </c>
      <c r="AT149" s="5">
        <f ca="1">_xlfn.NORM.INV(T149,Satokasvi!$H$8,Satokasvi!$I$8)*_xlfn.BINOM.INV(1,(1-Satokasvi!$H$15),T149)</f>
        <v>2787.815086973309</v>
      </c>
      <c r="AU149" s="5">
        <f ca="1">_xlfn.NORM.INV(U149,Satokasvi!$H$8,Satokasvi!$I$8)*_xlfn.BINOM.INV(1,(1-Satokasvi!$H$15),U149)</f>
        <v>2759.5041989479992</v>
      </c>
      <c r="AV149" s="5">
        <f ca="1">_xlfn.NORM.INV(V149,Satokasvi!$H$8,Satokasvi!$I$8)*_xlfn.BINOM.INV(1,(1-Satokasvi!$H$15),V149)</f>
        <v>2370.2916975323606</v>
      </c>
      <c r="AW149" s="5">
        <f ca="1">_xlfn.NORM.INV(W149,Satokasvi!$H$8,Satokasvi!$I$8)*_xlfn.BINOM.INV(1,(1-Satokasvi!$H$15),W149)</f>
        <v>2527.7104112338188</v>
      </c>
      <c r="AX149" s="5">
        <f ca="1">_xlfn.NORM.INV(X149,Satokasvi!$H$8,Satokasvi!$I$8)*_xlfn.BINOM.INV(1,(1-Satokasvi!$H$15),X149)</f>
        <v>2502.5789819450556</v>
      </c>
      <c r="AY149" s="5">
        <f ca="1">_xlfn.NORM.INV(Y149,Satokasvi!$H$8,Satokasvi!$I$8)*_xlfn.BINOM.INV(1,(1-Satokasvi!$H$15),Y149)</f>
        <v>2620.7113433526824</v>
      </c>
      <c r="AZ149" s="5">
        <f ca="1">_xlfn.NORM.INV(Z149,Satokasvi!$H$8,Satokasvi!$I$8)*_xlfn.BINOM.INV(1,(1-Satokasvi!$H$15),Z149)</f>
        <v>2723.4399258855224</v>
      </c>
      <c r="BB149" s="5">
        <f ca="1">IF(C$11="x",0,_xlfn.NORM.INV(B149,Satokasvi!$H$8,Satokasvi!$I$8)*IF(C$8="x",(1+Toimenpiteet!$C$7),1)*IF(C$9="x",(1+Toimenpiteet!$C$34),1)*(1+C$30)*_xlfn.BINOM.INV(1,(1-(Satokasvi!$H$15*(1+C$41))),B149))</f>
        <v>0</v>
      </c>
      <c r="BC149" s="5">
        <f ca="1">IF(D$11="x",0,_xlfn.NORM.INV(C149,Satokasvi!$H$8,Satokasvi!$I$8)*IF(D$8="x",(1+Toimenpiteet!$C$7),1)*IF(D$9="x",(1+Toimenpiteet!$C$34),1)*(1+D$30)*_xlfn.BINOM.INV(1,(1-(Satokasvi!$H$15*(1+D$41))),C149))</f>
        <v>2393.4182174412786</v>
      </c>
      <c r="BD149" s="5">
        <f ca="1">IF(E$11="x",0,_xlfn.NORM.INV(D149,Satokasvi!$H$8,Satokasvi!$I$8)*IF(E$8="x",(1+Toimenpiteet!$C$7),1)*IF(E$9="x",(1+Toimenpiteet!$C$34),1)*(1+E$30)*_xlfn.BINOM.INV(1,(1-(Satokasvi!$H$15*(1+E$41))),D149))</f>
        <v>0</v>
      </c>
      <c r="BE149" s="5">
        <f ca="1">IF(F$11="x",0,_xlfn.NORM.INV(E149,Satokasvi!$H$8,Satokasvi!$I$8)*IF(F$8="x",(1+Toimenpiteet!$C$7),1)*IF(F$9="x",(1+Toimenpiteet!$C$34),1)*(1+F$30)*_xlfn.BINOM.INV(1,(1-(Satokasvi!$H$15*(1+F$41))),E149))</f>
        <v>2772.4266123245529</v>
      </c>
      <c r="BF149" s="5">
        <f ca="1">IF(G$11="x",0,_xlfn.NORM.INV(F149,Satokasvi!$H$8,Satokasvi!$I$8)*IF(G$8="x",(1+Toimenpiteet!$C$7),1)*IF(G$9="x",(1+Toimenpiteet!$C$34),1)*(1+G$30)*_xlfn.BINOM.INV(1,(1-(Satokasvi!$H$15*(1+G$41))),F149))</f>
        <v>0</v>
      </c>
      <c r="BG149" s="5">
        <f ca="1">IF(H$11="x",0,_xlfn.NORM.INV(G149,Satokasvi!$H$8,Satokasvi!$I$8)*IF(H$8="x",(1+Toimenpiteet!$C$7),1)*IF(H$9="x",(1+Toimenpiteet!$C$34),1)*(1+H$30)*_xlfn.BINOM.INV(1,(1-(Satokasvi!$H$15*(1+H$41))),G149))</f>
        <v>0</v>
      </c>
      <c r="BH149" s="5">
        <f ca="1">IF(I$11="x",0,_xlfn.NORM.INV(H149,Satokasvi!$H$8,Satokasvi!$I$8)*IF(I$8="x",(1+Toimenpiteet!$C$7),1)*IF(I$9="x",(1+Toimenpiteet!$C$34),1)*(1+I$30)*_xlfn.BINOM.INV(1,(1-(Satokasvi!$H$15*(1+I$41))),H149))</f>
        <v>0</v>
      </c>
      <c r="BI149" s="5">
        <f ca="1">IF(J$11="x",0,_xlfn.NORM.INV(I149,Satokasvi!$H$8,Satokasvi!$I$8)*IF(J$8="x",(1+Toimenpiteet!$C$7),1)*IF(J$9="x",(1+Toimenpiteet!$C$34),1)*(1+J$30)*_xlfn.BINOM.INV(1,(1-(Satokasvi!$H$15*(1+J$41))),I149))</f>
        <v>2344.7127656871235</v>
      </c>
      <c r="BJ149" s="5">
        <f ca="1">IF(K$11="x",0,_xlfn.NORM.INV(J149,Satokasvi!$H$8,Satokasvi!$I$8)*IF(K$8="x",(1+Toimenpiteet!$C$7),1)*IF(K$9="x",(1+Toimenpiteet!$C$34),1)*(1+K$30)*_xlfn.BINOM.INV(1,(1-(Satokasvi!$H$15*(1+K$41))),J149))</f>
        <v>0</v>
      </c>
      <c r="BK149" s="5">
        <f ca="1">IF(L$11="x",0,_xlfn.NORM.INV(K149,Satokasvi!$H$8,Satokasvi!$I$8)*IF(L$8="x",(1+Toimenpiteet!$C$7),1)*IF(L$9="x",(1+Toimenpiteet!$C$34),1)*(1+L$30)*_xlfn.BINOM.INV(1,(1-(Satokasvi!$H$15*(1+L$41))),K149))</f>
        <v>2629.4462143547812</v>
      </c>
      <c r="BL149" s="5">
        <f ca="1">IF(M$11="x",0,_xlfn.NORM.INV(L149,Satokasvi!$H$8,Satokasvi!$I$8)*IF(M$8="x",(1+Toimenpiteet!$C$7),1)*IF(M$9="x",(1+Toimenpiteet!$C$34),1)*(1+M$30)*_xlfn.BINOM.INV(1,(1-(Satokasvi!$H$15*(1+M$41))),L149))</f>
        <v>2646.7255493105627</v>
      </c>
      <c r="BM149" s="5">
        <f ca="1">IF(N$11="x",0,_xlfn.NORM.INV(M149,Satokasvi!$H$8,Satokasvi!$I$8)*IF(N$8="x",(1+Toimenpiteet!$C$7),1)*IF(N$9="x",(1+Toimenpiteet!$C$34),1)*(1+N$30)*_xlfn.BINOM.INV(1,(1-(Satokasvi!$H$15*(1+N$41))),M149))</f>
        <v>2389.9908193783162</v>
      </c>
      <c r="BN149" s="5">
        <f ca="1">IF(O$11="x",0,_xlfn.NORM.INV(N149,Satokasvi!$H$8,Satokasvi!$I$8)*IF(O$8="x",(1+Toimenpiteet!$C$7),1)*IF(O$9="x",(1+Toimenpiteet!$C$34),1)*(1+O$30)*_xlfn.BINOM.INV(1,(1-(Satokasvi!$H$15*(1+O$41))),N149))</f>
        <v>2353.3437564027595</v>
      </c>
      <c r="BO149" s="5">
        <f ca="1">IF(P$11="x",0,_xlfn.NORM.INV(O149,Satokasvi!$H$8,Satokasvi!$I$8)*IF(P$8="x",(1+Toimenpiteet!$C$7),1)*IF(P$9="x",(1+Toimenpiteet!$C$34),1)*(1+P$30)*_xlfn.BINOM.INV(1,(1-(Satokasvi!$H$15*(1+P$41))),O149))</f>
        <v>2617.3872835401667</v>
      </c>
      <c r="BP149" s="5">
        <f ca="1">IF(Q$11="x",0,_xlfn.NORM.INV(P149,Satokasvi!$H$8,Satokasvi!$I$8)*IF(Q$8="x",(1+Toimenpiteet!$C$7),1)*IF(Q$9="x",(1+Toimenpiteet!$C$34),1)*(1+Q$30)*_xlfn.BINOM.INV(1,(1-(Satokasvi!$H$15*(1+Q$41))),P149))</f>
        <v>2554.5021883933841</v>
      </c>
      <c r="BQ149" s="5">
        <f ca="1">IF(R$11="x",0,_xlfn.NORM.INV(Q149,Satokasvi!$H$8,Satokasvi!$I$8)*IF(R$8="x",(1+Toimenpiteet!$C$7),1)*IF(R$9="x",(1+Toimenpiteet!$C$34),1)*(1+R$30)*_xlfn.BINOM.INV(1,(1-(Satokasvi!$H$15*(1+R$41))),Q149))</f>
        <v>2897.7969882583247</v>
      </c>
      <c r="BR149" s="5">
        <f ca="1">IF(S$11="x",0,_xlfn.NORM.INV(R149,Satokasvi!$H$8,Satokasvi!$I$8)*IF(S$8="x",(1+Toimenpiteet!$C$7),1)*IF(S$9="x",(1+Toimenpiteet!$C$34),1)*(1+S$30)*_xlfn.BINOM.INV(1,(1-(Satokasvi!$H$15*(1+S$41))),R149))</f>
        <v>2623.9383132448916</v>
      </c>
      <c r="BS149" s="5">
        <f ca="1">IF(T$11="x",0,_xlfn.NORM.INV(S149,Satokasvi!$H$8,Satokasvi!$I$8)*IF(T$8="x",(1+Toimenpiteet!$C$7),1)*IF(T$9="x",(1+Toimenpiteet!$C$34),1)*(1+T$30)*_xlfn.BINOM.INV(1,(1-(Satokasvi!$H$15*(1+T$41))),S149))</f>
        <v>2488.9844324330397</v>
      </c>
      <c r="BT149" s="5">
        <f ca="1">IF(U$11="x",0,_xlfn.NORM.INV(T149,Satokasvi!$H$8,Satokasvi!$I$8)*IF(U$8="x",(1+Toimenpiteet!$C$7),1)*IF(U$9="x",(1+Toimenpiteet!$C$34),1)*(1+U$30)*_xlfn.BINOM.INV(1,(1-(Satokasvi!$H$15*(1+U$41))),T149))</f>
        <v>2787.815086973309</v>
      </c>
      <c r="BU149" s="5">
        <f ca="1">IF(V$11="x",0,_xlfn.NORM.INV(U149,Satokasvi!$H$8,Satokasvi!$I$8)*IF(V$8="x",(1+Toimenpiteet!$C$7),1)*IF(V$9="x",(1+Toimenpiteet!$C$34),1)*(1+V$30)*_xlfn.BINOM.INV(1,(1-(Satokasvi!$H$15*(1+V$41))),U149))</f>
        <v>2759.5041989479992</v>
      </c>
      <c r="BV149" s="5">
        <f ca="1">IF(W$11="x",0,_xlfn.NORM.INV(V149,Satokasvi!$H$8,Satokasvi!$I$8)*IF(W$8="x",(1+Toimenpiteet!$C$7),1)*IF(W$9="x",(1+Toimenpiteet!$C$34),1)*(1+W$30)*_xlfn.BINOM.INV(1,(1-(Satokasvi!$H$15*(1+W$41))),V149))</f>
        <v>2370.2916975323606</v>
      </c>
      <c r="BW149" s="5">
        <f ca="1">IF(X$11="x",0,_xlfn.NORM.INV(W149,Satokasvi!$H$8,Satokasvi!$I$8)*IF(X$8="x",(1+Toimenpiteet!$C$7),1)*IF(X$9="x",(1+Toimenpiteet!$C$34),1)*(1+X$30)*_xlfn.BINOM.INV(1,(1-(Satokasvi!$H$15*(1+X$41))),W149))</f>
        <v>2527.7104112338188</v>
      </c>
      <c r="BX149" s="5">
        <f ca="1">IF(Y$11="x",0,_xlfn.NORM.INV(X149,Satokasvi!$H$8,Satokasvi!$I$8)*IF(Y$8="x",(1+Toimenpiteet!$C$7),1)*IF(Y$9="x",(1+Toimenpiteet!$C$34),1)*(1+Y$30)*_xlfn.BINOM.INV(1,(1-(Satokasvi!$H$15*(1+Y$41))),X149))</f>
        <v>2502.5789819450556</v>
      </c>
      <c r="BY149" s="5">
        <f ca="1">IF(Z$11="x",0,_xlfn.NORM.INV(Y149,Satokasvi!$H$8,Satokasvi!$I$8)*IF(Z$8="x",(1+Toimenpiteet!$C$7),1)*IF(Z$9="x",(1+Toimenpiteet!$C$34),1)*(1+Z$30)*_xlfn.BINOM.INV(1,(1-(Satokasvi!$H$15*(1+Z$41))),Y149))</f>
        <v>2620.7113433526824</v>
      </c>
      <c r="BZ149" s="5">
        <f ca="1">IF(AA$11="x",0,_xlfn.NORM.INV(Z149,Satokasvi!$H$8,Satokasvi!$I$8)*IF(AA$8="x",(1+Toimenpiteet!$C$7),1)*IF(AA$9="x",(1+Toimenpiteet!$C$34),1)*(1+AA$30)*_xlfn.BINOM.INV(1,(1-(Satokasvi!$H$15*(1+AA$41))),Z149))</f>
        <v>2723.4399258855224</v>
      </c>
      <c r="CB149" s="35">
        <f ca="1">_xlfn.NORM.INV(RAND(),Satokasvi!$H$13,Satokasvi!$I$13)</f>
        <v>157.07998547591083</v>
      </c>
      <c r="CC149" s="35">
        <f ca="1">_xlfn.NORM.INV(RAND(),Satokasvi!$H$13,Satokasvi!$I$13)</f>
        <v>166.98764415519204</v>
      </c>
      <c r="CD149" s="35">
        <f ca="1">_xlfn.NORM.INV(RAND(),Satokasvi!$H$13,Satokasvi!$I$13)</f>
        <v>63.633882871952352</v>
      </c>
      <c r="CE149" s="35">
        <f ca="1">_xlfn.NORM.INV(RAND(),Satokasvi!$H$13,Satokasvi!$I$13)</f>
        <v>217.34631870112037</v>
      </c>
      <c r="CF149" s="35">
        <f ca="1">_xlfn.NORM.INV(RAND(),Satokasvi!$H$13,Satokasvi!$I$13)</f>
        <v>190.57071911991912</v>
      </c>
      <c r="CG149" s="35">
        <f ca="1">_xlfn.NORM.INV(RAND(),Satokasvi!$H$13,Satokasvi!$I$13)</f>
        <v>172.1559599430783</v>
      </c>
      <c r="CH149" s="35">
        <f ca="1">_xlfn.NORM.INV(RAND(),Satokasvi!$H$13,Satokasvi!$I$13)</f>
        <v>289.03256620536365</v>
      </c>
      <c r="CI149" s="35">
        <f ca="1">_xlfn.NORM.INV(RAND(),Satokasvi!$H$13,Satokasvi!$I$13)</f>
        <v>213.50581587389354</v>
      </c>
      <c r="CJ149" s="35">
        <f ca="1">_xlfn.NORM.INV(RAND(),Satokasvi!$H$13,Satokasvi!$I$13)</f>
        <v>304.92483706886117</v>
      </c>
      <c r="CK149" s="35">
        <f ca="1">_xlfn.NORM.INV(RAND(),Satokasvi!$H$13,Satokasvi!$I$13)</f>
        <v>117.63439661021803</v>
      </c>
      <c r="CL149" s="35">
        <f ca="1">_xlfn.NORM.INV(RAND(),Satokasvi!$H$13,Satokasvi!$I$13)</f>
        <v>196.7500501948424</v>
      </c>
      <c r="CM149" s="35">
        <f ca="1">_xlfn.NORM.INV(RAND(),Satokasvi!$H$13,Satokasvi!$I$13)</f>
        <v>252.05012875909387</v>
      </c>
      <c r="CN149" s="35">
        <f ca="1">_xlfn.NORM.INV(RAND(),Satokasvi!$H$13,Satokasvi!$I$13)</f>
        <v>198.21761366602689</v>
      </c>
      <c r="CO149" s="35">
        <f ca="1">_xlfn.NORM.INV(RAND(),Satokasvi!$H$13,Satokasvi!$I$13)</f>
        <v>229.91658257802158</v>
      </c>
      <c r="CP149" s="35">
        <f ca="1">_xlfn.NORM.INV(RAND(),Satokasvi!$H$13,Satokasvi!$I$13)</f>
        <v>173.44762029113588</v>
      </c>
      <c r="CQ149" s="35">
        <f ca="1">_xlfn.NORM.INV(RAND(),Satokasvi!$H$13,Satokasvi!$I$13)</f>
        <v>277.59809674708276</v>
      </c>
      <c r="CR149" s="35">
        <f ca="1">_xlfn.NORM.INV(RAND(),Satokasvi!$H$13,Satokasvi!$I$13)</f>
        <v>130.25965655576442</v>
      </c>
      <c r="CS149" s="35">
        <f ca="1">_xlfn.NORM.INV(RAND(),Satokasvi!$H$13,Satokasvi!$I$13)</f>
        <v>245.11652205331808</v>
      </c>
      <c r="CT149" s="35">
        <f ca="1">_xlfn.NORM.INV(RAND(),Satokasvi!$H$13,Satokasvi!$I$13)</f>
        <v>170.4899110746056</v>
      </c>
      <c r="CU149" s="35">
        <f ca="1">_xlfn.NORM.INV(RAND(),Satokasvi!$H$13,Satokasvi!$I$13)</f>
        <v>211.64372581856557</v>
      </c>
      <c r="CV149" s="35">
        <f ca="1">_xlfn.NORM.INV(RAND(),Satokasvi!$H$13,Satokasvi!$I$13)</f>
        <v>293.01607126373335</v>
      </c>
      <c r="CW149" s="35">
        <f ca="1">_xlfn.NORM.INV(RAND(),Satokasvi!$H$13,Satokasvi!$I$13)</f>
        <v>315.41390630796423</v>
      </c>
      <c r="CX149" s="35">
        <f ca="1">_xlfn.NORM.INV(RAND(),Satokasvi!$H$13,Satokasvi!$I$13)</f>
        <v>277.89020469485547</v>
      </c>
      <c r="CY149" s="35">
        <f ca="1">_xlfn.NORM.INV(RAND(),Satokasvi!$H$13,Satokasvi!$I$13)</f>
        <v>177.20221281878975</v>
      </c>
      <c r="CZ149" s="35">
        <f ca="1">_xlfn.NORM.INV(RAND(),Satokasvi!$H$13,Satokasvi!$I$13)</f>
        <v>173.61704095795466</v>
      </c>
      <c r="DB149" s="37">
        <f ca="1">(AB149*(CB149/1000)+(Satokasvi!$E$28-Satokasvi!$E$7))/(1+$C$13)^DB$61</f>
        <v>-257.28155339805824</v>
      </c>
      <c r="DC149" s="37">
        <f ca="1">(AC149*(CC149/1000)+(Satokasvi!$E$28-Satokasvi!$E$7))/(1+$C$13)^DC$61</f>
        <v>126.94058781095136</v>
      </c>
      <c r="DD149" s="37">
        <f ca="1">(AD149*(CD149/1000)+(Satokasvi!$E$28-Satokasvi!$E$7))/(1+$C$13)^DD$61</f>
        <v>-242.51253972858729</v>
      </c>
      <c r="DE149" s="37">
        <f ca="1">(AE149*(CE149/1000)+(Satokasvi!$E$28-Satokasvi!$E$7))/(1+$C$13)^DE$61</f>
        <v>299.93254167220584</v>
      </c>
      <c r="DF149" s="37">
        <f ca="1">(AF149*(CF149/1000)+(Satokasvi!$E$28-Satokasvi!$E$7))/(1+$C$13)^DF$61</f>
        <v>-228.59132786180348</v>
      </c>
      <c r="DG149" s="37">
        <f ca="1">(AG149*(CG149/1000)+(Satokasvi!$E$28-Satokasvi!$E$7))/(1+$C$13)^DG$61</f>
        <v>-221.93332802116842</v>
      </c>
      <c r="DH149" s="37">
        <f ca="1">(AH149*(CH149/1000)+(Satokasvi!$E$28-Satokasvi!$E$7))/(1+$C$13)^DH$61</f>
        <v>-215.46925050598875</v>
      </c>
      <c r="DI149" s="37">
        <f ca="1">(AI149*(CI149/1000)+(Satokasvi!$E$28-Satokasvi!$E$7))/(1+$C$13)^DI$61</f>
        <v>185.99256130984432</v>
      </c>
      <c r="DJ149" s="37">
        <f ca="1">(AJ149*(CJ149/1000)+(Satokasvi!$E$28-Satokasvi!$E$7))/(1+$C$13)^DJ$61</f>
        <v>-203.10043407106113</v>
      </c>
      <c r="DK149" s="37">
        <f ca="1">(AK149*(CK149/1000)+(Satokasvi!$E$28-Satokasvi!$E$7))/(1+$C$13)^DK$61</f>
        <v>32.97327090117998</v>
      </c>
      <c r="DL149" s="37">
        <f ca="1">(AL149*(CL149/1000)+(Satokasvi!$E$28-Satokasvi!$E$7))/(1+$C$13)^DL$61</f>
        <v>184.75446244136512</v>
      </c>
      <c r="DM149" s="37">
        <f ca="1">(AM149*(CM149/1000)+(Satokasvi!$E$28-Satokasvi!$E$7))/(1+$C$13)^DM$61</f>
        <v>236.64381374894438</v>
      </c>
      <c r="DN149" s="37">
        <f ca="1">(AN149*(CN149/1000)+(Satokasvi!$E$28-Satokasvi!$E$7))/(1+$C$13)^DN$61</f>
        <v>137.19411524878402</v>
      </c>
      <c r="DO149" s="37">
        <f ca="1">(AO149*(CO149/1000)+(Satokasvi!$E$28-Satokasvi!$E$7))/(1+$C$13)^DO$61</f>
        <v>222.65174354994781</v>
      </c>
      <c r="DP149" s="37">
        <f ca="1">(AP149*(CP149/1000)+(Satokasvi!$E$28-Satokasvi!$E$7))/(1+$C$13)^DP$61</f>
        <v>114.29784969050037</v>
      </c>
      <c r="DQ149" s="37">
        <f ca="1">(AQ149*(CQ149/1000)+(Satokasvi!$E$28-Satokasvi!$E$7))/(1+$C$13)^DQ$61</f>
        <v>336.15053542309124</v>
      </c>
      <c r="DR149" s="37">
        <f ca="1">(AR149*(CR149/1000)+(Satokasvi!$E$28-Satokasvi!$E$7))/(1+$C$13)^DR$61</f>
        <v>46.461211552357739</v>
      </c>
      <c r="DS149" s="37">
        <f ca="1">(AS149*(CS149/1000)+(Satokasvi!$E$28-Satokasvi!$E$7))/(1+$C$13)^DS$61</f>
        <v>202.70471443470694</v>
      </c>
      <c r="DT149" s="37">
        <f ca="1">(AT149*(CT149/1000)+(Satokasvi!$E$28-Satokasvi!$E$7))/(1+$C$13)^DT$61</f>
        <v>119.9279271956279</v>
      </c>
      <c r="DU149" s="37">
        <f ca="1">(AU149*(CU149/1000)+(Satokasvi!$E$28-Satokasvi!$E$7))/(1+$C$13)^DU$61</f>
        <v>176.64014483345247</v>
      </c>
      <c r="DV149" s="37">
        <f ca="1">(AV149*(CV149/1000)+(Satokasvi!$E$28-Satokasvi!$E$7))/(1+$C$13)^DV$61</f>
        <v>230.89545467267743</v>
      </c>
      <c r="DW149" s="37">
        <f ca="1">(AW149*(CW149/1000)+(Satokasvi!$E$28-Satokasvi!$E$7))/(1+$C$13)^DW$61</f>
        <v>277.79033864306604</v>
      </c>
      <c r="DX149" s="37">
        <f ca="1">(AX149*(CX149/1000)+(Satokasvi!$E$28-Satokasvi!$E$7))/(1+$C$13)^DX$61</f>
        <v>218.10150359815771</v>
      </c>
      <c r="DY149" s="37">
        <f ca="1">(AY149*(CY149/1000)+(Satokasvi!$E$28-Satokasvi!$E$7))/(1+$C$13)^DY$61</f>
        <v>98.089545108233324</v>
      </c>
      <c r="DZ149" s="37">
        <f ca="1">(AZ149*(CZ149/1000)+(Satokasvi!$E$28-Satokasvi!$E$7))/(1+$C$13)^DZ$61</f>
        <v>99.263431052270036</v>
      </c>
      <c r="EB149" s="37">
        <f ca="1">IF(C$11="x",Toimenpiteet!$E$115,BB149*(CB149/1000)+(Satokasvi!$E$28-Satokasvi!$E$7)+IF(C$8="x",Toimenpiteet!$E$29,0)+IF(C$9="x",Toimenpiteet!$E$60,0)+IF(C$10="x",Toimenpiteet!$E$88,0))/(1+$C$13)^EB$61</f>
        <v>-257.28155339805824</v>
      </c>
      <c r="EC149" s="37">
        <f ca="1">IF(D$11="x",Toimenpiteet!$E$115,BC149*(CC149/1000)+(Satokasvi!$E$28-Satokasvi!$E$7)+IF(D$8="x",Toimenpiteet!$E$29,0)+IF(D$9="x",Toimenpiteet!$E$60,0)+IF(D$10="x",Toimenpiteet!$E$88,0))/(1+$C$13)^EC$61</f>
        <v>126.94058781095136</v>
      </c>
      <c r="ED149" s="37">
        <f ca="1">IF(E$11="x",Toimenpiteet!$E$115,BD149*(CD149/1000)+(Satokasvi!$E$28-Satokasvi!$E$7)+IF(E$8="x",Toimenpiteet!$E$29,0)+IF(E$9="x",Toimenpiteet!$E$60,0)+IF(E$10="x",Toimenpiteet!$E$88,0))/(1+$C$13)^ED$61</f>
        <v>-242.51253972858729</v>
      </c>
      <c r="EE149" s="37">
        <f ca="1">IF(F$11="x",Toimenpiteet!$E$115,BE149*(CE149/1000)+(Satokasvi!$E$28-Satokasvi!$E$7)+IF(F$8="x",Toimenpiteet!$E$29,0)+IF(F$9="x",Toimenpiteet!$E$60,0)+IF(F$10="x",Toimenpiteet!$E$88,0))/(1+$C$13)^EE$61</f>
        <v>299.93254167220584</v>
      </c>
      <c r="EF149" s="37">
        <f ca="1">IF(G$11="x",Toimenpiteet!$E$115,BF149*(CF149/1000)+(Satokasvi!$E$28-Satokasvi!$E$7)+IF(G$8="x",Toimenpiteet!$E$29,0)+IF(G$9="x",Toimenpiteet!$E$60,0)+IF(G$10="x",Toimenpiteet!$E$88,0))/(1+$C$13)^EF$61</f>
        <v>-228.59132786180348</v>
      </c>
      <c r="EG149" s="37">
        <f ca="1">IF(H$11="x",Toimenpiteet!$E$115,BG149*(CG149/1000)+(Satokasvi!$E$28-Satokasvi!$E$7)+IF(H$8="x",Toimenpiteet!$E$29,0)+IF(H$9="x",Toimenpiteet!$E$60,0)+IF(H$10="x",Toimenpiteet!$E$88,0))/(1+$C$13)^EG$61</f>
        <v>-221.93332802116842</v>
      </c>
      <c r="EH149" s="37">
        <f ca="1">IF(I$11="x",Toimenpiteet!$E$115,BH149*(CH149/1000)+(Satokasvi!$E$28-Satokasvi!$E$7)+IF(I$8="x",Toimenpiteet!$E$29,0)+IF(I$9="x",Toimenpiteet!$E$60,0)+IF(I$10="x",Toimenpiteet!$E$88,0))/(1+$C$13)^EH$61</f>
        <v>-215.46925050598875</v>
      </c>
      <c r="EI149" s="37">
        <f ca="1">IF(J$11="x",Toimenpiteet!$E$115,BI149*(CI149/1000)+(Satokasvi!$E$28-Satokasvi!$E$7)+IF(J$8="x",Toimenpiteet!$E$29,0)+IF(J$9="x",Toimenpiteet!$E$60,0)+IF(J$10="x",Toimenpiteet!$E$88,0))/(1+$C$13)^EI$61</f>
        <v>185.99256130984432</v>
      </c>
      <c r="EJ149" s="37">
        <f ca="1">IF(K$11="x",Toimenpiteet!$E$115,BJ149*(CJ149/1000)+(Satokasvi!$E$28-Satokasvi!$E$7)+IF(K$8="x",Toimenpiteet!$E$29,0)+IF(K$9="x",Toimenpiteet!$E$60,0)+IF(K$10="x",Toimenpiteet!$E$88,0))/(1+$C$13)^EJ$61</f>
        <v>-203.10043407106113</v>
      </c>
      <c r="EK149" s="37">
        <f ca="1">IF(L$11="x",Toimenpiteet!$E$115,BK149*(CK149/1000)+(Satokasvi!$E$28-Satokasvi!$E$7)+IF(L$8="x",Toimenpiteet!$E$29,0)+IF(L$9="x",Toimenpiteet!$E$60,0)+IF(L$10="x",Toimenpiteet!$E$88,0))/(1+$C$13)^EK$61</f>
        <v>32.97327090117998</v>
      </c>
      <c r="EL149" s="37">
        <f ca="1">IF(M$11="x",Toimenpiteet!$E$115,BL149*(CL149/1000)+(Satokasvi!$E$28-Satokasvi!$E$7)+IF(M$8="x",Toimenpiteet!$E$29,0)+IF(M$9="x",Toimenpiteet!$E$60,0)+IF(M$10="x",Toimenpiteet!$E$88,0))/(1+$C$13)^EL$61</f>
        <v>184.75446244136512</v>
      </c>
      <c r="EM149" s="37">
        <f ca="1">IF(N$11="x",Toimenpiteet!$E$115,BM149*(CM149/1000)+(Satokasvi!$E$28-Satokasvi!$E$7)+IF(N$8="x",Toimenpiteet!$E$29,0)+IF(N$9="x",Toimenpiteet!$E$60,0)+IF(N$10="x",Toimenpiteet!$E$88,0))/(1+$C$13)^EM$61</f>
        <v>236.64381374894438</v>
      </c>
      <c r="EN149" s="37">
        <f ca="1">IF(O$11="x",Toimenpiteet!$E$115,BN149*(CN149/1000)+(Satokasvi!$E$28-Satokasvi!$E$7)+IF(O$8="x",Toimenpiteet!$E$29,0)+IF(O$9="x",Toimenpiteet!$E$60,0)+IF(O$10="x",Toimenpiteet!$E$88,0))/(1+$C$13)^EN$61</f>
        <v>137.19411524878402</v>
      </c>
      <c r="EO149" s="37">
        <f ca="1">IF(P$11="x",Toimenpiteet!$E$115,BO149*(CO149/1000)+(Satokasvi!$E$28-Satokasvi!$E$7)+IF(P$8="x",Toimenpiteet!$E$29,0)+IF(P$9="x",Toimenpiteet!$E$60,0)+IF(P$10="x",Toimenpiteet!$E$88,0))/(1+$C$13)^EO$61</f>
        <v>222.65174354994781</v>
      </c>
      <c r="EP149" s="37">
        <f ca="1">IF(Q$11="x",Toimenpiteet!$E$115,BP149*(CP149/1000)+(Satokasvi!$E$28-Satokasvi!$E$7)+IF(Q$8="x",Toimenpiteet!$E$29,0)+IF(Q$9="x",Toimenpiteet!$E$60,0)+IF(Q$10="x",Toimenpiteet!$E$88,0))/(1+$C$13)^EP$61</f>
        <v>114.29784969050037</v>
      </c>
      <c r="EQ149" s="37">
        <f ca="1">IF(R$11="x",Toimenpiteet!$E$115,BQ149*(CQ149/1000)+(Satokasvi!$E$28-Satokasvi!$E$7)+IF(R$8="x",Toimenpiteet!$E$29,0)+IF(R$9="x",Toimenpiteet!$E$60,0)+IF(R$10="x",Toimenpiteet!$E$88,0))/(1+$C$13)^EQ$61</f>
        <v>336.15053542309124</v>
      </c>
      <c r="ER149" s="37">
        <f ca="1">IF(S$11="x",Toimenpiteet!$E$115,BR149*(CR149/1000)+(Satokasvi!$E$28-Satokasvi!$E$7)+IF(S$8="x",Toimenpiteet!$E$29,0)+IF(S$9="x",Toimenpiteet!$E$60,0)+IF(S$10="x",Toimenpiteet!$E$88,0))/(1+$C$13)^ER$61</f>
        <v>46.461211552357739</v>
      </c>
      <c r="ES149" s="37">
        <f ca="1">IF(T$11="x",Toimenpiteet!$E$115,BS149*(CS149/1000)+(Satokasvi!$E$28-Satokasvi!$E$7)+IF(T$8="x",Toimenpiteet!$E$29,0)+IF(T$9="x",Toimenpiteet!$E$60,0)+IF(T$10="x",Toimenpiteet!$E$88,0))/(1+$C$13)^ES$61</f>
        <v>202.70471443470694</v>
      </c>
      <c r="ET149" s="37">
        <f ca="1">IF(U$11="x",Toimenpiteet!$E$115,BT149*(CT149/1000)+(Satokasvi!$E$28-Satokasvi!$E$7)+IF(U$8="x",Toimenpiteet!$E$29,0)+IF(U$9="x",Toimenpiteet!$E$60,0)+IF(U$10="x",Toimenpiteet!$E$88,0))/(1+$C$13)^ET$61</f>
        <v>119.9279271956279</v>
      </c>
      <c r="EU149" s="37">
        <f ca="1">IF(V$11="x",Toimenpiteet!$E$115,BU149*(CU149/1000)+(Satokasvi!$E$28-Satokasvi!$E$7)+IF(V$8="x",Toimenpiteet!$E$29,0)+IF(V$9="x",Toimenpiteet!$E$60,0)+IF(V$10="x",Toimenpiteet!$E$88,0))/(1+$C$13)^EU$61</f>
        <v>176.64014483345247</v>
      </c>
      <c r="EV149" s="37">
        <f ca="1">IF(W$11="x",Toimenpiteet!$E$115,BV149*(CV149/1000)+(Satokasvi!$E$28-Satokasvi!$E$7)+IF(W$8="x",Toimenpiteet!$E$29,0)+IF(W$9="x",Toimenpiteet!$E$60,0)+IF(W$10="x",Toimenpiteet!$E$88,0))/(1+$C$13)^EV$61</f>
        <v>230.89545467267743</v>
      </c>
      <c r="EW149" s="37">
        <f ca="1">IF(X$11="x",Toimenpiteet!$E$115,BW149*(CW149/1000)+(Satokasvi!$E$28-Satokasvi!$E$7)+IF(X$8="x",Toimenpiteet!$E$29,0)+IF(X$9="x",Toimenpiteet!$E$60,0)+IF(X$10="x",Toimenpiteet!$E$88,0))/(1+$C$13)^EW$61</f>
        <v>277.79033864306604</v>
      </c>
      <c r="EX149" s="37">
        <f ca="1">IF(Y$11="x",Toimenpiteet!$E$115,BX149*(CX149/1000)+(Satokasvi!$E$28-Satokasvi!$E$7)+IF(Y$8="x",Toimenpiteet!$E$29,0)+IF(Y$9="x",Toimenpiteet!$E$60,0)+IF(Y$10="x",Toimenpiteet!$E$88,0))/(1+$C$13)^EX$61</f>
        <v>218.10150359815771</v>
      </c>
      <c r="EY149" s="37">
        <f ca="1">IF(Z$11="x",Toimenpiteet!$E$115,BY149*(CY149/1000)+(Satokasvi!$E$28-Satokasvi!$E$7)+IF(Z$8="x",Toimenpiteet!$E$29,0)+IF(Z$9="x",Toimenpiteet!$E$60,0)+IF(Z$10="x",Toimenpiteet!$E$88,0))/(1+$C$13)^EY$61</f>
        <v>98.089545108233324</v>
      </c>
      <c r="EZ149" s="37">
        <f ca="1">IF(AA$11="x",Toimenpiteet!$E$115,BZ149*(CZ149/1000)+(Satokasvi!$E$28-Satokasvi!$E$7)+IF(AA$8="x",Toimenpiteet!$E$29,0)+IF(AA$9="x",Toimenpiteet!$E$60,0)+IF(AA$10="x",Toimenpiteet!$E$88,0))/(1+$C$13)^EZ$61</f>
        <v>99.263431052270036</v>
      </c>
      <c r="FA149" s="37"/>
      <c r="FB149" s="37">
        <f t="shared" ca="1" si="118"/>
        <v>-257.28155339805824</v>
      </c>
      <c r="FC149" s="37">
        <f t="shared" ca="1" si="119"/>
        <v>-130.34096558710689</v>
      </c>
      <c r="FD149" s="37">
        <f t="shared" ca="1" si="120"/>
        <v>-372.85350531569418</v>
      </c>
      <c r="FE149" s="37">
        <f t="shared" ca="1" si="121"/>
        <v>-72.920963643488335</v>
      </c>
      <c r="FF149" s="37">
        <f t="shared" ca="1" si="122"/>
        <v>-301.51229150529184</v>
      </c>
      <c r="FG149" s="37">
        <f t="shared" ca="1" si="123"/>
        <v>-523.44561952646029</v>
      </c>
      <c r="FH149" s="37">
        <f t="shared" ca="1" si="124"/>
        <v>-738.91487003244902</v>
      </c>
      <c r="FI149" s="37">
        <f t="shared" ca="1" si="125"/>
        <v>-552.92230872260473</v>
      </c>
      <c r="FJ149" s="37">
        <f t="shared" ca="1" si="126"/>
        <v>-756.02274279366588</v>
      </c>
      <c r="FK149" s="37">
        <f t="shared" ca="1" si="127"/>
        <v>-723.04947189248594</v>
      </c>
      <c r="FL149" s="37">
        <f t="shared" ca="1" si="128"/>
        <v>-538.29500945112079</v>
      </c>
      <c r="FM149" s="37">
        <f t="shared" ca="1" si="129"/>
        <v>-301.65119570217644</v>
      </c>
      <c r="FN149" s="37">
        <f t="shared" ca="1" si="130"/>
        <v>-164.45708045339242</v>
      </c>
      <c r="FO149" s="37">
        <f t="shared" ca="1" si="131"/>
        <v>58.194663096555388</v>
      </c>
      <c r="FP149" s="37">
        <f t="shared" ca="1" si="132"/>
        <v>172.49251278705577</v>
      </c>
      <c r="FQ149" s="37">
        <f t="shared" ca="1" si="133"/>
        <v>508.64304821014701</v>
      </c>
      <c r="FR149" s="37">
        <f t="shared" ca="1" si="134"/>
        <v>555.10425976250474</v>
      </c>
      <c r="FS149" s="37">
        <f t="shared" ca="1" si="135"/>
        <v>757.80897419721168</v>
      </c>
      <c r="FT149" s="37">
        <f t="shared" ca="1" si="136"/>
        <v>877.73690139283963</v>
      </c>
      <c r="FU149" s="37">
        <f t="shared" ca="1" si="137"/>
        <v>1054.3770462262921</v>
      </c>
      <c r="FV149" s="37">
        <f t="shared" ca="1" si="138"/>
        <v>1285.2725008989696</v>
      </c>
      <c r="FW149" s="37">
        <f t="shared" ca="1" si="139"/>
        <v>1563.0628395420356</v>
      </c>
      <c r="FX149" s="37">
        <f t="shared" ca="1" si="140"/>
        <v>1781.1643431401933</v>
      </c>
      <c r="FY149" s="37">
        <f t="shared" ca="1" si="141"/>
        <v>1879.2538882484266</v>
      </c>
      <c r="FZ149" s="37">
        <f t="shared" ca="1" si="142"/>
        <v>1978.5173193006967</v>
      </c>
      <c r="GA149" s="37"/>
      <c r="GB149" s="37">
        <f t="shared" ca="1" si="143"/>
        <v>-257.28155339805824</v>
      </c>
      <c r="GC149" s="37">
        <f t="shared" ca="1" si="144"/>
        <v>-130.34096558710689</v>
      </c>
      <c r="GD149" s="37">
        <f t="shared" ca="1" si="94"/>
        <v>-372.85350531569418</v>
      </c>
      <c r="GE149" s="37">
        <f t="shared" ca="1" si="95"/>
        <v>-72.920963643488335</v>
      </c>
      <c r="GF149" s="37">
        <f t="shared" ca="1" si="96"/>
        <v>-301.51229150529184</v>
      </c>
      <c r="GG149" s="37">
        <f t="shared" ca="1" si="97"/>
        <v>-523.44561952646029</v>
      </c>
      <c r="GH149" s="37">
        <f t="shared" ca="1" si="98"/>
        <v>-738.91487003244902</v>
      </c>
      <c r="GI149" s="37">
        <f t="shared" ca="1" si="99"/>
        <v>-552.92230872260473</v>
      </c>
      <c r="GJ149" s="37">
        <f t="shared" ca="1" si="100"/>
        <v>-756.02274279366588</v>
      </c>
      <c r="GK149" s="37">
        <f t="shared" ca="1" si="101"/>
        <v>-723.04947189248594</v>
      </c>
      <c r="GL149" s="37">
        <f t="shared" ca="1" si="102"/>
        <v>-538.29500945112079</v>
      </c>
      <c r="GM149" s="37">
        <f t="shared" ca="1" si="103"/>
        <v>-301.65119570217644</v>
      </c>
      <c r="GN149" s="37">
        <f t="shared" ca="1" si="104"/>
        <v>-164.45708045339242</v>
      </c>
      <c r="GO149" s="37">
        <f t="shared" ca="1" si="105"/>
        <v>58.194663096555388</v>
      </c>
      <c r="GP149" s="37">
        <f t="shared" ca="1" si="106"/>
        <v>172.49251278705577</v>
      </c>
      <c r="GQ149" s="37">
        <f t="shared" ca="1" si="107"/>
        <v>508.64304821014701</v>
      </c>
      <c r="GR149" s="37">
        <f t="shared" ca="1" si="108"/>
        <v>555.10425976250474</v>
      </c>
      <c r="GS149" s="37">
        <f t="shared" ca="1" si="109"/>
        <v>757.80897419721168</v>
      </c>
      <c r="GT149" s="37">
        <f t="shared" ca="1" si="110"/>
        <v>877.73690139283963</v>
      </c>
      <c r="GU149" s="37">
        <f t="shared" ca="1" si="111"/>
        <v>1054.3770462262921</v>
      </c>
      <c r="GV149" s="37">
        <f t="shared" ca="1" si="112"/>
        <v>1285.2725008989696</v>
      </c>
      <c r="GW149" s="37">
        <f t="shared" ca="1" si="113"/>
        <v>1563.0628395420356</v>
      </c>
      <c r="GX149" s="37">
        <f t="shared" ca="1" si="114"/>
        <v>1781.1643431401933</v>
      </c>
      <c r="GY149" s="37">
        <f t="shared" ca="1" si="115"/>
        <v>1879.2538882484266</v>
      </c>
      <c r="GZ149" s="37">
        <f t="shared" ca="1" si="116"/>
        <v>1978.5173193006967</v>
      </c>
      <c r="HA149" s="37"/>
      <c r="HB149" s="37">
        <f t="shared" ca="1" si="147"/>
        <v>-301.51229150529184</v>
      </c>
      <c r="HC149" s="37">
        <f t="shared" ca="1" si="145"/>
        <v>-301.51229150529184</v>
      </c>
      <c r="HD149" s="37">
        <f t="shared" ca="1" si="146"/>
        <v>0</v>
      </c>
      <c r="HE149" s="5"/>
      <c r="HF149" s="37">
        <f t="shared" si="149"/>
        <v>0.16666666666666663</v>
      </c>
      <c r="HG149" s="37">
        <f>$HG$76</f>
        <v>0.10000000000000002</v>
      </c>
      <c r="HH149" s="19">
        <f>IF(C$11="x",0,Satokasvi!$H$6*(1+$HF149)*(1+_xlfn.XLOOKUP($HG149,$HG$67:$HG$76,HH$67:HH$76)))</f>
        <v>2945.833333333333</v>
      </c>
      <c r="HI149" s="35">
        <f>IF(D$11="x",0,Satokasvi!$H$6*(1+$HF149)*(1+_xlfn.XLOOKUP($HG149,$HG$67:$HG$76,HI$67:HI$76)))</f>
        <v>2975</v>
      </c>
      <c r="HJ149" s="35">
        <f>IF(E$11="x",0,Satokasvi!$H$6*(1+$HF149)*(1+_xlfn.XLOOKUP($HG149,$HG$67:$HG$76,HJ$67:HJ$76)))</f>
        <v>3004.1666666666665</v>
      </c>
      <c r="HK149" s="35">
        <f>IF(F$11="x",0,Satokasvi!$H$6*(1+$HF149)*(1+_xlfn.XLOOKUP($HG149,$HG$67:$HG$76,HK$67:HK$76)))</f>
        <v>3033.3333333333335</v>
      </c>
      <c r="HL149" s="35">
        <f>IF(G$11="x",0,Satokasvi!$H$6*(1+$HF149)*(1+_xlfn.XLOOKUP($HG149,$HG$67:$HG$76,HL$67:HL$76)))</f>
        <v>3062.5</v>
      </c>
      <c r="HM149" s="35">
        <f>IF(H$11="x",0,Satokasvi!$H$6*(1+$HF149)*(1+_xlfn.XLOOKUP($HG149,$HG$67:$HG$76,HM$67:HM$76)))</f>
        <v>3091.6666666666665</v>
      </c>
      <c r="HN149" s="35">
        <f>IF(I$11="x",0,Satokasvi!$H$6*(1+$HF149)*(1+_xlfn.XLOOKUP($HG149,$HG$67:$HG$76,HN$67:HN$76)))</f>
        <v>3120.8333333333335</v>
      </c>
      <c r="HO149" s="35">
        <f>IF(J$11="x",0,Satokasvi!$H$6*(1+$HF149)*(1+_xlfn.XLOOKUP($HG149,$HG$67:$HG$76,HO$67:HO$76)))</f>
        <v>3150</v>
      </c>
      <c r="HP149" s="35">
        <f>IF(K$11="x",0,Satokasvi!$H$6*(1+$HF149)*(1+_xlfn.XLOOKUP($HG149,$HG$67:$HG$76,HP$67:HP$76)))</f>
        <v>3179.1666666666665</v>
      </c>
      <c r="HQ149" s="35">
        <f>IF(L$11="x",0,Satokasvi!$H$6*(1+$HF149)*(1+_xlfn.XLOOKUP($HG149,$HG$67:$HG$76,HQ$67:HQ$76)))</f>
        <v>3208.3333333333335</v>
      </c>
      <c r="HR149" s="35">
        <f>IF(M$11="x",0,Satokasvi!$H$6*(1+$HF149)*(1+_xlfn.XLOOKUP($HG149,$HG$67:$HG$76,HR$67:HR$76)))</f>
        <v>3208.3333333333335</v>
      </c>
      <c r="HS149" s="35">
        <f>IF(N$11="x",0,Satokasvi!$H$6*(1+$HF149)*(1+_xlfn.XLOOKUP($HG149,$HG$67:$HG$76,HS$67:HS$76)))</f>
        <v>3208.3333333333335</v>
      </c>
      <c r="HT149" s="35">
        <f>IF(O$11="x",0,Satokasvi!$H$6*(1+$HF149)*(1+_xlfn.XLOOKUP($HG149,$HG$67:$HG$76,HT$67:HT$76)))</f>
        <v>3208.3333333333335</v>
      </c>
      <c r="HU149" s="35">
        <f>IF(P$11="x",0,Satokasvi!$H$6*(1+$HF149)*(1+_xlfn.XLOOKUP($HG149,$HG$67:$HG$76,HU$67:HU$76)))</f>
        <v>3208.3333333333335</v>
      </c>
      <c r="HV149" s="35">
        <f>IF(Q$11="x",0,Satokasvi!$H$6*(1+$HF149)*(1+_xlfn.XLOOKUP($HG149,$HG$67:$HG$76,HV$67:HV$76)))</f>
        <v>3208.3333333333335</v>
      </c>
      <c r="HW149" s="35">
        <f>IF(R$11="x",0,Satokasvi!$H$6*(1+$HF149)*(1+_xlfn.XLOOKUP($HG149,$HG$67:$HG$76,HW$67:HW$76)))</f>
        <v>3208.3333333333335</v>
      </c>
      <c r="HX149" s="35">
        <f>IF(S$11="x",0,Satokasvi!$H$6*(1+$HF149)*(1+_xlfn.XLOOKUP($HG149,$HG$67:$HG$76,HX$67:HX$76)))</f>
        <v>3208.3333333333335</v>
      </c>
      <c r="HY149" s="35">
        <f>IF(T$11="x",0,Satokasvi!$H$6*(1+$HF149)*(1+_xlfn.XLOOKUP($HG149,$HG$67:$HG$76,HY$67:HY$76)))</f>
        <v>3208.3333333333335</v>
      </c>
      <c r="HZ149" s="35">
        <f>IF(U$11="x",0,Satokasvi!$H$6*(1+$HF149)*(1+_xlfn.XLOOKUP($HG149,$HG$67:$HG$76,HZ$67:HZ$76)))</f>
        <v>3208.3333333333335</v>
      </c>
      <c r="IA149" s="35">
        <f>IF(V$11="x",0,Satokasvi!$H$6*(1+$HF149)*(1+_xlfn.XLOOKUP($HG149,$HG$67:$HG$76,IA$67:IA$76)))</f>
        <v>3208.3333333333335</v>
      </c>
      <c r="IB149" s="35">
        <f>IF(W$11="x",0,Satokasvi!$H$6*(1+$HF149)*(1+_xlfn.XLOOKUP($HG149,$HG$67:$HG$76,IB$67:IB$76)))</f>
        <v>3208.3333333333335</v>
      </c>
      <c r="IC149" s="35">
        <f>IF(X$11="x",0,Satokasvi!$H$6*(1+$HF149)*(1+_xlfn.XLOOKUP($HG149,$HG$67:$HG$76,IC$67:IC$76)))</f>
        <v>3208.3333333333335</v>
      </c>
      <c r="ID149" s="35">
        <f>IF(Y$11="x",0,Satokasvi!$H$6*(1+$HF149)*(1+_xlfn.XLOOKUP($HG149,$HG$67:$HG$76,ID$67:ID$76)))</f>
        <v>3208.3333333333335</v>
      </c>
      <c r="IE149" s="35">
        <f>IF(Z$11="x",0,Satokasvi!$H$6*(1+$HF149)*(1+_xlfn.XLOOKUP($HG149,$HG$67:$HG$76,IE$67:IE$76)))</f>
        <v>3208.3333333333335</v>
      </c>
      <c r="IF149" s="35">
        <f>IF(AA$11="x",0,Satokasvi!$H$6*(1+$HF149)*(1+_xlfn.XLOOKUP($HG149,$HG$67:$HG$76,IF$67:IF$76)))</f>
        <v>3208.3333333333335</v>
      </c>
    </row>
    <row r="150" spans="2:240" x14ac:dyDescent="0.35">
      <c r="B150" s="15">
        <f t="shared" ca="1" si="151"/>
        <v>0.51606377085316346</v>
      </c>
      <c r="C150" s="15">
        <f t="shared" ca="1" si="151"/>
        <v>0.34976972924274874</v>
      </c>
      <c r="D150" s="15">
        <f t="shared" ca="1" si="151"/>
        <v>0.17433276774701201</v>
      </c>
      <c r="E150" s="15">
        <f t="shared" ca="1" si="151"/>
        <v>0.39103058359838705</v>
      </c>
      <c r="F150" s="15">
        <f t="shared" ca="1" si="151"/>
        <v>0.17492854165914173</v>
      </c>
      <c r="G150" s="15">
        <f t="shared" ca="1" si="151"/>
        <v>0.59636167541030982</v>
      </c>
      <c r="H150" s="15">
        <f t="shared" ca="1" si="151"/>
        <v>8.9951086679713299E-2</v>
      </c>
      <c r="I150" s="15">
        <f t="shared" ca="1" si="151"/>
        <v>0.65090909773957728</v>
      </c>
      <c r="J150" s="15">
        <f t="shared" ca="1" si="151"/>
        <v>0.85623034265051645</v>
      </c>
      <c r="K150" s="15">
        <f t="shared" ca="1" si="151"/>
        <v>6.8472954655071083E-3</v>
      </c>
      <c r="L150" s="15">
        <f t="shared" ca="1" si="151"/>
        <v>0.1628620159801023</v>
      </c>
      <c r="M150" s="15">
        <f t="shared" ca="1" si="151"/>
        <v>0.55162735838384436</v>
      </c>
      <c r="N150" s="15">
        <f t="shared" ca="1" si="151"/>
        <v>5.9857655394854881E-3</v>
      </c>
      <c r="O150" s="15">
        <f t="shared" ca="1" si="151"/>
        <v>0.76053077484073339</v>
      </c>
      <c r="P150" s="15">
        <f t="shared" ca="1" si="151"/>
        <v>0.71278377241150559</v>
      </c>
      <c r="Q150" s="15">
        <f t="shared" ca="1" si="151"/>
        <v>0.12523999504903849</v>
      </c>
      <c r="R150" s="15">
        <f t="shared" ca="1" si="150"/>
        <v>0.89656632497561772</v>
      </c>
      <c r="S150" s="15">
        <f t="shared" ca="1" si="150"/>
        <v>4.9436751599383988E-2</v>
      </c>
      <c r="T150" s="15">
        <f t="shared" ca="1" si="152"/>
        <v>0.32885209118863623</v>
      </c>
      <c r="U150" s="15">
        <f t="shared" ca="1" si="152"/>
        <v>0.92196124030612048</v>
      </c>
      <c r="V150" s="15">
        <f t="shared" ca="1" si="152"/>
        <v>0.79185777470914387</v>
      </c>
      <c r="W150" s="15">
        <f t="shared" ca="1" si="152"/>
        <v>2.9631060327060199E-2</v>
      </c>
      <c r="X150" s="15">
        <f t="shared" ca="1" si="152"/>
        <v>0.97335129113474828</v>
      </c>
      <c r="Y150" s="15">
        <f t="shared" ca="1" si="152"/>
        <v>0.39985982235566631</v>
      </c>
      <c r="Z150" s="15">
        <f t="shared" ca="1" si="152"/>
        <v>0.85643088871431883</v>
      </c>
      <c r="AB150" s="5">
        <f ca="1">_xlfn.NORM.INV(B150,Satokasvi!$H$8,Satokasvi!$I$8)*_xlfn.BINOM.INV(1,(1-Satokasvi!$H$15),B150)</f>
        <v>2510.0691973005614</v>
      </c>
      <c r="AC150" s="5">
        <f ca="1">_xlfn.NORM.INV(C150,Satokasvi!$H$8,Satokasvi!$I$8)*_xlfn.BINOM.INV(1,(1-Satokasvi!$H$15),C150)</f>
        <v>2403.514444024544</v>
      </c>
      <c r="AD150" s="5">
        <f ca="1">_xlfn.NORM.INV(D150,Satokasvi!$H$8,Satokasvi!$I$8)*_xlfn.BINOM.INV(1,(1-Satokasvi!$H$15),D150)</f>
        <v>0</v>
      </c>
      <c r="AE150" s="5">
        <f ca="1">_xlfn.NORM.INV(E150,Satokasvi!$H$8,Satokasvi!$I$8)*_xlfn.BINOM.INV(1,(1-Satokasvi!$H$15),E150)</f>
        <v>2430.8415040040131</v>
      </c>
      <c r="AF150" s="5">
        <f ca="1">_xlfn.NORM.INV(F150,Satokasvi!$H$8,Satokasvi!$I$8)*_xlfn.BINOM.INV(1,(1-Satokasvi!$H$15),F150)</f>
        <v>0</v>
      </c>
      <c r="AG150" s="5">
        <f ca="1">_xlfn.NORM.INV(G150,Satokasvi!$H$8,Satokasvi!$I$8)*_xlfn.BINOM.INV(1,(1-Satokasvi!$H$15),G150)</f>
        <v>2560.9852066086542</v>
      </c>
      <c r="AH150" s="5">
        <f ca="1">_xlfn.NORM.INV(H150,Satokasvi!$H$8,Satokasvi!$I$8)*_xlfn.BINOM.INV(1,(1-Satokasvi!$H$15),H150)</f>
        <v>0</v>
      </c>
      <c r="AI150" s="5">
        <f ca="1">_xlfn.NORM.INV(I150,Satokasvi!$H$8,Satokasvi!$I$8)*_xlfn.BINOM.INV(1,(1-Satokasvi!$H$15),I150)</f>
        <v>2596.9440010821836</v>
      </c>
      <c r="AJ150" s="5">
        <f ca="1">_xlfn.NORM.INV(J150,Satokasvi!$H$8,Satokasvi!$I$8)*_xlfn.BINOM.INV(1,(1-Satokasvi!$H$15),J150)</f>
        <v>2765.8837979717705</v>
      </c>
      <c r="AK150" s="5">
        <f ca="1">_xlfn.NORM.INV(K150,Satokasvi!$H$8,Satokasvi!$I$8)*_xlfn.BINOM.INV(1,(1-Satokasvi!$H$15),K150)</f>
        <v>0</v>
      </c>
      <c r="AL150" s="5">
        <f ca="1">_xlfn.NORM.INV(L150,Satokasvi!$H$8,Satokasvi!$I$8)*_xlfn.BINOM.INV(1,(1-Satokasvi!$H$15),L150)</f>
        <v>0</v>
      </c>
      <c r="AM150" s="5">
        <f ca="1">_xlfn.NORM.INV(M150,Satokasvi!$H$8,Satokasvi!$I$8)*_xlfn.BINOM.INV(1,(1-Satokasvi!$H$15),M150)</f>
        <v>2532.4434844203611</v>
      </c>
      <c r="AN150" s="5">
        <f ca="1">_xlfn.NORM.INV(N150,Satokasvi!$H$8,Satokasvi!$I$8)*_xlfn.BINOM.INV(1,(1-Satokasvi!$H$15),N150)</f>
        <v>0</v>
      </c>
      <c r="AO150" s="5">
        <f ca="1">_xlfn.NORM.INV(O150,Satokasvi!$H$8,Satokasvi!$I$8)*_xlfn.BINOM.INV(1,(1-Satokasvi!$H$15),O150)</f>
        <v>2677.0027404113903</v>
      </c>
      <c r="AP150" s="5">
        <f ca="1">_xlfn.NORM.INV(P150,Satokasvi!$H$8,Satokasvi!$I$8)*_xlfn.BINOM.INV(1,(1-Satokasvi!$H$15),P150)</f>
        <v>2640.383904891512</v>
      </c>
      <c r="AQ150" s="5">
        <f ca="1">_xlfn.NORM.INV(Q150,Satokasvi!$H$8,Satokasvi!$I$8)*_xlfn.BINOM.INV(1,(1-Satokasvi!$H$15),Q150)</f>
        <v>0</v>
      </c>
      <c r="AR150" s="5">
        <f ca="1">_xlfn.NORM.INV(R150,Satokasvi!$H$8,Satokasvi!$I$8)*_xlfn.BINOM.INV(1,(1-Satokasvi!$H$15),R150)</f>
        <v>2815.5565872272482</v>
      </c>
      <c r="AS150" s="5">
        <f ca="1">_xlfn.NORM.INV(S150,Satokasvi!$H$8,Satokasvi!$I$8)*_xlfn.BINOM.INV(1,(1-Satokasvi!$H$15),S150)</f>
        <v>0</v>
      </c>
      <c r="AT150" s="5">
        <f ca="1">_xlfn.NORM.INV(T150,Satokasvi!$H$8,Satokasvi!$I$8)*_xlfn.BINOM.INV(1,(1-Satokasvi!$H$15),T150)</f>
        <v>2389.2287250988165</v>
      </c>
      <c r="AU150" s="5">
        <f ca="1">_xlfn.NORM.INV(U150,Satokasvi!$H$8,Satokasvi!$I$8)*_xlfn.BINOM.INV(1,(1-Satokasvi!$H$15),U150)</f>
        <v>2854.5969980712944</v>
      </c>
      <c r="AV150" s="5">
        <f ca="1">_xlfn.NORM.INV(V150,Satokasvi!$H$8,Satokasvi!$I$8)*_xlfn.BINOM.INV(1,(1-Satokasvi!$H$15),V150)</f>
        <v>2703.2210515330316</v>
      </c>
      <c r="AW150" s="5">
        <f ca="1">_xlfn.NORM.INV(W150,Satokasvi!$H$8,Satokasvi!$I$8)*_xlfn.BINOM.INV(1,(1-Satokasvi!$H$15),W150)</f>
        <v>0</v>
      </c>
      <c r="AX150" s="5">
        <f ca="1">_xlfn.NORM.INV(X150,Satokasvi!$H$8,Satokasvi!$I$8)*_xlfn.BINOM.INV(1,(1-Satokasvi!$H$15),X150)</f>
        <v>2983.1258197434568</v>
      </c>
      <c r="AY150" s="5">
        <f ca="1">_xlfn.NORM.INV(Y150,Satokasvi!$H$8,Satokasvi!$I$8)*_xlfn.BINOM.INV(1,(1-Satokasvi!$H$15),Y150)</f>
        <v>2436.5725119087092</v>
      </c>
      <c r="AZ150" s="5">
        <f ca="1">_xlfn.NORM.INV(Z150,Satokasvi!$H$8,Satokasvi!$I$8)*_xlfn.BINOM.INV(1,(1-Satokasvi!$H$15),Z150)</f>
        <v>2766.1051407637306</v>
      </c>
      <c r="BB150" s="5">
        <f ca="1">IF(C$11="x",0,_xlfn.NORM.INV(B150,Satokasvi!$H$8,Satokasvi!$I$8)*IF(C$8="x",(1+Toimenpiteet!$C$7),1)*IF(C$9="x",(1+Toimenpiteet!$C$34),1)*(1+C$30)*_xlfn.BINOM.INV(1,(1-(Satokasvi!$H$15*(1+C$41))),B150))</f>
        <v>2510.0691973005614</v>
      </c>
      <c r="BC150" s="5">
        <f ca="1">IF(D$11="x",0,_xlfn.NORM.INV(C150,Satokasvi!$H$8,Satokasvi!$I$8)*IF(D$8="x",(1+Toimenpiteet!$C$7),1)*IF(D$9="x",(1+Toimenpiteet!$C$34),1)*(1+D$30)*_xlfn.BINOM.INV(1,(1-(Satokasvi!$H$15*(1+D$41))),C150))</f>
        <v>2403.514444024544</v>
      </c>
      <c r="BD150" s="5">
        <f ca="1">IF(E$11="x",0,_xlfn.NORM.INV(D150,Satokasvi!$H$8,Satokasvi!$I$8)*IF(E$8="x",(1+Toimenpiteet!$C$7),1)*IF(E$9="x",(1+Toimenpiteet!$C$34),1)*(1+E$30)*_xlfn.BINOM.INV(1,(1-(Satokasvi!$H$15*(1+E$41))),D150))</f>
        <v>0</v>
      </c>
      <c r="BE150" s="5">
        <f ca="1">IF(F$11="x",0,_xlfn.NORM.INV(E150,Satokasvi!$H$8,Satokasvi!$I$8)*IF(F$8="x",(1+Toimenpiteet!$C$7),1)*IF(F$9="x",(1+Toimenpiteet!$C$34),1)*(1+F$30)*_xlfn.BINOM.INV(1,(1-(Satokasvi!$H$15*(1+F$41))),E150))</f>
        <v>2430.8415040040131</v>
      </c>
      <c r="BF150" s="5">
        <f ca="1">IF(G$11="x",0,_xlfn.NORM.INV(F150,Satokasvi!$H$8,Satokasvi!$I$8)*IF(G$8="x",(1+Toimenpiteet!$C$7),1)*IF(G$9="x",(1+Toimenpiteet!$C$34),1)*(1+G$30)*_xlfn.BINOM.INV(1,(1-(Satokasvi!$H$15*(1+G$41))),F150))</f>
        <v>0</v>
      </c>
      <c r="BG150" s="5">
        <f ca="1">IF(H$11="x",0,_xlfn.NORM.INV(G150,Satokasvi!$H$8,Satokasvi!$I$8)*IF(H$8="x",(1+Toimenpiteet!$C$7),1)*IF(H$9="x",(1+Toimenpiteet!$C$34),1)*(1+H$30)*_xlfn.BINOM.INV(1,(1-(Satokasvi!$H$15*(1+H$41))),G150))</f>
        <v>2560.9852066086542</v>
      </c>
      <c r="BH150" s="5">
        <f ca="1">IF(I$11="x",0,_xlfn.NORM.INV(H150,Satokasvi!$H$8,Satokasvi!$I$8)*IF(I$8="x",(1+Toimenpiteet!$C$7),1)*IF(I$9="x",(1+Toimenpiteet!$C$34),1)*(1+I$30)*_xlfn.BINOM.INV(1,(1-(Satokasvi!$H$15*(1+I$41))),H150))</f>
        <v>0</v>
      </c>
      <c r="BI150" s="5">
        <f ca="1">IF(J$11="x",0,_xlfn.NORM.INV(I150,Satokasvi!$H$8,Satokasvi!$I$8)*IF(J$8="x",(1+Toimenpiteet!$C$7),1)*IF(J$9="x",(1+Toimenpiteet!$C$34),1)*(1+J$30)*_xlfn.BINOM.INV(1,(1-(Satokasvi!$H$15*(1+J$41))),I150))</f>
        <v>2596.9440010821836</v>
      </c>
      <c r="BJ150" s="5">
        <f ca="1">IF(K$11="x",0,_xlfn.NORM.INV(J150,Satokasvi!$H$8,Satokasvi!$I$8)*IF(K$8="x",(1+Toimenpiteet!$C$7),1)*IF(K$9="x",(1+Toimenpiteet!$C$34),1)*(1+K$30)*_xlfn.BINOM.INV(1,(1-(Satokasvi!$H$15*(1+K$41))),J150))</f>
        <v>2765.8837979717705</v>
      </c>
      <c r="BK150" s="5">
        <f ca="1">IF(L$11="x",0,_xlfn.NORM.INV(K150,Satokasvi!$H$8,Satokasvi!$I$8)*IF(L$8="x",(1+Toimenpiteet!$C$7),1)*IF(L$9="x",(1+Toimenpiteet!$C$34),1)*(1+L$30)*_xlfn.BINOM.INV(1,(1-(Satokasvi!$H$15*(1+L$41))),K150))</f>
        <v>0</v>
      </c>
      <c r="BL150" s="5">
        <f ca="1">IF(M$11="x",0,_xlfn.NORM.INV(L150,Satokasvi!$H$8,Satokasvi!$I$8)*IF(M$8="x",(1+Toimenpiteet!$C$7),1)*IF(M$9="x",(1+Toimenpiteet!$C$34),1)*(1+M$30)*_xlfn.BINOM.INV(1,(1-(Satokasvi!$H$15*(1+M$41))),L150))</f>
        <v>0</v>
      </c>
      <c r="BM150" s="5">
        <f ca="1">IF(N$11="x",0,_xlfn.NORM.INV(M150,Satokasvi!$H$8,Satokasvi!$I$8)*IF(N$8="x",(1+Toimenpiteet!$C$7),1)*IF(N$9="x",(1+Toimenpiteet!$C$34),1)*(1+N$30)*_xlfn.BINOM.INV(1,(1-(Satokasvi!$H$15*(1+N$41))),M150))</f>
        <v>2532.4434844203611</v>
      </c>
      <c r="BN150" s="5">
        <f ca="1">IF(O$11="x",0,_xlfn.NORM.INV(N150,Satokasvi!$H$8,Satokasvi!$I$8)*IF(O$8="x",(1+Toimenpiteet!$C$7),1)*IF(O$9="x",(1+Toimenpiteet!$C$34),1)*(1+O$30)*_xlfn.BINOM.INV(1,(1-(Satokasvi!$H$15*(1+O$41))),N150))</f>
        <v>0</v>
      </c>
      <c r="BO150" s="5">
        <f ca="1">IF(P$11="x",0,_xlfn.NORM.INV(O150,Satokasvi!$H$8,Satokasvi!$I$8)*IF(P$8="x",(1+Toimenpiteet!$C$7),1)*IF(P$9="x",(1+Toimenpiteet!$C$34),1)*(1+P$30)*_xlfn.BINOM.INV(1,(1-(Satokasvi!$H$15*(1+P$41))),O150))</f>
        <v>2677.0027404113903</v>
      </c>
      <c r="BP150" s="5">
        <f ca="1">IF(Q$11="x",0,_xlfn.NORM.INV(P150,Satokasvi!$H$8,Satokasvi!$I$8)*IF(Q$8="x",(1+Toimenpiteet!$C$7),1)*IF(Q$9="x",(1+Toimenpiteet!$C$34),1)*(1+Q$30)*_xlfn.BINOM.INV(1,(1-(Satokasvi!$H$15*(1+Q$41))),P150))</f>
        <v>2640.383904891512</v>
      </c>
      <c r="BQ150" s="5">
        <f ca="1">IF(R$11="x",0,_xlfn.NORM.INV(Q150,Satokasvi!$H$8,Satokasvi!$I$8)*IF(R$8="x",(1+Toimenpiteet!$C$7),1)*IF(R$9="x",(1+Toimenpiteet!$C$34),1)*(1+R$30)*_xlfn.BINOM.INV(1,(1-(Satokasvi!$H$15*(1+R$41))),Q150))</f>
        <v>0</v>
      </c>
      <c r="BR150" s="5">
        <f ca="1">IF(S$11="x",0,_xlfn.NORM.INV(R150,Satokasvi!$H$8,Satokasvi!$I$8)*IF(S$8="x",(1+Toimenpiteet!$C$7),1)*IF(S$9="x",(1+Toimenpiteet!$C$34),1)*(1+S$30)*_xlfn.BINOM.INV(1,(1-(Satokasvi!$H$15*(1+S$41))),R150))</f>
        <v>2815.5565872272482</v>
      </c>
      <c r="BS150" s="5">
        <f ca="1">IF(T$11="x",0,_xlfn.NORM.INV(S150,Satokasvi!$H$8,Satokasvi!$I$8)*IF(T$8="x",(1+Toimenpiteet!$C$7),1)*IF(T$9="x",(1+Toimenpiteet!$C$34),1)*(1+T$30)*_xlfn.BINOM.INV(1,(1-(Satokasvi!$H$15*(1+T$41))),S150))</f>
        <v>0</v>
      </c>
      <c r="BT150" s="5">
        <f ca="1">IF(U$11="x",0,_xlfn.NORM.INV(T150,Satokasvi!$H$8,Satokasvi!$I$8)*IF(U$8="x",(1+Toimenpiteet!$C$7),1)*IF(U$9="x",(1+Toimenpiteet!$C$34),1)*(1+U$30)*_xlfn.BINOM.INV(1,(1-(Satokasvi!$H$15*(1+U$41))),T150))</f>
        <v>2389.2287250988165</v>
      </c>
      <c r="BU150" s="5">
        <f ca="1">IF(V$11="x",0,_xlfn.NORM.INV(U150,Satokasvi!$H$8,Satokasvi!$I$8)*IF(V$8="x",(1+Toimenpiteet!$C$7),1)*IF(V$9="x",(1+Toimenpiteet!$C$34),1)*(1+V$30)*_xlfn.BINOM.INV(1,(1-(Satokasvi!$H$15*(1+V$41))),U150))</f>
        <v>2854.5969980712944</v>
      </c>
      <c r="BV150" s="5">
        <f ca="1">IF(W$11="x",0,_xlfn.NORM.INV(V150,Satokasvi!$H$8,Satokasvi!$I$8)*IF(W$8="x",(1+Toimenpiteet!$C$7),1)*IF(W$9="x",(1+Toimenpiteet!$C$34),1)*(1+W$30)*_xlfn.BINOM.INV(1,(1-(Satokasvi!$H$15*(1+W$41))),V150))</f>
        <v>2703.2210515330316</v>
      </c>
      <c r="BW150" s="5">
        <f ca="1">IF(X$11="x",0,_xlfn.NORM.INV(W150,Satokasvi!$H$8,Satokasvi!$I$8)*IF(X$8="x",(1+Toimenpiteet!$C$7),1)*IF(X$9="x",(1+Toimenpiteet!$C$34),1)*(1+X$30)*_xlfn.BINOM.INV(1,(1-(Satokasvi!$H$15*(1+X$41))),W150))</f>
        <v>0</v>
      </c>
      <c r="BX150" s="5">
        <f ca="1">IF(Y$11="x",0,_xlfn.NORM.INV(X150,Satokasvi!$H$8,Satokasvi!$I$8)*IF(Y$8="x",(1+Toimenpiteet!$C$7),1)*IF(Y$9="x",(1+Toimenpiteet!$C$34),1)*(1+Y$30)*_xlfn.BINOM.INV(1,(1-(Satokasvi!$H$15*(1+Y$41))),X150))</f>
        <v>2983.1258197434568</v>
      </c>
      <c r="BY150" s="5">
        <f ca="1">IF(Z$11="x",0,_xlfn.NORM.INV(Y150,Satokasvi!$H$8,Satokasvi!$I$8)*IF(Z$8="x",(1+Toimenpiteet!$C$7),1)*IF(Z$9="x",(1+Toimenpiteet!$C$34),1)*(1+Z$30)*_xlfn.BINOM.INV(1,(1-(Satokasvi!$H$15*(1+Z$41))),Y150))</f>
        <v>2436.5725119087092</v>
      </c>
      <c r="BZ150" s="5">
        <f ca="1">IF(AA$11="x",0,_xlfn.NORM.INV(Z150,Satokasvi!$H$8,Satokasvi!$I$8)*IF(AA$8="x",(1+Toimenpiteet!$C$7),1)*IF(AA$9="x",(1+Toimenpiteet!$C$34),1)*(1+AA$30)*_xlfn.BINOM.INV(1,(1-(Satokasvi!$H$15*(1+AA$41))),Z150))</f>
        <v>2766.1051407637306</v>
      </c>
      <c r="CB150" s="35">
        <f ca="1">_xlfn.NORM.INV(RAND(),Satokasvi!$H$13,Satokasvi!$I$13)</f>
        <v>214.95687000707554</v>
      </c>
      <c r="CC150" s="35">
        <f ca="1">_xlfn.NORM.INV(RAND(),Satokasvi!$H$13,Satokasvi!$I$13)</f>
        <v>176.88656974129398</v>
      </c>
      <c r="CD150" s="35">
        <f ca="1">_xlfn.NORM.INV(RAND(),Satokasvi!$H$13,Satokasvi!$I$13)</f>
        <v>113.460636796739</v>
      </c>
      <c r="CE150" s="35">
        <f ca="1">_xlfn.NORM.INV(RAND(),Satokasvi!$H$13,Satokasvi!$I$13)</f>
        <v>180.1159279504368</v>
      </c>
      <c r="CF150" s="35">
        <f ca="1">_xlfn.NORM.INV(RAND(),Satokasvi!$H$13,Satokasvi!$I$13)</f>
        <v>295.70600994560232</v>
      </c>
      <c r="CG150" s="35">
        <f ca="1">_xlfn.NORM.INV(RAND(),Satokasvi!$H$13,Satokasvi!$I$13)</f>
        <v>144.34053510119031</v>
      </c>
      <c r="CH150" s="35">
        <f ca="1">_xlfn.NORM.INV(RAND(),Satokasvi!$H$13,Satokasvi!$I$13)</f>
        <v>181.65795357277437</v>
      </c>
      <c r="CI150" s="35">
        <f ca="1">_xlfn.NORM.INV(RAND(),Satokasvi!$H$13,Satokasvi!$I$13)</f>
        <v>261.03492226695687</v>
      </c>
      <c r="CJ150" s="35">
        <f ca="1">_xlfn.NORM.INV(RAND(),Satokasvi!$H$13,Satokasvi!$I$13)</f>
        <v>205.69792327843427</v>
      </c>
      <c r="CK150" s="35">
        <f ca="1">_xlfn.NORM.INV(RAND(),Satokasvi!$H$13,Satokasvi!$I$13)</f>
        <v>165.28094598860002</v>
      </c>
      <c r="CL150" s="35">
        <f ca="1">_xlfn.NORM.INV(RAND(),Satokasvi!$H$13,Satokasvi!$I$13)</f>
        <v>194.68522287211951</v>
      </c>
      <c r="CM150" s="35">
        <f ca="1">_xlfn.NORM.INV(RAND(),Satokasvi!$H$13,Satokasvi!$I$13)</f>
        <v>151.4011192694077</v>
      </c>
      <c r="CN150" s="35">
        <f ca="1">_xlfn.NORM.INV(RAND(),Satokasvi!$H$13,Satokasvi!$I$13)</f>
        <v>313.46651401912965</v>
      </c>
      <c r="CO150" s="35">
        <f ca="1">_xlfn.NORM.INV(RAND(),Satokasvi!$H$13,Satokasvi!$I$13)</f>
        <v>81.311403264992705</v>
      </c>
      <c r="CP150" s="35">
        <f ca="1">_xlfn.NORM.INV(RAND(),Satokasvi!$H$13,Satokasvi!$I$13)</f>
        <v>255.43867611018925</v>
      </c>
      <c r="CQ150" s="35">
        <f ca="1">_xlfn.NORM.INV(RAND(),Satokasvi!$H$13,Satokasvi!$I$13)</f>
        <v>213.59501502147907</v>
      </c>
      <c r="CR150" s="35">
        <f ca="1">_xlfn.NORM.INV(RAND(),Satokasvi!$H$13,Satokasvi!$I$13)</f>
        <v>231.06011886244238</v>
      </c>
      <c r="CS150" s="35">
        <f ca="1">_xlfn.NORM.INV(RAND(),Satokasvi!$H$13,Satokasvi!$I$13)</f>
        <v>251.62164953628309</v>
      </c>
      <c r="CT150" s="35">
        <f ca="1">_xlfn.NORM.INV(RAND(),Satokasvi!$H$13,Satokasvi!$I$13)</f>
        <v>215.94050733623573</v>
      </c>
      <c r="CU150" s="35">
        <f ca="1">_xlfn.NORM.INV(RAND(),Satokasvi!$H$13,Satokasvi!$I$13)</f>
        <v>83.477703268130952</v>
      </c>
      <c r="CV150" s="35">
        <f ca="1">_xlfn.NORM.INV(RAND(),Satokasvi!$H$13,Satokasvi!$I$13)</f>
        <v>210.78405363031317</v>
      </c>
      <c r="CW150" s="35">
        <f ca="1">_xlfn.NORM.INV(RAND(),Satokasvi!$H$13,Satokasvi!$I$13)</f>
        <v>99.124579493746154</v>
      </c>
      <c r="CX150" s="35">
        <f ca="1">_xlfn.NORM.INV(RAND(),Satokasvi!$H$13,Satokasvi!$I$13)</f>
        <v>168.05850478695305</v>
      </c>
      <c r="CY150" s="35">
        <f ca="1">_xlfn.NORM.INV(RAND(),Satokasvi!$H$13,Satokasvi!$I$13)</f>
        <v>203.09657784789275</v>
      </c>
      <c r="CZ150" s="35">
        <f ca="1">_xlfn.NORM.INV(RAND(),Satokasvi!$H$13,Satokasvi!$I$13)</f>
        <v>219.9062725437451</v>
      </c>
      <c r="DB150" s="37">
        <f ca="1">(AB150*(CB150/1000)+(Satokasvi!$E$28-Satokasvi!$E$7))/(1+$C$13)^DB$61</f>
        <v>266.55982344941867</v>
      </c>
      <c r="DC150" s="37">
        <f ca="1">(AC150*(CC150/1000)+(Satokasvi!$E$28-Satokasvi!$E$7))/(1+$C$13)^DC$61</f>
        <v>150.95619316349794</v>
      </c>
      <c r="DD150" s="37">
        <f ca="1">(AD150*(CD150/1000)+(Satokasvi!$E$28-Satokasvi!$E$7))/(1+$C$13)^DD$61</f>
        <v>-242.51253972858729</v>
      </c>
      <c r="DE150" s="37">
        <f ca="1">(AE150*(CE150/1000)+(Satokasvi!$E$28-Satokasvi!$E$7))/(1+$C$13)^DE$61</f>
        <v>153.5601246818479</v>
      </c>
      <c r="DF150" s="37">
        <f ca="1">(AF150*(CF150/1000)+(Satokasvi!$E$28-Satokasvi!$E$7))/(1+$C$13)^DF$61</f>
        <v>-228.59132786180348</v>
      </c>
      <c r="DG150" s="37">
        <f ca="1">(AG150*(CG150/1000)+(Satokasvi!$E$28-Satokasvi!$E$7))/(1+$C$13)^DG$61</f>
        <v>87.646056552418258</v>
      </c>
      <c r="DH150" s="37">
        <f ca="1">(AH150*(CH150/1000)+(Satokasvi!$E$28-Satokasvi!$E$7))/(1+$C$13)^DH$61</f>
        <v>-215.46925050598875</v>
      </c>
      <c r="DI150" s="37">
        <f ca="1">(AI150*(CI150/1000)+(Satokasvi!$E$28-Satokasvi!$E$7))/(1+$C$13)^DI$61</f>
        <v>325.94160654776908</v>
      </c>
      <c r="DJ150" s="37">
        <f ca="1">(AJ150*(CJ150/1000)+(Satokasvi!$E$28-Satokasvi!$E$7))/(1+$C$13)^DJ$61</f>
        <v>232.9420599987115</v>
      </c>
      <c r="DK150" s="37">
        <f ca="1">(AK150*(CK150/1000)+(Satokasvi!$E$28-Satokasvi!$E$7))/(1+$C$13)^DK$61</f>
        <v>-197.18488744763218</v>
      </c>
      <c r="DL150" s="37">
        <f ca="1">(AL150*(CL150/1000)+(Satokasvi!$E$28-Satokasvi!$E$7))/(1+$C$13)^DL$61</f>
        <v>-191.44163829867202</v>
      </c>
      <c r="DM150" s="37">
        <f ca="1">(AM150*(CM150/1000)+(Satokasvi!$E$28-Satokasvi!$E$7))/(1+$C$13)^DM$61</f>
        <v>83.053742826188866</v>
      </c>
      <c r="DN150" s="37">
        <f ca="1">(AN150*(CN150/1000)+(Satokasvi!$E$28-Satokasvi!$E$7))/(1+$C$13)^DN$61</f>
        <v>-180.45210509819213</v>
      </c>
      <c r="DO150" s="37">
        <f ca="1">(AO150*(CO150/1000)+(Satokasvi!$E$28-Satokasvi!$E$7))/(1+$C$13)^DO$61</f>
        <v>-31.290144217694237</v>
      </c>
      <c r="DP150" s="37">
        <f ca="1">(AP150*(CP150/1000)+(Satokasvi!$E$28-Satokasvi!$E$7))/(1+$C$13)^DP$61</f>
        <v>262.81433406451305</v>
      </c>
      <c r="DQ150" s="37">
        <f ca="1">(AQ150*(CQ150/1000)+(Satokasvi!$E$28-Satokasvi!$E$7))/(1+$C$13)^DQ$61</f>
        <v>-165.13923889333032</v>
      </c>
      <c r="DR150" s="37">
        <f ca="1">(AR150*(CR150/1000)+(Satokasvi!$E$28-Satokasvi!$E$7))/(1+$C$13)^DR$61</f>
        <v>233.27185893035107</v>
      </c>
      <c r="DS150" s="37">
        <f ca="1">(AS150*(CS150/1000)+(Satokasvi!$E$28-Satokasvi!$E$7))/(1+$C$13)^DS$61</f>
        <v>-155.65957101831492</v>
      </c>
      <c r="DT150" s="37">
        <f ca="1">(AT150*(CT150/1000)+(Satokasvi!$E$28-Satokasvi!$E$7))/(1+$C$13)^DT$61</f>
        <v>143.102593002063</v>
      </c>
      <c r="DU150" s="37">
        <f ca="1">(AU150*(CU150/1000)+(Satokasvi!$E$28-Satokasvi!$E$7))/(1+$C$13)^DU$61</f>
        <v>-14.785799640848316</v>
      </c>
      <c r="DV150" s="37">
        <f ca="1">(AV150*(CV150/1000)+(Satokasvi!$E$28-Satokasvi!$E$7))/(1+$C$13)^DV$61</f>
        <v>163.84281056136265</v>
      </c>
      <c r="DW150" s="37">
        <f ca="1">(AW150*(CW150/1000)+(Satokasvi!$E$28-Satokasvi!$E$7))/(1+$C$13)^DW$61</f>
        <v>-138.30151273388518</v>
      </c>
      <c r="DX150" s="37">
        <f ca="1">(AX150*(CX150/1000)+(Satokasvi!$E$28-Satokasvi!$E$7))/(1+$C$13)^DX$61</f>
        <v>119.75135800990383</v>
      </c>
      <c r="DY150" s="37">
        <f ca="1">(AY150*(CY150/1000)+(Satokasvi!$E$28-Satokasvi!$E$7))/(1+$C$13)^DY$61</f>
        <v>113.07566177823348</v>
      </c>
      <c r="DZ150" s="37">
        <f ca="1">(AZ150*(CZ150/1000)+(Satokasvi!$E$28-Satokasvi!$E$7))/(1+$C$13)^DZ$61</f>
        <v>163.9542886127071</v>
      </c>
      <c r="EB150" s="37">
        <f ca="1">IF(C$11="x",Toimenpiteet!$E$115,BB150*(CB150/1000)+(Satokasvi!$E$28-Satokasvi!$E$7)+IF(C$8="x",Toimenpiteet!$E$29,0)+IF(C$9="x",Toimenpiteet!$E$60,0)+IF(C$10="x",Toimenpiteet!$E$88,0))/(1+$C$13)^EB$61</f>
        <v>266.55982344941867</v>
      </c>
      <c r="EC150" s="37">
        <f ca="1">IF(D$11="x",Toimenpiteet!$E$115,BC150*(CC150/1000)+(Satokasvi!$E$28-Satokasvi!$E$7)+IF(D$8="x",Toimenpiteet!$E$29,0)+IF(D$9="x",Toimenpiteet!$E$60,0)+IF(D$10="x",Toimenpiteet!$E$88,0))/(1+$C$13)^EC$61</f>
        <v>150.95619316349794</v>
      </c>
      <c r="ED150" s="37">
        <f ca="1">IF(E$11="x",Toimenpiteet!$E$115,BD150*(CD150/1000)+(Satokasvi!$E$28-Satokasvi!$E$7)+IF(E$8="x",Toimenpiteet!$E$29,0)+IF(E$9="x",Toimenpiteet!$E$60,0)+IF(E$10="x",Toimenpiteet!$E$88,0))/(1+$C$13)^ED$61</f>
        <v>-242.51253972858729</v>
      </c>
      <c r="EE150" s="37">
        <f ca="1">IF(F$11="x",Toimenpiteet!$E$115,BE150*(CE150/1000)+(Satokasvi!$E$28-Satokasvi!$E$7)+IF(F$8="x",Toimenpiteet!$E$29,0)+IF(F$9="x",Toimenpiteet!$E$60,0)+IF(F$10="x",Toimenpiteet!$E$88,0))/(1+$C$13)^EE$61</f>
        <v>153.5601246818479</v>
      </c>
      <c r="EF150" s="37">
        <f ca="1">IF(G$11="x",Toimenpiteet!$E$115,BF150*(CF150/1000)+(Satokasvi!$E$28-Satokasvi!$E$7)+IF(G$8="x",Toimenpiteet!$E$29,0)+IF(G$9="x",Toimenpiteet!$E$60,0)+IF(G$10="x",Toimenpiteet!$E$88,0))/(1+$C$13)^EF$61</f>
        <v>-228.59132786180348</v>
      </c>
      <c r="EG150" s="37">
        <f ca="1">IF(H$11="x",Toimenpiteet!$E$115,BG150*(CG150/1000)+(Satokasvi!$E$28-Satokasvi!$E$7)+IF(H$8="x",Toimenpiteet!$E$29,0)+IF(H$9="x",Toimenpiteet!$E$60,0)+IF(H$10="x",Toimenpiteet!$E$88,0))/(1+$C$13)^EG$61</f>
        <v>87.646056552418258</v>
      </c>
      <c r="EH150" s="37">
        <f ca="1">IF(I$11="x",Toimenpiteet!$E$115,BH150*(CH150/1000)+(Satokasvi!$E$28-Satokasvi!$E$7)+IF(I$8="x",Toimenpiteet!$E$29,0)+IF(I$9="x",Toimenpiteet!$E$60,0)+IF(I$10="x",Toimenpiteet!$E$88,0))/(1+$C$13)^EH$61</f>
        <v>-215.46925050598875</v>
      </c>
      <c r="EI150" s="37">
        <f ca="1">IF(J$11="x",Toimenpiteet!$E$115,BI150*(CI150/1000)+(Satokasvi!$E$28-Satokasvi!$E$7)+IF(J$8="x",Toimenpiteet!$E$29,0)+IF(J$9="x",Toimenpiteet!$E$60,0)+IF(J$10="x",Toimenpiteet!$E$88,0))/(1+$C$13)^EI$61</f>
        <v>325.94160654776908</v>
      </c>
      <c r="EJ150" s="37">
        <f ca="1">IF(K$11="x",Toimenpiteet!$E$115,BJ150*(CJ150/1000)+(Satokasvi!$E$28-Satokasvi!$E$7)+IF(K$8="x",Toimenpiteet!$E$29,0)+IF(K$9="x",Toimenpiteet!$E$60,0)+IF(K$10="x",Toimenpiteet!$E$88,0))/(1+$C$13)^EJ$61</f>
        <v>232.9420599987115</v>
      </c>
      <c r="EK150" s="37">
        <f ca="1">IF(L$11="x",Toimenpiteet!$E$115,BK150*(CK150/1000)+(Satokasvi!$E$28-Satokasvi!$E$7)+IF(L$8="x",Toimenpiteet!$E$29,0)+IF(L$9="x",Toimenpiteet!$E$60,0)+IF(L$10="x",Toimenpiteet!$E$88,0))/(1+$C$13)^EK$61</f>
        <v>-197.18488744763218</v>
      </c>
      <c r="EL150" s="37">
        <f ca="1">IF(M$11="x",Toimenpiteet!$E$115,BL150*(CL150/1000)+(Satokasvi!$E$28-Satokasvi!$E$7)+IF(M$8="x",Toimenpiteet!$E$29,0)+IF(M$9="x",Toimenpiteet!$E$60,0)+IF(M$10="x",Toimenpiteet!$E$88,0))/(1+$C$13)^EL$61</f>
        <v>-191.44163829867202</v>
      </c>
      <c r="EM150" s="37">
        <f ca="1">IF(N$11="x",Toimenpiteet!$E$115,BM150*(CM150/1000)+(Satokasvi!$E$28-Satokasvi!$E$7)+IF(N$8="x",Toimenpiteet!$E$29,0)+IF(N$9="x",Toimenpiteet!$E$60,0)+IF(N$10="x",Toimenpiteet!$E$88,0))/(1+$C$13)^EM$61</f>
        <v>83.053742826188866</v>
      </c>
      <c r="EN150" s="37">
        <f ca="1">IF(O$11="x",Toimenpiteet!$E$115,BN150*(CN150/1000)+(Satokasvi!$E$28-Satokasvi!$E$7)+IF(O$8="x",Toimenpiteet!$E$29,0)+IF(O$9="x",Toimenpiteet!$E$60,0)+IF(O$10="x",Toimenpiteet!$E$88,0))/(1+$C$13)^EN$61</f>
        <v>-180.45210509819213</v>
      </c>
      <c r="EO150" s="37">
        <f ca="1">IF(P$11="x",Toimenpiteet!$E$115,BO150*(CO150/1000)+(Satokasvi!$E$28-Satokasvi!$E$7)+IF(P$8="x",Toimenpiteet!$E$29,0)+IF(P$9="x",Toimenpiteet!$E$60,0)+IF(P$10="x",Toimenpiteet!$E$88,0))/(1+$C$13)^EO$61</f>
        <v>-31.290144217694237</v>
      </c>
      <c r="EP150" s="37">
        <f ca="1">IF(Q$11="x",Toimenpiteet!$E$115,BP150*(CP150/1000)+(Satokasvi!$E$28-Satokasvi!$E$7)+IF(Q$8="x",Toimenpiteet!$E$29,0)+IF(Q$9="x",Toimenpiteet!$E$60,0)+IF(Q$10="x",Toimenpiteet!$E$88,0))/(1+$C$13)^EP$61</f>
        <v>262.81433406451305</v>
      </c>
      <c r="EQ150" s="37">
        <f ca="1">IF(R$11="x",Toimenpiteet!$E$115,BQ150*(CQ150/1000)+(Satokasvi!$E$28-Satokasvi!$E$7)+IF(R$8="x",Toimenpiteet!$E$29,0)+IF(R$9="x",Toimenpiteet!$E$60,0)+IF(R$10="x",Toimenpiteet!$E$88,0))/(1+$C$13)^EQ$61</f>
        <v>-165.13923889333032</v>
      </c>
      <c r="ER150" s="37">
        <f ca="1">IF(S$11="x",Toimenpiteet!$E$115,BR150*(CR150/1000)+(Satokasvi!$E$28-Satokasvi!$E$7)+IF(S$8="x",Toimenpiteet!$E$29,0)+IF(S$9="x",Toimenpiteet!$E$60,0)+IF(S$10="x",Toimenpiteet!$E$88,0))/(1+$C$13)^ER$61</f>
        <v>233.27185893035107</v>
      </c>
      <c r="ES150" s="37">
        <f ca="1">IF(T$11="x",Toimenpiteet!$E$115,BS150*(CS150/1000)+(Satokasvi!$E$28-Satokasvi!$E$7)+IF(T$8="x",Toimenpiteet!$E$29,0)+IF(T$9="x",Toimenpiteet!$E$60,0)+IF(T$10="x",Toimenpiteet!$E$88,0))/(1+$C$13)^ES$61</f>
        <v>-155.65957101831492</v>
      </c>
      <c r="ET150" s="37">
        <f ca="1">IF(U$11="x",Toimenpiteet!$E$115,BT150*(CT150/1000)+(Satokasvi!$E$28-Satokasvi!$E$7)+IF(U$8="x",Toimenpiteet!$E$29,0)+IF(U$9="x",Toimenpiteet!$E$60,0)+IF(U$10="x",Toimenpiteet!$E$88,0))/(1+$C$13)^ET$61</f>
        <v>143.102593002063</v>
      </c>
      <c r="EU150" s="37">
        <f ca="1">IF(V$11="x",Toimenpiteet!$E$115,BU150*(CU150/1000)+(Satokasvi!$E$28-Satokasvi!$E$7)+IF(V$8="x",Toimenpiteet!$E$29,0)+IF(V$9="x",Toimenpiteet!$E$60,0)+IF(V$10="x",Toimenpiteet!$E$88,0))/(1+$C$13)^EU$61</f>
        <v>-14.785799640848316</v>
      </c>
      <c r="EV150" s="37">
        <f ca="1">IF(W$11="x",Toimenpiteet!$E$115,BV150*(CV150/1000)+(Satokasvi!$E$28-Satokasvi!$E$7)+IF(W$8="x",Toimenpiteet!$E$29,0)+IF(W$9="x",Toimenpiteet!$E$60,0)+IF(W$10="x",Toimenpiteet!$E$88,0))/(1+$C$13)^EV$61</f>
        <v>163.84281056136265</v>
      </c>
      <c r="EW150" s="37">
        <f ca="1">IF(X$11="x",Toimenpiteet!$E$115,BW150*(CW150/1000)+(Satokasvi!$E$28-Satokasvi!$E$7)+IF(X$8="x",Toimenpiteet!$E$29,0)+IF(X$9="x",Toimenpiteet!$E$60,0)+IF(X$10="x",Toimenpiteet!$E$88,0))/(1+$C$13)^EW$61</f>
        <v>-138.30151273388518</v>
      </c>
      <c r="EX150" s="37">
        <f ca="1">IF(Y$11="x",Toimenpiteet!$E$115,BX150*(CX150/1000)+(Satokasvi!$E$28-Satokasvi!$E$7)+IF(Y$8="x",Toimenpiteet!$E$29,0)+IF(Y$9="x",Toimenpiteet!$E$60,0)+IF(Y$10="x",Toimenpiteet!$E$88,0))/(1+$C$13)^EX$61</f>
        <v>119.75135800990383</v>
      </c>
      <c r="EY150" s="37">
        <f ca="1">IF(Z$11="x",Toimenpiteet!$E$115,BY150*(CY150/1000)+(Satokasvi!$E$28-Satokasvi!$E$7)+IF(Z$8="x",Toimenpiteet!$E$29,0)+IF(Z$9="x",Toimenpiteet!$E$60,0)+IF(Z$10="x",Toimenpiteet!$E$88,0))/(1+$C$13)^EY$61</f>
        <v>113.07566177823348</v>
      </c>
      <c r="EZ150" s="37">
        <f ca="1">IF(AA$11="x",Toimenpiteet!$E$115,BZ150*(CZ150/1000)+(Satokasvi!$E$28-Satokasvi!$E$7)+IF(AA$8="x",Toimenpiteet!$E$29,0)+IF(AA$9="x",Toimenpiteet!$E$60,0)+IF(AA$10="x",Toimenpiteet!$E$88,0))/(1+$C$13)^EZ$61</f>
        <v>163.9542886127071</v>
      </c>
      <c r="FA150" s="37"/>
      <c r="FB150" s="37">
        <f t="shared" ca="1" si="118"/>
        <v>266.55982344941867</v>
      </c>
      <c r="FC150" s="37">
        <f t="shared" ca="1" si="119"/>
        <v>417.51601661291659</v>
      </c>
      <c r="FD150" s="37">
        <f t="shared" ca="1" si="120"/>
        <v>175.0034768843293</v>
      </c>
      <c r="FE150" s="37">
        <f t="shared" ca="1" si="121"/>
        <v>328.56360156617723</v>
      </c>
      <c r="FF150" s="37">
        <f t="shared" ca="1" si="122"/>
        <v>99.972273704373748</v>
      </c>
      <c r="FG150" s="37">
        <f t="shared" ca="1" si="123"/>
        <v>187.61833025679201</v>
      </c>
      <c r="FH150" s="37">
        <f t="shared" ca="1" si="124"/>
        <v>-27.850920249196747</v>
      </c>
      <c r="FI150" s="37">
        <f t="shared" ca="1" si="125"/>
        <v>298.09068629857234</v>
      </c>
      <c r="FJ150" s="37">
        <f t="shared" ca="1" si="126"/>
        <v>531.03274629728389</v>
      </c>
      <c r="FK150" s="37">
        <f t="shared" ca="1" si="127"/>
        <v>333.84785884965174</v>
      </c>
      <c r="FL150" s="37">
        <f t="shared" ca="1" si="128"/>
        <v>142.40622055097973</v>
      </c>
      <c r="FM150" s="37">
        <f t="shared" ca="1" si="129"/>
        <v>225.45996337716861</v>
      </c>
      <c r="FN150" s="37">
        <f t="shared" ca="1" si="130"/>
        <v>45.007858278976471</v>
      </c>
      <c r="FO150" s="37">
        <f t="shared" ca="1" si="131"/>
        <v>13.717714061282233</v>
      </c>
      <c r="FP150" s="37">
        <f t="shared" ca="1" si="132"/>
        <v>276.53204812579526</v>
      </c>
      <c r="FQ150" s="37">
        <f t="shared" ca="1" si="133"/>
        <v>111.39280923246494</v>
      </c>
      <c r="FR150" s="37">
        <f t="shared" ca="1" si="134"/>
        <v>344.66466816281604</v>
      </c>
      <c r="FS150" s="37">
        <f t="shared" ca="1" si="135"/>
        <v>189.00509714450112</v>
      </c>
      <c r="FT150" s="37">
        <f t="shared" ca="1" si="136"/>
        <v>332.1076901465641</v>
      </c>
      <c r="FU150" s="37">
        <f t="shared" ca="1" si="137"/>
        <v>317.32189050571577</v>
      </c>
      <c r="FV150" s="37">
        <f t="shared" ca="1" si="138"/>
        <v>481.16470106707845</v>
      </c>
      <c r="FW150" s="37">
        <f t="shared" ca="1" si="139"/>
        <v>342.86318833319331</v>
      </c>
      <c r="FX150" s="37">
        <f t="shared" ca="1" si="140"/>
        <v>462.61454634309712</v>
      </c>
      <c r="FY150" s="37">
        <f t="shared" ca="1" si="141"/>
        <v>575.69020812133056</v>
      </c>
      <c r="FZ150" s="37">
        <f t="shared" ca="1" si="142"/>
        <v>739.6444967340376</v>
      </c>
      <c r="GA150" s="37"/>
      <c r="GB150" s="37">
        <f t="shared" ca="1" si="143"/>
        <v>266.55982344941867</v>
      </c>
      <c r="GC150" s="37">
        <f t="shared" ca="1" si="144"/>
        <v>417.51601661291659</v>
      </c>
      <c r="GD150" s="37">
        <f t="shared" ca="1" si="94"/>
        <v>175.0034768843293</v>
      </c>
      <c r="GE150" s="37">
        <f t="shared" ca="1" si="95"/>
        <v>328.56360156617723</v>
      </c>
      <c r="GF150" s="37">
        <f t="shared" ca="1" si="96"/>
        <v>99.972273704373748</v>
      </c>
      <c r="GG150" s="37">
        <f t="shared" ca="1" si="97"/>
        <v>187.61833025679201</v>
      </c>
      <c r="GH150" s="37">
        <f t="shared" ca="1" si="98"/>
        <v>-27.850920249196747</v>
      </c>
      <c r="GI150" s="37">
        <f t="shared" ca="1" si="99"/>
        <v>298.09068629857234</v>
      </c>
      <c r="GJ150" s="37">
        <f t="shared" ca="1" si="100"/>
        <v>531.03274629728389</v>
      </c>
      <c r="GK150" s="37">
        <f t="shared" ca="1" si="101"/>
        <v>333.84785884965174</v>
      </c>
      <c r="GL150" s="37">
        <f t="shared" ca="1" si="102"/>
        <v>142.40622055097973</v>
      </c>
      <c r="GM150" s="37">
        <f t="shared" ca="1" si="103"/>
        <v>225.45996337716861</v>
      </c>
      <c r="GN150" s="37">
        <f t="shared" ca="1" si="104"/>
        <v>45.007858278976471</v>
      </c>
      <c r="GO150" s="37">
        <f t="shared" ca="1" si="105"/>
        <v>13.717714061282233</v>
      </c>
      <c r="GP150" s="37">
        <f t="shared" ca="1" si="106"/>
        <v>276.53204812579526</v>
      </c>
      <c r="GQ150" s="37">
        <f t="shared" ca="1" si="107"/>
        <v>111.39280923246494</v>
      </c>
      <c r="GR150" s="37">
        <f t="shared" ca="1" si="108"/>
        <v>344.66466816281604</v>
      </c>
      <c r="GS150" s="37">
        <f t="shared" ca="1" si="109"/>
        <v>189.00509714450112</v>
      </c>
      <c r="GT150" s="37">
        <f t="shared" ca="1" si="110"/>
        <v>332.1076901465641</v>
      </c>
      <c r="GU150" s="37">
        <f t="shared" ca="1" si="111"/>
        <v>317.32189050571577</v>
      </c>
      <c r="GV150" s="37">
        <f t="shared" ca="1" si="112"/>
        <v>481.16470106707845</v>
      </c>
      <c r="GW150" s="37">
        <f t="shared" ca="1" si="113"/>
        <v>342.86318833319331</v>
      </c>
      <c r="GX150" s="37">
        <f t="shared" ca="1" si="114"/>
        <v>462.61454634309712</v>
      </c>
      <c r="GY150" s="37">
        <f t="shared" ca="1" si="115"/>
        <v>575.69020812133056</v>
      </c>
      <c r="GZ150" s="37">
        <f t="shared" ca="1" si="116"/>
        <v>739.6444967340376</v>
      </c>
      <c r="HA150" s="37"/>
      <c r="HB150" s="37">
        <f t="shared" ca="1" si="147"/>
        <v>99.972273704373748</v>
      </c>
      <c r="HC150" s="37">
        <f t="shared" ca="1" si="145"/>
        <v>99.972273704373748</v>
      </c>
      <c r="HD150" s="37">
        <f t="shared" ca="1" si="146"/>
        <v>0</v>
      </c>
      <c r="HE150" s="5"/>
      <c r="HF150" s="37">
        <f>HF140+($BI$6-$BI$5)/9</f>
        <v>0.27777777777777773</v>
      </c>
      <c r="HG150" s="37">
        <f>$HG$67</f>
        <v>-0.1</v>
      </c>
      <c r="HH150" s="19">
        <f>IF(C$11="x",0,Satokasvi!$H$6*(1+$HF150)*(1+_xlfn.XLOOKUP($HG150,$HG$67:$HG$76,HH$67:HH$76)))</f>
        <v>3162.5</v>
      </c>
      <c r="HI150" s="35">
        <f>IF(D$11="x",0,Satokasvi!$H$6*(1+$HF150)*(1+_xlfn.XLOOKUP($HG150,$HG$67:$HG$76,HI$67:HI$76)))</f>
        <v>3130.5555555555552</v>
      </c>
      <c r="HJ150" s="35">
        <f>IF(E$11="x",0,Satokasvi!$H$6*(1+$HF150)*(1+_xlfn.XLOOKUP($HG150,$HG$67:$HG$76,HJ$67:HJ$76)))</f>
        <v>3098.6111111111109</v>
      </c>
      <c r="HK150" s="35">
        <f>IF(F$11="x",0,Satokasvi!$H$6*(1+$HF150)*(1+_xlfn.XLOOKUP($HG150,$HG$67:$HG$76,HK$67:HK$76)))</f>
        <v>3066.6666666666665</v>
      </c>
      <c r="HL150" s="35">
        <f>IF(G$11="x",0,Satokasvi!$H$6*(1+$HF150)*(1+_xlfn.XLOOKUP($HG150,$HG$67:$HG$76,HL$67:HL$76)))</f>
        <v>3034.7222222222222</v>
      </c>
      <c r="HM150" s="35">
        <f>IF(H$11="x",0,Satokasvi!$H$6*(1+$HF150)*(1+_xlfn.XLOOKUP($HG150,$HG$67:$HG$76,HM$67:HM$76)))</f>
        <v>3002.7777777777774</v>
      </c>
      <c r="HN150" s="35">
        <f>IF(I$11="x",0,Satokasvi!$H$6*(1+$HF150)*(1+_xlfn.XLOOKUP($HG150,$HG$67:$HG$76,HN$67:HN$76)))</f>
        <v>2970.833333333333</v>
      </c>
      <c r="HO150" s="35">
        <f>IF(J$11="x",0,Satokasvi!$H$6*(1+$HF150)*(1+_xlfn.XLOOKUP($HG150,$HG$67:$HG$76,HO$67:HO$76)))</f>
        <v>2938.8888888888891</v>
      </c>
      <c r="HP150" s="35">
        <f>IF(K$11="x",0,Satokasvi!$H$6*(1+$HF150)*(1+_xlfn.XLOOKUP($HG150,$HG$67:$HG$76,HP$67:HP$76)))</f>
        <v>2906.9444444444443</v>
      </c>
      <c r="HQ150" s="35">
        <f>IF(L$11="x",0,Satokasvi!$H$6*(1+$HF150)*(1+_xlfn.XLOOKUP($HG150,$HG$67:$HG$76,HQ$67:HQ$76)))</f>
        <v>2875</v>
      </c>
      <c r="HR150" s="35">
        <f>IF(M$11="x",0,Satokasvi!$H$6*(1+$HF150)*(1+_xlfn.XLOOKUP($HG150,$HG$67:$HG$76,HR$67:HR$76)))</f>
        <v>2875</v>
      </c>
      <c r="HS150" s="35">
        <f>IF(N$11="x",0,Satokasvi!$H$6*(1+$HF150)*(1+_xlfn.XLOOKUP($HG150,$HG$67:$HG$76,HS$67:HS$76)))</f>
        <v>2875</v>
      </c>
      <c r="HT150" s="35">
        <f>IF(O$11="x",0,Satokasvi!$H$6*(1+$HF150)*(1+_xlfn.XLOOKUP($HG150,$HG$67:$HG$76,HT$67:HT$76)))</f>
        <v>2875</v>
      </c>
      <c r="HU150" s="35">
        <f>IF(P$11="x",0,Satokasvi!$H$6*(1+$HF150)*(1+_xlfn.XLOOKUP($HG150,$HG$67:$HG$76,HU$67:HU$76)))</f>
        <v>2875</v>
      </c>
      <c r="HV150" s="35">
        <f>IF(Q$11="x",0,Satokasvi!$H$6*(1+$HF150)*(1+_xlfn.XLOOKUP($HG150,$HG$67:$HG$76,HV$67:HV$76)))</f>
        <v>2875</v>
      </c>
      <c r="HW150" s="35">
        <f>IF(R$11="x",0,Satokasvi!$H$6*(1+$HF150)*(1+_xlfn.XLOOKUP($HG150,$HG$67:$HG$76,HW$67:HW$76)))</f>
        <v>2875</v>
      </c>
      <c r="HX150" s="35">
        <f>IF(S$11="x",0,Satokasvi!$H$6*(1+$HF150)*(1+_xlfn.XLOOKUP($HG150,$HG$67:$HG$76,HX$67:HX$76)))</f>
        <v>2875</v>
      </c>
      <c r="HY150" s="35">
        <f>IF(T$11="x",0,Satokasvi!$H$6*(1+$HF150)*(1+_xlfn.XLOOKUP($HG150,$HG$67:$HG$76,HY$67:HY$76)))</f>
        <v>2875</v>
      </c>
      <c r="HZ150" s="35">
        <f>IF(U$11="x",0,Satokasvi!$H$6*(1+$HF150)*(1+_xlfn.XLOOKUP($HG150,$HG$67:$HG$76,HZ$67:HZ$76)))</f>
        <v>2875</v>
      </c>
      <c r="IA150" s="35">
        <f>IF(V$11="x",0,Satokasvi!$H$6*(1+$HF150)*(1+_xlfn.XLOOKUP($HG150,$HG$67:$HG$76,IA$67:IA$76)))</f>
        <v>2875</v>
      </c>
      <c r="IB150" s="35">
        <f>IF(W$11="x",0,Satokasvi!$H$6*(1+$HF150)*(1+_xlfn.XLOOKUP($HG150,$HG$67:$HG$76,IB$67:IB$76)))</f>
        <v>2875</v>
      </c>
      <c r="IC150" s="35">
        <f>IF(X$11="x",0,Satokasvi!$H$6*(1+$HF150)*(1+_xlfn.XLOOKUP($HG150,$HG$67:$HG$76,IC$67:IC$76)))</f>
        <v>2875</v>
      </c>
      <c r="ID150" s="35">
        <f>IF(Y$11="x",0,Satokasvi!$H$6*(1+$HF150)*(1+_xlfn.XLOOKUP($HG150,$HG$67:$HG$76,ID$67:ID$76)))</f>
        <v>2875</v>
      </c>
      <c r="IE150" s="35">
        <f>IF(Z$11="x",0,Satokasvi!$H$6*(1+$HF150)*(1+_xlfn.XLOOKUP($HG150,$HG$67:$HG$76,IE$67:IE$76)))</f>
        <v>2875</v>
      </c>
      <c r="IF150" s="35">
        <f>IF(AA$11="x",0,Satokasvi!$H$6*(1+$HF150)*(1+_xlfn.XLOOKUP($HG150,$HG$67:$HG$76,IF$67:IF$76)))</f>
        <v>2875</v>
      </c>
    </row>
    <row r="151" spans="2:240" x14ac:dyDescent="0.35">
      <c r="B151" s="15">
        <f t="shared" ca="1" si="151"/>
        <v>0.39675707208133537</v>
      </c>
      <c r="C151" s="15">
        <f t="shared" ca="1" si="151"/>
        <v>0.49659845812072634</v>
      </c>
      <c r="D151" s="15">
        <f t="shared" ca="1" si="151"/>
        <v>5.1295807897043022E-2</v>
      </c>
      <c r="E151" s="15">
        <f t="shared" ca="1" si="151"/>
        <v>0.83527347563063115</v>
      </c>
      <c r="F151" s="15">
        <f t="shared" ca="1" si="151"/>
        <v>0.60858784657896725</v>
      </c>
      <c r="G151" s="15">
        <f t="shared" ca="1" si="151"/>
        <v>0.60316584526170702</v>
      </c>
      <c r="H151" s="15">
        <f t="shared" ca="1" si="151"/>
        <v>7.2364608093893334E-3</v>
      </c>
      <c r="I151" s="15">
        <f t="shared" ca="1" si="151"/>
        <v>0.58787027531326053</v>
      </c>
      <c r="J151" s="15">
        <f t="shared" ca="1" si="151"/>
        <v>0.79884648854030271</v>
      </c>
      <c r="K151" s="15">
        <f t="shared" ca="1" si="151"/>
        <v>0.63811395415207051</v>
      </c>
      <c r="L151" s="15">
        <f t="shared" ca="1" si="151"/>
        <v>0.48073003372389977</v>
      </c>
      <c r="M151" s="15">
        <f t="shared" ca="1" si="151"/>
        <v>0.11324791543528989</v>
      </c>
      <c r="N151" s="15">
        <f t="shared" ca="1" si="151"/>
        <v>0.96475155196504869</v>
      </c>
      <c r="O151" s="15">
        <f t="shared" ca="1" si="151"/>
        <v>0.90914825763267704</v>
      </c>
      <c r="P151" s="15">
        <f t="shared" ca="1" si="151"/>
        <v>0.29728893727709094</v>
      </c>
      <c r="Q151" s="15">
        <f t="shared" ca="1" si="151"/>
        <v>0.93673769613622804</v>
      </c>
      <c r="R151" s="15">
        <f t="shared" ca="1" si="150"/>
        <v>0.48906124905202264</v>
      </c>
      <c r="S151" s="15">
        <f t="shared" ca="1" si="150"/>
        <v>0.5937933019925401</v>
      </c>
      <c r="T151" s="15">
        <f t="shared" ca="1" si="152"/>
        <v>0.46154129921225662</v>
      </c>
      <c r="U151" s="15">
        <f t="shared" ca="1" si="152"/>
        <v>0.54934293109362275</v>
      </c>
      <c r="V151" s="15">
        <f t="shared" ca="1" si="152"/>
        <v>0.45196950439887495</v>
      </c>
      <c r="W151" s="15">
        <f t="shared" ca="1" si="152"/>
        <v>0.79403307796164524</v>
      </c>
      <c r="X151" s="15">
        <f t="shared" ca="1" si="152"/>
        <v>2.2494980029870826E-2</v>
      </c>
      <c r="Y151" s="15">
        <f t="shared" ca="1" si="152"/>
        <v>0.97240418846193133</v>
      </c>
      <c r="Z151" s="15">
        <f t="shared" ca="1" si="152"/>
        <v>0.34257539875362297</v>
      </c>
      <c r="AB151" s="5">
        <f ca="1">_xlfn.NORM.INV(B151,Satokasvi!$H$8,Satokasvi!$I$8)*_xlfn.BINOM.INV(1,(1-Satokasvi!$H$15),B151)</f>
        <v>2434.5624852842552</v>
      </c>
      <c r="AC151" s="5">
        <f ca="1">_xlfn.NORM.INV(C151,Satokasvi!$H$8,Satokasvi!$I$8)*_xlfn.BINOM.INV(1,(1-Satokasvi!$H$15),C151)</f>
        <v>2497.8683739086432</v>
      </c>
      <c r="AD151" s="5">
        <f ca="1">_xlfn.NORM.INV(D151,Satokasvi!$H$8,Satokasvi!$I$8)*_xlfn.BINOM.INV(1,(1-Satokasvi!$H$15),D151)</f>
        <v>0</v>
      </c>
      <c r="AE151" s="5">
        <f ca="1">_xlfn.NORM.INV(E151,Satokasvi!$H$8,Satokasvi!$I$8)*_xlfn.BINOM.INV(1,(1-Satokasvi!$H$15),E151)</f>
        <v>2743.8040395291168</v>
      </c>
      <c r="AF151" s="5">
        <f ca="1">_xlfn.NORM.INV(F151,Satokasvi!$H$8,Satokasvi!$I$8)*_xlfn.BINOM.INV(1,(1-Satokasvi!$H$15),F151)</f>
        <v>2568.9100901375755</v>
      </c>
      <c r="AG151" s="5">
        <f ca="1">_xlfn.NORM.INV(G151,Satokasvi!$H$8,Satokasvi!$I$8)*_xlfn.BINOM.INV(1,(1-Satokasvi!$H$15),G151)</f>
        <v>2565.38752822067</v>
      </c>
      <c r="AH151" s="5">
        <f ca="1">_xlfn.NORM.INV(H151,Satokasvi!$H$8,Satokasvi!$I$8)*_xlfn.BINOM.INV(1,(1-Satokasvi!$H$15),H151)</f>
        <v>0</v>
      </c>
      <c r="AI151" s="5">
        <f ca="1">_xlfn.NORM.INV(I151,Satokasvi!$H$8,Satokasvi!$I$8)*_xlfn.BINOM.INV(1,(1-Satokasvi!$H$15),I151)</f>
        <v>2555.5174813559524</v>
      </c>
      <c r="AJ151" s="5">
        <f ca="1">_xlfn.NORM.INV(J151,Satokasvi!$H$8,Satokasvi!$I$8)*_xlfn.BINOM.INV(1,(1-Satokasvi!$H$15),J151)</f>
        <v>2709.3770263089077</v>
      </c>
      <c r="AK151" s="5">
        <f ca="1">_xlfn.NORM.INV(K151,Satokasvi!$H$8,Satokasvi!$I$8)*_xlfn.BINOM.INV(1,(1-Satokasvi!$H$15),K151)</f>
        <v>2588.355501115987</v>
      </c>
      <c r="AL151" s="5">
        <f ca="1">_xlfn.NORM.INV(L151,Satokasvi!$H$8,Satokasvi!$I$8)*_xlfn.BINOM.INV(1,(1-Satokasvi!$H$15),L151)</f>
        <v>2487.919639870197</v>
      </c>
      <c r="AM151" s="5">
        <f ca="1">_xlfn.NORM.INV(M151,Satokasvi!$H$8,Satokasvi!$I$8)*_xlfn.BINOM.INV(1,(1-Satokasvi!$H$15),M151)</f>
        <v>0</v>
      </c>
      <c r="AN151" s="5">
        <f ca="1">_xlfn.NORM.INV(N151,Satokasvi!$H$8,Satokasvi!$I$8)*_xlfn.BINOM.INV(1,(1-Satokasvi!$H$15),N151)</f>
        <v>2952.1761691420697</v>
      </c>
      <c r="AO151" s="5">
        <f ca="1">_xlfn.NORM.INV(O151,Satokasvi!$H$8,Satokasvi!$I$8)*_xlfn.BINOM.INV(1,(1-Satokasvi!$H$15),O151)</f>
        <v>2833.8820861197019</v>
      </c>
      <c r="AP151" s="5">
        <f ca="1">_xlfn.NORM.INV(P151,Satokasvi!$H$8,Satokasvi!$I$8)*_xlfn.BINOM.INV(1,(1-Satokasvi!$H$15),P151)</f>
        <v>2366.9465313736619</v>
      </c>
      <c r="AQ151" s="5">
        <f ca="1">_xlfn.NORM.INV(Q151,Satokasvi!$H$8,Satokasvi!$I$8)*_xlfn.BINOM.INV(1,(1-Satokasvi!$H$15),Q151)</f>
        <v>2881.9878472448795</v>
      </c>
      <c r="AR151" s="5">
        <f ca="1">_xlfn.NORM.INV(R151,Satokasvi!$H$8,Satokasvi!$I$8)*_xlfn.BINOM.INV(1,(1-Satokasvi!$H$15),R151)</f>
        <v>2493.1442952321745</v>
      </c>
      <c r="AS151" s="5">
        <f ca="1">_xlfn.NORM.INV(S151,Satokasvi!$H$8,Satokasvi!$I$8)*_xlfn.BINOM.INV(1,(1-Satokasvi!$H$15),S151)</f>
        <v>2559.3284374281693</v>
      </c>
      <c r="AT151" s="5">
        <f ca="1">_xlfn.NORM.INV(T151,Satokasvi!$H$8,Satokasvi!$I$8)*_xlfn.BINOM.INV(1,(1-Satokasvi!$H$15),T151)</f>
        <v>2475.8621327344767</v>
      </c>
      <c r="AU151" s="5">
        <f ca="1">_xlfn.NORM.INV(U151,Satokasvi!$H$8,Satokasvi!$I$8)*_xlfn.BINOM.INV(1,(1-Satokasvi!$H$15),U151)</f>
        <v>2531.0003590831807</v>
      </c>
      <c r="AV151" s="5">
        <f ca="1">_xlfn.NORM.INV(V151,Satokasvi!$H$8,Satokasvi!$I$8)*_xlfn.BINOM.INV(1,(1-Satokasvi!$H$15),V151)</f>
        <v>2469.8282665937249</v>
      </c>
      <c r="AW151" s="5">
        <f ca="1">_xlfn.NORM.INV(W151,Satokasvi!$H$8,Satokasvi!$I$8)*_xlfn.BINOM.INV(1,(1-Satokasvi!$H$15),W151)</f>
        <v>2705.1238089521353</v>
      </c>
      <c r="AX151" s="5">
        <f ca="1">_xlfn.NORM.INV(X151,Satokasvi!$H$8,Satokasvi!$I$8)*_xlfn.BINOM.INV(1,(1-Satokasvi!$H$15),X151)</f>
        <v>0</v>
      </c>
      <c r="AY151" s="5">
        <f ca="1">_xlfn.NORM.INV(Y151,Satokasvi!$H$8,Satokasvi!$I$8)*_xlfn.BINOM.INV(1,(1-Satokasvi!$H$15),Y151)</f>
        <v>2979.3411601736016</v>
      </c>
      <c r="AZ151" s="5">
        <f ca="1">_xlfn.NORM.INV(Z151,Satokasvi!$H$8,Satokasvi!$I$8)*_xlfn.BINOM.INV(1,(1-Satokasvi!$H$15),Z151)</f>
        <v>2398.6388719669585</v>
      </c>
      <c r="BB151" s="5">
        <f ca="1">IF(C$11="x",0,_xlfn.NORM.INV(B151,Satokasvi!$H$8,Satokasvi!$I$8)*IF(C$8="x",(1+Toimenpiteet!$C$7),1)*IF(C$9="x",(1+Toimenpiteet!$C$34),1)*(1+C$30)*_xlfn.BINOM.INV(1,(1-(Satokasvi!$H$15*(1+C$41))),B151))</f>
        <v>2434.5624852842552</v>
      </c>
      <c r="BC151" s="5">
        <f ca="1">IF(D$11="x",0,_xlfn.NORM.INV(C151,Satokasvi!$H$8,Satokasvi!$I$8)*IF(D$8="x",(1+Toimenpiteet!$C$7),1)*IF(D$9="x",(1+Toimenpiteet!$C$34),1)*(1+D$30)*_xlfn.BINOM.INV(1,(1-(Satokasvi!$H$15*(1+D$41))),C151))</f>
        <v>2497.8683739086432</v>
      </c>
      <c r="BD151" s="5">
        <f ca="1">IF(E$11="x",0,_xlfn.NORM.INV(D151,Satokasvi!$H$8,Satokasvi!$I$8)*IF(E$8="x",(1+Toimenpiteet!$C$7),1)*IF(E$9="x",(1+Toimenpiteet!$C$34),1)*(1+E$30)*_xlfn.BINOM.INV(1,(1-(Satokasvi!$H$15*(1+E$41))),D151))</f>
        <v>0</v>
      </c>
      <c r="BE151" s="5">
        <f ca="1">IF(F$11="x",0,_xlfn.NORM.INV(E151,Satokasvi!$H$8,Satokasvi!$I$8)*IF(F$8="x",(1+Toimenpiteet!$C$7),1)*IF(F$9="x",(1+Toimenpiteet!$C$34),1)*(1+F$30)*_xlfn.BINOM.INV(1,(1-(Satokasvi!$H$15*(1+F$41))),E151))</f>
        <v>2743.8040395291168</v>
      </c>
      <c r="BF151" s="5">
        <f ca="1">IF(G$11="x",0,_xlfn.NORM.INV(F151,Satokasvi!$H$8,Satokasvi!$I$8)*IF(G$8="x",(1+Toimenpiteet!$C$7),1)*IF(G$9="x",(1+Toimenpiteet!$C$34),1)*(1+G$30)*_xlfn.BINOM.INV(1,(1-(Satokasvi!$H$15*(1+G$41))),F151))</f>
        <v>2568.9100901375755</v>
      </c>
      <c r="BG151" s="5">
        <f ca="1">IF(H$11="x",0,_xlfn.NORM.INV(G151,Satokasvi!$H$8,Satokasvi!$I$8)*IF(H$8="x",(1+Toimenpiteet!$C$7),1)*IF(H$9="x",(1+Toimenpiteet!$C$34),1)*(1+H$30)*_xlfn.BINOM.INV(1,(1-(Satokasvi!$H$15*(1+H$41))),G151))</f>
        <v>2565.38752822067</v>
      </c>
      <c r="BH151" s="5">
        <f ca="1">IF(I$11="x",0,_xlfn.NORM.INV(H151,Satokasvi!$H$8,Satokasvi!$I$8)*IF(I$8="x",(1+Toimenpiteet!$C$7),1)*IF(I$9="x",(1+Toimenpiteet!$C$34),1)*(1+I$30)*_xlfn.BINOM.INV(1,(1-(Satokasvi!$H$15*(1+I$41))),H151))</f>
        <v>0</v>
      </c>
      <c r="BI151" s="5">
        <f ca="1">IF(J$11="x",0,_xlfn.NORM.INV(I151,Satokasvi!$H$8,Satokasvi!$I$8)*IF(J$8="x",(1+Toimenpiteet!$C$7),1)*IF(J$9="x",(1+Toimenpiteet!$C$34),1)*(1+J$30)*_xlfn.BINOM.INV(1,(1-(Satokasvi!$H$15*(1+J$41))),I151))</f>
        <v>2555.5174813559524</v>
      </c>
      <c r="BJ151" s="5">
        <f ca="1">IF(K$11="x",0,_xlfn.NORM.INV(J151,Satokasvi!$H$8,Satokasvi!$I$8)*IF(K$8="x",(1+Toimenpiteet!$C$7),1)*IF(K$9="x",(1+Toimenpiteet!$C$34),1)*(1+K$30)*_xlfn.BINOM.INV(1,(1-(Satokasvi!$H$15*(1+K$41))),J151))</f>
        <v>2709.3770263089077</v>
      </c>
      <c r="BK151" s="5">
        <f ca="1">IF(L$11="x",0,_xlfn.NORM.INV(K151,Satokasvi!$H$8,Satokasvi!$I$8)*IF(L$8="x",(1+Toimenpiteet!$C$7),1)*IF(L$9="x",(1+Toimenpiteet!$C$34),1)*(1+L$30)*_xlfn.BINOM.INV(1,(1-(Satokasvi!$H$15*(1+L$41))),K151))</f>
        <v>2588.355501115987</v>
      </c>
      <c r="BL151" s="5">
        <f ca="1">IF(M$11="x",0,_xlfn.NORM.INV(L151,Satokasvi!$H$8,Satokasvi!$I$8)*IF(M$8="x",(1+Toimenpiteet!$C$7),1)*IF(M$9="x",(1+Toimenpiteet!$C$34),1)*(1+M$30)*_xlfn.BINOM.INV(1,(1-(Satokasvi!$H$15*(1+M$41))),L151))</f>
        <v>2487.919639870197</v>
      </c>
      <c r="BM151" s="5">
        <f ca="1">IF(N$11="x",0,_xlfn.NORM.INV(M151,Satokasvi!$H$8,Satokasvi!$I$8)*IF(N$8="x",(1+Toimenpiteet!$C$7),1)*IF(N$9="x",(1+Toimenpiteet!$C$34),1)*(1+N$30)*_xlfn.BINOM.INV(1,(1-(Satokasvi!$H$15*(1+N$41))),M151))</f>
        <v>0</v>
      </c>
      <c r="BN151" s="5">
        <f ca="1">IF(O$11="x",0,_xlfn.NORM.INV(N151,Satokasvi!$H$8,Satokasvi!$I$8)*IF(O$8="x",(1+Toimenpiteet!$C$7),1)*IF(O$9="x",(1+Toimenpiteet!$C$34),1)*(1+O$30)*_xlfn.BINOM.INV(1,(1-(Satokasvi!$H$15*(1+O$41))),N151))</f>
        <v>2952.1761691420697</v>
      </c>
      <c r="BO151" s="5">
        <f ca="1">IF(P$11="x",0,_xlfn.NORM.INV(O151,Satokasvi!$H$8,Satokasvi!$I$8)*IF(P$8="x",(1+Toimenpiteet!$C$7),1)*IF(P$9="x",(1+Toimenpiteet!$C$34),1)*(1+P$30)*_xlfn.BINOM.INV(1,(1-(Satokasvi!$H$15*(1+P$41))),O151))</f>
        <v>2833.8820861197019</v>
      </c>
      <c r="BP151" s="5">
        <f ca="1">IF(Q$11="x",0,_xlfn.NORM.INV(P151,Satokasvi!$H$8,Satokasvi!$I$8)*IF(Q$8="x",(1+Toimenpiteet!$C$7),1)*IF(Q$9="x",(1+Toimenpiteet!$C$34),1)*(1+Q$30)*_xlfn.BINOM.INV(1,(1-(Satokasvi!$H$15*(1+Q$41))),P151))</f>
        <v>2366.9465313736619</v>
      </c>
      <c r="BQ151" s="5">
        <f ca="1">IF(R$11="x",0,_xlfn.NORM.INV(Q151,Satokasvi!$H$8,Satokasvi!$I$8)*IF(R$8="x",(1+Toimenpiteet!$C$7),1)*IF(R$9="x",(1+Toimenpiteet!$C$34),1)*(1+R$30)*_xlfn.BINOM.INV(1,(1-(Satokasvi!$H$15*(1+R$41))),Q151))</f>
        <v>2881.9878472448795</v>
      </c>
      <c r="BR151" s="5">
        <f ca="1">IF(S$11="x",0,_xlfn.NORM.INV(R151,Satokasvi!$H$8,Satokasvi!$I$8)*IF(S$8="x",(1+Toimenpiteet!$C$7),1)*IF(S$9="x",(1+Toimenpiteet!$C$34),1)*(1+S$30)*_xlfn.BINOM.INV(1,(1-(Satokasvi!$H$15*(1+S$41))),R151))</f>
        <v>2493.1442952321745</v>
      </c>
      <c r="BS151" s="5">
        <f ca="1">IF(T$11="x",0,_xlfn.NORM.INV(S151,Satokasvi!$H$8,Satokasvi!$I$8)*IF(T$8="x",(1+Toimenpiteet!$C$7),1)*IF(T$9="x",(1+Toimenpiteet!$C$34),1)*(1+T$30)*_xlfn.BINOM.INV(1,(1-(Satokasvi!$H$15*(1+T$41))),S151))</f>
        <v>2559.3284374281693</v>
      </c>
      <c r="BT151" s="5">
        <f ca="1">IF(U$11="x",0,_xlfn.NORM.INV(T151,Satokasvi!$H$8,Satokasvi!$I$8)*IF(U$8="x",(1+Toimenpiteet!$C$7),1)*IF(U$9="x",(1+Toimenpiteet!$C$34),1)*(1+U$30)*_xlfn.BINOM.INV(1,(1-(Satokasvi!$H$15*(1+U$41))),T151))</f>
        <v>2475.8621327344767</v>
      </c>
      <c r="BU151" s="5">
        <f ca="1">IF(V$11="x",0,_xlfn.NORM.INV(U151,Satokasvi!$H$8,Satokasvi!$I$8)*IF(V$8="x",(1+Toimenpiteet!$C$7),1)*IF(V$9="x",(1+Toimenpiteet!$C$34),1)*(1+V$30)*_xlfn.BINOM.INV(1,(1-(Satokasvi!$H$15*(1+V$41))),U151))</f>
        <v>2531.0003590831807</v>
      </c>
      <c r="BV151" s="5">
        <f ca="1">IF(W$11="x",0,_xlfn.NORM.INV(V151,Satokasvi!$H$8,Satokasvi!$I$8)*IF(W$8="x",(1+Toimenpiteet!$C$7),1)*IF(W$9="x",(1+Toimenpiteet!$C$34),1)*(1+W$30)*_xlfn.BINOM.INV(1,(1-(Satokasvi!$H$15*(1+W$41))),V151))</f>
        <v>2469.8282665937249</v>
      </c>
      <c r="BW151" s="5">
        <f ca="1">IF(X$11="x",0,_xlfn.NORM.INV(W151,Satokasvi!$H$8,Satokasvi!$I$8)*IF(X$8="x",(1+Toimenpiteet!$C$7),1)*IF(X$9="x",(1+Toimenpiteet!$C$34),1)*(1+X$30)*_xlfn.BINOM.INV(1,(1-(Satokasvi!$H$15*(1+X$41))),W151))</f>
        <v>2705.1238089521353</v>
      </c>
      <c r="BX151" s="5">
        <f ca="1">IF(Y$11="x",0,_xlfn.NORM.INV(X151,Satokasvi!$H$8,Satokasvi!$I$8)*IF(Y$8="x",(1+Toimenpiteet!$C$7),1)*IF(Y$9="x",(1+Toimenpiteet!$C$34),1)*(1+Y$30)*_xlfn.BINOM.INV(1,(1-(Satokasvi!$H$15*(1+Y$41))),X151))</f>
        <v>0</v>
      </c>
      <c r="BY151" s="5">
        <f ca="1">IF(Z$11="x",0,_xlfn.NORM.INV(Y151,Satokasvi!$H$8,Satokasvi!$I$8)*IF(Z$8="x",(1+Toimenpiteet!$C$7),1)*IF(Z$9="x",(1+Toimenpiteet!$C$34),1)*(1+Z$30)*_xlfn.BINOM.INV(1,(1-(Satokasvi!$H$15*(1+Z$41))),Y151))</f>
        <v>2979.3411601736016</v>
      </c>
      <c r="BZ151" s="5">
        <f ca="1">IF(AA$11="x",0,_xlfn.NORM.INV(Z151,Satokasvi!$H$8,Satokasvi!$I$8)*IF(AA$8="x",(1+Toimenpiteet!$C$7),1)*IF(AA$9="x",(1+Toimenpiteet!$C$34),1)*(1+AA$30)*_xlfn.BINOM.INV(1,(1-(Satokasvi!$H$15*(1+AA$41))),Z151))</f>
        <v>2398.6388719669585</v>
      </c>
      <c r="CB151" s="35">
        <f ca="1">_xlfn.NORM.INV(RAND(),Satokasvi!$H$13,Satokasvi!$I$13)</f>
        <v>138.46524880959183</v>
      </c>
      <c r="CC151" s="35">
        <f ca="1">_xlfn.NORM.INV(RAND(),Satokasvi!$H$13,Satokasvi!$I$13)</f>
        <v>227.19588079962625</v>
      </c>
      <c r="CD151" s="35">
        <f ca="1">_xlfn.NORM.INV(RAND(),Satokasvi!$H$13,Satokasvi!$I$13)</f>
        <v>171.05937071309276</v>
      </c>
      <c r="CE151" s="35">
        <f ca="1">_xlfn.NORM.INV(RAND(),Satokasvi!$H$13,Satokasvi!$I$13)</f>
        <v>227.71010435749915</v>
      </c>
      <c r="CF151" s="35">
        <f ca="1">_xlfn.NORM.INV(RAND(),Satokasvi!$H$13,Satokasvi!$I$13)</f>
        <v>180.77652527309948</v>
      </c>
      <c r="CG151" s="35">
        <f ca="1">_xlfn.NORM.INV(RAND(),Satokasvi!$H$13,Satokasvi!$I$13)</f>
        <v>197.29653456601076</v>
      </c>
      <c r="CH151" s="35">
        <f ca="1">_xlfn.NORM.INV(RAND(),Satokasvi!$H$13,Satokasvi!$I$13)</f>
        <v>128.31893930532837</v>
      </c>
      <c r="CI151" s="35">
        <f ca="1">_xlfn.NORM.INV(RAND(),Satokasvi!$H$13,Satokasvi!$I$13)</f>
        <v>205.18573142111734</v>
      </c>
      <c r="CJ151" s="35">
        <f ca="1">_xlfn.NORM.INV(RAND(),Satokasvi!$H$13,Satokasvi!$I$13)</f>
        <v>175.83130770102647</v>
      </c>
      <c r="CK151" s="35">
        <f ca="1">_xlfn.NORM.INV(RAND(),Satokasvi!$H$13,Satokasvi!$I$13)</f>
        <v>99.996943780412465</v>
      </c>
      <c r="CL151" s="35">
        <f ca="1">_xlfn.NORM.INV(RAND(),Satokasvi!$H$13,Satokasvi!$I$13)</f>
        <v>165.20676022482775</v>
      </c>
      <c r="CM151" s="35">
        <f ca="1">_xlfn.NORM.INV(RAND(),Satokasvi!$H$13,Satokasvi!$I$13)</f>
        <v>177.65699558381402</v>
      </c>
      <c r="CN151" s="35">
        <f ca="1">_xlfn.NORM.INV(RAND(),Satokasvi!$H$13,Satokasvi!$I$13)</f>
        <v>163.03823565847199</v>
      </c>
      <c r="CO151" s="35">
        <f ca="1">_xlfn.NORM.INV(RAND(),Satokasvi!$H$13,Satokasvi!$I$13)</f>
        <v>213.48597067541803</v>
      </c>
      <c r="CP151" s="35">
        <f ca="1">_xlfn.NORM.INV(RAND(),Satokasvi!$H$13,Satokasvi!$I$13)</f>
        <v>213.92549835727743</v>
      </c>
      <c r="CQ151" s="35">
        <f ca="1">_xlfn.NORM.INV(RAND(),Satokasvi!$H$13,Satokasvi!$I$13)</f>
        <v>200.02613344479809</v>
      </c>
      <c r="CR151" s="35">
        <f ca="1">_xlfn.NORM.INV(RAND(),Satokasvi!$H$13,Satokasvi!$I$13)</f>
        <v>262.9186701225168</v>
      </c>
      <c r="CS151" s="35">
        <f ca="1">_xlfn.NORM.INV(RAND(),Satokasvi!$H$13,Satokasvi!$I$13)</f>
        <v>198.60790350495427</v>
      </c>
      <c r="CT151" s="35">
        <f ca="1">_xlfn.NORM.INV(RAND(),Satokasvi!$H$13,Satokasvi!$I$13)</f>
        <v>269.06382080945406</v>
      </c>
      <c r="CU151" s="35">
        <f ca="1">_xlfn.NORM.INV(RAND(),Satokasvi!$H$13,Satokasvi!$I$13)</f>
        <v>305.40816092992094</v>
      </c>
      <c r="CV151" s="35">
        <f ca="1">_xlfn.NORM.INV(RAND(),Satokasvi!$H$13,Satokasvi!$I$13)</f>
        <v>202.29559997397507</v>
      </c>
      <c r="CW151" s="35">
        <f ca="1">_xlfn.NORM.INV(RAND(),Satokasvi!$H$13,Satokasvi!$I$13)</f>
        <v>282.24109923593096</v>
      </c>
      <c r="CX151" s="35">
        <f ca="1">_xlfn.NORM.INV(RAND(),Satokasvi!$H$13,Satokasvi!$I$13)</f>
        <v>142.75151425447737</v>
      </c>
      <c r="CY151" s="35">
        <f ca="1">_xlfn.NORM.INV(RAND(),Satokasvi!$H$13,Satokasvi!$I$13)</f>
        <v>302.03153428837118</v>
      </c>
      <c r="CZ151" s="35">
        <f ca="1">_xlfn.NORM.INV(RAND(),Satokasvi!$H$13,Satokasvi!$I$13)</f>
        <v>189.12219896042592</v>
      </c>
      <c r="DB151" s="37">
        <f ca="1">(AB151*(CB151/1000)+(Satokasvi!$E$28-Satokasvi!$E$7))/(1+$C$13)^DB$61</f>
        <v>70.002233269303531</v>
      </c>
      <c r="DC151" s="37">
        <f ca="1">(AC151*(CC151/1000)+(Satokasvi!$E$28-Satokasvi!$E$7))/(1+$C$13)^DC$61</f>
        <v>285.1403575565127</v>
      </c>
      <c r="DD151" s="37">
        <f ca="1">(AD151*(CD151/1000)+(Satokasvi!$E$28-Satokasvi!$E$7))/(1+$C$13)^DD$61</f>
        <v>-242.51253972858729</v>
      </c>
      <c r="DE151" s="37">
        <f ca="1">(AE151*(CE151/1000)+(Satokasvi!$E$28-Satokasvi!$E$7))/(1+$C$13)^DE$61</f>
        <v>319.6704468068117</v>
      </c>
      <c r="DF151" s="37">
        <f ca="1">(AF151*(CF151/1000)+(Satokasvi!$E$28-Satokasvi!$E$7))/(1+$C$13)^DF$61</f>
        <v>172.00301831512775</v>
      </c>
      <c r="DG151" s="37">
        <f ca="1">(AG151*(CG151/1000)+(Satokasvi!$E$28-Satokasvi!$E$7))/(1+$C$13)^DG$61</f>
        <v>201.9526865261933</v>
      </c>
      <c r="DH151" s="37">
        <f ca="1">(AH151*(CH151/1000)+(Satokasvi!$E$28-Satokasvi!$E$7))/(1+$C$13)^DH$61</f>
        <v>-215.46925050598875</v>
      </c>
      <c r="DI151" s="37">
        <f ca="1">(AI151*(CI151/1000)+(Satokasvi!$E$28-Satokasvi!$E$7))/(1+$C$13)^DI$61</f>
        <v>204.73780315949307</v>
      </c>
      <c r="DJ151" s="37">
        <f ca="1">(AJ151*(CJ151/1000)+(Satokasvi!$E$28-Satokasvi!$E$7))/(1+$C$13)^DJ$61</f>
        <v>162.01536651038245</v>
      </c>
      <c r="DK151" s="37">
        <f ca="1">(AK151*(CK151/1000)+(Satokasvi!$E$28-Satokasvi!$E$7))/(1+$C$13)^DK$61</f>
        <v>-4.5928158671565846</v>
      </c>
      <c r="DL151" s="37">
        <f ca="1">(AL151*(CL151/1000)+(Satokasvi!$E$28-Satokasvi!$E$7))/(1+$C$13)^DL$61</f>
        <v>105.48878082737171</v>
      </c>
      <c r="DM151" s="37">
        <f ca="1">(AM151*(CM151/1000)+(Satokasvi!$E$28-Satokasvi!$E$7))/(1+$C$13)^DM$61</f>
        <v>-185.86566825113789</v>
      </c>
      <c r="DN151" s="37">
        <f ca="1">(AN151*(CN151/1000)+(Satokasvi!$E$28-Satokasvi!$E$7))/(1+$C$13)^DN$61</f>
        <v>147.30175547791029</v>
      </c>
      <c r="DO151" s="37">
        <f ca="1">(AO151*(CO151/1000)+(Satokasvi!$E$28-Satokasvi!$E$7))/(1+$C$13)^DO$61</f>
        <v>224.77613218449616</v>
      </c>
      <c r="DP151" s="37">
        <f ca="1">(AP151*(CP151/1000)+(Satokasvi!$E$28-Satokasvi!$E$7))/(1+$C$13)^DP$61</f>
        <v>154.91351984480352</v>
      </c>
      <c r="DQ151" s="37">
        <f ca="1">(AQ151*(CQ151/1000)+(Satokasvi!$E$28-Satokasvi!$E$7))/(1+$C$13)^DQ$61</f>
        <v>194.09960484374679</v>
      </c>
      <c r="DR151" s="37">
        <f ca="1">(AR151*(CR151/1000)+(Satokasvi!$E$28-Satokasvi!$E$7))/(1+$C$13)^DR$61</f>
        <v>236.25540243492947</v>
      </c>
      <c r="DS151" s="37">
        <f ca="1">(AS151*(CS151/1000)+(Satokasvi!$E$28-Satokasvi!$E$7))/(1+$C$13)^DS$61</f>
        <v>142.91478524331453</v>
      </c>
      <c r="DT151" s="37">
        <f ca="1">(AT151*(CT151/1000)+(Satokasvi!$E$28-Satokasvi!$E$7))/(1+$C$13)^DT$61</f>
        <v>228.7787513062797</v>
      </c>
      <c r="DU151" s="37">
        <f ca="1">(AU151*(CU151/1000)+(Satokasvi!$E$28-Satokasvi!$E$7))/(1+$C$13)^DU$61</f>
        <v>281.260730363346</v>
      </c>
      <c r="DV151" s="37">
        <f ca="1">(AV151*(CV151/1000)+(Satokasvi!$E$28-Satokasvi!$E$7))/(1+$C$13)^DV$61</f>
        <v>126.12808454719352</v>
      </c>
      <c r="DW151" s="37">
        <f ca="1">(AW151*(CW151/1000)+(Satokasvi!$E$28-Satokasvi!$E$7))/(1+$C$13)^DW$61</f>
        <v>260.16190728678919</v>
      </c>
      <c r="DX151" s="37">
        <f ca="1">(AX151*(CX151/1000)+(Satokasvi!$E$28-Satokasvi!$E$7))/(1+$C$13)^DX$61</f>
        <v>-134.27331333386908</v>
      </c>
      <c r="DY151" s="37">
        <f ca="1">(AY151*(CY151/1000)+(Satokasvi!$E$28-Satokasvi!$E$7))/(1+$C$13)^DY$61</f>
        <v>312.30658321868538</v>
      </c>
      <c r="DZ151" s="37">
        <f ca="1">(AZ151*(CZ151/1000)+(Satokasvi!$E$28-Satokasvi!$E$7))/(1+$C$13)^DZ$61</f>
        <v>90.093536332909878</v>
      </c>
      <c r="EB151" s="37">
        <f ca="1">IF(C$11="x",Toimenpiteet!$E$115,BB151*(CB151/1000)+(Satokasvi!$E$28-Satokasvi!$E$7)+IF(C$8="x",Toimenpiteet!$E$29,0)+IF(C$9="x",Toimenpiteet!$E$60,0)+IF(C$10="x",Toimenpiteet!$E$88,0))/(1+$C$13)^EB$61</f>
        <v>70.002233269303531</v>
      </c>
      <c r="EC151" s="37">
        <f ca="1">IF(D$11="x",Toimenpiteet!$E$115,BC151*(CC151/1000)+(Satokasvi!$E$28-Satokasvi!$E$7)+IF(D$8="x",Toimenpiteet!$E$29,0)+IF(D$9="x",Toimenpiteet!$E$60,0)+IF(D$10="x",Toimenpiteet!$E$88,0))/(1+$C$13)^EC$61</f>
        <v>285.1403575565127</v>
      </c>
      <c r="ED151" s="37">
        <f ca="1">IF(E$11="x",Toimenpiteet!$E$115,BD151*(CD151/1000)+(Satokasvi!$E$28-Satokasvi!$E$7)+IF(E$8="x",Toimenpiteet!$E$29,0)+IF(E$9="x",Toimenpiteet!$E$60,0)+IF(E$10="x",Toimenpiteet!$E$88,0))/(1+$C$13)^ED$61</f>
        <v>-242.51253972858729</v>
      </c>
      <c r="EE151" s="37">
        <f ca="1">IF(F$11="x",Toimenpiteet!$E$115,BE151*(CE151/1000)+(Satokasvi!$E$28-Satokasvi!$E$7)+IF(F$8="x",Toimenpiteet!$E$29,0)+IF(F$9="x",Toimenpiteet!$E$60,0)+IF(F$10="x",Toimenpiteet!$E$88,0))/(1+$C$13)^EE$61</f>
        <v>319.6704468068117</v>
      </c>
      <c r="EF151" s="37">
        <f ca="1">IF(G$11="x",Toimenpiteet!$E$115,BF151*(CF151/1000)+(Satokasvi!$E$28-Satokasvi!$E$7)+IF(G$8="x",Toimenpiteet!$E$29,0)+IF(G$9="x",Toimenpiteet!$E$60,0)+IF(G$10="x",Toimenpiteet!$E$88,0))/(1+$C$13)^EF$61</f>
        <v>172.00301831512775</v>
      </c>
      <c r="EG151" s="37">
        <f ca="1">IF(H$11="x",Toimenpiteet!$E$115,BG151*(CG151/1000)+(Satokasvi!$E$28-Satokasvi!$E$7)+IF(H$8="x",Toimenpiteet!$E$29,0)+IF(H$9="x",Toimenpiteet!$E$60,0)+IF(H$10="x",Toimenpiteet!$E$88,0))/(1+$C$13)^EG$61</f>
        <v>201.9526865261933</v>
      </c>
      <c r="EH151" s="37">
        <f ca="1">IF(I$11="x",Toimenpiteet!$E$115,BH151*(CH151/1000)+(Satokasvi!$E$28-Satokasvi!$E$7)+IF(I$8="x",Toimenpiteet!$E$29,0)+IF(I$9="x",Toimenpiteet!$E$60,0)+IF(I$10="x",Toimenpiteet!$E$88,0))/(1+$C$13)^EH$61</f>
        <v>-215.46925050598875</v>
      </c>
      <c r="EI151" s="37">
        <f ca="1">IF(J$11="x",Toimenpiteet!$E$115,BI151*(CI151/1000)+(Satokasvi!$E$28-Satokasvi!$E$7)+IF(J$8="x",Toimenpiteet!$E$29,0)+IF(J$9="x",Toimenpiteet!$E$60,0)+IF(J$10="x",Toimenpiteet!$E$88,0))/(1+$C$13)^EI$61</f>
        <v>204.73780315949307</v>
      </c>
      <c r="EJ151" s="37">
        <f ca="1">IF(K$11="x",Toimenpiteet!$E$115,BJ151*(CJ151/1000)+(Satokasvi!$E$28-Satokasvi!$E$7)+IF(K$8="x",Toimenpiteet!$E$29,0)+IF(K$9="x",Toimenpiteet!$E$60,0)+IF(K$10="x",Toimenpiteet!$E$88,0))/(1+$C$13)^EJ$61</f>
        <v>162.01536651038245</v>
      </c>
      <c r="EK151" s="37">
        <f ca="1">IF(L$11="x",Toimenpiteet!$E$115,BK151*(CK151/1000)+(Satokasvi!$E$28-Satokasvi!$E$7)+IF(L$8="x",Toimenpiteet!$E$29,0)+IF(L$9="x",Toimenpiteet!$E$60,0)+IF(L$10="x",Toimenpiteet!$E$88,0))/(1+$C$13)^EK$61</f>
        <v>-4.5928158671565846</v>
      </c>
      <c r="EL151" s="37">
        <f ca="1">IF(M$11="x",Toimenpiteet!$E$115,BL151*(CL151/1000)+(Satokasvi!$E$28-Satokasvi!$E$7)+IF(M$8="x",Toimenpiteet!$E$29,0)+IF(M$9="x",Toimenpiteet!$E$60,0)+IF(M$10="x",Toimenpiteet!$E$88,0))/(1+$C$13)^EL$61</f>
        <v>105.48878082737171</v>
      </c>
      <c r="EM151" s="37">
        <f ca="1">IF(N$11="x",Toimenpiteet!$E$115,BM151*(CM151/1000)+(Satokasvi!$E$28-Satokasvi!$E$7)+IF(N$8="x",Toimenpiteet!$E$29,0)+IF(N$9="x",Toimenpiteet!$E$60,0)+IF(N$10="x",Toimenpiteet!$E$88,0))/(1+$C$13)^EM$61</f>
        <v>-185.86566825113789</v>
      </c>
      <c r="EN151" s="37">
        <f ca="1">IF(O$11="x",Toimenpiteet!$E$115,BN151*(CN151/1000)+(Satokasvi!$E$28-Satokasvi!$E$7)+IF(O$8="x",Toimenpiteet!$E$29,0)+IF(O$9="x",Toimenpiteet!$E$60,0)+IF(O$10="x",Toimenpiteet!$E$88,0))/(1+$C$13)^EN$61</f>
        <v>147.30175547791029</v>
      </c>
      <c r="EO151" s="37">
        <f ca="1">IF(P$11="x",Toimenpiteet!$E$115,BO151*(CO151/1000)+(Satokasvi!$E$28-Satokasvi!$E$7)+IF(P$8="x",Toimenpiteet!$E$29,0)+IF(P$9="x",Toimenpiteet!$E$60,0)+IF(P$10="x",Toimenpiteet!$E$88,0))/(1+$C$13)^EO$61</f>
        <v>224.77613218449616</v>
      </c>
      <c r="EP151" s="37">
        <f ca="1">IF(Q$11="x",Toimenpiteet!$E$115,BP151*(CP151/1000)+(Satokasvi!$E$28-Satokasvi!$E$7)+IF(Q$8="x",Toimenpiteet!$E$29,0)+IF(Q$9="x",Toimenpiteet!$E$60,0)+IF(Q$10="x",Toimenpiteet!$E$88,0))/(1+$C$13)^EP$61</f>
        <v>154.91351984480352</v>
      </c>
      <c r="EQ151" s="37">
        <f ca="1">IF(R$11="x",Toimenpiteet!$E$115,BQ151*(CQ151/1000)+(Satokasvi!$E$28-Satokasvi!$E$7)+IF(R$8="x",Toimenpiteet!$E$29,0)+IF(R$9="x",Toimenpiteet!$E$60,0)+IF(R$10="x",Toimenpiteet!$E$88,0))/(1+$C$13)^EQ$61</f>
        <v>194.09960484374679</v>
      </c>
      <c r="ER151" s="37">
        <f ca="1">IF(S$11="x",Toimenpiteet!$E$115,BR151*(CR151/1000)+(Satokasvi!$E$28-Satokasvi!$E$7)+IF(S$8="x",Toimenpiteet!$E$29,0)+IF(S$9="x",Toimenpiteet!$E$60,0)+IF(S$10="x",Toimenpiteet!$E$88,0))/(1+$C$13)^ER$61</f>
        <v>236.25540243492947</v>
      </c>
      <c r="ES151" s="37">
        <f ca="1">IF(T$11="x",Toimenpiteet!$E$115,BS151*(CS151/1000)+(Satokasvi!$E$28-Satokasvi!$E$7)+IF(T$8="x",Toimenpiteet!$E$29,0)+IF(T$9="x",Toimenpiteet!$E$60,0)+IF(T$10="x",Toimenpiteet!$E$88,0))/(1+$C$13)^ES$61</f>
        <v>142.91478524331453</v>
      </c>
      <c r="ET151" s="37">
        <f ca="1">IF(U$11="x",Toimenpiteet!$E$115,BT151*(CT151/1000)+(Satokasvi!$E$28-Satokasvi!$E$7)+IF(U$8="x",Toimenpiteet!$E$29,0)+IF(U$9="x",Toimenpiteet!$E$60,0)+IF(U$10="x",Toimenpiteet!$E$88,0))/(1+$C$13)^ET$61</f>
        <v>228.7787513062797</v>
      </c>
      <c r="EU151" s="37">
        <f ca="1">IF(V$11="x",Toimenpiteet!$E$115,BU151*(CU151/1000)+(Satokasvi!$E$28-Satokasvi!$E$7)+IF(V$8="x",Toimenpiteet!$E$29,0)+IF(V$9="x",Toimenpiteet!$E$60,0)+IF(V$10="x",Toimenpiteet!$E$88,0))/(1+$C$13)^EU$61</f>
        <v>281.260730363346</v>
      </c>
      <c r="EV151" s="37">
        <f ca="1">IF(W$11="x",Toimenpiteet!$E$115,BV151*(CV151/1000)+(Satokasvi!$E$28-Satokasvi!$E$7)+IF(W$8="x",Toimenpiteet!$E$29,0)+IF(W$9="x",Toimenpiteet!$E$60,0)+IF(W$10="x",Toimenpiteet!$E$88,0))/(1+$C$13)^EV$61</f>
        <v>126.12808454719352</v>
      </c>
      <c r="EW151" s="37">
        <f ca="1">IF(X$11="x",Toimenpiteet!$E$115,BW151*(CW151/1000)+(Satokasvi!$E$28-Satokasvi!$E$7)+IF(X$8="x",Toimenpiteet!$E$29,0)+IF(X$9="x",Toimenpiteet!$E$60,0)+IF(X$10="x",Toimenpiteet!$E$88,0))/(1+$C$13)^EW$61</f>
        <v>260.16190728678919</v>
      </c>
      <c r="EX151" s="37">
        <f ca="1">IF(Y$11="x",Toimenpiteet!$E$115,BX151*(CX151/1000)+(Satokasvi!$E$28-Satokasvi!$E$7)+IF(Y$8="x",Toimenpiteet!$E$29,0)+IF(Y$9="x",Toimenpiteet!$E$60,0)+IF(Y$10="x",Toimenpiteet!$E$88,0))/(1+$C$13)^EX$61</f>
        <v>-134.27331333386908</v>
      </c>
      <c r="EY151" s="37">
        <f ca="1">IF(Z$11="x",Toimenpiteet!$E$115,BY151*(CY151/1000)+(Satokasvi!$E$28-Satokasvi!$E$7)+IF(Z$8="x",Toimenpiteet!$E$29,0)+IF(Z$9="x",Toimenpiteet!$E$60,0)+IF(Z$10="x",Toimenpiteet!$E$88,0))/(1+$C$13)^EY$61</f>
        <v>312.30658321868538</v>
      </c>
      <c r="EZ151" s="37">
        <f ca="1">IF(AA$11="x",Toimenpiteet!$E$115,BZ151*(CZ151/1000)+(Satokasvi!$E$28-Satokasvi!$E$7)+IF(AA$8="x",Toimenpiteet!$E$29,0)+IF(AA$9="x",Toimenpiteet!$E$60,0)+IF(AA$10="x",Toimenpiteet!$E$88,0))/(1+$C$13)^EZ$61</f>
        <v>90.093536332909878</v>
      </c>
      <c r="FA151" s="37"/>
      <c r="FB151" s="37">
        <f t="shared" ca="1" si="118"/>
        <v>70.002233269303531</v>
      </c>
      <c r="FC151" s="37">
        <f t="shared" ca="1" si="119"/>
        <v>355.14259082581623</v>
      </c>
      <c r="FD151" s="37">
        <f t="shared" ca="1" si="120"/>
        <v>112.63005109722894</v>
      </c>
      <c r="FE151" s="37">
        <f t="shared" ca="1" si="121"/>
        <v>432.30049790404064</v>
      </c>
      <c r="FF151" s="37">
        <f t="shared" ca="1" si="122"/>
        <v>604.30351621916839</v>
      </c>
      <c r="FG151" s="37">
        <f t="shared" ca="1" si="123"/>
        <v>806.25620274536163</v>
      </c>
      <c r="FH151" s="37">
        <f t="shared" ca="1" si="124"/>
        <v>590.78695223937291</v>
      </c>
      <c r="FI151" s="37">
        <f t="shared" ca="1" si="125"/>
        <v>795.52475539886598</v>
      </c>
      <c r="FJ151" s="37">
        <f t="shared" ca="1" si="126"/>
        <v>957.54012190924846</v>
      </c>
      <c r="FK151" s="37">
        <f t="shared" ca="1" si="127"/>
        <v>952.9473060420919</v>
      </c>
      <c r="FL151" s="37">
        <f t="shared" ca="1" si="128"/>
        <v>1058.4360868694637</v>
      </c>
      <c r="FM151" s="37">
        <f t="shared" ca="1" si="129"/>
        <v>872.57041861832579</v>
      </c>
      <c r="FN151" s="37">
        <f t="shared" ca="1" si="130"/>
        <v>1019.8721740962361</v>
      </c>
      <c r="FO151" s="37">
        <f t="shared" ca="1" si="131"/>
        <v>1244.6483062807322</v>
      </c>
      <c r="FP151" s="37">
        <f t="shared" ca="1" si="132"/>
        <v>1399.5618261255356</v>
      </c>
      <c r="FQ151" s="37">
        <f t="shared" ca="1" si="133"/>
        <v>1593.6614309692825</v>
      </c>
      <c r="FR151" s="37">
        <f t="shared" ca="1" si="134"/>
        <v>1829.916833404212</v>
      </c>
      <c r="FS151" s="37">
        <f t="shared" ca="1" si="135"/>
        <v>1972.8316186475265</v>
      </c>
      <c r="FT151" s="37">
        <f t="shared" ca="1" si="136"/>
        <v>2201.6103699538062</v>
      </c>
      <c r="FU151" s="37">
        <f t="shared" ca="1" si="137"/>
        <v>2482.871100317152</v>
      </c>
      <c r="FV151" s="37">
        <f t="shared" ca="1" si="138"/>
        <v>2608.9991848643454</v>
      </c>
      <c r="FW151" s="37">
        <f t="shared" ca="1" si="139"/>
        <v>2869.1610921511347</v>
      </c>
      <c r="FX151" s="37">
        <f t="shared" ca="1" si="140"/>
        <v>2734.8877788172654</v>
      </c>
      <c r="FY151" s="37">
        <f t="shared" ca="1" si="141"/>
        <v>3047.1943620359507</v>
      </c>
      <c r="FZ151" s="37">
        <f t="shared" ca="1" si="142"/>
        <v>3137.2878983688606</v>
      </c>
      <c r="GA151" s="37"/>
      <c r="GB151" s="37">
        <f t="shared" ca="1" si="143"/>
        <v>70.002233269303531</v>
      </c>
      <c r="GC151" s="37">
        <f t="shared" ca="1" si="144"/>
        <v>355.14259082581623</v>
      </c>
      <c r="GD151" s="37">
        <f t="shared" ca="1" si="94"/>
        <v>112.63005109722894</v>
      </c>
      <c r="GE151" s="37">
        <f t="shared" ca="1" si="95"/>
        <v>432.30049790404064</v>
      </c>
      <c r="GF151" s="37">
        <f t="shared" ca="1" si="96"/>
        <v>604.30351621916839</v>
      </c>
      <c r="GG151" s="37">
        <f t="shared" ca="1" si="97"/>
        <v>806.25620274536163</v>
      </c>
      <c r="GH151" s="37">
        <f t="shared" ca="1" si="98"/>
        <v>590.78695223937291</v>
      </c>
      <c r="GI151" s="37">
        <f t="shared" ca="1" si="99"/>
        <v>795.52475539886598</v>
      </c>
      <c r="GJ151" s="37">
        <f t="shared" ca="1" si="100"/>
        <v>957.54012190924846</v>
      </c>
      <c r="GK151" s="37">
        <f t="shared" ca="1" si="101"/>
        <v>952.9473060420919</v>
      </c>
      <c r="GL151" s="37">
        <f t="shared" ca="1" si="102"/>
        <v>1058.4360868694637</v>
      </c>
      <c r="GM151" s="37">
        <f t="shared" ca="1" si="103"/>
        <v>872.57041861832579</v>
      </c>
      <c r="GN151" s="37">
        <f t="shared" ca="1" si="104"/>
        <v>1019.8721740962361</v>
      </c>
      <c r="GO151" s="37">
        <f t="shared" ca="1" si="105"/>
        <v>1244.6483062807322</v>
      </c>
      <c r="GP151" s="37">
        <f t="shared" ca="1" si="106"/>
        <v>1399.5618261255356</v>
      </c>
      <c r="GQ151" s="37">
        <f t="shared" ca="1" si="107"/>
        <v>1593.6614309692825</v>
      </c>
      <c r="GR151" s="37">
        <f t="shared" ca="1" si="108"/>
        <v>1829.916833404212</v>
      </c>
      <c r="GS151" s="37">
        <f t="shared" ca="1" si="109"/>
        <v>1972.8316186475265</v>
      </c>
      <c r="GT151" s="37">
        <f t="shared" ca="1" si="110"/>
        <v>2201.6103699538062</v>
      </c>
      <c r="GU151" s="37">
        <f t="shared" ca="1" si="111"/>
        <v>2482.871100317152</v>
      </c>
      <c r="GV151" s="37">
        <f t="shared" ca="1" si="112"/>
        <v>2608.9991848643454</v>
      </c>
      <c r="GW151" s="37">
        <f t="shared" ca="1" si="113"/>
        <v>2869.1610921511347</v>
      </c>
      <c r="GX151" s="37">
        <f t="shared" ca="1" si="114"/>
        <v>2734.8877788172654</v>
      </c>
      <c r="GY151" s="37">
        <f t="shared" ca="1" si="115"/>
        <v>3047.1943620359507</v>
      </c>
      <c r="GZ151" s="37">
        <f t="shared" ca="1" si="116"/>
        <v>3137.2878983688606</v>
      </c>
      <c r="HA151" s="37"/>
      <c r="HB151" s="37">
        <f t="shared" ca="1" si="147"/>
        <v>604.30351621916839</v>
      </c>
      <c r="HC151" s="37">
        <f t="shared" ca="1" si="145"/>
        <v>604.30351621916839</v>
      </c>
      <c r="HD151" s="37">
        <f t="shared" ca="1" si="146"/>
        <v>0</v>
      </c>
      <c r="HE151" s="5"/>
      <c r="HF151" s="37">
        <f t="shared" ref="HF151:HF159" si="153">HF150</f>
        <v>0.27777777777777773</v>
      </c>
      <c r="HG151" s="37">
        <f>$HG$68</f>
        <v>-7.7777777777777779E-2</v>
      </c>
      <c r="HH151" s="19">
        <f>IF(C$11="x",0,Satokasvi!$H$6*(1+$HF151)*(1+_xlfn.XLOOKUP($HG151,$HG$67:$HG$76,HH$67:HH$76)))</f>
        <v>3169.5987654320988</v>
      </c>
      <c r="HI151" s="35">
        <f>IF(D$11="x",0,Satokasvi!$H$6*(1+$HF151)*(1+_xlfn.XLOOKUP($HG151,$HG$67:$HG$76,HI$67:HI$76)))</f>
        <v>3144.7530864197529</v>
      </c>
      <c r="HJ151" s="35">
        <f>IF(E$11="x",0,Satokasvi!$H$6*(1+$HF151)*(1+_xlfn.XLOOKUP($HG151,$HG$67:$HG$76,HJ$67:HJ$76)))</f>
        <v>3119.9074074074074</v>
      </c>
      <c r="HK151" s="35">
        <f>IF(F$11="x",0,Satokasvi!$H$6*(1+$HF151)*(1+_xlfn.XLOOKUP($HG151,$HG$67:$HG$76,HK$67:HK$76)))</f>
        <v>3095.0617283950619</v>
      </c>
      <c r="HL151" s="35">
        <f>IF(G$11="x",0,Satokasvi!$H$6*(1+$HF151)*(1+_xlfn.XLOOKUP($HG151,$HG$67:$HG$76,HL$67:HL$76)))</f>
        <v>3070.2160493827159</v>
      </c>
      <c r="HM151" s="35">
        <f>IF(H$11="x",0,Satokasvi!$H$6*(1+$HF151)*(1+_xlfn.XLOOKUP($HG151,$HG$67:$HG$76,HM$67:HM$76)))</f>
        <v>3045.3703703703704</v>
      </c>
      <c r="HN151" s="35">
        <f>IF(I$11="x",0,Satokasvi!$H$6*(1+$HF151)*(1+_xlfn.XLOOKUP($HG151,$HG$67:$HG$76,HN$67:HN$76)))</f>
        <v>3020.5246913580249</v>
      </c>
      <c r="HO151" s="35">
        <f>IF(J$11="x",0,Satokasvi!$H$6*(1+$HF151)*(1+_xlfn.XLOOKUP($HG151,$HG$67:$HG$76,HO$67:HO$76)))</f>
        <v>2995.679012345679</v>
      </c>
      <c r="HP151" s="35">
        <f>IF(K$11="x",0,Satokasvi!$H$6*(1+$HF151)*(1+_xlfn.XLOOKUP($HG151,$HG$67:$HG$76,HP$67:HP$76)))</f>
        <v>2970.8333333333335</v>
      </c>
      <c r="HQ151" s="35">
        <f>IF(L$11="x",0,Satokasvi!$H$6*(1+$HF151)*(1+_xlfn.XLOOKUP($HG151,$HG$67:$HG$76,HQ$67:HQ$76)))</f>
        <v>2945.9876543209875</v>
      </c>
      <c r="HR151" s="35">
        <f>IF(M$11="x",0,Satokasvi!$H$6*(1+$HF151)*(1+_xlfn.XLOOKUP($HG151,$HG$67:$HG$76,HR$67:HR$76)))</f>
        <v>2945.9876543209875</v>
      </c>
      <c r="HS151" s="35">
        <f>IF(N$11="x",0,Satokasvi!$H$6*(1+$HF151)*(1+_xlfn.XLOOKUP($HG151,$HG$67:$HG$76,HS$67:HS$76)))</f>
        <v>2945.9876543209875</v>
      </c>
      <c r="HT151" s="35">
        <f>IF(O$11="x",0,Satokasvi!$H$6*(1+$HF151)*(1+_xlfn.XLOOKUP($HG151,$HG$67:$HG$76,HT$67:HT$76)))</f>
        <v>2945.9876543209875</v>
      </c>
      <c r="HU151" s="35">
        <f>IF(P$11="x",0,Satokasvi!$H$6*(1+$HF151)*(1+_xlfn.XLOOKUP($HG151,$HG$67:$HG$76,HU$67:HU$76)))</f>
        <v>2945.9876543209875</v>
      </c>
      <c r="HV151" s="35">
        <f>IF(Q$11="x",0,Satokasvi!$H$6*(1+$HF151)*(1+_xlfn.XLOOKUP($HG151,$HG$67:$HG$76,HV$67:HV$76)))</f>
        <v>2945.9876543209875</v>
      </c>
      <c r="HW151" s="35">
        <f>IF(R$11="x",0,Satokasvi!$H$6*(1+$HF151)*(1+_xlfn.XLOOKUP($HG151,$HG$67:$HG$76,HW$67:HW$76)))</f>
        <v>2945.9876543209875</v>
      </c>
      <c r="HX151" s="35">
        <f>IF(S$11="x",0,Satokasvi!$H$6*(1+$HF151)*(1+_xlfn.XLOOKUP($HG151,$HG$67:$HG$76,HX$67:HX$76)))</f>
        <v>2945.9876543209875</v>
      </c>
      <c r="HY151" s="35">
        <f>IF(T$11="x",0,Satokasvi!$H$6*(1+$HF151)*(1+_xlfn.XLOOKUP($HG151,$HG$67:$HG$76,HY$67:HY$76)))</f>
        <v>2945.9876543209875</v>
      </c>
      <c r="HZ151" s="35">
        <f>IF(U$11="x",0,Satokasvi!$H$6*(1+$HF151)*(1+_xlfn.XLOOKUP($HG151,$HG$67:$HG$76,HZ$67:HZ$76)))</f>
        <v>2945.9876543209875</v>
      </c>
      <c r="IA151" s="35">
        <f>IF(V$11="x",0,Satokasvi!$H$6*(1+$HF151)*(1+_xlfn.XLOOKUP($HG151,$HG$67:$HG$76,IA$67:IA$76)))</f>
        <v>2945.9876543209875</v>
      </c>
      <c r="IB151" s="35">
        <f>IF(W$11="x",0,Satokasvi!$H$6*(1+$HF151)*(1+_xlfn.XLOOKUP($HG151,$HG$67:$HG$76,IB$67:IB$76)))</f>
        <v>2945.9876543209875</v>
      </c>
      <c r="IC151" s="35">
        <f>IF(X$11="x",0,Satokasvi!$H$6*(1+$HF151)*(1+_xlfn.XLOOKUP($HG151,$HG$67:$HG$76,IC$67:IC$76)))</f>
        <v>2945.9876543209875</v>
      </c>
      <c r="ID151" s="35">
        <f>IF(Y$11="x",0,Satokasvi!$H$6*(1+$HF151)*(1+_xlfn.XLOOKUP($HG151,$HG$67:$HG$76,ID$67:ID$76)))</f>
        <v>2945.9876543209875</v>
      </c>
      <c r="IE151" s="35">
        <f>IF(Z$11="x",0,Satokasvi!$H$6*(1+$HF151)*(1+_xlfn.XLOOKUP($HG151,$HG$67:$HG$76,IE$67:IE$76)))</f>
        <v>2945.9876543209875</v>
      </c>
      <c r="IF151" s="35">
        <f>IF(AA$11="x",0,Satokasvi!$H$6*(1+$HF151)*(1+_xlfn.XLOOKUP($HG151,$HG$67:$HG$76,IF$67:IF$76)))</f>
        <v>2945.9876543209875</v>
      </c>
    </row>
    <row r="152" spans="2:240" x14ac:dyDescent="0.35">
      <c r="B152" s="15">
        <f t="shared" ca="1" si="151"/>
        <v>0.77248215198340386</v>
      </c>
      <c r="C152" s="15">
        <f t="shared" ca="1" si="151"/>
        <v>0.60054467714358828</v>
      </c>
      <c r="D152" s="15">
        <f t="shared" ca="1" si="151"/>
        <v>0.96799829338179955</v>
      </c>
      <c r="E152" s="15">
        <f t="shared" ca="1" si="151"/>
        <v>0.26655730633960428</v>
      </c>
      <c r="F152" s="15">
        <f t="shared" ca="1" si="151"/>
        <v>0.30126233767778765</v>
      </c>
      <c r="G152" s="15">
        <f t="shared" ca="1" si="151"/>
        <v>0.6252941531293762</v>
      </c>
      <c r="H152" s="15">
        <f t="shared" ca="1" si="151"/>
        <v>0.22485553238808331</v>
      </c>
      <c r="I152" s="15">
        <f t="shared" ca="1" si="151"/>
        <v>0.45861354249388486</v>
      </c>
      <c r="J152" s="15">
        <f t="shared" ca="1" si="151"/>
        <v>0.42312435295138207</v>
      </c>
      <c r="K152" s="15">
        <f t="shared" ca="1" si="151"/>
        <v>0.27212602962221155</v>
      </c>
      <c r="L152" s="15">
        <f t="shared" ca="1" si="151"/>
        <v>0.31287985097329252</v>
      </c>
      <c r="M152" s="15">
        <f t="shared" ca="1" si="151"/>
        <v>0.95768350520521905</v>
      </c>
      <c r="N152" s="15">
        <f t="shared" ca="1" si="151"/>
        <v>7.6493022660818477E-2</v>
      </c>
      <c r="O152" s="15">
        <f t="shared" ca="1" si="151"/>
        <v>0.98091643033334797</v>
      </c>
      <c r="P152" s="15">
        <f t="shared" ca="1" si="151"/>
        <v>0.53412827076704505</v>
      </c>
      <c r="Q152" s="15">
        <f t="shared" ca="1" si="151"/>
        <v>0.63050045134015686</v>
      </c>
      <c r="R152" s="15">
        <f t="shared" ca="1" si="150"/>
        <v>0.78735374650950773</v>
      </c>
      <c r="S152" s="15">
        <f t="shared" ca="1" si="150"/>
        <v>0.95252542818465114</v>
      </c>
      <c r="T152" s="15">
        <f t="shared" ca="1" si="152"/>
        <v>0.78440220977092057</v>
      </c>
      <c r="U152" s="15">
        <f t="shared" ca="1" si="152"/>
        <v>0.81192357674279314</v>
      </c>
      <c r="V152" s="15">
        <f t="shared" ca="1" si="152"/>
        <v>0.66555169725354457</v>
      </c>
      <c r="W152" s="15">
        <f t="shared" ca="1" si="152"/>
        <v>0.37623559436905418</v>
      </c>
      <c r="X152" s="15">
        <f t="shared" ca="1" si="152"/>
        <v>0.75700385342241105</v>
      </c>
      <c r="Y152" s="15">
        <f t="shared" ca="1" si="152"/>
        <v>0.1960093216684613</v>
      </c>
      <c r="Z152" s="15">
        <f t="shared" ca="1" si="152"/>
        <v>0.32784284235099426</v>
      </c>
      <c r="AB152" s="5">
        <f ca="1">_xlfn.NORM.INV(B152,Satokasvi!$H$8,Satokasvi!$I$8)*_xlfn.BINOM.INV(1,(1-Satokasvi!$H$15),B152)</f>
        <v>2686.7615407360099</v>
      </c>
      <c r="AC152" s="5">
        <f ca="1">_xlfn.NORM.INV(C152,Satokasvi!$H$8,Satokasvi!$I$8)*_xlfn.BINOM.INV(1,(1-Satokasvi!$H$15),C152)</f>
        <v>2563.6892962631496</v>
      </c>
      <c r="AD152" s="5">
        <f ca="1">_xlfn.NORM.INV(D152,Satokasvi!$H$8,Satokasvi!$I$8)*_xlfn.BINOM.INV(1,(1-Satokasvi!$H$15),D152)</f>
        <v>2963.0390204621558</v>
      </c>
      <c r="AE152" s="5">
        <f ca="1">_xlfn.NORM.INV(E152,Satokasvi!$H$8,Satokasvi!$I$8)*_xlfn.BINOM.INV(1,(1-Satokasvi!$H$15),E152)</f>
        <v>2344.1853553082005</v>
      </c>
      <c r="AF152" s="5">
        <f ca="1">_xlfn.NORM.INV(F152,Satokasvi!$H$8,Satokasvi!$I$8)*_xlfn.BINOM.INV(1,(1-Satokasvi!$H$15),F152)</f>
        <v>2369.8066643702277</v>
      </c>
      <c r="AG152" s="5">
        <f ca="1">_xlfn.NORM.INV(G152,Satokasvi!$H$8,Satokasvi!$I$8)*_xlfn.BINOM.INV(1,(1-Satokasvi!$H$15),G152)</f>
        <v>2579.8537974851156</v>
      </c>
      <c r="AH152" s="5">
        <f ca="1">_xlfn.NORM.INV(H152,Satokasvi!$H$8,Satokasvi!$I$8)*_xlfn.BINOM.INV(1,(1-Satokasvi!$H$15),H152)</f>
        <v>0</v>
      </c>
      <c r="AI152" s="5">
        <f ca="1">_xlfn.NORM.INV(I152,Satokasvi!$H$8,Satokasvi!$I$8)*_xlfn.BINOM.INV(1,(1-Satokasvi!$H$15),I152)</f>
        <v>2474.0181884962217</v>
      </c>
      <c r="AJ152" s="5">
        <f ca="1">_xlfn.NORM.INV(J152,Satokasvi!$H$8,Satokasvi!$I$8)*_xlfn.BINOM.INV(1,(1-Satokasvi!$H$15),J152)</f>
        <v>2451.5232510789465</v>
      </c>
      <c r="AK152" s="5">
        <f ca="1">_xlfn.NORM.INV(K152,Satokasvi!$H$8,Satokasvi!$I$8)*_xlfn.BINOM.INV(1,(1-Satokasvi!$H$15),K152)</f>
        <v>2348.401088586164</v>
      </c>
      <c r="AL152" s="5">
        <f ca="1">_xlfn.NORM.INV(L152,Satokasvi!$H$8,Satokasvi!$I$8)*_xlfn.BINOM.INV(1,(1-Satokasvi!$H$15),L152)</f>
        <v>2378.0740648847473</v>
      </c>
      <c r="AM152" s="5">
        <f ca="1">_xlfn.NORM.INV(M152,Satokasvi!$H$8,Satokasvi!$I$8)*_xlfn.BINOM.INV(1,(1-Satokasvi!$H$15),M152)</f>
        <v>2931.1036973330197</v>
      </c>
      <c r="AN152" s="5">
        <f ca="1">_xlfn.NORM.INV(N152,Satokasvi!$H$8,Satokasvi!$I$8)*_xlfn.BINOM.INV(1,(1-Satokasvi!$H$15),N152)</f>
        <v>0</v>
      </c>
      <c r="AO152" s="5">
        <f ca="1">_xlfn.NORM.INV(O152,Satokasvi!$H$8,Satokasvi!$I$8)*_xlfn.BINOM.INV(1,(1-Satokasvi!$H$15),O152)</f>
        <v>3018.263808951242</v>
      </c>
      <c r="AP152" s="5">
        <f ca="1">_xlfn.NORM.INV(P152,Satokasvi!$H$8,Satokasvi!$I$8)*_xlfn.BINOM.INV(1,(1-Satokasvi!$H$15),P152)</f>
        <v>2521.4128747797322</v>
      </c>
      <c r="AQ152" s="5">
        <f ca="1">_xlfn.NORM.INV(Q152,Satokasvi!$H$8,Satokasvi!$I$8)*_xlfn.BINOM.INV(1,(1-Satokasvi!$H$15),Q152)</f>
        <v>2583.2947737354752</v>
      </c>
      <c r="AR152" s="5">
        <f ca="1">_xlfn.NORM.INV(R152,Satokasvi!$H$8,Satokasvi!$I$8)*_xlfn.BINOM.INV(1,(1-Satokasvi!$H$15),R152)</f>
        <v>2699.3182459729283</v>
      </c>
      <c r="AS152" s="5">
        <f ca="1">_xlfn.NORM.INV(S152,Satokasvi!$H$8,Satokasvi!$I$8)*_xlfn.BINOM.INV(1,(1-Satokasvi!$H$15),S152)</f>
        <v>2917.4623753588116</v>
      </c>
      <c r="AT152" s="5">
        <f ca="1">_xlfn.NORM.INV(T152,Satokasvi!$H$8,Satokasvi!$I$8)*_xlfn.BINOM.INV(1,(1-Satokasvi!$H$15),T152)</f>
        <v>2696.7868517608199</v>
      </c>
      <c r="AU152" s="5">
        <f ca="1">_xlfn.NORM.INV(U152,Satokasvi!$H$8,Satokasvi!$I$8)*_xlfn.BINOM.INV(1,(1-Satokasvi!$H$15),U152)</f>
        <v>2721.2517543844192</v>
      </c>
      <c r="AV152" s="5">
        <f ca="1">_xlfn.NORM.INV(V152,Satokasvi!$H$8,Satokasvi!$I$8)*_xlfn.BINOM.INV(1,(1-Satokasvi!$H$15),V152)</f>
        <v>2606.9157108517988</v>
      </c>
      <c r="AW152" s="5">
        <f ca="1">_xlfn.NORM.INV(W152,Satokasvi!$H$8,Satokasvi!$I$8)*_xlfn.BINOM.INV(1,(1-Satokasvi!$H$15),W152)</f>
        <v>2421.1543540554098</v>
      </c>
      <c r="AX152" s="5">
        <f ca="1">_xlfn.NORM.INV(X152,Satokasvi!$H$8,Satokasvi!$I$8)*_xlfn.BINOM.INV(1,(1-Satokasvi!$H$15),X152)</f>
        <v>2674.1743073120983</v>
      </c>
      <c r="AY152" s="5">
        <f ca="1">_xlfn.NORM.INV(Y152,Satokasvi!$H$8,Satokasvi!$I$8)*_xlfn.BINOM.INV(1,(1-Satokasvi!$H$15),Y152)</f>
        <v>0</v>
      </c>
      <c r="AZ152" s="5">
        <f ca="1">_xlfn.NORM.INV(Z152,Satokasvi!$H$8,Satokasvi!$I$8)*_xlfn.BINOM.INV(1,(1-Satokasvi!$H$15),Z152)</f>
        <v>2388.5306072896824</v>
      </c>
      <c r="BB152" s="5">
        <f ca="1">IF(C$11="x",0,_xlfn.NORM.INV(B152,Satokasvi!$H$8,Satokasvi!$I$8)*IF(C$8="x",(1+Toimenpiteet!$C$7),1)*IF(C$9="x",(1+Toimenpiteet!$C$34),1)*(1+C$30)*_xlfn.BINOM.INV(1,(1-(Satokasvi!$H$15*(1+C$41))),B152))</f>
        <v>2686.7615407360099</v>
      </c>
      <c r="BC152" s="5">
        <f ca="1">IF(D$11="x",0,_xlfn.NORM.INV(C152,Satokasvi!$H$8,Satokasvi!$I$8)*IF(D$8="x",(1+Toimenpiteet!$C$7),1)*IF(D$9="x",(1+Toimenpiteet!$C$34),1)*(1+D$30)*_xlfn.BINOM.INV(1,(1-(Satokasvi!$H$15*(1+D$41))),C152))</f>
        <v>2563.6892962631496</v>
      </c>
      <c r="BD152" s="5">
        <f ca="1">IF(E$11="x",0,_xlfn.NORM.INV(D152,Satokasvi!$H$8,Satokasvi!$I$8)*IF(E$8="x",(1+Toimenpiteet!$C$7),1)*IF(E$9="x",(1+Toimenpiteet!$C$34),1)*(1+E$30)*_xlfn.BINOM.INV(1,(1-(Satokasvi!$H$15*(1+E$41))),D152))</f>
        <v>2963.0390204621558</v>
      </c>
      <c r="BE152" s="5">
        <f ca="1">IF(F$11="x",0,_xlfn.NORM.INV(E152,Satokasvi!$H$8,Satokasvi!$I$8)*IF(F$8="x",(1+Toimenpiteet!$C$7),1)*IF(F$9="x",(1+Toimenpiteet!$C$34),1)*(1+F$30)*_xlfn.BINOM.INV(1,(1-(Satokasvi!$H$15*(1+F$41))),E152))</f>
        <v>2344.1853553082005</v>
      </c>
      <c r="BF152" s="5">
        <f ca="1">IF(G$11="x",0,_xlfn.NORM.INV(F152,Satokasvi!$H$8,Satokasvi!$I$8)*IF(G$8="x",(1+Toimenpiteet!$C$7),1)*IF(G$9="x",(1+Toimenpiteet!$C$34),1)*(1+G$30)*_xlfn.BINOM.INV(1,(1-(Satokasvi!$H$15*(1+G$41))),F152))</f>
        <v>2369.8066643702277</v>
      </c>
      <c r="BG152" s="5">
        <f ca="1">IF(H$11="x",0,_xlfn.NORM.INV(G152,Satokasvi!$H$8,Satokasvi!$I$8)*IF(H$8="x",(1+Toimenpiteet!$C$7),1)*IF(H$9="x",(1+Toimenpiteet!$C$34),1)*(1+H$30)*_xlfn.BINOM.INV(1,(1-(Satokasvi!$H$15*(1+H$41))),G152))</f>
        <v>2579.8537974851156</v>
      </c>
      <c r="BH152" s="5">
        <f ca="1">IF(I$11="x",0,_xlfn.NORM.INV(H152,Satokasvi!$H$8,Satokasvi!$I$8)*IF(I$8="x",(1+Toimenpiteet!$C$7),1)*IF(I$9="x",(1+Toimenpiteet!$C$34),1)*(1+I$30)*_xlfn.BINOM.INV(1,(1-(Satokasvi!$H$15*(1+I$41))),H152))</f>
        <v>0</v>
      </c>
      <c r="BI152" s="5">
        <f ca="1">IF(J$11="x",0,_xlfn.NORM.INV(I152,Satokasvi!$H$8,Satokasvi!$I$8)*IF(J$8="x",(1+Toimenpiteet!$C$7),1)*IF(J$9="x",(1+Toimenpiteet!$C$34),1)*(1+J$30)*_xlfn.BINOM.INV(1,(1-(Satokasvi!$H$15*(1+J$41))),I152))</f>
        <v>2474.0181884962217</v>
      </c>
      <c r="BJ152" s="5">
        <f ca="1">IF(K$11="x",0,_xlfn.NORM.INV(J152,Satokasvi!$H$8,Satokasvi!$I$8)*IF(K$8="x",(1+Toimenpiteet!$C$7),1)*IF(K$9="x",(1+Toimenpiteet!$C$34),1)*(1+K$30)*_xlfn.BINOM.INV(1,(1-(Satokasvi!$H$15*(1+K$41))),J152))</f>
        <v>2451.5232510789465</v>
      </c>
      <c r="BK152" s="5">
        <f ca="1">IF(L$11="x",0,_xlfn.NORM.INV(K152,Satokasvi!$H$8,Satokasvi!$I$8)*IF(L$8="x",(1+Toimenpiteet!$C$7),1)*IF(L$9="x",(1+Toimenpiteet!$C$34),1)*(1+L$30)*_xlfn.BINOM.INV(1,(1-(Satokasvi!$H$15*(1+L$41))),K152))</f>
        <v>2348.401088586164</v>
      </c>
      <c r="BL152" s="5">
        <f ca="1">IF(M$11="x",0,_xlfn.NORM.INV(L152,Satokasvi!$H$8,Satokasvi!$I$8)*IF(M$8="x",(1+Toimenpiteet!$C$7),1)*IF(M$9="x",(1+Toimenpiteet!$C$34),1)*(1+M$30)*_xlfn.BINOM.INV(1,(1-(Satokasvi!$H$15*(1+M$41))),L152))</f>
        <v>2378.0740648847473</v>
      </c>
      <c r="BM152" s="5">
        <f ca="1">IF(N$11="x",0,_xlfn.NORM.INV(M152,Satokasvi!$H$8,Satokasvi!$I$8)*IF(N$8="x",(1+Toimenpiteet!$C$7),1)*IF(N$9="x",(1+Toimenpiteet!$C$34),1)*(1+N$30)*_xlfn.BINOM.INV(1,(1-(Satokasvi!$H$15*(1+N$41))),M152))</f>
        <v>2931.1036973330197</v>
      </c>
      <c r="BN152" s="5">
        <f ca="1">IF(O$11="x",0,_xlfn.NORM.INV(N152,Satokasvi!$H$8,Satokasvi!$I$8)*IF(O$8="x",(1+Toimenpiteet!$C$7),1)*IF(O$9="x",(1+Toimenpiteet!$C$34),1)*(1+O$30)*_xlfn.BINOM.INV(1,(1-(Satokasvi!$H$15*(1+O$41))),N152))</f>
        <v>0</v>
      </c>
      <c r="BO152" s="5">
        <f ca="1">IF(P$11="x",0,_xlfn.NORM.INV(O152,Satokasvi!$H$8,Satokasvi!$I$8)*IF(P$8="x",(1+Toimenpiteet!$C$7),1)*IF(P$9="x",(1+Toimenpiteet!$C$34),1)*(1+P$30)*_xlfn.BINOM.INV(1,(1-(Satokasvi!$H$15*(1+P$41))),O152))</f>
        <v>3018.263808951242</v>
      </c>
      <c r="BP152" s="5">
        <f ca="1">IF(Q$11="x",0,_xlfn.NORM.INV(P152,Satokasvi!$H$8,Satokasvi!$I$8)*IF(Q$8="x",(1+Toimenpiteet!$C$7),1)*IF(Q$9="x",(1+Toimenpiteet!$C$34),1)*(1+Q$30)*_xlfn.BINOM.INV(1,(1-(Satokasvi!$H$15*(1+Q$41))),P152))</f>
        <v>2521.4128747797322</v>
      </c>
      <c r="BQ152" s="5">
        <f ca="1">IF(R$11="x",0,_xlfn.NORM.INV(Q152,Satokasvi!$H$8,Satokasvi!$I$8)*IF(R$8="x",(1+Toimenpiteet!$C$7),1)*IF(R$9="x",(1+Toimenpiteet!$C$34),1)*(1+R$30)*_xlfn.BINOM.INV(1,(1-(Satokasvi!$H$15*(1+R$41))),Q152))</f>
        <v>2583.2947737354752</v>
      </c>
      <c r="BR152" s="5">
        <f ca="1">IF(S$11="x",0,_xlfn.NORM.INV(R152,Satokasvi!$H$8,Satokasvi!$I$8)*IF(S$8="x",(1+Toimenpiteet!$C$7),1)*IF(S$9="x",(1+Toimenpiteet!$C$34),1)*(1+S$30)*_xlfn.BINOM.INV(1,(1-(Satokasvi!$H$15*(1+S$41))),R152))</f>
        <v>2699.3182459729283</v>
      </c>
      <c r="BS152" s="5">
        <f ca="1">IF(T$11="x",0,_xlfn.NORM.INV(S152,Satokasvi!$H$8,Satokasvi!$I$8)*IF(T$8="x",(1+Toimenpiteet!$C$7),1)*IF(T$9="x",(1+Toimenpiteet!$C$34),1)*(1+T$30)*_xlfn.BINOM.INV(1,(1-(Satokasvi!$H$15*(1+T$41))),S152))</f>
        <v>2917.4623753588116</v>
      </c>
      <c r="BT152" s="5">
        <f ca="1">IF(U$11="x",0,_xlfn.NORM.INV(T152,Satokasvi!$H$8,Satokasvi!$I$8)*IF(U$8="x",(1+Toimenpiteet!$C$7),1)*IF(U$9="x",(1+Toimenpiteet!$C$34),1)*(1+U$30)*_xlfn.BINOM.INV(1,(1-(Satokasvi!$H$15*(1+U$41))),T152))</f>
        <v>2696.7868517608199</v>
      </c>
      <c r="BU152" s="5">
        <f ca="1">IF(V$11="x",0,_xlfn.NORM.INV(U152,Satokasvi!$H$8,Satokasvi!$I$8)*IF(V$8="x",(1+Toimenpiteet!$C$7),1)*IF(V$9="x",(1+Toimenpiteet!$C$34),1)*(1+V$30)*_xlfn.BINOM.INV(1,(1-(Satokasvi!$H$15*(1+V$41))),U152))</f>
        <v>2721.2517543844192</v>
      </c>
      <c r="BV152" s="5">
        <f ca="1">IF(W$11="x",0,_xlfn.NORM.INV(V152,Satokasvi!$H$8,Satokasvi!$I$8)*IF(W$8="x",(1+Toimenpiteet!$C$7),1)*IF(W$9="x",(1+Toimenpiteet!$C$34),1)*(1+W$30)*_xlfn.BINOM.INV(1,(1-(Satokasvi!$H$15*(1+W$41))),V152))</f>
        <v>2606.9157108517988</v>
      </c>
      <c r="BW152" s="5">
        <f ca="1">IF(X$11="x",0,_xlfn.NORM.INV(W152,Satokasvi!$H$8,Satokasvi!$I$8)*IF(X$8="x",(1+Toimenpiteet!$C$7),1)*IF(X$9="x",(1+Toimenpiteet!$C$34),1)*(1+X$30)*_xlfn.BINOM.INV(1,(1-(Satokasvi!$H$15*(1+X$41))),W152))</f>
        <v>2421.1543540554098</v>
      </c>
      <c r="BX152" s="5">
        <f ca="1">IF(Y$11="x",0,_xlfn.NORM.INV(X152,Satokasvi!$H$8,Satokasvi!$I$8)*IF(Y$8="x",(1+Toimenpiteet!$C$7),1)*IF(Y$9="x",(1+Toimenpiteet!$C$34),1)*(1+Y$30)*_xlfn.BINOM.INV(1,(1-(Satokasvi!$H$15*(1+Y$41))),X152))</f>
        <v>2674.1743073120983</v>
      </c>
      <c r="BY152" s="5">
        <f ca="1">IF(Z$11="x",0,_xlfn.NORM.INV(Y152,Satokasvi!$H$8,Satokasvi!$I$8)*IF(Z$8="x",(1+Toimenpiteet!$C$7),1)*IF(Z$9="x",(1+Toimenpiteet!$C$34),1)*(1+Z$30)*_xlfn.BINOM.INV(1,(1-(Satokasvi!$H$15*(1+Z$41))),Y152))</f>
        <v>0</v>
      </c>
      <c r="BZ152" s="5">
        <f ca="1">IF(AA$11="x",0,_xlfn.NORM.INV(Z152,Satokasvi!$H$8,Satokasvi!$I$8)*IF(AA$8="x",(1+Toimenpiteet!$C$7),1)*IF(AA$9="x",(1+Toimenpiteet!$C$34),1)*(1+AA$30)*_xlfn.BINOM.INV(1,(1-(Satokasvi!$H$15*(1+AA$41))),Z152))</f>
        <v>2388.5306072896824</v>
      </c>
      <c r="CB152" s="35">
        <f ca="1">_xlfn.NORM.INV(RAND(),Satokasvi!$H$13,Satokasvi!$I$13)</f>
        <v>158.67894506920413</v>
      </c>
      <c r="CC152" s="35">
        <f ca="1">_xlfn.NORM.INV(RAND(),Satokasvi!$H$13,Satokasvi!$I$13)</f>
        <v>244.19036883443303</v>
      </c>
      <c r="CD152" s="35">
        <f ca="1">_xlfn.NORM.INV(RAND(),Satokasvi!$H$13,Satokasvi!$I$13)</f>
        <v>87.02100197717597</v>
      </c>
      <c r="CE152" s="35">
        <f ca="1">_xlfn.NORM.INV(RAND(),Satokasvi!$H$13,Satokasvi!$I$13)</f>
        <v>237.24639513672102</v>
      </c>
      <c r="CF152" s="35">
        <f ca="1">_xlfn.NORM.INV(RAND(),Satokasvi!$H$13,Satokasvi!$I$13)</f>
        <v>249.01225016738036</v>
      </c>
      <c r="CG152" s="35">
        <f ca="1">_xlfn.NORM.INV(RAND(),Satokasvi!$H$13,Satokasvi!$I$13)</f>
        <v>209.39546484307238</v>
      </c>
      <c r="CH152" s="35">
        <f ca="1">_xlfn.NORM.INV(RAND(),Satokasvi!$H$13,Satokasvi!$I$13)</f>
        <v>164.44816096369266</v>
      </c>
      <c r="CI152" s="35">
        <f ca="1">_xlfn.NORM.INV(RAND(),Satokasvi!$H$13,Satokasvi!$I$13)</f>
        <v>251.86722694049718</v>
      </c>
      <c r="CJ152" s="35">
        <f ca="1">_xlfn.NORM.INV(RAND(),Satokasvi!$H$13,Satokasvi!$I$13)</f>
        <v>171.71025115293463</v>
      </c>
      <c r="CK152" s="35">
        <f ca="1">_xlfn.NORM.INV(RAND(),Satokasvi!$H$13,Satokasvi!$I$13)</f>
        <v>172.7057598294474</v>
      </c>
      <c r="CL152" s="35">
        <f ca="1">_xlfn.NORM.INV(RAND(),Satokasvi!$H$13,Satokasvi!$I$13)</f>
        <v>188.65019110640546</v>
      </c>
      <c r="CM152" s="35">
        <f ca="1">_xlfn.NORM.INV(RAND(),Satokasvi!$H$13,Satokasvi!$I$13)</f>
        <v>212.29855359934791</v>
      </c>
      <c r="CN152" s="35">
        <f ca="1">_xlfn.NORM.INV(RAND(),Satokasvi!$H$13,Satokasvi!$I$13)</f>
        <v>237.9138062306516</v>
      </c>
      <c r="CO152" s="35">
        <f ca="1">_xlfn.NORM.INV(RAND(),Satokasvi!$H$13,Satokasvi!$I$13)</f>
        <v>206.86229637712938</v>
      </c>
      <c r="CP152" s="35">
        <f ca="1">_xlfn.NORM.INV(RAND(),Satokasvi!$H$13,Satokasvi!$I$13)</f>
        <v>113.11327955352564</v>
      </c>
      <c r="CQ152" s="35">
        <f ca="1">_xlfn.NORM.INV(RAND(),Satokasvi!$H$13,Satokasvi!$I$13)</f>
        <v>97.297441256885193</v>
      </c>
      <c r="CR152" s="35">
        <f ca="1">_xlfn.NORM.INV(RAND(),Satokasvi!$H$13,Satokasvi!$I$13)</f>
        <v>253.23857140529341</v>
      </c>
      <c r="CS152" s="35">
        <f ca="1">_xlfn.NORM.INV(RAND(),Satokasvi!$H$13,Satokasvi!$I$13)</f>
        <v>243.88985617935739</v>
      </c>
      <c r="CT152" s="35">
        <f ca="1">_xlfn.NORM.INV(RAND(),Satokasvi!$H$13,Satokasvi!$I$13)</f>
        <v>206.32132768747039</v>
      </c>
      <c r="CU152" s="35">
        <f ca="1">_xlfn.NORM.INV(RAND(),Satokasvi!$H$13,Satokasvi!$I$13)</f>
        <v>178.49639146733017</v>
      </c>
      <c r="CV152" s="35">
        <f ca="1">_xlfn.NORM.INV(RAND(),Satokasvi!$H$13,Satokasvi!$I$13)</f>
        <v>214.92385894034715</v>
      </c>
      <c r="CW152" s="35">
        <f ca="1">_xlfn.NORM.INV(RAND(),Satokasvi!$H$13,Satokasvi!$I$13)</f>
        <v>203.06921175640511</v>
      </c>
      <c r="CX152" s="35">
        <f ca="1">_xlfn.NORM.INV(RAND(),Satokasvi!$H$13,Satokasvi!$I$13)</f>
        <v>161.45233498655224</v>
      </c>
      <c r="CY152" s="35">
        <f ca="1">_xlfn.NORM.INV(RAND(),Satokasvi!$H$13,Satokasvi!$I$13)</f>
        <v>176.39592461235583</v>
      </c>
      <c r="CZ152" s="35">
        <f ca="1">_xlfn.NORM.INV(RAND(),Satokasvi!$H$13,Satokasvi!$I$13)</f>
        <v>170.83050842592553</v>
      </c>
      <c r="DB152" s="37">
        <f ca="1">(AB152*(CB152/1000)+(Satokasvi!$E$28-Satokasvi!$E$7))/(1+$C$13)^DB$61</f>
        <v>156.63348246262092</v>
      </c>
      <c r="DC152" s="37">
        <f ca="1">(AC152*(CC152/1000)+(Satokasvi!$E$28-Satokasvi!$E$7))/(1+$C$13)^DC$61</f>
        <v>340.30373723384542</v>
      </c>
      <c r="DD152" s="37">
        <f ca="1">(AD152*(CD152/1000)+(Satokasvi!$E$28-Satokasvi!$E$7))/(1+$C$13)^DD$61</f>
        <v>-6.5463519634027456</v>
      </c>
      <c r="DE152" s="37">
        <f ca="1">(AE152*(CE152/1000)+(Satokasvi!$E$28-Satokasvi!$E$7))/(1+$C$13)^DE$61</f>
        <v>258.68258203964143</v>
      </c>
      <c r="DF152" s="37">
        <f ca="1">(AF152*(CF152/1000)+(Satokasvi!$E$28-Satokasvi!$E$7))/(1+$C$13)^DF$61</f>
        <v>280.44350957541673</v>
      </c>
      <c r="DG152" s="37">
        <f ca="1">(AG152*(CG152/1000)+(Satokasvi!$E$28-Satokasvi!$E$7))/(1+$C$13)^DG$61</f>
        <v>230.48377860129787</v>
      </c>
      <c r="DH152" s="37">
        <f ca="1">(AH152*(CH152/1000)+(Satokasvi!$E$28-Satokasvi!$E$7))/(1+$C$13)^DH$61</f>
        <v>-215.46925050598875</v>
      </c>
      <c r="DI152" s="37">
        <f ca="1">(AI152*(CI152/1000)+(Satokasvi!$E$28-Satokasvi!$E$7))/(1+$C$13)^DI$61</f>
        <v>282.70647199419773</v>
      </c>
      <c r="DJ152" s="37">
        <f ca="1">(AJ152*(CJ152/1000)+(Satokasvi!$E$28-Satokasvi!$E$7))/(1+$C$13)^DJ$61</f>
        <v>119.52397173916331</v>
      </c>
      <c r="DK152" s="37">
        <f ca="1">(AK152*(CK152/1000)+(Satokasvi!$E$28-Satokasvi!$E$7))/(1+$C$13)^DK$61</f>
        <v>104.60650420615009</v>
      </c>
      <c r="DL152" s="37">
        <f ca="1">(AL152*(CL152/1000)+(Satokasvi!$E$28-Satokasvi!$E$7))/(1+$C$13)^DL$61</f>
        <v>132.6539761013025</v>
      </c>
      <c r="DM152" s="37">
        <f ca="1">(AM152*(CM152/1000)+(Satokasvi!$E$28-Satokasvi!$E$7))/(1+$C$13)^DM$61</f>
        <v>250.58134129614797</v>
      </c>
      <c r="DN152" s="37">
        <f ca="1">(AN152*(CN152/1000)+(Satokasvi!$E$28-Satokasvi!$E$7))/(1+$C$13)^DN$61</f>
        <v>-180.45210509819213</v>
      </c>
      <c r="DO152" s="37">
        <f ca="1">(AO152*(CO152/1000)+(Satokasvi!$E$28-Satokasvi!$E$7))/(1+$C$13)^DO$61</f>
        <v>237.58258877902819</v>
      </c>
      <c r="DP152" s="37">
        <f ca="1">(AP152*(CP152/1000)+(Satokasvi!$E$28-Satokasvi!$E$7))/(1+$C$13)^DP$61</f>
        <v>12.968999967215794</v>
      </c>
      <c r="DQ152" s="37">
        <f ca="1">(AQ152*(CQ152/1000)+(Satokasvi!$E$28-Satokasvi!$E$7))/(1+$C$13)^DQ$61</f>
        <v>-8.5074928165186083</v>
      </c>
      <c r="DR152" s="37">
        <f ca="1">(AR152*(CR152/1000)+(Satokasvi!$E$28-Satokasvi!$E$7))/(1+$C$13)^DR$61</f>
        <v>253.24263907080331</v>
      </c>
      <c r="DS152" s="37">
        <f ca="1">(AS152*(CS152/1000)+(Satokasvi!$E$28-Satokasvi!$E$7))/(1+$C$13)^DS$61</f>
        <v>262.29488213165143</v>
      </c>
      <c r="DT152" s="37">
        <f ca="1">(AT152*(CT152/1000)+(Satokasvi!$E$28-Satokasvi!$E$7))/(1+$C$13)^DT$61</f>
        <v>166.18399647611193</v>
      </c>
      <c r="DU152" s="37">
        <f ca="1">(AU152*(CU152/1000)+(Satokasvi!$E$28-Satokasvi!$E$7))/(1+$C$13)^DU$61</f>
        <v>122.21485265948358</v>
      </c>
      <c r="DV152" s="37">
        <f ca="1">(AV152*(CV152/1000)+(Satokasvi!$E$28-Satokasvi!$E$7))/(1+$C$13)^DV$61</f>
        <v>158.73205727689412</v>
      </c>
      <c r="DW152" s="37">
        <f ca="1">(AW152*(CW152/1000)+(Satokasvi!$E$28-Satokasvi!$E$7))/(1+$C$13)^DW$61</f>
        <v>118.29314909124977</v>
      </c>
      <c r="DX152" s="37">
        <f ca="1">(AX152*(CX152/1000)+(Satokasvi!$E$28-Satokasvi!$E$7))/(1+$C$13)^DX$61</f>
        <v>84.491703371744009</v>
      </c>
      <c r="DY152" s="37">
        <f ca="1">(AY152*(CY152/1000)+(Satokasvi!$E$28-Satokasvi!$E$7))/(1+$C$13)^DY$61</f>
        <v>-130.36244012997</v>
      </c>
      <c r="DZ152" s="37">
        <f ca="1">(AZ152*(CZ152/1000)+(Satokasvi!$E$28-Satokasvi!$E$7))/(1+$C$13)^DZ$61</f>
        <v>68.313786294329248</v>
      </c>
      <c r="EB152" s="37">
        <f ca="1">IF(C$11="x",Toimenpiteet!$E$115,BB152*(CB152/1000)+(Satokasvi!$E$28-Satokasvi!$E$7)+IF(C$8="x",Toimenpiteet!$E$29,0)+IF(C$9="x",Toimenpiteet!$E$60,0)+IF(C$10="x",Toimenpiteet!$E$88,0))/(1+$C$13)^EB$61</f>
        <v>156.63348246262092</v>
      </c>
      <c r="EC152" s="37">
        <f ca="1">IF(D$11="x",Toimenpiteet!$E$115,BC152*(CC152/1000)+(Satokasvi!$E$28-Satokasvi!$E$7)+IF(D$8="x",Toimenpiteet!$E$29,0)+IF(D$9="x",Toimenpiteet!$E$60,0)+IF(D$10="x",Toimenpiteet!$E$88,0))/(1+$C$13)^EC$61</f>
        <v>340.30373723384542</v>
      </c>
      <c r="ED152" s="37">
        <f ca="1">IF(E$11="x",Toimenpiteet!$E$115,BD152*(CD152/1000)+(Satokasvi!$E$28-Satokasvi!$E$7)+IF(E$8="x",Toimenpiteet!$E$29,0)+IF(E$9="x",Toimenpiteet!$E$60,0)+IF(E$10="x",Toimenpiteet!$E$88,0))/(1+$C$13)^ED$61</f>
        <v>-6.5463519634027456</v>
      </c>
      <c r="EE152" s="37">
        <f ca="1">IF(F$11="x",Toimenpiteet!$E$115,BE152*(CE152/1000)+(Satokasvi!$E$28-Satokasvi!$E$7)+IF(F$8="x",Toimenpiteet!$E$29,0)+IF(F$9="x",Toimenpiteet!$E$60,0)+IF(F$10="x",Toimenpiteet!$E$88,0))/(1+$C$13)^EE$61</f>
        <v>258.68258203964143</v>
      </c>
      <c r="EF152" s="37">
        <f ca="1">IF(G$11="x",Toimenpiteet!$E$115,BF152*(CF152/1000)+(Satokasvi!$E$28-Satokasvi!$E$7)+IF(G$8="x",Toimenpiteet!$E$29,0)+IF(G$9="x",Toimenpiteet!$E$60,0)+IF(G$10="x",Toimenpiteet!$E$88,0))/(1+$C$13)^EF$61</f>
        <v>280.44350957541673</v>
      </c>
      <c r="EG152" s="37">
        <f ca="1">IF(H$11="x",Toimenpiteet!$E$115,BG152*(CG152/1000)+(Satokasvi!$E$28-Satokasvi!$E$7)+IF(H$8="x",Toimenpiteet!$E$29,0)+IF(H$9="x",Toimenpiteet!$E$60,0)+IF(H$10="x",Toimenpiteet!$E$88,0))/(1+$C$13)^EG$61</f>
        <v>230.48377860129787</v>
      </c>
      <c r="EH152" s="37">
        <f ca="1">IF(I$11="x",Toimenpiteet!$E$115,BH152*(CH152/1000)+(Satokasvi!$E$28-Satokasvi!$E$7)+IF(I$8="x",Toimenpiteet!$E$29,0)+IF(I$9="x",Toimenpiteet!$E$60,0)+IF(I$10="x",Toimenpiteet!$E$88,0))/(1+$C$13)^EH$61</f>
        <v>-215.46925050598875</v>
      </c>
      <c r="EI152" s="37">
        <f ca="1">IF(J$11="x",Toimenpiteet!$E$115,BI152*(CI152/1000)+(Satokasvi!$E$28-Satokasvi!$E$7)+IF(J$8="x",Toimenpiteet!$E$29,0)+IF(J$9="x",Toimenpiteet!$E$60,0)+IF(J$10="x",Toimenpiteet!$E$88,0))/(1+$C$13)^EI$61</f>
        <v>282.70647199419773</v>
      </c>
      <c r="EJ152" s="37">
        <f ca="1">IF(K$11="x",Toimenpiteet!$E$115,BJ152*(CJ152/1000)+(Satokasvi!$E$28-Satokasvi!$E$7)+IF(K$8="x",Toimenpiteet!$E$29,0)+IF(K$9="x",Toimenpiteet!$E$60,0)+IF(K$10="x",Toimenpiteet!$E$88,0))/(1+$C$13)^EJ$61</f>
        <v>119.52397173916331</v>
      </c>
      <c r="EK152" s="37">
        <f ca="1">IF(L$11="x",Toimenpiteet!$E$115,BK152*(CK152/1000)+(Satokasvi!$E$28-Satokasvi!$E$7)+IF(L$8="x",Toimenpiteet!$E$29,0)+IF(L$9="x",Toimenpiteet!$E$60,0)+IF(L$10="x",Toimenpiteet!$E$88,0))/(1+$C$13)^EK$61</f>
        <v>104.60650420615009</v>
      </c>
      <c r="EL152" s="37">
        <f ca="1">IF(M$11="x",Toimenpiteet!$E$115,BL152*(CL152/1000)+(Satokasvi!$E$28-Satokasvi!$E$7)+IF(M$8="x",Toimenpiteet!$E$29,0)+IF(M$9="x",Toimenpiteet!$E$60,0)+IF(M$10="x",Toimenpiteet!$E$88,0))/(1+$C$13)^EL$61</f>
        <v>132.6539761013025</v>
      </c>
      <c r="EM152" s="37">
        <f ca="1">IF(N$11="x",Toimenpiteet!$E$115,BM152*(CM152/1000)+(Satokasvi!$E$28-Satokasvi!$E$7)+IF(N$8="x",Toimenpiteet!$E$29,0)+IF(N$9="x",Toimenpiteet!$E$60,0)+IF(N$10="x",Toimenpiteet!$E$88,0))/(1+$C$13)^EM$61</f>
        <v>250.58134129614797</v>
      </c>
      <c r="EN152" s="37">
        <f ca="1">IF(O$11="x",Toimenpiteet!$E$115,BN152*(CN152/1000)+(Satokasvi!$E$28-Satokasvi!$E$7)+IF(O$8="x",Toimenpiteet!$E$29,0)+IF(O$9="x",Toimenpiteet!$E$60,0)+IF(O$10="x",Toimenpiteet!$E$88,0))/(1+$C$13)^EN$61</f>
        <v>-180.45210509819213</v>
      </c>
      <c r="EO152" s="37">
        <f ca="1">IF(P$11="x",Toimenpiteet!$E$115,BO152*(CO152/1000)+(Satokasvi!$E$28-Satokasvi!$E$7)+IF(P$8="x",Toimenpiteet!$E$29,0)+IF(P$9="x",Toimenpiteet!$E$60,0)+IF(P$10="x",Toimenpiteet!$E$88,0))/(1+$C$13)^EO$61</f>
        <v>237.58258877902819</v>
      </c>
      <c r="EP152" s="37">
        <f ca="1">IF(Q$11="x",Toimenpiteet!$E$115,BP152*(CP152/1000)+(Satokasvi!$E$28-Satokasvi!$E$7)+IF(Q$8="x",Toimenpiteet!$E$29,0)+IF(Q$9="x",Toimenpiteet!$E$60,0)+IF(Q$10="x",Toimenpiteet!$E$88,0))/(1+$C$13)^EP$61</f>
        <v>12.968999967215794</v>
      </c>
      <c r="EQ152" s="37">
        <f ca="1">IF(R$11="x",Toimenpiteet!$E$115,BQ152*(CQ152/1000)+(Satokasvi!$E$28-Satokasvi!$E$7)+IF(R$8="x",Toimenpiteet!$E$29,0)+IF(R$9="x",Toimenpiteet!$E$60,0)+IF(R$10="x",Toimenpiteet!$E$88,0))/(1+$C$13)^EQ$61</f>
        <v>-8.5074928165186083</v>
      </c>
      <c r="ER152" s="37">
        <f ca="1">IF(S$11="x",Toimenpiteet!$E$115,BR152*(CR152/1000)+(Satokasvi!$E$28-Satokasvi!$E$7)+IF(S$8="x",Toimenpiteet!$E$29,0)+IF(S$9="x",Toimenpiteet!$E$60,0)+IF(S$10="x",Toimenpiteet!$E$88,0))/(1+$C$13)^ER$61</f>
        <v>253.24263907080331</v>
      </c>
      <c r="ES152" s="37">
        <f ca="1">IF(T$11="x",Toimenpiteet!$E$115,BS152*(CS152/1000)+(Satokasvi!$E$28-Satokasvi!$E$7)+IF(T$8="x",Toimenpiteet!$E$29,0)+IF(T$9="x",Toimenpiteet!$E$60,0)+IF(T$10="x",Toimenpiteet!$E$88,0))/(1+$C$13)^ES$61</f>
        <v>262.29488213165143</v>
      </c>
      <c r="ET152" s="37">
        <f ca="1">IF(U$11="x",Toimenpiteet!$E$115,BT152*(CT152/1000)+(Satokasvi!$E$28-Satokasvi!$E$7)+IF(U$8="x",Toimenpiteet!$E$29,0)+IF(U$9="x",Toimenpiteet!$E$60,0)+IF(U$10="x",Toimenpiteet!$E$88,0))/(1+$C$13)^ET$61</f>
        <v>166.18399647611193</v>
      </c>
      <c r="EU152" s="37">
        <f ca="1">IF(V$11="x",Toimenpiteet!$E$115,BU152*(CU152/1000)+(Satokasvi!$E$28-Satokasvi!$E$7)+IF(V$8="x",Toimenpiteet!$E$29,0)+IF(V$9="x",Toimenpiteet!$E$60,0)+IF(V$10="x",Toimenpiteet!$E$88,0))/(1+$C$13)^EU$61</f>
        <v>122.21485265948358</v>
      </c>
      <c r="EV152" s="37">
        <f ca="1">IF(W$11="x",Toimenpiteet!$E$115,BV152*(CV152/1000)+(Satokasvi!$E$28-Satokasvi!$E$7)+IF(W$8="x",Toimenpiteet!$E$29,0)+IF(W$9="x",Toimenpiteet!$E$60,0)+IF(W$10="x",Toimenpiteet!$E$88,0))/(1+$C$13)^EV$61</f>
        <v>158.73205727689412</v>
      </c>
      <c r="EW152" s="37">
        <f ca="1">IF(X$11="x",Toimenpiteet!$E$115,BW152*(CW152/1000)+(Satokasvi!$E$28-Satokasvi!$E$7)+IF(X$8="x",Toimenpiteet!$E$29,0)+IF(X$9="x",Toimenpiteet!$E$60,0)+IF(X$10="x",Toimenpiteet!$E$88,0))/(1+$C$13)^EW$61</f>
        <v>118.29314909124977</v>
      </c>
      <c r="EX152" s="37">
        <f ca="1">IF(Y$11="x",Toimenpiteet!$E$115,BX152*(CX152/1000)+(Satokasvi!$E$28-Satokasvi!$E$7)+IF(Y$8="x",Toimenpiteet!$E$29,0)+IF(Y$9="x",Toimenpiteet!$E$60,0)+IF(Y$10="x",Toimenpiteet!$E$88,0))/(1+$C$13)^EX$61</f>
        <v>84.491703371744009</v>
      </c>
      <c r="EY152" s="37">
        <f ca="1">IF(Z$11="x",Toimenpiteet!$E$115,BY152*(CY152/1000)+(Satokasvi!$E$28-Satokasvi!$E$7)+IF(Z$8="x",Toimenpiteet!$E$29,0)+IF(Z$9="x",Toimenpiteet!$E$60,0)+IF(Z$10="x",Toimenpiteet!$E$88,0))/(1+$C$13)^EY$61</f>
        <v>-130.36244012997</v>
      </c>
      <c r="EZ152" s="37">
        <f ca="1">IF(AA$11="x",Toimenpiteet!$E$115,BZ152*(CZ152/1000)+(Satokasvi!$E$28-Satokasvi!$E$7)+IF(AA$8="x",Toimenpiteet!$E$29,0)+IF(AA$9="x",Toimenpiteet!$E$60,0)+IF(AA$10="x",Toimenpiteet!$E$88,0))/(1+$C$13)^EZ$61</f>
        <v>68.313786294329248</v>
      </c>
      <c r="FA152" s="37"/>
      <c r="FB152" s="37">
        <f t="shared" ca="1" si="118"/>
        <v>156.63348246262092</v>
      </c>
      <c r="FC152" s="37">
        <f t="shared" ca="1" si="119"/>
        <v>496.93721969646634</v>
      </c>
      <c r="FD152" s="37">
        <f t="shared" ca="1" si="120"/>
        <v>490.3908677330636</v>
      </c>
      <c r="FE152" s="37">
        <f t="shared" ca="1" si="121"/>
        <v>749.07344977270509</v>
      </c>
      <c r="FF152" s="37">
        <f t="shared" ca="1" si="122"/>
        <v>1029.5169593481219</v>
      </c>
      <c r="FG152" s="37">
        <f t="shared" ca="1" si="123"/>
        <v>1260.0007379494198</v>
      </c>
      <c r="FH152" s="37">
        <f t="shared" ca="1" si="124"/>
        <v>1044.5314874434309</v>
      </c>
      <c r="FI152" s="37">
        <f t="shared" ca="1" si="125"/>
        <v>1327.2379594376287</v>
      </c>
      <c r="FJ152" s="37">
        <f t="shared" ca="1" si="126"/>
        <v>1446.7619311767919</v>
      </c>
      <c r="FK152" s="37">
        <f t="shared" ca="1" si="127"/>
        <v>1551.3684353829419</v>
      </c>
      <c r="FL152" s="37">
        <f t="shared" ca="1" si="128"/>
        <v>1684.0224114842445</v>
      </c>
      <c r="FM152" s="37">
        <f t="shared" ca="1" si="129"/>
        <v>1934.6037527803924</v>
      </c>
      <c r="FN152" s="37">
        <f t="shared" ca="1" si="130"/>
        <v>1754.1516476822003</v>
      </c>
      <c r="FO152" s="37">
        <f t="shared" ca="1" si="131"/>
        <v>1991.7342364612284</v>
      </c>
      <c r="FP152" s="37">
        <f t="shared" ca="1" si="132"/>
        <v>2004.7032364284441</v>
      </c>
      <c r="FQ152" s="37">
        <f t="shared" ca="1" si="133"/>
        <v>1996.1957436119255</v>
      </c>
      <c r="FR152" s="37">
        <f t="shared" ca="1" si="134"/>
        <v>2249.4383826827288</v>
      </c>
      <c r="FS152" s="37">
        <f t="shared" ca="1" si="135"/>
        <v>2511.7332648143802</v>
      </c>
      <c r="FT152" s="37">
        <f t="shared" ca="1" si="136"/>
        <v>2677.9172612904922</v>
      </c>
      <c r="FU152" s="37">
        <f t="shared" ca="1" si="137"/>
        <v>2800.132113949976</v>
      </c>
      <c r="FV152" s="37">
        <f t="shared" ca="1" si="138"/>
        <v>2958.86417122687</v>
      </c>
      <c r="FW152" s="37">
        <f t="shared" ca="1" si="139"/>
        <v>3077.1573203181197</v>
      </c>
      <c r="FX152" s="37">
        <f t="shared" ca="1" si="140"/>
        <v>3161.6490236898635</v>
      </c>
      <c r="FY152" s="37">
        <f t="shared" ca="1" si="141"/>
        <v>3031.2865835598936</v>
      </c>
      <c r="FZ152" s="37">
        <f t="shared" ca="1" si="142"/>
        <v>3099.6003698542227</v>
      </c>
      <c r="GA152" s="37"/>
      <c r="GB152" s="37">
        <f t="shared" ca="1" si="143"/>
        <v>156.63348246262092</v>
      </c>
      <c r="GC152" s="37">
        <f t="shared" ca="1" si="144"/>
        <v>496.93721969646634</v>
      </c>
      <c r="GD152" s="37">
        <f t="shared" ca="1" si="94"/>
        <v>490.3908677330636</v>
      </c>
      <c r="GE152" s="37">
        <f t="shared" ca="1" si="95"/>
        <v>749.07344977270509</v>
      </c>
      <c r="GF152" s="37">
        <f t="shared" ca="1" si="96"/>
        <v>1029.5169593481219</v>
      </c>
      <c r="GG152" s="37">
        <f t="shared" ca="1" si="97"/>
        <v>1260.0007379494198</v>
      </c>
      <c r="GH152" s="37">
        <f t="shared" ca="1" si="98"/>
        <v>1044.5314874434309</v>
      </c>
      <c r="GI152" s="37">
        <f t="shared" ca="1" si="99"/>
        <v>1327.2379594376287</v>
      </c>
      <c r="GJ152" s="37">
        <f t="shared" ca="1" si="100"/>
        <v>1446.7619311767919</v>
      </c>
      <c r="GK152" s="37">
        <f t="shared" ca="1" si="101"/>
        <v>1551.3684353829419</v>
      </c>
      <c r="GL152" s="37">
        <f t="shared" ca="1" si="102"/>
        <v>1684.0224114842445</v>
      </c>
      <c r="GM152" s="37">
        <f t="shared" ca="1" si="103"/>
        <v>1934.6037527803924</v>
      </c>
      <c r="GN152" s="37">
        <f t="shared" ca="1" si="104"/>
        <v>1754.1516476822003</v>
      </c>
      <c r="GO152" s="37">
        <f t="shared" ca="1" si="105"/>
        <v>1991.7342364612284</v>
      </c>
      <c r="GP152" s="37">
        <f t="shared" ca="1" si="106"/>
        <v>2004.7032364284441</v>
      </c>
      <c r="GQ152" s="37">
        <f t="shared" ca="1" si="107"/>
        <v>1996.1957436119255</v>
      </c>
      <c r="GR152" s="37">
        <f t="shared" ca="1" si="108"/>
        <v>2249.4383826827288</v>
      </c>
      <c r="GS152" s="37">
        <f t="shared" ca="1" si="109"/>
        <v>2511.7332648143802</v>
      </c>
      <c r="GT152" s="37">
        <f t="shared" ca="1" si="110"/>
        <v>2677.9172612904922</v>
      </c>
      <c r="GU152" s="37">
        <f t="shared" ca="1" si="111"/>
        <v>2800.132113949976</v>
      </c>
      <c r="GV152" s="37">
        <f t="shared" ca="1" si="112"/>
        <v>2958.86417122687</v>
      </c>
      <c r="GW152" s="37">
        <f t="shared" ca="1" si="113"/>
        <v>3077.1573203181197</v>
      </c>
      <c r="GX152" s="37">
        <f t="shared" ca="1" si="114"/>
        <v>3161.6490236898635</v>
      </c>
      <c r="GY152" s="37">
        <f t="shared" ca="1" si="115"/>
        <v>3031.2865835598936</v>
      </c>
      <c r="GZ152" s="37">
        <f t="shared" ca="1" si="116"/>
        <v>3099.6003698542227</v>
      </c>
      <c r="HA152" s="37"/>
      <c r="HB152" s="37">
        <f t="shared" ca="1" si="147"/>
        <v>1029.5169593481219</v>
      </c>
      <c r="HC152" s="37">
        <f t="shared" ca="1" si="145"/>
        <v>1029.5169593481219</v>
      </c>
      <c r="HD152" s="37">
        <f t="shared" ca="1" si="146"/>
        <v>0</v>
      </c>
      <c r="HE152" s="5"/>
      <c r="HF152" s="37">
        <f t="shared" si="153"/>
        <v>0.27777777777777773</v>
      </c>
      <c r="HG152" s="37">
        <f>$HG$69</f>
        <v>-5.5555555555555552E-2</v>
      </c>
      <c r="HH152" s="19">
        <f>IF(C$11="x",0,Satokasvi!$H$6*(1+$HF152)*(1+_xlfn.XLOOKUP($HG152,$HG$67:$HG$76,HH$67:HH$76)))</f>
        <v>3176.6975308641977</v>
      </c>
      <c r="HI152" s="35">
        <f>IF(D$11="x",0,Satokasvi!$H$6*(1+$HF152)*(1+_xlfn.XLOOKUP($HG152,$HG$67:$HG$76,HI$67:HI$76)))</f>
        <v>3158.9506172839506</v>
      </c>
      <c r="HJ152" s="35">
        <f>IF(E$11="x",0,Satokasvi!$H$6*(1+$HF152)*(1+_xlfn.XLOOKUP($HG152,$HG$67:$HG$76,HJ$67:HJ$76)))</f>
        <v>3141.2037037037039</v>
      </c>
      <c r="HK152" s="35">
        <f>IF(F$11="x",0,Satokasvi!$H$6*(1+$HF152)*(1+_xlfn.XLOOKUP($HG152,$HG$67:$HG$76,HK$67:HK$76)))</f>
        <v>3123.4567901234568</v>
      </c>
      <c r="HL152" s="35">
        <f>IF(G$11="x",0,Satokasvi!$H$6*(1+$HF152)*(1+_xlfn.XLOOKUP($HG152,$HG$67:$HG$76,HL$67:HL$76)))</f>
        <v>3105.7098765432097</v>
      </c>
      <c r="HM152" s="35">
        <f>IF(H$11="x",0,Satokasvi!$H$6*(1+$HF152)*(1+_xlfn.XLOOKUP($HG152,$HG$67:$HG$76,HM$67:HM$76)))</f>
        <v>3087.962962962963</v>
      </c>
      <c r="HN152" s="35">
        <f>IF(I$11="x",0,Satokasvi!$H$6*(1+$HF152)*(1+_xlfn.XLOOKUP($HG152,$HG$67:$HG$76,HN$67:HN$76)))</f>
        <v>3070.2160493827159</v>
      </c>
      <c r="HO152" s="35">
        <f>IF(J$11="x",0,Satokasvi!$H$6*(1+$HF152)*(1+_xlfn.XLOOKUP($HG152,$HG$67:$HG$76,HO$67:HO$76)))</f>
        <v>3052.4691358024693</v>
      </c>
      <c r="HP152" s="35">
        <f>IF(K$11="x",0,Satokasvi!$H$6*(1+$HF152)*(1+_xlfn.XLOOKUP($HG152,$HG$67:$HG$76,HP$67:HP$76)))</f>
        <v>3034.7222222222222</v>
      </c>
      <c r="HQ152" s="35">
        <f>IF(L$11="x",0,Satokasvi!$H$6*(1+$HF152)*(1+_xlfn.XLOOKUP($HG152,$HG$67:$HG$76,HQ$67:HQ$76)))</f>
        <v>3016.9753086419751</v>
      </c>
      <c r="HR152" s="35">
        <f>IF(M$11="x",0,Satokasvi!$H$6*(1+$HF152)*(1+_xlfn.XLOOKUP($HG152,$HG$67:$HG$76,HR$67:HR$76)))</f>
        <v>3016.9753086419751</v>
      </c>
      <c r="HS152" s="35">
        <f>IF(N$11="x",0,Satokasvi!$H$6*(1+$HF152)*(1+_xlfn.XLOOKUP($HG152,$HG$67:$HG$76,HS$67:HS$76)))</f>
        <v>3016.9753086419751</v>
      </c>
      <c r="HT152" s="35">
        <f>IF(O$11="x",0,Satokasvi!$H$6*(1+$HF152)*(1+_xlfn.XLOOKUP($HG152,$HG$67:$HG$76,HT$67:HT$76)))</f>
        <v>3016.9753086419751</v>
      </c>
      <c r="HU152" s="35">
        <f>IF(P$11="x",0,Satokasvi!$H$6*(1+$HF152)*(1+_xlfn.XLOOKUP($HG152,$HG$67:$HG$76,HU$67:HU$76)))</f>
        <v>3016.9753086419751</v>
      </c>
      <c r="HV152" s="35">
        <f>IF(Q$11="x",0,Satokasvi!$H$6*(1+$HF152)*(1+_xlfn.XLOOKUP($HG152,$HG$67:$HG$76,HV$67:HV$76)))</f>
        <v>3016.9753086419751</v>
      </c>
      <c r="HW152" s="35">
        <f>IF(R$11="x",0,Satokasvi!$H$6*(1+$HF152)*(1+_xlfn.XLOOKUP($HG152,$HG$67:$HG$76,HW$67:HW$76)))</f>
        <v>3016.9753086419751</v>
      </c>
      <c r="HX152" s="35">
        <f>IF(S$11="x",0,Satokasvi!$H$6*(1+$HF152)*(1+_xlfn.XLOOKUP($HG152,$HG$67:$HG$76,HX$67:HX$76)))</f>
        <v>3016.9753086419751</v>
      </c>
      <c r="HY152" s="35">
        <f>IF(T$11="x",0,Satokasvi!$H$6*(1+$HF152)*(1+_xlfn.XLOOKUP($HG152,$HG$67:$HG$76,HY$67:HY$76)))</f>
        <v>3016.9753086419751</v>
      </c>
      <c r="HZ152" s="35">
        <f>IF(U$11="x",0,Satokasvi!$H$6*(1+$HF152)*(1+_xlfn.XLOOKUP($HG152,$HG$67:$HG$76,HZ$67:HZ$76)))</f>
        <v>3016.9753086419751</v>
      </c>
      <c r="IA152" s="35">
        <f>IF(V$11="x",0,Satokasvi!$H$6*(1+$HF152)*(1+_xlfn.XLOOKUP($HG152,$HG$67:$HG$76,IA$67:IA$76)))</f>
        <v>3016.9753086419751</v>
      </c>
      <c r="IB152" s="35">
        <f>IF(W$11="x",0,Satokasvi!$H$6*(1+$HF152)*(1+_xlfn.XLOOKUP($HG152,$HG$67:$HG$76,IB$67:IB$76)))</f>
        <v>3016.9753086419751</v>
      </c>
      <c r="IC152" s="35">
        <f>IF(X$11="x",0,Satokasvi!$H$6*(1+$HF152)*(1+_xlfn.XLOOKUP($HG152,$HG$67:$HG$76,IC$67:IC$76)))</f>
        <v>3016.9753086419751</v>
      </c>
      <c r="ID152" s="35">
        <f>IF(Y$11="x",0,Satokasvi!$H$6*(1+$HF152)*(1+_xlfn.XLOOKUP($HG152,$HG$67:$HG$76,ID$67:ID$76)))</f>
        <v>3016.9753086419751</v>
      </c>
      <c r="IE152" s="35">
        <f>IF(Z$11="x",0,Satokasvi!$H$6*(1+$HF152)*(1+_xlfn.XLOOKUP($HG152,$HG$67:$HG$76,IE$67:IE$76)))</f>
        <v>3016.9753086419751</v>
      </c>
      <c r="IF152" s="35">
        <f>IF(AA$11="x",0,Satokasvi!$H$6*(1+$HF152)*(1+_xlfn.XLOOKUP($HG152,$HG$67:$HG$76,IF$67:IF$76)))</f>
        <v>3016.9753086419751</v>
      </c>
    </row>
    <row r="153" spans="2:240" x14ac:dyDescent="0.35">
      <c r="B153" s="15">
        <f t="shared" ca="1" si="151"/>
        <v>0.7388442616456693</v>
      </c>
      <c r="C153" s="15">
        <f t="shared" ca="1" si="151"/>
        <v>0.90863633320547155</v>
      </c>
      <c r="D153" s="15">
        <f t="shared" ca="1" si="151"/>
        <v>9.4882231800274996E-2</v>
      </c>
      <c r="E153" s="15">
        <f t="shared" ca="1" si="151"/>
        <v>0.39150653892973719</v>
      </c>
      <c r="F153" s="15">
        <f t="shared" ca="1" si="151"/>
        <v>0.54550837724375612</v>
      </c>
      <c r="G153" s="15">
        <f t="shared" ca="1" si="151"/>
        <v>0.40083881428947643</v>
      </c>
      <c r="H153" s="15">
        <f t="shared" ca="1" si="151"/>
        <v>0.21300938980176298</v>
      </c>
      <c r="I153" s="15">
        <f t="shared" ca="1" si="151"/>
        <v>8.339250693366862E-2</v>
      </c>
      <c r="J153" s="15">
        <f t="shared" ca="1" si="151"/>
        <v>3.7552839773304258E-2</v>
      </c>
      <c r="K153" s="15">
        <f t="shared" ca="1" si="151"/>
        <v>0.21229317025417072</v>
      </c>
      <c r="L153" s="15">
        <f t="shared" ca="1" si="151"/>
        <v>0.66636469002666709</v>
      </c>
      <c r="M153" s="15">
        <f t="shared" ca="1" si="151"/>
        <v>0.11233832389875631</v>
      </c>
      <c r="N153" s="15">
        <f t="shared" ca="1" si="151"/>
        <v>0.74003221553558218</v>
      </c>
      <c r="O153" s="15">
        <f t="shared" ca="1" si="151"/>
        <v>0.63233719089494222</v>
      </c>
      <c r="P153" s="15">
        <f t="shared" ca="1" si="151"/>
        <v>0.41555764911415449</v>
      </c>
      <c r="Q153" s="15">
        <f t="shared" ca="1" si="151"/>
        <v>0.95055912156352096</v>
      </c>
      <c r="R153" s="15">
        <f t="shared" ca="1" si="150"/>
        <v>0.66850139336382008</v>
      </c>
      <c r="S153" s="15">
        <f t="shared" ca="1" si="150"/>
        <v>0.33993841735805308</v>
      </c>
      <c r="T153" s="15">
        <f t="shared" ca="1" si="152"/>
        <v>0.79424108343809485</v>
      </c>
      <c r="U153" s="15">
        <f t="shared" ca="1" si="152"/>
        <v>0.35645368584888215</v>
      </c>
      <c r="V153" s="15">
        <f t="shared" ca="1" si="152"/>
        <v>0.21129738880695514</v>
      </c>
      <c r="W153" s="15">
        <f t="shared" ca="1" si="152"/>
        <v>0.1126558780185184</v>
      </c>
      <c r="X153" s="15">
        <f t="shared" ca="1" si="152"/>
        <v>0.98250632672137428</v>
      </c>
      <c r="Y153" s="15">
        <f t="shared" ca="1" si="152"/>
        <v>6.6717812565290524E-2</v>
      </c>
      <c r="Z153" s="15">
        <f t="shared" ca="1" si="152"/>
        <v>0.34548412861444122</v>
      </c>
      <c r="AB153" s="5">
        <f ca="1">_xlfn.NORM.INV(B153,Satokasvi!$H$8,Satokasvi!$I$8)*_xlfn.BINOM.INV(1,(1-Satokasvi!$H$15),B153)</f>
        <v>2659.9465995261035</v>
      </c>
      <c r="AC153" s="5">
        <f ca="1">_xlfn.NORM.INV(C153,Satokasvi!$H$8,Satokasvi!$I$8)*_xlfn.BINOM.INV(1,(1-Satokasvi!$H$15),C153)</f>
        <v>2833.1011026263791</v>
      </c>
      <c r="AD153" s="5">
        <f ca="1">_xlfn.NORM.INV(D153,Satokasvi!$H$8,Satokasvi!$I$8)*_xlfn.BINOM.INV(1,(1-Satokasvi!$H$15),D153)</f>
        <v>0</v>
      </c>
      <c r="AE153" s="5">
        <f ca="1">_xlfn.NORM.INV(E153,Satokasvi!$H$8,Satokasvi!$I$8)*_xlfn.BINOM.INV(1,(1-Satokasvi!$H$15),E153)</f>
        <v>2431.1513452902923</v>
      </c>
      <c r="AF153" s="5">
        <f ca="1">_xlfn.NORM.INV(F153,Satokasvi!$H$8,Satokasvi!$I$8)*_xlfn.BINOM.INV(1,(1-Satokasvi!$H$15),F153)</f>
        <v>2528.580278550538</v>
      </c>
      <c r="AG153" s="5">
        <f ca="1">_xlfn.NORM.INV(G153,Satokasvi!$H$8,Satokasvi!$I$8)*_xlfn.BINOM.INV(1,(1-Satokasvi!$H$15),G153)</f>
        <v>2437.2058672472126</v>
      </c>
      <c r="AH153" s="5">
        <f ca="1">_xlfn.NORM.INV(H153,Satokasvi!$H$8,Satokasvi!$I$8)*_xlfn.BINOM.INV(1,(1-Satokasvi!$H$15),H153)</f>
        <v>0</v>
      </c>
      <c r="AI153" s="5">
        <f ca="1">_xlfn.NORM.INV(I153,Satokasvi!$H$8,Satokasvi!$I$8)*_xlfn.BINOM.INV(1,(1-Satokasvi!$H$15),I153)</f>
        <v>0</v>
      </c>
      <c r="AJ153" s="5">
        <f ca="1">_xlfn.NORM.INV(J153,Satokasvi!$H$8,Satokasvi!$I$8)*_xlfn.BINOM.INV(1,(1-Satokasvi!$H$15),J153)</f>
        <v>0</v>
      </c>
      <c r="AK153" s="5">
        <f ca="1">_xlfn.NORM.INV(K153,Satokasvi!$H$8,Satokasvi!$I$8)*_xlfn.BINOM.INV(1,(1-Satokasvi!$H$15),K153)</f>
        <v>0</v>
      </c>
      <c r="AL153" s="5">
        <f ca="1">_xlfn.NORM.INV(L153,Satokasvi!$H$8,Satokasvi!$I$8)*_xlfn.BINOM.INV(1,(1-Satokasvi!$H$15),L153)</f>
        <v>2607.4742320969508</v>
      </c>
      <c r="AM153" s="5">
        <f ca="1">_xlfn.NORM.INV(M153,Satokasvi!$H$8,Satokasvi!$I$8)*_xlfn.BINOM.INV(1,(1-Satokasvi!$H$15),M153)</f>
        <v>0</v>
      </c>
      <c r="AN153" s="5">
        <f ca="1">_xlfn.NORM.INV(N153,Satokasvi!$H$8,Satokasvi!$I$8)*_xlfn.BINOM.INV(1,(1-Satokasvi!$H$15),N153)</f>
        <v>2660.8611818196609</v>
      </c>
      <c r="AO153" s="5">
        <f ca="1">_xlfn.NORM.INV(O153,Satokasvi!$H$8,Satokasvi!$I$8)*_xlfn.BINOM.INV(1,(1-Satokasvi!$H$15),O153)</f>
        <v>2584.5124637166659</v>
      </c>
      <c r="AP153" s="5">
        <f ca="1">_xlfn.NORM.INV(P153,Satokasvi!$H$8,Satokasvi!$I$8)*_xlfn.BINOM.INV(1,(1-Satokasvi!$H$15),P153)</f>
        <v>2446.682155883936</v>
      </c>
      <c r="AQ153" s="5">
        <f ca="1">_xlfn.NORM.INV(Q153,Satokasvi!$H$8,Satokasvi!$I$8)*_xlfn.BINOM.INV(1,(1-Satokasvi!$H$15),Q153)</f>
        <v>2912.5747987371669</v>
      </c>
      <c r="AR153" s="5">
        <f ca="1">_xlfn.NORM.INV(R153,Satokasvi!$H$8,Satokasvi!$I$8)*_xlfn.BINOM.INV(1,(1-Satokasvi!$H$15),R153)</f>
        <v>2608.9447046304299</v>
      </c>
      <c r="AS153" s="5">
        <f ca="1">_xlfn.NORM.INV(S153,Satokasvi!$H$8,Satokasvi!$I$8)*_xlfn.BINOM.INV(1,(1-Satokasvi!$H$15),S153)</f>
        <v>2396.8421986437224</v>
      </c>
      <c r="AT153" s="5">
        <f ca="1">_xlfn.NORM.INV(T153,Satokasvi!$H$8,Satokasvi!$I$8)*_xlfn.BINOM.INV(1,(1-Satokasvi!$H$15),T153)</f>
        <v>2705.3063754466748</v>
      </c>
      <c r="AU153" s="5">
        <f ca="1">_xlfn.NORM.INV(U153,Satokasvi!$H$8,Satokasvi!$I$8)*_xlfn.BINOM.INV(1,(1-Satokasvi!$H$15),U153)</f>
        <v>2408.0114455074122</v>
      </c>
      <c r="AV153" s="5">
        <f ca="1">_xlfn.NORM.INV(V153,Satokasvi!$H$8,Satokasvi!$I$8)*_xlfn.BINOM.INV(1,(1-Satokasvi!$H$15),V153)</f>
        <v>0</v>
      </c>
      <c r="AW153" s="5">
        <f ca="1">_xlfn.NORM.INV(W153,Satokasvi!$H$8,Satokasvi!$I$8)*_xlfn.BINOM.INV(1,(1-Satokasvi!$H$15),W153)</f>
        <v>0</v>
      </c>
      <c r="AX153" s="5">
        <f ca="1">_xlfn.NORM.INV(X153,Satokasvi!$H$8,Satokasvi!$I$8)*_xlfn.BINOM.INV(1,(1-Satokasvi!$H$15),X153)</f>
        <v>3027.126204184648</v>
      </c>
      <c r="AY153" s="5">
        <f ca="1">_xlfn.NORM.INV(Y153,Satokasvi!$H$8,Satokasvi!$I$8)*_xlfn.BINOM.INV(1,(1-Satokasvi!$H$15),Y153)</f>
        <v>0</v>
      </c>
      <c r="AZ153" s="5">
        <f ca="1">_xlfn.NORM.INV(Z153,Satokasvi!$H$8,Satokasvi!$I$8)*_xlfn.BINOM.INV(1,(1-Satokasvi!$H$15),Z153)</f>
        <v>2400.6146478346582</v>
      </c>
      <c r="BB153" s="5">
        <f ca="1">IF(C$11="x",0,_xlfn.NORM.INV(B153,Satokasvi!$H$8,Satokasvi!$I$8)*IF(C$8="x",(1+Toimenpiteet!$C$7),1)*IF(C$9="x",(1+Toimenpiteet!$C$34),1)*(1+C$30)*_xlfn.BINOM.INV(1,(1-(Satokasvi!$H$15*(1+C$41))),B153))</f>
        <v>2659.9465995261035</v>
      </c>
      <c r="BC153" s="5">
        <f ca="1">IF(D$11="x",0,_xlfn.NORM.INV(C153,Satokasvi!$H$8,Satokasvi!$I$8)*IF(D$8="x",(1+Toimenpiteet!$C$7),1)*IF(D$9="x",(1+Toimenpiteet!$C$34),1)*(1+D$30)*_xlfn.BINOM.INV(1,(1-(Satokasvi!$H$15*(1+D$41))),C153))</f>
        <v>2833.1011026263791</v>
      </c>
      <c r="BD153" s="5">
        <f ca="1">IF(E$11="x",0,_xlfn.NORM.INV(D153,Satokasvi!$H$8,Satokasvi!$I$8)*IF(E$8="x",(1+Toimenpiteet!$C$7),1)*IF(E$9="x",(1+Toimenpiteet!$C$34),1)*(1+E$30)*_xlfn.BINOM.INV(1,(1-(Satokasvi!$H$15*(1+E$41))),D153))</f>
        <v>0</v>
      </c>
      <c r="BE153" s="5">
        <f ca="1">IF(F$11="x",0,_xlfn.NORM.INV(E153,Satokasvi!$H$8,Satokasvi!$I$8)*IF(F$8="x",(1+Toimenpiteet!$C$7),1)*IF(F$9="x",(1+Toimenpiteet!$C$34),1)*(1+F$30)*_xlfn.BINOM.INV(1,(1-(Satokasvi!$H$15*(1+F$41))),E153))</f>
        <v>2431.1513452902923</v>
      </c>
      <c r="BF153" s="5">
        <f ca="1">IF(G$11="x",0,_xlfn.NORM.INV(F153,Satokasvi!$H$8,Satokasvi!$I$8)*IF(G$8="x",(1+Toimenpiteet!$C$7),1)*IF(G$9="x",(1+Toimenpiteet!$C$34),1)*(1+G$30)*_xlfn.BINOM.INV(1,(1-(Satokasvi!$H$15*(1+G$41))),F153))</f>
        <v>2528.580278550538</v>
      </c>
      <c r="BG153" s="5">
        <f ca="1">IF(H$11="x",0,_xlfn.NORM.INV(G153,Satokasvi!$H$8,Satokasvi!$I$8)*IF(H$8="x",(1+Toimenpiteet!$C$7),1)*IF(H$9="x",(1+Toimenpiteet!$C$34),1)*(1+H$30)*_xlfn.BINOM.INV(1,(1-(Satokasvi!$H$15*(1+H$41))),G153))</f>
        <v>2437.2058672472126</v>
      </c>
      <c r="BH153" s="5">
        <f ca="1">IF(I$11="x",0,_xlfn.NORM.INV(H153,Satokasvi!$H$8,Satokasvi!$I$8)*IF(I$8="x",(1+Toimenpiteet!$C$7),1)*IF(I$9="x",(1+Toimenpiteet!$C$34),1)*(1+I$30)*_xlfn.BINOM.INV(1,(1-(Satokasvi!$H$15*(1+I$41))),H153))</f>
        <v>0</v>
      </c>
      <c r="BI153" s="5">
        <f ca="1">IF(J$11="x",0,_xlfn.NORM.INV(I153,Satokasvi!$H$8,Satokasvi!$I$8)*IF(J$8="x",(1+Toimenpiteet!$C$7),1)*IF(J$9="x",(1+Toimenpiteet!$C$34),1)*(1+J$30)*_xlfn.BINOM.INV(1,(1-(Satokasvi!$H$15*(1+J$41))),I153))</f>
        <v>0</v>
      </c>
      <c r="BJ153" s="5">
        <f ca="1">IF(K$11="x",0,_xlfn.NORM.INV(J153,Satokasvi!$H$8,Satokasvi!$I$8)*IF(K$8="x",(1+Toimenpiteet!$C$7),1)*IF(K$9="x",(1+Toimenpiteet!$C$34),1)*(1+K$30)*_xlfn.BINOM.INV(1,(1-(Satokasvi!$H$15*(1+K$41))),J153))</f>
        <v>0</v>
      </c>
      <c r="BK153" s="5">
        <f ca="1">IF(L$11="x",0,_xlfn.NORM.INV(K153,Satokasvi!$H$8,Satokasvi!$I$8)*IF(L$8="x",(1+Toimenpiteet!$C$7),1)*IF(L$9="x",(1+Toimenpiteet!$C$34),1)*(1+L$30)*_xlfn.BINOM.INV(1,(1-(Satokasvi!$H$15*(1+L$41))),K153))</f>
        <v>0</v>
      </c>
      <c r="BL153" s="5">
        <f ca="1">IF(M$11="x",0,_xlfn.NORM.INV(L153,Satokasvi!$H$8,Satokasvi!$I$8)*IF(M$8="x",(1+Toimenpiteet!$C$7),1)*IF(M$9="x",(1+Toimenpiteet!$C$34),1)*(1+M$30)*_xlfn.BINOM.INV(1,(1-(Satokasvi!$H$15*(1+M$41))),L153))</f>
        <v>2607.4742320969508</v>
      </c>
      <c r="BM153" s="5">
        <f ca="1">IF(N$11="x",0,_xlfn.NORM.INV(M153,Satokasvi!$H$8,Satokasvi!$I$8)*IF(N$8="x",(1+Toimenpiteet!$C$7),1)*IF(N$9="x",(1+Toimenpiteet!$C$34),1)*(1+N$30)*_xlfn.BINOM.INV(1,(1-(Satokasvi!$H$15*(1+N$41))),M153))</f>
        <v>0</v>
      </c>
      <c r="BN153" s="5">
        <f ca="1">IF(O$11="x",0,_xlfn.NORM.INV(N153,Satokasvi!$H$8,Satokasvi!$I$8)*IF(O$8="x",(1+Toimenpiteet!$C$7),1)*IF(O$9="x",(1+Toimenpiteet!$C$34),1)*(1+O$30)*_xlfn.BINOM.INV(1,(1-(Satokasvi!$H$15*(1+O$41))),N153))</f>
        <v>2660.8611818196609</v>
      </c>
      <c r="BO153" s="5">
        <f ca="1">IF(P$11="x",0,_xlfn.NORM.INV(O153,Satokasvi!$H$8,Satokasvi!$I$8)*IF(P$8="x",(1+Toimenpiteet!$C$7),1)*IF(P$9="x",(1+Toimenpiteet!$C$34),1)*(1+P$30)*_xlfn.BINOM.INV(1,(1-(Satokasvi!$H$15*(1+P$41))),O153))</f>
        <v>2584.5124637166659</v>
      </c>
      <c r="BP153" s="5">
        <f ca="1">IF(Q$11="x",0,_xlfn.NORM.INV(P153,Satokasvi!$H$8,Satokasvi!$I$8)*IF(Q$8="x",(1+Toimenpiteet!$C$7),1)*IF(Q$9="x",(1+Toimenpiteet!$C$34),1)*(1+Q$30)*_xlfn.BINOM.INV(1,(1-(Satokasvi!$H$15*(1+Q$41))),P153))</f>
        <v>2446.682155883936</v>
      </c>
      <c r="BQ153" s="5">
        <f ca="1">IF(R$11="x",0,_xlfn.NORM.INV(Q153,Satokasvi!$H$8,Satokasvi!$I$8)*IF(R$8="x",(1+Toimenpiteet!$C$7),1)*IF(R$9="x",(1+Toimenpiteet!$C$34),1)*(1+R$30)*_xlfn.BINOM.INV(1,(1-(Satokasvi!$H$15*(1+R$41))),Q153))</f>
        <v>2912.5747987371669</v>
      </c>
      <c r="BR153" s="5">
        <f ca="1">IF(S$11="x",0,_xlfn.NORM.INV(R153,Satokasvi!$H$8,Satokasvi!$I$8)*IF(S$8="x",(1+Toimenpiteet!$C$7),1)*IF(S$9="x",(1+Toimenpiteet!$C$34),1)*(1+S$30)*_xlfn.BINOM.INV(1,(1-(Satokasvi!$H$15*(1+S$41))),R153))</f>
        <v>2608.9447046304299</v>
      </c>
      <c r="BS153" s="5">
        <f ca="1">IF(T$11="x",0,_xlfn.NORM.INV(S153,Satokasvi!$H$8,Satokasvi!$I$8)*IF(T$8="x",(1+Toimenpiteet!$C$7),1)*IF(T$9="x",(1+Toimenpiteet!$C$34),1)*(1+T$30)*_xlfn.BINOM.INV(1,(1-(Satokasvi!$H$15*(1+T$41))),S153))</f>
        <v>2396.8421986437224</v>
      </c>
      <c r="BT153" s="5">
        <f ca="1">IF(U$11="x",0,_xlfn.NORM.INV(T153,Satokasvi!$H$8,Satokasvi!$I$8)*IF(U$8="x",(1+Toimenpiteet!$C$7),1)*IF(U$9="x",(1+Toimenpiteet!$C$34),1)*(1+U$30)*_xlfn.BINOM.INV(1,(1-(Satokasvi!$H$15*(1+U$41))),T153))</f>
        <v>2705.3063754466748</v>
      </c>
      <c r="BU153" s="5">
        <f ca="1">IF(V$11="x",0,_xlfn.NORM.INV(U153,Satokasvi!$H$8,Satokasvi!$I$8)*IF(V$8="x",(1+Toimenpiteet!$C$7),1)*IF(V$9="x",(1+Toimenpiteet!$C$34),1)*(1+V$30)*_xlfn.BINOM.INV(1,(1-(Satokasvi!$H$15*(1+V$41))),U153))</f>
        <v>2408.0114455074122</v>
      </c>
      <c r="BV153" s="5">
        <f ca="1">IF(W$11="x",0,_xlfn.NORM.INV(V153,Satokasvi!$H$8,Satokasvi!$I$8)*IF(W$8="x",(1+Toimenpiteet!$C$7),1)*IF(W$9="x",(1+Toimenpiteet!$C$34),1)*(1+W$30)*_xlfn.BINOM.INV(1,(1-(Satokasvi!$H$15*(1+W$41))),V153))</f>
        <v>0</v>
      </c>
      <c r="BW153" s="5">
        <f ca="1">IF(X$11="x",0,_xlfn.NORM.INV(W153,Satokasvi!$H$8,Satokasvi!$I$8)*IF(X$8="x",(1+Toimenpiteet!$C$7),1)*IF(X$9="x",(1+Toimenpiteet!$C$34),1)*(1+X$30)*_xlfn.BINOM.INV(1,(1-(Satokasvi!$H$15*(1+X$41))),W153))</f>
        <v>0</v>
      </c>
      <c r="BX153" s="5">
        <f ca="1">IF(Y$11="x",0,_xlfn.NORM.INV(X153,Satokasvi!$H$8,Satokasvi!$I$8)*IF(Y$8="x",(1+Toimenpiteet!$C$7),1)*IF(Y$9="x",(1+Toimenpiteet!$C$34),1)*(1+Y$30)*_xlfn.BINOM.INV(1,(1-(Satokasvi!$H$15*(1+Y$41))),X153))</f>
        <v>3027.126204184648</v>
      </c>
      <c r="BY153" s="5">
        <f ca="1">IF(Z$11="x",0,_xlfn.NORM.INV(Y153,Satokasvi!$H$8,Satokasvi!$I$8)*IF(Z$8="x",(1+Toimenpiteet!$C$7),1)*IF(Z$9="x",(1+Toimenpiteet!$C$34),1)*(1+Z$30)*_xlfn.BINOM.INV(1,(1-(Satokasvi!$H$15*(1+Z$41))),Y153))</f>
        <v>0</v>
      </c>
      <c r="BZ153" s="5">
        <f ca="1">IF(AA$11="x",0,_xlfn.NORM.INV(Z153,Satokasvi!$H$8,Satokasvi!$I$8)*IF(AA$8="x",(1+Toimenpiteet!$C$7),1)*IF(AA$9="x",(1+Toimenpiteet!$C$34),1)*(1+AA$30)*_xlfn.BINOM.INV(1,(1-(Satokasvi!$H$15*(1+AA$41))),Z153))</f>
        <v>2400.6146478346582</v>
      </c>
      <c r="CB153" s="35">
        <f ca="1">_xlfn.NORM.INV(RAND(),Satokasvi!$H$13,Satokasvi!$I$13)</f>
        <v>189.22758178579195</v>
      </c>
      <c r="CC153" s="35">
        <f ca="1">_xlfn.NORM.INV(RAND(),Satokasvi!$H$13,Satokasvi!$I$13)</f>
        <v>176.31146155411255</v>
      </c>
      <c r="CD153" s="35">
        <f ca="1">_xlfn.NORM.INV(RAND(),Satokasvi!$H$13,Satokasvi!$I$13)</f>
        <v>236.12395437436604</v>
      </c>
      <c r="CE153" s="35">
        <f ca="1">_xlfn.NORM.INV(RAND(),Satokasvi!$H$13,Satokasvi!$I$13)</f>
        <v>166.3150848946571</v>
      </c>
      <c r="CF153" s="35">
        <f ca="1">_xlfn.NORM.INV(RAND(),Satokasvi!$H$13,Satokasvi!$I$13)</f>
        <v>195.10731074364472</v>
      </c>
      <c r="CG153" s="35">
        <f ca="1">_xlfn.NORM.INV(RAND(),Satokasvi!$H$13,Satokasvi!$I$13)</f>
        <v>166.309314212082</v>
      </c>
      <c r="CH153" s="35">
        <f ca="1">_xlfn.NORM.INV(RAND(),Satokasvi!$H$13,Satokasvi!$I$13)</f>
        <v>189.27163496502453</v>
      </c>
      <c r="CI153" s="35">
        <f ca="1">_xlfn.NORM.INV(RAND(),Satokasvi!$H$13,Satokasvi!$I$13)</f>
        <v>288.06187039998861</v>
      </c>
      <c r="CJ153" s="35">
        <f ca="1">_xlfn.NORM.INV(RAND(),Satokasvi!$H$13,Satokasvi!$I$13)</f>
        <v>250.38880068599366</v>
      </c>
      <c r="CK153" s="35">
        <f ca="1">_xlfn.NORM.INV(RAND(),Satokasvi!$H$13,Satokasvi!$I$13)</f>
        <v>176.13981579693245</v>
      </c>
      <c r="CL153" s="35">
        <f ca="1">_xlfn.NORM.INV(RAND(),Satokasvi!$H$13,Satokasvi!$I$13)</f>
        <v>201.4691406061487</v>
      </c>
      <c r="CM153" s="35">
        <f ca="1">_xlfn.NORM.INV(RAND(),Satokasvi!$H$13,Satokasvi!$I$13)</f>
        <v>268.21234439467389</v>
      </c>
      <c r="CN153" s="35">
        <f ca="1">_xlfn.NORM.INV(RAND(),Satokasvi!$H$13,Satokasvi!$I$13)</f>
        <v>104.98965882172016</v>
      </c>
      <c r="CO153" s="35">
        <f ca="1">_xlfn.NORM.INV(RAND(),Satokasvi!$H$13,Satokasvi!$I$13)</f>
        <v>185.63982900736312</v>
      </c>
      <c r="CP153" s="35">
        <f ca="1">_xlfn.NORM.INV(RAND(),Satokasvi!$H$13,Satokasvi!$I$13)</f>
        <v>178.17760290631458</v>
      </c>
      <c r="CQ153" s="35">
        <f ca="1">_xlfn.NORM.INV(RAND(),Satokasvi!$H$13,Satokasvi!$I$13)</f>
        <v>256.04247446790191</v>
      </c>
      <c r="CR153" s="35">
        <f ca="1">_xlfn.NORM.INV(RAND(),Satokasvi!$H$13,Satokasvi!$I$13)</f>
        <v>174.3761691919411</v>
      </c>
      <c r="CS153" s="35">
        <f ca="1">_xlfn.NORM.INV(RAND(),Satokasvi!$H$13,Satokasvi!$I$13)</f>
        <v>193.87935115316117</v>
      </c>
      <c r="CT153" s="35">
        <f ca="1">_xlfn.NORM.INV(RAND(),Satokasvi!$H$13,Satokasvi!$I$13)</f>
        <v>231.32908559546951</v>
      </c>
      <c r="CU153" s="35">
        <f ca="1">_xlfn.NORM.INV(RAND(),Satokasvi!$H$13,Satokasvi!$I$13)</f>
        <v>159.3308965891803</v>
      </c>
      <c r="CV153" s="35">
        <f ca="1">_xlfn.NORM.INV(RAND(),Satokasvi!$H$13,Satokasvi!$I$13)</f>
        <v>166.13918655831412</v>
      </c>
      <c r="CW153" s="35">
        <f ca="1">_xlfn.NORM.INV(RAND(),Satokasvi!$H$13,Satokasvi!$I$13)</f>
        <v>163.9798755843955</v>
      </c>
      <c r="CX153" s="35">
        <f ca="1">_xlfn.NORM.INV(RAND(),Satokasvi!$H$13,Satokasvi!$I$13)</f>
        <v>155.85263022912702</v>
      </c>
      <c r="CY153" s="35">
        <f ca="1">_xlfn.NORM.INV(RAND(),Satokasvi!$H$13,Satokasvi!$I$13)</f>
        <v>300.05947898109184</v>
      </c>
      <c r="CZ153" s="35">
        <f ca="1">_xlfn.NORM.INV(RAND(),Satokasvi!$H$13,Satokasvi!$I$13)</f>
        <v>181.2553718139462</v>
      </c>
      <c r="DB153" s="37">
        <f ca="1">(AB153*(CB153/1000)+(Satokasvi!$E$28-Satokasvi!$E$7))/(1+$C$13)^DB$61</f>
        <v>231.39345893948055</v>
      </c>
      <c r="DC153" s="37">
        <f ca="1">(AC153*(CC153/1000)+(Satokasvi!$E$28-Satokasvi!$E$7))/(1+$C$13)^DC$61</f>
        <v>221.04646633483341</v>
      </c>
      <c r="DD153" s="37">
        <f ca="1">(AD153*(CD153/1000)+(Satokasvi!$E$28-Satokasvi!$E$7))/(1+$C$13)^DD$61</f>
        <v>-242.51253972858729</v>
      </c>
      <c r="DE153" s="37">
        <f ca="1">(AE153*(CE153/1000)+(Satokasvi!$E$28-Satokasvi!$E$7))/(1+$C$13)^DE$61</f>
        <v>123.79924630151476</v>
      </c>
      <c r="DF153" s="37">
        <f ca="1">(AF153*(CF153/1000)+(Satokasvi!$E$28-Satokasvi!$E$7))/(1+$C$13)^DF$61</f>
        <v>196.97196996775065</v>
      </c>
      <c r="DG153" s="37">
        <f ca="1">(AG153*(CG153/1000)+(Satokasvi!$E$28-Satokasvi!$E$7))/(1+$C$13)^DG$61</f>
        <v>117.52419620436476</v>
      </c>
      <c r="DH153" s="37">
        <f ca="1">(AH153*(CH153/1000)+(Satokasvi!$E$28-Satokasvi!$E$7))/(1+$C$13)^DH$61</f>
        <v>-215.46925050598875</v>
      </c>
      <c r="DI153" s="37">
        <f ca="1">(AI153*(CI153/1000)+(Satokasvi!$E$28-Satokasvi!$E$7))/(1+$C$13)^DI$61</f>
        <v>-209.19344709319299</v>
      </c>
      <c r="DJ153" s="37">
        <f ca="1">(AJ153*(CJ153/1000)+(Satokasvi!$E$28-Satokasvi!$E$7))/(1+$C$13)^DJ$61</f>
        <v>-203.10043407106113</v>
      </c>
      <c r="DK153" s="37">
        <f ca="1">(AK153*(CK153/1000)+(Satokasvi!$E$28-Satokasvi!$E$7))/(1+$C$13)^DK$61</f>
        <v>-197.18488744763218</v>
      </c>
      <c r="DL153" s="37">
        <f ca="1">(AL153*(CL153/1000)+(Satokasvi!$E$28-Satokasvi!$E$7))/(1+$C$13)^DL$61</f>
        <v>188.06474700478725</v>
      </c>
      <c r="DM153" s="37">
        <f ca="1">(AM153*(CM153/1000)+(Satokasvi!$E$28-Satokasvi!$E$7))/(1+$C$13)^DM$61</f>
        <v>-185.86566825113789</v>
      </c>
      <c r="DN153" s="37">
        <f ca="1">(AN153*(CN153/1000)+(Satokasvi!$E$28-Satokasvi!$E$7))/(1+$C$13)^DN$61</f>
        <v>9.7804412112864902</v>
      </c>
      <c r="DO153" s="37">
        <f ca="1">(AO153*(CO153/1000)+(Satokasvi!$E$28-Satokasvi!$E$7))/(1+$C$13)^DO$61</f>
        <v>142.00046999019179</v>
      </c>
      <c r="DP153" s="37">
        <f ca="1">(AP153*(CP153/1000)+(Satokasvi!$E$28-Satokasvi!$E$7))/(1+$C$13)^DP$61</f>
        <v>109.72242409409688</v>
      </c>
      <c r="DQ153" s="37">
        <f ca="1">(AQ153*(CQ153/1000)+(Satokasvi!$E$28-Satokasvi!$E$7))/(1+$C$13)^DQ$61</f>
        <v>299.58305570924472</v>
      </c>
      <c r="DR153" s="37">
        <f ca="1">(AR153*(CR153/1000)+(Satokasvi!$E$28-Satokasvi!$E$7))/(1+$C$13)^DR$61</f>
        <v>114.9154825396672</v>
      </c>
      <c r="DS153" s="37">
        <f ca="1">(AS153*(CS153/1000)+(Satokasvi!$E$28-Satokasvi!$E$7))/(1+$C$13)^DS$61</f>
        <v>117.30165187471067</v>
      </c>
      <c r="DT153" s="37">
        <f ca="1">(AT153*(CT153/1000)+(Satokasvi!$E$28-Satokasvi!$E$7))/(1+$C$13)^DT$61</f>
        <v>205.76835161447164</v>
      </c>
      <c r="DU153" s="37">
        <f ca="1">(AU153*(CU153/1000)+(Satokasvi!$E$28-Satokasvi!$E$7))/(1+$C$13)^DU$61</f>
        <v>65.70504647318981</v>
      </c>
      <c r="DV153" s="37">
        <f ca="1">(AV153*(CV153/1000)+(Satokasvi!$E$28-Satokasvi!$E$7))/(1+$C$13)^DV$61</f>
        <v>-142.45055811590174</v>
      </c>
      <c r="DW153" s="37">
        <f ca="1">(AW153*(CW153/1000)+(Satokasvi!$E$28-Satokasvi!$E$7))/(1+$C$13)^DW$61</f>
        <v>-138.30151273388518</v>
      </c>
      <c r="DX153" s="37">
        <f ca="1">(AX153*(CX153/1000)+(Satokasvi!$E$28-Satokasvi!$E$7))/(1+$C$13)^DX$61</f>
        <v>104.77654756550253</v>
      </c>
      <c r="DY153" s="37">
        <f ca="1">(AY153*(CY153/1000)+(Satokasvi!$E$28-Satokasvi!$E$7))/(1+$C$13)^DY$61</f>
        <v>-130.36244012997</v>
      </c>
      <c r="DZ153" s="37">
        <f ca="1">(AZ153*(CZ153/1000)+(Satokasvi!$E$28-Satokasvi!$E$7))/(1+$C$13)^DZ$61</f>
        <v>81.252313421496595</v>
      </c>
      <c r="EB153" s="37">
        <f ca="1">IF(C$11="x",Toimenpiteet!$E$115,BB153*(CB153/1000)+(Satokasvi!$E$28-Satokasvi!$E$7)+IF(C$8="x",Toimenpiteet!$E$29,0)+IF(C$9="x",Toimenpiteet!$E$60,0)+IF(C$10="x",Toimenpiteet!$E$88,0))/(1+$C$13)^EB$61</f>
        <v>231.39345893948055</v>
      </c>
      <c r="EC153" s="37">
        <f ca="1">IF(D$11="x",Toimenpiteet!$E$115,BC153*(CC153/1000)+(Satokasvi!$E$28-Satokasvi!$E$7)+IF(D$8="x",Toimenpiteet!$E$29,0)+IF(D$9="x",Toimenpiteet!$E$60,0)+IF(D$10="x",Toimenpiteet!$E$88,0))/(1+$C$13)^EC$61</f>
        <v>221.04646633483341</v>
      </c>
      <c r="ED153" s="37">
        <f ca="1">IF(E$11="x",Toimenpiteet!$E$115,BD153*(CD153/1000)+(Satokasvi!$E$28-Satokasvi!$E$7)+IF(E$8="x",Toimenpiteet!$E$29,0)+IF(E$9="x",Toimenpiteet!$E$60,0)+IF(E$10="x",Toimenpiteet!$E$88,0))/(1+$C$13)^ED$61</f>
        <v>-242.51253972858729</v>
      </c>
      <c r="EE153" s="37">
        <f ca="1">IF(F$11="x",Toimenpiteet!$E$115,BE153*(CE153/1000)+(Satokasvi!$E$28-Satokasvi!$E$7)+IF(F$8="x",Toimenpiteet!$E$29,0)+IF(F$9="x",Toimenpiteet!$E$60,0)+IF(F$10="x",Toimenpiteet!$E$88,0))/(1+$C$13)^EE$61</f>
        <v>123.79924630151476</v>
      </c>
      <c r="EF153" s="37">
        <f ca="1">IF(G$11="x",Toimenpiteet!$E$115,BF153*(CF153/1000)+(Satokasvi!$E$28-Satokasvi!$E$7)+IF(G$8="x",Toimenpiteet!$E$29,0)+IF(G$9="x",Toimenpiteet!$E$60,0)+IF(G$10="x",Toimenpiteet!$E$88,0))/(1+$C$13)^EF$61</f>
        <v>196.97196996775065</v>
      </c>
      <c r="EG153" s="37">
        <f ca="1">IF(H$11="x",Toimenpiteet!$E$115,BG153*(CG153/1000)+(Satokasvi!$E$28-Satokasvi!$E$7)+IF(H$8="x",Toimenpiteet!$E$29,0)+IF(H$9="x",Toimenpiteet!$E$60,0)+IF(H$10="x",Toimenpiteet!$E$88,0))/(1+$C$13)^EG$61</f>
        <v>117.52419620436476</v>
      </c>
      <c r="EH153" s="37">
        <f ca="1">IF(I$11="x",Toimenpiteet!$E$115,BH153*(CH153/1000)+(Satokasvi!$E$28-Satokasvi!$E$7)+IF(I$8="x",Toimenpiteet!$E$29,0)+IF(I$9="x",Toimenpiteet!$E$60,0)+IF(I$10="x",Toimenpiteet!$E$88,0))/(1+$C$13)^EH$61</f>
        <v>-215.46925050598875</v>
      </c>
      <c r="EI153" s="37">
        <f ca="1">IF(J$11="x",Toimenpiteet!$E$115,BI153*(CI153/1000)+(Satokasvi!$E$28-Satokasvi!$E$7)+IF(J$8="x",Toimenpiteet!$E$29,0)+IF(J$9="x",Toimenpiteet!$E$60,0)+IF(J$10="x",Toimenpiteet!$E$88,0))/(1+$C$13)^EI$61</f>
        <v>-209.19344709319299</v>
      </c>
      <c r="EJ153" s="37">
        <f ca="1">IF(K$11="x",Toimenpiteet!$E$115,BJ153*(CJ153/1000)+(Satokasvi!$E$28-Satokasvi!$E$7)+IF(K$8="x",Toimenpiteet!$E$29,0)+IF(K$9="x",Toimenpiteet!$E$60,0)+IF(K$10="x",Toimenpiteet!$E$88,0))/(1+$C$13)^EJ$61</f>
        <v>-203.10043407106113</v>
      </c>
      <c r="EK153" s="37">
        <f ca="1">IF(L$11="x",Toimenpiteet!$E$115,BK153*(CK153/1000)+(Satokasvi!$E$28-Satokasvi!$E$7)+IF(L$8="x",Toimenpiteet!$E$29,0)+IF(L$9="x",Toimenpiteet!$E$60,0)+IF(L$10="x",Toimenpiteet!$E$88,0))/(1+$C$13)^EK$61</f>
        <v>-197.18488744763218</v>
      </c>
      <c r="EL153" s="37">
        <f ca="1">IF(M$11="x",Toimenpiteet!$E$115,BL153*(CL153/1000)+(Satokasvi!$E$28-Satokasvi!$E$7)+IF(M$8="x",Toimenpiteet!$E$29,0)+IF(M$9="x",Toimenpiteet!$E$60,0)+IF(M$10="x",Toimenpiteet!$E$88,0))/(1+$C$13)^EL$61</f>
        <v>188.06474700478725</v>
      </c>
      <c r="EM153" s="37">
        <f ca="1">IF(N$11="x",Toimenpiteet!$E$115,BM153*(CM153/1000)+(Satokasvi!$E$28-Satokasvi!$E$7)+IF(N$8="x",Toimenpiteet!$E$29,0)+IF(N$9="x",Toimenpiteet!$E$60,0)+IF(N$10="x",Toimenpiteet!$E$88,0))/(1+$C$13)^EM$61</f>
        <v>-185.86566825113789</v>
      </c>
      <c r="EN153" s="37">
        <f ca="1">IF(O$11="x",Toimenpiteet!$E$115,BN153*(CN153/1000)+(Satokasvi!$E$28-Satokasvi!$E$7)+IF(O$8="x",Toimenpiteet!$E$29,0)+IF(O$9="x",Toimenpiteet!$E$60,0)+IF(O$10="x",Toimenpiteet!$E$88,0))/(1+$C$13)^EN$61</f>
        <v>9.7804412112864902</v>
      </c>
      <c r="EO153" s="37">
        <f ca="1">IF(P$11="x",Toimenpiteet!$E$115,BO153*(CO153/1000)+(Satokasvi!$E$28-Satokasvi!$E$7)+IF(P$8="x",Toimenpiteet!$E$29,0)+IF(P$9="x",Toimenpiteet!$E$60,0)+IF(P$10="x",Toimenpiteet!$E$88,0))/(1+$C$13)^EO$61</f>
        <v>142.00046999019179</v>
      </c>
      <c r="EP153" s="37">
        <f ca="1">IF(Q$11="x",Toimenpiteet!$E$115,BP153*(CP153/1000)+(Satokasvi!$E$28-Satokasvi!$E$7)+IF(Q$8="x",Toimenpiteet!$E$29,0)+IF(Q$9="x",Toimenpiteet!$E$60,0)+IF(Q$10="x",Toimenpiteet!$E$88,0))/(1+$C$13)^EP$61</f>
        <v>109.72242409409688</v>
      </c>
      <c r="EQ153" s="37">
        <f ca="1">IF(R$11="x",Toimenpiteet!$E$115,BQ153*(CQ153/1000)+(Satokasvi!$E$28-Satokasvi!$E$7)+IF(R$8="x",Toimenpiteet!$E$29,0)+IF(R$9="x",Toimenpiteet!$E$60,0)+IF(R$10="x",Toimenpiteet!$E$88,0))/(1+$C$13)^EQ$61</f>
        <v>299.58305570924472</v>
      </c>
      <c r="ER153" s="37">
        <f ca="1">IF(S$11="x",Toimenpiteet!$E$115,BR153*(CR153/1000)+(Satokasvi!$E$28-Satokasvi!$E$7)+IF(S$8="x",Toimenpiteet!$E$29,0)+IF(S$9="x",Toimenpiteet!$E$60,0)+IF(S$10="x",Toimenpiteet!$E$88,0))/(1+$C$13)^ER$61</f>
        <v>114.9154825396672</v>
      </c>
      <c r="ES153" s="37">
        <f ca="1">IF(T$11="x",Toimenpiteet!$E$115,BS153*(CS153/1000)+(Satokasvi!$E$28-Satokasvi!$E$7)+IF(T$8="x",Toimenpiteet!$E$29,0)+IF(T$9="x",Toimenpiteet!$E$60,0)+IF(T$10="x",Toimenpiteet!$E$88,0))/(1+$C$13)^ES$61</f>
        <v>117.30165187471067</v>
      </c>
      <c r="ET153" s="37">
        <f ca="1">IF(U$11="x",Toimenpiteet!$E$115,BT153*(CT153/1000)+(Satokasvi!$E$28-Satokasvi!$E$7)+IF(U$8="x",Toimenpiteet!$E$29,0)+IF(U$9="x",Toimenpiteet!$E$60,0)+IF(U$10="x",Toimenpiteet!$E$88,0))/(1+$C$13)^ET$61</f>
        <v>205.76835161447164</v>
      </c>
      <c r="EU153" s="37">
        <f ca="1">IF(V$11="x",Toimenpiteet!$E$115,BU153*(CU153/1000)+(Satokasvi!$E$28-Satokasvi!$E$7)+IF(V$8="x",Toimenpiteet!$E$29,0)+IF(V$9="x",Toimenpiteet!$E$60,0)+IF(V$10="x",Toimenpiteet!$E$88,0))/(1+$C$13)^EU$61</f>
        <v>65.70504647318981</v>
      </c>
      <c r="EV153" s="37">
        <f ca="1">IF(W$11="x",Toimenpiteet!$E$115,BV153*(CV153/1000)+(Satokasvi!$E$28-Satokasvi!$E$7)+IF(W$8="x",Toimenpiteet!$E$29,0)+IF(W$9="x",Toimenpiteet!$E$60,0)+IF(W$10="x",Toimenpiteet!$E$88,0))/(1+$C$13)^EV$61</f>
        <v>-142.45055811590174</v>
      </c>
      <c r="EW153" s="37">
        <f ca="1">IF(X$11="x",Toimenpiteet!$E$115,BW153*(CW153/1000)+(Satokasvi!$E$28-Satokasvi!$E$7)+IF(X$8="x",Toimenpiteet!$E$29,0)+IF(X$9="x",Toimenpiteet!$E$60,0)+IF(X$10="x",Toimenpiteet!$E$88,0))/(1+$C$13)^EW$61</f>
        <v>-138.30151273388518</v>
      </c>
      <c r="EX153" s="37">
        <f ca="1">IF(Y$11="x",Toimenpiteet!$E$115,BX153*(CX153/1000)+(Satokasvi!$E$28-Satokasvi!$E$7)+IF(Y$8="x",Toimenpiteet!$E$29,0)+IF(Y$9="x",Toimenpiteet!$E$60,0)+IF(Y$10="x",Toimenpiteet!$E$88,0))/(1+$C$13)^EX$61</f>
        <v>104.77654756550253</v>
      </c>
      <c r="EY153" s="37">
        <f ca="1">IF(Z$11="x",Toimenpiteet!$E$115,BY153*(CY153/1000)+(Satokasvi!$E$28-Satokasvi!$E$7)+IF(Z$8="x",Toimenpiteet!$E$29,0)+IF(Z$9="x",Toimenpiteet!$E$60,0)+IF(Z$10="x",Toimenpiteet!$E$88,0))/(1+$C$13)^EY$61</f>
        <v>-130.36244012997</v>
      </c>
      <c r="EZ153" s="37">
        <f ca="1">IF(AA$11="x",Toimenpiteet!$E$115,BZ153*(CZ153/1000)+(Satokasvi!$E$28-Satokasvi!$E$7)+IF(AA$8="x",Toimenpiteet!$E$29,0)+IF(AA$9="x",Toimenpiteet!$E$60,0)+IF(AA$10="x",Toimenpiteet!$E$88,0))/(1+$C$13)^EZ$61</f>
        <v>81.252313421496595</v>
      </c>
      <c r="FA153" s="37"/>
      <c r="FB153" s="37">
        <f t="shared" ca="1" si="118"/>
        <v>231.39345893948055</v>
      </c>
      <c r="FC153" s="37">
        <f t="shared" ca="1" si="119"/>
        <v>452.43992527431396</v>
      </c>
      <c r="FD153" s="37">
        <f t="shared" ca="1" si="120"/>
        <v>209.92738554572668</v>
      </c>
      <c r="FE153" s="37">
        <f t="shared" ca="1" si="121"/>
        <v>333.72663184724144</v>
      </c>
      <c r="FF153" s="37">
        <f t="shared" ca="1" si="122"/>
        <v>530.69860181499212</v>
      </c>
      <c r="FG153" s="37">
        <f t="shared" ca="1" si="123"/>
        <v>648.2227980193569</v>
      </c>
      <c r="FH153" s="37">
        <f t="shared" ca="1" si="124"/>
        <v>432.75354751336818</v>
      </c>
      <c r="FI153" s="37">
        <f t="shared" ca="1" si="125"/>
        <v>223.56010042017519</v>
      </c>
      <c r="FJ153" s="37">
        <f t="shared" ca="1" si="126"/>
        <v>20.459666349114059</v>
      </c>
      <c r="FK153" s="37">
        <f t="shared" ca="1" si="127"/>
        <v>-176.72522109851812</v>
      </c>
      <c r="FL153" s="37">
        <f t="shared" ca="1" si="128"/>
        <v>11.339525906269131</v>
      </c>
      <c r="FM153" s="37">
        <f t="shared" ca="1" si="129"/>
        <v>-174.52614234486876</v>
      </c>
      <c r="FN153" s="37">
        <f t="shared" ca="1" si="130"/>
        <v>-164.74570113358226</v>
      </c>
      <c r="FO153" s="37">
        <f t="shared" ca="1" si="131"/>
        <v>-22.74523114339047</v>
      </c>
      <c r="FP153" s="37">
        <f t="shared" ca="1" si="132"/>
        <v>86.97719295070641</v>
      </c>
      <c r="FQ153" s="37">
        <f t="shared" ca="1" si="133"/>
        <v>386.56024865995113</v>
      </c>
      <c r="FR153" s="37">
        <f t="shared" ca="1" si="134"/>
        <v>501.47573119961834</v>
      </c>
      <c r="FS153" s="37">
        <f t="shared" ca="1" si="135"/>
        <v>618.77738307432901</v>
      </c>
      <c r="FT153" s="37">
        <f t="shared" ca="1" si="136"/>
        <v>824.54573468880062</v>
      </c>
      <c r="FU153" s="37">
        <f t="shared" ca="1" si="137"/>
        <v>890.2507811619904</v>
      </c>
      <c r="FV153" s="37">
        <f t="shared" ca="1" si="138"/>
        <v>747.8002230460886</v>
      </c>
      <c r="FW153" s="37">
        <f t="shared" ca="1" si="139"/>
        <v>609.49871031220346</v>
      </c>
      <c r="FX153" s="37">
        <f t="shared" ca="1" si="140"/>
        <v>714.27525787770594</v>
      </c>
      <c r="FY153" s="37">
        <f t="shared" ca="1" si="141"/>
        <v>583.91281774773597</v>
      </c>
      <c r="FZ153" s="37">
        <f t="shared" ca="1" si="142"/>
        <v>665.16513116923261</v>
      </c>
      <c r="GA153" s="37"/>
      <c r="GB153" s="37">
        <f t="shared" ca="1" si="143"/>
        <v>231.39345893948055</v>
      </c>
      <c r="GC153" s="37">
        <f t="shared" ca="1" si="144"/>
        <v>452.43992527431396</v>
      </c>
      <c r="GD153" s="37">
        <f t="shared" ca="1" si="94"/>
        <v>209.92738554572668</v>
      </c>
      <c r="GE153" s="37">
        <f t="shared" ca="1" si="95"/>
        <v>333.72663184724144</v>
      </c>
      <c r="GF153" s="37">
        <f t="shared" ca="1" si="96"/>
        <v>530.69860181499212</v>
      </c>
      <c r="GG153" s="37">
        <f t="shared" ca="1" si="97"/>
        <v>648.2227980193569</v>
      </c>
      <c r="GH153" s="37">
        <f t="shared" ca="1" si="98"/>
        <v>432.75354751336818</v>
      </c>
      <c r="GI153" s="37">
        <f t="shared" ca="1" si="99"/>
        <v>223.56010042017519</v>
      </c>
      <c r="GJ153" s="37">
        <f t="shared" ca="1" si="100"/>
        <v>20.459666349114059</v>
      </c>
      <c r="GK153" s="37">
        <f t="shared" ca="1" si="101"/>
        <v>-176.72522109851812</v>
      </c>
      <c r="GL153" s="37">
        <f t="shared" ca="1" si="102"/>
        <v>11.339525906269131</v>
      </c>
      <c r="GM153" s="37">
        <f t="shared" ca="1" si="103"/>
        <v>-174.52614234486876</v>
      </c>
      <c r="GN153" s="37">
        <f t="shared" ca="1" si="104"/>
        <v>-164.74570113358226</v>
      </c>
      <c r="GO153" s="37">
        <f t="shared" ca="1" si="105"/>
        <v>-22.74523114339047</v>
      </c>
      <c r="GP153" s="37">
        <f t="shared" ca="1" si="106"/>
        <v>86.97719295070641</v>
      </c>
      <c r="GQ153" s="37">
        <f t="shared" ca="1" si="107"/>
        <v>386.56024865995113</v>
      </c>
      <c r="GR153" s="37">
        <f t="shared" ca="1" si="108"/>
        <v>501.47573119961834</v>
      </c>
      <c r="GS153" s="37">
        <f t="shared" ca="1" si="109"/>
        <v>618.77738307432901</v>
      </c>
      <c r="GT153" s="37">
        <f t="shared" ca="1" si="110"/>
        <v>824.54573468880062</v>
      </c>
      <c r="GU153" s="37">
        <f t="shared" ca="1" si="111"/>
        <v>890.2507811619904</v>
      </c>
      <c r="GV153" s="37">
        <f t="shared" ca="1" si="112"/>
        <v>747.8002230460886</v>
      </c>
      <c r="GW153" s="37">
        <f t="shared" ca="1" si="113"/>
        <v>609.49871031220346</v>
      </c>
      <c r="GX153" s="37">
        <f t="shared" ca="1" si="114"/>
        <v>714.27525787770594</v>
      </c>
      <c r="GY153" s="37">
        <f t="shared" ca="1" si="115"/>
        <v>583.91281774773597</v>
      </c>
      <c r="GZ153" s="37">
        <f t="shared" ca="1" si="116"/>
        <v>665.16513116923261</v>
      </c>
      <c r="HA153" s="37"/>
      <c r="HB153" s="37">
        <f t="shared" ca="1" si="147"/>
        <v>530.69860181499212</v>
      </c>
      <c r="HC153" s="37">
        <f t="shared" ca="1" si="145"/>
        <v>530.69860181499212</v>
      </c>
      <c r="HD153" s="37">
        <f t="shared" ca="1" si="146"/>
        <v>0</v>
      </c>
      <c r="HE153" s="5"/>
      <c r="HF153" s="37">
        <f t="shared" si="153"/>
        <v>0.27777777777777773</v>
      </c>
      <c r="HG153" s="37">
        <f>$HG$70</f>
        <v>-3.3333333333333326E-2</v>
      </c>
      <c r="HH153" s="19">
        <f>IF(C$11="x",0,Satokasvi!$H$6*(1+$HF153)*(1+_xlfn.XLOOKUP($HG153,$HG$67:$HG$76,HH$67:HH$76)))</f>
        <v>3183.7962962962961</v>
      </c>
      <c r="HI153" s="35">
        <f>IF(D$11="x",0,Satokasvi!$H$6*(1+$HF153)*(1+_xlfn.XLOOKUP($HG153,$HG$67:$HG$76,HI$67:HI$76)))</f>
        <v>3173.1481481481478</v>
      </c>
      <c r="HJ153" s="35">
        <f>IF(E$11="x",0,Satokasvi!$H$6*(1+$HF153)*(1+_xlfn.XLOOKUP($HG153,$HG$67:$HG$76,HJ$67:HJ$76)))</f>
        <v>3162.5</v>
      </c>
      <c r="HK153" s="35">
        <f>IF(F$11="x",0,Satokasvi!$H$6*(1+$HF153)*(1+_xlfn.XLOOKUP($HG153,$HG$67:$HG$76,HK$67:HK$76)))</f>
        <v>3151.8518518518517</v>
      </c>
      <c r="HL153" s="35">
        <f>IF(G$11="x",0,Satokasvi!$H$6*(1+$HF153)*(1+_xlfn.XLOOKUP($HG153,$HG$67:$HG$76,HL$67:HL$76)))</f>
        <v>3141.2037037037039</v>
      </c>
      <c r="HM153" s="35">
        <f>IF(H$11="x",0,Satokasvi!$H$6*(1+$HF153)*(1+_xlfn.XLOOKUP($HG153,$HG$67:$HG$76,HM$67:HM$76)))</f>
        <v>3130.5555555555552</v>
      </c>
      <c r="HN153" s="35">
        <f>IF(I$11="x",0,Satokasvi!$H$6*(1+$HF153)*(1+_xlfn.XLOOKUP($HG153,$HG$67:$HG$76,HN$67:HN$76)))</f>
        <v>3119.9074074074074</v>
      </c>
      <c r="HO153" s="35">
        <f>IF(J$11="x",0,Satokasvi!$H$6*(1+$HF153)*(1+_xlfn.XLOOKUP($HG153,$HG$67:$HG$76,HO$67:HO$76)))</f>
        <v>3109.2592592592591</v>
      </c>
      <c r="HP153" s="35">
        <f>IF(K$11="x",0,Satokasvi!$H$6*(1+$HF153)*(1+_xlfn.XLOOKUP($HG153,$HG$67:$HG$76,HP$67:HP$76)))</f>
        <v>3098.6111111111109</v>
      </c>
      <c r="HQ153" s="35">
        <f>IF(L$11="x",0,Satokasvi!$H$6*(1+$HF153)*(1+_xlfn.XLOOKUP($HG153,$HG$67:$HG$76,HQ$67:HQ$76)))</f>
        <v>3087.962962962963</v>
      </c>
      <c r="HR153" s="35">
        <f>IF(M$11="x",0,Satokasvi!$H$6*(1+$HF153)*(1+_xlfn.XLOOKUP($HG153,$HG$67:$HG$76,HR$67:HR$76)))</f>
        <v>3087.962962962963</v>
      </c>
      <c r="HS153" s="35">
        <f>IF(N$11="x",0,Satokasvi!$H$6*(1+$HF153)*(1+_xlfn.XLOOKUP($HG153,$HG$67:$HG$76,HS$67:HS$76)))</f>
        <v>3087.962962962963</v>
      </c>
      <c r="HT153" s="35">
        <f>IF(O$11="x",0,Satokasvi!$H$6*(1+$HF153)*(1+_xlfn.XLOOKUP($HG153,$HG$67:$HG$76,HT$67:HT$76)))</f>
        <v>3087.962962962963</v>
      </c>
      <c r="HU153" s="35">
        <f>IF(P$11="x",0,Satokasvi!$H$6*(1+$HF153)*(1+_xlfn.XLOOKUP($HG153,$HG$67:$HG$76,HU$67:HU$76)))</f>
        <v>3087.962962962963</v>
      </c>
      <c r="HV153" s="35">
        <f>IF(Q$11="x",0,Satokasvi!$H$6*(1+$HF153)*(1+_xlfn.XLOOKUP($HG153,$HG$67:$HG$76,HV$67:HV$76)))</f>
        <v>3087.962962962963</v>
      </c>
      <c r="HW153" s="35">
        <f>IF(R$11="x",0,Satokasvi!$H$6*(1+$HF153)*(1+_xlfn.XLOOKUP($HG153,$HG$67:$HG$76,HW$67:HW$76)))</f>
        <v>3087.962962962963</v>
      </c>
      <c r="HX153" s="35">
        <f>IF(S$11="x",0,Satokasvi!$H$6*(1+$HF153)*(1+_xlfn.XLOOKUP($HG153,$HG$67:$HG$76,HX$67:HX$76)))</f>
        <v>3087.962962962963</v>
      </c>
      <c r="HY153" s="35">
        <f>IF(T$11="x",0,Satokasvi!$H$6*(1+$HF153)*(1+_xlfn.XLOOKUP($HG153,$HG$67:$HG$76,HY$67:HY$76)))</f>
        <v>3087.962962962963</v>
      </c>
      <c r="HZ153" s="35">
        <f>IF(U$11="x",0,Satokasvi!$H$6*(1+$HF153)*(1+_xlfn.XLOOKUP($HG153,$HG$67:$HG$76,HZ$67:HZ$76)))</f>
        <v>3087.962962962963</v>
      </c>
      <c r="IA153" s="35">
        <f>IF(V$11="x",0,Satokasvi!$H$6*(1+$HF153)*(1+_xlfn.XLOOKUP($HG153,$HG$67:$HG$76,IA$67:IA$76)))</f>
        <v>3087.962962962963</v>
      </c>
      <c r="IB153" s="35">
        <f>IF(W$11="x",0,Satokasvi!$H$6*(1+$HF153)*(1+_xlfn.XLOOKUP($HG153,$HG$67:$HG$76,IB$67:IB$76)))</f>
        <v>3087.962962962963</v>
      </c>
      <c r="IC153" s="35">
        <f>IF(X$11="x",0,Satokasvi!$H$6*(1+$HF153)*(1+_xlfn.XLOOKUP($HG153,$HG$67:$HG$76,IC$67:IC$76)))</f>
        <v>3087.962962962963</v>
      </c>
      <c r="ID153" s="35">
        <f>IF(Y$11="x",0,Satokasvi!$H$6*(1+$HF153)*(1+_xlfn.XLOOKUP($HG153,$HG$67:$HG$76,ID$67:ID$76)))</f>
        <v>3087.962962962963</v>
      </c>
      <c r="IE153" s="35">
        <f>IF(Z$11="x",0,Satokasvi!$H$6*(1+$HF153)*(1+_xlfn.XLOOKUP($HG153,$HG$67:$HG$76,IE$67:IE$76)))</f>
        <v>3087.962962962963</v>
      </c>
      <c r="IF153" s="35">
        <f>IF(AA$11="x",0,Satokasvi!$H$6*(1+$HF153)*(1+_xlfn.XLOOKUP($HG153,$HG$67:$HG$76,IF$67:IF$76)))</f>
        <v>3087.962962962963</v>
      </c>
    </row>
    <row r="154" spans="2:240" x14ac:dyDescent="0.35">
      <c r="B154" s="15">
        <f t="shared" ca="1" si="151"/>
        <v>0.60066554314404086</v>
      </c>
      <c r="C154" s="15">
        <f t="shared" ca="1" si="151"/>
        <v>0.7383160305820663</v>
      </c>
      <c r="D154" s="15">
        <f t="shared" ca="1" si="151"/>
        <v>0.58428046561453695</v>
      </c>
      <c r="E154" s="15">
        <f t="shared" ca="1" si="151"/>
        <v>3.815203419751434E-2</v>
      </c>
      <c r="F154" s="15">
        <f t="shared" ca="1" si="151"/>
        <v>0.52610514657170537</v>
      </c>
      <c r="G154" s="15">
        <f t="shared" ca="1" si="151"/>
        <v>0.53229281526231198</v>
      </c>
      <c r="H154" s="15">
        <f t="shared" ca="1" si="151"/>
        <v>0.33649968344925785</v>
      </c>
      <c r="I154" s="15">
        <f t="shared" ca="1" si="151"/>
        <v>0.19214374762076836</v>
      </c>
      <c r="J154" s="15">
        <f t="shared" ca="1" si="151"/>
        <v>0.78876733727563564</v>
      </c>
      <c r="K154" s="15">
        <f t="shared" ca="1" si="151"/>
        <v>0.52845374202645867</v>
      </c>
      <c r="L154" s="15">
        <f t="shared" ca="1" si="151"/>
        <v>0.93930393346428764</v>
      </c>
      <c r="M154" s="15">
        <f t="shared" ca="1" si="151"/>
        <v>0.66176281875126786</v>
      </c>
      <c r="N154" s="15">
        <f t="shared" ca="1" si="151"/>
        <v>0.39584554279417739</v>
      </c>
      <c r="O154" s="15">
        <f t="shared" ca="1" si="151"/>
        <v>0.97459278072963462</v>
      </c>
      <c r="P154" s="15">
        <f t="shared" ca="1" si="151"/>
        <v>0.53766316821286297</v>
      </c>
      <c r="Q154" s="15">
        <f t="shared" ca="1" si="151"/>
        <v>0.71822175882280093</v>
      </c>
      <c r="R154" s="15">
        <f t="shared" ca="1" si="150"/>
        <v>0.60598469063842031</v>
      </c>
      <c r="S154" s="15">
        <f t="shared" ca="1" si="150"/>
        <v>0.72742101237973866</v>
      </c>
      <c r="T154" s="15">
        <f t="shared" ca="1" si="152"/>
        <v>3.6362203393524917E-2</v>
      </c>
      <c r="U154" s="15">
        <f t="shared" ca="1" si="152"/>
        <v>0.37999142257756102</v>
      </c>
      <c r="V154" s="15">
        <f t="shared" ca="1" si="152"/>
        <v>0.380196332013364</v>
      </c>
      <c r="W154" s="15">
        <f t="shared" ca="1" si="152"/>
        <v>0.2963007521837685</v>
      </c>
      <c r="X154" s="15">
        <f t="shared" ca="1" si="152"/>
        <v>0.44766886308307197</v>
      </c>
      <c r="Y154" s="15">
        <f t="shared" ca="1" si="152"/>
        <v>0.84234406390447725</v>
      </c>
      <c r="Z154" s="15">
        <f t="shared" ca="1" si="152"/>
        <v>0.77893777822863808</v>
      </c>
      <c r="AB154" s="5">
        <f ca="1">_xlfn.NORM.INV(B154,Satokasvi!$H$8,Satokasvi!$I$8)*_xlfn.BINOM.INV(1,(1-Satokasvi!$H$15),B154)</f>
        <v>2563.7675390906061</v>
      </c>
      <c r="AC154" s="5">
        <f ca="1">_xlfn.NORM.INV(C154,Satokasvi!$H$8,Satokasvi!$I$8)*_xlfn.BINOM.INV(1,(1-Satokasvi!$H$15),C154)</f>
        <v>2659.5406120945649</v>
      </c>
      <c r="AD154" s="5">
        <f ca="1">_xlfn.NORM.INV(D154,Satokasvi!$H$8,Satokasvi!$I$8)*_xlfn.BINOM.INV(1,(1-Satokasvi!$H$15),D154)</f>
        <v>2553.2140685905056</v>
      </c>
      <c r="AE154" s="5">
        <f ca="1">_xlfn.NORM.INV(E154,Satokasvi!$H$8,Satokasvi!$I$8)*_xlfn.BINOM.INV(1,(1-Satokasvi!$H$15),E154)</f>
        <v>0</v>
      </c>
      <c r="AF154" s="5">
        <f ca="1">_xlfn.NORM.INV(F154,Satokasvi!$H$8,Satokasvi!$I$8)*_xlfn.BINOM.INV(1,(1-Satokasvi!$H$15),F154)</f>
        <v>2516.3706666203643</v>
      </c>
      <c r="AG154" s="5">
        <f ca="1">_xlfn.NORM.INV(G154,Satokasvi!$H$8,Satokasvi!$I$8)*_xlfn.BINOM.INV(1,(1-Satokasvi!$H$15),G154)</f>
        <v>2520.2586709612187</v>
      </c>
      <c r="AH154" s="5">
        <f ca="1">_xlfn.NORM.INV(H154,Satokasvi!$H$8,Satokasvi!$I$8)*_xlfn.BINOM.INV(1,(1-Satokasvi!$H$15),H154)</f>
        <v>2394.4912144226714</v>
      </c>
      <c r="AI154" s="5">
        <f ca="1">_xlfn.NORM.INV(I154,Satokasvi!$H$8,Satokasvi!$I$8)*_xlfn.BINOM.INV(1,(1-Satokasvi!$H$15),I154)</f>
        <v>0</v>
      </c>
      <c r="AJ154" s="5">
        <f ca="1">_xlfn.NORM.INV(J154,Satokasvi!$H$8,Satokasvi!$I$8)*_xlfn.BINOM.INV(1,(1-Satokasvi!$H$15),J154)</f>
        <v>2700.5378759018458</v>
      </c>
      <c r="AK154" s="5">
        <f ca="1">_xlfn.NORM.INV(K154,Satokasvi!$H$8,Satokasvi!$I$8)*_xlfn.BINOM.INV(1,(1-Satokasvi!$H$15),K154)</f>
        <v>2517.8458829324559</v>
      </c>
      <c r="AL154" s="5">
        <f ca="1">_xlfn.NORM.INV(L154,Satokasvi!$H$8,Satokasvi!$I$8)*_xlfn.BINOM.INV(1,(1-Satokasvi!$H$15),L154)</f>
        <v>2887.2391710990669</v>
      </c>
      <c r="AM154" s="5">
        <f ca="1">_xlfn.NORM.INV(M154,Satokasvi!$H$8,Satokasvi!$I$8)*_xlfn.BINOM.INV(1,(1-Satokasvi!$H$15),M154)</f>
        <v>2604.3197446903368</v>
      </c>
      <c r="AN154" s="5">
        <f ca="1">_xlfn.NORM.INV(N154,Satokasvi!$H$8,Satokasvi!$I$8)*_xlfn.BINOM.INV(1,(1-Satokasvi!$H$15),N154)</f>
        <v>2433.9711785400477</v>
      </c>
      <c r="AO154" s="5">
        <f ca="1">_xlfn.NORM.INV(O154,Satokasvi!$H$8,Satokasvi!$I$8)*_xlfn.BINOM.INV(1,(1-Satokasvi!$H$15),O154)</f>
        <v>2988.2608800547559</v>
      </c>
      <c r="AP154" s="5">
        <f ca="1">_xlfn.NORM.INV(P154,Satokasvi!$H$8,Satokasvi!$I$8)*_xlfn.BINOM.INV(1,(1-Satokasvi!$H$15),P154)</f>
        <v>2523.6370601534941</v>
      </c>
      <c r="AQ154" s="5">
        <f ca="1">_xlfn.NORM.INV(Q154,Satokasvi!$H$8,Satokasvi!$I$8)*_xlfn.BINOM.INV(1,(1-Satokasvi!$H$15),Q154)</f>
        <v>2644.3917535594019</v>
      </c>
      <c r="AR154" s="5">
        <f ca="1">_xlfn.NORM.INV(R154,Satokasvi!$H$8,Satokasvi!$I$8)*_xlfn.BINOM.INV(1,(1-Satokasvi!$H$15),R154)</f>
        <v>2567.2172092302249</v>
      </c>
      <c r="AS154" s="5">
        <f ca="1">_xlfn.NORM.INV(S154,Satokasvi!$H$8,Satokasvi!$I$8)*_xlfn.BINOM.INV(1,(1-Satokasvi!$H$15),S154)</f>
        <v>2651.2579094860007</v>
      </c>
      <c r="AT154" s="5">
        <f ca="1">_xlfn.NORM.INV(T154,Satokasvi!$H$8,Satokasvi!$I$8)*_xlfn.BINOM.INV(1,(1-Satokasvi!$H$15),T154)</f>
        <v>0</v>
      </c>
      <c r="AU154" s="5">
        <f ca="1">_xlfn.NORM.INV(U154,Satokasvi!$H$8,Satokasvi!$I$8)*_xlfn.BINOM.INV(1,(1-Satokasvi!$H$15),U154)</f>
        <v>2423.6241711119874</v>
      </c>
      <c r="AV154" s="5">
        <f ca="1">_xlfn.NORM.INV(V154,Satokasvi!$H$8,Satokasvi!$I$8)*_xlfn.BINOM.INV(1,(1-Satokasvi!$H$15),V154)</f>
        <v>2423.7587023281603</v>
      </c>
      <c r="AW154" s="5">
        <f ca="1">_xlfn.NORM.INV(W154,Satokasvi!$H$8,Satokasvi!$I$8)*_xlfn.BINOM.INV(1,(1-Satokasvi!$H$15),W154)</f>
        <v>2366.2325182976865</v>
      </c>
      <c r="AX154" s="5">
        <f ca="1">_xlfn.NORM.INV(X154,Satokasvi!$H$8,Satokasvi!$I$8)*_xlfn.BINOM.INV(1,(1-Satokasvi!$H$15),X154)</f>
        <v>2467.1117067884738</v>
      </c>
      <c r="AY154" s="5">
        <f ca="1">_xlfn.NORM.INV(Y154,Satokasvi!$H$8,Satokasvi!$I$8)*_xlfn.BINOM.INV(1,(1-Satokasvi!$H$15),Y154)</f>
        <v>2751.034618904775</v>
      </c>
      <c r="AZ154" s="5">
        <f ca="1">_xlfn.NORM.INV(Z154,Satokasvi!$H$8,Satokasvi!$I$8)*_xlfn.BINOM.INV(1,(1-Satokasvi!$H$15),Z154)</f>
        <v>2692.1526783787167</v>
      </c>
      <c r="BB154" s="5">
        <f ca="1">IF(C$11="x",0,_xlfn.NORM.INV(B154,Satokasvi!$H$8,Satokasvi!$I$8)*IF(C$8="x",(1+Toimenpiteet!$C$7),1)*IF(C$9="x",(1+Toimenpiteet!$C$34),1)*(1+C$30)*_xlfn.BINOM.INV(1,(1-(Satokasvi!$H$15*(1+C$41))),B154))</f>
        <v>2563.7675390906061</v>
      </c>
      <c r="BC154" s="5">
        <f ca="1">IF(D$11="x",0,_xlfn.NORM.INV(C154,Satokasvi!$H$8,Satokasvi!$I$8)*IF(D$8="x",(1+Toimenpiteet!$C$7),1)*IF(D$9="x",(1+Toimenpiteet!$C$34),1)*(1+D$30)*_xlfn.BINOM.INV(1,(1-(Satokasvi!$H$15*(1+D$41))),C154))</f>
        <v>2659.5406120945649</v>
      </c>
      <c r="BD154" s="5">
        <f ca="1">IF(E$11="x",0,_xlfn.NORM.INV(D154,Satokasvi!$H$8,Satokasvi!$I$8)*IF(E$8="x",(1+Toimenpiteet!$C$7),1)*IF(E$9="x",(1+Toimenpiteet!$C$34),1)*(1+E$30)*_xlfn.BINOM.INV(1,(1-(Satokasvi!$H$15*(1+E$41))),D154))</f>
        <v>2553.2140685905056</v>
      </c>
      <c r="BE154" s="5">
        <f ca="1">IF(F$11="x",0,_xlfn.NORM.INV(E154,Satokasvi!$H$8,Satokasvi!$I$8)*IF(F$8="x",(1+Toimenpiteet!$C$7),1)*IF(F$9="x",(1+Toimenpiteet!$C$34),1)*(1+F$30)*_xlfn.BINOM.INV(1,(1-(Satokasvi!$H$15*(1+F$41))),E154))</f>
        <v>0</v>
      </c>
      <c r="BF154" s="5">
        <f ca="1">IF(G$11="x",0,_xlfn.NORM.INV(F154,Satokasvi!$H$8,Satokasvi!$I$8)*IF(G$8="x",(1+Toimenpiteet!$C$7),1)*IF(G$9="x",(1+Toimenpiteet!$C$34),1)*(1+G$30)*_xlfn.BINOM.INV(1,(1-(Satokasvi!$H$15*(1+G$41))),F154))</f>
        <v>2516.3706666203643</v>
      </c>
      <c r="BG154" s="5">
        <f ca="1">IF(H$11="x",0,_xlfn.NORM.INV(G154,Satokasvi!$H$8,Satokasvi!$I$8)*IF(H$8="x",(1+Toimenpiteet!$C$7),1)*IF(H$9="x",(1+Toimenpiteet!$C$34),1)*(1+H$30)*_xlfn.BINOM.INV(1,(1-(Satokasvi!$H$15*(1+H$41))),G154))</f>
        <v>2520.2586709612187</v>
      </c>
      <c r="BH154" s="5">
        <f ca="1">IF(I$11="x",0,_xlfn.NORM.INV(H154,Satokasvi!$H$8,Satokasvi!$I$8)*IF(I$8="x",(1+Toimenpiteet!$C$7),1)*IF(I$9="x",(1+Toimenpiteet!$C$34),1)*(1+I$30)*_xlfn.BINOM.INV(1,(1-(Satokasvi!$H$15*(1+I$41))),H154))</f>
        <v>2394.4912144226714</v>
      </c>
      <c r="BI154" s="5">
        <f ca="1">IF(J$11="x",0,_xlfn.NORM.INV(I154,Satokasvi!$H$8,Satokasvi!$I$8)*IF(J$8="x",(1+Toimenpiteet!$C$7),1)*IF(J$9="x",(1+Toimenpiteet!$C$34),1)*(1+J$30)*_xlfn.BINOM.INV(1,(1-(Satokasvi!$H$15*(1+J$41))),I154))</f>
        <v>0</v>
      </c>
      <c r="BJ154" s="5">
        <f ca="1">IF(K$11="x",0,_xlfn.NORM.INV(J154,Satokasvi!$H$8,Satokasvi!$I$8)*IF(K$8="x",(1+Toimenpiteet!$C$7),1)*IF(K$9="x",(1+Toimenpiteet!$C$34),1)*(1+K$30)*_xlfn.BINOM.INV(1,(1-(Satokasvi!$H$15*(1+K$41))),J154))</f>
        <v>2700.5378759018458</v>
      </c>
      <c r="BK154" s="5">
        <f ca="1">IF(L$11="x",0,_xlfn.NORM.INV(K154,Satokasvi!$H$8,Satokasvi!$I$8)*IF(L$8="x",(1+Toimenpiteet!$C$7),1)*IF(L$9="x",(1+Toimenpiteet!$C$34),1)*(1+L$30)*_xlfn.BINOM.INV(1,(1-(Satokasvi!$H$15*(1+L$41))),K154))</f>
        <v>2517.8458829324559</v>
      </c>
      <c r="BL154" s="5">
        <f ca="1">IF(M$11="x",0,_xlfn.NORM.INV(L154,Satokasvi!$H$8,Satokasvi!$I$8)*IF(M$8="x",(1+Toimenpiteet!$C$7),1)*IF(M$9="x",(1+Toimenpiteet!$C$34),1)*(1+M$30)*_xlfn.BINOM.INV(1,(1-(Satokasvi!$H$15*(1+M$41))),L154))</f>
        <v>2887.2391710990669</v>
      </c>
      <c r="BM154" s="5">
        <f ca="1">IF(N$11="x",0,_xlfn.NORM.INV(M154,Satokasvi!$H$8,Satokasvi!$I$8)*IF(N$8="x",(1+Toimenpiteet!$C$7),1)*IF(N$9="x",(1+Toimenpiteet!$C$34),1)*(1+N$30)*_xlfn.BINOM.INV(1,(1-(Satokasvi!$H$15*(1+N$41))),M154))</f>
        <v>2604.3197446903368</v>
      </c>
      <c r="BN154" s="5">
        <f ca="1">IF(O$11="x",0,_xlfn.NORM.INV(N154,Satokasvi!$H$8,Satokasvi!$I$8)*IF(O$8="x",(1+Toimenpiteet!$C$7),1)*IF(O$9="x",(1+Toimenpiteet!$C$34),1)*(1+O$30)*_xlfn.BINOM.INV(1,(1-(Satokasvi!$H$15*(1+O$41))),N154))</f>
        <v>2433.9711785400477</v>
      </c>
      <c r="BO154" s="5">
        <f ca="1">IF(P$11="x",0,_xlfn.NORM.INV(O154,Satokasvi!$H$8,Satokasvi!$I$8)*IF(P$8="x",(1+Toimenpiteet!$C$7),1)*IF(P$9="x",(1+Toimenpiteet!$C$34),1)*(1+P$30)*_xlfn.BINOM.INV(1,(1-(Satokasvi!$H$15*(1+P$41))),O154))</f>
        <v>2988.2608800547559</v>
      </c>
      <c r="BP154" s="5">
        <f ca="1">IF(Q$11="x",0,_xlfn.NORM.INV(P154,Satokasvi!$H$8,Satokasvi!$I$8)*IF(Q$8="x",(1+Toimenpiteet!$C$7),1)*IF(Q$9="x",(1+Toimenpiteet!$C$34),1)*(1+Q$30)*_xlfn.BINOM.INV(1,(1-(Satokasvi!$H$15*(1+Q$41))),P154))</f>
        <v>2523.6370601534941</v>
      </c>
      <c r="BQ154" s="5">
        <f ca="1">IF(R$11="x",0,_xlfn.NORM.INV(Q154,Satokasvi!$H$8,Satokasvi!$I$8)*IF(R$8="x",(1+Toimenpiteet!$C$7),1)*IF(R$9="x",(1+Toimenpiteet!$C$34),1)*(1+R$30)*_xlfn.BINOM.INV(1,(1-(Satokasvi!$H$15*(1+R$41))),Q154))</f>
        <v>2644.3917535594019</v>
      </c>
      <c r="BR154" s="5">
        <f ca="1">IF(S$11="x",0,_xlfn.NORM.INV(R154,Satokasvi!$H$8,Satokasvi!$I$8)*IF(S$8="x",(1+Toimenpiteet!$C$7),1)*IF(S$9="x",(1+Toimenpiteet!$C$34),1)*(1+S$30)*_xlfn.BINOM.INV(1,(1-(Satokasvi!$H$15*(1+S$41))),R154))</f>
        <v>2567.2172092302249</v>
      </c>
      <c r="BS154" s="5">
        <f ca="1">IF(T$11="x",0,_xlfn.NORM.INV(S154,Satokasvi!$H$8,Satokasvi!$I$8)*IF(T$8="x",(1+Toimenpiteet!$C$7),1)*IF(T$9="x",(1+Toimenpiteet!$C$34),1)*(1+T$30)*_xlfn.BINOM.INV(1,(1-(Satokasvi!$H$15*(1+T$41))),S154))</f>
        <v>2651.2579094860007</v>
      </c>
      <c r="BT154" s="5">
        <f ca="1">IF(U$11="x",0,_xlfn.NORM.INV(T154,Satokasvi!$H$8,Satokasvi!$I$8)*IF(U$8="x",(1+Toimenpiteet!$C$7),1)*IF(U$9="x",(1+Toimenpiteet!$C$34),1)*(1+U$30)*_xlfn.BINOM.INV(1,(1-(Satokasvi!$H$15*(1+U$41))),T154))</f>
        <v>0</v>
      </c>
      <c r="BU154" s="5">
        <f ca="1">IF(V$11="x",0,_xlfn.NORM.INV(U154,Satokasvi!$H$8,Satokasvi!$I$8)*IF(V$8="x",(1+Toimenpiteet!$C$7),1)*IF(V$9="x",(1+Toimenpiteet!$C$34),1)*(1+V$30)*_xlfn.BINOM.INV(1,(1-(Satokasvi!$H$15*(1+V$41))),U154))</f>
        <v>2423.6241711119874</v>
      </c>
      <c r="BV154" s="5">
        <f ca="1">IF(W$11="x",0,_xlfn.NORM.INV(V154,Satokasvi!$H$8,Satokasvi!$I$8)*IF(W$8="x",(1+Toimenpiteet!$C$7),1)*IF(W$9="x",(1+Toimenpiteet!$C$34),1)*(1+W$30)*_xlfn.BINOM.INV(1,(1-(Satokasvi!$H$15*(1+W$41))),V154))</f>
        <v>2423.7587023281603</v>
      </c>
      <c r="BW154" s="5">
        <f ca="1">IF(X$11="x",0,_xlfn.NORM.INV(W154,Satokasvi!$H$8,Satokasvi!$I$8)*IF(X$8="x",(1+Toimenpiteet!$C$7),1)*IF(X$9="x",(1+Toimenpiteet!$C$34),1)*(1+X$30)*_xlfn.BINOM.INV(1,(1-(Satokasvi!$H$15*(1+X$41))),W154))</f>
        <v>2366.2325182976865</v>
      </c>
      <c r="BX154" s="5">
        <f ca="1">IF(Y$11="x",0,_xlfn.NORM.INV(X154,Satokasvi!$H$8,Satokasvi!$I$8)*IF(Y$8="x",(1+Toimenpiteet!$C$7),1)*IF(Y$9="x",(1+Toimenpiteet!$C$34),1)*(1+Y$30)*_xlfn.BINOM.INV(1,(1-(Satokasvi!$H$15*(1+Y$41))),X154))</f>
        <v>2467.1117067884738</v>
      </c>
      <c r="BY154" s="5">
        <f ca="1">IF(Z$11="x",0,_xlfn.NORM.INV(Y154,Satokasvi!$H$8,Satokasvi!$I$8)*IF(Z$8="x",(1+Toimenpiteet!$C$7),1)*IF(Z$9="x",(1+Toimenpiteet!$C$34),1)*(1+Z$30)*_xlfn.BINOM.INV(1,(1-(Satokasvi!$H$15*(1+Z$41))),Y154))</f>
        <v>2751.034618904775</v>
      </c>
      <c r="BZ154" s="5">
        <f ca="1">IF(AA$11="x",0,_xlfn.NORM.INV(Z154,Satokasvi!$H$8,Satokasvi!$I$8)*IF(AA$8="x",(1+Toimenpiteet!$C$7),1)*IF(AA$9="x",(1+Toimenpiteet!$C$34),1)*(1+AA$30)*_xlfn.BINOM.INV(1,(1-(Satokasvi!$H$15*(1+AA$41))),Z154))</f>
        <v>2692.1526783787167</v>
      </c>
      <c r="CB154" s="35">
        <f ca="1">_xlfn.NORM.INV(RAND(),Satokasvi!$H$13,Satokasvi!$I$13)</f>
        <v>201.14922144738776</v>
      </c>
      <c r="CC154" s="35">
        <f ca="1">_xlfn.NORM.INV(RAND(),Satokasvi!$H$13,Satokasvi!$I$13)</f>
        <v>198.50537689157994</v>
      </c>
      <c r="CD154" s="35">
        <f ca="1">_xlfn.NORM.INV(RAND(),Satokasvi!$H$13,Satokasvi!$I$13)</f>
        <v>224.01078351958938</v>
      </c>
      <c r="CE154" s="35">
        <f ca="1">_xlfn.NORM.INV(RAND(),Satokasvi!$H$13,Satokasvi!$I$13)</f>
        <v>159.25214246451438</v>
      </c>
      <c r="CF154" s="35">
        <f ca="1">_xlfn.NORM.INV(RAND(),Satokasvi!$H$13,Satokasvi!$I$13)</f>
        <v>152.75539060191204</v>
      </c>
      <c r="CG154" s="35">
        <f ca="1">_xlfn.NORM.INV(RAND(),Satokasvi!$H$13,Satokasvi!$I$13)</f>
        <v>225.32045565191558</v>
      </c>
      <c r="CH154" s="35">
        <f ca="1">_xlfn.NORM.INV(RAND(),Satokasvi!$H$13,Satokasvi!$I$13)</f>
        <v>172.66143104487367</v>
      </c>
      <c r="CI154" s="35">
        <f ca="1">_xlfn.NORM.INV(RAND(),Satokasvi!$H$13,Satokasvi!$I$13)</f>
        <v>249.26237854845152</v>
      </c>
      <c r="CJ154" s="35">
        <f ca="1">_xlfn.NORM.INV(RAND(),Satokasvi!$H$13,Satokasvi!$I$13)</f>
        <v>248.63741924702495</v>
      </c>
      <c r="CK154" s="35">
        <f ca="1">_xlfn.NORM.INV(RAND(),Satokasvi!$H$13,Satokasvi!$I$13)</f>
        <v>107.76287466593426</v>
      </c>
      <c r="CL154" s="35">
        <f ca="1">_xlfn.NORM.INV(RAND(),Satokasvi!$H$13,Satokasvi!$I$13)</f>
        <v>149.06991202487305</v>
      </c>
      <c r="CM154" s="35">
        <f ca="1">_xlfn.NORM.INV(RAND(),Satokasvi!$H$13,Satokasvi!$I$13)</f>
        <v>230.5143144096985</v>
      </c>
      <c r="CN154" s="35">
        <f ca="1">_xlfn.NORM.INV(RAND(),Satokasvi!$H$13,Satokasvi!$I$13)</f>
        <v>161.99233072677197</v>
      </c>
      <c r="CO154" s="35">
        <f ca="1">_xlfn.NORM.INV(RAND(),Satokasvi!$H$13,Satokasvi!$I$13)</f>
        <v>142.91578687095114</v>
      </c>
      <c r="CP154" s="35">
        <f ca="1">_xlfn.NORM.INV(RAND(),Satokasvi!$H$13,Satokasvi!$I$13)</f>
        <v>213.36560782394884</v>
      </c>
      <c r="CQ154" s="35">
        <f ca="1">_xlfn.NORM.INV(RAND(),Satokasvi!$H$13,Satokasvi!$I$13)</f>
        <v>212.43863376145214</v>
      </c>
      <c r="CR154" s="35">
        <f ca="1">_xlfn.NORM.INV(RAND(),Satokasvi!$H$13,Satokasvi!$I$13)</f>
        <v>262.75140457180623</v>
      </c>
      <c r="CS154" s="35">
        <f ca="1">_xlfn.NORM.INV(RAND(),Satokasvi!$H$13,Satokasvi!$I$13)</f>
        <v>204.69094310455492</v>
      </c>
      <c r="CT154" s="35">
        <f ca="1">_xlfn.NORM.INV(RAND(),Satokasvi!$H$13,Satokasvi!$I$13)</f>
        <v>224.33946044883052</v>
      </c>
      <c r="CU154" s="35">
        <f ca="1">_xlfn.NORM.INV(RAND(),Satokasvi!$H$13,Satokasvi!$I$13)</f>
        <v>265.01852696664605</v>
      </c>
      <c r="CV154" s="35">
        <f ca="1">_xlfn.NORM.INV(RAND(),Satokasvi!$H$13,Satokasvi!$I$13)</f>
        <v>253.21789768549783</v>
      </c>
      <c r="CW154" s="35">
        <f ca="1">_xlfn.NORM.INV(RAND(),Satokasvi!$H$13,Satokasvi!$I$13)</f>
        <v>170.0703494560083</v>
      </c>
      <c r="CX154" s="35">
        <f ca="1">_xlfn.NORM.INV(RAND(),Satokasvi!$H$13,Satokasvi!$I$13)</f>
        <v>187.2857614585848</v>
      </c>
      <c r="CY154" s="35">
        <f ca="1">_xlfn.NORM.INV(RAND(),Satokasvi!$H$13,Satokasvi!$I$13)</f>
        <v>153.06298521364914</v>
      </c>
      <c r="CZ154" s="35">
        <f ca="1">_xlfn.NORM.INV(RAND(),Satokasvi!$H$13,Satokasvi!$I$13)</f>
        <v>199.13241345154688</v>
      </c>
      <c r="DB154" s="37">
        <f ca="1">(AB154*(CB154/1000)+(Satokasvi!$E$28-Satokasvi!$E$7))/(1+$C$13)^DB$61</f>
        <v>243.3979072428744</v>
      </c>
      <c r="DC154" s="37">
        <f ca="1">(AC154*(CC154/1000)+(Satokasvi!$E$28-Satokasvi!$E$7))/(1+$C$13)^DC$61</f>
        <v>247.83967533442814</v>
      </c>
      <c r="DD154" s="37">
        <f ca="1">(AD154*(CD154/1000)+(Satokasvi!$E$28-Satokasvi!$E$7))/(1+$C$13)^DD$61</f>
        <v>280.90042984038809</v>
      </c>
      <c r="DE154" s="37">
        <f ca="1">(AE154*(CE154/1000)+(Satokasvi!$E$28-Satokasvi!$E$7))/(1+$C$13)^DE$61</f>
        <v>-235.44906769765757</v>
      </c>
      <c r="DF154" s="37">
        <f ca="1">(AF154*(CF154/1000)+(Satokasvi!$E$28-Satokasvi!$E$7))/(1+$C$13)^DF$61</f>
        <v>102.98615894682011</v>
      </c>
      <c r="DG154" s="37">
        <f ca="1">(AG154*(CG154/1000)+(Satokasvi!$E$28-Satokasvi!$E$7))/(1+$C$13)^DG$61</f>
        <v>253.64536627254603</v>
      </c>
      <c r="DH154" s="37">
        <f ca="1">(AH154*(CH154/1000)+(Satokasvi!$E$28-Satokasvi!$E$7))/(1+$C$13)^DH$61</f>
        <v>120.69227900482083</v>
      </c>
      <c r="DI154" s="37">
        <f ca="1">(AI154*(CI154/1000)+(Satokasvi!$E$28-Satokasvi!$E$7))/(1+$C$13)^DI$61</f>
        <v>-209.19344709319299</v>
      </c>
      <c r="DJ154" s="37">
        <f ca="1">(AJ154*(CJ154/1000)+(Satokasvi!$E$28-Satokasvi!$E$7))/(1+$C$13)^DJ$61</f>
        <v>311.51373516906227</v>
      </c>
      <c r="DK154" s="37">
        <f ca="1">(AK154*(CK154/1000)+(Satokasvi!$E$28-Satokasvi!$E$7))/(1+$C$13)^DK$61</f>
        <v>4.7103453815171665</v>
      </c>
      <c r="DL154" s="37">
        <f ca="1">(AL154*(CL154/1000)+(Satokasvi!$E$28-Satokasvi!$E$7))/(1+$C$13)^DL$61</f>
        <v>119.48883257996147</v>
      </c>
      <c r="DM154" s="37">
        <f ca="1">(AM154*(CM154/1000)+(Satokasvi!$E$28-Satokasvi!$E$7))/(1+$C$13)^DM$61</f>
        <v>235.19580565342869</v>
      </c>
      <c r="DN154" s="37">
        <f ca="1">(AN154*(CN154/1000)+(Satokasvi!$E$28-Satokasvi!$E$7))/(1+$C$13)^DN$61</f>
        <v>88.036565282268214</v>
      </c>
      <c r="DO154" s="37">
        <f ca="1">(AO154*(CO154/1000)+(Satokasvi!$E$28-Satokasvi!$E$7))/(1+$C$13)^DO$61</f>
        <v>107.14713473558125</v>
      </c>
      <c r="DP154" s="37">
        <f ca="1">(AP154*(CP154/1000)+(Satokasvi!$E$28-Satokasvi!$E$7))/(1+$C$13)^DP$61</f>
        <v>175.52187058143605</v>
      </c>
      <c r="DQ154" s="37">
        <f ca="1">(AQ154*(CQ154/1000)+(Satokasvi!$E$28-Satokasvi!$E$7))/(1+$C$13)^DQ$61</f>
        <v>184.93785780711295</v>
      </c>
      <c r="DR154" s="37">
        <f ca="1">(AR154*(CR154/1000)+(Satokasvi!$E$28-Satokasvi!$E$7))/(1+$C$13)^DR$61</f>
        <v>247.77839140759963</v>
      </c>
      <c r="DS154" s="37">
        <f ca="1">(AS154*(CS154/1000)+(Satokasvi!$E$28-Satokasvi!$E$7))/(1+$C$13)^DS$61</f>
        <v>163.11271686879493</v>
      </c>
      <c r="DT154" s="37">
        <f ca="1">(AT154*(CT154/1000)+(Satokasvi!$E$28-Satokasvi!$E$7))/(1+$C$13)^DT$61</f>
        <v>-151.12579710516013</v>
      </c>
      <c r="DU154" s="37">
        <f ca="1">(AU154*(CU154/1000)+(Satokasvi!$E$28-Satokasvi!$E$7))/(1+$C$13)^DU$61</f>
        <v>208.90480082635585</v>
      </c>
      <c r="DV154" s="37">
        <f ca="1">(AV154*(CV154/1000)+(Satokasvi!$E$28-Satokasvi!$E$7))/(1+$C$13)^DV$61</f>
        <v>187.46444160184672</v>
      </c>
      <c r="DW154" s="37">
        <f ca="1">(AW154*(CW154/1000)+(Satokasvi!$E$28-Satokasvi!$E$7))/(1+$C$13)^DW$61</f>
        <v>71.721594275939793</v>
      </c>
      <c r="DX154" s="37">
        <f ca="1">(AX154*(CX154/1000)+(Satokasvi!$E$28-Satokasvi!$E$7))/(1+$C$13)^DX$61</f>
        <v>99.846089086199271</v>
      </c>
      <c r="DY154" s="37">
        <f ca="1">(AY154*(CY154/1000)+(Satokasvi!$E$28-Satokasvi!$E$7))/(1+$C$13)^DY$61</f>
        <v>76.781790492021415</v>
      </c>
      <c r="DZ154" s="37">
        <f ca="1">(AZ154*(CZ154/1000)+(Satokasvi!$E$28-Satokasvi!$E$7))/(1+$C$13)^DZ$61</f>
        <v>129.47641504195772</v>
      </c>
      <c r="EB154" s="37">
        <f ca="1">IF(C$11="x",Toimenpiteet!$E$115,BB154*(CB154/1000)+(Satokasvi!$E$28-Satokasvi!$E$7)+IF(C$8="x",Toimenpiteet!$E$29,0)+IF(C$9="x",Toimenpiteet!$E$60,0)+IF(C$10="x",Toimenpiteet!$E$88,0))/(1+$C$13)^EB$61</f>
        <v>243.3979072428744</v>
      </c>
      <c r="EC154" s="37">
        <f ca="1">IF(D$11="x",Toimenpiteet!$E$115,BC154*(CC154/1000)+(Satokasvi!$E$28-Satokasvi!$E$7)+IF(D$8="x",Toimenpiteet!$E$29,0)+IF(D$9="x",Toimenpiteet!$E$60,0)+IF(D$10="x",Toimenpiteet!$E$88,0))/(1+$C$13)^EC$61</f>
        <v>247.83967533442814</v>
      </c>
      <c r="ED154" s="37">
        <f ca="1">IF(E$11="x",Toimenpiteet!$E$115,BD154*(CD154/1000)+(Satokasvi!$E$28-Satokasvi!$E$7)+IF(E$8="x",Toimenpiteet!$E$29,0)+IF(E$9="x",Toimenpiteet!$E$60,0)+IF(E$10="x",Toimenpiteet!$E$88,0))/(1+$C$13)^ED$61</f>
        <v>280.90042984038809</v>
      </c>
      <c r="EE154" s="37">
        <f ca="1">IF(F$11="x",Toimenpiteet!$E$115,BE154*(CE154/1000)+(Satokasvi!$E$28-Satokasvi!$E$7)+IF(F$8="x",Toimenpiteet!$E$29,0)+IF(F$9="x",Toimenpiteet!$E$60,0)+IF(F$10="x",Toimenpiteet!$E$88,0))/(1+$C$13)^EE$61</f>
        <v>-235.44906769765757</v>
      </c>
      <c r="EF154" s="37">
        <f ca="1">IF(G$11="x",Toimenpiteet!$E$115,BF154*(CF154/1000)+(Satokasvi!$E$28-Satokasvi!$E$7)+IF(G$8="x",Toimenpiteet!$E$29,0)+IF(G$9="x",Toimenpiteet!$E$60,0)+IF(G$10="x",Toimenpiteet!$E$88,0))/(1+$C$13)^EF$61</f>
        <v>102.98615894682011</v>
      </c>
      <c r="EG154" s="37">
        <f ca="1">IF(H$11="x",Toimenpiteet!$E$115,BG154*(CG154/1000)+(Satokasvi!$E$28-Satokasvi!$E$7)+IF(H$8="x",Toimenpiteet!$E$29,0)+IF(H$9="x",Toimenpiteet!$E$60,0)+IF(H$10="x",Toimenpiteet!$E$88,0))/(1+$C$13)^EG$61</f>
        <v>253.64536627254603</v>
      </c>
      <c r="EH154" s="37">
        <f ca="1">IF(I$11="x",Toimenpiteet!$E$115,BH154*(CH154/1000)+(Satokasvi!$E$28-Satokasvi!$E$7)+IF(I$8="x",Toimenpiteet!$E$29,0)+IF(I$9="x",Toimenpiteet!$E$60,0)+IF(I$10="x",Toimenpiteet!$E$88,0))/(1+$C$13)^EH$61</f>
        <v>120.69227900482083</v>
      </c>
      <c r="EI154" s="37">
        <f ca="1">IF(J$11="x",Toimenpiteet!$E$115,BI154*(CI154/1000)+(Satokasvi!$E$28-Satokasvi!$E$7)+IF(J$8="x",Toimenpiteet!$E$29,0)+IF(J$9="x",Toimenpiteet!$E$60,0)+IF(J$10="x",Toimenpiteet!$E$88,0))/(1+$C$13)^EI$61</f>
        <v>-209.19344709319299</v>
      </c>
      <c r="EJ154" s="37">
        <f ca="1">IF(K$11="x",Toimenpiteet!$E$115,BJ154*(CJ154/1000)+(Satokasvi!$E$28-Satokasvi!$E$7)+IF(K$8="x",Toimenpiteet!$E$29,0)+IF(K$9="x",Toimenpiteet!$E$60,0)+IF(K$10="x",Toimenpiteet!$E$88,0))/(1+$C$13)^EJ$61</f>
        <v>311.51373516906227</v>
      </c>
      <c r="EK154" s="37">
        <f ca="1">IF(L$11="x",Toimenpiteet!$E$115,BK154*(CK154/1000)+(Satokasvi!$E$28-Satokasvi!$E$7)+IF(L$8="x",Toimenpiteet!$E$29,0)+IF(L$9="x",Toimenpiteet!$E$60,0)+IF(L$10="x",Toimenpiteet!$E$88,0))/(1+$C$13)^EK$61</f>
        <v>4.7103453815171665</v>
      </c>
      <c r="EL154" s="37">
        <f ca="1">IF(M$11="x",Toimenpiteet!$E$115,BL154*(CL154/1000)+(Satokasvi!$E$28-Satokasvi!$E$7)+IF(M$8="x",Toimenpiteet!$E$29,0)+IF(M$9="x",Toimenpiteet!$E$60,0)+IF(M$10="x",Toimenpiteet!$E$88,0))/(1+$C$13)^EL$61</f>
        <v>119.48883257996147</v>
      </c>
      <c r="EM154" s="37">
        <f ca="1">IF(N$11="x",Toimenpiteet!$E$115,BM154*(CM154/1000)+(Satokasvi!$E$28-Satokasvi!$E$7)+IF(N$8="x",Toimenpiteet!$E$29,0)+IF(N$9="x",Toimenpiteet!$E$60,0)+IF(N$10="x",Toimenpiteet!$E$88,0))/(1+$C$13)^EM$61</f>
        <v>235.19580565342869</v>
      </c>
      <c r="EN154" s="37">
        <f ca="1">IF(O$11="x",Toimenpiteet!$E$115,BN154*(CN154/1000)+(Satokasvi!$E$28-Satokasvi!$E$7)+IF(O$8="x",Toimenpiteet!$E$29,0)+IF(O$9="x",Toimenpiteet!$E$60,0)+IF(O$10="x",Toimenpiteet!$E$88,0))/(1+$C$13)^EN$61</f>
        <v>88.036565282268214</v>
      </c>
      <c r="EO154" s="37">
        <f ca="1">IF(P$11="x",Toimenpiteet!$E$115,BO154*(CO154/1000)+(Satokasvi!$E$28-Satokasvi!$E$7)+IF(P$8="x",Toimenpiteet!$E$29,0)+IF(P$9="x",Toimenpiteet!$E$60,0)+IF(P$10="x",Toimenpiteet!$E$88,0))/(1+$C$13)^EO$61</f>
        <v>107.14713473558125</v>
      </c>
      <c r="EP154" s="37">
        <f ca="1">IF(Q$11="x",Toimenpiteet!$E$115,BP154*(CP154/1000)+(Satokasvi!$E$28-Satokasvi!$E$7)+IF(Q$8="x",Toimenpiteet!$E$29,0)+IF(Q$9="x",Toimenpiteet!$E$60,0)+IF(Q$10="x",Toimenpiteet!$E$88,0))/(1+$C$13)^EP$61</f>
        <v>175.52187058143605</v>
      </c>
      <c r="EQ154" s="37">
        <f ca="1">IF(R$11="x",Toimenpiteet!$E$115,BQ154*(CQ154/1000)+(Satokasvi!$E$28-Satokasvi!$E$7)+IF(R$8="x",Toimenpiteet!$E$29,0)+IF(R$9="x",Toimenpiteet!$E$60,0)+IF(R$10="x",Toimenpiteet!$E$88,0))/(1+$C$13)^EQ$61</f>
        <v>184.93785780711295</v>
      </c>
      <c r="ER154" s="37">
        <f ca="1">IF(S$11="x",Toimenpiteet!$E$115,BR154*(CR154/1000)+(Satokasvi!$E$28-Satokasvi!$E$7)+IF(S$8="x",Toimenpiteet!$E$29,0)+IF(S$9="x",Toimenpiteet!$E$60,0)+IF(S$10="x",Toimenpiteet!$E$88,0))/(1+$C$13)^ER$61</f>
        <v>247.77839140759963</v>
      </c>
      <c r="ES154" s="37">
        <f ca="1">IF(T$11="x",Toimenpiteet!$E$115,BS154*(CS154/1000)+(Satokasvi!$E$28-Satokasvi!$E$7)+IF(T$8="x",Toimenpiteet!$E$29,0)+IF(T$9="x",Toimenpiteet!$E$60,0)+IF(T$10="x",Toimenpiteet!$E$88,0))/(1+$C$13)^ES$61</f>
        <v>163.11271686879493</v>
      </c>
      <c r="ET154" s="37">
        <f ca="1">IF(U$11="x",Toimenpiteet!$E$115,BT154*(CT154/1000)+(Satokasvi!$E$28-Satokasvi!$E$7)+IF(U$8="x",Toimenpiteet!$E$29,0)+IF(U$9="x",Toimenpiteet!$E$60,0)+IF(U$10="x",Toimenpiteet!$E$88,0))/(1+$C$13)^ET$61</f>
        <v>-151.12579710516013</v>
      </c>
      <c r="EU154" s="37">
        <f ca="1">IF(V$11="x",Toimenpiteet!$E$115,BU154*(CU154/1000)+(Satokasvi!$E$28-Satokasvi!$E$7)+IF(V$8="x",Toimenpiteet!$E$29,0)+IF(V$9="x",Toimenpiteet!$E$60,0)+IF(V$10="x",Toimenpiteet!$E$88,0))/(1+$C$13)^EU$61</f>
        <v>208.90480082635585</v>
      </c>
      <c r="EV154" s="37">
        <f ca="1">IF(W$11="x",Toimenpiteet!$E$115,BV154*(CV154/1000)+(Satokasvi!$E$28-Satokasvi!$E$7)+IF(W$8="x",Toimenpiteet!$E$29,0)+IF(W$9="x",Toimenpiteet!$E$60,0)+IF(W$10="x",Toimenpiteet!$E$88,0))/(1+$C$13)^EV$61</f>
        <v>187.46444160184672</v>
      </c>
      <c r="EW154" s="37">
        <f ca="1">IF(X$11="x",Toimenpiteet!$E$115,BW154*(CW154/1000)+(Satokasvi!$E$28-Satokasvi!$E$7)+IF(X$8="x",Toimenpiteet!$E$29,0)+IF(X$9="x",Toimenpiteet!$E$60,0)+IF(X$10="x",Toimenpiteet!$E$88,0))/(1+$C$13)^EW$61</f>
        <v>71.721594275939793</v>
      </c>
      <c r="EX154" s="37">
        <f ca="1">IF(Y$11="x",Toimenpiteet!$E$115,BX154*(CX154/1000)+(Satokasvi!$E$28-Satokasvi!$E$7)+IF(Y$8="x",Toimenpiteet!$E$29,0)+IF(Y$9="x",Toimenpiteet!$E$60,0)+IF(Y$10="x",Toimenpiteet!$E$88,0))/(1+$C$13)^EX$61</f>
        <v>99.846089086199271</v>
      </c>
      <c r="EY154" s="37">
        <f ca="1">IF(Z$11="x",Toimenpiteet!$E$115,BY154*(CY154/1000)+(Satokasvi!$E$28-Satokasvi!$E$7)+IF(Z$8="x",Toimenpiteet!$E$29,0)+IF(Z$9="x",Toimenpiteet!$E$60,0)+IF(Z$10="x",Toimenpiteet!$E$88,0))/(1+$C$13)^EY$61</f>
        <v>76.781790492021415</v>
      </c>
      <c r="EZ154" s="37">
        <f ca="1">IF(AA$11="x",Toimenpiteet!$E$115,BZ154*(CZ154/1000)+(Satokasvi!$E$28-Satokasvi!$E$7)+IF(AA$8="x",Toimenpiteet!$E$29,0)+IF(AA$9="x",Toimenpiteet!$E$60,0)+IF(AA$10="x",Toimenpiteet!$E$88,0))/(1+$C$13)^EZ$61</f>
        <v>129.47641504195772</v>
      </c>
      <c r="FA154" s="37"/>
      <c r="FB154" s="37">
        <f t="shared" ca="1" si="118"/>
        <v>243.3979072428744</v>
      </c>
      <c r="FC154" s="37">
        <f t="shared" ca="1" si="119"/>
        <v>491.23758257730253</v>
      </c>
      <c r="FD154" s="37">
        <f t="shared" ca="1" si="120"/>
        <v>772.13801241769056</v>
      </c>
      <c r="FE154" s="37">
        <f t="shared" ca="1" si="121"/>
        <v>536.68894472003296</v>
      </c>
      <c r="FF154" s="37">
        <f t="shared" ca="1" si="122"/>
        <v>639.67510366685303</v>
      </c>
      <c r="FG154" s="37">
        <f t="shared" ca="1" si="123"/>
        <v>893.32046993939912</v>
      </c>
      <c r="FH154" s="37">
        <f t="shared" ca="1" si="124"/>
        <v>1014.01274894422</v>
      </c>
      <c r="FI154" s="37">
        <f t="shared" ca="1" si="125"/>
        <v>804.81930185102703</v>
      </c>
      <c r="FJ154" s="37">
        <f t="shared" ca="1" si="126"/>
        <v>1116.3330370200893</v>
      </c>
      <c r="FK154" s="37">
        <f t="shared" ca="1" si="127"/>
        <v>1121.0433824016063</v>
      </c>
      <c r="FL154" s="37">
        <f t="shared" ca="1" si="128"/>
        <v>1240.5322149815679</v>
      </c>
      <c r="FM154" s="37">
        <f t="shared" ca="1" si="129"/>
        <v>1475.7280206349965</v>
      </c>
      <c r="FN154" s="37">
        <f t="shared" ca="1" si="130"/>
        <v>1563.7645859172646</v>
      </c>
      <c r="FO154" s="37">
        <f t="shared" ca="1" si="131"/>
        <v>1670.9117206528458</v>
      </c>
      <c r="FP154" s="37">
        <f t="shared" ca="1" si="132"/>
        <v>1846.4335912342819</v>
      </c>
      <c r="FQ154" s="37">
        <f t="shared" ca="1" si="133"/>
        <v>2031.371449041395</v>
      </c>
      <c r="FR154" s="37">
        <f t="shared" ca="1" si="134"/>
        <v>2279.1498404489944</v>
      </c>
      <c r="FS154" s="37">
        <f t="shared" ca="1" si="135"/>
        <v>2442.2625573177893</v>
      </c>
      <c r="FT154" s="37">
        <f t="shared" ca="1" si="136"/>
        <v>2291.1367602126293</v>
      </c>
      <c r="FU154" s="37">
        <f t="shared" ca="1" si="137"/>
        <v>2500.041561038985</v>
      </c>
      <c r="FV154" s="37">
        <f t="shared" ca="1" si="138"/>
        <v>2687.5060026408319</v>
      </c>
      <c r="FW154" s="37">
        <f t="shared" ca="1" si="139"/>
        <v>2759.2275969167717</v>
      </c>
      <c r="FX154" s="37">
        <f t="shared" ca="1" si="140"/>
        <v>2859.073686002971</v>
      </c>
      <c r="FY154" s="37">
        <f t="shared" ca="1" si="141"/>
        <v>2935.8554764949927</v>
      </c>
      <c r="FZ154" s="37">
        <f t="shared" ca="1" si="142"/>
        <v>3065.3318915369505</v>
      </c>
      <c r="GA154" s="37"/>
      <c r="GB154" s="37">
        <f t="shared" ca="1" si="143"/>
        <v>243.3979072428744</v>
      </c>
      <c r="GC154" s="37">
        <f t="shared" ca="1" si="144"/>
        <v>491.23758257730253</v>
      </c>
      <c r="GD154" s="37">
        <f t="shared" ca="1" si="94"/>
        <v>772.13801241769056</v>
      </c>
      <c r="GE154" s="37">
        <f t="shared" ca="1" si="95"/>
        <v>536.68894472003296</v>
      </c>
      <c r="GF154" s="37">
        <f t="shared" ca="1" si="96"/>
        <v>639.67510366685303</v>
      </c>
      <c r="GG154" s="37">
        <f t="shared" ca="1" si="97"/>
        <v>893.32046993939912</v>
      </c>
      <c r="GH154" s="37">
        <f t="shared" ca="1" si="98"/>
        <v>1014.01274894422</v>
      </c>
      <c r="GI154" s="37">
        <f t="shared" ca="1" si="99"/>
        <v>804.81930185102703</v>
      </c>
      <c r="GJ154" s="37">
        <f t="shared" ca="1" si="100"/>
        <v>1116.3330370200893</v>
      </c>
      <c r="GK154" s="37">
        <f t="shared" ca="1" si="101"/>
        <v>1121.0433824016063</v>
      </c>
      <c r="GL154" s="37">
        <f t="shared" ca="1" si="102"/>
        <v>1240.5322149815679</v>
      </c>
      <c r="GM154" s="37">
        <f t="shared" ca="1" si="103"/>
        <v>1475.7280206349965</v>
      </c>
      <c r="GN154" s="37">
        <f t="shared" ca="1" si="104"/>
        <v>1563.7645859172646</v>
      </c>
      <c r="GO154" s="37">
        <f t="shared" ca="1" si="105"/>
        <v>1670.9117206528458</v>
      </c>
      <c r="GP154" s="37">
        <f t="shared" ca="1" si="106"/>
        <v>1846.4335912342819</v>
      </c>
      <c r="GQ154" s="37">
        <f t="shared" ca="1" si="107"/>
        <v>2031.371449041395</v>
      </c>
      <c r="GR154" s="37">
        <f t="shared" ca="1" si="108"/>
        <v>2279.1498404489944</v>
      </c>
      <c r="GS154" s="37">
        <f t="shared" ca="1" si="109"/>
        <v>2442.2625573177893</v>
      </c>
      <c r="GT154" s="37">
        <f t="shared" ca="1" si="110"/>
        <v>2291.1367602126293</v>
      </c>
      <c r="GU154" s="37">
        <f t="shared" ca="1" si="111"/>
        <v>2500.041561038985</v>
      </c>
      <c r="GV154" s="37">
        <f t="shared" ca="1" si="112"/>
        <v>2687.5060026408319</v>
      </c>
      <c r="GW154" s="37">
        <f t="shared" ca="1" si="113"/>
        <v>2759.2275969167717</v>
      </c>
      <c r="GX154" s="37">
        <f t="shared" ca="1" si="114"/>
        <v>2859.073686002971</v>
      </c>
      <c r="GY154" s="37">
        <f t="shared" ca="1" si="115"/>
        <v>2935.8554764949927</v>
      </c>
      <c r="GZ154" s="37">
        <f t="shared" ca="1" si="116"/>
        <v>3065.3318915369505</v>
      </c>
      <c r="HA154" s="37"/>
      <c r="HB154" s="37">
        <f t="shared" ca="1" si="147"/>
        <v>639.67510366685303</v>
      </c>
      <c r="HC154" s="37">
        <f t="shared" ca="1" si="145"/>
        <v>639.67510366685303</v>
      </c>
      <c r="HD154" s="37">
        <f t="shared" ca="1" si="146"/>
        <v>0</v>
      </c>
      <c r="HE154" s="5"/>
      <c r="HF154" s="37">
        <f t="shared" si="153"/>
        <v>0.27777777777777773</v>
      </c>
      <c r="HG154" s="37">
        <f>$HG$71</f>
        <v>-1.1111111111111103E-2</v>
      </c>
      <c r="HH154" s="19">
        <f>IF(C$11="x",0,Satokasvi!$H$6*(1+$HF154)*(1+_xlfn.XLOOKUP($HG154,$HG$67:$HG$76,HH$67:HH$76)))</f>
        <v>3190.8950617283949</v>
      </c>
      <c r="HI154" s="35">
        <f>IF(D$11="x",0,Satokasvi!$H$6*(1+$HF154)*(1+_xlfn.XLOOKUP($HG154,$HG$67:$HG$76,HI$67:HI$76)))</f>
        <v>3187.3456790123455</v>
      </c>
      <c r="HJ154" s="35">
        <f>IF(E$11="x",0,Satokasvi!$H$6*(1+$HF154)*(1+_xlfn.XLOOKUP($HG154,$HG$67:$HG$76,HJ$67:HJ$76)))</f>
        <v>3183.7962962962961</v>
      </c>
      <c r="HK154" s="35">
        <f>IF(F$11="x",0,Satokasvi!$H$6*(1+$HF154)*(1+_xlfn.XLOOKUP($HG154,$HG$67:$HG$76,HK$67:HK$76)))</f>
        <v>3180.2469135802467</v>
      </c>
      <c r="HL154" s="35">
        <f>IF(G$11="x",0,Satokasvi!$H$6*(1+$HF154)*(1+_xlfn.XLOOKUP($HG154,$HG$67:$HG$76,HL$67:HL$76)))</f>
        <v>3176.6975308641977</v>
      </c>
      <c r="HM154" s="35">
        <f>IF(H$11="x",0,Satokasvi!$H$6*(1+$HF154)*(1+_xlfn.XLOOKUP($HG154,$HG$67:$HG$76,HM$67:HM$76)))</f>
        <v>3173.1481481481478</v>
      </c>
      <c r="HN154" s="35">
        <f>IF(I$11="x",0,Satokasvi!$H$6*(1+$HF154)*(1+_xlfn.XLOOKUP($HG154,$HG$67:$HG$76,HN$67:HN$76)))</f>
        <v>3169.5987654320988</v>
      </c>
      <c r="HO154" s="35">
        <f>IF(J$11="x",0,Satokasvi!$H$6*(1+$HF154)*(1+_xlfn.XLOOKUP($HG154,$HG$67:$HG$76,HO$67:HO$76)))</f>
        <v>3166.0493827160494</v>
      </c>
      <c r="HP154" s="35">
        <f>IF(K$11="x",0,Satokasvi!$H$6*(1+$HF154)*(1+_xlfn.XLOOKUP($HG154,$HG$67:$HG$76,HP$67:HP$76)))</f>
        <v>3162.5</v>
      </c>
      <c r="HQ154" s="35">
        <f>IF(L$11="x",0,Satokasvi!$H$6*(1+$HF154)*(1+_xlfn.XLOOKUP($HG154,$HG$67:$HG$76,HQ$67:HQ$76)))</f>
        <v>3158.9506172839506</v>
      </c>
      <c r="HR154" s="35">
        <f>IF(M$11="x",0,Satokasvi!$H$6*(1+$HF154)*(1+_xlfn.XLOOKUP($HG154,$HG$67:$HG$76,HR$67:HR$76)))</f>
        <v>3158.9506172839506</v>
      </c>
      <c r="HS154" s="35">
        <f>IF(N$11="x",0,Satokasvi!$H$6*(1+$HF154)*(1+_xlfn.XLOOKUP($HG154,$HG$67:$HG$76,HS$67:HS$76)))</f>
        <v>3158.9506172839506</v>
      </c>
      <c r="HT154" s="35">
        <f>IF(O$11="x",0,Satokasvi!$H$6*(1+$HF154)*(1+_xlfn.XLOOKUP($HG154,$HG$67:$HG$76,HT$67:HT$76)))</f>
        <v>3158.9506172839506</v>
      </c>
      <c r="HU154" s="35">
        <f>IF(P$11="x",0,Satokasvi!$H$6*(1+$HF154)*(1+_xlfn.XLOOKUP($HG154,$HG$67:$HG$76,HU$67:HU$76)))</f>
        <v>3158.9506172839506</v>
      </c>
      <c r="HV154" s="35">
        <f>IF(Q$11="x",0,Satokasvi!$H$6*(1+$HF154)*(1+_xlfn.XLOOKUP($HG154,$HG$67:$HG$76,HV$67:HV$76)))</f>
        <v>3158.9506172839506</v>
      </c>
      <c r="HW154" s="35">
        <f>IF(R$11="x",0,Satokasvi!$H$6*(1+$HF154)*(1+_xlfn.XLOOKUP($HG154,$HG$67:$HG$76,HW$67:HW$76)))</f>
        <v>3158.9506172839506</v>
      </c>
      <c r="HX154" s="35">
        <f>IF(S$11="x",0,Satokasvi!$H$6*(1+$HF154)*(1+_xlfn.XLOOKUP($HG154,$HG$67:$HG$76,HX$67:HX$76)))</f>
        <v>3158.9506172839506</v>
      </c>
      <c r="HY154" s="35">
        <f>IF(T$11="x",0,Satokasvi!$H$6*(1+$HF154)*(1+_xlfn.XLOOKUP($HG154,$HG$67:$HG$76,HY$67:HY$76)))</f>
        <v>3158.9506172839506</v>
      </c>
      <c r="HZ154" s="35">
        <f>IF(U$11="x",0,Satokasvi!$H$6*(1+$HF154)*(1+_xlfn.XLOOKUP($HG154,$HG$67:$HG$76,HZ$67:HZ$76)))</f>
        <v>3158.9506172839506</v>
      </c>
      <c r="IA154" s="35">
        <f>IF(V$11="x",0,Satokasvi!$H$6*(1+$HF154)*(1+_xlfn.XLOOKUP($HG154,$HG$67:$HG$76,IA$67:IA$76)))</f>
        <v>3158.9506172839506</v>
      </c>
      <c r="IB154" s="35">
        <f>IF(W$11="x",0,Satokasvi!$H$6*(1+$HF154)*(1+_xlfn.XLOOKUP($HG154,$HG$67:$HG$76,IB$67:IB$76)))</f>
        <v>3158.9506172839506</v>
      </c>
      <c r="IC154" s="35">
        <f>IF(X$11="x",0,Satokasvi!$H$6*(1+$HF154)*(1+_xlfn.XLOOKUP($HG154,$HG$67:$HG$76,IC$67:IC$76)))</f>
        <v>3158.9506172839506</v>
      </c>
      <c r="ID154" s="35">
        <f>IF(Y$11="x",0,Satokasvi!$H$6*(1+$HF154)*(1+_xlfn.XLOOKUP($HG154,$HG$67:$HG$76,ID$67:ID$76)))</f>
        <v>3158.9506172839506</v>
      </c>
      <c r="IE154" s="35">
        <f>IF(Z$11="x",0,Satokasvi!$H$6*(1+$HF154)*(1+_xlfn.XLOOKUP($HG154,$HG$67:$HG$76,IE$67:IE$76)))</f>
        <v>3158.9506172839506</v>
      </c>
      <c r="IF154" s="35">
        <f>IF(AA$11="x",0,Satokasvi!$H$6*(1+$HF154)*(1+_xlfn.XLOOKUP($HG154,$HG$67:$HG$76,IF$67:IF$76)))</f>
        <v>3158.9506172839506</v>
      </c>
    </row>
    <row r="155" spans="2:240" x14ac:dyDescent="0.35">
      <c r="B155" s="15">
        <f t="shared" ca="1" si="151"/>
        <v>0.88694224603175442</v>
      </c>
      <c r="C155" s="15">
        <f t="shared" ca="1" si="151"/>
        <v>0.76925233019812422</v>
      </c>
      <c r="D155" s="15">
        <f t="shared" ca="1" si="151"/>
        <v>0.12367718831537289</v>
      </c>
      <c r="E155" s="15">
        <f t="shared" ca="1" si="151"/>
        <v>0.78737109775518843</v>
      </c>
      <c r="F155" s="15">
        <f t="shared" ca="1" si="151"/>
        <v>0.33996703222481917</v>
      </c>
      <c r="G155" s="15">
        <f t="shared" ca="1" si="151"/>
        <v>0.14107942386324257</v>
      </c>
      <c r="H155" s="15">
        <f t="shared" ca="1" si="151"/>
        <v>0.95454978453421935</v>
      </c>
      <c r="I155" s="15">
        <f t="shared" ca="1" si="151"/>
        <v>0.18285799637374844</v>
      </c>
      <c r="J155" s="15">
        <f t="shared" ca="1" si="151"/>
        <v>0.18549388362079111</v>
      </c>
      <c r="K155" s="15">
        <f t="shared" ca="1" si="151"/>
        <v>0.97135146521136684</v>
      </c>
      <c r="L155" s="15">
        <f t="shared" ca="1" si="151"/>
        <v>0.97767040055298315</v>
      </c>
      <c r="M155" s="15">
        <f t="shared" ca="1" si="151"/>
        <v>0.5206981452452597</v>
      </c>
      <c r="N155" s="15">
        <f t="shared" ca="1" si="151"/>
        <v>0.18803948477317178</v>
      </c>
      <c r="O155" s="15">
        <f t="shared" ca="1" si="151"/>
        <v>0.72015571649487897</v>
      </c>
      <c r="P155" s="15">
        <f t="shared" ca="1" si="151"/>
        <v>0.74750339004273825</v>
      </c>
      <c r="Q155" s="15">
        <f t="shared" ca="1" si="151"/>
        <v>0.92115975001197936</v>
      </c>
      <c r="R155" s="15">
        <f t="shared" ca="1" si="150"/>
        <v>0.68175033212714287</v>
      </c>
      <c r="S155" s="15">
        <f t="shared" ca="1" si="150"/>
        <v>7.6002883078845618E-2</v>
      </c>
      <c r="T155" s="15">
        <f t="shared" ca="1" si="152"/>
        <v>0.74137331431019737</v>
      </c>
      <c r="U155" s="15">
        <f t="shared" ca="1" si="152"/>
        <v>0.50126278622007392</v>
      </c>
      <c r="V155" s="15">
        <f t="shared" ca="1" si="152"/>
        <v>0.91093230003867853</v>
      </c>
      <c r="W155" s="15">
        <f t="shared" ca="1" si="152"/>
        <v>0.19466839033741645</v>
      </c>
      <c r="X155" s="15">
        <f t="shared" ca="1" si="152"/>
        <v>8.1182691848151189E-2</v>
      </c>
      <c r="Y155" s="15">
        <f t="shared" ca="1" si="152"/>
        <v>0.68127530543840953</v>
      </c>
      <c r="Z155" s="15">
        <f t="shared" ca="1" si="152"/>
        <v>0.4679341464816863</v>
      </c>
      <c r="AB155" s="5">
        <f ca="1">_xlfn.NORM.INV(B155,Satokasvi!$H$8,Satokasvi!$I$8)*_xlfn.BINOM.INV(1,(1-Satokasvi!$H$15),B155)</f>
        <v>2802.6064753776855</v>
      </c>
      <c r="AC155" s="5">
        <f ca="1">_xlfn.NORM.INV(C155,Satokasvi!$H$8,Satokasvi!$I$8)*_xlfn.BINOM.INV(1,(1-Satokasvi!$H$15),C155)</f>
        <v>2684.0966983074304</v>
      </c>
      <c r="AD155" s="5">
        <f ca="1">_xlfn.NORM.INV(D155,Satokasvi!$H$8,Satokasvi!$I$8)*_xlfn.BINOM.INV(1,(1-Satokasvi!$H$15),D155)</f>
        <v>0</v>
      </c>
      <c r="AE155" s="5">
        <f ca="1">_xlfn.NORM.INV(E155,Satokasvi!$H$8,Satokasvi!$I$8)*_xlfn.BINOM.INV(1,(1-Satokasvi!$H$15),E155)</f>
        <v>2699.3331876496559</v>
      </c>
      <c r="AF155" s="5">
        <f ca="1">_xlfn.NORM.INV(F155,Satokasvi!$H$8,Satokasvi!$I$8)*_xlfn.BINOM.INV(1,(1-Satokasvi!$H$15),F155)</f>
        <v>2396.8617234683857</v>
      </c>
      <c r="AG155" s="5">
        <f ca="1">_xlfn.NORM.INV(G155,Satokasvi!$H$8,Satokasvi!$I$8)*_xlfn.BINOM.INV(1,(1-Satokasvi!$H$15),G155)</f>
        <v>0</v>
      </c>
      <c r="AH155" s="5">
        <f ca="1">_xlfn.NORM.INV(H155,Satokasvi!$H$8,Satokasvi!$I$8)*_xlfn.BINOM.INV(1,(1-Satokasvi!$H$15),H155)</f>
        <v>2922.6667361964078</v>
      </c>
      <c r="AI155" s="5">
        <f ca="1">_xlfn.NORM.INV(I155,Satokasvi!$H$8,Satokasvi!$I$8)*_xlfn.BINOM.INV(1,(1-Satokasvi!$H$15),I155)</f>
        <v>0</v>
      </c>
      <c r="AJ155" s="5">
        <f ca="1">_xlfn.NORM.INV(J155,Satokasvi!$H$8,Satokasvi!$I$8)*_xlfn.BINOM.INV(1,(1-Satokasvi!$H$15),J155)</f>
        <v>0</v>
      </c>
      <c r="AK155" s="5">
        <f ca="1">_xlfn.NORM.INV(K155,Satokasvi!$H$8,Satokasvi!$I$8)*_xlfn.BINOM.INV(1,(1-Satokasvi!$H$15),K155)</f>
        <v>2975.2594348805324</v>
      </c>
      <c r="AL155" s="5">
        <f ca="1">_xlfn.NORM.INV(L155,Satokasvi!$H$8,Satokasvi!$I$8)*_xlfn.BINOM.INV(1,(1-Satokasvi!$H$15),L155)</f>
        <v>3001.96258199145</v>
      </c>
      <c r="AM155" s="5">
        <f ca="1">_xlfn.NORM.INV(M155,Satokasvi!$H$8,Satokasvi!$I$8)*_xlfn.BINOM.INV(1,(1-Satokasvi!$H$15),M155)</f>
        <v>2512.9764635749575</v>
      </c>
      <c r="AN155" s="5">
        <f ca="1">_xlfn.NORM.INV(N155,Satokasvi!$H$8,Satokasvi!$I$8)*_xlfn.BINOM.INV(1,(1-Satokasvi!$H$15),N155)</f>
        <v>0</v>
      </c>
      <c r="AO155" s="5">
        <f ca="1">_xlfn.NORM.INV(O155,Satokasvi!$H$8,Satokasvi!$I$8)*_xlfn.BINOM.INV(1,(1-Satokasvi!$H$15),O155)</f>
        <v>2645.8260383562483</v>
      </c>
      <c r="AP155" s="5">
        <f ca="1">_xlfn.NORM.INV(P155,Satokasvi!$H$8,Satokasvi!$I$8)*_xlfn.BINOM.INV(1,(1-Satokasvi!$H$15),P155)</f>
        <v>2666.6634796119947</v>
      </c>
      <c r="AQ155" s="5">
        <f ca="1">_xlfn.NORM.INV(Q155,Satokasvi!$H$8,Satokasvi!$I$8)*_xlfn.BINOM.INV(1,(1-Satokasvi!$H$15),Q155)</f>
        <v>2853.2289354322388</v>
      </c>
      <c r="AR155" s="5">
        <f ca="1">_xlfn.NORM.INV(R155,Satokasvi!$H$8,Satokasvi!$I$8)*_xlfn.BINOM.INV(1,(1-Satokasvi!$H$15),R155)</f>
        <v>2618.1497360943977</v>
      </c>
      <c r="AS155" s="5">
        <f ca="1">_xlfn.NORM.INV(S155,Satokasvi!$H$8,Satokasvi!$I$8)*_xlfn.BINOM.INV(1,(1-Satokasvi!$H$15),S155)</f>
        <v>0</v>
      </c>
      <c r="AT155" s="5">
        <f ca="1">_xlfn.NORM.INV(T155,Satokasvi!$H$8,Satokasvi!$I$8)*_xlfn.BINOM.INV(1,(1-Satokasvi!$H$15),T155)</f>
        <v>2661.8962616788795</v>
      </c>
      <c r="AU155" s="5">
        <f ca="1">_xlfn.NORM.INV(U155,Satokasvi!$H$8,Satokasvi!$I$8)*_xlfn.BINOM.INV(1,(1-Satokasvi!$H$15),U155)</f>
        <v>2500.7913352324595</v>
      </c>
      <c r="AV155" s="5">
        <f ca="1">_xlfn.NORM.INV(V155,Satokasvi!$H$8,Satokasvi!$I$8)*_xlfn.BINOM.INV(1,(1-Satokasvi!$H$15),V155)</f>
        <v>2836.6295926420339</v>
      </c>
      <c r="AW155" s="5">
        <f ca="1">_xlfn.NORM.INV(W155,Satokasvi!$H$8,Satokasvi!$I$8)*_xlfn.BINOM.INV(1,(1-Satokasvi!$H$15),W155)</f>
        <v>0</v>
      </c>
      <c r="AX155" s="5">
        <f ca="1">_xlfn.NORM.INV(X155,Satokasvi!$H$8,Satokasvi!$I$8)*_xlfn.BINOM.INV(1,(1-Satokasvi!$H$15),X155)</f>
        <v>0</v>
      </c>
      <c r="AY155" s="5">
        <f ca="1">_xlfn.NORM.INV(Y155,Satokasvi!$H$8,Satokasvi!$I$8)*_xlfn.BINOM.INV(1,(1-Satokasvi!$H$15),Y155)</f>
        <v>2617.8169913004567</v>
      </c>
      <c r="AZ155" s="5">
        <f ca="1">_xlfn.NORM.INV(Z155,Satokasvi!$H$8,Satokasvi!$I$8)*_xlfn.BINOM.INV(1,(1-Satokasvi!$H$15),Z155)</f>
        <v>2479.8840206711693</v>
      </c>
      <c r="BB155" s="5">
        <f ca="1">IF(C$11="x",0,_xlfn.NORM.INV(B155,Satokasvi!$H$8,Satokasvi!$I$8)*IF(C$8="x",(1+Toimenpiteet!$C$7),1)*IF(C$9="x",(1+Toimenpiteet!$C$34),1)*(1+C$30)*_xlfn.BINOM.INV(1,(1-(Satokasvi!$H$15*(1+C$41))),B155))</f>
        <v>2802.6064753776855</v>
      </c>
      <c r="BC155" s="5">
        <f ca="1">IF(D$11="x",0,_xlfn.NORM.INV(C155,Satokasvi!$H$8,Satokasvi!$I$8)*IF(D$8="x",(1+Toimenpiteet!$C$7),1)*IF(D$9="x",(1+Toimenpiteet!$C$34),1)*(1+D$30)*_xlfn.BINOM.INV(1,(1-(Satokasvi!$H$15*(1+D$41))),C155))</f>
        <v>2684.0966983074304</v>
      </c>
      <c r="BD155" s="5">
        <f ca="1">IF(E$11="x",0,_xlfn.NORM.INV(D155,Satokasvi!$H$8,Satokasvi!$I$8)*IF(E$8="x",(1+Toimenpiteet!$C$7),1)*IF(E$9="x",(1+Toimenpiteet!$C$34),1)*(1+E$30)*_xlfn.BINOM.INV(1,(1-(Satokasvi!$H$15*(1+E$41))),D155))</f>
        <v>0</v>
      </c>
      <c r="BE155" s="5">
        <f ca="1">IF(F$11="x",0,_xlfn.NORM.INV(E155,Satokasvi!$H$8,Satokasvi!$I$8)*IF(F$8="x",(1+Toimenpiteet!$C$7),1)*IF(F$9="x",(1+Toimenpiteet!$C$34),1)*(1+F$30)*_xlfn.BINOM.INV(1,(1-(Satokasvi!$H$15*(1+F$41))),E155))</f>
        <v>2699.3331876496559</v>
      </c>
      <c r="BF155" s="5">
        <f ca="1">IF(G$11="x",0,_xlfn.NORM.INV(F155,Satokasvi!$H$8,Satokasvi!$I$8)*IF(G$8="x",(1+Toimenpiteet!$C$7),1)*IF(G$9="x",(1+Toimenpiteet!$C$34),1)*(1+G$30)*_xlfn.BINOM.INV(1,(1-(Satokasvi!$H$15*(1+G$41))),F155))</f>
        <v>2396.8617234683857</v>
      </c>
      <c r="BG155" s="5">
        <f ca="1">IF(H$11="x",0,_xlfn.NORM.INV(G155,Satokasvi!$H$8,Satokasvi!$I$8)*IF(H$8="x",(1+Toimenpiteet!$C$7),1)*IF(H$9="x",(1+Toimenpiteet!$C$34),1)*(1+H$30)*_xlfn.BINOM.INV(1,(1-(Satokasvi!$H$15*(1+H$41))),G155))</f>
        <v>0</v>
      </c>
      <c r="BH155" s="5">
        <f ca="1">IF(I$11="x",0,_xlfn.NORM.INV(H155,Satokasvi!$H$8,Satokasvi!$I$8)*IF(I$8="x",(1+Toimenpiteet!$C$7),1)*IF(I$9="x",(1+Toimenpiteet!$C$34),1)*(1+I$30)*_xlfn.BINOM.INV(1,(1-(Satokasvi!$H$15*(1+I$41))),H155))</f>
        <v>2922.6667361964078</v>
      </c>
      <c r="BI155" s="5">
        <f ca="1">IF(J$11="x",0,_xlfn.NORM.INV(I155,Satokasvi!$H$8,Satokasvi!$I$8)*IF(J$8="x",(1+Toimenpiteet!$C$7),1)*IF(J$9="x",(1+Toimenpiteet!$C$34),1)*(1+J$30)*_xlfn.BINOM.INV(1,(1-(Satokasvi!$H$15*(1+J$41))),I155))</f>
        <v>0</v>
      </c>
      <c r="BJ155" s="5">
        <f ca="1">IF(K$11="x",0,_xlfn.NORM.INV(J155,Satokasvi!$H$8,Satokasvi!$I$8)*IF(K$8="x",(1+Toimenpiteet!$C$7),1)*IF(K$9="x",(1+Toimenpiteet!$C$34),1)*(1+K$30)*_xlfn.BINOM.INV(1,(1-(Satokasvi!$H$15*(1+K$41))),J155))</f>
        <v>0</v>
      </c>
      <c r="BK155" s="5">
        <f ca="1">IF(L$11="x",0,_xlfn.NORM.INV(K155,Satokasvi!$H$8,Satokasvi!$I$8)*IF(L$8="x",(1+Toimenpiteet!$C$7),1)*IF(L$9="x",(1+Toimenpiteet!$C$34),1)*(1+L$30)*_xlfn.BINOM.INV(1,(1-(Satokasvi!$H$15*(1+L$41))),K155))</f>
        <v>2975.2594348805324</v>
      </c>
      <c r="BL155" s="5">
        <f ca="1">IF(M$11="x",0,_xlfn.NORM.INV(L155,Satokasvi!$H$8,Satokasvi!$I$8)*IF(M$8="x",(1+Toimenpiteet!$C$7),1)*IF(M$9="x",(1+Toimenpiteet!$C$34),1)*(1+M$30)*_xlfn.BINOM.INV(1,(1-(Satokasvi!$H$15*(1+M$41))),L155))</f>
        <v>3001.96258199145</v>
      </c>
      <c r="BM155" s="5">
        <f ca="1">IF(N$11="x",0,_xlfn.NORM.INV(M155,Satokasvi!$H$8,Satokasvi!$I$8)*IF(N$8="x",(1+Toimenpiteet!$C$7),1)*IF(N$9="x",(1+Toimenpiteet!$C$34),1)*(1+N$30)*_xlfn.BINOM.INV(1,(1-(Satokasvi!$H$15*(1+N$41))),M155))</f>
        <v>2512.9764635749575</v>
      </c>
      <c r="BN155" s="5">
        <f ca="1">IF(O$11="x",0,_xlfn.NORM.INV(N155,Satokasvi!$H$8,Satokasvi!$I$8)*IF(O$8="x",(1+Toimenpiteet!$C$7),1)*IF(O$9="x",(1+Toimenpiteet!$C$34),1)*(1+O$30)*_xlfn.BINOM.INV(1,(1-(Satokasvi!$H$15*(1+O$41))),N155))</f>
        <v>0</v>
      </c>
      <c r="BO155" s="5">
        <f ca="1">IF(P$11="x",0,_xlfn.NORM.INV(O155,Satokasvi!$H$8,Satokasvi!$I$8)*IF(P$8="x",(1+Toimenpiteet!$C$7),1)*IF(P$9="x",(1+Toimenpiteet!$C$34),1)*(1+P$30)*_xlfn.BINOM.INV(1,(1-(Satokasvi!$H$15*(1+P$41))),O155))</f>
        <v>2645.8260383562483</v>
      </c>
      <c r="BP155" s="5">
        <f ca="1">IF(Q$11="x",0,_xlfn.NORM.INV(P155,Satokasvi!$H$8,Satokasvi!$I$8)*IF(Q$8="x",(1+Toimenpiteet!$C$7),1)*IF(Q$9="x",(1+Toimenpiteet!$C$34),1)*(1+Q$30)*_xlfn.BINOM.INV(1,(1-(Satokasvi!$H$15*(1+Q$41))),P155))</f>
        <v>2666.6634796119947</v>
      </c>
      <c r="BQ155" s="5">
        <f ca="1">IF(R$11="x",0,_xlfn.NORM.INV(Q155,Satokasvi!$H$8,Satokasvi!$I$8)*IF(R$8="x",(1+Toimenpiteet!$C$7),1)*IF(R$9="x",(1+Toimenpiteet!$C$34),1)*(1+R$30)*_xlfn.BINOM.INV(1,(1-(Satokasvi!$H$15*(1+R$41))),Q155))</f>
        <v>2853.2289354322388</v>
      </c>
      <c r="BR155" s="5">
        <f ca="1">IF(S$11="x",0,_xlfn.NORM.INV(R155,Satokasvi!$H$8,Satokasvi!$I$8)*IF(S$8="x",(1+Toimenpiteet!$C$7),1)*IF(S$9="x",(1+Toimenpiteet!$C$34),1)*(1+S$30)*_xlfn.BINOM.INV(1,(1-(Satokasvi!$H$15*(1+S$41))),R155))</f>
        <v>2618.1497360943977</v>
      </c>
      <c r="BS155" s="5">
        <f ca="1">IF(T$11="x",0,_xlfn.NORM.INV(S155,Satokasvi!$H$8,Satokasvi!$I$8)*IF(T$8="x",(1+Toimenpiteet!$C$7),1)*IF(T$9="x",(1+Toimenpiteet!$C$34),1)*(1+T$30)*_xlfn.BINOM.INV(1,(1-(Satokasvi!$H$15*(1+T$41))),S155))</f>
        <v>0</v>
      </c>
      <c r="BT155" s="5">
        <f ca="1">IF(U$11="x",0,_xlfn.NORM.INV(T155,Satokasvi!$H$8,Satokasvi!$I$8)*IF(U$8="x",(1+Toimenpiteet!$C$7),1)*IF(U$9="x",(1+Toimenpiteet!$C$34),1)*(1+U$30)*_xlfn.BINOM.INV(1,(1-(Satokasvi!$H$15*(1+U$41))),T155))</f>
        <v>2661.8962616788795</v>
      </c>
      <c r="BU155" s="5">
        <f ca="1">IF(V$11="x",0,_xlfn.NORM.INV(U155,Satokasvi!$H$8,Satokasvi!$I$8)*IF(V$8="x",(1+Toimenpiteet!$C$7),1)*IF(V$9="x",(1+Toimenpiteet!$C$34),1)*(1+V$30)*_xlfn.BINOM.INV(1,(1-(Satokasvi!$H$15*(1+V$41))),U155))</f>
        <v>2500.7913352324595</v>
      </c>
      <c r="BV155" s="5">
        <f ca="1">IF(W$11="x",0,_xlfn.NORM.INV(V155,Satokasvi!$H$8,Satokasvi!$I$8)*IF(W$8="x",(1+Toimenpiteet!$C$7),1)*IF(W$9="x",(1+Toimenpiteet!$C$34),1)*(1+W$30)*_xlfn.BINOM.INV(1,(1-(Satokasvi!$H$15*(1+W$41))),V155))</f>
        <v>2836.6295926420339</v>
      </c>
      <c r="BW155" s="5">
        <f ca="1">IF(X$11="x",0,_xlfn.NORM.INV(W155,Satokasvi!$H$8,Satokasvi!$I$8)*IF(X$8="x",(1+Toimenpiteet!$C$7),1)*IF(X$9="x",(1+Toimenpiteet!$C$34),1)*(1+X$30)*_xlfn.BINOM.INV(1,(1-(Satokasvi!$H$15*(1+X$41))),W155))</f>
        <v>0</v>
      </c>
      <c r="BX155" s="5">
        <f ca="1">IF(Y$11="x",0,_xlfn.NORM.INV(X155,Satokasvi!$H$8,Satokasvi!$I$8)*IF(Y$8="x",(1+Toimenpiteet!$C$7),1)*IF(Y$9="x",(1+Toimenpiteet!$C$34),1)*(1+Y$30)*_xlfn.BINOM.INV(1,(1-(Satokasvi!$H$15*(1+Y$41))),X155))</f>
        <v>0</v>
      </c>
      <c r="BY155" s="5">
        <f ca="1">IF(Z$11="x",0,_xlfn.NORM.INV(Y155,Satokasvi!$H$8,Satokasvi!$I$8)*IF(Z$8="x",(1+Toimenpiteet!$C$7),1)*IF(Z$9="x",(1+Toimenpiteet!$C$34),1)*(1+Z$30)*_xlfn.BINOM.INV(1,(1-(Satokasvi!$H$15*(1+Z$41))),Y155))</f>
        <v>2617.8169913004567</v>
      </c>
      <c r="BZ155" s="5">
        <f ca="1">IF(AA$11="x",0,_xlfn.NORM.INV(Z155,Satokasvi!$H$8,Satokasvi!$I$8)*IF(AA$8="x",(1+Toimenpiteet!$C$7),1)*IF(AA$9="x",(1+Toimenpiteet!$C$34),1)*(1+AA$30)*_xlfn.BINOM.INV(1,(1-(Satokasvi!$H$15*(1+AA$41))),Z155))</f>
        <v>2479.8840206711693</v>
      </c>
      <c r="CB155" s="35">
        <f ca="1">_xlfn.NORM.INV(RAND(),Satokasvi!$H$13,Satokasvi!$I$13)</f>
        <v>171.02300448373313</v>
      </c>
      <c r="CC155" s="35">
        <f ca="1">_xlfn.NORM.INV(RAND(),Satokasvi!$H$13,Satokasvi!$I$13)</f>
        <v>308.17019505269479</v>
      </c>
      <c r="CD155" s="35">
        <f ca="1">_xlfn.NORM.INV(RAND(),Satokasvi!$H$13,Satokasvi!$I$13)</f>
        <v>217.20004386811689</v>
      </c>
      <c r="CE155" s="35">
        <f ca="1">_xlfn.NORM.INV(RAND(),Satokasvi!$H$13,Satokasvi!$I$13)</f>
        <v>231.38752510915938</v>
      </c>
      <c r="CF155" s="35">
        <f ca="1">_xlfn.NORM.INV(RAND(),Satokasvi!$H$13,Satokasvi!$I$13)</f>
        <v>239.59926674753859</v>
      </c>
      <c r="CG155" s="35">
        <f ca="1">_xlfn.NORM.INV(RAND(),Satokasvi!$H$13,Satokasvi!$I$13)</f>
        <v>206.78963172819178</v>
      </c>
      <c r="CH155" s="35">
        <f ca="1">_xlfn.NORM.INV(RAND(),Satokasvi!$H$13,Satokasvi!$I$13)</f>
        <v>142.07671819487868</v>
      </c>
      <c r="CI155" s="35">
        <f ca="1">_xlfn.NORM.INV(RAND(),Satokasvi!$H$13,Satokasvi!$I$13)</f>
        <v>237.24953922844975</v>
      </c>
      <c r="CJ155" s="35">
        <f ca="1">_xlfn.NORM.INV(RAND(),Satokasvi!$H$13,Satokasvi!$I$13)</f>
        <v>295.24139810985258</v>
      </c>
      <c r="CK155" s="35">
        <f ca="1">_xlfn.NORM.INV(RAND(),Satokasvi!$H$13,Satokasvi!$I$13)</f>
        <v>236.40059712065533</v>
      </c>
      <c r="CL155" s="35">
        <f ca="1">_xlfn.NORM.INV(RAND(),Satokasvi!$H$13,Satokasvi!$I$13)</f>
        <v>190.12139268926515</v>
      </c>
      <c r="CM155" s="35">
        <f ca="1">_xlfn.NORM.INV(RAND(),Satokasvi!$H$13,Satokasvi!$I$13)</f>
        <v>159.82672419963706</v>
      </c>
      <c r="CN155" s="35">
        <f ca="1">_xlfn.NORM.INV(RAND(),Satokasvi!$H$13,Satokasvi!$I$13)</f>
        <v>144.98456751658139</v>
      </c>
      <c r="CO155" s="35">
        <f ca="1">_xlfn.NORM.INV(RAND(),Satokasvi!$H$13,Satokasvi!$I$13)</f>
        <v>194.09300555545425</v>
      </c>
      <c r="CP155" s="35">
        <f ca="1">_xlfn.NORM.INV(RAND(),Satokasvi!$H$13,Satokasvi!$I$13)</f>
        <v>238.98344215681038</v>
      </c>
      <c r="CQ155" s="35">
        <f ca="1">_xlfn.NORM.INV(RAND(),Satokasvi!$H$13,Satokasvi!$I$13)</f>
        <v>183.79625345126362</v>
      </c>
      <c r="CR155" s="35">
        <f ca="1">_xlfn.NORM.INV(RAND(),Satokasvi!$H$13,Satokasvi!$I$13)</f>
        <v>235.23505309924712</v>
      </c>
      <c r="CS155" s="35">
        <f ca="1">_xlfn.NORM.INV(RAND(),Satokasvi!$H$13,Satokasvi!$I$13)</f>
        <v>197.21027535659726</v>
      </c>
      <c r="CT155" s="35">
        <f ca="1">_xlfn.NORM.INV(RAND(),Satokasvi!$H$13,Satokasvi!$I$13)</f>
        <v>185.81092992289564</v>
      </c>
      <c r="CU155" s="35">
        <f ca="1">_xlfn.NORM.INV(RAND(),Satokasvi!$H$13,Satokasvi!$I$13)</f>
        <v>190.27774014346377</v>
      </c>
      <c r="CV155" s="35">
        <f ca="1">_xlfn.NORM.INV(RAND(),Satokasvi!$H$13,Satokasvi!$I$13)</f>
        <v>232.86044300143845</v>
      </c>
      <c r="CW155" s="35">
        <f ca="1">_xlfn.NORM.INV(RAND(),Satokasvi!$H$13,Satokasvi!$I$13)</f>
        <v>86.80689747567483</v>
      </c>
      <c r="CX155" s="35">
        <f ca="1">_xlfn.NORM.INV(RAND(),Satokasvi!$H$13,Satokasvi!$I$13)</f>
        <v>217.71895978649636</v>
      </c>
      <c r="CY155" s="35">
        <f ca="1">_xlfn.NORM.INV(RAND(),Satokasvi!$H$13,Satokasvi!$I$13)</f>
        <v>230.53078078972217</v>
      </c>
      <c r="CZ155" s="35">
        <f ca="1">_xlfn.NORM.INV(RAND(),Satokasvi!$H$13,Satokasvi!$I$13)</f>
        <v>169.07678370681325</v>
      </c>
      <c r="DB155" s="37">
        <f ca="1">(AB155*(CB155/1000)+(Satokasvi!$E$28-Satokasvi!$E$7))/(1+$C$13)^DB$61</f>
        <v>208.06813573267709</v>
      </c>
      <c r="DC155" s="37">
        <f ca="1">(AC155*(CC155/1000)+(Satokasvi!$E$28-Satokasvi!$E$7))/(1+$C$13)^DC$61</f>
        <v>529.88839952652927</v>
      </c>
      <c r="DD155" s="37">
        <f ca="1">(AD155*(CD155/1000)+(Satokasvi!$E$28-Satokasvi!$E$7))/(1+$C$13)^DD$61</f>
        <v>-242.51253972858729</v>
      </c>
      <c r="DE155" s="37">
        <f ca="1">(AE155*(CE155/1000)+(Satokasvi!$E$28-Satokasvi!$E$7))/(1+$C$13)^DE$61</f>
        <v>319.49285739955434</v>
      </c>
      <c r="DF155" s="37">
        <f ca="1">(AF155*(CF155/1000)+(Satokasvi!$E$28-Satokasvi!$E$7))/(1+$C$13)^DF$61</f>
        <v>266.79308913642529</v>
      </c>
      <c r="DG155" s="37">
        <f ca="1">(AG155*(CG155/1000)+(Satokasvi!$E$28-Satokasvi!$E$7))/(1+$C$13)^DG$61</f>
        <v>-221.93332802116842</v>
      </c>
      <c r="DH155" s="37">
        <f ca="1">(AH155*(CH155/1000)+(Satokasvi!$E$28-Satokasvi!$E$7))/(1+$C$13)^DH$61</f>
        <v>122.16122521167668</v>
      </c>
      <c r="DI155" s="37">
        <f ca="1">(AI155*(CI155/1000)+(Satokasvi!$E$28-Satokasvi!$E$7))/(1+$C$13)^DI$61</f>
        <v>-209.19344709319299</v>
      </c>
      <c r="DJ155" s="37">
        <f ca="1">(AJ155*(CJ155/1000)+(Satokasvi!$E$28-Satokasvi!$E$7))/(1+$C$13)^DJ$61</f>
        <v>-203.10043407106113</v>
      </c>
      <c r="DK155" s="37">
        <f ca="1">(AK155*(CK155/1000)+(Satokasvi!$E$28-Satokasvi!$E$7))/(1+$C$13)^DK$61</f>
        <v>326.17587949077085</v>
      </c>
      <c r="DL155" s="37">
        <f ca="1">(AL155*(CL155/1000)+(Satokasvi!$E$28-Satokasvi!$E$7))/(1+$C$13)^DL$61</f>
        <v>220.87113554681886</v>
      </c>
      <c r="DM155" s="37">
        <f ca="1">(AM155*(CM155/1000)+(Satokasvi!$E$28-Satokasvi!$E$7))/(1+$C$13)^DM$61</f>
        <v>95.837105242960575</v>
      </c>
      <c r="DN155" s="37">
        <f ca="1">(AN155*(CN155/1000)+(Satokasvi!$E$28-Satokasvi!$E$7))/(1+$C$13)^DN$61</f>
        <v>-180.45210509819213</v>
      </c>
      <c r="DO155" s="37">
        <f ca="1">(AO155*(CO155/1000)+(Satokasvi!$E$28-Satokasvi!$E$7))/(1+$C$13)^DO$61</f>
        <v>164.31179180808715</v>
      </c>
      <c r="DP155" s="37">
        <f ca="1">(AP155*(CP155/1000)+(Satokasvi!$E$28-Satokasvi!$E$7))/(1+$C$13)^DP$61</f>
        <v>238.95776860584522</v>
      </c>
      <c r="DQ155" s="37">
        <f ca="1">(AQ155*(CQ155/1000)+(Satokasvi!$E$28-Satokasvi!$E$7))/(1+$C$13)^DQ$61</f>
        <v>161.65747344845872</v>
      </c>
      <c r="DR155" s="37">
        <f ca="1">(AR155*(CR155/1000)+(Satokasvi!$E$28-Satokasvi!$E$7))/(1+$C$13)^DR$61</f>
        <v>212.28852880387947</v>
      </c>
      <c r="DS155" s="37">
        <f ca="1">(AS155*(CS155/1000)+(Satokasvi!$E$28-Satokasvi!$E$7))/(1+$C$13)^DS$61</f>
        <v>-155.65957101831492</v>
      </c>
      <c r="DT155" s="37">
        <f ca="1">(AT155*(CT155/1000)+(Satokasvi!$E$28-Satokasvi!$E$7))/(1+$C$13)^DT$61</f>
        <v>130.94304370259076</v>
      </c>
      <c r="DU155" s="37">
        <f ca="1">(AU155*(CU155/1000)+(Satokasvi!$E$28-Satokasvi!$E$7))/(1+$C$13)^DU$61</f>
        <v>116.73972222257969</v>
      </c>
      <c r="DV155" s="37">
        <f ca="1">(AV155*(CV155/1000)+(Satokasvi!$E$28-Satokasvi!$E$7))/(1+$C$13)^DV$61</f>
        <v>212.62160820591888</v>
      </c>
      <c r="DW155" s="37">
        <f ca="1">(AW155*(CW155/1000)+(Satokasvi!$E$28-Satokasvi!$E$7))/(1+$C$13)^DW$61</f>
        <v>-138.30151273388518</v>
      </c>
      <c r="DX155" s="37">
        <f ca="1">(AX155*(CX155/1000)+(Satokasvi!$E$28-Satokasvi!$E$7))/(1+$C$13)^DX$61</f>
        <v>-134.27331333386908</v>
      </c>
      <c r="DY155" s="37">
        <f ca="1">(AY155*(CY155/1000)+(Satokasvi!$E$28-Satokasvi!$E$7))/(1+$C$13)^DY$61</f>
        <v>166.51336891097446</v>
      </c>
      <c r="DZ155" s="37">
        <f ca="1">(AZ155*(CZ155/1000)+(Satokasvi!$E$28-Satokasvi!$E$7))/(1+$C$13)^DZ$61</f>
        <v>73.690152138762258</v>
      </c>
      <c r="EB155" s="37">
        <f ca="1">IF(C$11="x",Toimenpiteet!$E$115,BB155*(CB155/1000)+(Satokasvi!$E$28-Satokasvi!$E$7)+IF(C$8="x",Toimenpiteet!$E$29,0)+IF(C$9="x",Toimenpiteet!$E$60,0)+IF(C$10="x",Toimenpiteet!$E$88,0))/(1+$C$13)^EB$61</f>
        <v>208.06813573267709</v>
      </c>
      <c r="EC155" s="37">
        <f ca="1">IF(D$11="x",Toimenpiteet!$E$115,BC155*(CC155/1000)+(Satokasvi!$E$28-Satokasvi!$E$7)+IF(D$8="x",Toimenpiteet!$E$29,0)+IF(D$9="x",Toimenpiteet!$E$60,0)+IF(D$10="x",Toimenpiteet!$E$88,0))/(1+$C$13)^EC$61</f>
        <v>529.88839952652927</v>
      </c>
      <c r="ED155" s="37">
        <f ca="1">IF(E$11="x",Toimenpiteet!$E$115,BD155*(CD155/1000)+(Satokasvi!$E$28-Satokasvi!$E$7)+IF(E$8="x",Toimenpiteet!$E$29,0)+IF(E$9="x",Toimenpiteet!$E$60,0)+IF(E$10="x",Toimenpiteet!$E$88,0))/(1+$C$13)^ED$61</f>
        <v>-242.51253972858729</v>
      </c>
      <c r="EE155" s="37">
        <f ca="1">IF(F$11="x",Toimenpiteet!$E$115,BE155*(CE155/1000)+(Satokasvi!$E$28-Satokasvi!$E$7)+IF(F$8="x",Toimenpiteet!$E$29,0)+IF(F$9="x",Toimenpiteet!$E$60,0)+IF(F$10="x",Toimenpiteet!$E$88,0))/(1+$C$13)^EE$61</f>
        <v>319.49285739955434</v>
      </c>
      <c r="EF155" s="37">
        <f ca="1">IF(G$11="x",Toimenpiteet!$E$115,BF155*(CF155/1000)+(Satokasvi!$E$28-Satokasvi!$E$7)+IF(G$8="x",Toimenpiteet!$E$29,0)+IF(G$9="x",Toimenpiteet!$E$60,0)+IF(G$10="x",Toimenpiteet!$E$88,0))/(1+$C$13)^EF$61</f>
        <v>266.79308913642529</v>
      </c>
      <c r="EG155" s="37">
        <f ca="1">IF(H$11="x",Toimenpiteet!$E$115,BG155*(CG155/1000)+(Satokasvi!$E$28-Satokasvi!$E$7)+IF(H$8="x",Toimenpiteet!$E$29,0)+IF(H$9="x",Toimenpiteet!$E$60,0)+IF(H$10="x",Toimenpiteet!$E$88,0))/(1+$C$13)^EG$61</f>
        <v>-221.93332802116842</v>
      </c>
      <c r="EH155" s="37">
        <f ca="1">IF(I$11="x",Toimenpiteet!$E$115,BH155*(CH155/1000)+(Satokasvi!$E$28-Satokasvi!$E$7)+IF(I$8="x",Toimenpiteet!$E$29,0)+IF(I$9="x",Toimenpiteet!$E$60,0)+IF(I$10="x",Toimenpiteet!$E$88,0))/(1+$C$13)^EH$61</f>
        <v>122.16122521167668</v>
      </c>
      <c r="EI155" s="37">
        <f ca="1">IF(J$11="x",Toimenpiteet!$E$115,BI155*(CI155/1000)+(Satokasvi!$E$28-Satokasvi!$E$7)+IF(J$8="x",Toimenpiteet!$E$29,0)+IF(J$9="x",Toimenpiteet!$E$60,0)+IF(J$10="x",Toimenpiteet!$E$88,0))/(1+$C$13)^EI$61</f>
        <v>-209.19344709319299</v>
      </c>
      <c r="EJ155" s="37">
        <f ca="1">IF(K$11="x",Toimenpiteet!$E$115,BJ155*(CJ155/1000)+(Satokasvi!$E$28-Satokasvi!$E$7)+IF(K$8="x",Toimenpiteet!$E$29,0)+IF(K$9="x",Toimenpiteet!$E$60,0)+IF(K$10="x",Toimenpiteet!$E$88,0))/(1+$C$13)^EJ$61</f>
        <v>-203.10043407106113</v>
      </c>
      <c r="EK155" s="37">
        <f ca="1">IF(L$11="x",Toimenpiteet!$E$115,BK155*(CK155/1000)+(Satokasvi!$E$28-Satokasvi!$E$7)+IF(L$8="x",Toimenpiteet!$E$29,0)+IF(L$9="x",Toimenpiteet!$E$60,0)+IF(L$10="x",Toimenpiteet!$E$88,0))/(1+$C$13)^EK$61</f>
        <v>326.17587949077085</v>
      </c>
      <c r="EL155" s="37">
        <f ca="1">IF(M$11="x",Toimenpiteet!$E$115,BL155*(CL155/1000)+(Satokasvi!$E$28-Satokasvi!$E$7)+IF(M$8="x",Toimenpiteet!$E$29,0)+IF(M$9="x",Toimenpiteet!$E$60,0)+IF(M$10="x",Toimenpiteet!$E$88,0))/(1+$C$13)^EL$61</f>
        <v>220.87113554681886</v>
      </c>
      <c r="EM155" s="37">
        <f ca="1">IF(N$11="x",Toimenpiteet!$E$115,BM155*(CM155/1000)+(Satokasvi!$E$28-Satokasvi!$E$7)+IF(N$8="x",Toimenpiteet!$E$29,0)+IF(N$9="x",Toimenpiteet!$E$60,0)+IF(N$10="x",Toimenpiteet!$E$88,0))/(1+$C$13)^EM$61</f>
        <v>95.837105242960575</v>
      </c>
      <c r="EN155" s="37">
        <f ca="1">IF(O$11="x",Toimenpiteet!$E$115,BN155*(CN155/1000)+(Satokasvi!$E$28-Satokasvi!$E$7)+IF(O$8="x",Toimenpiteet!$E$29,0)+IF(O$9="x",Toimenpiteet!$E$60,0)+IF(O$10="x",Toimenpiteet!$E$88,0))/(1+$C$13)^EN$61</f>
        <v>-180.45210509819213</v>
      </c>
      <c r="EO155" s="37">
        <f ca="1">IF(P$11="x",Toimenpiteet!$E$115,BO155*(CO155/1000)+(Satokasvi!$E$28-Satokasvi!$E$7)+IF(P$8="x",Toimenpiteet!$E$29,0)+IF(P$9="x",Toimenpiteet!$E$60,0)+IF(P$10="x",Toimenpiteet!$E$88,0))/(1+$C$13)^EO$61</f>
        <v>164.31179180808715</v>
      </c>
      <c r="EP155" s="37">
        <f ca="1">IF(Q$11="x",Toimenpiteet!$E$115,BP155*(CP155/1000)+(Satokasvi!$E$28-Satokasvi!$E$7)+IF(Q$8="x",Toimenpiteet!$E$29,0)+IF(Q$9="x",Toimenpiteet!$E$60,0)+IF(Q$10="x",Toimenpiteet!$E$88,0))/(1+$C$13)^EP$61</f>
        <v>238.95776860584522</v>
      </c>
      <c r="EQ155" s="37">
        <f ca="1">IF(R$11="x",Toimenpiteet!$E$115,BQ155*(CQ155/1000)+(Satokasvi!$E$28-Satokasvi!$E$7)+IF(R$8="x",Toimenpiteet!$E$29,0)+IF(R$9="x",Toimenpiteet!$E$60,0)+IF(R$10="x",Toimenpiteet!$E$88,0))/(1+$C$13)^EQ$61</f>
        <v>161.65747344845872</v>
      </c>
      <c r="ER155" s="37">
        <f ca="1">IF(S$11="x",Toimenpiteet!$E$115,BR155*(CR155/1000)+(Satokasvi!$E$28-Satokasvi!$E$7)+IF(S$8="x",Toimenpiteet!$E$29,0)+IF(S$9="x",Toimenpiteet!$E$60,0)+IF(S$10="x",Toimenpiteet!$E$88,0))/(1+$C$13)^ER$61</f>
        <v>212.28852880387947</v>
      </c>
      <c r="ES155" s="37">
        <f ca="1">IF(T$11="x",Toimenpiteet!$E$115,BS155*(CS155/1000)+(Satokasvi!$E$28-Satokasvi!$E$7)+IF(T$8="x",Toimenpiteet!$E$29,0)+IF(T$9="x",Toimenpiteet!$E$60,0)+IF(T$10="x",Toimenpiteet!$E$88,0))/(1+$C$13)^ES$61</f>
        <v>-155.65957101831492</v>
      </c>
      <c r="ET155" s="37">
        <f ca="1">IF(U$11="x",Toimenpiteet!$E$115,BT155*(CT155/1000)+(Satokasvi!$E$28-Satokasvi!$E$7)+IF(U$8="x",Toimenpiteet!$E$29,0)+IF(U$9="x",Toimenpiteet!$E$60,0)+IF(U$10="x",Toimenpiteet!$E$88,0))/(1+$C$13)^ET$61</f>
        <v>130.94304370259076</v>
      </c>
      <c r="EU155" s="37">
        <f ca="1">IF(V$11="x",Toimenpiteet!$E$115,BU155*(CU155/1000)+(Satokasvi!$E$28-Satokasvi!$E$7)+IF(V$8="x",Toimenpiteet!$E$29,0)+IF(V$9="x",Toimenpiteet!$E$60,0)+IF(V$10="x",Toimenpiteet!$E$88,0))/(1+$C$13)^EU$61</f>
        <v>116.73972222257969</v>
      </c>
      <c r="EV155" s="37">
        <f ca="1">IF(W$11="x",Toimenpiteet!$E$115,BV155*(CV155/1000)+(Satokasvi!$E$28-Satokasvi!$E$7)+IF(W$8="x",Toimenpiteet!$E$29,0)+IF(W$9="x",Toimenpiteet!$E$60,0)+IF(W$10="x",Toimenpiteet!$E$88,0))/(1+$C$13)^EV$61</f>
        <v>212.62160820591888</v>
      </c>
      <c r="EW155" s="37">
        <f ca="1">IF(X$11="x",Toimenpiteet!$E$115,BW155*(CW155/1000)+(Satokasvi!$E$28-Satokasvi!$E$7)+IF(X$8="x",Toimenpiteet!$E$29,0)+IF(X$9="x",Toimenpiteet!$E$60,0)+IF(X$10="x",Toimenpiteet!$E$88,0))/(1+$C$13)^EW$61</f>
        <v>-138.30151273388518</v>
      </c>
      <c r="EX155" s="37">
        <f ca="1">IF(Y$11="x",Toimenpiteet!$E$115,BX155*(CX155/1000)+(Satokasvi!$E$28-Satokasvi!$E$7)+IF(Y$8="x",Toimenpiteet!$E$29,0)+IF(Y$9="x",Toimenpiteet!$E$60,0)+IF(Y$10="x",Toimenpiteet!$E$88,0))/(1+$C$13)^EX$61</f>
        <v>-134.27331333386908</v>
      </c>
      <c r="EY155" s="37">
        <f ca="1">IF(Z$11="x",Toimenpiteet!$E$115,BY155*(CY155/1000)+(Satokasvi!$E$28-Satokasvi!$E$7)+IF(Z$8="x",Toimenpiteet!$E$29,0)+IF(Z$9="x",Toimenpiteet!$E$60,0)+IF(Z$10="x",Toimenpiteet!$E$88,0))/(1+$C$13)^EY$61</f>
        <v>166.51336891097446</v>
      </c>
      <c r="EZ155" s="37">
        <f ca="1">IF(AA$11="x",Toimenpiteet!$E$115,BZ155*(CZ155/1000)+(Satokasvi!$E$28-Satokasvi!$E$7)+IF(AA$8="x",Toimenpiteet!$E$29,0)+IF(AA$9="x",Toimenpiteet!$E$60,0)+IF(AA$10="x",Toimenpiteet!$E$88,0))/(1+$C$13)^EZ$61</f>
        <v>73.690152138762258</v>
      </c>
      <c r="FA155" s="37"/>
      <c r="FB155" s="37">
        <f t="shared" ca="1" si="118"/>
        <v>208.06813573267709</v>
      </c>
      <c r="FC155" s="37">
        <f t="shared" ca="1" si="119"/>
        <v>737.95653525920636</v>
      </c>
      <c r="FD155" s="37">
        <f t="shared" ca="1" si="120"/>
        <v>495.44399553061908</v>
      </c>
      <c r="FE155" s="37">
        <f t="shared" ca="1" si="121"/>
        <v>814.93685293017347</v>
      </c>
      <c r="FF155" s="37">
        <f t="shared" ca="1" si="122"/>
        <v>1081.7299420665988</v>
      </c>
      <c r="FG155" s="37">
        <f t="shared" ca="1" si="123"/>
        <v>859.79661404543037</v>
      </c>
      <c r="FH155" s="37">
        <f t="shared" ca="1" si="124"/>
        <v>981.95783925710703</v>
      </c>
      <c r="FI155" s="37">
        <f t="shared" ca="1" si="125"/>
        <v>772.76439216391407</v>
      </c>
      <c r="FJ155" s="37">
        <f t="shared" ca="1" si="126"/>
        <v>569.66395809285291</v>
      </c>
      <c r="FK155" s="37">
        <f t="shared" ca="1" si="127"/>
        <v>895.83983758362376</v>
      </c>
      <c r="FL155" s="37">
        <f t="shared" ca="1" si="128"/>
        <v>1116.7109731304427</v>
      </c>
      <c r="FM155" s="37">
        <f t="shared" ca="1" si="129"/>
        <v>1212.5480783734033</v>
      </c>
      <c r="FN155" s="37">
        <f t="shared" ca="1" si="130"/>
        <v>1032.0959732752112</v>
      </c>
      <c r="FO155" s="37">
        <f t="shared" ca="1" si="131"/>
        <v>1196.4077650832983</v>
      </c>
      <c r="FP155" s="37">
        <f t="shared" ca="1" si="132"/>
        <v>1435.3655336891434</v>
      </c>
      <c r="FQ155" s="37">
        <f t="shared" ca="1" si="133"/>
        <v>1597.023007137602</v>
      </c>
      <c r="FR155" s="37">
        <f t="shared" ca="1" si="134"/>
        <v>1809.3115359414815</v>
      </c>
      <c r="FS155" s="37">
        <f t="shared" ca="1" si="135"/>
        <v>1653.6519649231666</v>
      </c>
      <c r="FT155" s="37">
        <f t="shared" ca="1" si="136"/>
        <v>1784.5950086257574</v>
      </c>
      <c r="FU155" s="37">
        <f t="shared" ca="1" si="137"/>
        <v>1901.3347308483371</v>
      </c>
      <c r="FV155" s="37">
        <f t="shared" ca="1" si="138"/>
        <v>2113.9563390542562</v>
      </c>
      <c r="FW155" s="37">
        <f t="shared" ca="1" si="139"/>
        <v>1975.6548263203711</v>
      </c>
      <c r="FX155" s="37">
        <f t="shared" ca="1" si="140"/>
        <v>1841.381512986502</v>
      </c>
      <c r="FY155" s="37">
        <f t="shared" ca="1" si="141"/>
        <v>2007.8948818974764</v>
      </c>
      <c r="FZ155" s="37">
        <f t="shared" ca="1" si="142"/>
        <v>2081.5850340362385</v>
      </c>
      <c r="GA155" s="37"/>
      <c r="GB155" s="37">
        <f t="shared" ca="1" si="143"/>
        <v>208.06813573267709</v>
      </c>
      <c r="GC155" s="37">
        <f t="shared" ca="1" si="144"/>
        <v>737.95653525920636</v>
      </c>
      <c r="GD155" s="37">
        <f t="shared" ca="1" si="94"/>
        <v>495.44399553061908</v>
      </c>
      <c r="GE155" s="37">
        <f t="shared" ca="1" si="95"/>
        <v>814.93685293017347</v>
      </c>
      <c r="GF155" s="37">
        <f t="shared" ca="1" si="96"/>
        <v>1081.7299420665988</v>
      </c>
      <c r="GG155" s="37">
        <f t="shared" ca="1" si="97"/>
        <v>859.79661404543037</v>
      </c>
      <c r="GH155" s="37">
        <f t="shared" ca="1" si="98"/>
        <v>981.95783925710703</v>
      </c>
      <c r="GI155" s="37">
        <f t="shared" ca="1" si="99"/>
        <v>772.76439216391407</v>
      </c>
      <c r="GJ155" s="37">
        <f t="shared" ca="1" si="100"/>
        <v>569.66395809285291</v>
      </c>
      <c r="GK155" s="37">
        <f t="shared" ca="1" si="101"/>
        <v>895.83983758362376</v>
      </c>
      <c r="GL155" s="37">
        <f t="shared" ca="1" si="102"/>
        <v>1116.7109731304427</v>
      </c>
      <c r="GM155" s="37">
        <f t="shared" ca="1" si="103"/>
        <v>1212.5480783734033</v>
      </c>
      <c r="GN155" s="37">
        <f t="shared" ca="1" si="104"/>
        <v>1032.0959732752112</v>
      </c>
      <c r="GO155" s="37">
        <f t="shared" ca="1" si="105"/>
        <v>1196.4077650832983</v>
      </c>
      <c r="GP155" s="37">
        <f t="shared" ca="1" si="106"/>
        <v>1435.3655336891434</v>
      </c>
      <c r="GQ155" s="37">
        <f t="shared" ca="1" si="107"/>
        <v>1597.023007137602</v>
      </c>
      <c r="GR155" s="37">
        <f t="shared" ca="1" si="108"/>
        <v>1809.3115359414815</v>
      </c>
      <c r="GS155" s="37">
        <f t="shared" ca="1" si="109"/>
        <v>1653.6519649231666</v>
      </c>
      <c r="GT155" s="37">
        <f t="shared" ca="1" si="110"/>
        <v>1784.5950086257574</v>
      </c>
      <c r="GU155" s="37">
        <f t="shared" ca="1" si="111"/>
        <v>1901.3347308483371</v>
      </c>
      <c r="GV155" s="37">
        <f t="shared" ca="1" si="112"/>
        <v>2113.9563390542562</v>
      </c>
      <c r="GW155" s="37">
        <f t="shared" ca="1" si="113"/>
        <v>1975.6548263203711</v>
      </c>
      <c r="GX155" s="37">
        <f t="shared" ca="1" si="114"/>
        <v>1841.381512986502</v>
      </c>
      <c r="GY155" s="37">
        <f t="shared" ca="1" si="115"/>
        <v>2007.8948818974764</v>
      </c>
      <c r="GZ155" s="37">
        <f t="shared" ca="1" si="116"/>
        <v>2081.5850340362385</v>
      </c>
      <c r="HA155" s="37"/>
      <c r="HB155" s="37">
        <f t="shared" ca="1" si="147"/>
        <v>1081.7299420665988</v>
      </c>
      <c r="HC155" s="37">
        <f t="shared" ca="1" si="145"/>
        <v>1081.7299420665988</v>
      </c>
      <c r="HD155" s="37">
        <f t="shared" ca="1" si="146"/>
        <v>0</v>
      </c>
      <c r="HE155" s="5"/>
      <c r="HF155" s="37">
        <f t="shared" si="153"/>
        <v>0.27777777777777773</v>
      </c>
      <c r="HG155" s="37">
        <f>$HG$72</f>
        <v>1.111111111111112E-2</v>
      </c>
      <c r="HH155" s="19">
        <f>IF(C$11="x",0,Satokasvi!$H$6*(1+$HF155)*(1+_xlfn.XLOOKUP($HG155,$HG$67:$HG$76,HH$67:HH$76)))</f>
        <v>3197.9938271604938</v>
      </c>
      <c r="HI155" s="35">
        <f>IF(D$11="x",0,Satokasvi!$H$6*(1+$HF155)*(1+_xlfn.XLOOKUP($HG155,$HG$67:$HG$76,HI$67:HI$76)))</f>
        <v>3201.5432098765427</v>
      </c>
      <c r="HJ155" s="35">
        <f>IF(E$11="x",0,Satokasvi!$H$6*(1+$HF155)*(1+_xlfn.XLOOKUP($HG155,$HG$67:$HG$76,HJ$67:HJ$76)))</f>
        <v>3205.0925925925926</v>
      </c>
      <c r="HK155" s="35">
        <f>IF(F$11="x",0,Satokasvi!$H$6*(1+$HF155)*(1+_xlfn.XLOOKUP($HG155,$HG$67:$HG$76,HK$67:HK$76)))</f>
        <v>3208.641975308642</v>
      </c>
      <c r="HL155" s="35">
        <f>IF(G$11="x",0,Satokasvi!$H$6*(1+$HF155)*(1+_xlfn.XLOOKUP($HG155,$HG$67:$HG$76,HL$67:HL$76)))</f>
        <v>3212.191358024691</v>
      </c>
      <c r="HM155" s="35">
        <f>IF(H$11="x",0,Satokasvi!$H$6*(1+$HF155)*(1+_xlfn.XLOOKUP($HG155,$HG$67:$HG$76,HM$67:HM$76)))</f>
        <v>3215.7407407407404</v>
      </c>
      <c r="HN155" s="35">
        <f>IF(I$11="x",0,Satokasvi!$H$6*(1+$HF155)*(1+_xlfn.XLOOKUP($HG155,$HG$67:$HG$76,HN$67:HN$76)))</f>
        <v>3219.2901234567903</v>
      </c>
      <c r="HO155" s="35">
        <f>IF(J$11="x",0,Satokasvi!$H$6*(1+$HF155)*(1+_xlfn.XLOOKUP($HG155,$HG$67:$HG$76,HO$67:HO$76)))</f>
        <v>3222.8395061728397</v>
      </c>
      <c r="HP155" s="35">
        <f>IF(K$11="x",0,Satokasvi!$H$6*(1+$HF155)*(1+_xlfn.XLOOKUP($HG155,$HG$67:$HG$76,HP$67:HP$76)))</f>
        <v>3226.3888888888887</v>
      </c>
      <c r="HQ155" s="35">
        <f>IF(L$11="x",0,Satokasvi!$H$6*(1+$HF155)*(1+_xlfn.XLOOKUP($HG155,$HG$67:$HG$76,HQ$67:HQ$76)))</f>
        <v>3229.9382716049381</v>
      </c>
      <c r="HR155" s="35">
        <f>IF(M$11="x",0,Satokasvi!$H$6*(1+$HF155)*(1+_xlfn.XLOOKUP($HG155,$HG$67:$HG$76,HR$67:HR$76)))</f>
        <v>3229.9382716049381</v>
      </c>
      <c r="HS155" s="35">
        <f>IF(N$11="x",0,Satokasvi!$H$6*(1+$HF155)*(1+_xlfn.XLOOKUP($HG155,$HG$67:$HG$76,HS$67:HS$76)))</f>
        <v>3229.9382716049381</v>
      </c>
      <c r="HT155" s="35">
        <f>IF(O$11="x",0,Satokasvi!$H$6*(1+$HF155)*(1+_xlfn.XLOOKUP($HG155,$HG$67:$HG$76,HT$67:HT$76)))</f>
        <v>3229.9382716049381</v>
      </c>
      <c r="HU155" s="35">
        <f>IF(P$11="x",0,Satokasvi!$H$6*(1+$HF155)*(1+_xlfn.XLOOKUP($HG155,$HG$67:$HG$76,HU$67:HU$76)))</f>
        <v>3229.9382716049381</v>
      </c>
      <c r="HV155" s="35">
        <f>IF(Q$11="x",0,Satokasvi!$H$6*(1+$HF155)*(1+_xlfn.XLOOKUP($HG155,$HG$67:$HG$76,HV$67:HV$76)))</f>
        <v>3229.9382716049381</v>
      </c>
      <c r="HW155" s="35">
        <f>IF(R$11="x",0,Satokasvi!$H$6*(1+$HF155)*(1+_xlfn.XLOOKUP($HG155,$HG$67:$HG$76,HW$67:HW$76)))</f>
        <v>3229.9382716049381</v>
      </c>
      <c r="HX155" s="35">
        <f>IF(S$11="x",0,Satokasvi!$H$6*(1+$HF155)*(1+_xlfn.XLOOKUP($HG155,$HG$67:$HG$76,HX$67:HX$76)))</f>
        <v>3229.9382716049381</v>
      </c>
      <c r="HY155" s="35">
        <f>IF(T$11="x",0,Satokasvi!$H$6*(1+$HF155)*(1+_xlfn.XLOOKUP($HG155,$HG$67:$HG$76,HY$67:HY$76)))</f>
        <v>3229.9382716049381</v>
      </c>
      <c r="HZ155" s="35">
        <f>IF(U$11="x",0,Satokasvi!$H$6*(1+$HF155)*(1+_xlfn.XLOOKUP($HG155,$HG$67:$HG$76,HZ$67:HZ$76)))</f>
        <v>3229.9382716049381</v>
      </c>
      <c r="IA155" s="35">
        <f>IF(V$11="x",0,Satokasvi!$H$6*(1+$HF155)*(1+_xlfn.XLOOKUP($HG155,$HG$67:$HG$76,IA$67:IA$76)))</f>
        <v>3229.9382716049381</v>
      </c>
      <c r="IB155" s="35">
        <f>IF(W$11="x",0,Satokasvi!$H$6*(1+$HF155)*(1+_xlfn.XLOOKUP($HG155,$HG$67:$HG$76,IB$67:IB$76)))</f>
        <v>3229.9382716049381</v>
      </c>
      <c r="IC155" s="35">
        <f>IF(X$11="x",0,Satokasvi!$H$6*(1+$HF155)*(1+_xlfn.XLOOKUP($HG155,$HG$67:$HG$76,IC$67:IC$76)))</f>
        <v>3229.9382716049381</v>
      </c>
      <c r="ID155" s="35">
        <f>IF(Y$11="x",0,Satokasvi!$H$6*(1+$HF155)*(1+_xlfn.XLOOKUP($HG155,$HG$67:$HG$76,ID$67:ID$76)))</f>
        <v>3229.9382716049381</v>
      </c>
      <c r="IE155" s="35">
        <f>IF(Z$11="x",0,Satokasvi!$H$6*(1+$HF155)*(1+_xlfn.XLOOKUP($HG155,$HG$67:$HG$76,IE$67:IE$76)))</f>
        <v>3229.9382716049381</v>
      </c>
      <c r="IF155" s="35">
        <f>IF(AA$11="x",0,Satokasvi!$H$6*(1+$HF155)*(1+_xlfn.XLOOKUP($HG155,$HG$67:$HG$76,IF$67:IF$76)))</f>
        <v>3229.9382716049381</v>
      </c>
    </row>
    <row r="156" spans="2:240" x14ac:dyDescent="0.35">
      <c r="B156" s="15">
        <f t="shared" ca="1" si="151"/>
        <v>0.44301013606271278</v>
      </c>
      <c r="C156" s="15">
        <f t="shared" ca="1" si="151"/>
        <v>0.15337564984520424</v>
      </c>
      <c r="D156" s="15">
        <f t="shared" ca="1" si="151"/>
        <v>0.68818272304450379</v>
      </c>
      <c r="E156" s="15">
        <f t="shared" ca="1" si="151"/>
        <v>0.86160737714996505</v>
      </c>
      <c r="F156" s="15">
        <f t="shared" ca="1" si="151"/>
        <v>0.67586458246215864</v>
      </c>
      <c r="G156" s="15">
        <f t="shared" ca="1" si="151"/>
        <v>0.18543051268461896</v>
      </c>
      <c r="H156" s="15">
        <f t="shared" ca="1" si="151"/>
        <v>0.84820143905529444</v>
      </c>
      <c r="I156" s="15">
        <f t="shared" ca="1" si="151"/>
        <v>0.45755286909002024</v>
      </c>
      <c r="J156" s="15">
        <f t="shared" ca="1" si="151"/>
        <v>0.47884882844675403</v>
      </c>
      <c r="K156" s="15">
        <f t="shared" ca="1" si="151"/>
        <v>0.49558319042491139</v>
      </c>
      <c r="L156" s="15">
        <f t="shared" ca="1" si="151"/>
        <v>0.62836499014865554</v>
      </c>
      <c r="M156" s="15">
        <f t="shared" ca="1" si="151"/>
        <v>0.8685816962478331</v>
      </c>
      <c r="N156" s="15">
        <f t="shared" ca="1" si="151"/>
        <v>0.37188233180387575</v>
      </c>
      <c r="O156" s="15">
        <f t="shared" ca="1" si="151"/>
        <v>8.3896728312011781E-3</v>
      </c>
      <c r="P156" s="15">
        <f t="shared" ca="1" si="151"/>
        <v>0.74302829040408969</v>
      </c>
      <c r="Q156" s="15">
        <f t="shared" ca="1" si="151"/>
        <v>0.71961643415874443</v>
      </c>
      <c r="R156" s="15">
        <f t="shared" ca="1" si="150"/>
        <v>5.1092341327864221E-2</v>
      </c>
      <c r="S156" s="15">
        <f t="shared" ca="1" si="150"/>
        <v>0.28869451947327596</v>
      </c>
      <c r="T156" s="15">
        <f t="shared" ca="1" si="152"/>
        <v>0.71959823075086193</v>
      </c>
      <c r="U156" s="15">
        <f t="shared" ca="1" si="152"/>
        <v>0.86545975880661463</v>
      </c>
      <c r="V156" s="15">
        <f t="shared" ca="1" si="152"/>
        <v>0.24566650177489402</v>
      </c>
      <c r="W156" s="15">
        <f t="shared" ca="1" si="152"/>
        <v>9.1601335465858358E-2</v>
      </c>
      <c r="X156" s="15">
        <f t="shared" ca="1" si="152"/>
        <v>0.18226629140389683</v>
      </c>
      <c r="Y156" s="15">
        <f t="shared" ca="1" si="152"/>
        <v>4.1622659307690046E-2</v>
      </c>
      <c r="Z156" s="15">
        <f t="shared" ca="1" si="152"/>
        <v>0.48505340603594727</v>
      </c>
      <c r="AB156" s="5">
        <f ca="1">_xlfn.NORM.INV(B156,Satokasvi!$H$8,Satokasvi!$I$8)*_xlfn.BINOM.INV(1,(1-Satokasvi!$H$15),B156)</f>
        <v>2464.1645585742026</v>
      </c>
      <c r="AC156" s="5">
        <f ca="1">_xlfn.NORM.INV(C156,Satokasvi!$H$8,Satokasvi!$I$8)*_xlfn.BINOM.INV(1,(1-Satokasvi!$H$15),C156)</f>
        <v>0</v>
      </c>
      <c r="AD156" s="5">
        <f ca="1">_xlfn.NORM.INV(D156,Satokasvi!$H$8,Satokasvi!$I$8)*_xlfn.BINOM.INV(1,(1-Satokasvi!$H$15),D156)</f>
        <v>2622.6764463870281</v>
      </c>
      <c r="AE156" s="5">
        <f ca="1">_xlfn.NORM.INV(E156,Satokasvi!$H$8,Satokasvi!$I$8)*_xlfn.BINOM.INV(1,(1-Satokasvi!$H$15),E156)</f>
        <v>2771.8923499418206</v>
      </c>
      <c r="AF156" s="5">
        <f ca="1">_xlfn.NORM.INV(F156,Satokasvi!$H$8,Satokasvi!$I$8)*_xlfn.BINOM.INV(1,(1-Satokasvi!$H$15),F156)</f>
        <v>2614.0414226734492</v>
      </c>
      <c r="AG156" s="5">
        <f ca="1">_xlfn.NORM.INV(G156,Satokasvi!$H$8,Satokasvi!$I$8)*_xlfn.BINOM.INV(1,(1-Satokasvi!$H$15),G156)</f>
        <v>0</v>
      </c>
      <c r="AH156" s="5">
        <f ca="1">_xlfn.NORM.INV(H156,Satokasvi!$H$8,Satokasvi!$I$8)*_xlfn.BINOM.INV(1,(1-Satokasvi!$H$15),H156)</f>
        <v>2757.1875243859467</v>
      </c>
      <c r="AI156" s="5">
        <f ca="1">_xlfn.NORM.INV(I156,Satokasvi!$H$8,Satokasvi!$I$8)*_xlfn.BINOM.INV(1,(1-Satokasvi!$H$15),I156)</f>
        <v>2473.3498171060651</v>
      </c>
      <c r="AJ156" s="5">
        <f ca="1">_xlfn.NORM.INV(J156,Satokasvi!$H$8,Satokasvi!$I$8)*_xlfn.BINOM.INV(1,(1-Satokasvi!$H$15),J156)</f>
        <v>2486.7392531446885</v>
      </c>
      <c r="AK156" s="5">
        <f ca="1">_xlfn.NORM.INV(K156,Satokasvi!$H$8,Satokasvi!$I$8)*_xlfn.BINOM.INV(1,(1-Satokasvi!$H$15),K156)</f>
        <v>2497.2321185126821</v>
      </c>
      <c r="AL156" s="5">
        <f ca="1">_xlfn.NORM.INV(L156,Satokasvi!$H$8,Satokasvi!$I$8)*_xlfn.BINOM.INV(1,(1-Satokasvi!$H$15),L156)</f>
        <v>2581.8815203492054</v>
      </c>
      <c r="AM156" s="5">
        <f ca="1">_xlfn.NORM.INV(M156,Satokasvi!$H$8,Satokasvi!$I$8)*_xlfn.BINOM.INV(1,(1-Satokasvi!$H$15),M156)</f>
        <v>2779.9279426449075</v>
      </c>
      <c r="AN156" s="5">
        <f ca="1">_xlfn.NORM.INV(N156,Satokasvi!$H$8,Satokasvi!$I$8)*_xlfn.BINOM.INV(1,(1-Satokasvi!$H$15),N156)</f>
        <v>2418.2819881122978</v>
      </c>
      <c r="AO156" s="5">
        <f ca="1">_xlfn.NORM.INV(O156,Satokasvi!$H$8,Satokasvi!$I$8)*_xlfn.BINOM.INV(1,(1-Satokasvi!$H$15),O156)</f>
        <v>0</v>
      </c>
      <c r="AP156" s="5">
        <f ca="1">_xlfn.NORM.INV(P156,Satokasvi!$H$8,Satokasvi!$I$8)*_xlfn.BINOM.INV(1,(1-Satokasvi!$H$15),P156)</f>
        <v>2663.1774361153584</v>
      </c>
      <c r="AQ156" s="5">
        <f ca="1">_xlfn.NORM.INV(Q156,Satokasvi!$H$8,Satokasvi!$I$8)*_xlfn.BINOM.INV(1,(1-Satokasvi!$H$15),Q156)</f>
        <v>2645.4256085303891</v>
      </c>
      <c r="AR156" s="5">
        <f ca="1">_xlfn.NORM.INV(R156,Satokasvi!$H$8,Satokasvi!$I$8)*_xlfn.BINOM.INV(1,(1-Satokasvi!$H$15),R156)</f>
        <v>0</v>
      </c>
      <c r="AS156" s="5">
        <f ca="1">_xlfn.NORM.INV(S156,Satokasvi!$H$8,Satokasvi!$I$8)*_xlfn.BINOM.INV(1,(1-Satokasvi!$H$15),S156)</f>
        <v>2360.6993593071734</v>
      </c>
      <c r="AT156" s="5">
        <f ca="1">_xlfn.NORM.INV(T156,Satokasvi!$H$8,Satokasvi!$I$8)*_xlfn.BINOM.INV(1,(1-Satokasvi!$H$15),T156)</f>
        <v>2645.4120985846075</v>
      </c>
      <c r="AU156" s="5">
        <f ca="1">_xlfn.NORM.INV(U156,Satokasvi!$H$8,Satokasvi!$I$8)*_xlfn.BINOM.INV(1,(1-Satokasvi!$H$15),U156)</f>
        <v>2776.2956456575466</v>
      </c>
      <c r="AV156" s="5">
        <f ca="1">_xlfn.NORM.INV(V156,Satokasvi!$H$8,Satokasvi!$I$8)*_xlfn.BINOM.INV(1,(1-Satokasvi!$H$15),V156)</f>
        <v>0</v>
      </c>
      <c r="AW156" s="5">
        <f ca="1">_xlfn.NORM.INV(W156,Satokasvi!$H$8,Satokasvi!$I$8)*_xlfn.BINOM.INV(1,(1-Satokasvi!$H$15),W156)</f>
        <v>0</v>
      </c>
      <c r="AX156" s="5">
        <f ca="1">_xlfn.NORM.INV(X156,Satokasvi!$H$8,Satokasvi!$I$8)*_xlfn.BINOM.INV(1,(1-Satokasvi!$H$15),X156)</f>
        <v>0</v>
      </c>
      <c r="AY156" s="5">
        <f ca="1">_xlfn.NORM.INV(Y156,Satokasvi!$H$8,Satokasvi!$I$8)*_xlfn.BINOM.INV(1,(1-Satokasvi!$H$15),Y156)</f>
        <v>0</v>
      </c>
      <c r="AZ156" s="5">
        <f ca="1">_xlfn.NORM.INV(Z156,Satokasvi!$H$8,Satokasvi!$I$8)*_xlfn.BINOM.INV(1,(1-Satokasvi!$H$15),Z156)</f>
        <v>2490.6314189465002</v>
      </c>
      <c r="BB156" s="5">
        <f ca="1">IF(C$11="x",0,_xlfn.NORM.INV(B156,Satokasvi!$H$8,Satokasvi!$I$8)*IF(C$8="x",(1+Toimenpiteet!$C$7),1)*IF(C$9="x",(1+Toimenpiteet!$C$34),1)*(1+C$30)*_xlfn.BINOM.INV(1,(1-(Satokasvi!$H$15*(1+C$41))),B156))</f>
        <v>2464.1645585742026</v>
      </c>
      <c r="BC156" s="5">
        <f ca="1">IF(D$11="x",0,_xlfn.NORM.INV(C156,Satokasvi!$H$8,Satokasvi!$I$8)*IF(D$8="x",(1+Toimenpiteet!$C$7),1)*IF(D$9="x",(1+Toimenpiteet!$C$34),1)*(1+D$30)*_xlfn.BINOM.INV(1,(1-(Satokasvi!$H$15*(1+D$41))),C156))</f>
        <v>0</v>
      </c>
      <c r="BD156" s="5">
        <f ca="1">IF(E$11="x",0,_xlfn.NORM.INV(D156,Satokasvi!$H$8,Satokasvi!$I$8)*IF(E$8="x",(1+Toimenpiteet!$C$7),1)*IF(E$9="x",(1+Toimenpiteet!$C$34),1)*(1+E$30)*_xlfn.BINOM.INV(1,(1-(Satokasvi!$H$15*(1+E$41))),D156))</f>
        <v>2622.6764463870281</v>
      </c>
      <c r="BE156" s="5">
        <f ca="1">IF(F$11="x",0,_xlfn.NORM.INV(E156,Satokasvi!$H$8,Satokasvi!$I$8)*IF(F$8="x",(1+Toimenpiteet!$C$7),1)*IF(F$9="x",(1+Toimenpiteet!$C$34),1)*(1+F$30)*_xlfn.BINOM.INV(1,(1-(Satokasvi!$H$15*(1+F$41))),E156))</f>
        <v>2771.8923499418206</v>
      </c>
      <c r="BF156" s="5">
        <f ca="1">IF(G$11="x",0,_xlfn.NORM.INV(F156,Satokasvi!$H$8,Satokasvi!$I$8)*IF(G$8="x",(1+Toimenpiteet!$C$7),1)*IF(G$9="x",(1+Toimenpiteet!$C$34),1)*(1+G$30)*_xlfn.BINOM.INV(1,(1-(Satokasvi!$H$15*(1+G$41))),F156))</f>
        <v>2614.0414226734492</v>
      </c>
      <c r="BG156" s="5">
        <f ca="1">IF(H$11="x",0,_xlfn.NORM.INV(G156,Satokasvi!$H$8,Satokasvi!$I$8)*IF(H$8="x",(1+Toimenpiteet!$C$7),1)*IF(H$9="x",(1+Toimenpiteet!$C$34),1)*(1+H$30)*_xlfn.BINOM.INV(1,(1-(Satokasvi!$H$15*(1+H$41))),G156))</f>
        <v>0</v>
      </c>
      <c r="BH156" s="5">
        <f ca="1">IF(I$11="x",0,_xlfn.NORM.INV(H156,Satokasvi!$H$8,Satokasvi!$I$8)*IF(I$8="x",(1+Toimenpiteet!$C$7),1)*IF(I$9="x",(1+Toimenpiteet!$C$34),1)*(1+I$30)*_xlfn.BINOM.INV(1,(1-(Satokasvi!$H$15*(1+I$41))),H156))</f>
        <v>2757.1875243859467</v>
      </c>
      <c r="BI156" s="5">
        <f ca="1">IF(J$11="x",0,_xlfn.NORM.INV(I156,Satokasvi!$H$8,Satokasvi!$I$8)*IF(J$8="x",(1+Toimenpiteet!$C$7),1)*IF(J$9="x",(1+Toimenpiteet!$C$34),1)*(1+J$30)*_xlfn.BINOM.INV(1,(1-(Satokasvi!$H$15*(1+J$41))),I156))</f>
        <v>2473.3498171060651</v>
      </c>
      <c r="BJ156" s="5">
        <f ca="1">IF(K$11="x",0,_xlfn.NORM.INV(J156,Satokasvi!$H$8,Satokasvi!$I$8)*IF(K$8="x",(1+Toimenpiteet!$C$7),1)*IF(K$9="x",(1+Toimenpiteet!$C$34),1)*(1+K$30)*_xlfn.BINOM.INV(1,(1-(Satokasvi!$H$15*(1+K$41))),J156))</f>
        <v>2486.7392531446885</v>
      </c>
      <c r="BK156" s="5">
        <f ca="1">IF(L$11="x",0,_xlfn.NORM.INV(K156,Satokasvi!$H$8,Satokasvi!$I$8)*IF(L$8="x",(1+Toimenpiteet!$C$7),1)*IF(L$9="x",(1+Toimenpiteet!$C$34),1)*(1+L$30)*_xlfn.BINOM.INV(1,(1-(Satokasvi!$H$15*(1+L$41))),K156))</f>
        <v>2497.2321185126821</v>
      </c>
      <c r="BL156" s="5">
        <f ca="1">IF(M$11="x",0,_xlfn.NORM.INV(L156,Satokasvi!$H$8,Satokasvi!$I$8)*IF(M$8="x",(1+Toimenpiteet!$C$7),1)*IF(M$9="x",(1+Toimenpiteet!$C$34),1)*(1+M$30)*_xlfn.BINOM.INV(1,(1-(Satokasvi!$H$15*(1+M$41))),L156))</f>
        <v>2581.8815203492054</v>
      </c>
      <c r="BM156" s="5">
        <f ca="1">IF(N$11="x",0,_xlfn.NORM.INV(M156,Satokasvi!$H$8,Satokasvi!$I$8)*IF(N$8="x",(1+Toimenpiteet!$C$7),1)*IF(N$9="x",(1+Toimenpiteet!$C$34),1)*(1+N$30)*_xlfn.BINOM.INV(1,(1-(Satokasvi!$H$15*(1+N$41))),M156))</f>
        <v>2779.9279426449075</v>
      </c>
      <c r="BN156" s="5">
        <f ca="1">IF(O$11="x",0,_xlfn.NORM.INV(N156,Satokasvi!$H$8,Satokasvi!$I$8)*IF(O$8="x",(1+Toimenpiteet!$C$7),1)*IF(O$9="x",(1+Toimenpiteet!$C$34),1)*(1+O$30)*_xlfn.BINOM.INV(1,(1-(Satokasvi!$H$15*(1+O$41))),N156))</f>
        <v>2418.2819881122978</v>
      </c>
      <c r="BO156" s="5">
        <f ca="1">IF(P$11="x",0,_xlfn.NORM.INV(O156,Satokasvi!$H$8,Satokasvi!$I$8)*IF(P$8="x",(1+Toimenpiteet!$C$7),1)*IF(P$9="x",(1+Toimenpiteet!$C$34),1)*(1+P$30)*_xlfn.BINOM.INV(1,(1-(Satokasvi!$H$15*(1+P$41))),O156))</f>
        <v>0</v>
      </c>
      <c r="BP156" s="5">
        <f ca="1">IF(Q$11="x",0,_xlfn.NORM.INV(P156,Satokasvi!$H$8,Satokasvi!$I$8)*IF(Q$8="x",(1+Toimenpiteet!$C$7),1)*IF(Q$9="x",(1+Toimenpiteet!$C$34),1)*(1+Q$30)*_xlfn.BINOM.INV(1,(1-(Satokasvi!$H$15*(1+Q$41))),P156))</f>
        <v>2663.1774361153584</v>
      </c>
      <c r="BQ156" s="5">
        <f ca="1">IF(R$11="x",0,_xlfn.NORM.INV(Q156,Satokasvi!$H$8,Satokasvi!$I$8)*IF(R$8="x",(1+Toimenpiteet!$C$7),1)*IF(R$9="x",(1+Toimenpiteet!$C$34),1)*(1+R$30)*_xlfn.BINOM.INV(1,(1-(Satokasvi!$H$15*(1+R$41))),Q156))</f>
        <v>2645.4256085303891</v>
      </c>
      <c r="BR156" s="5">
        <f ca="1">IF(S$11="x",0,_xlfn.NORM.INV(R156,Satokasvi!$H$8,Satokasvi!$I$8)*IF(S$8="x",(1+Toimenpiteet!$C$7),1)*IF(S$9="x",(1+Toimenpiteet!$C$34),1)*(1+S$30)*_xlfn.BINOM.INV(1,(1-(Satokasvi!$H$15*(1+S$41))),R156))</f>
        <v>0</v>
      </c>
      <c r="BS156" s="5">
        <f ca="1">IF(T$11="x",0,_xlfn.NORM.INV(S156,Satokasvi!$H$8,Satokasvi!$I$8)*IF(T$8="x",(1+Toimenpiteet!$C$7),1)*IF(T$9="x",(1+Toimenpiteet!$C$34),1)*(1+T$30)*_xlfn.BINOM.INV(1,(1-(Satokasvi!$H$15*(1+T$41))),S156))</f>
        <v>2360.6993593071734</v>
      </c>
      <c r="BT156" s="5">
        <f ca="1">IF(U$11="x",0,_xlfn.NORM.INV(T156,Satokasvi!$H$8,Satokasvi!$I$8)*IF(U$8="x",(1+Toimenpiteet!$C$7),1)*IF(U$9="x",(1+Toimenpiteet!$C$34),1)*(1+U$30)*_xlfn.BINOM.INV(1,(1-(Satokasvi!$H$15*(1+U$41))),T156))</f>
        <v>2645.4120985846075</v>
      </c>
      <c r="BU156" s="5">
        <f ca="1">IF(V$11="x",0,_xlfn.NORM.INV(U156,Satokasvi!$H$8,Satokasvi!$I$8)*IF(V$8="x",(1+Toimenpiteet!$C$7),1)*IF(V$9="x",(1+Toimenpiteet!$C$34),1)*(1+V$30)*_xlfn.BINOM.INV(1,(1-(Satokasvi!$H$15*(1+V$41))),U156))</f>
        <v>2776.2956456575466</v>
      </c>
      <c r="BV156" s="5">
        <f ca="1">IF(W$11="x",0,_xlfn.NORM.INV(V156,Satokasvi!$H$8,Satokasvi!$I$8)*IF(W$8="x",(1+Toimenpiteet!$C$7),1)*IF(W$9="x",(1+Toimenpiteet!$C$34),1)*(1+W$30)*_xlfn.BINOM.INV(1,(1-(Satokasvi!$H$15*(1+W$41))),V156))</f>
        <v>0</v>
      </c>
      <c r="BW156" s="5">
        <f ca="1">IF(X$11="x",0,_xlfn.NORM.INV(W156,Satokasvi!$H$8,Satokasvi!$I$8)*IF(X$8="x",(1+Toimenpiteet!$C$7),1)*IF(X$9="x",(1+Toimenpiteet!$C$34),1)*(1+X$30)*_xlfn.BINOM.INV(1,(1-(Satokasvi!$H$15*(1+X$41))),W156))</f>
        <v>0</v>
      </c>
      <c r="BX156" s="5">
        <f ca="1">IF(Y$11="x",0,_xlfn.NORM.INV(X156,Satokasvi!$H$8,Satokasvi!$I$8)*IF(Y$8="x",(1+Toimenpiteet!$C$7),1)*IF(Y$9="x",(1+Toimenpiteet!$C$34),1)*(1+Y$30)*_xlfn.BINOM.INV(1,(1-(Satokasvi!$H$15*(1+Y$41))),X156))</f>
        <v>0</v>
      </c>
      <c r="BY156" s="5">
        <f ca="1">IF(Z$11="x",0,_xlfn.NORM.INV(Y156,Satokasvi!$H$8,Satokasvi!$I$8)*IF(Z$8="x",(1+Toimenpiteet!$C$7),1)*IF(Z$9="x",(1+Toimenpiteet!$C$34),1)*(1+Z$30)*_xlfn.BINOM.INV(1,(1-(Satokasvi!$H$15*(1+Z$41))),Y156))</f>
        <v>0</v>
      </c>
      <c r="BZ156" s="5">
        <f ca="1">IF(AA$11="x",0,_xlfn.NORM.INV(Z156,Satokasvi!$H$8,Satokasvi!$I$8)*IF(AA$8="x",(1+Toimenpiteet!$C$7),1)*IF(AA$9="x",(1+Toimenpiteet!$C$34),1)*(1+AA$30)*_xlfn.BINOM.INV(1,(1-(Satokasvi!$H$15*(1+AA$41))),Z156))</f>
        <v>2490.6314189465002</v>
      </c>
      <c r="CB156" s="35">
        <f ca="1">_xlfn.NORM.INV(RAND(),Satokasvi!$H$13,Satokasvi!$I$13)</f>
        <v>234.90818923616769</v>
      </c>
      <c r="CC156" s="35">
        <f ca="1">_xlfn.NORM.INV(RAND(),Satokasvi!$H$13,Satokasvi!$I$13)</f>
        <v>262.98863261651832</v>
      </c>
      <c r="CD156" s="35">
        <f ca="1">_xlfn.NORM.INV(RAND(),Satokasvi!$H$13,Satokasvi!$I$13)</f>
        <v>137.9293996380834</v>
      </c>
      <c r="CE156" s="35">
        <f ca="1">_xlfn.NORM.INV(RAND(),Satokasvi!$H$13,Satokasvi!$I$13)</f>
        <v>205.78683550617876</v>
      </c>
      <c r="CF156" s="35">
        <f ca="1">_xlfn.NORM.INV(RAND(),Satokasvi!$H$13,Satokasvi!$I$13)</f>
        <v>158.77575867828739</v>
      </c>
      <c r="CG156" s="35">
        <f ca="1">_xlfn.NORM.INV(RAND(),Satokasvi!$H$13,Satokasvi!$I$13)</f>
        <v>180.29269182681381</v>
      </c>
      <c r="CH156" s="35">
        <f ca="1">_xlfn.NORM.INV(RAND(),Satokasvi!$H$13,Satokasvi!$I$13)</f>
        <v>212.9549996850954</v>
      </c>
      <c r="CI156" s="35">
        <f ca="1">_xlfn.NORM.INV(RAND(),Satokasvi!$H$13,Satokasvi!$I$13)</f>
        <v>183.07127387315029</v>
      </c>
      <c r="CJ156" s="35">
        <f ca="1">_xlfn.NORM.INV(RAND(),Satokasvi!$H$13,Satokasvi!$I$13)</f>
        <v>332.66432668152891</v>
      </c>
      <c r="CK156" s="35">
        <f ca="1">_xlfn.NORM.INV(RAND(),Satokasvi!$H$13,Satokasvi!$I$13)</f>
        <v>220.94510738144319</v>
      </c>
      <c r="CL156" s="35">
        <f ca="1">_xlfn.NORM.INV(RAND(),Satokasvi!$H$13,Satokasvi!$I$13)</f>
        <v>200.99849994746825</v>
      </c>
      <c r="CM156" s="35">
        <f ca="1">_xlfn.NORM.INV(RAND(),Satokasvi!$H$13,Satokasvi!$I$13)</f>
        <v>287.52531276336128</v>
      </c>
      <c r="CN156" s="35">
        <f ca="1">_xlfn.NORM.INV(RAND(),Satokasvi!$H$13,Satokasvi!$I$13)</f>
        <v>183.50632657975001</v>
      </c>
      <c r="CO156" s="35">
        <f ca="1">_xlfn.NORM.INV(RAND(),Satokasvi!$H$13,Satokasvi!$I$13)</f>
        <v>222.54395686720272</v>
      </c>
      <c r="CP156" s="35">
        <f ca="1">_xlfn.NORM.INV(RAND(),Satokasvi!$H$13,Satokasvi!$I$13)</f>
        <v>226.16432060598297</v>
      </c>
      <c r="CQ156" s="35">
        <f ca="1">_xlfn.NORM.INV(RAND(),Satokasvi!$H$13,Satokasvi!$I$13)</f>
        <v>204.2367536171366</v>
      </c>
      <c r="CR156" s="35">
        <f ca="1">_xlfn.NORM.INV(RAND(),Satokasvi!$H$13,Satokasvi!$I$13)</f>
        <v>223.9701696803958</v>
      </c>
      <c r="CS156" s="35">
        <f ca="1">_xlfn.NORM.INV(RAND(),Satokasvi!$H$13,Satokasvi!$I$13)</f>
        <v>254.71245383741405</v>
      </c>
      <c r="CT156" s="35">
        <f ca="1">_xlfn.NORM.INV(RAND(),Satokasvi!$H$13,Satokasvi!$I$13)</f>
        <v>222.35520511915206</v>
      </c>
      <c r="CU156" s="35">
        <f ca="1">_xlfn.NORM.INV(RAND(),Satokasvi!$H$13,Satokasvi!$I$13)</f>
        <v>241.86525847208267</v>
      </c>
      <c r="CV156" s="35">
        <f ca="1">_xlfn.NORM.INV(RAND(),Satokasvi!$H$13,Satokasvi!$I$13)</f>
        <v>185.60423464730442</v>
      </c>
      <c r="CW156" s="35">
        <f ca="1">_xlfn.NORM.INV(RAND(),Satokasvi!$H$13,Satokasvi!$I$13)</f>
        <v>289.06617380200038</v>
      </c>
      <c r="CX156" s="35">
        <f ca="1">_xlfn.NORM.INV(RAND(),Satokasvi!$H$13,Satokasvi!$I$13)</f>
        <v>162.0251285437019</v>
      </c>
      <c r="CY156" s="35">
        <f ca="1">_xlfn.NORM.INV(RAND(),Satokasvi!$H$13,Satokasvi!$I$13)</f>
        <v>248.13596465206228</v>
      </c>
      <c r="CZ156" s="35">
        <f ca="1">_xlfn.NORM.INV(RAND(),Satokasvi!$H$13,Satokasvi!$I$13)</f>
        <v>184.4205204091981</v>
      </c>
      <c r="DB156" s="37">
        <f ca="1">(AB156*(CB156/1000)+(Satokasvi!$E$28-Satokasvi!$E$7))/(1+$C$13)^DB$61</f>
        <v>304.71110139282172</v>
      </c>
      <c r="DC156" s="37">
        <f ca="1">(AC156*(CC156/1000)+(Satokasvi!$E$28-Satokasvi!$E$7))/(1+$C$13)^DC$61</f>
        <v>-249.7879159204449</v>
      </c>
      <c r="DD156" s="37">
        <f ca="1">(AD156*(CD156/1000)+(Satokasvi!$E$28-Satokasvi!$E$7))/(1+$C$13)^DD$61</f>
        <v>88.534636460071738</v>
      </c>
      <c r="DE156" s="37">
        <f ca="1">(AE156*(CE156/1000)+(Satokasvi!$E$28-Satokasvi!$E$7))/(1+$C$13)^DE$61</f>
        <v>271.3607857572548</v>
      </c>
      <c r="DF156" s="37">
        <f ca="1">(AF156*(CF156/1000)+(Satokasvi!$E$28-Satokasvi!$E$7))/(1+$C$13)^DF$61</f>
        <v>129.43135141881663</v>
      </c>
      <c r="DG156" s="37">
        <f ca="1">(AG156*(CG156/1000)+(Satokasvi!$E$28-Satokasvi!$E$7))/(1+$C$13)^DG$61</f>
        <v>-221.93332802116842</v>
      </c>
      <c r="DH156" s="37">
        <f ca="1">(AH156*(CH156/1000)+(Satokasvi!$E$28-Satokasvi!$E$7))/(1+$C$13)^DH$61</f>
        <v>261.94301500671901</v>
      </c>
      <c r="DI156" s="37">
        <f ca="1">(AI156*(CI156/1000)+(Satokasvi!$E$28-Satokasvi!$E$7))/(1+$C$13)^DI$61</f>
        <v>148.25050300036756</v>
      </c>
      <c r="DJ156" s="37">
        <f ca="1">(AJ156*(CJ156/1000)+(Satokasvi!$E$28-Satokasvi!$E$7))/(1+$C$13)^DJ$61</f>
        <v>430.9173780149419</v>
      </c>
      <c r="DK156" s="37">
        <f ca="1">(AK156*(CK156/1000)+(Satokasvi!$E$28-Satokasvi!$E$7))/(1+$C$13)^DK$61</f>
        <v>213.36983683547186</v>
      </c>
      <c r="DL156" s="37">
        <f ca="1">(AL156*(CL156/1000)+(Satokasvi!$E$28-Satokasvi!$E$7))/(1+$C$13)^DL$61</f>
        <v>183.46199872957217</v>
      </c>
      <c r="DM156" s="37">
        <f ca="1">(AM156*(CM156/1000)+(Satokasvi!$E$28-Satokasvi!$E$7))/(1+$C$13)^DM$61</f>
        <v>374.74702532376921</v>
      </c>
      <c r="DN156" s="37">
        <f ca="1">(AN156*(CN156/1000)+(Satokasvi!$E$28-Satokasvi!$E$7))/(1+$C$13)^DN$61</f>
        <v>121.73370119797306</v>
      </c>
      <c r="DO156" s="37">
        <f ca="1">(AO156*(CO156/1000)+(Satokasvi!$E$28-Satokasvi!$E$7))/(1+$C$13)^DO$61</f>
        <v>-175.19621854193412</v>
      </c>
      <c r="DP156" s="37">
        <f ca="1">(AP156*(CP156/1000)+(Satokasvi!$E$28-Satokasvi!$E$7))/(1+$C$13)^DP$61</f>
        <v>216.5101220333494</v>
      </c>
      <c r="DQ156" s="37">
        <f ca="1">(AQ156*(CQ156/1000)+(Satokasvi!$E$28-Satokasvi!$E$7))/(1+$C$13)^DQ$61</f>
        <v>171.5535823340318</v>
      </c>
      <c r="DR156" s="37">
        <f ca="1">(AR156*(CR156/1000)+(Satokasvi!$E$28-Satokasvi!$E$7))/(1+$C$13)^DR$61</f>
        <v>-160.32935814886437</v>
      </c>
      <c r="DS156" s="37">
        <f ca="1">(AS156*(CS156/1000)+(Satokasvi!$E$28-Satokasvi!$E$7))/(1+$C$13)^DS$61</f>
        <v>197.54052845790608</v>
      </c>
      <c r="DT156" s="37">
        <f ca="1">(AT156*(CT156/1000)+(Satokasvi!$E$28-Satokasvi!$E$7))/(1+$C$13)^DT$61</f>
        <v>184.32850530414171</v>
      </c>
      <c r="DU156" s="37">
        <f ca="1">(AU156*(CU156/1000)+(Satokasvi!$E$28-Satokasvi!$E$7))/(1+$C$13)^DU$61</f>
        <v>225.06336051128278</v>
      </c>
      <c r="DV156" s="37">
        <f ca="1">(AV156*(CV156/1000)+(Satokasvi!$E$28-Satokasvi!$E$7))/(1+$C$13)^DV$61</f>
        <v>-142.45055811590174</v>
      </c>
      <c r="DW156" s="37">
        <f ca="1">(AW156*(CW156/1000)+(Satokasvi!$E$28-Satokasvi!$E$7))/(1+$C$13)^DW$61</f>
        <v>-138.30151273388518</v>
      </c>
      <c r="DX156" s="37">
        <f ca="1">(AX156*(CX156/1000)+(Satokasvi!$E$28-Satokasvi!$E$7))/(1+$C$13)^DX$61</f>
        <v>-134.27331333386908</v>
      </c>
      <c r="DY156" s="37">
        <f ca="1">(AY156*(CY156/1000)+(Satokasvi!$E$28-Satokasvi!$E$7))/(1+$C$13)^DY$61</f>
        <v>-130.36244012997</v>
      </c>
      <c r="DZ156" s="37">
        <f ca="1">(AZ156*(CZ156/1000)+(Satokasvi!$E$28-Satokasvi!$E$7))/(1+$C$13)^DZ$61</f>
        <v>92.810006103037608</v>
      </c>
      <c r="EB156" s="37">
        <f ca="1">IF(C$11="x",Toimenpiteet!$E$115,BB156*(CB156/1000)+(Satokasvi!$E$28-Satokasvi!$E$7)+IF(C$8="x",Toimenpiteet!$E$29,0)+IF(C$9="x",Toimenpiteet!$E$60,0)+IF(C$10="x",Toimenpiteet!$E$88,0))/(1+$C$13)^EB$61</f>
        <v>304.71110139282172</v>
      </c>
      <c r="EC156" s="37">
        <f ca="1">IF(D$11="x",Toimenpiteet!$E$115,BC156*(CC156/1000)+(Satokasvi!$E$28-Satokasvi!$E$7)+IF(D$8="x",Toimenpiteet!$E$29,0)+IF(D$9="x",Toimenpiteet!$E$60,0)+IF(D$10="x",Toimenpiteet!$E$88,0))/(1+$C$13)^EC$61</f>
        <v>-249.7879159204449</v>
      </c>
      <c r="ED156" s="37">
        <f ca="1">IF(E$11="x",Toimenpiteet!$E$115,BD156*(CD156/1000)+(Satokasvi!$E$28-Satokasvi!$E$7)+IF(E$8="x",Toimenpiteet!$E$29,0)+IF(E$9="x",Toimenpiteet!$E$60,0)+IF(E$10="x",Toimenpiteet!$E$88,0))/(1+$C$13)^ED$61</f>
        <v>88.534636460071738</v>
      </c>
      <c r="EE156" s="37">
        <f ca="1">IF(F$11="x",Toimenpiteet!$E$115,BE156*(CE156/1000)+(Satokasvi!$E$28-Satokasvi!$E$7)+IF(F$8="x",Toimenpiteet!$E$29,0)+IF(F$9="x",Toimenpiteet!$E$60,0)+IF(F$10="x",Toimenpiteet!$E$88,0))/(1+$C$13)^EE$61</f>
        <v>271.3607857572548</v>
      </c>
      <c r="EF156" s="37">
        <f ca="1">IF(G$11="x",Toimenpiteet!$E$115,BF156*(CF156/1000)+(Satokasvi!$E$28-Satokasvi!$E$7)+IF(G$8="x",Toimenpiteet!$E$29,0)+IF(G$9="x",Toimenpiteet!$E$60,0)+IF(G$10="x",Toimenpiteet!$E$88,0))/(1+$C$13)^EF$61</f>
        <v>129.43135141881663</v>
      </c>
      <c r="EG156" s="37">
        <f ca="1">IF(H$11="x",Toimenpiteet!$E$115,BG156*(CG156/1000)+(Satokasvi!$E$28-Satokasvi!$E$7)+IF(H$8="x",Toimenpiteet!$E$29,0)+IF(H$9="x",Toimenpiteet!$E$60,0)+IF(H$10="x",Toimenpiteet!$E$88,0))/(1+$C$13)^EG$61</f>
        <v>-221.93332802116842</v>
      </c>
      <c r="EH156" s="37">
        <f ca="1">IF(I$11="x",Toimenpiteet!$E$115,BH156*(CH156/1000)+(Satokasvi!$E$28-Satokasvi!$E$7)+IF(I$8="x",Toimenpiteet!$E$29,0)+IF(I$9="x",Toimenpiteet!$E$60,0)+IF(I$10="x",Toimenpiteet!$E$88,0))/(1+$C$13)^EH$61</f>
        <v>261.94301500671901</v>
      </c>
      <c r="EI156" s="37">
        <f ca="1">IF(J$11="x",Toimenpiteet!$E$115,BI156*(CI156/1000)+(Satokasvi!$E$28-Satokasvi!$E$7)+IF(J$8="x",Toimenpiteet!$E$29,0)+IF(J$9="x",Toimenpiteet!$E$60,0)+IF(J$10="x",Toimenpiteet!$E$88,0))/(1+$C$13)^EI$61</f>
        <v>148.25050300036756</v>
      </c>
      <c r="EJ156" s="37">
        <f ca="1">IF(K$11="x",Toimenpiteet!$E$115,BJ156*(CJ156/1000)+(Satokasvi!$E$28-Satokasvi!$E$7)+IF(K$8="x",Toimenpiteet!$E$29,0)+IF(K$9="x",Toimenpiteet!$E$60,0)+IF(K$10="x",Toimenpiteet!$E$88,0))/(1+$C$13)^EJ$61</f>
        <v>430.9173780149419</v>
      </c>
      <c r="EK156" s="37">
        <f ca="1">IF(L$11="x",Toimenpiteet!$E$115,BK156*(CK156/1000)+(Satokasvi!$E$28-Satokasvi!$E$7)+IF(L$8="x",Toimenpiteet!$E$29,0)+IF(L$9="x",Toimenpiteet!$E$60,0)+IF(L$10="x",Toimenpiteet!$E$88,0))/(1+$C$13)^EK$61</f>
        <v>213.36983683547186</v>
      </c>
      <c r="EL156" s="37">
        <f ca="1">IF(M$11="x",Toimenpiteet!$E$115,BL156*(CL156/1000)+(Satokasvi!$E$28-Satokasvi!$E$7)+IF(M$8="x",Toimenpiteet!$E$29,0)+IF(M$9="x",Toimenpiteet!$E$60,0)+IF(M$10="x",Toimenpiteet!$E$88,0))/(1+$C$13)^EL$61</f>
        <v>183.46199872957217</v>
      </c>
      <c r="EM156" s="37">
        <f ca="1">IF(N$11="x",Toimenpiteet!$E$115,BM156*(CM156/1000)+(Satokasvi!$E$28-Satokasvi!$E$7)+IF(N$8="x",Toimenpiteet!$E$29,0)+IF(N$9="x",Toimenpiteet!$E$60,0)+IF(N$10="x",Toimenpiteet!$E$88,0))/(1+$C$13)^EM$61</f>
        <v>374.74702532376921</v>
      </c>
      <c r="EN156" s="37">
        <f ca="1">IF(O$11="x",Toimenpiteet!$E$115,BN156*(CN156/1000)+(Satokasvi!$E$28-Satokasvi!$E$7)+IF(O$8="x",Toimenpiteet!$E$29,0)+IF(O$9="x",Toimenpiteet!$E$60,0)+IF(O$10="x",Toimenpiteet!$E$88,0))/(1+$C$13)^EN$61</f>
        <v>121.73370119797306</v>
      </c>
      <c r="EO156" s="37">
        <f ca="1">IF(P$11="x",Toimenpiteet!$E$115,BO156*(CO156/1000)+(Satokasvi!$E$28-Satokasvi!$E$7)+IF(P$8="x",Toimenpiteet!$E$29,0)+IF(P$9="x",Toimenpiteet!$E$60,0)+IF(P$10="x",Toimenpiteet!$E$88,0))/(1+$C$13)^EO$61</f>
        <v>-175.19621854193412</v>
      </c>
      <c r="EP156" s="37">
        <f ca="1">IF(Q$11="x",Toimenpiteet!$E$115,BP156*(CP156/1000)+(Satokasvi!$E$28-Satokasvi!$E$7)+IF(Q$8="x",Toimenpiteet!$E$29,0)+IF(Q$9="x",Toimenpiteet!$E$60,0)+IF(Q$10="x",Toimenpiteet!$E$88,0))/(1+$C$13)^EP$61</f>
        <v>216.5101220333494</v>
      </c>
      <c r="EQ156" s="37">
        <f ca="1">IF(R$11="x",Toimenpiteet!$E$115,BQ156*(CQ156/1000)+(Satokasvi!$E$28-Satokasvi!$E$7)+IF(R$8="x",Toimenpiteet!$E$29,0)+IF(R$9="x",Toimenpiteet!$E$60,0)+IF(R$10="x",Toimenpiteet!$E$88,0))/(1+$C$13)^EQ$61</f>
        <v>171.5535823340318</v>
      </c>
      <c r="ER156" s="37">
        <f ca="1">IF(S$11="x",Toimenpiteet!$E$115,BR156*(CR156/1000)+(Satokasvi!$E$28-Satokasvi!$E$7)+IF(S$8="x",Toimenpiteet!$E$29,0)+IF(S$9="x",Toimenpiteet!$E$60,0)+IF(S$10="x",Toimenpiteet!$E$88,0))/(1+$C$13)^ER$61</f>
        <v>-160.32935814886437</v>
      </c>
      <c r="ES156" s="37">
        <f ca="1">IF(T$11="x",Toimenpiteet!$E$115,BS156*(CS156/1000)+(Satokasvi!$E$28-Satokasvi!$E$7)+IF(T$8="x",Toimenpiteet!$E$29,0)+IF(T$9="x",Toimenpiteet!$E$60,0)+IF(T$10="x",Toimenpiteet!$E$88,0))/(1+$C$13)^ES$61</f>
        <v>197.54052845790608</v>
      </c>
      <c r="ET156" s="37">
        <f ca="1">IF(U$11="x",Toimenpiteet!$E$115,BT156*(CT156/1000)+(Satokasvi!$E$28-Satokasvi!$E$7)+IF(U$8="x",Toimenpiteet!$E$29,0)+IF(U$9="x",Toimenpiteet!$E$60,0)+IF(U$10="x",Toimenpiteet!$E$88,0))/(1+$C$13)^ET$61</f>
        <v>184.32850530414171</v>
      </c>
      <c r="EU156" s="37">
        <f ca="1">IF(V$11="x",Toimenpiteet!$E$115,BU156*(CU156/1000)+(Satokasvi!$E$28-Satokasvi!$E$7)+IF(V$8="x",Toimenpiteet!$E$29,0)+IF(V$9="x",Toimenpiteet!$E$60,0)+IF(V$10="x",Toimenpiteet!$E$88,0))/(1+$C$13)^EU$61</f>
        <v>225.06336051128278</v>
      </c>
      <c r="EV156" s="37">
        <f ca="1">IF(W$11="x",Toimenpiteet!$E$115,BV156*(CV156/1000)+(Satokasvi!$E$28-Satokasvi!$E$7)+IF(W$8="x",Toimenpiteet!$E$29,0)+IF(W$9="x",Toimenpiteet!$E$60,0)+IF(W$10="x",Toimenpiteet!$E$88,0))/(1+$C$13)^EV$61</f>
        <v>-142.45055811590174</v>
      </c>
      <c r="EW156" s="37">
        <f ca="1">IF(X$11="x",Toimenpiteet!$E$115,BW156*(CW156/1000)+(Satokasvi!$E$28-Satokasvi!$E$7)+IF(X$8="x",Toimenpiteet!$E$29,0)+IF(X$9="x",Toimenpiteet!$E$60,0)+IF(X$10="x",Toimenpiteet!$E$88,0))/(1+$C$13)^EW$61</f>
        <v>-138.30151273388518</v>
      </c>
      <c r="EX156" s="37">
        <f ca="1">IF(Y$11="x",Toimenpiteet!$E$115,BX156*(CX156/1000)+(Satokasvi!$E$28-Satokasvi!$E$7)+IF(Y$8="x",Toimenpiteet!$E$29,0)+IF(Y$9="x",Toimenpiteet!$E$60,0)+IF(Y$10="x",Toimenpiteet!$E$88,0))/(1+$C$13)^EX$61</f>
        <v>-134.27331333386908</v>
      </c>
      <c r="EY156" s="37">
        <f ca="1">IF(Z$11="x",Toimenpiteet!$E$115,BY156*(CY156/1000)+(Satokasvi!$E$28-Satokasvi!$E$7)+IF(Z$8="x",Toimenpiteet!$E$29,0)+IF(Z$9="x",Toimenpiteet!$E$60,0)+IF(Z$10="x",Toimenpiteet!$E$88,0))/(1+$C$13)^EY$61</f>
        <v>-130.36244012997</v>
      </c>
      <c r="EZ156" s="37">
        <f ca="1">IF(AA$11="x",Toimenpiteet!$E$115,BZ156*(CZ156/1000)+(Satokasvi!$E$28-Satokasvi!$E$7)+IF(AA$8="x",Toimenpiteet!$E$29,0)+IF(AA$9="x",Toimenpiteet!$E$60,0)+IF(AA$10="x",Toimenpiteet!$E$88,0))/(1+$C$13)^EZ$61</f>
        <v>92.810006103037608</v>
      </c>
      <c r="FA156" s="37"/>
      <c r="FB156" s="37">
        <f t="shared" ca="1" si="118"/>
        <v>304.71110139282172</v>
      </c>
      <c r="FC156" s="37">
        <f t="shared" ca="1" si="119"/>
        <v>54.923185472376815</v>
      </c>
      <c r="FD156" s="37">
        <f t="shared" ca="1" si="120"/>
        <v>143.45782193244855</v>
      </c>
      <c r="FE156" s="37">
        <f t="shared" ca="1" si="121"/>
        <v>414.81860768970336</v>
      </c>
      <c r="FF156" s="37">
        <f t="shared" ca="1" si="122"/>
        <v>544.24995910851999</v>
      </c>
      <c r="FG156" s="37">
        <f t="shared" ca="1" si="123"/>
        <v>322.31663108735154</v>
      </c>
      <c r="FH156" s="37">
        <f t="shared" ca="1" si="124"/>
        <v>584.2596460940706</v>
      </c>
      <c r="FI156" s="37">
        <f t="shared" ca="1" si="125"/>
        <v>732.51014909443813</v>
      </c>
      <c r="FJ156" s="37">
        <f t="shared" ca="1" si="126"/>
        <v>1163.42752710938</v>
      </c>
      <c r="FK156" s="37">
        <f t="shared" ca="1" si="127"/>
        <v>1376.7973639448519</v>
      </c>
      <c r="FL156" s="37">
        <f t="shared" ca="1" si="128"/>
        <v>1560.259362674424</v>
      </c>
      <c r="FM156" s="37">
        <f t="shared" ca="1" si="129"/>
        <v>1935.0063879981931</v>
      </c>
      <c r="FN156" s="37">
        <f t="shared" ca="1" si="130"/>
        <v>2056.7400891961661</v>
      </c>
      <c r="FO156" s="37">
        <f t="shared" ca="1" si="131"/>
        <v>1881.543870654232</v>
      </c>
      <c r="FP156" s="37">
        <f t="shared" ca="1" si="132"/>
        <v>2098.0539926875813</v>
      </c>
      <c r="FQ156" s="37">
        <f t="shared" ca="1" si="133"/>
        <v>2269.6075750216132</v>
      </c>
      <c r="FR156" s="37">
        <f t="shared" ca="1" si="134"/>
        <v>2109.278216872749</v>
      </c>
      <c r="FS156" s="37">
        <f t="shared" ca="1" si="135"/>
        <v>2306.818745330655</v>
      </c>
      <c r="FT156" s="37">
        <f t="shared" ca="1" si="136"/>
        <v>2491.1472506347968</v>
      </c>
      <c r="FU156" s="37">
        <f t="shared" ca="1" si="137"/>
        <v>2716.2106111460798</v>
      </c>
      <c r="FV156" s="37">
        <f t="shared" ca="1" si="138"/>
        <v>2573.7600530301779</v>
      </c>
      <c r="FW156" s="37">
        <f t="shared" ca="1" si="139"/>
        <v>2435.4585402962925</v>
      </c>
      <c r="FX156" s="37">
        <f t="shared" ca="1" si="140"/>
        <v>2301.1852269624233</v>
      </c>
      <c r="FY156" s="37">
        <f t="shared" ca="1" si="141"/>
        <v>2170.8227868324534</v>
      </c>
      <c r="FZ156" s="37">
        <f t="shared" ca="1" si="142"/>
        <v>2263.6327929354911</v>
      </c>
      <c r="GA156" s="37"/>
      <c r="GB156" s="37">
        <f t="shared" ca="1" si="143"/>
        <v>304.71110139282172</v>
      </c>
      <c r="GC156" s="37">
        <f t="shared" ca="1" si="144"/>
        <v>54.923185472376815</v>
      </c>
      <c r="GD156" s="37">
        <f t="shared" ca="1" si="94"/>
        <v>143.45782193244855</v>
      </c>
      <c r="GE156" s="37">
        <f t="shared" ca="1" si="95"/>
        <v>414.81860768970336</v>
      </c>
      <c r="GF156" s="37">
        <f t="shared" ca="1" si="96"/>
        <v>544.24995910851999</v>
      </c>
      <c r="GG156" s="37">
        <f t="shared" ca="1" si="97"/>
        <v>322.31663108735154</v>
      </c>
      <c r="GH156" s="37">
        <f t="shared" ca="1" si="98"/>
        <v>584.2596460940706</v>
      </c>
      <c r="GI156" s="37">
        <f t="shared" ca="1" si="99"/>
        <v>732.51014909443813</v>
      </c>
      <c r="GJ156" s="37">
        <f t="shared" ca="1" si="100"/>
        <v>1163.42752710938</v>
      </c>
      <c r="GK156" s="37">
        <f t="shared" ca="1" si="101"/>
        <v>1376.7973639448519</v>
      </c>
      <c r="GL156" s="37">
        <f t="shared" ca="1" si="102"/>
        <v>1560.259362674424</v>
      </c>
      <c r="GM156" s="37">
        <f t="shared" ca="1" si="103"/>
        <v>1935.0063879981931</v>
      </c>
      <c r="GN156" s="37">
        <f t="shared" ca="1" si="104"/>
        <v>2056.7400891961661</v>
      </c>
      <c r="GO156" s="37">
        <f t="shared" ca="1" si="105"/>
        <v>1881.543870654232</v>
      </c>
      <c r="GP156" s="37">
        <f t="shared" ca="1" si="106"/>
        <v>2098.0539926875813</v>
      </c>
      <c r="GQ156" s="37">
        <f t="shared" ca="1" si="107"/>
        <v>2269.6075750216132</v>
      </c>
      <c r="GR156" s="37">
        <f t="shared" ca="1" si="108"/>
        <v>2109.278216872749</v>
      </c>
      <c r="GS156" s="37">
        <f t="shared" ca="1" si="109"/>
        <v>2306.818745330655</v>
      </c>
      <c r="GT156" s="37">
        <f t="shared" ca="1" si="110"/>
        <v>2491.1472506347968</v>
      </c>
      <c r="GU156" s="37">
        <f t="shared" ca="1" si="111"/>
        <v>2716.2106111460798</v>
      </c>
      <c r="GV156" s="37">
        <f t="shared" ca="1" si="112"/>
        <v>2573.7600530301779</v>
      </c>
      <c r="GW156" s="37">
        <f t="shared" ca="1" si="113"/>
        <v>2435.4585402962925</v>
      </c>
      <c r="GX156" s="37">
        <f t="shared" ca="1" si="114"/>
        <v>2301.1852269624233</v>
      </c>
      <c r="GY156" s="37">
        <f t="shared" ca="1" si="115"/>
        <v>2170.8227868324534</v>
      </c>
      <c r="GZ156" s="37">
        <f t="shared" ca="1" si="116"/>
        <v>2263.6327929354911</v>
      </c>
      <c r="HA156" s="37"/>
      <c r="HB156" s="37">
        <f t="shared" ca="1" si="147"/>
        <v>544.24995910851999</v>
      </c>
      <c r="HC156" s="37">
        <f t="shared" ca="1" si="145"/>
        <v>544.24995910851999</v>
      </c>
      <c r="HD156" s="37">
        <f t="shared" ca="1" si="146"/>
        <v>0</v>
      </c>
      <c r="HE156" s="5"/>
      <c r="HF156" s="37">
        <f t="shared" si="153"/>
        <v>0.27777777777777773</v>
      </c>
      <c r="HG156" s="37">
        <f>$HG$73</f>
        <v>3.333333333333334E-2</v>
      </c>
      <c r="HH156" s="19">
        <f>IF(C$11="x",0,Satokasvi!$H$6*(1+$HF156)*(1+_xlfn.XLOOKUP($HG156,$HG$67:$HG$76,HH$67:HH$76)))</f>
        <v>3205.0925925925926</v>
      </c>
      <c r="HI156" s="35">
        <f>IF(D$11="x",0,Satokasvi!$H$6*(1+$HF156)*(1+_xlfn.XLOOKUP($HG156,$HG$67:$HG$76,HI$67:HI$76)))</f>
        <v>3215.7407407407404</v>
      </c>
      <c r="HJ156" s="35">
        <f>IF(E$11="x",0,Satokasvi!$H$6*(1+$HF156)*(1+_xlfn.XLOOKUP($HG156,$HG$67:$HG$76,HJ$67:HJ$76)))</f>
        <v>3226.3888888888887</v>
      </c>
      <c r="HK156" s="35">
        <f>IF(F$11="x",0,Satokasvi!$H$6*(1+$HF156)*(1+_xlfn.XLOOKUP($HG156,$HG$67:$HG$76,HK$67:HK$76)))</f>
        <v>3237.0370370370374</v>
      </c>
      <c r="HL156" s="35">
        <f>IF(G$11="x",0,Satokasvi!$H$6*(1+$HF156)*(1+_xlfn.XLOOKUP($HG156,$HG$67:$HG$76,HL$67:HL$76)))</f>
        <v>3247.6851851851848</v>
      </c>
      <c r="HM156" s="35">
        <f>IF(H$11="x",0,Satokasvi!$H$6*(1+$HF156)*(1+_xlfn.XLOOKUP($HG156,$HG$67:$HG$76,HM$67:HM$76)))</f>
        <v>3258.3333333333335</v>
      </c>
      <c r="HN156" s="35">
        <f>IF(I$11="x",0,Satokasvi!$H$6*(1+$HF156)*(1+_xlfn.XLOOKUP($HG156,$HG$67:$HG$76,HN$67:HN$76)))</f>
        <v>3268.9814814814818</v>
      </c>
      <c r="HO156" s="35">
        <f>IF(J$11="x",0,Satokasvi!$H$6*(1+$HF156)*(1+_xlfn.XLOOKUP($HG156,$HG$67:$HG$76,HO$67:HO$76)))</f>
        <v>3279.6296296296296</v>
      </c>
      <c r="HP156" s="35">
        <f>IF(K$11="x",0,Satokasvi!$H$6*(1+$HF156)*(1+_xlfn.XLOOKUP($HG156,$HG$67:$HG$76,HP$67:HP$76)))</f>
        <v>3290.2777777777778</v>
      </c>
      <c r="HQ156" s="35">
        <f>IF(L$11="x",0,Satokasvi!$H$6*(1+$HF156)*(1+_xlfn.XLOOKUP($HG156,$HG$67:$HG$76,HQ$67:HQ$76)))</f>
        <v>3300.9259259259261</v>
      </c>
      <c r="HR156" s="35">
        <f>IF(M$11="x",0,Satokasvi!$H$6*(1+$HF156)*(1+_xlfn.XLOOKUP($HG156,$HG$67:$HG$76,HR$67:HR$76)))</f>
        <v>3300.9259259259261</v>
      </c>
      <c r="HS156" s="35">
        <f>IF(N$11="x",0,Satokasvi!$H$6*(1+$HF156)*(1+_xlfn.XLOOKUP($HG156,$HG$67:$HG$76,HS$67:HS$76)))</f>
        <v>3300.9259259259261</v>
      </c>
      <c r="HT156" s="35">
        <f>IF(O$11="x",0,Satokasvi!$H$6*(1+$HF156)*(1+_xlfn.XLOOKUP($HG156,$HG$67:$HG$76,HT$67:HT$76)))</f>
        <v>3300.9259259259261</v>
      </c>
      <c r="HU156" s="35">
        <f>IF(P$11="x",0,Satokasvi!$H$6*(1+$HF156)*(1+_xlfn.XLOOKUP($HG156,$HG$67:$HG$76,HU$67:HU$76)))</f>
        <v>3300.9259259259261</v>
      </c>
      <c r="HV156" s="35">
        <f>IF(Q$11="x",0,Satokasvi!$H$6*(1+$HF156)*(1+_xlfn.XLOOKUP($HG156,$HG$67:$HG$76,HV$67:HV$76)))</f>
        <v>3300.9259259259261</v>
      </c>
      <c r="HW156" s="35">
        <f>IF(R$11="x",0,Satokasvi!$H$6*(1+$HF156)*(1+_xlfn.XLOOKUP($HG156,$HG$67:$HG$76,HW$67:HW$76)))</f>
        <v>3300.9259259259261</v>
      </c>
      <c r="HX156" s="35">
        <f>IF(S$11="x",0,Satokasvi!$H$6*(1+$HF156)*(1+_xlfn.XLOOKUP($HG156,$HG$67:$HG$76,HX$67:HX$76)))</f>
        <v>3300.9259259259261</v>
      </c>
      <c r="HY156" s="35">
        <f>IF(T$11="x",0,Satokasvi!$H$6*(1+$HF156)*(1+_xlfn.XLOOKUP($HG156,$HG$67:$HG$76,HY$67:HY$76)))</f>
        <v>3300.9259259259261</v>
      </c>
      <c r="HZ156" s="35">
        <f>IF(U$11="x",0,Satokasvi!$H$6*(1+$HF156)*(1+_xlfn.XLOOKUP($HG156,$HG$67:$HG$76,HZ$67:HZ$76)))</f>
        <v>3300.9259259259261</v>
      </c>
      <c r="IA156" s="35">
        <f>IF(V$11="x",0,Satokasvi!$H$6*(1+$HF156)*(1+_xlfn.XLOOKUP($HG156,$HG$67:$HG$76,IA$67:IA$76)))</f>
        <v>3300.9259259259261</v>
      </c>
      <c r="IB156" s="35">
        <f>IF(W$11="x",0,Satokasvi!$H$6*(1+$HF156)*(1+_xlfn.XLOOKUP($HG156,$HG$67:$HG$76,IB$67:IB$76)))</f>
        <v>3300.9259259259261</v>
      </c>
      <c r="IC156" s="35">
        <f>IF(X$11="x",0,Satokasvi!$H$6*(1+$HF156)*(1+_xlfn.XLOOKUP($HG156,$HG$67:$HG$76,IC$67:IC$76)))</f>
        <v>3300.9259259259261</v>
      </c>
      <c r="ID156" s="35">
        <f>IF(Y$11="x",0,Satokasvi!$H$6*(1+$HF156)*(1+_xlfn.XLOOKUP($HG156,$HG$67:$HG$76,ID$67:ID$76)))</f>
        <v>3300.9259259259261</v>
      </c>
      <c r="IE156" s="35">
        <f>IF(Z$11="x",0,Satokasvi!$H$6*(1+$HF156)*(1+_xlfn.XLOOKUP($HG156,$HG$67:$HG$76,IE$67:IE$76)))</f>
        <v>3300.9259259259261</v>
      </c>
      <c r="IF156" s="35">
        <f>IF(AA$11="x",0,Satokasvi!$H$6*(1+$HF156)*(1+_xlfn.XLOOKUP($HG156,$HG$67:$HG$76,IF$67:IF$76)))</f>
        <v>3300.9259259259261</v>
      </c>
    </row>
    <row r="157" spans="2:240" x14ac:dyDescent="0.35">
      <c r="B157" s="15">
        <f t="shared" ca="1" si="151"/>
        <v>8.8029916189229951E-2</v>
      </c>
      <c r="C157" s="15">
        <f t="shared" ca="1" si="151"/>
        <v>0.30671198673667599</v>
      </c>
      <c r="D157" s="15">
        <f t="shared" ca="1" si="151"/>
        <v>0.51108740412551501</v>
      </c>
      <c r="E157" s="15">
        <f t="shared" ca="1" si="151"/>
        <v>0.28228369778420492</v>
      </c>
      <c r="F157" s="15">
        <f t="shared" ca="1" si="151"/>
        <v>0.85873735172822063</v>
      </c>
      <c r="G157" s="15">
        <f t="shared" ca="1" si="151"/>
        <v>0.18238312694901226</v>
      </c>
      <c r="H157" s="15">
        <f t="shared" ca="1" si="151"/>
        <v>0.8176549503009285</v>
      </c>
      <c r="I157" s="15">
        <f t="shared" ca="1" si="151"/>
        <v>0.34349582689039071</v>
      </c>
      <c r="J157" s="15">
        <f t="shared" ca="1" si="151"/>
        <v>0.12561691007877718</v>
      </c>
      <c r="K157" s="15">
        <f t="shared" ca="1" si="151"/>
        <v>0.73684055302479168</v>
      </c>
      <c r="L157" s="15">
        <f t="shared" ca="1" si="151"/>
        <v>0.95791816304888644</v>
      </c>
      <c r="M157" s="15">
        <f t="shared" ca="1" si="151"/>
        <v>0.12984807351108285</v>
      </c>
      <c r="N157" s="15">
        <f t="shared" ca="1" si="151"/>
        <v>0.14210098015492245</v>
      </c>
      <c r="O157" s="15">
        <f t="shared" ca="1" si="151"/>
        <v>0.81843645245574681</v>
      </c>
      <c r="P157" s="15">
        <f t="shared" ca="1" si="151"/>
        <v>0.1055283027308952</v>
      </c>
      <c r="Q157" s="15">
        <f t="shared" ca="1" si="151"/>
        <v>2.5264364820799745E-2</v>
      </c>
      <c r="R157" s="15">
        <f t="shared" ca="1" si="150"/>
        <v>0.14275683958548813</v>
      </c>
      <c r="S157" s="15">
        <f t="shared" ca="1" si="150"/>
        <v>0.25729582544509833</v>
      </c>
      <c r="T157" s="15">
        <f t="shared" ca="1" si="152"/>
        <v>0.14456680280386813</v>
      </c>
      <c r="U157" s="15">
        <f t="shared" ca="1" si="152"/>
        <v>0.12062054650655218</v>
      </c>
      <c r="V157" s="15">
        <f t="shared" ca="1" si="152"/>
        <v>0.56608101345004624</v>
      </c>
      <c r="W157" s="15">
        <f t="shared" ca="1" si="152"/>
        <v>0.33559250849837929</v>
      </c>
      <c r="X157" s="15">
        <f t="shared" ca="1" si="152"/>
        <v>0.41352475469795935</v>
      </c>
      <c r="Y157" s="15">
        <f t="shared" ca="1" si="152"/>
        <v>0.1543652616298814</v>
      </c>
      <c r="Z157" s="15">
        <f t="shared" ca="1" si="152"/>
        <v>0.8495021381280532</v>
      </c>
      <c r="AB157" s="5">
        <f ca="1">_xlfn.NORM.INV(B157,Satokasvi!$H$8,Satokasvi!$I$8)*_xlfn.BINOM.INV(1,(1-Satokasvi!$H$15),B157)</f>
        <v>0</v>
      </c>
      <c r="AC157" s="5">
        <f ca="1">_xlfn.NORM.INV(C157,Satokasvi!$H$8,Satokasvi!$I$8)*_xlfn.BINOM.INV(1,(1-Satokasvi!$H$15),C157)</f>
        <v>2373.7019945879315</v>
      </c>
      <c r="AD157" s="5">
        <f ca="1">_xlfn.NORM.INV(D157,Satokasvi!$H$8,Satokasvi!$I$8)*_xlfn.BINOM.INV(1,(1-Satokasvi!$H$15),D157)</f>
        <v>2506.9488948439803</v>
      </c>
      <c r="AE157" s="5">
        <f ca="1">_xlfn.NORM.INV(E157,Satokasvi!$H$8,Satokasvi!$I$8)*_xlfn.BINOM.INV(1,(1-Satokasvi!$H$15),E157)</f>
        <v>2355.9823252232709</v>
      </c>
      <c r="AF157" s="5">
        <f ca="1">_xlfn.NORM.INV(F157,Satokasvi!$H$8,Satokasvi!$I$8)*_xlfn.BINOM.INV(1,(1-Satokasvi!$H$15),F157)</f>
        <v>2768.6659388088769</v>
      </c>
      <c r="AG157" s="5">
        <f ca="1">_xlfn.NORM.INV(G157,Satokasvi!$H$8,Satokasvi!$I$8)*_xlfn.BINOM.INV(1,(1-Satokasvi!$H$15),G157)</f>
        <v>0</v>
      </c>
      <c r="AH157" s="5">
        <f ca="1">_xlfn.NORM.INV(H157,Satokasvi!$H$8,Satokasvi!$I$8)*_xlfn.BINOM.INV(1,(1-Satokasvi!$H$15),H157)</f>
        <v>2726.6161000746119</v>
      </c>
      <c r="AI157" s="5">
        <f ca="1">_xlfn.NORM.INV(I157,Satokasvi!$H$8,Satokasvi!$I$8)*_xlfn.BINOM.INV(1,(1-Satokasvi!$H$15),I157)</f>
        <v>2399.264758566329</v>
      </c>
      <c r="AJ157" s="5">
        <f ca="1">_xlfn.NORM.INV(J157,Satokasvi!$H$8,Satokasvi!$I$8)*_xlfn.BINOM.INV(1,(1-Satokasvi!$H$15),J157)</f>
        <v>0</v>
      </c>
      <c r="AK157" s="5">
        <f ca="1">_xlfn.NORM.INV(K157,Satokasvi!$H$8,Satokasvi!$I$8)*_xlfn.BINOM.INV(1,(1-Satokasvi!$H$15),K157)</f>
        <v>2658.4088112212385</v>
      </c>
      <c r="AL157" s="5">
        <f ca="1">_xlfn.NORM.INV(L157,Satokasvi!$H$8,Satokasvi!$I$8)*_xlfn.BINOM.INV(1,(1-Satokasvi!$H$15),L157)</f>
        <v>2931.7555537085445</v>
      </c>
      <c r="AM157" s="5">
        <f ca="1">_xlfn.NORM.INV(M157,Satokasvi!$H$8,Satokasvi!$I$8)*_xlfn.BINOM.INV(1,(1-Satokasvi!$H$15),M157)</f>
        <v>0</v>
      </c>
      <c r="AN157" s="5">
        <f ca="1">_xlfn.NORM.INV(N157,Satokasvi!$H$8,Satokasvi!$I$8)*_xlfn.BINOM.INV(1,(1-Satokasvi!$H$15),N157)</f>
        <v>0</v>
      </c>
      <c r="AO157" s="5">
        <f ca="1">_xlfn.NORM.INV(O157,Satokasvi!$H$8,Satokasvi!$I$8)*_xlfn.BINOM.INV(1,(1-Satokasvi!$H$15),O157)</f>
        <v>2727.3556507781441</v>
      </c>
      <c r="AP157" s="5">
        <f ca="1">_xlfn.NORM.INV(P157,Satokasvi!$H$8,Satokasvi!$I$8)*_xlfn.BINOM.INV(1,(1-Satokasvi!$H$15),P157)</f>
        <v>0</v>
      </c>
      <c r="AQ157" s="5">
        <f ca="1">_xlfn.NORM.INV(Q157,Satokasvi!$H$8,Satokasvi!$I$8)*_xlfn.BINOM.INV(1,(1-Satokasvi!$H$15),Q157)</f>
        <v>0</v>
      </c>
      <c r="AR157" s="5">
        <f ca="1">_xlfn.NORM.INV(R157,Satokasvi!$H$8,Satokasvi!$I$8)*_xlfn.BINOM.INV(1,(1-Satokasvi!$H$15),R157)</f>
        <v>0</v>
      </c>
      <c r="AS157" s="5">
        <f ca="1">_xlfn.NORM.INV(S157,Satokasvi!$H$8,Satokasvi!$I$8)*_xlfn.BINOM.INV(1,(1-Satokasvi!$H$15),S157)</f>
        <v>2337.0738098390816</v>
      </c>
      <c r="AT157" s="5">
        <f ca="1">_xlfn.NORM.INV(T157,Satokasvi!$H$8,Satokasvi!$I$8)*_xlfn.BINOM.INV(1,(1-Satokasvi!$H$15),T157)</f>
        <v>0</v>
      </c>
      <c r="AU157" s="5">
        <f ca="1">_xlfn.NORM.INV(U157,Satokasvi!$H$8,Satokasvi!$I$8)*_xlfn.BINOM.INV(1,(1-Satokasvi!$H$15),U157)</f>
        <v>0</v>
      </c>
      <c r="AV157" s="5">
        <f ca="1">_xlfn.NORM.INV(V157,Satokasvi!$H$8,Satokasvi!$I$8)*_xlfn.BINOM.INV(1,(1-Satokasvi!$H$15),V157)</f>
        <v>2541.6013345975425</v>
      </c>
      <c r="AW157" s="5">
        <f ca="1">_xlfn.NORM.INV(W157,Satokasvi!$H$8,Satokasvi!$I$8)*_xlfn.BINOM.INV(1,(1-Satokasvi!$H$15),W157)</f>
        <v>2393.8694494760875</v>
      </c>
      <c r="AX157" s="5">
        <f ca="1">_xlfn.NORM.INV(X157,Satokasvi!$H$8,Satokasvi!$I$8)*_xlfn.BINOM.INV(1,(1-Satokasvi!$H$15),X157)</f>
        <v>2445.378193276817</v>
      </c>
      <c r="AY157" s="5">
        <f ca="1">_xlfn.NORM.INV(Y157,Satokasvi!$H$8,Satokasvi!$I$8)*_xlfn.BINOM.INV(1,(1-Satokasvi!$H$15),Y157)</f>
        <v>0</v>
      </c>
      <c r="AZ157" s="5">
        <f ca="1">_xlfn.NORM.INV(Z157,Satokasvi!$H$8,Satokasvi!$I$8)*_xlfn.BINOM.INV(1,(1-Satokasvi!$H$15),Z157)</f>
        <v>2758.5751140071507</v>
      </c>
      <c r="BB157" s="5">
        <f ca="1">IF(C$11="x",0,_xlfn.NORM.INV(B157,Satokasvi!$H$8,Satokasvi!$I$8)*IF(C$8="x",(1+Toimenpiteet!$C$7),1)*IF(C$9="x",(1+Toimenpiteet!$C$34),1)*(1+C$30)*_xlfn.BINOM.INV(1,(1-(Satokasvi!$H$15*(1+C$41))),B157))</f>
        <v>0</v>
      </c>
      <c r="BC157" s="5">
        <f ca="1">IF(D$11="x",0,_xlfn.NORM.INV(C157,Satokasvi!$H$8,Satokasvi!$I$8)*IF(D$8="x",(1+Toimenpiteet!$C$7),1)*IF(D$9="x",(1+Toimenpiteet!$C$34),1)*(1+D$30)*_xlfn.BINOM.INV(1,(1-(Satokasvi!$H$15*(1+D$41))),C157))</f>
        <v>2373.7019945879315</v>
      </c>
      <c r="BD157" s="5">
        <f ca="1">IF(E$11="x",0,_xlfn.NORM.INV(D157,Satokasvi!$H$8,Satokasvi!$I$8)*IF(E$8="x",(1+Toimenpiteet!$C$7),1)*IF(E$9="x",(1+Toimenpiteet!$C$34),1)*(1+E$30)*_xlfn.BINOM.INV(1,(1-(Satokasvi!$H$15*(1+E$41))),D157))</f>
        <v>2506.9488948439803</v>
      </c>
      <c r="BE157" s="5">
        <f ca="1">IF(F$11="x",0,_xlfn.NORM.INV(E157,Satokasvi!$H$8,Satokasvi!$I$8)*IF(F$8="x",(1+Toimenpiteet!$C$7),1)*IF(F$9="x",(1+Toimenpiteet!$C$34),1)*(1+F$30)*_xlfn.BINOM.INV(1,(1-(Satokasvi!$H$15*(1+F$41))),E157))</f>
        <v>2355.9823252232709</v>
      </c>
      <c r="BF157" s="5">
        <f ca="1">IF(G$11="x",0,_xlfn.NORM.INV(F157,Satokasvi!$H$8,Satokasvi!$I$8)*IF(G$8="x",(1+Toimenpiteet!$C$7),1)*IF(G$9="x",(1+Toimenpiteet!$C$34),1)*(1+G$30)*_xlfn.BINOM.INV(1,(1-(Satokasvi!$H$15*(1+G$41))),F157))</f>
        <v>2768.6659388088769</v>
      </c>
      <c r="BG157" s="5">
        <f ca="1">IF(H$11="x",0,_xlfn.NORM.INV(G157,Satokasvi!$H$8,Satokasvi!$I$8)*IF(H$8="x",(1+Toimenpiteet!$C$7),1)*IF(H$9="x",(1+Toimenpiteet!$C$34),1)*(1+H$30)*_xlfn.BINOM.INV(1,(1-(Satokasvi!$H$15*(1+H$41))),G157))</f>
        <v>0</v>
      </c>
      <c r="BH157" s="5">
        <f ca="1">IF(I$11="x",0,_xlfn.NORM.INV(H157,Satokasvi!$H$8,Satokasvi!$I$8)*IF(I$8="x",(1+Toimenpiteet!$C$7),1)*IF(I$9="x",(1+Toimenpiteet!$C$34),1)*(1+I$30)*_xlfn.BINOM.INV(1,(1-(Satokasvi!$H$15*(1+I$41))),H157))</f>
        <v>2726.6161000746119</v>
      </c>
      <c r="BI157" s="5">
        <f ca="1">IF(J$11="x",0,_xlfn.NORM.INV(I157,Satokasvi!$H$8,Satokasvi!$I$8)*IF(J$8="x",(1+Toimenpiteet!$C$7),1)*IF(J$9="x",(1+Toimenpiteet!$C$34),1)*(1+J$30)*_xlfn.BINOM.INV(1,(1-(Satokasvi!$H$15*(1+J$41))),I157))</f>
        <v>2399.264758566329</v>
      </c>
      <c r="BJ157" s="5">
        <f ca="1">IF(K$11="x",0,_xlfn.NORM.INV(J157,Satokasvi!$H$8,Satokasvi!$I$8)*IF(K$8="x",(1+Toimenpiteet!$C$7),1)*IF(K$9="x",(1+Toimenpiteet!$C$34),1)*(1+K$30)*_xlfn.BINOM.INV(1,(1-(Satokasvi!$H$15*(1+K$41))),J157))</f>
        <v>0</v>
      </c>
      <c r="BK157" s="5">
        <f ca="1">IF(L$11="x",0,_xlfn.NORM.INV(K157,Satokasvi!$H$8,Satokasvi!$I$8)*IF(L$8="x",(1+Toimenpiteet!$C$7),1)*IF(L$9="x",(1+Toimenpiteet!$C$34),1)*(1+L$30)*_xlfn.BINOM.INV(1,(1-(Satokasvi!$H$15*(1+L$41))),K157))</f>
        <v>2658.4088112212385</v>
      </c>
      <c r="BL157" s="5">
        <f ca="1">IF(M$11="x",0,_xlfn.NORM.INV(L157,Satokasvi!$H$8,Satokasvi!$I$8)*IF(M$8="x",(1+Toimenpiteet!$C$7),1)*IF(M$9="x",(1+Toimenpiteet!$C$34),1)*(1+M$30)*_xlfn.BINOM.INV(1,(1-(Satokasvi!$H$15*(1+M$41))),L157))</f>
        <v>2931.7555537085445</v>
      </c>
      <c r="BM157" s="5">
        <f ca="1">IF(N$11="x",0,_xlfn.NORM.INV(M157,Satokasvi!$H$8,Satokasvi!$I$8)*IF(N$8="x",(1+Toimenpiteet!$C$7),1)*IF(N$9="x",(1+Toimenpiteet!$C$34),1)*(1+N$30)*_xlfn.BINOM.INV(1,(1-(Satokasvi!$H$15*(1+N$41))),M157))</f>
        <v>0</v>
      </c>
      <c r="BN157" s="5">
        <f ca="1">IF(O$11="x",0,_xlfn.NORM.INV(N157,Satokasvi!$H$8,Satokasvi!$I$8)*IF(O$8="x",(1+Toimenpiteet!$C$7),1)*IF(O$9="x",(1+Toimenpiteet!$C$34),1)*(1+O$30)*_xlfn.BINOM.INV(1,(1-(Satokasvi!$H$15*(1+O$41))),N157))</f>
        <v>0</v>
      </c>
      <c r="BO157" s="5">
        <f ca="1">IF(P$11="x",0,_xlfn.NORM.INV(O157,Satokasvi!$H$8,Satokasvi!$I$8)*IF(P$8="x",(1+Toimenpiteet!$C$7),1)*IF(P$9="x",(1+Toimenpiteet!$C$34),1)*(1+P$30)*_xlfn.BINOM.INV(1,(1-(Satokasvi!$H$15*(1+P$41))),O157))</f>
        <v>2727.3556507781441</v>
      </c>
      <c r="BP157" s="5">
        <f ca="1">IF(Q$11="x",0,_xlfn.NORM.INV(P157,Satokasvi!$H$8,Satokasvi!$I$8)*IF(Q$8="x",(1+Toimenpiteet!$C$7),1)*IF(Q$9="x",(1+Toimenpiteet!$C$34),1)*(1+Q$30)*_xlfn.BINOM.INV(1,(1-(Satokasvi!$H$15*(1+Q$41))),P157))</f>
        <v>0</v>
      </c>
      <c r="BQ157" s="5">
        <f ca="1">IF(R$11="x",0,_xlfn.NORM.INV(Q157,Satokasvi!$H$8,Satokasvi!$I$8)*IF(R$8="x",(1+Toimenpiteet!$C$7),1)*IF(R$9="x",(1+Toimenpiteet!$C$34),1)*(1+R$30)*_xlfn.BINOM.INV(1,(1-(Satokasvi!$H$15*(1+R$41))),Q157))</f>
        <v>0</v>
      </c>
      <c r="BR157" s="5">
        <f ca="1">IF(S$11="x",0,_xlfn.NORM.INV(R157,Satokasvi!$H$8,Satokasvi!$I$8)*IF(S$8="x",(1+Toimenpiteet!$C$7),1)*IF(S$9="x",(1+Toimenpiteet!$C$34),1)*(1+S$30)*_xlfn.BINOM.INV(1,(1-(Satokasvi!$H$15*(1+S$41))),R157))</f>
        <v>0</v>
      </c>
      <c r="BS157" s="5">
        <f ca="1">IF(T$11="x",0,_xlfn.NORM.INV(S157,Satokasvi!$H$8,Satokasvi!$I$8)*IF(T$8="x",(1+Toimenpiteet!$C$7),1)*IF(T$9="x",(1+Toimenpiteet!$C$34),1)*(1+T$30)*_xlfn.BINOM.INV(1,(1-(Satokasvi!$H$15*(1+T$41))),S157))</f>
        <v>2337.0738098390816</v>
      </c>
      <c r="BT157" s="5">
        <f ca="1">IF(U$11="x",0,_xlfn.NORM.INV(T157,Satokasvi!$H$8,Satokasvi!$I$8)*IF(U$8="x",(1+Toimenpiteet!$C$7),1)*IF(U$9="x",(1+Toimenpiteet!$C$34),1)*(1+U$30)*_xlfn.BINOM.INV(1,(1-(Satokasvi!$H$15*(1+U$41))),T157))</f>
        <v>0</v>
      </c>
      <c r="BU157" s="5">
        <f ca="1">IF(V$11="x",0,_xlfn.NORM.INV(U157,Satokasvi!$H$8,Satokasvi!$I$8)*IF(V$8="x",(1+Toimenpiteet!$C$7),1)*IF(V$9="x",(1+Toimenpiteet!$C$34),1)*(1+V$30)*_xlfn.BINOM.INV(1,(1-(Satokasvi!$H$15*(1+V$41))),U157))</f>
        <v>0</v>
      </c>
      <c r="BV157" s="5">
        <f ca="1">IF(W$11="x",0,_xlfn.NORM.INV(V157,Satokasvi!$H$8,Satokasvi!$I$8)*IF(W$8="x",(1+Toimenpiteet!$C$7),1)*IF(W$9="x",(1+Toimenpiteet!$C$34),1)*(1+W$30)*_xlfn.BINOM.INV(1,(1-(Satokasvi!$H$15*(1+W$41))),V157))</f>
        <v>2541.6013345975425</v>
      </c>
      <c r="BW157" s="5">
        <f ca="1">IF(X$11="x",0,_xlfn.NORM.INV(W157,Satokasvi!$H$8,Satokasvi!$I$8)*IF(X$8="x",(1+Toimenpiteet!$C$7),1)*IF(X$9="x",(1+Toimenpiteet!$C$34),1)*(1+X$30)*_xlfn.BINOM.INV(1,(1-(Satokasvi!$H$15*(1+X$41))),W157))</f>
        <v>2393.8694494760875</v>
      </c>
      <c r="BX157" s="5">
        <f ca="1">IF(Y$11="x",0,_xlfn.NORM.INV(X157,Satokasvi!$H$8,Satokasvi!$I$8)*IF(Y$8="x",(1+Toimenpiteet!$C$7),1)*IF(Y$9="x",(1+Toimenpiteet!$C$34),1)*(1+Y$30)*_xlfn.BINOM.INV(1,(1-(Satokasvi!$H$15*(1+Y$41))),X157))</f>
        <v>2445.378193276817</v>
      </c>
      <c r="BY157" s="5">
        <f ca="1">IF(Z$11="x",0,_xlfn.NORM.INV(Y157,Satokasvi!$H$8,Satokasvi!$I$8)*IF(Z$8="x",(1+Toimenpiteet!$C$7),1)*IF(Z$9="x",(1+Toimenpiteet!$C$34),1)*(1+Z$30)*_xlfn.BINOM.INV(1,(1-(Satokasvi!$H$15*(1+Z$41))),Y157))</f>
        <v>0</v>
      </c>
      <c r="BZ157" s="5">
        <f ca="1">IF(AA$11="x",0,_xlfn.NORM.INV(Z157,Satokasvi!$H$8,Satokasvi!$I$8)*IF(AA$8="x",(1+Toimenpiteet!$C$7),1)*IF(AA$9="x",(1+Toimenpiteet!$C$34),1)*(1+AA$30)*_xlfn.BINOM.INV(1,(1-(Satokasvi!$H$15*(1+AA$41))),Z157))</f>
        <v>2758.5751140071507</v>
      </c>
      <c r="CB157" s="35">
        <f ca="1">_xlfn.NORM.INV(RAND(),Satokasvi!$H$13,Satokasvi!$I$13)</f>
        <v>202.13059013581662</v>
      </c>
      <c r="CC157" s="35">
        <f ca="1">_xlfn.NORM.INV(RAND(),Satokasvi!$H$13,Satokasvi!$I$13)</f>
        <v>119.52173460464719</v>
      </c>
      <c r="CD157" s="35">
        <f ca="1">_xlfn.NORM.INV(RAND(),Satokasvi!$H$13,Satokasvi!$I$13)</f>
        <v>173.57655868256097</v>
      </c>
      <c r="CE157" s="35">
        <f ca="1">_xlfn.NORM.INV(RAND(),Satokasvi!$H$13,Satokasvi!$I$13)</f>
        <v>226.82802852289495</v>
      </c>
      <c r="CF157" s="35">
        <f ca="1">_xlfn.NORM.INV(RAND(),Satokasvi!$H$13,Satokasvi!$I$13)</f>
        <v>217.87783694907486</v>
      </c>
      <c r="CG157" s="35">
        <f ca="1">_xlfn.NORM.INV(RAND(),Satokasvi!$H$13,Satokasvi!$I$13)</f>
        <v>235.29281445392652</v>
      </c>
      <c r="CH157" s="35">
        <f ca="1">_xlfn.NORM.INV(RAND(),Satokasvi!$H$13,Satokasvi!$I$13)</f>
        <v>192.65368808634597</v>
      </c>
      <c r="CI157" s="35">
        <f ca="1">_xlfn.NORM.INV(RAND(),Satokasvi!$H$13,Satokasvi!$I$13)</f>
        <v>141.71177539486536</v>
      </c>
      <c r="CJ157" s="35">
        <f ca="1">_xlfn.NORM.INV(RAND(),Satokasvi!$H$13,Satokasvi!$I$13)</f>
        <v>210.10203117846339</v>
      </c>
      <c r="CK157" s="35">
        <f ca="1">_xlfn.NORM.INV(RAND(),Satokasvi!$H$13,Satokasvi!$I$13)</f>
        <v>192.33046879784106</v>
      </c>
      <c r="CL157" s="35">
        <f ca="1">_xlfn.NORM.INV(RAND(),Satokasvi!$H$13,Satokasvi!$I$13)</f>
        <v>245.80569978197491</v>
      </c>
      <c r="CM157" s="35">
        <f ca="1">_xlfn.NORM.INV(RAND(),Satokasvi!$H$13,Satokasvi!$I$13)</f>
        <v>196.4754766096932</v>
      </c>
      <c r="CN157" s="35">
        <f ca="1">_xlfn.NORM.INV(RAND(),Satokasvi!$H$13,Satokasvi!$I$13)</f>
        <v>285.12390579106153</v>
      </c>
      <c r="CO157" s="35">
        <f ca="1">_xlfn.NORM.INV(RAND(),Satokasvi!$H$13,Satokasvi!$I$13)</f>
        <v>225.72630950047758</v>
      </c>
      <c r="CP157" s="35">
        <f ca="1">_xlfn.NORM.INV(RAND(),Satokasvi!$H$13,Satokasvi!$I$13)</f>
        <v>222.00996048472444</v>
      </c>
      <c r="CQ157" s="35">
        <f ca="1">_xlfn.NORM.INV(RAND(),Satokasvi!$H$13,Satokasvi!$I$13)</f>
        <v>244.23699603225381</v>
      </c>
      <c r="CR157" s="35">
        <f ca="1">_xlfn.NORM.INV(RAND(),Satokasvi!$H$13,Satokasvi!$I$13)</f>
        <v>196.55434296231542</v>
      </c>
      <c r="CS157" s="35">
        <f ca="1">_xlfn.NORM.INV(RAND(),Satokasvi!$H$13,Satokasvi!$I$13)</f>
        <v>104.30332525883099</v>
      </c>
      <c r="CT157" s="35">
        <f ca="1">_xlfn.NORM.INV(RAND(),Satokasvi!$H$13,Satokasvi!$I$13)</f>
        <v>147.49687146476899</v>
      </c>
      <c r="CU157" s="35">
        <f ca="1">_xlfn.NORM.INV(RAND(),Satokasvi!$H$13,Satokasvi!$I$13)</f>
        <v>203.90619032739733</v>
      </c>
      <c r="CV157" s="35">
        <f ca="1">_xlfn.NORM.INV(RAND(),Satokasvi!$H$13,Satokasvi!$I$13)</f>
        <v>226.43447993531345</v>
      </c>
      <c r="CW157" s="35">
        <f ca="1">_xlfn.NORM.INV(RAND(),Satokasvi!$H$13,Satokasvi!$I$13)</f>
        <v>179.46844869079641</v>
      </c>
      <c r="CX157" s="35">
        <f ca="1">_xlfn.NORM.INV(RAND(),Satokasvi!$H$13,Satokasvi!$I$13)</f>
        <v>217.1922610133347</v>
      </c>
      <c r="CY157" s="35">
        <f ca="1">_xlfn.NORM.INV(RAND(),Satokasvi!$H$13,Satokasvi!$I$13)</f>
        <v>136.58607274147045</v>
      </c>
      <c r="CZ157" s="35">
        <f ca="1">_xlfn.NORM.INV(RAND(),Satokasvi!$H$13,Satokasvi!$I$13)</f>
        <v>333.70343655188742</v>
      </c>
      <c r="DB157" s="37">
        <f ca="1">(AB157*(CB157/1000)+(Satokasvi!$E$28-Satokasvi!$E$7))/(1+$C$13)^DB$61</f>
        <v>-257.28155339805824</v>
      </c>
      <c r="DC157" s="37">
        <f ca="1">(AC157*(CC157/1000)+(Satokasvi!$E$28-Satokasvi!$E$7))/(1+$C$13)^DC$61</f>
        <v>17.635007849618692</v>
      </c>
      <c r="DD157" s="37">
        <f ca="1">(AD157*(CD157/1000)+(Satokasvi!$E$28-Satokasvi!$E$7))/(1+$C$13)^DD$61</f>
        <v>155.70912218703069</v>
      </c>
      <c r="DE157" s="37">
        <f ca="1">(AE157*(CE157/1000)+(Satokasvi!$E$28-Satokasvi!$E$7))/(1+$C$13)^DE$61</f>
        <v>239.36092163079607</v>
      </c>
      <c r="DF157" s="37">
        <f ca="1">(AF157*(CF157/1000)+(Satokasvi!$E$28-Satokasvi!$E$7))/(1+$C$13)^DF$61</f>
        <v>291.76098515486132</v>
      </c>
      <c r="DG157" s="37">
        <f ca="1">(AG157*(CG157/1000)+(Satokasvi!$E$28-Satokasvi!$E$7))/(1+$C$13)^DG$61</f>
        <v>-221.93332802116842</v>
      </c>
      <c r="DH157" s="37">
        <f ca="1">(AH157*(CH157/1000)+(Satokasvi!$E$28-Satokasvi!$E$7))/(1+$C$13)^DH$61</f>
        <v>211.64174228961537</v>
      </c>
      <c r="DI157" s="37">
        <f ca="1">(AI157*(CI157/1000)+(Satokasvi!$E$28-Satokasvi!$E$7))/(1+$C$13)^DI$61</f>
        <v>59.208904347194725</v>
      </c>
      <c r="DJ157" s="37">
        <f ca="1">(AJ157*(CJ157/1000)+(Satokasvi!$E$28-Satokasvi!$E$7))/(1+$C$13)^DJ$61</f>
        <v>-203.10043407106113</v>
      </c>
      <c r="DK157" s="37">
        <f ca="1">(AK157*(CK157/1000)+(Satokasvi!$E$28-Satokasvi!$E$7))/(1+$C$13)^DK$61</f>
        <v>183.26513219423057</v>
      </c>
      <c r="DL157" s="37">
        <f ca="1">(AL157*(CL157/1000)+(Satokasvi!$E$28-Satokasvi!$E$7))/(1+$C$13)^DL$61</f>
        <v>329.16563819563061</v>
      </c>
      <c r="DM157" s="37">
        <f ca="1">(AM157*(CM157/1000)+(Satokasvi!$E$28-Satokasvi!$E$7))/(1+$C$13)^DM$61</f>
        <v>-185.86566825113789</v>
      </c>
      <c r="DN157" s="37">
        <f ca="1">(AN157*(CN157/1000)+(Satokasvi!$E$28-Satokasvi!$E$7))/(1+$C$13)^DN$61</f>
        <v>-180.45210509819213</v>
      </c>
      <c r="DO157" s="37">
        <f ca="1">(AO157*(CO157/1000)+(Satokasvi!$E$28-Satokasvi!$E$7))/(1+$C$13)^DO$61</f>
        <v>231.8116538699949</v>
      </c>
      <c r="DP157" s="37">
        <f ca="1">(AP157*(CP157/1000)+(Satokasvi!$E$28-Satokasvi!$E$7))/(1+$C$13)^DP$61</f>
        <v>-170.09341606013018</v>
      </c>
      <c r="DQ157" s="37">
        <f ca="1">(AQ157*(CQ157/1000)+(Satokasvi!$E$28-Satokasvi!$E$7))/(1+$C$13)^DQ$61</f>
        <v>-165.13923889333032</v>
      </c>
      <c r="DR157" s="37">
        <f ca="1">(AR157*(CR157/1000)+(Satokasvi!$E$28-Satokasvi!$E$7))/(1+$C$13)^DR$61</f>
        <v>-160.32935814886437</v>
      </c>
      <c r="DS157" s="37">
        <f ca="1">(AS157*(CS157/1000)+(Satokasvi!$E$28-Satokasvi!$E$7))/(1+$C$13)^DS$61</f>
        <v>-12.473577224230423</v>
      </c>
      <c r="DT157" s="37">
        <f ca="1">(AT157*(CT157/1000)+(Satokasvi!$E$28-Satokasvi!$E$7))/(1+$C$13)^DT$61</f>
        <v>-151.12579710516013</v>
      </c>
      <c r="DU157" s="37">
        <f ca="1">(AU157*(CU157/1000)+(Satokasvi!$E$28-Satokasvi!$E$7))/(1+$C$13)^DU$61</f>
        <v>-146.72407485937876</v>
      </c>
      <c r="DV157" s="37">
        <f ca="1">(AV157*(CV157/1000)+(Satokasvi!$E$28-Satokasvi!$E$7))/(1+$C$13)^DV$61</f>
        <v>166.912370290452</v>
      </c>
      <c r="DW157" s="37">
        <f ca="1">(AW157*(CW157/1000)+(Satokasvi!$E$28-Satokasvi!$E$7))/(1+$C$13)^DW$61</f>
        <v>85.916050096503639</v>
      </c>
      <c r="DX157" s="37">
        <f ca="1">(AX157*(CX157/1000)+(Satokasvi!$E$28-Satokasvi!$E$7))/(1+$C$13)^DX$61</f>
        <v>134.83939889647132</v>
      </c>
      <c r="DY157" s="37">
        <f ca="1">(AY157*(CY157/1000)+(Satokasvi!$E$28-Satokasvi!$E$7))/(1+$C$13)^DY$61</f>
        <v>-130.36244012997</v>
      </c>
      <c r="DZ157" s="37">
        <f ca="1">(AZ157*(CZ157/1000)+(Satokasvi!$E$28-Satokasvi!$E$7))/(1+$C$13)^DZ$61</f>
        <v>313.09241837264182</v>
      </c>
      <c r="EB157" s="37">
        <f ca="1">IF(C$11="x",Toimenpiteet!$E$115,BB157*(CB157/1000)+(Satokasvi!$E$28-Satokasvi!$E$7)+IF(C$8="x",Toimenpiteet!$E$29,0)+IF(C$9="x",Toimenpiteet!$E$60,0)+IF(C$10="x",Toimenpiteet!$E$88,0))/(1+$C$13)^EB$61</f>
        <v>-257.28155339805824</v>
      </c>
      <c r="EC157" s="37">
        <f ca="1">IF(D$11="x",Toimenpiteet!$E$115,BC157*(CC157/1000)+(Satokasvi!$E$28-Satokasvi!$E$7)+IF(D$8="x",Toimenpiteet!$E$29,0)+IF(D$9="x",Toimenpiteet!$E$60,0)+IF(D$10="x",Toimenpiteet!$E$88,0))/(1+$C$13)^EC$61</f>
        <v>17.635007849618692</v>
      </c>
      <c r="ED157" s="37">
        <f ca="1">IF(E$11="x",Toimenpiteet!$E$115,BD157*(CD157/1000)+(Satokasvi!$E$28-Satokasvi!$E$7)+IF(E$8="x",Toimenpiteet!$E$29,0)+IF(E$9="x",Toimenpiteet!$E$60,0)+IF(E$10="x",Toimenpiteet!$E$88,0))/(1+$C$13)^ED$61</f>
        <v>155.70912218703069</v>
      </c>
      <c r="EE157" s="37">
        <f ca="1">IF(F$11="x",Toimenpiteet!$E$115,BE157*(CE157/1000)+(Satokasvi!$E$28-Satokasvi!$E$7)+IF(F$8="x",Toimenpiteet!$E$29,0)+IF(F$9="x",Toimenpiteet!$E$60,0)+IF(F$10="x",Toimenpiteet!$E$88,0))/(1+$C$13)^EE$61</f>
        <v>239.36092163079607</v>
      </c>
      <c r="EF157" s="37">
        <f ca="1">IF(G$11="x",Toimenpiteet!$E$115,BF157*(CF157/1000)+(Satokasvi!$E$28-Satokasvi!$E$7)+IF(G$8="x",Toimenpiteet!$E$29,0)+IF(G$9="x",Toimenpiteet!$E$60,0)+IF(G$10="x",Toimenpiteet!$E$88,0))/(1+$C$13)^EF$61</f>
        <v>291.76098515486132</v>
      </c>
      <c r="EG157" s="37">
        <f ca="1">IF(H$11="x",Toimenpiteet!$E$115,BG157*(CG157/1000)+(Satokasvi!$E$28-Satokasvi!$E$7)+IF(H$8="x",Toimenpiteet!$E$29,0)+IF(H$9="x",Toimenpiteet!$E$60,0)+IF(H$10="x",Toimenpiteet!$E$88,0))/(1+$C$13)^EG$61</f>
        <v>-221.93332802116842</v>
      </c>
      <c r="EH157" s="37">
        <f ca="1">IF(I$11="x",Toimenpiteet!$E$115,BH157*(CH157/1000)+(Satokasvi!$E$28-Satokasvi!$E$7)+IF(I$8="x",Toimenpiteet!$E$29,0)+IF(I$9="x",Toimenpiteet!$E$60,0)+IF(I$10="x",Toimenpiteet!$E$88,0))/(1+$C$13)^EH$61</f>
        <v>211.64174228961537</v>
      </c>
      <c r="EI157" s="37">
        <f ca="1">IF(J$11="x",Toimenpiteet!$E$115,BI157*(CI157/1000)+(Satokasvi!$E$28-Satokasvi!$E$7)+IF(J$8="x",Toimenpiteet!$E$29,0)+IF(J$9="x",Toimenpiteet!$E$60,0)+IF(J$10="x",Toimenpiteet!$E$88,0))/(1+$C$13)^EI$61</f>
        <v>59.208904347194725</v>
      </c>
      <c r="EJ157" s="37">
        <f ca="1">IF(K$11="x",Toimenpiteet!$E$115,BJ157*(CJ157/1000)+(Satokasvi!$E$28-Satokasvi!$E$7)+IF(K$8="x",Toimenpiteet!$E$29,0)+IF(K$9="x",Toimenpiteet!$E$60,0)+IF(K$10="x",Toimenpiteet!$E$88,0))/(1+$C$13)^EJ$61</f>
        <v>-203.10043407106113</v>
      </c>
      <c r="EK157" s="37">
        <f ca="1">IF(L$11="x",Toimenpiteet!$E$115,BK157*(CK157/1000)+(Satokasvi!$E$28-Satokasvi!$E$7)+IF(L$8="x",Toimenpiteet!$E$29,0)+IF(L$9="x",Toimenpiteet!$E$60,0)+IF(L$10="x",Toimenpiteet!$E$88,0))/(1+$C$13)^EK$61</f>
        <v>183.26513219423057</v>
      </c>
      <c r="EL157" s="37">
        <f ca="1">IF(M$11="x",Toimenpiteet!$E$115,BL157*(CL157/1000)+(Satokasvi!$E$28-Satokasvi!$E$7)+IF(M$8="x",Toimenpiteet!$E$29,0)+IF(M$9="x",Toimenpiteet!$E$60,0)+IF(M$10="x",Toimenpiteet!$E$88,0))/(1+$C$13)^EL$61</f>
        <v>329.16563819563061</v>
      </c>
      <c r="EM157" s="37">
        <f ca="1">IF(N$11="x",Toimenpiteet!$E$115,BM157*(CM157/1000)+(Satokasvi!$E$28-Satokasvi!$E$7)+IF(N$8="x",Toimenpiteet!$E$29,0)+IF(N$9="x",Toimenpiteet!$E$60,0)+IF(N$10="x",Toimenpiteet!$E$88,0))/(1+$C$13)^EM$61</f>
        <v>-185.86566825113789</v>
      </c>
      <c r="EN157" s="37">
        <f ca="1">IF(O$11="x",Toimenpiteet!$E$115,BN157*(CN157/1000)+(Satokasvi!$E$28-Satokasvi!$E$7)+IF(O$8="x",Toimenpiteet!$E$29,0)+IF(O$9="x",Toimenpiteet!$E$60,0)+IF(O$10="x",Toimenpiteet!$E$88,0))/(1+$C$13)^EN$61</f>
        <v>-180.45210509819213</v>
      </c>
      <c r="EO157" s="37">
        <f ca="1">IF(P$11="x",Toimenpiteet!$E$115,BO157*(CO157/1000)+(Satokasvi!$E$28-Satokasvi!$E$7)+IF(P$8="x",Toimenpiteet!$E$29,0)+IF(P$9="x",Toimenpiteet!$E$60,0)+IF(P$10="x",Toimenpiteet!$E$88,0))/(1+$C$13)^EO$61</f>
        <v>231.8116538699949</v>
      </c>
      <c r="EP157" s="37">
        <f ca="1">IF(Q$11="x",Toimenpiteet!$E$115,BP157*(CP157/1000)+(Satokasvi!$E$28-Satokasvi!$E$7)+IF(Q$8="x",Toimenpiteet!$E$29,0)+IF(Q$9="x",Toimenpiteet!$E$60,0)+IF(Q$10="x",Toimenpiteet!$E$88,0))/(1+$C$13)^EP$61</f>
        <v>-170.09341606013018</v>
      </c>
      <c r="EQ157" s="37">
        <f ca="1">IF(R$11="x",Toimenpiteet!$E$115,BQ157*(CQ157/1000)+(Satokasvi!$E$28-Satokasvi!$E$7)+IF(R$8="x",Toimenpiteet!$E$29,0)+IF(R$9="x",Toimenpiteet!$E$60,0)+IF(R$10="x",Toimenpiteet!$E$88,0))/(1+$C$13)^EQ$61</f>
        <v>-165.13923889333032</v>
      </c>
      <c r="ER157" s="37">
        <f ca="1">IF(S$11="x",Toimenpiteet!$E$115,BR157*(CR157/1000)+(Satokasvi!$E$28-Satokasvi!$E$7)+IF(S$8="x",Toimenpiteet!$E$29,0)+IF(S$9="x",Toimenpiteet!$E$60,0)+IF(S$10="x",Toimenpiteet!$E$88,0))/(1+$C$13)^ER$61</f>
        <v>-160.32935814886437</v>
      </c>
      <c r="ES157" s="37">
        <f ca="1">IF(T$11="x",Toimenpiteet!$E$115,BS157*(CS157/1000)+(Satokasvi!$E$28-Satokasvi!$E$7)+IF(T$8="x",Toimenpiteet!$E$29,0)+IF(T$9="x",Toimenpiteet!$E$60,0)+IF(T$10="x",Toimenpiteet!$E$88,0))/(1+$C$13)^ES$61</f>
        <v>-12.473577224230423</v>
      </c>
      <c r="ET157" s="37">
        <f ca="1">IF(U$11="x",Toimenpiteet!$E$115,BT157*(CT157/1000)+(Satokasvi!$E$28-Satokasvi!$E$7)+IF(U$8="x",Toimenpiteet!$E$29,0)+IF(U$9="x",Toimenpiteet!$E$60,0)+IF(U$10="x",Toimenpiteet!$E$88,0))/(1+$C$13)^ET$61</f>
        <v>-151.12579710516013</v>
      </c>
      <c r="EU157" s="37">
        <f ca="1">IF(V$11="x",Toimenpiteet!$E$115,BU157*(CU157/1000)+(Satokasvi!$E$28-Satokasvi!$E$7)+IF(V$8="x",Toimenpiteet!$E$29,0)+IF(V$9="x",Toimenpiteet!$E$60,0)+IF(V$10="x",Toimenpiteet!$E$88,0))/(1+$C$13)^EU$61</f>
        <v>-146.72407485937876</v>
      </c>
      <c r="EV157" s="37">
        <f ca="1">IF(W$11="x",Toimenpiteet!$E$115,BV157*(CV157/1000)+(Satokasvi!$E$28-Satokasvi!$E$7)+IF(W$8="x",Toimenpiteet!$E$29,0)+IF(W$9="x",Toimenpiteet!$E$60,0)+IF(W$10="x",Toimenpiteet!$E$88,0))/(1+$C$13)^EV$61</f>
        <v>166.912370290452</v>
      </c>
      <c r="EW157" s="37">
        <f ca="1">IF(X$11="x",Toimenpiteet!$E$115,BW157*(CW157/1000)+(Satokasvi!$E$28-Satokasvi!$E$7)+IF(X$8="x",Toimenpiteet!$E$29,0)+IF(X$9="x",Toimenpiteet!$E$60,0)+IF(X$10="x",Toimenpiteet!$E$88,0))/(1+$C$13)^EW$61</f>
        <v>85.916050096503639</v>
      </c>
      <c r="EX157" s="37">
        <f ca="1">IF(Y$11="x",Toimenpiteet!$E$115,BX157*(CX157/1000)+(Satokasvi!$E$28-Satokasvi!$E$7)+IF(Y$8="x",Toimenpiteet!$E$29,0)+IF(Y$9="x",Toimenpiteet!$E$60,0)+IF(Y$10="x",Toimenpiteet!$E$88,0))/(1+$C$13)^EX$61</f>
        <v>134.83939889647132</v>
      </c>
      <c r="EY157" s="37">
        <f ca="1">IF(Z$11="x",Toimenpiteet!$E$115,BY157*(CY157/1000)+(Satokasvi!$E$28-Satokasvi!$E$7)+IF(Z$8="x",Toimenpiteet!$E$29,0)+IF(Z$9="x",Toimenpiteet!$E$60,0)+IF(Z$10="x",Toimenpiteet!$E$88,0))/(1+$C$13)^EY$61</f>
        <v>-130.36244012997</v>
      </c>
      <c r="EZ157" s="37">
        <f ca="1">IF(AA$11="x",Toimenpiteet!$E$115,BZ157*(CZ157/1000)+(Satokasvi!$E$28-Satokasvi!$E$7)+IF(AA$8="x",Toimenpiteet!$E$29,0)+IF(AA$9="x",Toimenpiteet!$E$60,0)+IF(AA$10="x",Toimenpiteet!$E$88,0))/(1+$C$13)^EZ$61</f>
        <v>313.09241837264182</v>
      </c>
      <c r="FA157" s="37"/>
      <c r="FB157" s="37">
        <f t="shared" ca="1" si="118"/>
        <v>-257.28155339805824</v>
      </c>
      <c r="FC157" s="37">
        <f t="shared" ca="1" si="119"/>
        <v>-239.64654554843955</v>
      </c>
      <c r="FD157" s="37">
        <f t="shared" ca="1" si="120"/>
        <v>-83.937423361408861</v>
      </c>
      <c r="FE157" s="37">
        <f t="shared" ca="1" si="121"/>
        <v>155.42349826938721</v>
      </c>
      <c r="FF157" s="37">
        <f t="shared" ca="1" si="122"/>
        <v>447.18448342424853</v>
      </c>
      <c r="FG157" s="37">
        <f t="shared" ca="1" si="123"/>
        <v>225.25115540308011</v>
      </c>
      <c r="FH157" s="37">
        <f t="shared" ca="1" si="124"/>
        <v>436.89289769269544</v>
      </c>
      <c r="FI157" s="37">
        <f t="shared" ca="1" si="125"/>
        <v>496.10180203989017</v>
      </c>
      <c r="FJ157" s="37">
        <f t="shared" ca="1" si="126"/>
        <v>293.00136796882907</v>
      </c>
      <c r="FK157" s="37">
        <f t="shared" ca="1" si="127"/>
        <v>476.26650016305962</v>
      </c>
      <c r="FL157" s="37">
        <f t="shared" ca="1" si="128"/>
        <v>805.43213835869028</v>
      </c>
      <c r="FM157" s="37">
        <f t="shared" ca="1" si="129"/>
        <v>619.56647010755239</v>
      </c>
      <c r="FN157" s="37">
        <f t="shared" ca="1" si="130"/>
        <v>439.11436500936026</v>
      </c>
      <c r="FO157" s="37">
        <f t="shared" ca="1" si="131"/>
        <v>670.92601887935518</v>
      </c>
      <c r="FP157" s="37">
        <f t="shared" ca="1" si="132"/>
        <v>500.83260281922503</v>
      </c>
      <c r="FQ157" s="37">
        <f t="shared" ca="1" si="133"/>
        <v>335.69336392589469</v>
      </c>
      <c r="FR157" s="37">
        <f t="shared" ca="1" si="134"/>
        <v>175.36400577703031</v>
      </c>
      <c r="FS157" s="37">
        <f t="shared" ca="1" si="135"/>
        <v>162.8904285527999</v>
      </c>
      <c r="FT157" s="37">
        <f t="shared" ca="1" si="136"/>
        <v>11.764631447639772</v>
      </c>
      <c r="FU157" s="37">
        <f t="shared" ca="1" si="137"/>
        <v>-134.95944341173899</v>
      </c>
      <c r="FV157" s="37">
        <f t="shared" ca="1" si="138"/>
        <v>31.952926878713015</v>
      </c>
      <c r="FW157" s="37">
        <f ca="1">FV157+DW157</f>
        <v>117.86897697521665</v>
      </c>
      <c r="FX157" s="37">
        <f t="shared" ca="1" si="140"/>
        <v>252.70837587168796</v>
      </c>
      <c r="FY157" s="37">
        <f t="shared" ca="1" si="141"/>
        <v>122.34593574171797</v>
      </c>
      <c r="FZ157" s="37">
        <f t="shared" ca="1" si="142"/>
        <v>435.43835411435975</v>
      </c>
      <c r="GA157" s="37"/>
      <c r="GB157" s="37">
        <f t="shared" ca="1" si="143"/>
        <v>-257.28155339805824</v>
      </c>
      <c r="GC157" s="37">
        <f t="shared" ca="1" si="144"/>
        <v>-239.64654554843955</v>
      </c>
      <c r="GD157" s="37">
        <f t="shared" ca="1" si="94"/>
        <v>-83.937423361408861</v>
      </c>
      <c r="GE157" s="37">
        <f t="shared" ca="1" si="95"/>
        <v>155.42349826938721</v>
      </c>
      <c r="GF157" s="37">
        <f t="shared" ca="1" si="96"/>
        <v>447.18448342424853</v>
      </c>
      <c r="GG157" s="37">
        <f t="shared" ca="1" si="97"/>
        <v>225.25115540308011</v>
      </c>
      <c r="GH157" s="37">
        <f t="shared" ca="1" si="98"/>
        <v>436.89289769269544</v>
      </c>
      <c r="GI157" s="37">
        <f t="shared" ca="1" si="99"/>
        <v>496.10180203989017</v>
      </c>
      <c r="GJ157" s="37">
        <f t="shared" ca="1" si="100"/>
        <v>293.00136796882907</v>
      </c>
      <c r="GK157" s="37">
        <f t="shared" ca="1" si="101"/>
        <v>476.26650016305962</v>
      </c>
      <c r="GL157" s="37">
        <f t="shared" ca="1" si="102"/>
        <v>805.43213835869028</v>
      </c>
      <c r="GM157" s="37">
        <f t="shared" ca="1" si="103"/>
        <v>619.56647010755239</v>
      </c>
      <c r="GN157" s="37">
        <f t="shared" ca="1" si="104"/>
        <v>439.11436500936026</v>
      </c>
      <c r="GO157" s="37">
        <f t="shared" ca="1" si="105"/>
        <v>670.92601887935518</v>
      </c>
      <c r="GP157" s="37">
        <f t="shared" ca="1" si="106"/>
        <v>500.83260281922503</v>
      </c>
      <c r="GQ157" s="37">
        <f t="shared" ca="1" si="107"/>
        <v>335.69336392589469</v>
      </c>
      <c r="GR157" s="37">
        <f t="shared" ca="1" si="108"/>
        <v>175.36400577703031</v>
      </c>
      <c r="GS157" s="37">
        <f t="shared" ca="1" si="109"/>
        <v>162.8904285527999</v>
      </c>
      <c r="GT157" s="37">
        <f t="shared" ca="1" si="110"/>
        <v>11.764631447639772</v>
      </c>
      <c r="GU157" s="37">
        <f t="shared" ca="1" si="111"/>
        <v>-134.95944341173899</v>
      </c>
      <c r="GV157" s="37">
        <f t="shared" ca="1" si="112"/>
        <v>31.952926878713015</v>
      </c>
      <c r="GW157" s="37">
        <f ca="1">GV157+EW157</f>
        <v>117.86897697521665</v>
      </c>
      <c r="GX157" s="37">
        <f t="shared" ca="1" si="114"/>
        <v>252.70837587168796</v>
      </c>
      <c r="GY157" s="37">
        <f t="shared" ca="1" si="115"/>
        <v>122.34593574171797</v>
      </c>
      <c r="GZ157" s="37">
        <f t="shared" ca="1" si="116"/>
        <v>435.43835411435975</v>
      </c>
      <c r="HA157" s="37"/>
      <c r="HB157" s="37">
        <f t="shared" ca="1" si="147"/>
        <v>447.18448342424853</v>
      </c>
      <c r="HC157" s="37">
        <f t="shared" ca="1" si="145"/>
        <v>447.18448342424853</v>
      </c>
      <c r="HD157" s="37">
        <f t="shared" ca="1" si="146"/>
        <v>0</v>
      </c>
      <c r="HE157" s="5"/>
      <c r="HF157" s="37">
        <f t="shared" si="153"/>
        <v>0.27777777777777773</v>
      </c>
      <c r="HG157" s="37">
        <f>$HG$74</f>
        <v>5.5555555555555566E-2</v>
      </c>
      <c r="HH157" s="19">
        <f>IF(C$11="x",0,Satokasvi!$H$6*(1+$HF157)*(1+_xlfn.XLOOKUP($HG157,$HG$67:$HG$76,HH$67:HH$76)))</f>
        <v>3212.191358024691</v>
      </c>
      <c r="HI157" s="35">
        <f>IF(D$11="x",0,Satokasvi!$H$6*(1+$HF157)*(1+_xlfn.XLOOKUP($HG157,$HG$67:$HG$76,HI$67:HI$76)))</f>
        <v>3229.9382716049381</v>
      </c>
      <c r="HJ157" s="35">
        <f>IF(E$11="x",0,Satokasvi!$H$6*(1+$HF157)*(1+_xlfn.XLOOKUP($HG157,$HG$67:$HG$76,HJ$67:HJ$76)))</f>
        <v>3247.6851851851848</v>
      </c>
      <c r="HK157" s="35">
        <f>IF(F$11="x",0,Satokasvi!$H$6*(1+$HF157)*(1+_xlfn.XLOOKUP($HG157,$HG$67:$HG$76,HK$67:HK$76)))</f>
        <v>3265.4320987654319</v>
      </c>
      <c r="HL157" s="35">
        <f>IF(G$11="x",0,Satokasvi!$H$6*(1+$HF157)*(1+_xlfn.XLOOKUP($HG157,$HG$67:$HG$76,HL$67:HL$76)))</f>
        <v>3283.1790123456785</v>
      </c>
      <c r="HM157" s="35">
        <f>IF(H$11="x",0,Satokasvi!$H$6*(1+$HF157)*(1+_xlfn.XLOOKUP($HG157,$HG$67:$HG$76,HM$67:HM$76)))</f>
        <v>3300.9259259259261</v>
      </c>
      <c r="HN157" s="35">
        <f>IF(I$11="x",0,Satokasvi!$H$6*(1+$HF157)*(1+_xlfn.XLOOKUP($HG157,$HG$67:$HG$76,HN$67:HN$76)))</f>
        <v>3318.6728395061732</v>
      </c>
      <c r="HO157" s="35">
        <f>IF(J$11="x",0,Satokasvi!$H$6*(1+$HF157)*(1+_xlfn.XLOOKUP($HG157,$HG$67:$HG$76,HO$67:HO$76)))</f>
        <v>3336.4197530864199</v>
      </c>
      <c r="HP157" s="35">
        <f>IF(K$11="x",0,Satokasvi!$H$6*(1+$HF157)*(1+_xlfn.XLOOKUP($HG157,$HG$67:$HG$76,HP$67:HP$76)))</f>
        <v>3354.1666666666665</v>
      </c>
      <c r="HQ157" s="35">
        <f>IF(L$11="x",0,Satokasvi!$H$6*(1+$HF157)*(1+_xlfn.XLOOKUP($HG157,$HG$67:$HG$76,HQ$67:HQ$76)))</f>
        <v>3371.9135802469136</v>
      </c>
      <c r="HR157" s="35">
        <f>IF(M$11="x",0,Satokasvi!$H$6*(1+$HF157)*(1+_xlfn.XLOOKUP($HG157,$HG$67:$HG$76,HR$67:HR$76)))</f>
        <v>3371.9135802469136</v>
      </c>
      <c r="HS157" s="35">
        <f>IF(N$11="x",0,Satokasvi!$H$6*(1+$HF157)*(1+_xlfn.XLOOKUP($HG157,$HG$67:$HG$76,HS$67:HS$76)))</f>
        <v>3371.9135802469136</v>
      </c>
      <c r="HT157" s="35">
        <f>IF(O$11="x",0,Satokasvi!$H$6*(1+$HF157)*(1+_xlfn.XLOOKUP($HG157,$HG$67:$HG$76,HT$67:HT$76)))</f>
        <v>3371.9135802469136</v>
      </c>
      <c r="HU157" s="35">
        <f>IF(P$11="x",0,Satokasvi!$H$6*(1+$HF157)*(1+_xlfn.XLOOKUP($HG157,$HG$67:$HG$76,HU$67:HU$76)))</f>
        <v>3371.9135802469136</v>
      </c>
      <c r="HV157" s="35">
        <f>IF(Q$11="x",0,Satokasvi!$H$6*(1+$HF157)*(1+_xlfn.XLOOKUP($HG157,$HG$67:$HG$76,HV$67:HV$76)))</f>
        <v>3371.9135802469136</v>
      </c>
      <c r="HW157" s="35">
        <f>IF(R$11="x",0,Satokasvi!$H$6*(1+$HF157)*(1+_xlfn.XLOOKUP($HG157,$HG$67:$HG$76,HW$67:HW$76)))</f>
        <v>3371.9135802469136</v>
      </c>
      <c r="HX157" s="35">
        <f>IF(S$11="x",0,Satokasvi!$H$6*(1+$HF157)*(1+_xlfn.XLOOKUP($HG157,$HG$67:$HG$76,HX$67:HX$76)))</f>
        <v>3371.9135802469136</v>
      </c>
      <c r="HY157" s="35">
        <f>IF(T$11="x",0,Satokasvi!$H$6*(1+$HF157)*(1+_xlfn.XLOOKUP($HG157,$HG$67:$HG$76,HY$67:HY$76)))</f>
        <v>3371.9135802469136</v>
      </c>
      <c r="HZ157" s="35">
        <f>IF(U$11="x",0,Satokasvi!$H$6*(1+$HF157)*(1+_xlfn.XLOOKUP($HG157,$HG$67:$HG$76,HZ$67:HZ$76)))</f>
        <v>3371.9135802469136</v>
      </c>
      <c r="IA157" s="35">
        <f>IF(V$11="x",0,Satokasvi!$H$6*(1+$HF157)*(1+_xlfn.XLOOKUP($HG157,$HG$67:$HG$76,IA$67:IA$76)))</f>
        <v>3371.9135802469136</v>
      </c>
      <c r="IB157" s="35">
        <f>IF(W$11="x",0,Satokasvi!$H$6*(1+$HF157)*(1+_xlfn.XLOOKUP($HG157,$HG$67:$HG$76,IB$67:IB$76)))</f>
        <v>3371.9135802469136</v>
      </c>
      <c r="IC157" s="35">
        <f>IF(X$11="x",0,Satokasvi!$H$6*(1+$HF157)*(1+_xlfn.XLOOKUP($HG157,$HG$67:$HG$76,IC$67:IC$76)))</f>
        <v>3371.9135802469136</v>
      </c>
      <c r="ID157" s="35">
        <f>IF(Y$11="x",0,Satokasvi!$H$6*(1+$HF157)*(1+_xlfn.XLOOKUP($HG157,$HG$67:$HG$76,ID$67:ID$76)))</f>
        <v>3371.9135802469136</v>
      </c>
      <c r="IE157" s="35">
        <f>IF(Z$11="x",0,Satokasvi!$H$6*(1+$HF157)*(1+_xlfn.XLOOKUP($HG157,$HG$67:$HG$76,IE$67:IE$76)))</f>
        <v>3371.9135802469136</v>
      </c>
      <c r="IF157" s="35">
        <f>IF(AA$11="x",0,Satokasvi!$H$6*(1+$HF157)*(1+_xlfn.XLOOKUP($HG157,$HG$67:$HG$76,IF$67:IF$76)))</f>
        <v>3371.9135802469136</v>
      </c>
    </row>
    <row r="158" spans="2:240" x14ac:dyDescent="0.35">
      <c r="B158" s="15">
        <f t="shared" ca="1" si="151"/>
        <v>0.1547292212890885</v>
      </c>
      <c r="C158" s="15">
        <f t="shared" ca="1" si="151"/>
        <v>0.54613735786116824</v>
      </c>
      <c r="D158" s="15">
        <f t="shared" ca="1" si="151"/>
        <v>0.27586274657370258</v>
      </c>
      <c r="E158" s="15">
        <f t="shared" ca="1" si="151"/>
        <v>2.4922425711277896E-3</v>
      </c>
      <c r="F158" s="15">
        <f t="shared" ca="1" si="151"/>
        <v>0.1049387599507402</v>
      </c>
      <c r="G158" s="15">
        <f t="shared" ca="1" si="151"/>
        <v>2.1311783473133783E-2</v>
      </c>
      <c r="H158" s="15">
        <f t="shared" ca="1" si="151"/>
        <v>0.70083368520864731</v>
      </c>
      <c r="I158" s="15">
        <f t="shared" ca="1" si="151"/>
        <v>0.58836254220480233</v>
      </c>
      <c r="J158" s="15">
        <f t="shared" ca="1" si="151"/>
        <v>0.4686411617329288</v>
      </c>
      <c r="K158" s="15">
        <f t="shared" ca="1" si="151"/>
        <v>0.35651736986436411</v>
      </c>
      <c r="L158" s="15">
        <f t="shared" ca="1" si="151"/>
        <v>0.95415166720003874</v>
      </c>
      <c r="M158" s="15">
        <f t="shared" ca="1" si="151"/>
        <v>0.91968486073329547</v>
      </c>
      <c r="N158" s="15">
        <f t="shared" ca="1" si="151"/>
        <v>0.17387355920667946</v>
      </c>
      <c r="O158" s="15">
        <f t="shared" ca="1" si="151"/>
        <v>0.48471599499555273</v>
      </c>
      <c r="P158" s="15">
        <f t="shared" ca="1" si="151"/>
        <v>1.3979727156905764E-2</v>
      </c>
      <c r="Q158" s="15">
        <f t="shared" ref="Q158:S161" ca="1" si="154">RAND()</f>
        <v>0.42479483959362152</v>
      </c>
      <c r="R158" s="15">
        <f t="shared" ca="1" si="154"/>
        <v>0.22057478118085405</v>
      </c>
      <c r="S158" s="15">
        <f t="shared" ca="1" si="154"/>
        <v>0.58338968741899078</v>
      </c>
      <c r="T158" s="15">
        <f t="shared" ca="1" si="152"/>
        <v>0.95273261414147559</v>
      </c>
      <c r="U158" s="15">
        <f t="shared" ca="1" si="152"/>
        <v>0.57178770731355621</v>
      </c>
      <c r="V158" s="15">
        <f t="shared" ca="1" si="152"/>
        <v>0.42539638774661259</v>
      </c>
      <c r="W158" s="15">
        <f t="shared" ca="1" si="152"/>
        <v>0.22242042582383748</v>
      </c>
      <c r="X158" s="15">
        <f t="shared" ca="1" si="152"/>
        <v>0.93783205057877783</v>
      </c>
      <c r="Y158" s="15">
        <f t="shared" ca="1" si="152"/>
        <v>0.14886042255652698</v>
      </c>
      <c r="Z158" s="15">
        <f t="shared" ca="1" si="152"/>
        <v>0.62407156989864832</v>
      </c>
      <c r="AB158" s="5">
        <f ca="1">_xlfn.NORM.INV(B158,Satokasvi!$H$8,Satokasvi!$I$8)*_xlfn.BINOM.INV(1,(1-Satokasvi!$H$15),B158)</f>
        <v>0</v>
      </c>
      <c r="AC158" s="5">
        <f ca="1">_xlfn.NORM.INV(C158,Satokasvi!$H$8,Satokasvi!$I$8)*_xlfn.BINOM.INV(1,(1-Satokasvi!$H$15),C158)</f>
        <v>2528.9770539634251</v>
      </c>
      <c r="AD158" s="5">
        <f ca="1">_xlfn.NORM.INV(D158,Satokasvi!$H$8,Satokasvi!$I$8)*_xlfn.BINOM.INV(1,(1-Satokasvi!$H$15),D158)</f>
        <v>2351.2058735756982</v>
      </c>
      <c r="AE158" s="5">
        <f ca="1">_xlfn.NORM.INV(E158,Satokasvi!$H$8,Satokasvi!$I$8)*_xlfn.BINOM.INV(1,(1-Satokasvi!$H$15),E158)</f>
        <v>0</v>
      </c>
      <c r="AF158" s="5">
        <f ca="1">_xlfn.NORM.INV(F158,Satokasvi!$H$8,Satokasvi!$I$8)*_xlfn.BINOM.INV(1,(1-Satokasvi!$H$15),F158)</f>
        <v>0</v>
      </c>
      <c r="AG158" s="5">
        <f ca="1">_xlfn.NORM.INV(G158,Satokasvi!$H$8,Satokasvi!$I$8)*_xlfn.BINOM.INV(1,(1-Satokasvi!$H$15),G158)</f>
        <v>0</v>
      </c>
      <c r="AH158" s="5">
        <f ca="1">_xlfn.NORM.INV(H158,Satokasvi!$H$8,Satokasvi!$I$8)*_xlfn.BINOM.INV(1,(1-Satokasvi!$H$15),H158)</f>
        <v>2631.6999472041957</v>
      </c>
      <c r="AI158" s="5">
        <f ca="1">_xlfn.NORM.INV(I158,Satokasvi!$H$8,Satokasvi!$I$8)*_xlfn.BINOM.INV(1,(1-Satokasvi!$H$15),I158)</f>
        <v>2555.8337093465534</v>
      </c>
      <c r="AJ158" s="5">
        <f ca="1">_xlfn.NORM.INV(J158,Satokasvi!$H$8,Satokasvi!$I$8)*_xlfn.BINOM.INV(1,(1-Satokasvi!$H$15),J158)</f>
        <v>2480.3284818126094</v>
      </c>
      <c r="AK158" s="5">
        <f ca="1">_xlfn.NORM.INV(K158,Satokasvi!$H$8,Satokasvi!$I$8)*_xlfn.BINOM.INV(1,(1-Satokasvi!$H$15),K158)</f>
        <v>2408.054147325699</v>
      </c>
      <c r="AL158" s="5">
        <f ca="1">_xlfn.NORM.INV(L158,Satokasvi!$H$8,Satokasvi!$I$8)*_xlfn.BINOM.INV(1,(1-Satokasvi!$H$15),L158)</f>
        <v>2921.6287276738854</v>
      </c>
      <c r="AM158" s="5">
        <f ca="1">_xlfn.NORM.INV(M158,Satokasvi!$H$8,Satokasvi!$I$8)*_xlfn.BINOM.INV(1,(1-Satokasvi!$H$15),M158)</f>
        <v>2850.7387330393053</v>
      </c>
      <c r="AN158" s="5">
        <f ca="1">_xlfn.NORM.INV(N158,Satokasvi!$H$8,Satokasvi!$I$8)*_xlfn.BINOM.INV(1,(1-Satokasvi!$H$15),N158)</f>
        <v>0</v>
      </c>
      <c r="AO158" s="5">
        <f ca="1">_xlfn.NORM.INV(O158,Satokasvi!$H$8,Satokasvi!$I$8)*_xlfn.BINOM.INV(1,(1-Satokasvi!$H$15),O158)</f>
        <v>2490.4198260341159</v>
      </c>
      <c r="AP158" s="5">
        <f ca="1">_xlfn.NORM.INV(P158,Satokasvi!$H$8,Satokasvi!$I$8)*_xlfn.BINOM.INV(1,(1-Satokasvi!$H$15),P158)</f>
        <v>0</v>
      </c>
      <c r="AQ158" s="5">
        <f ca="1">_xlfn.NORM.INV(Q158,Satokasvi!$H$8,Satokasvi!$I$8)*_xlfn.BINOM.INV(1,(1-Satokasvi!$H$15),Q158)</f>
        <v>2452.5895019288573</v>
      </c>
      <c r="AR158" s="5">
        <f ca="1">_xlfn.NORM.INV(R158,Satokasvi!$H$8,Satokasvi!$I$8)*_xlfn.BINOM.INV(1,(1-Satokasvi!$H$15),R158)</f>
        <v>0</v>
      </c>
      <c r="AS158" s="5">
        <f ca="1">_xlfn.NORM.INV(S158,Satokasvi!$H$8,Satokasvi!$I$8)*_xlfn.BINOM.INV(1,(1-Satokasvi!$H$15),S158)</f>
        <v>2552.6432043854888</v>
      </c>
      <c r="AT158" s="5">
        <f ca="1">_xlfn.NORM.INV(T158,Satokasvi!$H$8,Satokasvi!$I$8)*_xlfn.BINOM.INV(1,(1-Satokasvi!$H$15),T158)</f>
        <v>2917.9867524504648</v>
      </c>
      <c r="AU158" s="5">
        <f ca="1">_xlfn.NORM.INV(U158,Satokasvi!$H$8,Satokasvi!$I$8)*_xlfn.BINOM.INV(1,(1-Satokasvi!$H$15),U158)</f>
        <v>2545.2318424516552</v>
      </c>
      <c r="AV158" s="5">
        <f ca="1">_xlfn.NORM.INV(V158,Satokasvi!$H$8,Satokasvi!$I$8)*_xlfn.BINOM.INV(1,(1-Satokasvi!$H$15),V158)</f>
        <v>2452.9732505252418</v>
      </c>
      <c r="AW158" s="5">
        <f ca="1">_xlfn.NORM.INV(W158,Satokasvi!$H$8,Satokasvi!$I$8)*_xlfn.BINOM.INV(1,(1-Satokasvi!$H$15),W158)</f>
        <v>0</v>
      </c>
      <c r="AX158" s="5">
        <f ca="1">_xlfn.NORM.INV(X158,Satokasvi!$H$8,Satokasvi!$I$8)*_xlfn.BINOM.INV(1,(1-Satokasvi!$H$15),X158)</f>
        <v>2884.206526354616</v>
      </c>
      <c r="AY158" s="5">
        <f ca="1">_xlfn.NORM.INV(Y158,Satokasvi!$H$8,Satokasvi!$I$8)*_xlfn.BINOM.INV(1,(1-Satokasvi!$H$15),Y158)</f>
        <v>0</v>
      </c>
      <c r="AZ158" s="5">
        <f ca="1">_xlfn.NORM.INV(Z158,Satokasvi!$H$8,Satokasvi!$I$8)*_xlfn.BINOM.INV(1,(1-Satokasvi!$H$15),Z158)</f>
        <v>2579.0479734432779</v>
      </c>
      <c r="BB158" s="5">
        <f ca="1">IF(C$11="x",0,_xlfn.NORM.INV(B158,Satokasvi!$H$8,Satokasvi!$I$8)*IF(C$8="x",(1+Toimenpiteet!$C$7),1)*IF(C$9="x",(1+Toimenpiteet!$C$34),1)*(1+C$30)*_xlfn.BINOM.INV(1,(1-(Satokasvi!$H$15*(1+C$41))),B158))</f>
        <v>0</v>
      </c>
      <c r="BC158" s="5">
        <f ca="1">IF(D$11="x",0,_xlfn.NORM.INV(C158,Satokasvi!$H$8,Satokasvi!$I$8)*IF(D$8="x",(1+Toimenpiteet!$C$7),1)*IF(D$9="x",(1+Toimenpiteet!$C$34),1)*(1+D$30)*_xlfn.BINOM.INV(1,(1-(Satokasvi!$H$15*(1+D$41))),C158))</f>
        <v>2528.9770539634251</v>
      </c>
      <c r="BD158" s="5">
        <f ca="1">IF(E$11="x",0,_xlfn.NORM.INV(D158,Satokasvi!$H$8,Satokasvi!$I$8)*IF(E$8="x",(1+Toimenpiteet!$C$7),1)*IF(E$9="x",(1+Toimenpiteet!$C$34),1)*(1+E$30)*_xlfn.BINOM.INV(1,(1-(Satokasvi!$H$15*(1+E$41))),D158))</f>
        <v>2351.2058735756982</v>
      </c>
      <c r="BE158" s="5">
        <f ca="1">IF(F$11="x",0,_xlfn.NORM.INV(E158,Satokasvi!$H$8,Satokasvi!$I$8)*IF(F$8="x",(1+Toimenpiteet!$C$7),1)*IF(F$9="x",(1+Toimenpiteet!$C$34),1)*(1+F$30)*_xlfn.BINOM.INV(1,(1-(Satokasvi!$H$15*(1+F$41))),E158))</f>
        <v>0</v>
      </c>
      <c r="BF158" s="5">
        <f ca="1">IF(G$11="x",0,_xlfn.NORM.INV(F158,Satokasvi!$H$8,Satokasvi!$I$8)*IF(G$8="x",(1+Toimenpiteet!$C$7),1)*IF(G$9="x",(1+Toimenpiteet!$C$34),1)*(1+G$30)*_xlfn.BINOM.INV(1,(1-(Satokasvi!$H$15*(1+G$41))),F158))</f>
        <v>0</v>
      </c>
      <c r="BG158" s="5">
        <f ca="1">IF(H$11="x",0,_xlfn.NORM.INV(G158,Satokasvi!$H$8,Satokasvi!$I$8)*IF(H$8="x",(1+Toimenpiteet!$C$7),1)*IF(H$9="x",(1+Toimenpiteet!$C$34),1)*(1+H$30)*_xlfn.BINOM.INV(1,(1-(Satokasvi!$H$15*(1+H$41))),G158))</f>
        <v>0</v>
      </c>
      <c r="BH158" s="5">
        <f ca="1">IF(I$11="x",0,_xlfn.NORM.INV(H158,Satokasvi!$H$8,Satokasvi!$I$8)*IF(I$8="x",(1+Toimenpiteet!$C$7),1)*IF(I$9="x",(1+Toimenpiteet!$C$34),1)*(1+I$30)*_xlfn.BINOM.INV(1,(1-(Satokasvi!$H$15*(1+I$41))),H158))</f>
        <v>2631.6999472041957</v>
      </c>
      <c r="BI158" s="5">
        <f ca="1">IF(J$11="x",0,_xlfn.NORM.INV(I158,Satokasvi!$H$8,Satokasvi!$I$8)*IF(J$8="x",(1+Toimenpiteet!$C$7),1)*IF(J$9="x",(1+Toimenpiteet!$C$34),1)*(1+J$30)*_xlfn.BINOM.INV(1,(1-(Satokasvi!$H$15*(1+J$41))),I158))</f>
        <v>2555.8337093465534</v>
      </c>
      <c r="BJ158" s="5">
        <f ca="1">IF(K$11="x",0,_xlfn.NORM.INV(J158,Satokasvi!$H$8,Satokasvi!$I$8)*IF(K$8="x",(1+Toimenpiteet!$C$7),1)*IF(K$9="x",(1+Toimenpiteet!$C$34),1)*(1+K$30)*_xlfn.BINOM.INV(1,(1-(Satokasvi!$H$15*(1+K$41))),J158))</f>
        <v>2480.3284818126094</v>
      </c>
      <c r="BK158" s="5">
        <f ca="1">IF(L$11="x",0,_xlfn.NORM.INV(K158,Satokasvi!$H$8,Satokasvi!$I$8)*IF(L$8="x",(1+Toimenpiteet!$C$7),1)*IF(L$9="x",(1+Toimenpiteet!$C$34),1)*(1+L$30)*_xlfn.BINOM.INV(1,(1-(Satokasvi!$H$15*(1+L$41))),K158))</f>
        <v>2408.054147325699</v>
      </c>
      <c r="BL158" s="5">
        <f ca="1">IF(M$11="x",0,_xlfn.NORM.INV(L158,Satokasvi!$H$8,Satokasvi!$I$8)*IF(M$8="x",(1+Toimenpiteet!$C$7),1)*IF(M$9="x",(1+Toimenpiteet!$C$34),1)*(1+M$30)*_xlfn.BINOM.INV(1,(1-(Satokasvi!$H$15*(1+M$41))),L158))</f>
        <v>2921.6287276738854</v>
      </c>
      <c r="BM158" s="5">
        <f ca="1">IF(N$11="x",0,_xlfn.NORM.INV(M158,Satokasvi!$H$8,Satokasvi!$I$8)*IF(N$8="x",(1+Toimenpiteet!$C$7),1)*IF(N$9="x",(1+Toimenpiteet!$C$34),1)*(1+N$30)*_xlfn.BINOM.INV(1,(1-(Satokasvi!$H$15*(1+N$41))),M158))</f>
        <v>2850.7387330393053</v>
      </c>
      <c r="BN158" s="5">
        <f ca="1">IF(O$11="x",0,_xlfn.NORM.INV(N158,Satokasvi!$H$8,Satokasvi!$I$8)*IF(O$8="x",(1+Toimenpiteet!$C$7),1)*IF(O$9="x",(1+Toimenpiteet!$C$34),1)*(1+O$30)*_xlfn.BINOM.INV(1,(1-(Satokasvi!$H$15*(1+O$41))),N158))</f>
        <v>0</v>
      </c>
      <c r="BO158" s="5">
        <f ca="1">IF(P$11="x",0,_xlfn.NORM.INV(O158,Satokasvi!$H$8,Satokasvi!$I$8)*IF(P$8="x",(1+Toimenpiteet!$C$7),1)*IF(P$9="x",(1+Toimenpiteet!$C$34),1)*(1+P$30)*_xlfn.BINOM.INV(1,(1-(Satokasvi!$H$15*(1+P$41))),O158))</f>
        <v>2490.4198260341159</v>
      </c>
      <c r="BP158" s="5">
        <f ca="1">IF(Q$11="x",0,_xlfn.NORM.INV(P158,Satokasvi!$H$8,Satokasvi!$I$8)*IF(Q$8="x",(1+Toimenpiteet!$C$7),1)*IF(Q$9="x",(1+Toimenpiteet!$C$34),1)*(1+Q$30)*_xlfn.BINOM.INV(1,(1-(Satokasvi!$H$15*(1+Q$41))),P158))</f>
        <v>0</v>
      </c>
      <c r="BQ158" s="5">
        <f ca="1">IF(R$11="x",0,_xlfn.NORM.INV(Q158,Satokasvi!$H$8,Satokasvi!$I$8)*IF(R$8="x",(1+Toimenpiteet!$C$7),1)*IF(R$9="x",(1+Toimenpiteet!$C$34),1)*(1+R$30)*_xlfn.BINOM.INV(1,(1-(Satokasvi!$H$15*(1+R$41))),Q158))</f>
        <v>2452.5895019288573</v>
      </c>
      <c r="BR158" s="5">
        <f ca="1">IF(S$11="x",0,_xlfn.NORM.INV(R158,Satokasvi!$H$8,Satokasvi!$I$8)*IF(S$8="x",(1+Toimenpiteet!$C$7),1)*IF(S$9="x",(1+Toimenpiteet!$C$34),1)*(1+S$30)*_xlfn.BINOM.INV(1,(1-(Satokasvi!$H$15*(1+S$41))),R158))</f>
        <v>0</v>
      </c>
      <c r="BS158" s="5">
        <f ca="1">IF(T$11="x",0,_xlfn.NORM.INV(S158,Satokasvi!$H$8,Satokasvi!$I$8)*IF(T$8="x",(1+Toimenpiteet!$C$7),1)*IF(T$9="x",(1+Toimenpiteet!$C$34),1)*(1+T$30)*_xlfn.BINOM.INV(1,(1-(Satokasvi!$H$15*(1+T$41))),S158))</f>
        <v>2552.6432043854888</v>
      </c>
      <c r="BT158" s="5">
        <f ca="1">IF(U$11="x",0,_xlfn.NORM.INV(T158,Satokasvi!$H$8,Satokasvi!$I$8)*IF(U$8="x",(1+Toimenpiteet!$C$7),1)*IF(U$9="x",(1+Toimenpiteet!$C$34),1)*(1+U$30)*_xlfn.BINOM.INV(1,(1-(Satokasvi!$H$15*(1+U$41))),T158))</f>
        <v>2917.9867524504648</v>
      </c>
      <c r="BU158" s="5">
        <f ca="1">IF(V$11="x",0,_xlfn.NORM.INV(U158,Satokasvi!$H$8,Satokasvi!$I$8)*IF(V$8="x",(1+Toimenpiteet!$C$7),1)*IF(V$9="x",(1+Toimenpiteet!$C$34),1)*(1+V$30)*_xlfn.BINOM.INV(1,(1-(Satokasvi!$H$15*(1+V$41))),U158))</f>
        <v>2545.2318424516552</v>
      </c>
      <c r="BV158" s="5">
        <f ca="1">IF(W$11="x",0,_xlfn.NORM.INV(V158,Satokasvi!$H$8,Satokasvi!$I$8)*IF(W$8="x",(1+Toimenpiteet!$C$7),1)*IF(W$9="x",(1+Toimenpiteet!$C$34),1)*(1+W$30)*_xlfn.BINOM.INV(1,(1-(Satokasvi!$H$15*(1+W$41))),V158))</f>
        <v>2452.9732505252418</v>
      </c>
      <c r="BW158" s="5">
        <f ca="1">IF(X$11="x",0,_xlfn.NORM.INV(W158,Satokasvi!$H$8,Satokasvi!$I$8)*IF(X$8="x",(1+Toimenpiteet!$C$7),1)*IF(X$9="x",(1+Toimenpiteet!$C$34),1)*(1+X$30)*_xlfn.BINOM.INV(1,(1-(Satokasvi!$H$15*(1+X$41))),W158))</f>
        <v>0</v>
      </c>
      <c r="BX158" s="5">
        <f ca="1">IF(Y$11="x",0,_xlfn.NORM.INV(X158,Satokasvi!$H$8,Satokasvi!$I$8)*IF(Y$8="x",(1+Toimenpiteet!$C$7),1)*IF(Y$9="x",(1+Toimenpiteet!$C$34),1)*(1+Y$30)*_xlfn.BINOM.INV(1,(1-(Satokasvi!$H$15*(1+Y$41))),X158))</f>
        <v>2884.206526354616</v>
      </c>
      <c r="BY158" s="5">
        <f ca="1">IF(Z$11="x",0,_xlfn.NORM.INV(Y158,Satokasvi!$H$8,Satokasvi!$I$8)*IF(Z$8="x",(1+Toimenpiteet!$C$7),1)*IF(Z$9="x",(1+Toimenpiteet!$C$34),1)*(1+Z$30)*_xlfn.BINOM.INV(1,(1-(Satokasvi!$H$15*(1+Z$41))),Y158))</f>
        <v>0</v>
      </c>
      <c r="BZ158" s="5">
        <f ca="1">IF(AA$11="x",0,_xlfn.NORM.INV(Z158,Satokasvi!$H$8,Satokasvi!$I$8)*IF(AA$8="x",(1+Toimenpiteet!$C$7),1)*IF(AA$9="x",(1+Toimenpiteet!$C$34),1)*(1+AA$30)*_xlfn.BINOM.INV(1,(1-(Satokasvi!$H$15*(1+AA$41))),Z158))</f>
        <v>2579.0479734432779</v>
      </c>
      <c r="CB158" s="35">
        <f ca="1">_xlfn.NORM.INV(RAND(),Satokasvi!$H$13,Satokasvi!$I$13)</f>
        <v>143.08221325687549</v>
      </c>
      <c r="CC158" s="35">
        <f ca="1">_xlfn.NORM.INV(RAND(),Satokasvi!$H$13,Satokasvi!$I$13)</f>
        <v>155.82074552542042</v>
      </c>
      <c r="CD158" s="35">
        <f ca="1">_xlfn.NORM.INV(RAND(),Satokasvi!$H$13,Satokasvi!$I$13)</f>
        <v>218.07228995534771</v>
      </c>
      <c r="CE158" s="35">
        <f ca="1">_xlfn.NORM.INV(RAND(),Satokasvi!$H$13,Satokasvi!$I$13)</f>
        <v>139.29707546609706</v>
      </c>
      <c r="CF158" s="35">
        <f ca="1">_xlfn.NORM.INV(RAND(),Satokasvi!$H$13,Satokasvi!$I$13)</f>
        <v>226.61334777302321</v>
      </c>
      <c r="CG158" s="35">
        <f ca="1">_xlfn.NORM.INV(RAND(),Satokasvi!$H$13,Satokasvi!$I$13)</f>
        <v>161.7939405364925</v>
      </c>
      <c r="CH158" s="35">
        <f ca="1">_xlfn.NORM.INV(RAND(),Satokasvi!$H$13,Satokasvi!$I$13)</f>
        <v>274.67943724379177</v>
      </c>
      <c r="CI158" s="35">
        <f ca="1">_xlfn.NORM.INV(RAND(),Satokasvi!$H$13,Satokasvi!$I$13)</f>
        <v>229.11183575692473</v>
      </c>
      <c r="CJ158" s="35">
        <f ca="1">_xlfn.NORM.INV(RAND(),Satokasvi!$H$13,Satokasvi!$I$13)</f>
        <v>183.92487966198397</v>
      </c>
      <c r="CK158" s="35">
        <f ca="1">_xlfn.NORM.INV(RAND(),Satokasvi!$H$13,Satokasvi!$I$13)</f>
        <v>262.1594843271406</v>
      </c>
      <c r="CL158" s="35">
        <f ca="1">_xlfn.NORM.INV(RAND(),Satokasvi!$H$13,Satokasvi!$I$13)</f>
        <v>210.94884915553121</v>
      </c>
      <c r="CM158" s="35">
        <f ca="1">_xlfn.NORM.INV(RAND(),Satokasvi!$H$13,Satokasvi!$I$13)</f>
        <v>213.64022924101371</v>
      </c>
      <c r="CN158" s="35">
        <f ca="1">_xlfn.NORM.INV(RAND(),Satokasvi!$H$13,Satokasvi!$I$13)</f>
        <v>227.76924912304418</v>
      </c>
      <c r="CO158" s="35">
        <f ca="1">_xlfn.NORM.INV(RAND(),Satokasvi!$H$13,Satokasvi!$I$13)</f>
        <v>180.54452919230678</v>
      </c>
      <c r="CP158" s="35">
        <f ca="1">_xlfn.NORM.INV(RAND(),Satokasvi!$H$13,Satokasvi!$I$13)</f>
        <v>244.10458198711814</v>
      </c>
      <c r="CQ158" s="35">
        <f ca="1">_xlfn.NORM.INV(RAND(),Satokasvi!$H$13,Satokasvi!$I$13)</f>
        <v>212.27356784014887</v>
      </c>
      <c r="CR158" s="35">
        <f ca="1">_xlfn.NORM.INV(RAND(),Satokasvi!$H$13,Satokasvi!$I$13)</f>
        <v>159.74273108680299</v>
      </c>
      <c r="CS158" s="35">
        <f ca="1">_xlfn.NORM.INV(RAND(),Satokasvi!$H$13,Satokasvi!$I$13)</f>
        <v>312.8003312815182</v>
      </c>
      <c r="CT158" s="35">
        <f ca="1">_xlfn.NORM.INV(RAND(),Satokasvi!$H$13,Satokasvi!$I$13)</f>
        <v>214.36483810728859</v>
      </c>
      <c r="CU158" s="35">
        <f ca="1">_xlfn.NORM.INV(RAND(),Satokasvi!$H$13,Satokasvi!$I$13)</f>
        <v>117.27760914434914</v>
      </c>
      <c r="CV158" s="35">
        <f ca="1">_xlfn.NORM.INV(RAND(),Satokasvi!$H$13,Satokasvi!$I$13)</f>
        <v>113.94642355721524</v>
      </c>
      <c r="CW158" s="35">
        <f ca="1">_xlfn.NORM.INV(RAND(),Satokasvi!$H$13,Satokasvi!$I$13)</f>
        <v>229.90522897915434</v>
      </c>
      <c r="CX158" s="35">
        <f ca="1">_xlfn.NORM.INV(RAND(),Satokasvi!$H$13,Satokasvi!$I$13)</f>
        <v>189.9264612269892</v>
      </c>
      <c r="CY158" s="35">
        <f ca="1">_xlfn.NORM.INV(RAND(),Satokasvi!$H$13,Satokasvi!$I$13)</f>
        <v>289.52984253399046</v>
      </c>
      <c r="CZ158" s="35">
        <f ca="1">_xlfn.NORM.INV(RAND(),Satokasvi!$H$13,Satokasvi!$I$13)</f>
        <v>162.59737058459567</v>
      </c>
      <c r="DB158" s="37">
        <f ca="1">(AB158*(CB158/1000)+(Satokasvi!$E$28-Satokasvi!$E$7))/(1+$C$13)^DB$61</f>
        <v>-257.28155339805824</v>
      </c>
      <c r="DC158" s="37">
        <f ca="1">(AC158*(CC158/1000)+(Satokasvi!$E$28-Satokasvi!$E$7))/(1+$C$13)^DC$61</f>
        <v>121.65811100505445</v>
      </c>
      <c r="DD158" s="37">
        <f ca="1">(AD158*(CD158/1000)+(Satokasvi!$E$28-Satokasvi!$E$7))/(1+$C$13)^DD$61</f>
        <v>226.71065051665818</v>
      </c>
      <c r="DE158" s="37">
        <f ca="1">(AE158*(CE158/1000)+(Satokasvi!$E$28-Satokasvi!$E$7))/(1+$C$13)^DE$61</f>
        <v>-235.44906769765757</v>
      </c>
      <c r="DF158" s="37">
        <f ca="1">(AF158*(CF158/1000)+(Satokasvi!$E$28-Satokasvi!$E$7))/(1+$C$13)^DF$61</f>
        <v>-228.59132786180348</v>
      </c>
      <c r="DG158" s="37">
        <f ca="1">(AG158*(CG158/1000)+(Satokasvi!$E$28-Satokasvi!$E$7))/(1+$C$13)^DG$61</f>
        <v>-221.93332802116842</v>
      </c>
      <c r="DH158" s="37">
        <f ca="1">(AH158*(CH158/1000)+(Satokasvi!$E$28-Satokasvi!$E$7))/(1+$C$13)^DH$61</f>
        <v>372.29334923251565</v>
      </c>
      <c r="DI158" s="37">
        <f ca="1">(AI158*(CI158/1000)+(Satokasvi!$E$28-Satokasvi!$E$7))/(1+$C$13)^DI$61</f>
        <v>253.06230210826101</v>
      </c>
      <c r="DJ158" s="37">
        <f ca="1">(AJ158*(CJ158/1000)+(Satokasvi!$E$28-Satokasvi!$E$7))/(1+$C$13)^DJ$61</f>
        <v>146.53437080800481</v>
      </c>
      <c r="DK158" s="37">
        <f ca="1">(AK158*(CK158/1000)+(Satokasvi!$E$28-Satokasvi!$E$7))/(1+$C$13)^DK$61</f>
        <v>272.55731020519437</v>
      </c>
      <c r="DL158" s="37">
        <f ca="1">(AL158*(CL158/1000)+(Satokasvi!$E$28-Satokasvi!$E$7))/(1+$C$13)^DL$61</f>
        <v>253.79686568331334</v>
      </c>
      <c r="DM158" s="37">
        <f ca="1">(AM158*(CM158/1000)+(Satokasvi!$E$28-Satokasvi!$E$7))/(1+$C$13)^DM$61</f>
        <v>241.29745710289706</v>
      </c>
      <c r="DN158" s="37">
        <f ca="1">(AN158*(CN158/1000)+(Satokasvi!$E$28-Satokasvi!$E$7))/(1+$C$13)^DN$61</f>
        <v>-180.45210509819213</v>
      </c>
      <c r="DO158" s="37">
        <f ca="1">(AO158*(CO158/1000)+(Satokasvi!$E$28-Satokasvi!$E$7))/(1+$C$13)^DO$61</f>
        <v>122.06328784905745</v>
      </c>
      <c r="DP158" s="37">
        <f ca="1">(AP158*(CP158/1000)+(Satokasvi!$E$28-Satokasvi!$E$7))/(1+$C$13)^DP$61</f>
        <v>-170.09341606013018</v>
      </c>
      <c r="DQ158" s="37">
        <f ca="1">(AQ158*(CQ158/1000)+(Satokasvi!$E$28-Satokasvi!$E$7))/(1+$C$13)^DQ$61</f>
        <v>159.29388565630106</v>
      </c>
      <c r="DR158" s="37">
        <f ca="1">(AR158*(CR158/1000)+(Satokasvi!$E$28-Satokasvi!$E$7))/(1+$C$13)^DR$61</f>
        <v>-160.32935814886437</v>
      </c>
      <c r="DS158" s="37">
        <f ca="1">(AS158*(CS158/1000)+(Satokasvi!$E$28-Satokasvi!$E$7))/(1+$C$13)^DS$61</f>
        <v>313.356015059274</v>
      </c>
      <c r="DT158" s="37">
        <f ca="1">(AT158*(CT158/1000)+(Satokasvi!$E$28-Satokasvi!$E$7))/(1+$C$13)^DT$61</f>
        <v>205.59595854010161</v>
      </c>
      <c r="DU158" s="37">
        <f ca="1">(AU158*(CU158/1000)+(Satokasvi!$E$28-Satokasvi!$E$7))/(1+$C$13)^DU$61</f>
        <v>18.547420866316898</v>
      </c>
      <c r="DV158" s="37">
        <f ca="1">(AV158*(CV158/1000)+(Satokasvi!$E$28-Satokasvi!$E$7))/(1+$C$13)^DV$61</f>
        <v>7.7985116978203859</v>
      </c>
      <c r="DW158" s="37">
        <f ca="1">(AW158*(CW158/1000)+(Satokasvi!$E$28-Satokasvi!$E$7))/(1+$C$13)^DW$61</f>
        <v>-138.30151273388518</v>
      </c>
      <c r="DX158" s="37">
        <f ca="1">(AX158*(CX158/1000)+(Satokasvi!$E$28-Satokasvi!$E$7))/(1+$C$13)^DX$61</f>
        <v>143.28590989248943</v>
      </c>
      <c r="DY158" s="37">
        <f ca="1">(AY158*(CY158/1000)+(Satokasvi!$E$28-Satokasvi!$E$7))/(1+$C$13)^DY$61</f>
        <v>-130.36244012997</v>
      </c>
      <c r="DZ158" s="37">
        <f ca="1">(AZ158*(CZ158/1000)+(Satokasvi!$E$28-Satokasvi!$E$7))/(1+$C$13)^DZ$61</f>
        <v>73.716709354605399</v>
      </c>
      <c r="EB158" s="37">
        <f ca="1">IF(C$11="x",Toimenpiteet!$E$115,BB158*(CB158/1000)+(Satokasvi!$E$28-Satokasvi!$E$7)+IF(C$8="x",Toimenpiteet!$E$29,0)+IF(C$9="x",Toimenpiteet!$E$60,0)+IF(C$10="x",Toimenpiteet!$E$88,0))/(1+$C$13)^EB$61</f>
        <v>-257.28155339805824</v>
      </c>
      <c r="EC158" s="37">
        <f ca="1">IF(D$11="x",Toimenpiteet!$E$115,BC158*(CC158/1000)+(Satokasvi!$E$28-Satokasvi!$E$7)+IF(D$8="x",Toimenpiteet!$E$29,0)+IF(D$9="x",Toimenpiteet!$E$60,0)+IF(D$10="x",Toimenpiteet!$E$88,0))/(1+$C$13)^EC$61</f>
        <v>121.65811100505445</v>
      </c>
      <c r="ED158" s="37">
        <f ca="1">IF(E$11="x",Toimenpiteet!$E$115,BD158*(CD158/1000)+(Satokasvi!$E$28-Satokasvi!$E$7)+IF(E$8="x",Toimenpiteet!$E$29,0)+IF(E$9="x",Toimenpiteet!$E$60,0)+IF(E$10="x",Toimenpiteet!$E$88,0))/(1+$C$13)^ED$61</f>
        <v>226.71065051665818</v>
      </c>
      <c r="EE158" s="37">
        <f ca="1">IF(F$11="x",Toimenpiteet!$E$115,BE158*(CE158/1000)+(Satokasvi!$E$28-Satokasvi!$E$7)+IF(F$8="x",Toimenpiteet!$E$29,0)+IF(F$9="x",Toimenpiteet!$E$60,0)+IF(F$10="x",Toimenpiteet!$E$88,0))/(1+$C$13)^EE$61</f>
        <v>-235.44906769765757</v>
      </c>
      <c r="EF158" s="37">
        <f ca="1">IF(G$11="x",Toimenpiteet!$E$115,BF158*(CF158/1000)+(Satokasvi!$E$28-Satokasvi!$E$7)+IF(G$8="x",Toimenpiteet!$E$29,0)+IF(G$9="x",Toimenpiteet!$E$60,0)+IF(G$10="x",Toimenpiteet!$E$88,0))/(1+$C$13)^EF$61</f>
        <v>-228.59132786180348</v>
      </c>
      <c r="EG158" s="37">
        <f ca="1">IF(H$11="x",Toimenpiteet!$E$115,BG158*(CG158/1000)+(Satokasvi!$E$28-Satokasvi!$E$7)+IF(H$8="x",Toimenpiteet!$E$29,0)+IF(H$9="x",Toimenpiteet!$E$60,0)+IF(H$10="x",Toimenpiteet!$E$88,0))/(1+$C$13)^EG$61</f>
        <v>-221.93332802116842</v>
      </c>
      <c r="EH158" s="37">
        <f ca="1">IF(I$11="x",Toimenpiteet!$E$115,BH158*(CH158/1000)+(Satokasvi!$E$28-Satokasvi!$E$7)+IF(I$8="x",Toimenpiteet!$E$29,0)+IF(I$9="x",Toimenpiteet!$E$60,0)+IF(I$10="x",Toimenpiteet!$E$88,0))/(1+$C$13)^EH$61</f>
        <v>372.29334923251565</v>
      </c>
      <c r="EI158" s="37">
        <f ca="1">IF(J$11="x",Toimenpiteet!$E$115,BI158*(CI158/1000)+(Satokasvi!$E$28-Satokasvi!$E$7)+IF(J$8="x",Toimenpiteet!$E$29,0)+IF(J$9="x",Toimenpiteet!$E$60,0)+IF(J$10="x",Toimenpiteet!$E$88,0))/(1+$C$13)^EI$61</f>
        <v>253.06230210826101</v>
      </c>
      <c r="EJ158" s="37">
        <f ca="1">IF(K$11="x",Toimenpiteet!$E$115,BJ158*(CJ158/1000)+(Satokasvi!$E$28-Satokasvi!$E$7)+IF(K$8="x",Toimenpiteet!$E$29,0)+IF(K$9="x",Toimenpiteet!$E$60,0)+IF(K$10="x",Toimenpiteet!$E$88,0))/(1+$C$13)^EJ$61</f>
        <v>146.53437080800481</v>
      </c>
      <c r="EK158" s="37">
        <f ca="1">IF(L$11="x",Toimenpiteet!$E$115,BK158*(CK158/1000)+(Satokasvi!$E$28-Satokasvi!$E$7)+IF(L$8="x",Toimenpiteet!$E$29,0)+IF(L$9="x",Toimenpiteet!$E$60,0)+IF(L$10="x",Toimenpiteet!$E$88,0))/(1+$C$13)^EK$61</f>
        <v>272.55731020519437</v>
      </c>
      <c r="EL158" s="37">
        <f ca="1">IF(M$11="x",Toimenpiteet!$E$115,BL158*(CL158/1000)+(Satokasvi!$E$28-Satokasvi!$E$7)+IF(M$8="x",Toimenpiteet!$E$29,0)+IF(M$9="x",Toimenpiteet!$E$60,0)+IF(M$10="x",Toimenpiteet!$E$88,0))/(1+$C$13)^EL$61</f>
        <v>253.79686568331334</v>
      </c>
      <c r="EM158" s="37">
        <f ca="1">IF(N$11="x",Toimenpiteet!$E$115,BM158*(CM158/1000)+(Satokasvi!$E$28-Satokasvi!$E$7)+IF(N$8="x",Toimenpiteet!$E$29,0)+IF(N$9="x",Toimenpiteet!$E$60,0)+IF(N$10="x",Toimenpiteet!$E$88,0))/(1+$C$13)^EM$61</f>
        <v>241.29745710289706</v>
      </c>
      <c r="EN158" s="37">
        <f ca="1">IF(O$11="x",Toimenpiteet!$E$115,BN158*(CN158/1000)+(Satokasvi!$E$28-Satokasvi!$E$7)+IF(O$8="x",Toimenpiteet!$E$29,0)+IF(O$9="x",Toimenpiteet!$E$60,0)+IF(O$10="x",Toimenpiteet!$E$88,0))/(1+$C$13)^EN$61</f>
        <v>-180.45210509819213</v>
      </c>
      <c r="EO158" s="37">
        <f ca="1">IF(P$11="x",Toimenpiteet!$E$115,BO158*(CO158/1000)+(Satokasvi!$E$28-Satokasvi!$E$7)+IF(P$8="x",Toimenpiteet!$E$29,0)+IF(P$9="x",Toimenpiteet!$E$60,0)+IF(P$10="x",Toimenpiteet!$E$88,0))/(1+$C$13)^EO$61</f>
        <v>122.06328784905745</v>
      </c>
      <c r="EP158" s="37">
        <f ca="1">IF(Q$11="x",Toimenpiteet!$E$115,BP158*(CP158/1000)+(Satokasvi!$E$28-Satokasvi!$E$7)+IF(Q$8="x",Toimenpiteet!$E$29,0)+IF(Q$9="x",Toimenpiteet!$E$60,0)+IF(Q$10="x",Toimenpiteet!$E$88,0))/(1+$C$13)^EP$61</f>
        <v>-170.09341606013018</v>
      </c>
      <c r="EQ158" s="37">
        <f ca="1">IF(R$11="x",Toimenpiteet!$E$115,BQ158*(CQ158/1000)+(Satokasvi!$E$28-Satokasvi!$E$7)+IF(R$8="x",Toimenpiteet!$E$29,0)+IF(R$9="x",Toimenpiteet!$E$60,0)+IF(R$10="x",Toimenpiteet!$E$88,0))/(1+$C$13)^EQ$61</f>
        <v>159.29388565630106</v>
      </c>
      <c r="ER158" s="37">
        <f ca="1">IF(S$11="x",Toimenpiteet!$E$115,BR158*(CR158/1000)+(Satokasvi!$E$28-Satokasvi!$E$7)+IF(S$8="x",Toimenpiteet!$E$29,0)+IF(S$9="x",Toimenpiteet!$E$60,0)+IF(S$10="x",Toimenpiteet!$E$88,0))/(1+$C$13)^ER$61</f>
        <v>-160.32935814886437</v>
      </c>
      <c r="ES158" s="37">
        <f ca="1">IF(T$11="x",Toimenpiteet!$E$115,BS158*(CS158/1000)+(Satokasvi!$E$28-Satokasvi!$E$7)+IF(T$8="x",Toimenpiteet!$E$29,0)+IF(T$9="x",Toimenpiteet!$E$60,0)+IF(T$10="x",Toimenpiteet!$E$88,0))/(1+$C$13)^ES$61</f>
        <v>313.356015059274</v>
      </c>
      <c r="ET158" s="37">
        <f ca="1">IF(U$11="x",Toimenpiteet!$E$115,BT158*(CT158/1000)+(Satokasvi!$E$28-Satokasvi!$E$7)+IF(U$8="x",Toimenpiteet!$E$29,0)+IF(U$9="x",Toimenpiteet!$E$60,0)+IF(U$10="x",Toimenpiteet!$E$88,0))/(1+$C$13)^ET$61</f>
        <v>205.59595854010161</v>
      </c>
      <c r="EU158" s="37">
        <f ca="1">IF(V$11="x",Toimenpiteet!$E$115,BU158*(CU158/1000)+(Satokasvi!$E$28-Satokasvi!$E$7)+IF(V$8="x",Toimenpiteet!$E$29,0)+IF(V$9="x",Toimenpiteet!$E$60,0)+IF(V$10="x",Toimenpiteet!$E$88,0))/(1+$C$13)^EU$61</f>
        <v>18.547420866316898</v>
      </c>
      <c r="EV158" s="37">
        <f ca="1">IF(W$11="x",Toimenpiteet!$E$115,BV158*(CV158/1000)+(Satokasvi!$E$28-Satokasvi!$E$7)+IF(W$8="x",Toimenpiteet!$E$29,0)+IF(W$9="x",Toimenpiteet!$E$60,0)+IF(W$10="x",Toimenpiteet!$E$88,0))/(1+$C$13)^EV$61</f>
        <v>7.7985116978203859</v>
      </c>
      <c r="EW158" s="37">
        <f ca="1">IF(X$11="x",Toimenpiteet!$E$115,BW158*(CW158/1000)+(Satokasvi!$E$28-Satokasvi!$E$7)+IF(X$8="x",Toimenpiteet!$E$29,0)+IF(X$9="x",Toimenpiteet!$E$60,0)+IF(X$10="x",Toimenpiteet!$E$88,0))/(1+$C$13)^EW$61</f>
        <v>-138.30151273388518</v>
      </c>
      <c r="EX158" s="37">
        <f ca="1">IF(Y$11="x",Toimenpiteet!$E$115,BX158*(CX158/1000)+(Satokasvi!$E$28-Satokasvi!$E$7)+IF(Y$8="x",Toimenpiteet!$E$29,0)+IF(Y$9="x",Toimenpiteet!$E$60,0)+IF(Y$10="x",Toimenpiteet!$E$88,0))/(1+$C$13)^EX$61</f>
        <v>143.28590989248943</v>
      </c>
      <c r="EY158" s="37">
        <f ca="1">IF(Z$11="x",Toimenpiteet!$E$115,BY158*(CY158/1000)+(Satokasvi!$E$28-Satokasvi!$E$7)+IF(Z$8="x",Toimenpiteet!$E$29,0)+IF(Z$9="x",Toimenpiteet!$E$60,0)+IF(Z$10="x",Toimenpiteet!$E$88,0))/(1+$C$13)^EY$61</f>
        <v>-130.36244012997</v>
      </c>
      <c r="EZ158" s="37">
        <f ca="1">IF(AA$11="x",Toimenpiteet!$E$115,BZ158*(CZ158/1000)+(Satokasvi!$E$28-Satokasvi!$E$7)+IF(AA$8="x",Toimenpiteet!$E$29,0)+IF(AA$9="x",Toimenpiteet!$E$60,0)+IF(AA$10="x",Toimenpiteet!$E$88,0))/(1+$C$13)^EZ$61</f>
        <v>73.716709354605399</v>
      </c>
      <c r="FA158" s="37"/>
      <c r="FB158" s="37">
        <f t="shared" ca="1" si="118"/>
        <v>-257.28155339805824</v>
      </c>
      <c r="FC158" s="37">
        <f t="shared" ca="1" si="119"/>
        <v>-135.62344239300378</v>
      </c>
      <c r="FD158" s="37">
        <f t="shared" ca="1" si="120"/>
        <v>91.087208123654392</v>
      </c>
      <c r="FE158" s="37">
        <f t="shared" ca="1" si="121"/>
        <v>-144.36185957400318</v>
      </c>
      <c r="FF158" s="37">
        <f t="shared" ca="1" si="122"/>
        <v>-372.95318743580663</v>
      </c>
      <c r="FG158" s="37">
        <f t="shared" ca="1" si="123"/>
        <v>-594.88651545697508</v>
      </c>
      <c r="FH158" s="37">
        <f t="shared" ca="1" si="124"/>
        <v>-222.59316622445942</v>
      </c>
      <c r="FI158" s="37">
        <f t="shared" ca="1" si="125"/>
        <v>30.469135883801584</v>
      </c>
      <c r="FJ158" s="37">
        <f t="shared" ca="1" si="126"/>
        <v>177.00350669180639</v>
      </c>
      <c r="FK158" s="37">
        <f t="shared" ca="1" si="127"/>
        <v>449.56081689700079</v>
      </c>
      <c r="FL158" s="37">
        <f t="shared" ca="1" si="128"/>
        <v>703.35768258031408</v>
      </c>
      <c r="FM158" s="37">
        <f t="shared" ca="1" si="129"/>
        <v>944.65513968321113</v>
      </c>
      <c r="FN158" s="37">
        <f t="shared" ca="1" si="130"/>
        <v>764.20303458501894</v>
      </c>
      <c r="FO158" s="37">
        <f t="shared" ca="1" si="131"/>
        <v>886.26632243407641</v>
      </c>
      <c r="FP158" s="37">
        <f t="shared" ca="1" si="132"/>
        <v>716.17290637394626</v>
      </c>
      <c r="FQ158" s="37">
        <f t="shared" ca="1" si="133"/>
        <v>875.46679203024735</v>
      </c>
      <c r="FR158" s="37">
        <f t="shared" ca="1" si="134"/>
        <v>715.137433881383</v>
      </c>
      <c r="FS158" s="37">
        <f t="shared" ca="1" si="135"/>
        <v>1028.4934489406569</v>
      </c>
      <c r="FT158" s="37">
        <f t="shared" ca="1" si="136"/>
        <v>1234.0894074807584</v>
      </c>
      <c r="FU158" s="37">
        <f t="shared" ca="1" si="137"/>
        <v>1252.6368283470754</v>
      </c>
      <c r="FV158" s="37">
        <f t="shared" ca="1" si="138"/>
        <v>1260.4353400448958</v>
      </c>
      <c r="FW158" s="37">
        <f t="shared" ca="1" si="139"/>
        <v>1122.1338273110107</v>
      </c>
      <c r="FX158" s="37">
        <f t="shared" ca="1" si="140"/>
        <v>1265.4197372035001</v>
      </c>
      <c r="FY158" s="37">
        <f t="shared" ca="1" si="141"/>
        <v>1135.05729707353</v>
      </c>
      <c r="FZ158" s="37">
        <f t="shared" ca="1" si="142"/>
        <v>1208.7740064281354</v>
      </c>
      <c r="GA158" s="37"/>
      <c r="GB158" s="37">
        <f t="shared" ca="1" si="143"/>
        <v>-257.28155339805824</v>
      </c>
      <c r="GC158" s="37">
        <f t="shared" ca="1" si="144"/>
        <v>-135.62344239300378</v>
      </c>
      <c r="GD158" s="37">
        <f t="shared" ca="1" si="94"/>
        <v>91.087208123654392</v>
      </c>
      <c r="GE158" s="37">
        <f t="shared" ca="1" si="95"/>
        <v>-144.36185957400318</v>
      </c>
      <c r="GF158" s="37">
        <f t="shared" ca="1" si="96"/>
        <v>-372.95318743580663</v>
      </c>
      <c r="GG158" s="37">
        <f t="shared" ca="1" si="97"/>
        <v>-594.88651545697508</v>
      </c>
      <c r="GH158" s="37">
        <f t="shared" ca="1" si="98"/>
        <v>-222.59316622445942</v>
      </c>
      <c r="GI158" s="37">
        <f t="shared" ca="1" si="99"/>
        <v>30.469135883801584</v>
      </c>
      <c r="GJ158" s="37">
        <f t="shared" ca="1" si="100"/>
        <v>177.00350669180639</v>
      </c>
      <c r="GK158" s="37">
        <f t="shared" ca="1" si="101"/>
        <v>449.56081689700079</v>
      </c>
      <c r="GL158" s="37">
        <f t="shared" ca="1" si="102"/>
        <v>703.35768258031408</v>
      </c>
      <c r="GM158" s="37">
        <f t="shared" ca="1" si="103"/>
        <v>944.65513968321113</v>
      </c>
      <c r="GN158" s="37">
        <f t="shared" ca="1" si="104"/>
        <v>764.20303458501894</v>
      </c>
      <c r="GO158" s="37">
        <f t="shared" ca="1" si="105"/>
        <v>886.26632243407641</v>
      </c>
      <c r="GP158" s="37">
        <f t="shared" ca="1" si="106"/>
        <v>716.17290637394626</v>
      </c>
      <c r="GQ158" s="37">
        <f t="shared" ca="1" si="107"/>
        <v>875.46679203024735</v>
      </c>
      <c r="GR158" s="37">
        <f t="shared" ca="1" si="108"/>
        <v>715.137433881383</v>
      </c>
      <c r="GS158" s="37">
        <f t="shared" ca="1" si="109"/>
        <v>1028.4934489406569</v>
      </c>
      <c r="GT158" s="37">
        <f t="shared" ca="1" si="110"/>
        <v>1234.0894074807584</v>
      </c>
      <c r="GU158" s="37">
        <f t="shared" ca="1" si="111"/>
        <v>1252.6368283470754</v>
      </c>
      <c r="GV158" s="37">
        <f t="shared" ca="1" si="112"/>
        <v>1260.4353400448958</v>
      </c>
      <c r="GW158" s="37">
        <f t="shared" ref="GW158:GW161" ca="1" si="155">GV158+EW158</f>
        <v>1122.1338273110107</v>
      </c>
      <c r="GX158" s="37">
        <f t="shared" ca="1" si="114"/>
        <v>1265.4197372035001</v>
      </c>
      <c r="GY158" s="37">
        <f t="shared" ca="1" si="115"/>
        <v>1135.05729707353</v>
      </c>
      <c r="GZ158" s="37">
        <f t="shared" ca="1" si="116"/>
        <v>1208.7740064281354</v>
      </c>
      <c r="HA158" s="37"/>
      <c r="HB158" s="37">
        <f t="shared" ca="1" si="147"/>
        <v>-372.95318743580663</v>
      </c>
      <c r="HC158" s="37">
        <f t="shared" ca="1" si="145"/>
        <v>-372.95318743580663</v>
      </c>
      <c r="HD158" s="37">
        <f t="shared" ca="1" si="146"/>
        <v>0</v>
      </c>
      <c r="HE158" s="5"/>
      <c r="HF158" s="37">
        <f t="shared" si="153"/>
        <v>0.27777777777777773</v>
      </c>
      <c r="HG158" s="37">
        <f>$HG$75</f>
        <v>7.7777777777777793E-2</v>
      </c>
      <c r="HH158" s="19">
        <f>IF(C$11="x",0,Satokasvi!$H$6*(1+$HF158)*(1+_xlfn.XLOOKUP($HG158,$HG$67:$HG$76,HH$67:HH$76)))</f>
        <v>3219.2901234567903</v>
      </c>
      <c r="HI158" s="35">
        <f>IF(D$11="x",0,Satokasvi!$H$6*(1+$HF158)*(1+_xlfn.XLOOKUP($HG158,$HG$67:$HG$76,HI$67:HI$76)))</f>
        <v>3244.1358024691358</v>
      </c>
      <c r="HJ158" s="35">
        <f>IF(E$11="x",0,Satokasvi!$H$6*(1+$HF158)*(1+_xlfn.XLOOKUP($HG158,$HG$67:$HG$76,HJ$67:HJ$76)))</f>
        <v>3268.9814814814818</v>
      </c>
      <c r="HK158" s="35">
        <f>IF(F$11="x",0,Satokasvi!$H$6*(1+$HF158)*(1+_xlfn.XLOOKUP($HG158,$HG$67:$HG$76,HK$67:HK$76)))</f>
        <v>3293.8271604938268</v>
      </c>
      <c r="HL158" s="35">
        <f>IF(G$11="x",0,Satokasvi!$H$6*(1+$HF158)*(1+_xlfn.XLOOKUP($HG158,$HG$67:$HG$76,HL$67:HL$76)))</f>
        <v>3318.6728395061732</v>
      </c>
      <c r="HM158" s="35">
        <f>IF(H$11="x",0,Satokasvi!$H$6*(1+$HF158)*(1+_xlfn.XLOOKUP($HG158,$HG$67:$HG$76,HM$67:HM$76)))</f>
        <v>3343.5185185185182</v>
      </c>
      <c r="HN158" s="35">
        <f>IF(I$11="x",0,Satokasvi!$H$6*(1+$HF158)*(1+_xlfn.XLOOKUP($HG158,$HG$67:$HG$76,HN$67:HN$76)))</f>
        <v>3368.3641975308642</v>
      </c>
      <c r="HO158" s="35">
        <f>IF(J$11="x",0,Satokasvi!$H$6*(1+$HF158)*(1+_xlfn.XLOOKUP($HG158,$HG$67:$HG$76,HO$67:HO$76)))</f>
        <v>3393.2098765432097</v>
      </c>
      <c r="HP158" s="35">
        <f>IF(K$11="x",0,Satokasvi!$H$6*(1+$HF158)*(1+_xlfn.XLOOKUP($HG158,$HG$67:$HG$76,HP$67:HP$76)))</f>
        <v>3418.0555555555557</v>
      </c>
      <c r="HQ158" s="35">
        <f>IF(L$11="x",0,Satokasvi!$H$6*(1+$HF158)*(1+_xlfn.XLOOKUP($HG158,$HG$67:$HG$76,HQ$67:HQ$76)))</f>
        <v>3442.9012345679012</v>
      </c>
      <c r="HR158" s="35">
        <f>IF(M$11="x",0,Satokasvi!$H$6*(1+$HF158)*(1+_xlfn.XLOOKUP($HG158,$HG$67:$HG$76,HR$67:HR$76)))</f>
        <v>3442.9012345679012</v>
      </c>
      <c r="HS158" s="35">
        <f>IF(N$11="x",0,Satokasvi!$H$6*(1+$HF158)*(1+_xlfn.XLOOKUP($HG158,$HG$67:$HG$76,HS$67:HS$76)))</f>
        <v>3442.9012345679012</v>
      </c>
      <c r="HT158" s="35">
        <f>IF(O$11="x",0,Satokasvi!$H$6*(1+$HF158)*(1+_xlfn.XLOOKUP($HG158,$HG$67:$HG$76,HT$67:HT$76)))</f>
        <v>3442.9012345679012</v>
      </c>
      <c r="HU158" s="35">
        <f>IF(P$11="x",0,Satokasvi!$H$6*(1+$HF158)*(1+_xlfn.XLOOKUP($HG158,$HG$67:$HG$76,HU$67:HU$76)))</f>
        <v>3442.9012345679012</v>
      </c>
      <c r="HV158" s="35">
        <f>IF(Q$11="x",0,Satokasvi!$H$6*(1+$HF158)*(1+_xlfn.XLOOKUP($HG158,$HG$67:$HG$76,HV$67:HV$76)))</f>
        <v>3442.9012345679012</v>
      </c>
      <c r="HW158" s="35">
        <f>IF(R$11="x",0,Satokasvi!$H$6*(1+$HF158)*(1+_xlfn.XLOOKUP($HG158,$HG$67:$HG$76,HW$67:HW$76)))</f>
        <v>3442.9012345679012</v>
      </c>
      <c r="HX158" s="35">
        <f>IF(S$11="x",0,Satokasvi!$H$6*(1+$HF158)*(1+_xlfn.XLOOKUP($HG158,$HG$67:$HG$76,HX$67:HX$76)))</f>
        <v>3442.9012345679012</v>
      </c>
      <c r="HY158" s="35">
        <f>IF(T$11="x",0,Satokasvi!$H$6*(1+$HF158)*(1+_xlfn.XLOOKUP($HG158,$HG$67:$HG$76,HY$67:HY$76)))</f>
        <v>3442.9012345679012</v>
      </c>
      <c r="HZ158" s="35">
        <f>IF(U$11="x",0,Satokasvi!$H$6*(1+$HF158)*(1+_xlfn.XLOOKUP($HG158,$HG$67:$HG$76,HZ$67:HZ$76)))</f>
        <v>3442.9012345679012</v>
      </c>
      <c r="IA158" s="35">
        <f>IF(V$11="x",0,Satokasvi!$H$6*(1+$HF158)*(1+_xlfn.XLOOKUP($HG158,$HG$67:$HG$76,IA$67:IA$76)))</f>
        <v>3442.9012345679012</v>
      </c>
      <c r="IB158" s="35">
        <f>IF(W$11="x",0,Satokasvi!$H$6*(1+$HF158)*(1+_xlfn.XLOOKUP($HG158,$HG$67:$HG$76,IB$67:IB$76)))</f>
        <v>3442.9012345679012</v>
      </c>
      <c r="IC158" s="35">
        <f>IF(X$11="x",0,Satokasvi!$H$6*(1+$HF158)*(1+_xlfn.XLOOKUP($HG158,$HG$67:$HG$76,IC$67:IC$76)))</f>
        <v>3442.9012345679012</v>
      </c>
      <c r="ID158" s="35">
        <f>IF(Y$11="x",0,Satokasvi!$H$6*(1+$HF158)*(1+_xlfn.XLOOKUP($HG158,$HG$67:$HG$76,ID$67:ID$76)))</f>
        <v>3442.9012345679012</v>
      </c>
      <c r="IE158" s="35">
        <f>IF(Z$11="x",0,Satokasvi!$H$6*(1+$HF158)*(1+_xlfn.XLOOKUP($HG158,$HG$67:$HG$76,IE$67:IE$76)))</f>
        <v>3442.9012345679012</v>
      </c>
      <c r="IF158" s="35">
        <f>IF(AA$11="x",0,Satokasvi!$H$6*(1+$HF158)*(1+_xlfn.XLOOKUP($HG158,$HG$67:$HG$76,IF$67:IF$76)))</f>
        <v>3442.9012345679012</v>
      </c>
    </row>
    <row r="159" spans="2:240" x14ac:dyDescent="0.35">
      <c r="B159" s="15">
        <f t="shared" ref="B159:Q161" ca="1" si="156">RAND()</f>
        <v>0.75704131653621698</v>
      </c>
      <c r="C159" s="15">
        <f t="shared" ca="1" si="156"/>
        <v>0.26627360631990316</v>
      </c>
      <c r="D159" s="15">
        <f t="shared" ca="1" si="156"/>
        <v>0.18570050342988187</v>
      </c>
      <c r="E159" s="15">
        <f t="shared" ca="1" si="156"/>
        <v>0.71878551818716774</v>
      </c>
      <c r="F159" s="15">
        <f t="shared" ca="1" si="156"/>
        <v>0.10406099841373129</v>
      </c>
      <c r="G159" s="15">
        <f t="shared" ca="1" si="156"/>
        <v>0.36104763773648207</v>
      </c>
      <c r="H159" s="15">
        <f t="shared" ca="1" si="156"/>
        <v>0.90698603876226236</v>
      </c>
      <c r="I159" s="15">
        <f t="shared" ca="1" si="156"/>
        <v>0.14325741983124807</v>
      </c>
      <c r="J159" s="15">
        <f t="shared" ca="1" si="156"/>
        <v>0.60852596931635294</v>
      </c>
      <c r="K159" s="15">
        <f t="shared" ca="1" si="156"/>
        <v>0.84263344790328865</v>
      </c>
      <c r="L159" s="15">
        <f t="shared" ca="1" si="156"/>
        <v>0.700748604752091</v>
      </c>
      <c r="M159" s="15">
        <f t="shared" ca="1" si="156"/>
        <v>0.32098857153484195</v>
      </c>
      <c r="N159" s="15">
        <f t="shared" ca="1" si="156"/>
        <v>0.11538932373025379</v>
      </c>
      <c r="O159" s="15">
        <f t="shared" ca="1" si="156"/>
        <v>0.65889753875313428</v>
      </c>
      <c r="P159" s="15">
        <f t="shared" ca="1" si="156"/>
        <v>0.41441776001245645</v>
      </c>
      <c r="Q159" s="15">
        <f t="shared" ca="1" si="156"/>
        <v>0.18756296166707032</v>
      </c>
      <c r="R159" s="15">
        <f t="shared" ca="1" si="154"/>
        <v>0.49305716492826412</v>
      </c>
      <c r="S159" s="15">
        <f t="shared" ca="1" si="154"/>
        <v>0.95693324219174447</v>
      </c>
      <c r="T159" s="15">
        <f t="shared" ca="1" si="152"/>
        <v>0.65448399190547057</v>
      </c>
      <c r="U159" s="15">
        <f t="shared" ca="1" si="152"/>
        <v>0.54349411657434366</v>
      </c>
      <c r="V159" s="15">
        <f t="shared" ca="1" si="152"/>
        <v>2.7966612527474677E-3</v>
      </c>
      <c r="W159" s="15">
        <f t="shared" ca="1" si="152"/>
        <v>0.96106071315639174</v>
      </c>
      <c r="X159" s="15">
        <f t="shared" ca="1" si="152"/>
        <v>7.6784401442420824E-2</v>
      </c>
      <c r="Y159" s="15">
        <f t="shared" ca="1" si="152"/>
        <v>0.92018144699154081</v>
      </c>
      <c r="Z159" s="15">
        <f t="shared" ca="1" si="152"/>
        <v>0.54663703310596234</v>
      </c>
      <c r="AB159" s="5">
        <f ca="1">_xlfn.NORM.INV(B159,Satokasvi!$H$8,Satokasvi!$I$8)*_xlfn.BINOM.INV(1,(1-Satokasvi!$H$15),B159)</f>
        <v>2674.2042335675828</v>
      </c>
      <c r="AC159" s="5">
        <f ca="1">_xlfn.NORM.INV(C159,Satokasvi!$H$8,Satokasvi!$I$8)*_xlfn.BINOM.INV(1,(1-Satokasvi!$H$15),C159)</f>
        <v>2343.9694032324414</v>
      </c>
      <c r="AD159" s="5">
        <f ca="1">_xlfn.NORM.INV(D159,Satokasvi!$H$8,Satokasvi!$I$8)*_xlfn.BINOM.INV(1,(1-Satokasvi!$H$15),D159)</f>
        <v>0</v>
      </c>
      <c r="AE159" s="5">
        <f ca="1">_xlfn.NORM.INV(E159,Satokasvi!$H$8,Satokasvi!$I$8)*_xlfn.BINOM.INV(1,(1-Satokasvi!$H$15),E159)</f>
        <v>2644.8093628660963</v>
      </c>
      <c r="AF159" s="5">
        <f ca="1">_xlfn.NORM.INV(F159,Satokasvi!$H$8,Satokasvi!$I$8)*_xlfn.BINOM.INV(1,(1-Satokasvi!$H$15),F159)</f>
        <v>0</v>
      </c>
      <c r="AG159" s="5">
        <f ca="1">_xlfn.NORM.INV(G159,Satokasvi!$H$8,Satokasvi!$I$8)*_xlfn.BINOM.INV(1,(1-Satokasvi!$H$15),G159)</f>
        <v>2411.0850238038884</v>
      </c>
      <c r="AH159" s="5">
        <f ca="1">_xlfn.NORM.INV(H159,Satokasvi!$H$8,Satokasvi!$I$8)*_xlfn.BINOM.INV(1,(1-Satokasvi!$H$15),H159)</f>
        <v>2830.6053080915035</v>
      </c>
      <c r="AI159" s="5">
        <f ca="1">_xlfn.NORM.INV(I159,Satokasvi!$H$8,Satokasvi!$I$8)*_xlfn.BINOM.INV(1,(1-Satokasvi!$H$15),I159)</f>
        <v>0</v>
      </c>
      <c r="AJ159" s="5">
        <f ca="1">_xlfn.NORM.INV(J159,Satokasvi!$H$8,Satokasvi!$I$8)*_xlfn.BINOM.INV(1,(1-Satokasvi!$H$15),J159)</f>
        <v>2568.8698138231543</v>
      </c>
      <c r="AK159" s="5">
        <f ca="1">_xlfn.NORM.INV(K159,Satokasvi!$H$8,Satokasvi!$I$8)*_xlfn.BINOM.INV(1,(1-Satokasvi!$H$15),K159)</f>
        <v>2751.3350292086943</v>
      </c>
      <c r="AL159" s="5">
        <f ca="1">_xlfn.NORM.INV(L159,Satokasvi!$H$8,Satokasvi!$I$8)*_xlfn.BINOM.INV(1,(1-Satokasvi!$H$15),L159)</f>
        <v>2631.6386989090011</v>
      </c>
      <c r="AM159" s="5">
        <f ca="1">_xlfn.NORM.INV(M159,Satokasvi!$H$8,Satokasvi!$I$8)*_xlfn.BINOM.INV(1,(1-Satokasvi!$H$15),M159)</f>
        <v>2383.7659490133988</v>
      </c>
      <c r="AN159" s="5">
        <f ca="1">_xlfn.NORM.INV(N159,Satokasvi!$H$8,Satokasvi!$I$8)*_xlfn.BINOM.INV(1,(1-Satokasvi!$H$15),N159)</f>
        <v>0</v>
      </c>
      <c r="AO159" s="5">
        <f ca="1">_xlfn.NORM.INV(O159,Satokasvi!$H$8,Satokasvi!$I$8)*_xlfn.BINOM.INV(1,(1-Satokasvi!$H$15),O159)</f>
        <v>2602.3640436082828</v>
      </c>
      <c r="AP159" s="5">
        <f ca="1">_xlfn.NORM.INV(P159,Satokasvi!$H$8,Satokasvi!$I$8)*_xlfn.BINOM.INV(1,(1-Satokasvi!$H$15),P159)</f>
        <v>2445.9511759770739</v>
      </c>
      <c r="AQ159" s="5">
        <f ca="1">_xlfn.NORM.INV(Q159,Satokasvi!$H$8,Satokasvi!$I$8)*_xlfn.BINOM.INV(1,(1-Satokasvi!$H$15),Q159)</f>
        <v>0</v>
      </c>
      <c r="AR159" s="5">
        <f ca="1">_xlfn.NORM.INV(R159,Satokasvi!$H$8,Satokasvi!$I$8)*_xlfn.BINOM.INV(1,(1-Satokasvi!$H$15),R159)</f>
        <v>2495.6490036838945</v>
      </c>
      <c r="AS159" s="5">
        <f ca="1">_xlfn.NORM.INV(S159,Satokasvi!$H$8,Satokasvi!$I$8)*_xlfn.BINOM.INV(1,(1-Satokasvi!$H$15),S159)</f>
        <v>2929.0389704205077</v>
      </c>
      <c r="AT159" s="5">
        <f ca="1">_xlfn.NORM.INV(T159,Satokasvi!$H$8,Satokasvi!$I$8)*_xlfn.BINOM.INV(1,(1-Satokasvi!$H$15),T159)</f>
        <v>2599.3637323749954</v>
      </c>
      <c r="AU159" s="5">
        <f ca="1">_xlfn.NORM.INV(U159,Satokasvi!$H$8,Satokasvi!$I$8)*_xlfn.BINOM.INV(1,(1-Satokasvi!$H$15),U159)</f>
        <v>2527.3101159537919</v>
      </c>
      <c r="AV159" s="5">
        <f ca="1">_xlfn.NORM.INV(V159,Satokasvi!$H$8,Satokasvi!$I$8)*_xlfn.BINOM.INV(1,(1-Satokasvi!$H$15),V159)</f>
        <v>0</v>
      </c>
      <c r="AW159" s="5">
        <f ca="1">_xlfn.NORM.INV(W159,Satokasvi!$H$8,Satokasvi!$I$8)*_xlfn.BINOM.INV(1,(1-Satokasvi!$H$15),W159)</f>
        <v>2940.7824893378493</v>
      </c>
      <c r="AX159" s="5">
        <f ca="1">_xlfn.NORM.INV(X159,Satokasvi!$H$8,Satokasvi!$I$8)*_xlfn.BINOM.INV(1,(1-Satokasvi!$H$15),X159)</f>
        <v>0</v>
      </c>
      <c r="AY159" s="5">
        <f ca="1">_xlfn.NORM.INV(Y159,Satokasvi!$H$8,Satokasvi!$I$8)*_xlfn.BINOM.INV(1,(1-Satokasvi!$H$15),Y159)</f>
        <v>2851.5732768489565</v>
      </c>
      <c r="AZ159" s="5">
        <f ca="1">_xlfn.NORM.INV(Z159,Satokasvi!$H$8,Satokasvi!$I$8)*_xlfn.BINOM.INV(1,(1-Satokasvi!$H$15),Z159)</f>
        <v>2529.292312562849</v>
      </c>
      <c r="BB159" s="5">
        <f ca="1">IF(C$11="x",0,_xlfn.NORM.INV(B159,Satokasvi!$H$8,Satokasvi!$I$8)*IF(C$8="x",(1+Toimenpiteet!$C$7),1)*IF(C$9="x",(1+Toimenpiteet!$C$34),1)*(1+C$30)*_xlfn.BINOM.INV(1,(1-(Satokasvi!$H$15*(1+C$41))),B159))</f>
        <v>2674.2042335675828</v>
      </c>
      <c r="BC159" s="5">
        <f ca="1">IF(D$11="x",0,_xlfn.NORM.INV(C159,Satokasvi!$H$8,Satokasvi!$I$8)*IF(D$8="x",(1+Toimenpiteet!$C$7),1)*IF(D$9="x",(1+Toimenpiteet!$C$34),1)*(1+D$30)*_xlfn.BINOM.INV(1,(1-(Satokasvi!$H$15*(1+D$41))),C159))</f>
        <v>2343.9694032324414</v>
      </c>
      <c r="BD159" s="5">
        <f ca="1">IF(E$11="x",0,_xlfn.NORM.INV(D159,Satokasvi!$H$8,Satokasvi!$I$8)*IF(E$8="x",(1+Toimenpiteet!$C$7),1)*IF(E$9="x",(1+Toimenpiteet!$C$34),1)*(1+E$30)*_xlfn.BINOM.INV(1,(1-(Satokasvi!$H$15*(1+E$41))),D159))</f>
        <v>0</v>
      </c>
      <c r="BE159" s="5">
        <f ca="1">IF(F$11="x",0,_xlfn.NORM.INV(E159,Satokasvi!$H$8,Satokasvi!$I$8)*IF(F$8="x",(1+Toimenpiteet!$C$7),1)*IF(F$9="x",(1+Toimenpiteet!$C$34),1)*(1+F$30)*_xlfn.BINOM.INV(1,(1-(Satokasvi!$H$15*(1+F$41))),E159))</f>
        <v>2644.8093628660963</v>
      </c>
      <c r="BF159" s="5">
        <f ca="1">IF(G$11="x",0,_xlfn.NORM.INV(F159,Satokasvi!$H$8,Satokasvi!$I$8)*IF(G$8="x",(1+Toimenpiteet!$C$7),1)*IF(G$9="x",(1+Toimenpiteet!$C$34),1)*(1+G$30)*_xlfn.BINOM.INV(1,(1-(Satokasvi!$H$15*(1+G$41))),F159))</f>
        <v>0</v>
      </c>
      <c r="BG159" s="5">
        <f ca="1">IF(H$11="x",0,_xlfn.NORM.INV(G159,Satokasvi!$H$8,Satokasvi!$I$8)*IF(H$8="x",(1+Toimenpiteet!$C$7),1)*IF(H$9="x",(1+Toimenpiteet!$C$34),1)*(1+H$30)*_xlfn.BINOM.INV(1,(1-(Satokasvi!$H$15*(1+H$41))),G159))</f>
        <v>2411.0850238038884</v>
      </c>
      <c r="BH159" s="5">
        <f ca="1">IF(I$11="x",0,_xlfn.NORM.INV(H159,Satokasvi!$H$8,Satokasvi!$I$8)*IF(I$8="x",(1+Toimenpiteet!$C$7),1)*IF(I$9="x",(1+Toimenpiteet!$C$34),1)*(1+I$30)*_xlfn.BINOM.INV(1,(1-(Satokasvi!$H$15*(1+I$41))),H159))</f>
        <v>2830.6053080915035</v>
      </c>
      <c r="BI159" s="5">
        <f ca="1">IF(J$11="x",0,_xlfn.NORM.INV(I159,Satokasvi!$H$8,Satokasvi!$I$8)*IF(J$8="x",(1+Toimenpiteet!$C$7),1)*IF(J$9="x",(1+Toimenpiteet!$C$34),1)*(1+J$30)*_xlfn.BINOM.INV(1,(1-(Satokasvi!$H$15*(1+J$41))),I159))</f>
        <v>0</v>
      </c>
      <c r="BJ159" s="5">
        <f ca="1">IF(K$11="x",0,_xlfn.NORM.INV(J159,Satokasvi!$H$8,Satokasvi!$I$8)*IF(K$8="x",(1+Toimenpiteet!$C$7),1)*IF(K$9="x",(1+Toimenpiteet!$C$34),1)*(1+K$30)*_xlfn.BINOM.INV(1,(1-(Satokasvi!$H$15*(1+K$41))),J159))</f>
        <v>2568.8698138231543</v>
      </c>
      <c r="BK159" s="5">
        <f ca="1">IF(L$11="x",0,_xlfn.NORM.INV(K159,Satokasvi!$H$8,Satokasvi!$I$8)*IF(L$8="x",(1+Toimenpiteet!$C$7),1)*IF(L$9="x",(1+Toimenpiteet!$C$34),1)*(1+L$30)*_xlfn.BINOM.INV(1,(1-(Satokasvi!$H$15*(1+L$41))),K159))</f>
        <v>2751.3350292086943</v>
      </c>
      <c r="BL159" s="5">
        <f ca="1">IF(M$11="x",0,_xlfn.NORM.INV(L159,Satokasvi!$H$8,Satokasvi!$I$8)*IF(M$8="x",(1+Toimenpiteet!$C$7),1)*IF(M$9="x",(1+Toimenpiteet!$C$34),1)*(1+M$30)*_xlfn.BINOM.INV(1,(1-(Satokasvi!$H$15*(1+M$41))),L159))</f>
        <v>2631.6386989090011</v>
      </c>
      <c r="BM159" s="5">
        <f ca="1">IF(N$11="x",0,_xlfn.NORM.INV(M159,Satokasvi!$H$8,Satokasvi!$I$8)*IF(N$8="x",(1+Toimenpiteet!$C$7),1)*IF(N$9="x",(1+Toimenpiteet!$C$34),1)*(1+N$30)*_xlfn.BINOM.INV(1,(1-(Satokasvi!$H$15*(1+N$41))),M159))</f>
        <v>2383.7659490133988</v>
      </c>
      <c r="BN159" s="5">
        <f ca="1">IF(O$11="x",0,_xlfn.NORM.INV(N159,Satokasvi!$H$8,Satokasvi!$I$8)*IF(O$8="x",(1+Toimenpiteet!$C$7),1)*IF(O$9="x",(1+Toimenpiteet!$C$34),1)*(1+O$30)*_xlfn.BINOM.INV(1,(1-(Satokasvi!$H$15*(1+O$41))),N159))</f>
        <v>0</v>
      </c>
      <c r="BO159" s="5">
        <f ca="1">IF(P$11="x",0,_xlfn.NORM.INV(O159,Satokasvi!$H$8,Satokasvi!$I$8)*IF(P$8="x",(1+Toimenpiteet!$C$7),1)*IF(P$9="x",(1+Toimenpiteet!$C$34),1)*(1+P$30)*_xlfn.BINOM.INV(1,(1-(Satokasvi!$H$15*(1+P$41))),O159))</f>
        <v>2602.3640436082828</v>
      </c>
      <c r="BP159" s="5">
        <f ca="1">IF(Q$11="x",0,_xlfn.NORM.INV(P159,Satokasvi!$H$8,Satokasvi!$I$8)*IF(Q$8="x",(1+Toimenpiteet!$C$7),1)*IF(Q$9="x",(1+Toimenpiteet!$C$34),1)*(1+Q$30)*_xlfn.BINOM.INV(1,(1-(Satokasvi!$H$15*(1+Q$41))),P159))</f>
        <v>2445.9511759770739</v>
      </c>
      <c r="BQ159" s="5">
        <f ca="1">IF(R$11="x",0,_xlfn.NORM.INV(Q159,Satokasvi!$H$8,Satokasvi!$I$8)*IF(R$8="x",(1+Toimenpiteet!$C$7),1)*IF(R$9="x",(1+Toimenpiteet!$C$34),1)*(1+R$30)*_xlfn.BINOM.INV(1,(1-(Satokasvi!$H$15*(1+R$41))),Q159))</f>
        <v>0</v>
      </c>
      <c r="BR159" s="5">
        <f ca="1">IF(S$11="x",0,_xlfn.NORM.INV(R159,Satokasvi!$H$8,Satokasvi!$I$8)*IF(S$8="x",(1+Toimenpiteet!$C$7),1)*IF(S$9="x",(1+Toimenpiteet!$C$34),1)*(1+S$30)*_xlfn.BINOM.INV(1,(1-(Satokasvi!$H$15*(1+S$41))),R159))</f>
        <v>2495.6490036838945</v>
      </c>
      <c r="BS159" s="5">
        <f ca="1">IF(T$11="x",0,_xlfn.NORM.INV(S159,Satokasvi!$H$8,Satokasvi!$I$8)*IF(T$8="x",(1+Toimenpiteet!$C$7),1)*IF(T$9="x",(1+Toimenpiteet!$C$34),1)*(1+T$30)*_xlfn.BINOM.INV(1,(1-(Satokasvi!$H$15*(1+T$41))),S159))</f>
        <v>2929.0389704205077</v>
      </c>
      <c r="BT159" s="5">
        <f ca="1">IF(U$11="x",0,_xlfn.NORM.INV(T159,Satokasvi!$H$8,Satokasvi!$I$8)*IF(U$8="x",(1+Toimenpiteet!$C$7),1)*IF(U$9="x",(1+Toimenpiteet!$C$34),1)*(1+U$30)*_xlfn.BINOM.INV(1,(1-(Satokasvi!$H$15*(1+U$41))),T159))</f>
        <v>2599.3637323749954</v>
      </c>
      <c r="BU159" s="5">
        <f ca="1">IF(V$11="x",0,_xlfn.NORM.INV(U159,Satokasvi!$H$8,Satokasvi!$I$8)*IF(V$8="x",(1+Toimenpiteet!$C$7),1)*IF(V$9="x",(1+Toimenpiteet!$C$34),1)*(1+V$30)*_xlfn.BINOM.INV(1,(1-(Satokasvi!$H$15*(1+V$41))),U159))</f>
        <v>2527.3101159537919</v>
      </c>
      <c r="BV159" s="5">
        <f ca="1">IF(W$11="x",0,_xlfn.NORM.INV(V159,Satokasvi!$H$8,Satokasvi!$I$8)*IF(W$8="x",(1+Toimenpiteet!$C$7),1)*IF(W$9="x",(1+Toimenpiteet!$C$34),1)*(1+W$30)*_xlfn.BINOM.INV(1,(1-(Satokasvi!$H$15*(1+W$41))),V159))</f>
        <v>0</v>
      </c>
      <c r="BW159" s="5">
        <f ca="1">IF(X$11="x",0,_xlfn.NORM.INV(W159,Satokasvi!$H$8,Satokasvi!$I$8)*IF(X$8="x",(1+Toimenpiteet!$C$7),1)*IF(X$9="x",(1+Toimenpiteet!$C$34),1)*(1+X$30)*_xlfn.BINOM.INV(1,(1-(Satokasvi!$H$15*(1+X$41))),W159))</f>
        <v>2940.7824893378493</v>
      </c>
      <c r="BX159" s="5">
        <f ca="1">IF(Y$11="x",0,_xlfn.NORM.INV(X159,Satokasvi!$H$8,Satokasvi!$I$8)*IF(Y$8="x",(1+Toimenpiteet!$C$7),1)*IF(Y$9="x",(1+Toimenpiteet!$C$34),1)*(1+Y$30)*_xlfn.BINOM.INV(1,(1-(Satokasvi!$H$15*(1+Y$41))),X159))</f>
        <v>0</v>
      </c>
      <c r="BY159" s="5">
        <f ca="1">IF(Z$11="x",0,_xlfn.NORM.INV(Y159,Satokasvi!$H$8,Satokasvi!$I$8)*IF(Z$8="x",(1+Toimenpiteet!$C$7),1)*IF(Z$9="x",(1+Toimenpiteet!$C$34),1)*(1+Z$30)*_xlfn.BINOM.INV(1,(1-(Satokasvi!$H$15*(1+Z$41))),Y159))</f>
        <v>2851.5732768489565</v>
      </c>
      <c r="BZ159" s="5">
        <f ca="1">IF(AA$11="x",0,_xlfn.NORM.INV(Z159,Satokasvi!$H$8,Satokasvi!$I$8)*IF(AA$8="x",(1+Toimenpiteet!$C$7),1)*IF(AA$9="x",(1+Toimenpiteet!$C$34),1)*(1+AA$30)*_xlfn.BINOM.INV(1,(1-(Satokasvi!$H$15*(1+AA$41))),Z159))</f>
        <v>2529.292312562849</v>
      </c>
      <c r="CB159" s="35">
        <f ca="1">_xlfn.NORM.INV(RAND(),Satokasvi!$H$13,Satokasvi!$I$13)</f>
        <v>220.02072616004821</v>
      </c>
      <c r="CC159" s="35">
        <f ca="1">_xlfn.NORM.INV(RAND(),Satokasvi!$H$13,Satokasvi!$I$13)</f>
        <v>180.97795947893641</v>
      </c>
      <c r="CD159" s="35">
        <f ca="1">_xlfn.NORM.INV(RAND(),Satokasvi!$H$13,Satokasvi!$I$13)</f>
        <v>161.87240142987932</v>
      </c>
      <c r="CE159" s="35">
        <f ca="1">_xlfn.NORM.INV(RAND(),Satokasvi!$H$13,Satokasvi!$I$13)</f>
        <v>96.987139448583278</v>
      </c>
      <c r="CF159" s="35">
        <f ca="1">_xlfn.NORM.INV(RAND(),Satokasvi!$H$13,Satokasvi!$I$13)</f>
        <v>147.24597328493661</v>
      </c>
      <c r="CG159" s="35">
        <f ca="1">_xlfn.NORM.INV(RAND(),Satokasvi!$H$13,Satokasvi!$I$13)</f>
        <v>245.9799501540945</v>
      </c>
      <c r="CH159" s="35">
        <f ca="1">_xlfn.NORM.INV(RAND(),Satokasvi!$H$13,Satokasvi!$I$13)</f>
        <v>37.418147395048578</v>
      </c>
      <c r="CI159" s="35">
        <f ca="1">_xlfn.NORM.INV(RAND(),Satokasvi!$H$13,Satokasvi!$I$13)</f>
        <v>110.05208618554144</v>
      </c>
      <c r="CJ159" s="35">
        <f ca="1">_xlfn.NORM.INV(RAND(),Satokasvi!$H$13,Satokasvi!$I$13)</f>
        <v>243.04280101098996</v>
      </c>
      <c r="CK159" s="35">
        <f ca="1">_xlfn.NORM.INV(RAND(),Satokasvi!$H$13,Satokasvi!$I$13)</f>
        <v>127.70074900817148</v>
      </c>
      <c r="CL159" s="35">
        <f ca="1">_xlfn.NORM.INV(RAND(),Satokasvi!$H$13,Satokasvi!$I$13)</f>
        <v>242.07747901618504</v>
      </c>
      <c r="CM159" s="35">
        <f ca="1">_xlfn.NORM.INV(RAND(),Satokasvi!$H$13,Satokasvi!$I$13)</f>
        <v>235.89537320582519</v>
      </c>
      <c r="CN159" s="35">
        <f ca="1">_xlfn.NORM.INV(RAND(),Satokasvi!$H$13,Satokasvi!$I$13)</f>
        <v>228.33128825142208</v>
      </c>
      <c r="CO159" s="35">
        <f ca="1">_xlfn.NORM.INV(RAND(),Satokasvi!$H$13,Satokasvi!$I$13)</f>
        <v>160.60498195687416</v>
      </c>
      <c r="CP159" s="35">
        <f ca="1">_xlfn.NORM.INV(RAND(),Satokasvi!$H$13,Satokasvi!$I$13)</f>
        <v>295.389023203188</v>
      </c>
      <c r="CQ159" s="35">
        <f ca="1">_xlfn.NORM.INV(RAND(),Satokasvi!$H$13,Satokasvi!$I$13)</f>
        <v>237.81288104805429</v>
      </c>
      <c r="CR159" s="35">
        <f ca="1">_xlfn.NORM.INV(RAND(),Satokasvi!$H$13,Satokasvi!$I$13)</f>
        <v>217.9692137019116</v>
      </c>
      <c r="CS159" s="35">
        <f ca="1">_xlfn.NORM.INV(RAND(),Satokasvi!$H$13,Satokasvi!$I$13)</f>
        <v>218.1461829818868</v>
      </c>
      <c r="CT159" s="35">
        <f ca="1">_xlfn.NORM.INV(RAND(),Satokasvi!$H$13,Satokasvi!$I$13)</f>
        <v>164.5900773784457</v>
      </c>
      <c r="CU159" s="35">
        <f ca="1">_xlfn.NORM.INV(RAND(),Satokasvi!$H$13,Satokasvi!$I$13)</f>
        <v>282.58540220319213</v>
      </c>
      <c r="CV159" s="35">
        <f ca="1">_xlfn.NORM.INV(RAND(),Satokasvi!$H$13,Satokasvi!$I$13)</f>
        <v>263.44907848531665</v>
      </c>
      <c r="CW159" s="35">
        <f ca="1">_xlfn.NORM.INV(RAND(),Satokasvi!$H$13,Satokasvi!$I$13)</f>
        <v>212.60826486001565</v>
      </c>
      <c r="CX159" s="35">
        <f ca="1">_xlfn.NORM.INV(RAND(),Satokasvi!$H$13,Satokasvi!$I$13)</f>
        <v>196.67474874215571</v>
      </c>
      <c r="CY159" s="35">
        <f ca="1">_xlfn.NORM.INV(RAND(),Satokasvi!$H$13,Satokasvi!$I$13)</f>
        <v>197.04893283191788</v>
      </c>
      <c r="CZ159" s="35">
        <f ca="1">_xlfn.NORM.INV(RAND(),Satokasvi!$H$13,Satokasvi!$I$13)</f>
        <v>212.19564078187264</v>
      </c>
      <c r="DB159" s="37">
        <f ca="1">(AB159*(CB159/1000)+(Satokasvi!$E$28-Satokasvi!$E$7))/(1+$C$13)^DB$61</f>
        <v>313.96151200952886</v>
      </c>
      <c r="DC159" s="37">
        <f ca="1">(AC159*(CC159/1000)+(Satokasvi!$E$28-Satokasvi!$E$7))/(1+$C$13)^DC$61</f>
        <v>150.06767808282362</v>
      </c>
      <c r="DD159" s="37">
        <f ca="1">(AD159*(CD159/1000)+(Satokasvi!$E$28-Satokasvi!$E$7))/(1+$C$13)^DD$61</f>
        <v>-242.51253972858729</v>
      </c>
      <c r="DE159" s="37">
        <f ca="1">(AE159*(CE159/1000)+(Satokasvi!$E$28-Satokasvi!$E$7))/(1+$C$13)^DE$61</f>
        <v>-7.5410387136704822</v>
      </c>
      <c r="DF159" s="37">
        <f ca="1">(AF159*(CF159/1000)+(Satokasvi!$E$28-Satokasvi!$E$7))/(1+$C$13)^DF$61</f>
        <v>-228.59132786180348</v>
      </c>
      <c r="DG159" s="37">
        <f ca="1">(AG159*(CG159/1000)+(Satokasvi!$E$28-Satokasvi!$E$7))/(1+$C$13)^DG$61</f>
        <v>274.76064065724626</v>
      </c>
      <c r="DH159" s="37">
        <f ca="1">(AH159*(CH159/1000)+(Satokasvi!$E$28-Satokasvi!$E$7))/(1+$C$13)^DH$61</f>
        <v>-129.34984459537921</v>
      </c>
      <c r="DI159" s="37">
        <f ca="1">(AI159*(CI159/1000)+(Satokasvi!$E$28-Satokasvi!$E$7))/(1+$C$13)^DI$61</f>
        <v>-209.19344709319299</v>
      </c>
      <c r="DJ159" s="37">
        <f ca="1">(AJ159*(CJ159/1000)+(Satokasvi!$E$28-Satokasvi!$E$7))/(1+$C$13)^DJ$61</f>
        <v>275.40826209315105</v>
      </c>
      <c r="DK159" s="37">
        <f ca="1">(AK159*(CK159/1000)+(Satokasvi!$E$28-Satokasvi!$E$7))/(1+$C$13)^DK$61</f>
        <v>64.250682058440489</v>
      </c>
      <c r="DL159" s="37">
        <f ca="1">(AL159*(CL159/1000)+(Satokasvi!$E$28-Satokasvi!$E$7))/(1+$C$13)^DL$61</f>
        <v>268.7843938673488</v>
      </c>
      <c r="DM159" s="37">
        <f ca="1">(AM159*(CM159/1000)+(Satokasvi!$E$28-Satokasvi!$E$7))/(1+$C$13)^DM$61</f>
        <v>208.53381581783472</v>
      </c>
      <c r="DN159" s="37">
        <f ca="1">(AN159*(CN159/1000)+(Satokasvi!$E$28-Satokasvi!$E$7))/(1+$C$13)^DN$61</f>
        <v>-180.45210509819213</v>
      </c>
      <c r="DO159" s="37">
        <f ca="1">(AO159*(CO159/1000)+(Satokasvi!$E$28-Satokasvi!$E$7))/(1+$C$13)^DO$61</f>
        <v>101.1197073175791</v>
      </c>
      <c r="DP159" s="37">
        <f ca="1">(AP159*(CP159/1000)+(Satokasvi!$E$28-Satokasvi!$E$7))/(1+$C$13)^DP$61</f>
        <v>293.65641655893177</v>
      </c>
      <c r="DQ159" s="37">
        <f ca="1">(AQ159*(CQ159/1000)+(Satokasvi!$E$28-Satokasvi!$E$7))/(1+$C$13)^DQ$61</f>
        <v>-165.13923889333032</v>
      </c>
      <c r="DR159" s="37">
        <f ca="1">(AR159*(CR159/1000)+(Satokasvi!$E$28-Satokasvi!$E$7))/(1+$C$13)^DR$61</f>
        <v>168.78425183421285</v>
      </c>
      <c r="DS159" s="37">
        <f ca="1">(AS159*(CS159/1000)+(Satokasvi!$E$28-Satokasvi!$E$7))/(1+$C$13)^DS$61</f>
        <v>219.66130693565751</v>
      </c>
      <c r="DT159" s="37">
        <f ca="1">(AT159*(CT159/1000)+(Satokasvi!$E$28-Satokasvi!$E$7))/(1+$C$13)^DT$61</f>
        <v>92.859375968841576</v>
      </c>
      <c r="DU159" s="37">
        <f ca="1">(AU159*(CU159/1000)+(Satokasvi!$E$28-Satokasvi!$E$7))/(1+$C$13)^DU$61</f>
        <v>248.7005988261933</v>
      </c>
      <c r="DV159" s="37">
        <f ca="1">(AV159*(CV159/1000)+(Satokasvi!$E$28-Satokasvi!$E$7))/(1+$C$13)^DV$61</f>
        <v>-142.45055811590174</v>
      </c>
      <c r="DW159" s="37">
        <f ca="1">(AW159*(CW159/1000)+(Satokasvi!$E$28-Satokasvi!$E$7))/(1+$C$13)^DW$61</f>
        <v>188.00376885870432</v>
      </c>
      <c r="DX159" s="37">
        <f ca="1">(AX159*(CX159/1000)+(Satokasvi!$E$28-Satokasvi!$E$7))/(1+$C$13)^DX$61</f>
        <v>-134.27331333386908</v>
      </c>
      <c r="DY159" s="37">
        <f ca="1">(AY159*(CY159/1000)+(Satokasvi!$E$28-Satokasvi!$E$7))/(1+$C$13)^DY$61</f>
        <v>146.05486613303768</v>
      </c>
      <c r="DZ159" s="37">
        <f ca="1">(AZ159*(CZ159/1000)+(Satokasvi!$E$28-Satokasvi!$E$7))/(1+$C$13)^DZ$61</f>
        <v>129.76772710265894</v>
      </c>
      <c r="EB159" s="37">
        <f ca="1">IF(C$11="x",Toimenpiteet!$E$115,BB159*(CB159/1000)+(Satokasvi!$E$28-Satokasvi!$E$7)+IF(C$8="x",Toimenpiteet!$E$29,0)+IF(C$9="x",Toimenpiteet!$E$60,0)+IF(C$10="x",Toimenpiteet!$E$88,0))/(1+$C$13)^EB$61</f>
        <v>313.96151200952886</v>
      </c>
      <c r="EC159" s="37">
        <f ca="1">IF(D$11="x",Toimenpiteet!$E$115,BC159*(CC159/1000)+(Satokasvi!$E$28-Satokasvi!$E$7)+IF(D$8="x",Toimenpiteet!$E$29,0)+IF(D$9="x",Toimenpiteet!$E$60,0)+IF(D$10="x",Toimenpiteet!$E$88,0))/(1+$C$13)^EC$61</f>
        <v>150.06767808282362</v>
      </c>
      <c r="ED159" s="37">
        <f ca="1">IF(E$11="x",Toimenpiteet!$E$115,BD159*(CD159/1000)+(Satokasvi!$E$28-Satokasvi!$E$7)+IF(E$8="x",Toimenpiteet!$E$29,0)+IF(E$9="x",Toimenpiteet!$E$60,0)+IF(E$10="x",Toimenpiteet!$E$88,0))/(1+$C$13)^ED$61</f>
        <v>-242.51253972858729</v>
      </c>
      <c r="EE159" s="37">
        <f ca="1">IF(F$11="x",Toimenpiteet!$E$115,BE159*(CE159/1000)+(Satokasvi!$E$28-Satokasvi!$E$7)+IF(F$8="x",Toimenpiteet!$E$29,0)+IF(F$9="x",Toimenpiteet!$E$60,0)+IF(F$10="x",Toimenpiteet!$E$88,0))/(1+$C$13)^EE$61</f>
        <v>-7.5410387136704822</v>
      </c>
      <c r="EF159" s="37">
        <f ca="1">IF(G$11="x",Toimenpiteet!$E$115,BF159*(CF159/1000)+(Satokasvi!$E$28-Satokasvi!$E$7)+IF(G$8="x",Toimenpiteet!$E$29,0)+IF(G$9="x",Toimenpiteet!$E$60,0)+IF(G$10="x",Toimenpiteet!$E$88,0))/(1+$C$13)^EF$61</f>
        <v>-228.59132786180348</v>
      </c>
      <c r="EG159" s="37">
        <f ca="1">IF(H$11="x",Toimenpiteet!$E$115,BG159*(CG159/1000)+(Satokasvi!$E$28-Satokasvi!$E$7)+IF(H$8="x",Toimenpiteet!$E$29,0)+IF(H$9="x",Toimenpiteet!$E$60,0)+IF(H$10="x",Toimenpiteet!$E$88,0))/(1+$C$13)^EG$61</f>
        <v>274.76064065724626</v>
      </c>
      <c r="EH159" s="37">
        <f ca="1">IF(I$11="x",Toimenpiteet!$E$115,BH159*(CH159/1000)+(Satokasvi!$E$28-Satokasvi!$E$7)+IF(I$8="x",Toimenpiteet!$E$29,0)+IF(I$9="x",Toimenpiteet!$E$60,0)+IF(I$10="x",Toimenpiteet!$E$88,0))/(1+$C$13)^EH$61</f>
        <v>-129.34984459537921</v>
      </c>
      <c r="EI159" s="37">
        <f ca="1">IF(J$11="x",Toimenpiteet!$E$115,BI159*(CI159/1000)+(Satokasvi!$E$28-Satokasvi!$E$7)+IF(J$8="x",Toimenpiteet!$E$29,0)+IF(J$9="x",Toimenpiteet!$E$60,0)+IF(J$10="x",Toimenpiteet!$E$88,0))/(1+$C$13)^EI$61</f>
        <v>-209.19344709319299</v>
      </c>
      <c r="EJ159" s="37">
        <f ca="1">IF(K$11="x",Toimenpiteet!$E$115,BJ159*(CJ159/1000)+(Satokasvi!$E$28-Satokasvi!$E$7)+IF(K$8="x",Toimenpiteet!$E$29,0)+IF(K$9="x",Toimenpiteet!$E$60,0)+IF(K$10="x",Toimenpiteet!$E$88,0))/(1+$C$13)^EJ$61</f>
        <v>275.40826209315105</v>
      </c>
      <c r="EK159" s="37">
        <f ca="1">IF(L$11="x",Toimenpiteet!$E$115,BK159*(CK159/1000)+(Satokasvi!$E$28-Satokasvi!$E$7)+IF(L$8="x",Toimenpiteet!$E$29,0)+IF(L$9="x",Toimenpiteet!$E$60,0)+IF(L$10="x",Toimenpiteet!$E$88,0))/(1+$C$13)^EK$61</f>
        <v>64.250682058440489</v>
      </c>
      <c r="EL159" s="37">
        <f ca="1">IF(M$11="x",Toimenpiteet!$E$115,BL159*(CL159/1000)+(Satokasvi!$E$28-Satokasvi!$E$7)+IF(M$8="x",Toimenpiteet!$E$29,0)+IF(M$9="x",Toimenpiteet!$E$60,0)+IF(M$10="x",Toimenpiteet!$E$88,0))/(1+$C$13)^EL$61</f>
        <v>268.7843938673488</v>
      </c>
      <c r="EM159" s="37">
        <f ca="1">IF(N$11="x",Toimenpiteet!$E$115,BM159*(CM159/1000)+(Satokasvi!$E$28-Satokasvi!$E$7)+IF(N$8="x",Toimenpiteet!$E$29,0)+IF(N$9="x",Toimenpiteet!$E$60,0)+IF(N$10="x",Toimenpiteet!$E$88,0))/(1+$C$13)^EM$61</f>
        <v>208.53381581783472</v>
      </c>
      <c r="EN159" s="37">
        <f ca="1">IF(O$11="x",Toimenpiteet!$E$115,BN159*(CN159/1000)+(Satokasvi!$E$28-Satokasvi!$E$7)+IF(O$8="x",Toimenpiteet!$E$29,0)+IF(O$9="x",Toimenpiteet!$E$60,0)+IF(O$10="x",Toimenpiteet!$E$88,0))/(1+$C$13)^EN$61</f>
        <v>-180.45210509819213</v>
      </c>
      <c r="EO159" s="37">
        <f ca="1">IF(P$11="x",Toimenpiteet!$E$115,BO159*(CO159/1000)+(Satokasvi!$E$28-Satokasvi!$E$7)+IF(P$8="x",Toimenpiteet!$E$29,0)+IF(P$9="x",Toimenpiteet!$E$60,0)+IF(P$10="x",Toimenpiteet!$E$88,0))/(1+$C$13)^EO$61</f>
        <v>101.1197073175791</v>
      </c>
      <c r="EP159" s="37">
        <f ca="1">IF(Q$11="x",Toimenpiteet!$E$115,BP159*(CP159/1000)+(Satokasvi!$E$28-Satokasvi!$E$7)+IF(Q$8="x",Toimenpiteet!$E$29,0)+IF(Q$9="x",Toimenpiteet!$E$60,0)+IF(Q$10="x",Toimenpiteet!$E$88,0))/(1+$C$13)^EP$61</f>
        <v>293.65641655893177</v>
      </c>
      <c r="EQ159" s="37">
        <f ca="1">IF(R$11="x",Toimenpiteet!$E$115,BQ159*(CQ159/1000)+(Satokasvi!$E$28-Satokasvi!$E$7)+IF(R$8="x",Toimenpiteet!$E$29,0)+IF(R$9="x",Toimenpiteet!$E$60,0)+IF(R$10="x",Toimenpiteet!$E$88,0))/(1+$C$13)^EQ$61</f>
        <v>-165.13923889333032</v>
      </c>
      <c r="ER159" s="37">
        <f ca="1">IF(S$11="x",Toimenpiteet!$E$115,BR159*(CR159/1000)+(Satokasvi!$E$28-Satokasvi!$E$7)+IF(S$8="x",Toimenpiteet!$E$29,0)+IF(S$9="x",Toimenpiteet!$E$60,0)+IF(S$10="x",Toimenpiteet!$E$88,0))/(1+$C$13)^ER$61</f>
        <v>168.78425183421285</v>
      </c>
      <c r="ES159" s="37">
        <f ca="1">IF(T$11="x",Toimenpiteet!$E$115,BS159*(CS159/1000)+(Satokasvi!$E$28-Satokasvi!$E$7)+IF(T$8="x",Toimenpiteet!$E$29,0)+IF(T$9="x",Toimenpiteet!$E$60,0)+IF(T$10="x",Toimenpiteet!$E$88,0))/(1+$C$13)^ES$61</f>
        <v>219.66130693565751</v>
      </c>
      <c r="ET159" s="37">
        <f ca="1">IF(U$11="x",Toimenpiteet!$E$115,BT159*(CT159/1000)+(Satokasvi!$E$28-Satokasvi!$E$7)+IF(U$8="x",Toimenpiteet!$E$29,0)+IF(U$9="x",Toimenpiteet!$E$60,0)+IF(U$10="x",Toimenpiteet!$E$88,0))/(1+$C$13)^ET$61</f>
        <v>92.859375968841576</v>
      </c>
      <c r="EU159" s="37">
        <f ca="1">IF(V$11="x",Toimenpiteet!$E$115,BU159*(CU159/1000)+(Satokasvi!$E$28-Satokasvi!$E$7)+IF(V$8="x",Toimenpiteet!$E$29,0)+IF(V$9="x",Toimenpiteet!$E$60,0)+IF(V$10="x",Toimenpiteet!$E$88,0))/(1+$C$13)^EU$61</f>
        <v>248.7005988261933</v>
      </c>
      <c r="EV159" s="37">
        <f ca="1">IF(W$11="x",Toimenpiteet!$E$115,BV159*(CV159/1000)+(Satokasvi!$E$28-Satokasvi!$E$7)+IF(W$8="x",Toimenpiteet!$E$29,0)+IF(W$9="x",Toimenpiteet!$E$60,0)+IF(W$10="x",Toimenpiteet!$E$88,0))/(1+$C$13)^EV$61</f>
        <v>-142.45055811590174</v>
      </c>
      <c r="EW159" s="37">
        <f ca="1">IF(X$11="x",Toimenpiteet!$E$115,BW159*(CW159/1000)+(Satokasvi!$E$28-Satokasvi!$E$7)+IF(X$8="x",Toimenpiteet!$E$29,0)+IF(X$9="x",Toimenpiteet!$E$60,0)+IF(X$10="x",Toimenpiteet!$E$88,0))/(1+$C$13)^EW$61</f>
        <v>188.00376885870432</v>
      </c>
      <c r="EX159" s="37">
        <f ca="1">IF(Y$11="x",Toimenpiteet!$E$115,BX159*(CX159/1000)+(Satokasvi!$E$28-Satokasvi!$E$7)+IF(Y$8="x",Toimenpiteet!$E$29,0)+IF(Y$9="x",Toimenpiteet!$E$60,0)+IF(Y$10="x",Toimenpiteet!$E$88,0))/(1+$C$13)^EX$61</f>
        <v>-134.27331333386908</v>
      </c>
      <c r="EY159" s="37">
        <f ca="1">IF(Z$11="x",Toimenpiteet!$E$115,BY159*(CY159/1000)+(Satokasvi!$E$28-Satokasvi!$E$7)+IF(Z$8="x",Toimenpiteet!$E$29,0)+IF(Z$9="x",Toimenpiteet!$E$60,0)+IF(Z$10="x",Toimenpiteet!$E$88,0))/(1+$C$13)^EY$61</f>
        <v>146.05486613303768</v>
      </c>
      <c r="EZ159" s="37">
        <f ca="1">IF(AA$11="x",Toimenpiteet!$E$115,BZ159*(CZ159/1000)+(Satokasvi!$E$28-Satokasvi!$E$7)+IF(AA$8="x",Toimenpiteet!$E$29,0)+IF(AA$9="x",Toimenpiteet!$E$60,0)+IF(AA$10="x",Toimenpiteet!$E$88,0))/(1+$C$13)^EZ$61</f>
        <v>129.76772710265894</v>
      </c>
      <c r="FA159" s="37"/>
      <c r="FB159" s="37">
        <f t="shared" ca="1" si="118"/>
        <v>313.96151200952886</v>
      </c>
      <c r="FC159" s="37">
        <f t="shared" ca="1" si="119"/>
        <v>464.02919009235245</v>
      </c>
      <c r="FD159" s="37">
        <f t="shared" ca="1" si="120"/>
        <v>221.51665036376517</v>
      </c>
      <c r="FE159" s="37">
        <f t="shared" ca="1" si="121"/>
        <v>213.97561165009469</v>
      </c>
      <c r="FF159" s="37">
        <f t="shared" ca="1" si="122"/>
        <v>-14.615716211708786</v>
      </c>
      <c r="FG159" s="37">
        <f t="shared" ca="1" si="123"/>
        <v>260.14492444553747</v>
      </c>
      <c r="FH159" s="37">
        <f t="shared" ca="1" si="124"/>
        <v>130.79507985015826</v>
      </c>
      <c r="FI159" s="37">
        <f t="shared" ca="1" si="125"/>
        <v>-78.398367243034727</v>
      </c>
      <c r="FJ159" s="37">
        <f t="shared" ca="1" si="126"/>
        <v>197.00989485011632</v>
      </c>
      <c r="FK159" s="37">
        <f t="shared" ca="1" si="127"/>
        <v>261.2605769085568</v>
      </c>
      <c r="FL159" s="37">
        <f t="shared" ca="1" si="128"/>
        <v>530.04497077590554</v>
      </c>
      <c r="FM159" s="37">
        <f t="shared" ca="1" si="129"/>
        <v>738.57878659374023</v>
      </c>
      <c r="FN159" s="37">
        <f t="shared" ca="1" si="130"/>
        <v>558.12668149554815</v>
      </c>
      <c r="FO159" s="37">
        <f t="shared" ca="1" si="131"/>
        <v>659.24638881312728</v>
      </c>
      <c r="FP159" s="37">
        <f t="shared" ca="1" si="132"/>
        <v>952.90280537205899</v>
      </c>
      <c r="FQ159" s="37">
        <f t="shared" ca="1" si="133"/>
        <v>787.76356647872865</v>
      </c>
      <c r="FR159" s="37">
        <f t="shared" ca="1" si="134"/>
        <v>956.54781831294144</v>
      </c>
      <c r="FS159" s="37">
        <f t="shared" ca="1" si="135"/>
        <v>1176.2091252485989</v>
      </c>
      <c r="FT159" s="37">
        <f t="shared" ca="1" si="136"/>
        <v>1269.0685012174404</v>
      </c>
      <c r="FU159" s="37">
        <f t="shared" ca="1" si="137"/>
        <v>1517.7691000436337</v>
      </c>
      <c r="FV159" s="37">
        <f t="shared" ca="1" si="138"/>
        <v>1375.318541927732</v>
      </c>
      <c r="FW159" s="37">
        <f t="shared" ca="1" si="139"/>
        <v>1563.3223107864362</v>
      </c>
      <c r="FX159" s="37">
        <f t="shared" ca="1" si="140"/>
        <v>1429.0489974525672</v>
      </c>
      <c r="FY159" s="37">
        <f t="shared" ca="1" si="141"/>
        <v>1575.1038635856048</v>
      </c>
      <c r="FZ159" s="37">
        <f t="shared" ca="1" si="142"/>
        <v>1704.8715906882637</v>
      </c>
      <c r="GA159" s="37"/>
      <c r="GB159" s="37">
        <f t="shared" ca="1" si="143"/>
        <v>313.96151200952886</v>
      </c>
      <c r="GC159" s="37">
        <f t="shared" ca="1" si="144"/>
        <v>464.02919009235245</v>
      </c>
      <c r="GD159" s="37">
        <f t="shared" ca="1" si="94"/>
        <v>221.51665036376517</v>
      </c>
      <c r="GE159" s="37">
        <f t="shared" ca="1" si="95"/>
        <v>213.97561165009469</v>
      </c>
      <c r="GF159" s="37">
        <f t="shared" ca="1" si="96"/>
        <v>-14.615716211708786</v>
      </c>
      <c r="GG159" s="37">
        <f t="shared" ca="1" si="97"/>
        <v>260.14492444553747</v>
      </c>
      <c r="GH159" s="37">
        <f t="shared" ca="1" si="98"/>
        <v>130.79507985015826</v>
      </c>
      <c r="GI159" s="37">
        <f t="shared" ca="1" si="99"/>
        <v>-78.398367243034727</v>
      </c>
      <c r="GJ159" s="37">
        <f t="shared" ca="1" si="100"/>
        <v>197.00989485011632</v>
      </c>
      <c r="GK159" s="37">
        <f t="shared" ca="1" si="101"/>
        <v>261.2605769085568</v>
      </c>
      <c r="GL159" s="37">
        <f t="shared" ca="1" si="102"/>
        <v>530.04497077590554</v>
      </c>
      <c r="GM159" s="37">
        <f t="shared" ca="1" si="103"/>
        <v>738.57878659374023</v>
      </c>
      <c r="GN159" s="37">
        <f t="shared" ca="1" si="104"/>
        <v>558.12668149554815</v>
      </c>
      <c r="GO159" s="37">
        <f t="shared" ca="1" si="105"/>
        <v>659.24638881312728</v>
      </c>
      <c r="GP159" s="37">
        <f t="shared" ca="1" si="106"/>
        <v>952.90280537205899</v>
      </c>
      <c r="GQ159" s="37">
        <f t="shared" ca="1" si="107"/>
        <v>787.76356647872865</v>
      </c>
      <c r="GR159" s="37">
        <f t="shared" ca="1" si="108"/>
        <v>956.54781831294144</v>
      </c>
      <c r="GS159" s="37">
        <f t="shared" ca="1" si="109"/>
        <v>1176.2091252485989</v>
      </c>
      <c r="GT159" s="37">
        <f t="shared" ca="1" si="110"/>
        <v>1269.0685012174404</v>
      </c>
      <c r="GU159" s="37">
        <f t="shared" ca="1" si="111"/>
        <v>1517.7691000436337</v>
      </c>
      <c r="GV159" s="37">
        <f t="shared" ca="1" si="112"/>
        <v>1375.318541927732</v>
      </c>
      <c r="GW159" s="37">
        <f t="shared" ca="1" si="155"/>
        <v>1563.3223107864362</v>
      </c>
      <c r="GX159" s="37">
        <f t="shared" ca="1" si="114"/>
        <v>1429.0489974525672</v>
      </c>
      <c r="GY159" s="37">
        <f t="shared" ca="1" si="115"/>
        <v>1575.1038635856048</v>
      </c>
      <c r="GZ159" s="37">
        <f t="shared" ca="1" si="116"/>
        <v>1704.8715906882637</v>
      </c>
      <c r="HA159" s="37"/>
      <c r="HB159" s="37">
        <f t="shared" ca="1" si="147"/>
        <v>-14.615716211708786</v>
      </c>
      <c r="HC159" s="37">
        <f t="shared" ca="1" si="145"/>
        <v>-14.615716211708786</v>
      </c>
      <c r="HD159" s="37">
        <f t="shared" ca="1" si="146"/>
        <v>0</v>
      </c>
      <c r="HE159" s="5"/>
      <c r="HF159" s="37">
        <f t="shared" si="153"/>
        <v>0.27777777777777773</v>
      </c>
      <c r="HG159" s="37">
        <f>$HG$76</f>
        <v>0.10000000000000002</v>
      </c>
      <c r="HH159" s="19">
        <f>IF(C$11="x",0,Satokasvi!$H$6*(1+$HF159)*(1+_xlfn.XLOOKUP($HG159,$HG$67:$HG$76,HH$67:HH$76)))</f>
        <v>3226.3888888888887</v>
      </c>
      <c r="HI159" s="35">
        <f>IF(D$11="x",0,Satokasvi!$H$6*(1+$HF159)*(1+_xlfn.XLOOKUP($HG159,$HG$67:$HG$76,HI$67:HI$76)))</f>
        <v>3258.3333333333335</v>
      </c>
      <c r="HJ159" s="35">
        <f>IF(E$11="x",0,Satokasvi!$H$6*(1+$HF159)*(1+_xlfn.XLOOKUP($HG159,$HG$67:$HG$76,HJ$67:HJ$76)))</f>
        <v>3290.2777777777778</v>
      </c>
      <c r="HK159" s="35">
        <f>IF(F$11="x",0,Satokasvi!$H$6*(1+$HF159)*(1+_xlfn.XLOOKUP($HG159,$HG$67:$HG$76,HK$67:HK$76)))</f>
        <v>3322.2222222222222</v>
      </c>
      <c r="HL159" s="35">
        <f>IF(G$11="x",0,Satokasvi!$H$6*(1+$HF159)*(1+_xlfn.XLOOKUP($HG159,$HG$67:$HG$76,HL$67:HL$76)))</f>
        <v>3354.1666666666665</v>
      </c>
      <c r="HM159" s="35">
        <f>IF(H$11="x",0,Satokasvi!$H$6*(1+$HF159)*(1+_xlfn.XLOOKUP($HG159,$HG$67:$HG$76,HM$67:HM$76)))</f>
        <v>3386.1111111111113</v>
      </c>
      <c r="HN159" s="35">
        <f>IF(I$11="x",0,Satokasvi!$H$6*(1+$HF159)*(1+_xlfn.XLOOKUP($HG159,$HG$67:$HG$76,HN$67:HN$76)))</f>
        <v>3418.0555555555557</v>
      </c>
      <c r="HO159" s="35">
        <f>IF(J$11="x",0,Satokasvi!$H$6*(1+$HF159)*(1+_xlfn.XLOOKUP($HG159,$HG$67:$HG$76,HO$67:HO$76)))</f>
        <v>3450</v>
      </c>
      <c r="HP159" s="35">
        <f>IF(K$11="x",0,Satokasvi!$H$6*(1+$HF159)*(1+_xlfn.XLOOKUP($HG159,$HG$67:$HG$76,HP$67:HP$76)))</f>
        <v>3481.9444444444448</v>
      </c>
      <c r="HQ159" s="35">
        <f>IF(L$11="x",0,Satokasvi!$H$6*(1+$HF159)*(1+_xlfn.XLOOKUP($HG159,$HG$67:$HG$76,HQ$67:HQ$76)))</f>
        <v>3513.8888888888891</v>
      </c>
      <c r="HR159" s="35">
        <f>IF(M$11="x",0,Satokasvi!$H$6*(1+$HF159)*(1+_xlfn.XLOOKUP($HG159,$HG$67:$HG$76,HR$67:HR$76)))</f>
        <v>3513.8888888888891</v>
      </c>
      <c r="HS159" s="35">
        <f>IF(N$11="x",0,Satokasvi!$H$6*(1+$HF159)*(1+_xlfn.XLOOKUP($HG159,$HG$67:$HG$76,HS$67:HS$76)))</f>
        <v>3513.8888888888891</v>
      </c>
      <c r="HT159" s="35">
        <f>IF(O$11="x",0,Satokasvi!$H$6*(1+$HF159)*(1+_xlfn.XLOOKUP($HG159,$HG$67:$HG$76,HT$67:HT$76)))</f>
        <v>3513.8888888888891</v>
      </c>
      <c r="HU159" s="35">
        <f>IF(P$11="x",0,Satokasvi!$H$6*(1+$HF159)*(1+_xlfn.XLOOKUP($HG159,$HG$67:$HG$76,HU$67:HU$76)))</f>
        <v>3513.8888888888891</v>
      </c>
      <c r="HV159" s="35">
        <f>IF(Q$11="x",0,Satokasvi!$H$6*(1+$HF159)*(1+_xlfn.XLOOKUP($HG159,$HG$67:$HG$76,HV$67:HV$76)))</f>
        <v>3513.8888888888891</v>
      </c>
      <c r="HW159" s="35">
        <f>IF(R$11="x",0,Satokasvi!$H$6*(1+$HF159)*(1+_xlfn.XLOOKUP($HG159,$HG$67:$HG$76,HW$67:HW$76)))</f>
        <v>3513.8888888888891</v>
      </c>
      <c r="HX159" s="35">
        <f>IF(S$11="x",0,Satokasvi!$H$6*(1+$HF159)*(1+_xlfn.XLOOKUP($HG159,$HG$67:$HG$76,HX$67:HX$76)))</f>
        <v>3513.8888888888891</v>
      </c>
      <c r="HY159" s="35">
        <f>IF(T$11="x",0,Satokasvi!$H$6*(1+$HF159)*(1+_xlfn.XLOOKUP($HG159,$HG$67:$HG$76,HY$67:HY$76)))</f>
        <v>3513.8888888888891</v>
      </c>
      <c r="HZ159" s="35">
        <f>IF(U$11="x",0,Satokasvi!$H$6*(1+$HF159)*(1+_xlfn.XLOOKUP($HG159,$HG$67:$HG$76,HZ$67:HZ$76)))</f>
        <v>3513.8888888888891</v>
      </c>
      <c r="IA159" s="35">
        <f>IF(V$11="x",0,Satokasvi!$H$6*(1+$HF159)*(1+_xlfn.XLOOKUP($HG159,$HG$67:$HG$76,IA$67:IA$76)))</f>
        <v>3513.8888888888891</v>
      </c>
      <c r="IB159" s="35">
        <f>IF(W$11="x",0,Satokasvi!$H$6*(1+$HF159)*(1+_xlfn.XLOOKUP($HG159,$HG$67:$HG$76,IB$67:IB$76)))</f>
        <v>3513.8888888888891</v>
      </c>
      <c r="IC159" s="35">
        <f>IF(X$11="x",0,Satokasvi!$H$6*(1+$HF159)*(1+_xlfn.XLOOKUP($HG159,$HG$67:$HG$76,IC$67:IC$76)))</f>
        <v>3513.8888888888891</v>
      </c>
      <c r="ID159" s="35">
        <f>IF(Y$11="x",0,Satokasvi!$H$6*(1+$HF159)*(1+_xlfn.XLOOKUP($HG159,$HG$67:$HG$76,ID$67:ID$76)))</f>
        <v>3513.8888888888891</v>
      </c>
      <c r="IE159" s="35">
        <f>IF(Z$11="x",0,Satokasvi!$H$6*(1+$HF159)*(1+_xlfn.XLOOKUP($HG159,$HG$67:$HG$76,IE$67:IE$76)))</f>
        <v>3513.8888888888891</v>
      </c>
      <c r="IF159" s="35">
        <f>IF(AA$11="x",0,Satokasvi!$H$6*(1+$HF159)*(1+_xlfn.XLOOKUP($HG159,$HG$67:$HG$76,IF$67:IF$76)))</f>
        <v>3513.8888888888891</v>
      </c>
    </row>
    <row r="160" spans="2:240" x14ac:dyDescent="0.35">
      <c r="B160" s="15">
        <f t="shared" ca="1" si="156"/>
        <v>0.80535670666079828</v>
      </c>
      <c r="C160" s="15">
        <f t="shared" ca="1" si="156"/>
        <v>0.13801761081177621</v>
      </c>
      <c r="D160" s="15">
        <f t="shared" ca="1" si="156"/>
        <v>0.60538119728357176</v>
      </c>
      <c r="E160" s="15">
        <f t="shared" ca="1" si="156"/>
        <v>0.42819198729913099</v>
      </c>
      <c r="F160" s="15">
        <f t="shared" ca="1" si="156"/>
        <v>0.66055987473325983</v>
      </c>
      <c r="G160" s="15">
        <f t="shared" ca="1" si="156"/>
        <v>0.19418383255894089</v>
      </c>
      <c r="H160" s="15">
        <f t="shared" ca="1" si="156"/>
        <v>0.97256479159558973</v>
      </c>
      <c r="I160" s="15">
        <f t="shared" ca="1" si="156"/>
        <v>0.43381661393507531</v>
      </c>
      <c r="J160" s="15">
        <f t="shared" ca="1" si="156"/>
        <v>0.8661075579911256</v>
      </c>
      <c r="K160" s="15">
        <f t="shared" ca="1" si="156"/>
        <v>0.2175994811054488</v>
      </c>
      <c r="L160" s="15">
        <f t="shared" ca="1" si="156"/>
        <v>0.76223062778187067</v>
      </c>
      <c r="M160" s="15">
        <f t="shared" ca="1" si="156"/>
        <v>0.17164418115458291</v>
      </c>
      <c r="N160" s="15">
        <f t="shared" ca="1" si="156"/>
        <v>0.53825227208775395</v>
      </c>
      <c r="O160" s="15">
        <f t="shared" ca="1" si="156"/>
        <v>0.47916840616619749</v>
      </c>
      <c r="P160" s="15">
        <f t="shared" ca="1" si="156"/>
        <v>0.61220220483338073</v>
      </c>
      <c r="Q160" s="15">
        <f t="shared" ca="1" si="156"/>
        <v>0.48372495076089206</v>
      </c>
      <c r="R160" s="15">
        <f t="shared" ca="1" si="154"/>
        <v>0.66567851692101188</v>
      </c>
      <c r="S160" s="15">
        <f t="shared" ca="1" si="154"/>
        <v>0.87913808272487537</v>
      </c>
      <c r="T160" s="15">
        <f t="shared" ca="1" si="152"/>
        <v>0.27598983065794214</v>
      </c>
      <c r="U160" s="15">
        <f t="shared" ca="1" si="152"/>
        <v>0.23174214775205626</v>
      </c>
      <c r="V160" s="15">
        <f t="shared" ca="1" si="152"/>
        <v>0.42753800929662356</v>
      </c>
      <c r="W160" s="15">
        <f t="shared" ca="1" si="152"/>
        <v>0.37171360646796936</v>
      </c>
      <c r="X160" s="15">
        <f t="shared" ca="1" si="152"/>
        <v>0.26475959735041266</v>
      </c>
      <c r="Y160" s="15">
        <f t="shared" ca="1" si="152"/>
        <v>0.76012048283043887</v>
      </c>
      <c r="Z160" s="15">
        <f t="shared" ca="1" si="152"/>
        <v>0.89818227415166119</v>
      </c>
      <c r="AB160" s="5">
        <f ca="1">_xlfn.NORM.INV(B160,Satokasvi!$H$8,Satokasvi!$I$8)*_xlfn.BINOM.INV(1,(1-Satokasvi!$H$15),B160)</f>
        <v>2715.2279660996592</v>
      </c>
      <c r="AC160" s="5">
        <f ca="1">_xlfn.NORM.INV(C160,Satokasvi!$H$8,Satokasvi!$I$8)*_xlfn.BINOM.INV(1,(1-Satokasvi!$H$15),C160)</f>
        <v>0</v>
      </c>
      <c r="AD160" s="5">
        <f ca="1">_xlfn.NORM.INV(D160,Satokasvi!$H$8,Satokasvi!$I$8)*_xlfn.BINOM.INV(1,(1-Satokasvi!$H$15),D160)</f>
        <v>2566.8251887728711</v>
      </c>
      <c r="AE160" s="5">
        <f ca="1">_xlfn.NORM.INV(E160,Satokasvi!$H$8,Satokasvi!$I$8)*_xlfn.BINOM.INV(1,(1-Satokasvi!$H$15),E160)</f>
        <v>2454.7552229929183</v>
      </c>
      <c r="AF160" s="5">
        <f ca="1">_xlfn.NORM.INV(F160,Satokasvi!$H$8,Satokasvi!$I$8)*_xlfn.BINOM.INV(1,(1-Satokasvi!$H$15),F160)</f>
        <v>2603.4979027635895</v>
      </c>
      <c r="AG160" s="5">
        <f ca="1">_xlfn.NORM.INV(G160,Satokasvi!$H$8,Satokasvi!$I$8)*_xlfn.BINOM.INV(1,(1-Satokasvi!$H$15),G160)</f>
        <v>0</v>
      </c>
      <c r="AH160" s="5">
        <f ca="1">_xlfn.NORM.INV(H160,Satokasvi!$H$8,Satokasvi!$I$8)*_xlfn.BINOM.INV(1,(1-Satokasvi!$H$15),H160)</f>
        <v>2979.9752278104597</v>
      </c>
      <c r="AI160" s="5">
        <f ca="1">_xlfn.NORM.INV(I160,Satokasvi!$H$8,Satokasvi!$I$8)*_xlfn.BINOM.INV(1,(1-Satokasvi!$H$15),I160)</f>
        <v>2458.3336170781604</v>
      </c>
      <c r="AJ160" s="5">
        <f ca="1">_xlfn.NORM.INV(J160,Satokasvi!$H$8,Satokasvi!$I$8)*_xlfn.BINOM.INV(1,(1-Satokasvi!$H$15),J160)</f>
        <v>2777.0445382366597</v>
      </c>
      <c r="AK160" s="5">
        <f ca="1">_xlfn.NORM.INV(K160,Satokasvi!$H$8,Satokasvi!$I$8)*_xlfn.BINOM.INV(1,(1-Satokasvi!$H$15),K160)</f>
        <v>0</v>
      </c>
      <c r="AL160" s="5">
        <f ca="1">_xlfn.NORM.INV(L160,Satokasvi!$H$8,Satokasvi!$I$8)*_xlfn.BINOM.INV(1,(1-Satokasvi!$H$15),L160)</f>
        <v>2678.3740577953749</v>
      </c>
      <c r="AM160" s="5">
        <f ca="1">_xlfn.NORM.INV(M160,Satokasvi!$H$8,Satokasvi!$I$8)*_xlfn.BINOM.INV(1,(1-Satokasvi!$H$15),M160)</f>
        <v>0</v>
      </c>
      <c r="AN160" s="5">
        <f ca="1">_xlfn.NORM.INV(N160,Satokasvi!$H$8,Satokasvi!$I$8)*_xlfn.BINOM.INV(1,(1-Satokasvi!$H$15),N160)</f>
        <v>2524.007906150759</v>
      </c>
      <c r="AO160" s="5">
        <f ca="1">_xlfn.NORM.INV(O160,Satokasvi!$H$8,Satokasvi!$I$8)*_xlfn.BINOM.INV(1,(1-Satokasvi!$H$15),O160)</f>
        <v>2486.9397964642876</v>
      </c>
      <c r="AP160" s="5">
        <f ca="1">_xlfn.NORM.INV(P160,Satokasvi!$H$8,Satokasvi!$I$8)*_xlfn.BINOM.INV(1,(1-Satokasvi!$H$15),P160)</f>
        <v>2571.265843281069</v>
      </c>
      <c r="AQ160" s="5">
        <f ca="1">_xlfn.NORM.INV(Q160,Satokasvi!$H$8,Satokasvi!$I$8)*_xlfn.BINOM.INV(1,(1-Satokasvi!$H$15),Q160)</f>
        <v>2489.7982947510723</v>
      </c>
      <c r="AR160" s="5">
        <f ca="1">_xlfn.NORM.INV(R160,Satokasvi!$H$8,Satokasvi!$I$8)*_xlfn.BINOM.INV(1,(1-Satokasvi!$H$15),R160)</f>
        <v>2607.0028000248212</v>
      </c>
      <c r="AS160" s="5">
        <f ca="1">_xlfn.NORM.INV(S160,Satokasvi!$H$8,Satokasvi!$I$8)*_xlfn.BINOM.INV(1,(1-Satokasvi!$H$15),S160)</f>
        <v>2792.6722336985326</v>
      </c>
      <c r="AT160" s="5">
        <f ca="1">_xlfn.NORM.INV(T160,Satokasvi!$H$8,Satokasvi!$I$8)*_xlfn.BINOM.INV(1,(1-Satokasvi!$H$15),T160)</f>
        <v>2351.3009325541507</v>
      </c>
      <c r="AU160" s="5">
        <f ca="1">_xlfn.NORM.INV(U160,Satokasvi!$H$8,Satokasvi!$I$8)*_xlfn.BINOM.INV(1,(1-Satokasvi!$H$15),U160)</f>
        <v>0</v>
      </c>
      <c r="AV160" s="5">
        <f ca="1">_xlfn.NORM.INV(V160,Satokasvi!$H$8,Satokasvi!$I$8)*_xlfn.BINOM.INV(1,(1-Satokasvi!$H$15),V160)</f>
        <v>2454.338573270199</v>
      </c>
      <c r="AW160" s="5">
        <f ca="1">_xlfn.NORM.INV(W160,Satokasvi!$H$8,Satokasvi!$I$8)*_xlfn.BINOM.INV(1,(1-Satokasvi!$H$15),W160)</f>
        <v>2418.1704449129124</v>
      </c>
      <c r="AX160" s="5">
        <f ca="1">_xlfn.NORM.INV(X160,Satokasvi!$H$8,Satokasvi!$I$8)*_xlfn.BINOM.INV(1,(1-Satokasvi!$H$15),X160)</f>
        <v>2342.8149649902534</v>
      </c>
      <c r="AY160" s="5">
        <f ca="1">_xlfn.NORM.INV(Y160,Satokasvi!$H$8,Satokasvi!$I$8)*_xlfn.BINOM.INV(1,(1-Satokasvi!$H$15),Y160)</f>
        <v>2676.6725446320329</v>
      </c>
      <c r="AZ160" s="5">
        <f ca="1">_xlfn.NORM.INV(Z160,Satokasvi!$H$8,Satokasvi!$I$8)*_xlfn.BINOM.INV(1,(1-Satokasvi!$H$15),Z160)</f>
        <v>2817.8155031865886</v>
      </c>
      <c r="BB160" s="5">
        <f ca="1">IF(C$11="x",0,_xlfn.NORM.INV(B160,Satokasvi!$H$8,Satokasvi!$I$8)*IF(C$8="x",(1+Toimenpiteet!$C$7),1)*IF(C$9="x",(1+Toimenpiteet!$C$34),1)*(1+C$30)*_xlfn.BINOM.INV(1,(1-(Satokasvi!$H$15*(1+C$41))),B160))</f>
        <v>2715.2279660996592</v>
      </c>
      <c r="BC160" s="5">
        <f ca="1">IF(D$11="x",0,_xlfn.NORM.INV(C160,Satokasvi!$H$8,Satokasvi!$I$8)*IF(D$8="x",(1+Toimenpiteet!$C$7),1)*IF(D$9="x",(1+Toimenpiteet!$C$34),1)*(1+D$30)*_xlfn.BINOM.INV(1,(1-(Satokasvi!$H$15*(1+D$41))),C160))</f>
        <v>0</v>
      </c>
      <c r="BD160" s="5">
        <f ca="1">IF(E$11="x",0,_xlfn.NORM.INV(D160,Satokasvi!$H$8,Satokasvi!$I$8)*IF(E$8="x",(1+Toimenpiteet!$C$7),1)*IF(E$9="x",(1+Toimenpiteet!$C$34),1)*(1+E$30)*_xlfn.BINOM.INV(1,(1-(Satokasvi!$H$15*(1+E$41))),D160))</f>
        <v>2566.8251887728711</v>
      </c>
      <c r="BE160" s="5">
        <f ca="1">IF(F$11="x",0,_xlfn.NORM.INV(E160,Satokasvi!$H$8,Satokasvi!$I$8)*IF(F$8="x",(1+Toimenpiteet!$C$7),1)*IF(F$9="x",(1+Toimenpiteet!$C$34),1)*(1+F$30)*_xlfn.BINOM.INV(1,(1-(Satokasvi!$H$15*(1+F$41))),E160))</f>
        <v>2454.7552229929183</v>
      </c>
      <c r="BF160" s="5">
        <f ca="1">IF(G$11="x",0,_xlfn.NORM.INV(F160,Satokasvi!$H$8,Satokasvi!$I$8)*IF(G$8="x",(1+Toimenpiteet!$C$7),1)*IF(G$9="x",(1+Toimenpiteet!$C$34),1)*(1+G$30)*_xlfn.BINOM.INV(1,(1-(Satokasvi!$H$15*(1+G$41))),F160))</f>
        <v>2603.4979027635895</v>
      </c>
      <c r="BG160" s="5">
        <f ca="1">IF(H$11="x",0,_xlfn.NORM.INV(G160,Satokasvi!$H$8,Satokasvi!$I$8)*IF(H$8="x",(1+Toimenpiteet!$C$7),1)*IF(H$9="x",(1+Toimenpiteet!$C$34),1)*(1+H$30)*_xlfn.BINOM.INV(1,(1-(Satokasvi!$H$15*(1+H$41))),G160))</f>
        <v>0</v>
      </c>
      <c r="BH160" s="5">
        <f ca="1">IF(I$11="x",0,_xlfn.NORM.INV(H160,Satokasvi!$H$8,Satokasvi!$I$8)*IF(I$8="x",(1+Toimenpiteet!$C$7),1)*IF(I$9="x",(1+Toimenpiteet!$C$34),1)*(1+I$30)*_xlfn.BINOM.INV(1,(1-(Satokasvi!$H$15*(1+I$41))),H160))</f>
        <v>2979.9752278104597</v>
      </c>
      <c r="BI160" s="5">
        <f ca="1">IF(J$11="x",0,_xlfn.NORM.INV(I160,Satokasvi!$H$8,Satokasvi!$I$8)*IF(J$8="x",(1+Toimenpiteet!$C$7),1)*IF(J$9="x",(1+Toimenpiteet!$C$34),1)*(1+J$30)*_xlfn.BINOM.INV(1,(1-(Satokasvi!$H$15*(1+J$41))),I160))</f>
        <v>2458.3336170781604</v>
      </c>
      <c r="BJ160" s="5">
        <f ca="1">IF(K$11="x",0,_xlfn.NORM.INV(J160,Satokasvi!$H$8,Satokasvi!$I$8)*IF(K$8="x",(1+Toimenpiteet!$C$7),1)*IF(K$9="x",(1+Toimenpiteet!$C$34),1)*(1+K$30)*_xlfn.BINOM.INV(1,(1-(Satokasvi!$H$15*(1+K$41))),J160))</f>
        <v>2777.0445382366597</v>
      </c>
      <c r="BK160" s="5">
        <f ca="1">IF(L$11="x",0,_xlfn.NORM.INV(K160,Satokasvi!$H$8,Satokasvi!$I$8)*IF(L$8="x",(1+Toimenpiteet!$C$7),1)*IF(L$9="x",(1+Toimenpiteet!$C$34),1)*(1+L$30)*_xlfn.BINOM.INV(1,(1-(Satokasvi!$H$15*(1+L$41))),K160))</f>
        <v>0</v>
      </c>
      <c r="BL160" s="5">
        <f ca="1">IF(M$11="x",0,_xlfn.NORM.INV(L160,Satokasvi!$H$8,Satokasvi!$I$8)*IF(M$8="x",(1+Toimenpiteet!$C$7),1)*IF(M$9="x",(1+Toimenpiteet!$C$34),1)*(1+M$30)*_xlfn.BINOM.INV(1,(1-(Satokasvi!$H$15*(1+M$41))),L160))</f>
        <v>2678.3740577953749</v>
      </c>
      <c r="BM160" s="5">
        <f ca="1">IF(N$11="x",0,_xlfn.NORM.INV(M160,Satokasvi!$H$8,Satokasvi!$I$8)*IF(N$8="x",(1+Toimenpiteet!$C$7),1)*IF(N$9="x",(1+Toimenpiteet!$C$34),1)*(1+N$30)*_xlfn.BINOM.INV(1,(1-(Satokasvi!$H$15*(1+N$41))),M160))</f>
        <v>0</v>
      </c>
      <c r="BN160" s="5">
        <f ca="1">IF(O$11="x",0,_xlfn.NORM.INV(N160,Satokasvi!$H$8,Satokasvi!$I$8)*IF(O$8="x",(1+Toimenpiteet!$C$7),1)*IF(O$9="x",(1+Toimenpiteet!$C$34),1)*(1+O$30)*_xlfn.BINOM.INV(1,(1-(Satokasvi!$H$15*(1+O$41))),N160))</f>
        <v>2524.007906150759</v>
      </c>
      <c r="BO160" s="5">
        <f ca="1">IF(P$11="x",0,_xlfn.NORM.INV(O160,Satokasvi!$H$8,Satokasvi!$I$8)*IF(P$8="x",(1+Toimenpiteet!$C$7),1)*IF(P$9="x",(1+Toimenpiteet!$C$34),1)*(1+P$30)*_xlfn.BINOM.INV(1,(1-(Satokasvi!$H$15*(1+P$41))),O160))</f>
        <v>2486.9397964642876</v>
      </c>
      <c r="BP160" s="5">
        <f ca="1">IF(Q$11="x",0,_xlfn.NORM.INV(P160,Satokasvi!$H$8,Satokasvi!$I$8)*IF(Q$8="x",(1+Toimenpiteet!$C$7),1)*IF(Q$9="x",(1+Toimenpiteet!$C$34),1)*(1+Q$30)*_xlfn.BINOM.INV(1,(1-(Satokasvi!$H$15*(1+Q$41))),P160))</f>
        <v>2571.265843281069</v>
      </c>
      <c r="BQ160" s="5">
        <f ca="1">IF(R$11="x",0,_xlfn.NORM.INV(Q160,Satokasvi!$H$8,Satokasvi!$I$8)*IF(R$8="x",(1+Toimenpiteet!$C$7),1)*IF(R$9="x",(1+Toimenpiteet!$C$34),1)*(1+R$30)*_xlfn.BINOM.INV(1,(1-(Satokasvi!$H$15*(1+R$41))),Q160))</f>
        <v>2489.7982947510723</v>
      </c>
      <c r="BR160" s="5">
        <f ca="1">IF(S$11="x",0,_xlfn.NORM.INV(R160,Satokasvi!$H$8,Satokasvi!$I$8)*IF(S$8="x",(1+Toimenpiteet!$C$7),1)*IF(S$9="x",(1+Toimenpiteet!$C$34),1)*(1+S$30)*_xlfn.BINOM.INV(1,(1-(Satokasvi!$H$15*(1+S$41))),R160))</f>
        <v>2607.0028000248212</v>
      </c>
      <c r="BS160" s="5">
        <f ca="1">IF(T$11="x",0,_xlfn.NORM.INV(S160,Satokasvi!$H$8,Satokasvi!$I$8)*IF(T$8="x",(1+Toimenpiteet!$C$7),1)*IF(T$9="x",(1+Toimenpiteet!$C$34),1)*(1+T$30)*_xlfn.BINOM.INV(1,(1-(Satokasvi!$H$15*(1+T$41))),S160))</f>
        <v>2792.6722336985326</v>
      </c>
      <c r="BT160" s="5">
        <f ca="1">IF(U$11="x",0,_xlfn.NORM.INV(T160,Satokasvi!$H$8,Satokasvi!$I$8)*IF(U$8="x",(1+Toimenpiteet!$C$7),1)*IF(U$9="x",(1+Toimenpiteet!$C$34),1)*(1+U$30)*_xlfn.BINOM.INV(1,(1-(Satokasvi!$H$15*(1+U$41))),T160))</f>
        <v>2351.3009325541507</v>
      </c>
      <c r="BU160" s="5">
        <f ca="1">IF(V$11="x",0,_xlfn.NORM.INV(U160,Satokasvi!$H$8,Satokasvi!$I$8)*IF(V$8="x",(1+Toimenpiteet!$C$7),1)*IF(V$9="x",(1+Toimenpiteet!$C$34),1)*(1+V$30)*_xlfn.BINOM.INV(1,(1-(Satokasvi!$H$15*(1+V$41))),U160))</f>
        <v>0</v>
      </c>
      <c r="BV160" s="5">
        <f ca="1">IF(W$11="x",0,_xlfn.NORM.INV(V160,Satokasvi!$H$8,Satokasvi!$I$8)*IF(W$8="x",(1+Toimenpiteet!$C$7),1)*IF(W$9="x",(1+Toimenpiteet!$C$34),1)*(1+W$30)*_xlfn.BINOM.INV(1,(1-(Satokasvi!$H$15*(1+W$41))),V160))</f>
        <v>2454.338573270199</v>
      </c>
      <c r="BW160" s="5">
        <f ca="1">IF(X$11="x",0,_xlfn.NORM.INV(W160,Satokasvi!$H$8,Satokasvi!$I$8)*IF(X$8="x",(1+Toimenpiteet!$C$7),1)*IF(X$9="x",(1+Toimenpiteet!$C$34),1)*(1+X$30)*_xlfn.BINOM.INV(1,(1-(Satokasvi!$H$15*(1+X$41))),W160))</f>
        <v>2418.1704449129124</v>
      </c>
      <c r="BX160" s="5">
        <f ca="1">IF(Y$11="x",0,_xlfn.NORM.INV(X160,Satokasvi!$H$8,Satokasvi!$I$8)*IF(Y$8="x",(1+Toimenpiteet!$C$7),1)*IF(Y$9="x",(1+Toimenpiteet!$C$34),1)*(1+Y$30)*_xlfn.BINOM.INV(1,(1-(Satokasvi!$H$15*(1+Y$41))),X160))</f>
        <v>2342.8149649902534</v>
      </c>
      <c r="BY160" s="5">
        <f ca="1">IF(Z$11="x",0,_xlfn.NORM.INV(Y160,Satokasvi!$H$8,Satokasvi!$I$8)*IF(Z$8="x",(1+Toimenpiteet!$C$7),1)*IF(Z$9="x",(1+Toimenpiteet!$C$34),1)*(1+Z$30)*_xlfn.BINOM.INV(1,(1-(Satokasvi!$H$15*(1+Z$41))),Y160))</f>
        <v>2676.6725446320329</v>
      </c>
      <c r="BZ160" s="5">
        <f ca="1">IF(AA$11="x",0,_xlfn.NORM.INV(Z160,Satokasvi!$H$8,Satokasvi!$I$8)*IF(AA$8="x",(1+Toimenpiteet!$C$7),1)*IF(AA$9="x",(1+Toimenpiteet!$C$34),1)*(1+AA$30)*_xlfn.BINOM.INV(1,(1-(Satokasvi!$H$15*(1+AA$41))),Z160))</f>
        <v>2817.8155031865886</v>
      </c>
      <c r="CB160" s="35">
        <f ca="1">_xlfn.NORM.INV(RAND(),Satokasvi!$H$13,Satokasvi!$I$13)</f>
        <v>140.13590247727464</v>
      </c>
      <c r="CC160" s="35">
        <f ca="1">_xlfn.NORM.INV(RAND(),Satokasvi!$H$13,Satokasvi!$I$13)</f>
        <v>280.84670013349927</v>
      </c>
      <c r="CD160" s="35">
        <f ca="1">_xlfn.NORM.INV(RAND(),Satokasvi!$H$13,Satokasvi!$I$13)</f>
        <v>275.48495265132203</v>
      </c>
      <c r="CE160" s="35">
        <f ca="1">_xlfn.NORM.INV(RAND(),Satokasvi!$H$13,Satokasvi!$I$13)</f>
        <v>214.26036876221337</v>
      </c>
      <c r="CF160" s="35">
        <f ca="1">_xlfn.NORM.INV(RAND(),Satokasvi!$H$13,Satokasvi!$I$13)</f>
        <v>294.98457277076977</v>
      </c>
      <c r="CG160" s="35">
        <f ca="1">_xlfn.NORM.INV(RAND(),Satokasvi!$H$13,Satokasvi!$I$13)</f>
        <v>222.56465319232655</v>
      </c>
      <c r="CH160" s="35">
        <f ca="1">_xlfn.NORM.INV(RAND(),Satokasvi!$H$13,Satokasvi!$I$13)</f>
        <v>172.40226677317045</v>
      </c>
      <c r="CI160" s="35">
        <f ca="1">_xlfn.NORM.INV(RAND(),Satokasvi!$H$13,Satokasvi!$I$13)</f>
        <v>119.46527518607282</v>
      </c>
      <c r="CJ160" s="35">
        <f ca="1">_xlfn.NORM.INV(RAND(),Satokasvi!$H$13,Satokasvi!$I$13)</f>
        <v>220.9138977367642</v>
      </c>
      <c r="CK160" s="35">
        <f ca="1">_xlfn.NORM.INV(RAND(),Satokasvi!$H$13,Satokasvi!$I$13)</f>
        <v>242.14141333076557</v>
      </c>
      <c r="CL160" s="35">
        <f ca="1">_xlfn.NORM.INV(RAND(),Satokasvi!$H$13,Satokasvi!$I$13)</f>
        <v>160.21024536550578</v>
      </c>
      <c r="CM160" s="35">
        <f ca="1">_xlfn.NORM.INV(RAND(),Satokasvi!$H$13,Satokasvi!$I$13)</f>
        <v>186.72466629510916</v>
      </c>
      <c r="CN160" s="35">
        <f ca="1">_xlfn.NORM.INV(RAND(),Satokasvi!$H$13,Satokasvi!$I$13)</f>
        <v>185.9400281104198</v>
      </c>
      <c r="CO160" s="35">
        <f ca="1">_xlfn.NORM.INV(RAND(),Satokasvi!$H$13,Satokasvi!$I$13)</f>
        <v>119.30870212738348</v>
      </c>
      <c r="CP160" s="35">
        <f ca="1">_xlfn.NORM.INV(RAND(),Satokasvi!$H$13,Satokasvi!$I$13)</f>
        <v>157.2360758007265</v>
      </c>
      <c r="CQ160" s="35">
        <f ca="1">_xlfn.NORM.INV(RAND(),Satokasvi!$H$13,Satokasvi!$I$13)</f>
        <v>154.02042214318567</v>
      </c>
      <c r="CR160" s="35">
        <f ca="1">_xlfn.NORM.INV(RAND(),Satokasvi!$H$13,Satokasvi!$I$13)</f>
        <v>205.3364665787808</v>
      </c>
      <c r="CS160" s="35">
        <f ca="1">_xlfn.NORM.INV(RAND(),Satokasvi!$H$13,Satokasvi!$I$13)</f>
        <v>215.50580996891603</v>
      </c>
      <c r="CT160" s="35">
        <f ca="1">_xlfn.NORM.INV(RAND(),Satokasvi!$H$13,Satokasvi!$I$13)</f>
        <v>219.35357400413679</v>
      </c>
      <c r="CU160" s="35">
        <f ca="1">_xlfn.NORM.INV(RAND(),Satokasvi!$H$13,Satokasvi!$I$13)</f>
        <v>164.57733347010526</v>
      </c>
      <c r="CV160" s="35">
        <f ca="1">_xlfn.NORM.INV(RAND(),Satokasvi!$H$13,Satokasvi!$I$13)</f>
        <v>235.85484369975563</v>
      </c>
      <c r="CW160" s="35">
        <f ca="1">_xlfn.NORM.INV(RAND(),Satokasvi!$H$13,Satokasvi!$I$13)</f>
        <v>205.7901330312549</v>
      </c>
      <c r="CX160" s="35">
        <f ca="1">_xlfn.NORM.INV(RAND(),Satokasvi!$H$13,Satokasvi!$I$13)</f>
        <v>222.50127502879926</v>
      </c>
      <c r="CY160" s="35">
        <f ca="1">_xlfn.NORM.INV(RAND(),Satokasvi!$H$13,Satokasvi!$I$13)</f>
        <v>132.78882063242543</v>
      </c>
      <c r="CZ160" s="35">
        <f ca="1">_xlfn.NORM.INV(RAND(),Satokasvi!$H$13,Satokasvi!$I$13)</f>
        <v>208.82275660371246</v>
      </c>
      <c r="DB160" s="37">
        <f ca="1">(AB160*(CB160/1000)+(Satokasvi!$E$28-Satokasvi!$E$7))/(1+$C$13)^DB$61</f>
        <v>112.13681695234038</v>
      </c>
      <c r="DC160" s="37">
        <f ca="1">(AC160*(CC160/1000)+(Satokasvi!$E$28-Satokasvi!$E$7))/(1+$C$13)^DC$61</f>
        <v>-249.7879159204449</v>
      </c>
      <c r="DD160" s="37">
        <f ca="1">(AD160*(CD160/1000)+(Satokasvi!$E$28-Satokasvi!$E$7))/(1+$C$13)^DD$61</f>
        <v>404.60400044413217</v>
      </c>
      <c r="DE160" s="37">
        <f ca="1">(AE160*(CE160/1000)+(Satokasvi!$E$28-Satokasvi!$E$7))/(1+$C$13)^DE$61</f>
        <v>231.8567007035974</v>
      </c>
      <c r="DF160" s="37">
        <f ca="1">(AF160*(CF160/1000)+(Satokasvi!$E$28-Satokasvi!$E$7))/(1+$C$13)^DF$61</f>
        <v>433.88507317394482</v>
      </c>
      <c r="DG160" s="37">
        <f ca="1">(AG160*(CG160/1000)+(Satokasvi!$E$28-Satokasvi!$E$7))/(1+$C$13)^DG$61</f>
        <v>-221.93332802116842</v>
      </c>
      <c r="DH160" s="37">
        <f ca="1">(AH160*(CH160/1000)+(Satokasvi!$E$28-Satokasvi!$E$7))/(1+$C$13)^DH$61</f>
        <v>202.26015951358065</v>
      </c>
      <c r="DI160" s="37">
        <f ca="1">(AI160*(CI160/1000)+(Satokasvi!$E$28-Satokasvi!$E$7))/(1+$C$13)^DI$61</f>
        <v>22.644600219792213</v>
      </c>
      <c r="DJ160" s="37">
        <f ca="1">(AJ160*(CJ160/1000)+(Satokasvi!$E$28-Satokasvi!$E$7))/(1+$C$13)^DJ$61</f>
        <v>267.08682968767965</v>
      </c>
      <c r="DK160" s="37">
        <f ca="1">(AK160*(CK160/1000)+(Satokasvi!$E$28-Satokasvi!$E$7))/(1+$C$13)^DK$61</f>
        <v>-197.18488744763218</v>
      </c>
      <c r="DL160" s="37">
        <f ca="1">(AL160*(CL160/1000)+(Satokasvi!$E$28-Satokasvi!$E$7))/(1+$C$13)^DL$61</f>
        <v>118.55147345449532</v>
      </c>
      <c r="DM160" s="37">
        <f ca="1">(AM160*(CM160/1000)+(Satokasvi!$E$28-Satokasvi!$E$7))/(1+$C$13)^DM$61</f>
        <v>-185.86566825113789</v>
      </c>
      <c r="DN160" s="37">
        <f ca="1">(AN160*(CN160/1000)+(Satokasvi!$E$28-Satokasvi!$E$7))/(1+$C$13)^DN$61</f>
        <v>139.12796086947495</v>
      </c>
      <c r="DO160" s="37">
        <f ca="1">(AO160*(CO160/1000)+(Satokasvi!$E$28-Satokasvi!$E$7))/(1+$C$13)^DO$61</f>
        <v>20.966398795371422</v>
      </c>
      <c r="DP160" s="37">
        <f ca="1">(AP160*(CP160/1000)+(Satokasvi!$E$28-Satokasvi!$E$7))/(1+$C$13)^DP$61</f>
        <v>89.408642025314037</v>
      </c>
      <c r="DQ160" s="37">
        <f ca="1">(AQ160*(CQ160/1000)+(Satokasvi!$E$28-Satokasvi!$E$7))/(1+$C$13)^DQ$61</f>
        <v>73.832684609580653</v>
      </c>
      <c r="DR160" s="37">
        <f ca="1">(AR160*(CR160/1000)+(Satokasvi!$E$28-Satokasvi!$E$7))/(1+$C$13)^DR$61</f>
        <v>163.54365522885755</v>
      </c>
      <c r="DS160" s="37">
        <f ca="1">(AS160*(CS160/1000)+(Satokasvi!$E$28-Satokasvi!$E$7))/(1+$C$13)^DS$61</f>
        <v>197.85629131026249</v>
      </c>
      <c r="DT160" s="37">
        <f ca="1">(AT160*(CT160/1000)+(Satokasvi!$E$28-Satokasvi!$E$7))/(1+$C$13)^DT$61</f>
        <v>143.00849585033441</v>
      </c>
      <c r="DU160" s="37">
        <f ca="1">(AU160*(CU160/1000)+(Satokasvi!$E$28-Satokasvi!$E$7))/(1+$C$13)^DU$61</f>
        <v>-146.72407485937876</v>
      </c>
      <c r="DV160" s="37">
        <f ca="1">(AV160*(CV160/1000)+(Satokasvi!$E$28-Satokasvi!$E$7))/(1+$C$13)^DV$61</f>
        <v>168.719322927712</v>
      </c>
      <c r="DW160" s="37">
        <f ca="1">(AW160*(CW160/1000)+(Satokasvi!$E$28-Satokasvi!$E$7))/(1+$C$13)^DW$61</f>
        <v>121.41078423799196</v>
      </c>
      <c r="DX160" s="37">
        <f ca="1">(AX160*(CX160/1000)+(Satokasvi!$E$28-Satokasvi!$E$7))/(1+$C$13)^DX$61</f>
        <v>129.85461514964871</v>
      </c>
      <c r="DY160" s="37">
        <f ca="1">(AY160*(CY160/1000)+(Satokasvi!$E$28-Satokasvi!$E$7))/(1+$C$13)^DY$61</f>
        <v>44.486645319109847</v>
      </c>
      <c r="DZ160" s="37">
        <f ca="1">(AZ160*(CZ160/1000)+(Satokasvi!$E$28-Satokasvi!$E$7))/(1+$C$13)^DZ$61</f>
        <v>154.46910409907406</v>
      </c>
      <c r="EB160" s="37">
        <f ca="1">IF(C$11="x",Toimenpiteet!$E$115,BB160*(CB160/1000)+(Satokasvi!$E$28-Satokasvi!$E$7)+IF(C$8="x",Toimenpiteet!$E$29,0)+IF(C$9="x",Toimenpiteet!$E$60,0)+IF(C$10="x",Toimenpiteet!$E$88,0))/(1+$C$13)^EB$61</f>
        <v>112.13681695234038</v>
      </c>
      <c r="EC160" s="37">
        <f ca="1">IF(D$11="x",Toimenpiteet!$E$115,BC160*(CC160/1000)+(Satokasvi!$E$28-Satokasvi!$E$7)+IF(D$8="x",Toimenpiteet!$E$29,0)+IF(D$9="x",Toimenpiteet!$E$60,0)+IF(D$10="x",Toimenpiteet!$E$88,0))/(1+$C$13)^EC$61</f>
        <v>-249.7879159204449</v>
      </c>
      <c r="ED160" s="37">
        <f ca="1">IF(E$11="x",Toimenpiteet!$E$115,BD160*(CD160/1000)+(Satokasvi!$E$28-Satokasvi!$E$7)+IF(E$8="x",Toimenpiteet!$E$29,0)+IF(E$9="x",Toimenpiteet!$E$60,0)+IF(E$10="x",Toimenpiteet!$E$88,0))/(1+$C$13)^ED$61</f>
        <v>404.60400044413217</v>
      </c>
      <c r="EE160" s="37">
        <f ca="1">IF(F$11="x",Toimenpiteet!$E$115,BE160*(CE160/1000)+(Satokasvi!$E$28-Satokasvi!$E$7)+IF(F$8="x",Toimenpiteet!$E$29,0)+IF(F$9="x",Toimenpiteet!$E$60,0)+IF(F$10="x",Toimenpiteet!$E$88,0))/(1+$C$13)^EE$61</f>
        <v>231.8567007035974</v>
      </c>
      <c r="EF160" s="37">
        <f ca="1">IF(G$11="x",Toimenpiteet!$E$115,BF160*(CF160/1000)+(Satokasvi!$E$28-Satokasvi!$E$7)+IF(G$8="x",Toimenpiteet!$E$29,0)+IF(G$9="x",Toimenpiteet!$E$60,0)+IF(G$10="x",Toimenpiteet!$E$88,0))/(1+$C$13)^EF$61</f>
        <v>433.88507317394482</v>
      </c>
      <c r="EG160" s="37">
        <f ca="1">IF(H$11="x",Toimenpiteet!$E$115,BG160*(CG160/1000)+(Satokasvi!$E$28-Satokasvi!$E$7)+IF(H$8="x",Toimenpiteet!$E$29,0)+IF(H$9="x",Toimenpiteet!$E$60,0)+IF(H$10="x",Toimenpiteet!$E$88,0))/(1+$C$13)^EG$61</f>
        <v>-221.93332802116842</v>
      </c>
      <c r="EH160" s="37">
        <f ca="1">IF(I$11="x",Toimenpiteet!$E$115,BH160*(CH160/1000)+(Satokasvi!$E$28-Satokasvi!$E$7)+IF(I$8="x",Toimenpiteet!$E$29,0)+IF(I$9="x",Toimenpiteet!$E$60,0)+IF(I$10="x",Toimenpiteet!$E$88,0))/(1+$C$13)^EH$61</f>
        <v>202.26015951358065</v>
      </c>
      <c r="EI160" s="37">
        <f ca="1">IF(J$11="x",Toimenpiteet!$E$115,BI160*(CI160/1000)+(Satokasvi!$E$28-Satokasvi!$E$7)+IF(J$8="x",Toimenpiteet!$E$29,0)+IF(J$9="x",Toimenpiteet!$E$60,0)+IF(J$10="x",Toimenpiteet!$E$88,0))/(1+$C$13)^EI$61</f>
        <v>22.644600219792213</v>
      </c>
      <c r="EJ160" s="37">
        <f ca="1">IF(K$11="x",Toimenpiteet!$E$115,BJ160*(CJ160/1000)+(Satokasvi!$E$28-Satokasvi!$E$7)+IF(K$8="x",Toimenpiteet!$E$29,0)+IF(K$9="x",Toimenpiteet!$E$60,0)+IF(K$10="x",Toimenpiteet!$E$88,0))/(1+$C$13)^EJ$61</f>
        <v>267.08682968767965</v>
      </c>
      <c r="EK160" s="37">
        <f ca="1">IF(L$11="x",Toimenpiteet!$E$115,BK160*(CK160/1000)+(Satokasvi!$E$28-Satokasvi!$E$7)+IF(L$8="x",Toimenpiteet!$E$29,0)+IF(L$9="x",Toimenpiteet!$E$60,0)+IF(L$10="x",Toimenpiteet!$E$88,0))/(1+$C$13)^EK$61</f>
        <v>-197.18488744763218</v>
      </c>
      <c r="EL160" s="37">
        <f ca="1">IF(M$11="x",Toimenpiteet!$E$115,BL160*(CL160/1000)+(Satokasvi!$E$28-Satokasvi!$E$7)+IF(M$8="x",Toimenpiteet!$E$29,0)+IF(M$9="x",Toimenpiteet!$E$60,0)+IF(M$10="x",Toimenpiteet!$E$88,0))/(1+$C$13)^EL$61</f>
        <v>118.55147345449532</v>
      </c>
      <c r="EM160" s="37">
        <f ca="1">IF(N$11="x",Toimenpiteet!$E$115,BM160*(CM160/1000)+(Satokasvi!$E$28-Satokasvi!$E$7)+IF(N$8="x",Toimenpiteet!$E$29,0)+IF(N$9="x",Toimenpiteet!$E$60,0)+IF(N$10="x",Toimenpiteet!$E$88,0))/(1+$C$13)^EM$61</f>
        <v>-185.86566825113789</v>
      </c>
      <c r="EN160" s="37">
        <f ca="1">IF(O$11="x",Toimenpiteet!$E$115,BN160*(CN160/1000)+(Satokasvi!$E$28-Satokasvi!$E$7)+IF(O$8="x",Toimenpiteet!$E$29,0)+IF(O$9="x",Toimenpiteet!$E$60,0)+IF(O$10="x",Toimenpiteet!$E$88,0))/(1+$C$13)^EN$61</f>
        <v>139.12796086947495</v>
      </c>
      <c r="EO160" s="37">
        <f ca="1">IF(P$11="x",Toimenpiteet!$E$115,BO160*(CO160/1000)+(Satokasvi!$E$28-Satokasvi!$E$7)+IF(P$8="x",Toimenpiteet!$E$29,0)+IF(P$9="x",Toimenpiteet!$E$60,0)+IF(P$10="x",Toimenpiteet!$E$88,0))/(1+$C$13)^EO$61</f>
        <v>20.966398795371422</v>
      </c>
      <c r="EP160" s="37">
        <f ca="1">IF(Q$11="x",Toimenpiteet!$E$115,BP160*(CP160/1000)+(Satokasvi!$E$28-Satokasvi!$E$7)+IF(Q$8="x",Toimenpiteet!$E$29,0)+IF(Q$9="x",Toimenpiteet!$E$60,0)+IF(Q$10="x",Toimenpiteet!$E$88,0))/(1+$C$13)^EP$61</f>
        <v>89.408642025314037</v>
      </c>
      <c r="EQ160" s="37">
        <f ca="1">IF(R$11="x",Toimenpiteet!$E$115,BQ160*(CQ160/1000)+(Satokasvi!$E$28-Satokasvi!$E$7)+IF(R$8="x",Toimenpiteet!$E$29,0)+IF(R$9="x",Toimenpiteet!$E$60,0)+IF(R$10="x",Toimenpiteet!$E$88,0))/(1+$C$13)^EQ$61</f>
        <v>73.832684609580653</v>
      </c>
      <c r="ER160" s="37">
        <f ca="1">IF(S$11="x",Toimenpiteet!$E$115,BR160*(CR160/1000)+(Satokasvi!$E$28-Satokasvi!$E$7)+IF(S$8="x",Toimenpiteet!$E$29,0)+IF(S$9="x",Toimenpiteet!$E$60,0)+IF(S$10="x",Toimenpiteet!$E$88,0))/(1+$C$13)^ER$61</f>
        <v>163.54365522885755</v>
      </c>
      <c r="ES160" s="37">
        <f ca="1">IF(T$11="x",Toimenpiteet!$E$115,BS160*(CS160/1000)+(Satokasvi!$E$28-Satokasvi!$E$7)+IF(T$8="x",Toimenpiteet!$E$29,0)+IF(T$9="x",Toimenpiteet!$E$60,0)+IF(T$10="x",Toimenpiteet!$E$88,0))/(1+$C$13)^ES$61</f>
        <v>197.85629131026249</v>
      </c>
      <c r="ET160" s="37">
        <f ca="1">IF(U$11="x",Toimenpiteet!$E$115,BT160*(CT160/1000)+(Satokasvi!$E$28-Satokasvi!$E$7)+IF(U$8="x",Toimenpiteet!$E$29,0)+IF(U$9="x",Toimenpiteet!$E$60,0)+IF(U$10="x",Toimenpiteet!$E$88,0))/(1+$C$13)^ET$61</f>
        <v>143.00849585033441</v>
      </c>
      <c r="EU160" s="37">
        <f ca="1">IF(V$11="x",Toimenpiteet!$E$115,BU160*(CU160/1000)+(Satokasvi!$E$28-Satokasvi!$E$7)+IF(V$8="x",Toimenpiteet!$E$29,0)+IF(V$9="x",Toimenpiteet!$E$60,0)+IF(V$10="x",Toimenpiteet!$E$88,0))/(1+$C$13)^EU$61</f>
        <v>-146.72407485937876</v>
      </c>
      <c r="EV160" s="37">
        <f ca="1">IF(W$11="x",Toimenpiteet!$E$115,BV160*(CV160/1000)+(Satokasvi!$E$28-Satokasvi!$E$7)+IF(W$8="x",Toimenpiteet!$E$29,0)+IF(W$9="x",Toimenpiteet!$E$60,0)+IF(W$10="x",Toimenpiteet!$E$88,0))/(1+$C$13)^EV$61</f>
        <v>168.719322927712</v>
      </c>
      <c r="EW160" s="37">
        <f ca="1">IF(X$11="x",Toimenpiteet!$E$115,BW160*(CW160/1000)+(Satokasvi!$E$28-Satokasvi!$E$7)+IF(X$8="x",Toimenpiteet!$E$29,0)+IF(X$9="x",Toimenpiteet!$E$60,0)+IF(X$10="x",Toimenpiteet!$E$88,0))/(1+$C$13)^EW$61</f>
        <v>121.41078423799196</v>
      </c>
      <c r="EX160" s="37">
        <f ca="1">IF(Y$11="x",Toimenpiteet!$E$115,BX160*(CX160/1000)+(Satokasvi!$E$28-Satokasvi!$E$7)+IF(Y$8="x",Toimenpiteet!$E$29,0)+IF(Y$9="x",Toimenpiteet!$E$60,0)+IF(Y$10="x",Toimenpiteet!$E$88,0))/(1+$C$13)^EX$61</f>
        <v>129.85461514964871</v>
      </c>
      <c r="EY160" s="37">
        <f ca="1">IF(Z$11="x",Toimenpiteet!$E$115,BY160*(CY160/1000)+(Satokasvi!$E$28-Satokasvi!$E$7)+IF(Z$8="x",Toimenpiteet!$E$29,0)+IF(Z$9="x",Toimenpiteet!$E$60,0)+IF(Z$10="x",Toimenpiteet!$E$88,0))/(1+$C$13)^EY$61</f>
        <v>44.486645319109847</v>
      </c>
      <c r="EZ160" s="37">
        <f ca="1">IF(AA$11="x",Toimenpiteet!$E$115,BZ160*(CZ160/1000)+(Satokasvi!$E$28-Satokasvi!$E$7)+IF(AA$8="x",Toimenpiteet!$E$29,0)+IF(AA$9="x",Toimenpiteet!$E$60,0)+IF(AA$10="x",Toimenpiteet!$E$88,0))/(1+$C$13)^EZ$61</f>
        <v>154.46910409907406</v>
      </c>
      <c r="FA160" s="37"/>
      <c r="FB160" s="37">
        <f t="shared" ca="1" si="118"/>
        <v>112.13681695234038</v>
      </c>
      <c r="FC160" s="37">
        <f t="shared" ca="1" si="119"/>
        <v>-137.65109896810452</v>
      </c>
      <c r="FD160" s="37">
        <f t="shared" ca="1" si="120"/>
        <v>266.95290147602765</v>
      </c>
      <c r="FE160" s="37">
        <f t="shared" ca="1" si="121"/>
        <v>498.80960217962502</v>
      </c>
      <c r="FF160" s="37">
        <f t="shared" ca="1" si="122"/>
        <v>932.69467535356989</v>
      </c>
      <c r="FG160" s="37">
        <f t="shared" ca="1" si="123"/>
        <v>710.76134733240144</v>
      </c>
      <c r="FH160" s="37">
        <f t="shared" ca="1" si="124"/>
        <v>913.02150684598212</v>
      </c>
      <c r="FI160" s="37">
        <f t="shared" ca="1" si="125"/>
        <v>935.66610706577433</v>
      </c>
      <c r="FJ160" s="37">
        <f t="shared" ca="1" si="126"/>
        <v>1202.7529367534539</v>
      </c>
      <c r="FK160" s="37">
        <f t="shared" ca="1" si="127"/>
        <v>1005.5680493058218</v>
      </c>
      <c r="FL160" s="37">
        <f t="shared" ca="1" si="128"/>
        <v>1124.1195227603171</v>
      </c>
      <c r="FM160" s="37">
        <f t="shared" ca="1" si="129"/>
        <v>938.25385450917918</v>
      </c>
      <c r="FN160" s="37">
        <f t="shared" ca="1" si="130"/>
        <v>1077.3818153786542</v>
      </c>
      <c r="FO160" s="37">
        <f t="shared" ca="1" si="131"/>
        <v>1098.3482141740255</v>
      </c>
      <c r="FP160" s="37">
        <f t="shared" ca="1" si="132"/>
        <v>1187.7568561993396</v>
      </c>
      <c r="FQ160" s="37">
        <f t="shared" ca="1" si="133"/>
        <v>1261.5895408089202</v>
      </c>
      <c r="FR160" s="37">
        <f t="shared" ca="1" si="134"/>
        <v>1425.1331960377777</v>
      </c>
      <c r="FS160" s="37">
        <f t="shared" ca="1" si="135"/>
        <v>1622.9894873480403</v>
      </c>
      <c r="FT160" s="37">
        <f t="shared" ca="1" si="136"/>
        <v>1765.9979831983746</v>
      </c>
      <c r="FU160" s="37">
        <f t="shared" ca="1" si="137"/>
        <v>1619.2739083389959</v>
      </c>
      <c r="FV160" s="37">
        <f t="shared" ca="1" si="138"/>
        <v>1787.9932312667079</v>
      </c>
      <c r="FW160" s="37">
        <f t="shared" ca="1" si="139"/>
        <v>1909.4040155046998</v>
      </c>
      <c r="FX160" s="37">
        <f t="shared" ca="1" si="140"/>
        <v>2039.2586306543485</v>
      </c>
      <c r="FY160" s="37">
        <f t="shared" ca="1" si="141"/>
        <v>2083.7452759734583</v>
      </c>
      <c r="FZ160" s="37">
        <f t="shared" ca="1" si="142"/>
        <v>2238.2143800725325</v>
      </c>
      <c r="GA160" s="37"/>
      <c r="GB160" s="37">
        <f t="shared" ca="1" si="143"/>
        <v>112.13681695234038</v>
      </c>
      <c r="GC160" s="37">
        <f t="shared" ca="1" si="144"/>
        <v>-137.65109896810452</v>
      </c>
      <c r="GD160" s="37">
        <f t="shared" ca="1" si="94"/>
        <v>266.95290147602765</v>
      </c>
      <c r="GE160" s="37">
        <f t="shared" ca="1" si="95"/>
        <v>498.80960217962502</v>
      </c>
      <c r="GF160" s="37">
        <f t="shared" ca="1" si="96"/>
        <v>932.69467535356989</v>
      </c>
      <c r="GG160" s="37">
        <f t="shared" ca="1" si="97"/>
        <v>710.76134733240144</v>
      </c>
      <c r="GH160" s="37">
        <f t="shared" ca="1" si="98"/>
        <v>913.02150684598212</v>
      </c>
      <c r="GI160" s="37">
        <f t="shared" ca="1" si="99"/>
        <v>935.66610706577433</v>
      </c>
      <c r="GJ160" s="37">
        <f t="shared" ca="1" si="100"/>
        <v>1202.7529367534539</v>
      </c>
      <c r="GK160" s="37">
        <f t="shared" ca="1" si="101"/>
        <v>1005.5680493058218</v>
      </c>
      <c r="GL160" s="37">
        <f t="shared" ca="1" si="102"/>
        <v>1124.1195227603171</v>
      </c>
      <c r="GM160" s="37">
        <f t="shared" ca="1" si="103"/>
        <v>938.25385450917918</v>
      </c>
      <c r="GN160" s="37">
        <f t="shared" ca="1" si="104"/>
        <v>1077.3818153786542</v>
      </c>
      <c r="GO160" s="37">
        <f t="shared" ca="1" si="105"/>
        <v>1098.3482141740255</v>
      </c>
      <c r="GP160" s="37">
        <f t="shared" ca="1" si="106"/>
        <v>1187.7568561993396</v>
      </c>
      <c r="GQ160" s="37">
        <f t="shared" ca="1" si="107"/>
        <v>1261.5895408089202</v>
      </c>
      <c r="GR160" s="37">
        <f t="shared" ca="1" si="108"/>
        <v>1425.1331960377777</v>
      </c>
      <c r="GS160" s="37">
        <f t="shared" ca="1" si="109"/>
        <v>1622.9894873480403</v>
      </c>
      <c r="GT160" s="37">
        <f t="shared" ca="1" si="110"/>
        <v>1765.9979831983746</v>
      </c>
      <c r="GU160" s="37">
        <f t="shared" ca="1" si="111"/>
        <v>1619.2739083389959</v>
      </c>
      <c r="GV160" s="37">
        <f t="shared" ca="1" si="112"/>
        <v>1787.9932312667079</v>
      </c>
      <c r="GW160" s="37">
        <f t="shared" ca="1" si="155"/>
        <v>1909.4040155046998</v>
      </c>
      <c r="GX160" s="37">
        <f t="shared" ca="1" si="114"/>
        <v>2039.2586306543485</v>
      </c>
      <c r="GY160" s="37">
        <f t="shared" ca="1" si="115"/>
        <v>2083.7452759734583</v>
      </c>
      <c r="GZ160" s="37">
        <f t="shared" ca="1" si="116"/>
        <v>2238.2143800725325</v>
      </c>
      <c r="HA160" s="37"/>
      <c r="HB160" s="37">
        <f t="shared" ca="1" si="147"/>
        <v>932.69467535356989</v>
      </c>
      <c r="HC160" s="37">
        <f t="shared" ca="1" si="145"/>
        <v>932.69467535356989</v>
      </c>
      <c r="HD160" s="37">
        <f t="shared" ca="1" si="146"/>
        <v>0</v>
      </c>
      <c r="HE160" s="5"/>
      <c r="HF160" s="37">
        <f>HF150+($BI$6-$BI$5)/9</f>
        <v>0.38888888888888884</v>
      </c>
      <c r="HG160" s="37">
        <f>$HG$67</f>
        <v>-0.1</v>
      </c>
      <c r="HH160" s="19">
        <f>IF(C$11="x",0,Satokasvi!$H$6*(1+$HF160)*(1+_xlfn.XLOOKUP($HG160,$HG$67:$HG$76,HH$67:HH$76)))</f>
        <v>3437.5</v>
      </c>
      <c r="HI160" s="35">
        <f>IF(D$11="x",0,Satokasvi!$H$6*(1+$HF160)*(1+_xlfn.XLOOKUP($HG160,$HG$67:$HG$76,HI$67:HI$76)))</f>
        <v>3402.7777777777778</v>
      </c>
      <c r="HJ160" s="35">
        <f>IF(E$11="x",0,Satokasvi!$H$6*(1+$HF160)*(1+_xlfn.XLOOKUP($HG160,$HG$67:$HG$76,HJ$67:HJ$76)))</f>
        <v>3368.0555555555552</v>
      </c>
      <c r="HK160" s="35">
        <f>IF(F$11="x",0,Satokasvi!$H$6*(1+$HF160)*(1+_xlfn.XLOOKUP($HG160,$HG$67:$HG$76,HK$67:HK$76)))</f>
        <v>3333.333333333333</v>
      </c>
      <c r="HL160" s="35">
        <f>IF(G$11="x",0,Satokasvi!$H$6*(1+$HF160)*(1+_xlfn.XLOOKUP($HG160,$HG$67:$HG$76,HL$67:HL$76)))</f>
        <v>3298.6111111111109</v>
      </c>
      <c r="HM160" s="35">
        <f>IF(H$11="x",0,Satokasvi!$H$6*(1+$HF160)*(1+_xlfn.XLOOKUP($HG160,$HG$67:$HG$76,HM$67:HM$76)))</f>
        <v>3263.8888888888887</v>
      </c>
      <c r="HN160" s="35">
        <f>IF(I$11="x",0,Satokasvi!$H$6*(1+$HF160)*(1+_xlfn.XLOOKUP($HG160,$HG$67:$HG$76,HN$67:HN$76)))</f>
        <v>3229.1666666666665</v>
      </c>
      <c r="HO160" s="35">
        <f>IF(J$11="x",0,Satokasvi!$H$6*(1+$HF160)*(1+_xlfn.XLOOKUP($HG160,$HG$67:$HG$76,HO$67:HO$76)))</f>
        <v>3194.4444444444443</v>
      </c>
      <c r="HP160" s="35">
        <f>IF(K$11="x",0,Satokasvi!$H$6*(1+$HF160)*(1+_xlfn.XLOOKUP($HG160,$HG$67:$HG$76,HP$67:HP$76)))</f>
        <v>3159.7222222222222</v>
      </c>
      <c r="HQ160" s="35">
        <f>IF(L$11="x",0,Satokasvi!$H$6*(1+$HF160)*(1+_xlfn.XLOOKUP($HG160,$HG$67:$HG$76,HQ$67:HQ$76)))</f>
        <v>3125</v>
      </c>
      <c r="HR160" s="35">
        <f>IF(M$11="x",0,Satokasvi!$H$6*(1+$HF160)*(1+_xlfn.XLOOKUP($HG160,$HG$67:$HG$76,HR$67:HR$76)))</f>
        <v>3125</v>
      </c>
      <c r="HS160" s="35">
        <f>IF(N$11="x",0,Satokasvi!$H$6*(1+$HF160)*(1+_xlfn.XLOOKUP($HG160,$HG$67:$HG$76,HS$67:HS$76)))</f>
        <v>3125</v>
      </c>
      <c r="HT160" s="35">
        <f>IF(O$11="x",0,Satokasvi!$H$6*(1+$HF160)*(1+_xlfn.XLOOKUP($HG160,$HG$67:$HG$76,HT$67:HT$76)))</f>
        <v>3125</v>
      </c>
      <c r="HU160" s="35">
        <f>IF(P$11="x",0,Satokasvi!$H$6*(1+$HF160)*(1+_xlfn.XLOOKUP($HG160,$HG$67:$HG$76,HU$67:HU$76)))</f>
        <v>3125</v>
      </c>
      <c r="HV160" s="35">
        <f>IF(Q$11="x",0,Satokasvi!$H$6*(1+$HF160)*(1+_xlfn.XLOOKUP($HG160,$HG$67:$HG$76,HV$67:HV$76)))</f>
        <v>3125</v>
      </c>
      <c r="HW160" s="35">
        <f>IF(R$11="x",0,Satokasvi!$H$6*(1+$HF160)*(1+_xlfn.XLOOKUP($HG160,$HG$67:$HG$76,HW$67:HW$76)))</f>
        <v>3125</v>
      </c>
      <c r="HX160" s="35">
        <f>IF(S$11="x",0,Satokasvi!$H$6*(1+$HF160)*(1+_xlfn.XLOOKUP($HG160,$HG$67:$HG$76,HX$67:HX$76)))</f>
        <v>3125</v>
      </c>
      <c r="HY160" s="35">
        <f>IF(T$11="x",0,Satokasvi!$H$6*(1+$HF160)*(1+_xlfn.XLOOKUP($HG160,$HG$67:$HG$76,HY$67:HY$76)))</f>
        <v>3125</v>
      </c>
      <c r="HZ160" s="35">
        <f>IF(U$11="x",0,Satokasvi!$H$6*(1+$HF160)*(1+_xlfn.XLOOKUP($HG160,$HG$67:$HG$76,HZ$67:HZ$76)))</f>
        <v>3125</v>
      </c>
      <c r="IA160" s="35">
        <f>IF(V$11="x",0,Satokasvi!$H$6*(1+$HF160)*(1+_xlfn.XLOOKUP($HG160,$HG$67:$HG$76,IA$67:IA$76)))</f>
        <v>3125</v>
      </c>
      <c r="IB160" s="35">
        <f>IF(W$11="x",0,Satokasvi!$H$6*(1+$HF160)*(1+_xlfn.XLOOKUP($HG160,$HG$67:$HG$76,IB$67:IB$76)))</f>
        <v>3125</v>
      </c>
      <c r="IC160" s="35">
        <f>IF(X$11="x",0,Satokasvi!$H$6*(1+$HF160)*(1+_xlfn.XLOOKUP($HG160,$HG$67:$HG$76,IC$67:IC$76)))</f>
        <v>3125</v>
      </c>
      <c r="ID160" s="35">
        <f>IF(Y$11="x",0,Satokasvi!$H$6*(1+$HF160)*(1+_xlfn.XLOOKUP($HG160,$HG$67:$HG$76,ID$67:ID$76)))</f>
        <v>3125</v>
      </c>
      <c r="IE160" s="35">
        <f>IF(Z$11="x",0,Satokasvi!$H$6*(1+$HF160)*(1+_xlfn.XLOOKUP($HG160,$HG$67:$HG$76,IE$67:IE$76)))</f>
        <v>3125</v>
      </c>
      <c r="IF160" s="35">
        <f>IF(AA$11="x",0,Satokasvi!$H$6*(1+$HF160)*(1+_xlfn.XLOOKUP($HG160,$HG$67:$HG$76,IF$67:IF$76)))</f>
        <v>3125</v>
      </c>
    </row>
    <row r="161" spans="2:240" ht="15" thickBot="1" x14ac:dyDescent="0.4">
      <c r="B161" s="96">
        <f t="shared" ca="1" si="156"/>
        <v>0.31824929657123247</v>
      </c>
      <c r="C161" s="96">
        <f t="shared" ca="1" si="156"/>
        <v>0.20932863632260446</v>
      </c>
      <c r="D161" s="96">
        <f t="shared" ca="1" si="156"/>
        <v>0.35236225242751773</v>
      </c>
      <c r="E161" s="96">
        <f t="shared" ca="1" si="156"/>
        <v>0.11779431168701304</v>
      </c>
      <c r="F161" s="96">
        <f t="shared" ca="1" si="156"/>
        <v>0.84287965492242711</v>
      </c>
      <c r="G161" s="96">
        <f t="shared" ca="1" si="156"/>
        <v>0.98668202806174066</v>
      </c>
      <c r="H161" s="96">
        <f t="shared" ca="1" si="156"/>
        <v>0.77304428865862718</v>
      </c>
      <c r="I161" s="96">
        <f t="shared" ca="1" si="156"/>
        <v>0.34996567606846951</v>
      </c>
      <c r="J161" s="96">
        <f t="shared" ca="1" si="156"/>
        <v>9.6018576673066236E-2</v>
      </c>
      <c r="K161" s="96">
        <f t="shared" ca="1" si="156"/>
        <v>0.36339120995317165</v>
      </c>
      <c r="L161" s="96">
        <f t="shared" ca="1" si="156"/>
        <v>0.52288359524380923</v>
      </c>
      <c r="M161" s="96">
        <f t="shared" ca="1" si="156"/>
        <v>0.71476417514629154</v>
      </c>
      <c r="N161" s="96">
        <f t="shared" ca="1" si="156"/>
        <v>0.68949255323596748</v>
      </c>
      <c r="O161" s="96">
        <f t="shared" ca="1" si="156"/>
        <v>0.39372263627098159</v>
      </c>
      <c r="P161" s="96">
        <f t="shared" ca="1" si="156"/>
        <v>1.6882694848761259E-2</v>
      </c>
      <c r="Q161" s="96">
        <f t="shared" ca="1" si="156"/>
        <v>0.78160320636324532</v>
      </c>
      <c r="R161" s="96">
        <f t="shared" ca="1" si="154"/>
        <v>0.7654094617553896</v>
      </c>
      <c r="S161" s="96">
        <f t="shared" ca="1" si="154"/>
        <v>0.7259224213747606</v>
      </c>
      <c r="T161" s="96">
        <f t="shared" ca="1" si="152"/>
        <v>0.99818983630269065</v>
      </c>
      <c r="U161" s="96">
        <f t="shared" ca="1" si="152"/>
        <v>0.79118416599658914</v>
      </c>
      <c r="V161" s="96">
        <f t="shared" ca="1" si="152"/>
        <v>0.99078778577714866</v>
      </c>
      <c r="W161" s="96">
        <f t="shared" ca="1" si="152"/>
        <v>0.15796621243148912</v>
      </c>
      <c r="X161" s="96">
        <f t="shared" ca="1" si="152"/>
        <v>0.60903769904625904</v>
      </c>
      <c r="Y161" s="96">
        <f t="shared" ca="1" si="152"/>
        <v>0.90968384707566274</v>
      </c>
      <c r="Z161" s="96">
        <f t="shared" ca="1" si="152"/>
        <v>0.59828828494786701</v>
      </c>
      <c r="AB161" s="21">
        <f ca="1">_xlfn.NORM.INV(B161,Satokasvi!$H$8,Satokasvi!$I$8)*_xlfn.BINOM.INV(1,(1-Satokasvi!$H$15),B161)</f>
        <v>2381.8500037359217</v>
      </c>
      <c r="AC161" s="21">
        <f ca="1">_xlfn.NORM.INV(C161,Satokasvi!$H$8,Satokasvi!$I$8)*_xlfn.BINOM.INV(1,(1-Satokasvi!$H$15),C161)</f>
        <v>0</v>
      </c>
      <c r="AD161" s="21">
        <f ca="1">_xlfn.NORM.INV(D161,Satokasvi!$H$8,Satokasvi!$I$8)*_xlfn.BINOM.INV(1,(1-Satokasvi!$H$15),D161)</f>
        <v>2405.2623354385501</v>
      </c>
      <c r="AE161" s="21">
        <f ca="1">_xlfn.NORM.INV(E161,Satokasvi!$H$8,Satokasvi!$I$8)*_xlfn.BINOM.INV(1,(1-Satokasvi!$H$15),E161)</f>
        <v>0</v>
      </c>
      <c r="AF161" s="21">
        <f ca="1">_xlfn.NORM.INV(F161,Satokasvi!$H$8,Satokasvi!$I$8)*_xlfn.BINOM.INV(1,(1-Satokasvi!$H$15),F161)</f>
        <v>2751.590903399675</v>
      </c>
      <c r="AG161" s="21">
        <f ca="1">_xlfn.NORM.INV(G161,Satokasvi!$H$8,Satokasvi!$I$8)*_xlfn.BINOM.INV(1,(1-Satokasvi!$H$15),G161)</f>
        <v>3054.202990045796</v>
      </c>
      <c r="AH161" s="21">
        <f ca="1">_xlfn.NORM.INV(H161,Satokasvi!$H$8,Satokasvi!$I$8)*_xlfn.BINOM.INV(1,(1-Satokasvi!$H$15),H161)</f>
        <v>2687.2275124227876</v>
      </c>
      <c r="AI161" s="21">
        <f ca="1">_xlfn.NORM.INV(I161,Satokasvi!$H$8,Satokasvi!$I$8)*_xlfn.BINOM.INV(1,(1-Satokasvi!$H$15),I161)</f>
        <v>2403.6467161217497</v>
      </c>
      <c r="AJ161" s="21">
        <f ca="1">_xlfn.NORM.INV(J161,Satokasvi!$H$8,Satokasvi!$I$8)*_xlfn.BINOM.INV(1,(1-Satokasvi!$H$15),J161)</f>
        <v>0</v>
      </c>
      <c r="AK161" s="21">
        <f ca="1">_xlfn.NORM.INV(K161,Satokasvi!$H$8,Satokasvi!$I$8)*_xlfn.BINOM.INV(1,(1-Satokasvi!$H$15),K161)</f>
        <v>2412.64779739904</v>
      </c>
      <c r="AL161" s="21">
        <f ca="1">_xlfn.NORM.INV(L161,Satokasvi!$H$8,Satokasvi!$I$8)*_xlfn.BINOM.INV(1,(1-Satokasvi!$H$15),L161)</f>
        <v>2514.3480395641554</v>
      </c>
      <c r="AM161" s="21">
        <f ca="1">_xlfn.NORM.INV(M161,Satokasvi!$H$8,Satokasvi!$I$8)*_xlfn.BINOM.INV(1,(1-Satokasvi!$H$15),M161)</f>
        <v>2641.8392530867973</v>
      </c>
      <c r="AN161" s="21">
        <f ca="1">_xlfn.NORM.INV(N161,Satokasvi!$H$8,Satokasvi!$I$8)*_xlfn.BINOM.INV(1,(1-Satokasvi!$H$15),N161)</f>
        <v>2623.603122990583</v>
      </c>
      <c r="AO161" s="21">
        <f ca="1">_xlfn.NORM.INV(O161,Satokasvi!$H$8,Satokasvi!$I$8)*_xlfn.BINOM.INV(1,(1-Satokasvi!$H$15),O161)</f>
        <v>2432.5926151401786</v>
      </c>
      <c r="AP161" s="21">
        <f ca="1">_xlfn.NORM.INV(P161,Satokasvi!$H$8,Satokasvi!$I$8)*_xlfn.BINOM.INV(1,(1-Satokasvi!$H$15),P161)</f>
        <v>0</v>
      </c>
      <c r="AQ161" s="21">
        <f ca="1">_xlfn.NORM.INV(Q161,Satokasvi!$H$8,Satokasvi!$I$8)*_xlfn.BINOM.INV(1,(1-Satokasvi!$H$15),Q161)</f>
        <v>2694.4047793921945</v>
      </c>
      <c r="AR161" s="21">
        <f ca="1">_xlfn.NORM.INV(R161,Satokasvi!$H$8,Satokasvi!$I$8)*_xlfn.BINOM.INV(1,(1-Satokasvi!$H$15),R161)</f>
        <v>2680.9530344871955</v>
      </c>
      <c r="AS161" s="21">
        <f ca="1">_xlfn.NORM.INV(S161,Satokasvi!$H$8,Satokasvi!$I$8)*_xlfn.BINOM.INV(1,(1-Satokasvi!$H$15),S161)</f>
        <v>2650.1317181256395</v>
      </c>
      <c r="AT161" s="21">
        <f ca="1">_xlfn.NORM.INV(T161,Satokasvi!$H$8,Satokasvi!$I$8)*_xlfn.BINOM.INV(1,(1-Satokasvi!$H$15),T161)</f>
        <v>3227.3695273073308</v>
      </c>
      <c r="AU161" s="21">
        <f ca="1">_xlfn.NORM.INV(U161,Satokasvi!$H$8,Satokasvi!$I$8)*_xlfn.BINOM.INV(1,(1-Satokasvi!$H$15),U161)</f>
        <v>2702.6342241810944</v>
      </c>
      <c r="AV161" s="21">
        <f ca="1">_xlfn.NORM.INV(V161,Satokasvi!$H$8,Satokasvi!$I$8)*_xlfn.BINOM.INV(1,(1-Satokasvi!$H$15),V161)</f>
        <v>3089.2440460700436</v>
      </c>
      <c r="AW161" s="21">
        <f ca="1">_xlfn.NORM.INV(W161,Satokasvi!$H$8,Satokasvi!$I$8)*_xlfn.BINOM.INV(1,(1-Satokasvi!$H$15),W161)</f>
        <v>0</v>
      </c>
      <c r="AX161" s="21">
        <f ca="1">_xlfn.NORM.INV(X161,Satokasvi!$H$8,Satokasvi!$I$8)*_xlfn.BINOM.INV(1,(1-Satokasvi!$H$15),X161)</f>
        <v>2569.2029558927084</v>
      </c>
      <c r="AY161" s="21">
        <f ca="1">_xlfn.NORM.INV(Y161,Satokasvi!$H$8,Satokasvi!$I$8)*_xlfn.BINOM.INV(1,(1-Satokasvi!$H$15),Y161)</f>
        <v>2834.7026755408951</v>
      </c>
      <c r="AZ161" s="21">
        <f ca="1">_xlfn.NORM.INV(Z161,Satokasvi!$H$8,Satokasvi!$I$8)*_xlfn.BINOM.INV(1,(1-Satokasvi!$H$15),Z161)</f>
        <v>2562.2297525231452</v>
      </c>
      <c r="BB161" s="21">
        <f ca="1">IF(C$11="x",0,_xlfn.NORM.INV(B161,Satokasvi!$H$8,Satokasvi!$I$8)*IF(C$8="x",(1+Toimenpiteet!$C$7),1)*IF(C$9="x",(1+Toimenpiteet!$C$34),1)*(1+C$30)*_xlfn.BINOM.INV(1,(1-(Satokasvi!$H$15*(1+C$41))),B161))</f>
        <v>2381.8500037359217</v>
      </c>
      <c r="BC161" s="21">
        <f ca="1">IF(D$11="x",0,_xlfn.NORM.INV(C161,Satokasvi!$H$8,Satokasvi!$I$8)*IF(D$8="x",(1+Toimenpiteet!$C$7),1)*IF(D$9="x",(1+Toimenpiteet!$C$34),1)*(1+D$30)*_xlfn.BINOM.INV(1,(1-(Satokasvi!$H$15*(1+D$41))),C161))</f>
        <v>0</v>
      </c>
      <c r="BD161" s="21">
        <f ca="1">IF(E$11="x",0,_xlfn.NORM.INV(D161,Satokasvi!$H$8,Satokasvi!$I$8)*IF(E$8="x",(1+Toimenpiteet!$C$7),1)*IF(E$9="x",(1+Toimenpiteet!$C$34),1)*(1+E$30)*_xlfn.BINOM.INV(1,(1-(Satokasvi!$H$15*(1+E$41))),D161))</f>
        <v>2405.2623354385501</v>
      </c>
      <c r="BE161" s="21">
        <f ca="1">IF(F$11="x",0,_xlfn.NORM.INV(E161,Satokasvi!$H$8,Satokasvi!$I$8)*IF(F$8="x",(1+Toimenpiteet!$C$7),1)*IF(F$9="x",(1+Toimenpiteet!$C$34),1)*(1+F$30)*_xlfn.BINOM.INV(1,(1-(Satokasvi!$H$15*(1+F$41))),E161))</f>
        <v>0</v>
      </c>
      <c r="BF161" s="21">
        <f ca="1">IF(G$11="x",0,_xlfn.NORM.INV(F161,Satokasvi!$H$8,Satokasvi!$I$8)*IF(G$8="x",(1+Toimenpiteet!$C$7),1)*IF(G$9="x",(1+Toimenpiteet!$C$34),1)*(1+G$30)*_xlfn.BINOM.INV(1,(1-(Satokasvi!$H$15*(1+G$41))),F161))</f>
        <v>2751.590903399675</v>
      </c>
      <c r="BG161" s="21">
        <f ca="1">IF(H$11="x",0,_xlfn.NORM.INV(G161,Satokasvi!$H$8,Satokasvi!$I$8)*IF(H$8="x",(1+Toimenpiteet!$C$7),1)*IF(H$9="x",(1+Toimenpiteet!$C$34),1)*(1+H$30)*_xlfn.BINOM.INV(1,(1-(Satokasvi!$H$15*(1+H$41))),G161))</f>
        <v>3054.202990045796</v>
      </c>
      <c r="BH161" s="21">
        <f ca="1">IF(I$11="x",0,_xlfn.NORM.INV(H161,Satokasvi!$H$8,Satokasvi!$I$8)*IF(I$8="x",(1+Toimenpiteet!$C$7),1)*IF(I$9="x",(1+Toimenpiteet!$C$34),1)*(1+I$30)*_xlfn.BINOM.INV(1,(1-(Satokasvi!$H$15*(1+I$41))),H161))</f>
        <v>2687.2275124227876</v>
      </c>
      <c r="BI161" s="21">
        <f ca="1">IF(J$11="x",0,_xlfn.NORM.INV(I161,Satokasvi!$H$8,Satokasvi!$I$8)*IF(J$8="x",(1+Toimenpiteet!$C$7),1)*IF(J$9="x",(1+Toimenpiteet!$C$34),1)*(1+J$30)*_xlfn.BINOM.INV(1,(1-(Satokasvi!$H$15*(1+J$41))),I161))</f>
        <v>2403.6467161217497</v>
      </c>
      <c r="BJ161" s="21">
        <f ca="1">IF(K$11="x",0,_xlfn.NORM.INV(J161,Satokasvi!$H$8,Satokasvi!$I$8)*IF(K$8="x",(1+Toimenpiteet!$C$7),1)*IF(K$9="x",(1+Toimenpiteet!$C$34),1)*(1+K$30)*_xlfn.BINOM.INV(1,(1-(Satokasvi!$H$15*(1+K$41))),J161))</f>
        <v>0</v>
      </c>
      <c r="BK161" s="21">
        <f ca="1">IF(L$11="x",0,_xlfn.NORM.INV(K161,Satokasvi!$H$8,Satokasvi!$I$8)*IF(L$8="x",(1+Toimenpiteet!$C$7),1)*IF(L$9="x",(1+Toimenpiteet!$C$34),1)*(1+L$30)*_xlfn.BINOM.INV(1,(1-(Satokasvi!$H$15*(1+L$41))),K161))</f>
        <v>2412.64779739904</v>
      </c>
      <c r="BL161" s="21">
        <f ca="1">IF(M$11="x",0,_xlfn.NORM.INV(L161,Satokasvi!$H$8,Satokasvi!$I$8)*IF(M$8="x",(1+Toimenpiteet!$C$7),1)*IF(M$9="x",(1+Toimenpiteet!$C$34),1)*(1+M$30)*_xlfn.BINOM.INV(1,(1-(Satokasvi!$H$15*(1+M$41))),L161))</f>
        <v>2514.3480395641554</v>
      </c>
      <c r="BM161" s="21">
        <f ca="1">IF(N$11="x",0,_xlfn.NORM.INV(M161,Satokasvi!$H$8,Satokasvi!$I$8)*IF(N$8="x",(1+Toimenpiteet!$C$7),1)*IF(N$9="x",(1+Toimenpiteet!$C$34),1)*(1+N$30)*_xlfn.BINOM.INV(1,(1-(Satokasvi!$H$15*(1+N$41))),M161))</f>
        <v>2641.8392530867973</v>
      </c>
      <c r="BN161" s="21">
        <f ca="1">IF(O$11="x",0,_xlfn.NORM.INV(N161,Satokasvi!$H$8,Satokasvi!$I$8)*IF(O$8="x",(1+Toimenpiteet!$C$7),1)*IF(O$9="x",(1+Toimenpiteet!$C$34),1)*(1+O$30)*_xlfn.BINOM.INV(1,(1-(Satokasvi!$H$15*(1+O$41))),N161))</f>
        <v>2623.603122990583</v>
      </c>
      <c r="BO161" s="21">
        <f ca="1">IF(P$11="x",0,_xlfn.NORM.INV(O161,Satokasvi!$H$8,Satokasvi!$I$8)*IF(P$8="x",(1+Toimenpiteet!$C$7),1)*IF(P$9="x",(1+Toimenpiteet!$C$34),1)*(1+P$30)*_xlfn.BINOM.INV(1,(1-(Satokasvi!$H$15*(1+P$41))),O161))</f>
        <v>2432.5926151401786</v>
      </c>
      <c r="BP161" s="21">
        <f ca="1">IF(Q$11="x",0,_xlfn.NORM.INV(P161,Satokasvi!$H$8,Satokasvi!$I$8)*IF(Q$8="x",(1+Toimenpiteet!$C$7),1)*IF(Q$9="x",(1+Toimenpiteet!$C$34),1)*(1+Q$30)*_xlfn.BINOM.INV(1,(1-(Satokasvi!$H$15*(1+Q$41))),P161))</f>
        <v>0</v>
      </c>
      <c r="BQ161" s="21">
        <f ca="1">IF(R$11="x",0,_xlfn.NORM.INV(Q161,Satokasvi!$H$8,Satokasvi!$I$8)*IF(R$8="x",(1+Toimenpiteet!$C$7),1)*IF(R$9="x",(1+Toimenpiteet!$C$34),1)*(1+R$30)*_xlfn.BINOM.INV(1,(1-(Satokasvi!$H$15*(1+R$41))),Q161))</f>
        <v>2694.4047793921945</v>
      </c>
      <c r="BR161" s="21">
        <f ca="1">IF(S$11="x",0,_xlfn.NORM.INV(R161,Satokasvi!$H$8,Satokasvi!$I$8)*IF(S$8="x",(1+Toimenpiteet!$C$7),1)*IF(S$9="x",(1+Toimenpiteet!$C$34),1)*(1+S$30)*_xlfn.BINOM.INV(1,(1-(Satokasvi!$H$15*(1+S$41))),R161))</f>
        <v>2680.9530344871955</v>
      </c>
      <c r="BS161" s="21">
        <f ca="1">IF(T$11="x",0,_xlfn.NORM.INV(S161,Satokasvi!$H$8,Satokasvi!$I$8)*IF(T$8="x",(1+Toimenpiteet!$C$7),1)*IF(T$9="x",(1+Toimenpiteet!$C$34),1)*(1+T$30)*_xlfn.BINOM.INV(1,(1-(Satokasvi!$H$15*(1+T$41))),S161))</f>
        <v>2650.1317181256395</v>
      </c>
      <c r="BT161" s="21">
        <f ca="1">IF(U$11="x",0,_xlfn.NORM.INV(T161,Satokasvi!$H$8,Satokasvi!$I$8)*IF(U$8="x",(1+Toimenpiteet!$C$7),1)*IF(U$9="x",(1+Toimenpiteet!$C$34),1)*(1+U$30)*_xlfn.BINOM.INV(1,(1-(Satokasvi!$H$15*(1+U$41))),T161))</f>
        <v>3227.3695273073308</v>
      </c>
      <c r="BU161" s="21">
        <f ca="1">IF(V$11="x",0,_xlfn.NORM.INV(U161,Satokasvi!$H$8,Satokasvi!$I$8)*IF(V$8="x",(1+Toimenpiteet!$C$7),1)*IF(V$9="x",(1+Toimenpiteet!$C$34),1)*(1+V$30)*_xlfn.BINOM.INV(1,(1-(Satokasvi!$H$15*(1+V$41))),U161))</f>
        <v>2702.6342241810944</v>
      </c>
      <c r="BV161" s="21">
        <f ca="1">IF(W$11="x",0,_xlfn.NORM.INV(V161,Satokasvi!$H$8,Satokasvi!$I$8)*IF(W$8="x",(1+Toimenpiteet!$C$7),1)*IF(W$9="x",(1+Toimenpiteet!$C$34),1)*(1+W$30)*_xlfn.BINOM.INV(1,(1-(Satokasvi!$H$15*(1+W$41))),V161))</f>
        <v>3089.2440460700436</v>
      </c>
      <c r="BW161" s="21">
        <f ca="1">IF(X$11="x",0,_xlfn.NORM.INV(W161,Satokasvi!$H$8,Satokasvi!$I$8)*IF(X$8="x",(1+Toimenpiteet!$C$7),1)*IF(X$9="x",(1+Toimenpiteet!$C$34),1)*(1+X$30)*_xlfn.BINOM.INV(1,(1-(Satokasvi!$H$15*(1+X$41))),W161))</f>
        <v>0</v>
      </c>
      <c r="BX161" s="21">
        <f ca="1">IF(Y$11="x",0,_xlfn.NORM.INV(X161,Satokasvi!$H$8,Satokasvi!$I$8)*IF(Y$8="x",(1+Toimenpiteet!$C$7),1)*IF(Y$9="x",(1+Toimenpiteet!$C$34),1)*(1+Y$30)*_xlfn.BINOM.INV(1,(1-(Satokasvi!$H$15*(1+Y$41))),X161))</f>
        <v>2569.2029558927084</v>
      </c>
      <c r="BY161" s="21">
        <f ca="1">IF(Z$11="x",0,_xlfn.NORM.INV(Y161,Satokasvi!$H$8,Satokasvi!$I$8)*IF(Z$8="x",(1+Toimenpiteet!$C$7),1)*IF(Z$9="x",(1+Toimenpiteet!$C$34),1)*(1+Z$30)*_xlfn.BINOM.INV(1,(1-(Satokasvi!$H$15*(1+Z$41))),Y161))</f>
        <v>2834.7026755408951</v>
      </c>
      <c r="BZ161" s="21">
        <f ca="1">IF(AA$11="x",0,_xlfn.NORM.INV(Z161,Satokasvi!$H$8,Satokasvi!$I$8)*IF(AA$8="x",(1+Toimenpiteet!$C$7),1)*IF(AA$9="x",(1+Toimenpiteet!$C$34),1)*(1+AA$30)*_xlfn.BINOM.INV(1,(1-(Satokasvi!$H$15*(1+AA$41))),Z161))</f>
        <v>2562.2297525231452</v>
      </c>
      <c r="CB161" s="30">
        <f ca="1">_xlfn.NORM.INV(RAND(),Satokasvi!$H$13,Satokasvi!$I$13)</f>
        <v>145.98228591886539</v>
      </c>
      <c r="CC161" s="30">
        <f ca="1">_xlfn.NORM.INV(RAND(),Satokasvi!$H$13,Satokasvi!$I$13)</f>
        <v>293.29537182727256</v>
      </c>
      <c r="CD161" s="30">
        <f ca="1">_xlfn.NORM.INV(RAND(),Satokasvi!$H$13,Satokasvi!$I$13)</f>
        <v>21.889909046945945</v>
      </c>
      <c r="CE161" s="30">
        <f ca="1">_xlfn.NORM.INV(RAND(),Satokasvi!$H$13,Satokasvi!$I$13)</f>
        <v>232.03938882199941</v>
      </c>
      <c r="CF161" s="30">
        <f ca="1">_xlfn.NORM.INV(RAND(),Satokasvi!$H$13,Satokasvi!$I$13)</f>
        <v>167.31206136839475</v>
      </c>
      <c r="CG161" s="30">
        <f ca="1">_xlfn.NORM.INV(RAND(),Satokasvi!$H$13,Satokasvi!$I$13)</f>
        <v>210.41774392583747</v>
      </c>
      <c r="CH161" s="30">
        <f ca="1">_xlfn.NORM.INV(RAND(),Satokasvi!$H$13,Satokasvi!$I$13)</f>
        <v>128.16305214598401</v>
      </c>
      <c r="CI161" s="30">
        <f ca="1">_xlfn.NORM.INV(RAND(),Satokasvi!$H$13,Satokasvi!$I$13)</f>
        <v>201.27727864614457</v>
      </c>
      <c r="CJ161" s="30">
        <f ca="1">_xlfn.NORM.INV(RAND(),Satokasvi!$H$13,Satokasvi!$I$13)</f>
        <v>229.27589787090517</v>
      </c>
      <c r="CK161" s="30">
        <f ca="1">_xlfn.NORM.INV(RAND(),Satokasvi!$H$13,Satokasvi!$I$13)</f>
        <v>190.2944093314083</v>
      </c>
      <c r="CL161" s="30">
        <f ca="1">_xlfn.NORM.INV(RAND(),Satokasvi!$H$13,Satokasvi!$I$13)</f>
        <v>149.70097715628742</v>
      </c>
      <c r="CM161" s="30">
        <f ca="1">_xlfn.NORM.INV(RAND(),Satokasvi!$H$13,Satokasvi!$I$13)</f>
        <v>178.46591657386014</v>
      </c>
      <c r="CN161" s="30">
        <f ca="1">_xlfn.NORM.INV(RAND(),Satokasvi!$H$13,Satokasvi!$I$13)</f>
        <v>277.63906852203678</v>
      </c>
      <c r="CO161" s="30">
        <f ca="1">_xlfn.NORM.INV(RAND(),Satokasvi!$H$13,Satokasvi!$I$13)</f>
        <v>219.45161859317042</v>
      </c>
      <c r="CP161" s="30">
        <f ca="1">_xlfn.NORM.INV(RAND(),Satokasvi!$H$13,Satokasvi!$I$13)</f>
        <v>243.13271516047215</v>
      </c>
      <c r="CQ161" s="30">
        <f ca="1">_xlfn.NORM.INV(RAND(),Satokasvi!$H$13,Satokasvi!$I$13)</f>
        <v>175.02399054804337</v>
      </c>
      <c r="CR161" s="30">
        <f ca="1">_xlfn.NORM.INV(RAND(),Satokasvi!$H$13,Satokasvi!$I$13)</f>
        <v>146.43045155005913</v>
      </c>
      <c r="CS161" s="30">
        <f ca="1">_xlfn.NORM.INV(RAND(),Satokasvi!$H$13,Satokasvi!$I$13)</f>
        <v>230.02076763621895</v>
      </c>
      <c r="CT161" s="30">
        <f ca="1">_xlfn.NORM.INV(RAND(),Satokasvi!$H$13,Satokasvi!$I$13)</f>
        <v>266.0683264996311</v>
      </c>
      <c r="CU161" s="30">
        <f ca="1">_xlfn.NORM.INV(RAND(),Satokasvi!$H$13,Satokasvi!$I$13)</f>
        <v>208.14176337800822</v>
      </c>
      <c r="CV161" s="30">
        <f ca="1">_xlfn.NORM.INV(RAND(),Satokasvi!$H$13,Satokasvi!$I$13)</f>
        <v>236.62810513394652</v>
      </c>
      <c r="CW161" s="30">
        <f ca="1">_xlfn.NORM.INV(RAND(),Satokasvi!$H$13,Satokasvi!$I$13)</f>
        <v>202.34049567284055</v>
      </c>
      <c r="CX161" s="30">
        <f ca="1">_xlfn.NORM.INV(RAND(),Satokasvi!$H$13,Satokasvi!$I$13)</f>
        <v>246.76528115962449</v>
      </c>
      <c r="CY161" s="30">
        <f ca="1">_xlfn.NORM.INV(RAND(),Satokasvi!$H$13,Satokasvi!$I$13)</f>
        <v>270.27206450260178</v>
      </c>
      <c r="CZ161" s="30">
        <f ca="1">_xlfn.NORM.INV(RAND(),Satokasvi!$H$13,Satokasvi!$I$13)</f>
        <v>159.78842276256145</v>
      </c>
      <c r="DB161" s="74">
        <f ca="1">(AB161*(CB161/1000)+(Satokasvi!$E$28-Satokasvi!$E$7))/(1+$C$13)^DB$61</f>
        <v>80.298940059444604</v>
      </c>
      <c r="DC161" s="74">
        <f ca="1">(AC161*(CC161/1000)+(Satokasvi!$E$28-Satokasvi!$E$7))/(1+$C$13)^DC$61</f>
        <v>-249.7879159204449</v>
      </c>
      <c r="DD161" s="74">
        <f ca="1">(AD161*(CD161/1000)+(Satokasvi!$E$28-Satokasvi!$E$7))/(1+$C$13)^DD$61</f>
        <v>-194.32944023823455</v>
      </c>
      <c r="DE161" s="74">
        <f ca="1">(AE161*(CE161/1000)+(Satokasvi!$E$28-Satokasvi!$E$7))/(1+$C$13)^DE$61</f>
        <v>-235.44906769765757</v>
      </c>
      <c r="DF161" s="74">
        <f ca="1">(AF161*(CF161/1000)+(Satokasvi!$E$28-Satokasvi!$E$7))/(1+$C$13)^DF$61</f>
        <v>168.53162718082464</v>
      </c>
      <c r="DG161" s="74">
        <f ca="1">(AG161*(CG161/1000)+(Satokasvi!$E$28-Satokasvi!$E$7))/(1+$C$13)^DG$61</f>
        <v>316.28305037794576</v>
      </c>
      <c r="DH161" s="74">
        <f ca="1">(AH161*(CH161/1000)+(Satokasvi!$E$28-Satokasvi!$E$7))/(1+$C$13)^DH$61</f>
        <v>64.562132780449048</v>
      </c>
      <c r="DI161" s="74">
        <f ca="1">(AI161*(CI161/1000)+(Satokasvi!$E$28-Satokasvi!$E$7))/(1+$C$13)^DI$61</f>
        <v>172.72232196078983</v>
      </c>
      <c r="DJ161" s="74">
        <f ca="1">(AJ161*(CJ161/1000)+(Satokasvi!$E$28-Satokasvi!$E$7))/(1+$C$13)^DJ$61</f>
        <v>-203.10043407106113</v>
      </c>
      <c r="DK161" s="74">
        <f ca="1">(AK161*(CK161/1000)+(Satokasvi!$E$28-Satokasvi!$E$7))/(1+$C$13)^DK$61</f>
        <v>144.43859046163848</v>
      </c>
      <c r="DL161" s="74">
        <f ca="1">(AL161*(CL161/1000)+(Satokasvi!$E$28-Satokasvi!$E$7))/(1+$C$13)^DL$61</f>
        <v>80.477989153269121</v>
      </c>
      <c r="DM161" s="74">
        <f ca="1">(AM161*(CM161/1000)+(Satokasvi!$E$28-Satokasvi!$E$7))/(1+$C$13)^DM$61</f>
        <v>144.8196998864745</v>
      </c>
      <c r="DN161" s="74">
        <f ca="1">(AN161*(CN161/1000)+(Satokasvi!$E$28-Satokasvi!$E$7))/(1+$C$13)^DN$61</f>
        <v>315.56287948570599</v>
      </c>
      <c r="DO161" s="74">
        <f ca="1">(AO161*(CO161/1000)+(Satokasvi!$E$28-Satokasvi!$E$7))/(1+$C$13)^DO$61</f>
        <v>177.73252214579003</v>
      </c>
      <c r="DP161" s="74">
        <f ca="1">(AP161*(CP161/1000)+(Satokasvi!$E$28-Satokasvi!$E$7))/(1+$C$13)^DP$61</f>
        <v>-170.09341606013018</v>
      </c>
      <c r="DQ161" s="74">
        <f ca="1">(AQ161*(CQ161/1000)+(Satokasvi!$E$28-Satokasvi!$E$7))/(1+$C$13)^DQ$61</f>
        <v>128.7372391656645</v>
      </c>
      <c r="DR161" s="74">
        <f ca="1">(AR161*(CR161/1000)+(Satokasvi!$E$28-Satokasvi!$E$7))/(1+$C$13)^DR$61</f>
        <v>77.183861920241711</v>
      </c>
      <c r="DS161" s="74">
        <f ca="1">(AS161*(CS161/1000)+(Satokasvi!$E$28-Satokasvi!$E$7))/(1+$C$13)^DS$61</f>
        <v>202.40756596290817</v>
      </c>
      <c r="DT161" s="74">
        <f ca="1">(AT161*(CT161/1000)+(Satokasvi!$E$28-Satokasvi!$E$7))/(1+$C$13)^DT$61</f>
        <v>338.57927555181493</v>
      </c>
      <c r="DU161" s="74">
        <f ca="1">(AU161*(CU161/1000)+(Satokasvi!$E$28-Satokasvi!$E$7))/(1+$C$13)^DU$61</f>
        <v>164.73573026706057</v>
      </c>
      <c r="DV161" s="74">
        <f ca="1">(AV161*(CV161/1000)+(Satokasvi!$E$28-Satokasvi!$E$7))/(1+$C$13)^DV$61</f>
        <v>250.49901881380737</v>
      </c>
      <c r="DW161" s="74">
        <f ca="1">(AW161*(CW161/1000)+(Satokasvi!$E$28-Satokasvi!$E$7))/(1+$C$13)^DW$61</f>
        <v>-138.30151273388518</v>
      </c>
      <c r="DX161" s="74">
        <f ca="1">(AX161*(CX161/1000)+(Satokasvi!$E$28-Satokasvi!$E$7))/(1+$C$13)^DX$61</f>
        <v>186.96423373727245</v>
      </c>
      <c r="DY161" s="74">
        <f ca="1">(AY161*(CY161/1000)+(Satokasvi!$E$28-Satokasvi!$E$7))/(1+$C$13)^DY$61</f>
        <v>246.52813719639181</v>
      </c>
      <c r="DZ161" s="74">
        <f ca="1">(AZ161*(CZ161/1000)+(Satokasvi!$E$28-Satokasvi!$E$7))/(1+$C$13)^DZ$61</f>
        <v>68.973241558063179</v>
      </c>
      <c r="EB161" s="74">
        <f ca="1">IF(C$11="x",Toimenpiteet!$E$115,BB161*(CB161/1000)+(Satokasvi!$E$28-Satokasvi!$E$7)+IF(C$8="x",Toimenpiteet!$E$29,0)+IF(C$9="x",Toimenpiteet!$E$60,0)+IF(C$10="x",Toimenpiteet!$E$88,0))/(1+$C$13)^EB$61</f>
        <v>80.298940059444604</v>
      </c>
      <c r="EC161" s="74">
        <f ca="1">IF(D$11="x",Toimenpiteet!$E$115,BC161*(CC161/1000)+(Satokasvi!$E$28-Satokasvi!$E$7)+IF(D$8="x",Toimenpiteet!$E$29,0)+IF(D$9="x",Toimenpiteet!$E$60,0)+IF(D$10="x",Toimenpiteet!$E$88,0))/(1+$C$13)^EC$61</f>
        <v>-249.7879159204449</v>
      </c>
      <c r="ED161" s="74">
        <f ca="1">IF(E$11="x",Toimenpiteet!$E$115,BD161*(CD161/1000)+(Satokasvi!$E$28-Satokasvi!$E$7)+IF(E$8="x",Toimenpiteet!$E$29,0)+IF(E$9="x",Toimenpiteet!$E$60,0)+IF(E$10="x",Toimenpiteet!$E$88,0))/(1+$C$13)^ED$61</f>
        <v>-194.32944023823455</v>
      </c>
      <c r="EE161" s="74">
        <f ca="1">IF(F$11="x",Toimenpiteet!$E$115,BE161*(CE161/1000)+(Satokasvi!$E$28-Satokasvi!$E$7)+IF(F$8="x",Toimenpiteet!$E$29,0)+IF(F$9="x",Toimenpiteet!$E$60,0)+IF(F$10="x",Toimenpiteet!$E$88,0))/(1+$C$13)^EE$61</f>
        <v>-235.44906769765757</v>
      </c>
      <c r="EF161" s="74">
        <f ca="1">IF(G$11="x",Toimenpiteet!$E$115,BF161*(CF161/1000)+(Satokasvi!$E$28-Satokasvi!$E$7)+IF(G$8="x",Toimenpiteet!$E$29,0)+IF(G$9="x",Toimenpiteet!$E$60,0)+IF(G$10="x",Toimenpiteet!$E$88,0))/(1+$C$13)^EF$61</f>
        <v>168.53162718082464</v>
      </c>
      <c r="EG161" s="74">
        <f ca="1">IF(H$11="x",Toimenpiteet!$E$115,BG161*(CG161/1000)+(Satokasvi!$E$28-Satokasvi!$E$7)+IF(H$8="x",Toimenpiteet!$E$29,0)+IF(H$9="x",Toimenpiteet!$E$60,0)+IF(H$10="x",Toimenpiteet!$E$88,0))/(1+$C$13)^EG$61</f>
        <v>316.28305037794576</v>
      </c>
      <c r="EH161" s="74">
        <f ca="1">IF(I$11="x",Toimenpiteet!$E$115,BH161*(CH161/1000)+(Satokasvi!$E$28-Satokasvi!$E$7)+IF(I$8="x",Toimenpiteet!$E$29,0)+IF(I$9="x",Toimenpiteet!$E$60,0)+IF(I$10="x",Toimenpiteet!$E$88,0))/(1+$C$13)^EH$61</f>
        <v>64.562132780449048</v>
      </c>
      <c r="EI161" s="74">
        <f ca="1">IF(J$11="x",Toimenpiteet!$E$115,BI161*(CI161/1000)+(Satokasvi!$E$28-Satokasvi!$E$7)+IF(J$8="x",Toimenpiteet!$E$29,0)+IF(J$9="x",Toimenpiteet!$E$60,0)+IF(J$10="x",Toimenpiteet!$E$88,0))/(1+$C$13)^EI$61</f>
        <v>172.72232196078983</v>
      </c>
      <c r="EJ161" s="74">
        <f ca="1">IF(K$11="x",Toimenpiteet!$E$115,BJ161*(CJ161/1000)+(Satokasvi!$E$28-Satokasvi!$E$7)+IF(K$8="x",Toimenpiteet!$E$29,0)+IF(K$9="x",Toimenpiteet!$E$60,0)+IF(K$10="x",Toimenpiteet!$E$88,0))/(1+$C$13)^EJ$61</f>
        <v>-203.10043407106113</v>
      </c>
      <c r="EK161" s="74">
        <f ca="1">IF(L$11="x",Toimenpiteet!$E$115,BK161*(CK161/1000)+(Satokasvi!$E$28-Satokasvi!$E$7)+IF(L$8="x",Toimenpiteet!$E$29,0)+IF(L$9="x",Toimenpiteet!$E$60,0)+IF(L$10="x",Toimenpiteet!$E$88,0))/(1+$C$13)^EK$61</f>
        <v>144.43859046163848</v>
      </c>
      <c r="EL161" s="74">
        <f ca="1">IF(M$11="x",Toimenpiteet!$E$115,BL161*(CL161/1000)+(Satokasvi!$E$28-Satokasvi!$E$7)+IF(M$8="x",Toimenpiteet!$E$29,0)+IF(M$9="x",Toimenpiteet!$E$60,0)+IF(M$10="x",Toimenpiteet!$E$88,0))/(1+$C$13)^EL$61</f>
        <v>80.477989153269121</v>
      </c>
      <c r="EM161" s="74">
        <f ca="1">IF(N$11="x",Toimenpiteet!$E$115,BM161*(CM161/1000)+(Satokasvi!$E$28-Satokasvi!$E$7)+IF(N$8="x",Toimenpiteet!$E$29,0)+IF(N$9="x",Toimenpiteet!$E$60,0)+IF(N$10="x",Toimenpiteet!$E$88,0))/(1+$C$13)^EM$61</f>
        <v>144.8196998864745</v>
      </c>
      <c r="EN161" s="74">
        <f ca="1">IF(O$11="x",Toimenpiteet!$E$115,BN161*(CN161/1000)+(Satokasvi!$E$28-Satokasvi!$E$7)+IF(O$8="x",Toimenpiteet!$E$29,0)+IF(O$9="x",Toimenpiteet!$E$60,0)+IF(O$10="x",Toimenpiteet!$E$88,0))/(1+$C$13)^EN$61</f>
        <v>315.56287948570599</v>
      </c>
      <c r="EO161" s="74">
        <f ca="1">IF(P$11="x",Toimenpiteet!$E$115,BO161*(CO161/1000)+(Satokasvi!$E$28-Satokasvi!$E$7)+IF(P$8="x",Toimenpiteet!$E$29,0)+IF(P$9="x",Toimenpiteet!$E$60,0)+IF(P$10="x",Toimenpiteet!$E$88,0))/(1+$C$13)^EO$61</f>
        <v>177.73252214579003</v>
      </c>
      <c r="EP161" s="74">
        <f ca="1">IF(Q$11="x",Toimenpiteet!$E$115,BP161*(CP161/1000)+(Satokasvi!$E$28-Satokasvi!$E$7)+IF(Q$8="x",Toimenpiteet!$E$29,0)+IF(Q$9="x",Toimenpiteet!$E$60,0)+IF(Q$10="x",Toimenpiteet!$E$88,0))/(1+$C$13)^EP$61</f>
        <v>-170.09341606013018</v>
      </c>
      <c r="EQ161" s="74">
        <f ca="1">IF(R$11="x",Toimenpiteet!$E$115,BQ161*(CQ161/1000)+(Satokasvi!$E$28-Satokasvi!$E$7)+IF(R$8="x",Toimenpiteet!$E$29,0)+IF(R$9="x",Toimenpiteet!$E$60,0)+IF(R$10="x",Toimenpiteet!$E$88,0))/(1+$C$13)^EQ$61</f>
        <v>128.7372391656645</v>
      </c>
      <c r="ER161" s="74">
        <f ca="1">IF(S$11="x",Toimenpiteet!$E$115,BR161*(CR161/1000)+(Satokasvi!$E$28-Satokasvi!$E$7)+IF(S$8="x",Toimenpiteet!$E$29,0)+IF(S$9="x",Toimenpiteet!$E$60,0)+IF(S$10="x",Toimenpiteet!$E$88,0))/(1+$C$13)^ER$61</f>
        <v>77.183861920241711</v>
      </c>
      <c r="ES161" s="74">
        <f ca="1">IF(T$11="x",Toimenpiteet!$E$115,BS161*(CS161/1000)+(Satokasvi!$E$28-Satokasvi!$E$7)+IF(T$8="x",Toimenpiteet!$E$29,0)+IF(T$9="x",Toimenpiteet!$E$60,0)+IF(T$10="x",Toimenpiteet!$E$88,0))/(1+$C$13)^ES$61</f>
        <v>202.40756596290817</v>
      </c>
      <c r="ET161" s="74">
        <f ca="1">IF(U$11="x",Toimenpiteet!$E$115,BT161*(CT161/1000)+(Satokasvi!$E$28-Satokasvi!$E$7)+IF(U$8="x",Toimenpiteet!$E$29,0)+IF(U$9="x",Toimenpiteet!$E$60,0)+IF(U$10="x",Toimenpiteet!$E$88,0))/(1+$C$13)^ET$61</f>
        <v>338.57927555181493</v>
      </c>
      <c r="EU161" s="74">
        <f ca="1">IF(V$11="x",Toimenpiteet!$E$115,BU161*(CU161/1000)+(Satokasvi!$E$28-Satokasvi!$E$7)+IF(V$8="x",Toimenpiteet!$E$29,0)+IF(V$9="x",Toimenpiteet!$E$60,0)+IF(V$10="x",Toimenpiteet!$E$88,0))/(1+$C$13)^EU$61</f>
        <v>164.73573026706057</v>
      </c>
      <c r="EV161" s="74">
        <f ca="1">IF(W$11="x",Toimenpiteet!$E$115,BV161*(CV161/1000)+(Satokasvi!$E$28-Satokasvi!$E$7)+IF(W$8="x",Toimenpiteet!$E$29,0)+IF(W$9="x",Toimenpiteet!$E$60,0)+IF(W$10="x",Toimenpiteet!$E$88,0))/(1+$C$13)^EV$61</f>
        <v>250.49901881380737</v>
      </c>
      <c r="EW161" s="74">
        <f ca="1">IF(X$11="x",Toimenpiteet!$E$115,BW161*(CW161/1000)+(Satokasvi!$E$28-Satokasvi!$E$7)+IF(X$8="x",Toimenpiteet!$E$29,0)+IF(X$9="x",Toimenpiteet!$E$60,0)+IF(X$10="x",Toimenpiteet!$E$88,0))/(1+$C$13)^EW$61</f>
        <v>-138.30151273388518</v>
      </c>
      <c r="EX161" s="74">
        <f ca="1">IF(Y$11="x",Toimenpiteet!$E$115,BX161*(CX161/1000)+(Satokasvi!$E$28-Satokasvi!$E$7)+IF(Y$8="x",Toimenpiteet!$E$29,0)+IF(Y$9="x",Toimenpiteet!$E$60,0)+IF(Y$10="x",Toimenpiteet!$E$88,0))/(1+$C$13)^EX$61</f>
        <v>186.96423373727245</v>
      </c>
      <c r="EY161" s="74">
        <f ca="1">IF(Z$11="x",Toimenpiteet!$E$115,BY161*(CY161/1000)+(Satokasvi!$E$28-Satokasvi!$E$7)+IF(Z$8="x",Toimenpiteet!$E$29,0)+IF(Z$9="x",Toimenpiteet!$E$60,0)+IF(Z$10="x",Toimenpiteet!$E$88,0))/(1+$C$13)^EY$61</f>
        <v>246.52813719639181</v>
      </c>
      <c r="EZ161" s="74">
        <f ca="1">IF(AA$11="x",Toimenpiteet!$E$115,BZ161*(CZ161/1000)+(Satokasvi!$E$28-Satokasvi!$E$7)+IF(AA$8="x",Toimenpiteet!$E$29,0)+IF(AA$9="x",Toimenpiteet!$E$60,0)+IF(AA$10="x",Toimenpiteet!$E$88,0))/(1+$C$13)^EZ$61</f>
        <v>68.973241558063179</v>
      </c>
      <c r="FA161" s="37"/>
      <c r="FB161" s="74">
        <f t="shared" ca="1" si="118"/>
        <v>80.298940059444604</v>
      </c>
      <c r="FC161" s="74">
        <f t="shared" ca="1" si="119"/>
        <v>-169.48897586100031</v>
      </c>
      <c r="FD161" s="74">
        <f t="shared" ca="1" si="120"/>
        <v>-363.81841609923487</v>
      </c>
      <c r="FE161" s="74">
        <f t="shared" ca="1" si="121"/>
        <v>-599.26748379689241</v>
      </c>
      <c r="FF161" s="74">
        <f t="shared" ca="1" si="122"/>
        <v>-430.73585661606774</v>
      </c>
      <c r="FG161" s="74">
        <f t="shared" ca="1" si="123"/>
        <v>-114.45280623812198</v>
      </c>
      <c r="FH161" s="74">
        <f t="shared" ca="1" si="124"/>
        <v>-49.890673457672932</v>
      </c>
      <c r="FI161" s="74">
        <f t="shared" ca="1" si="125"/>
        <v>122.8316485031169</v>
      </c>
      <c r="FJ161" s="74">
        <f t="shared" ca="1" si="126"/>
        <v>-80.268785567944235</v>
      </c>
      <c r="FK161" s="74">
        <f t="shared" ca="1" si="127"/>
        <v>64.169804893694248</v>
      </c>
      <c r="FL161" s="74">
        <f t="shared" ca="1" si="128"/>
        <v>144.64779404696338</v>
      </c>
      <c r="FM161" s="74">
        <f t="shared" ca="1" si="129"/>
        <v>289.46749393343788</v>
      </c>
      <c r="FN161" s="74">
        <f t="shared" ca="1" si="130"/>
        <v>605.03037341914387</v>
      </c>
      <c r="FO161" s="74">
        <f t="shared" ca="1" si="131"/>
        <v>782.76289556493384</v>
      </c>
      <c r="FP161" s="74">
        <f t="shared" ca="1" si="132"/>
        <v>612.66947950480369</v>
      </c>
      <c r="FQ161" s="74">
        <f t="shared" ca="1" si="133"/>
        <v>741.40671867046819</v>
      </c>
      <c r="FR161" s="74">
        <f t="shared" ca="1" si="134"/>
        <v>818.59058059070992</v>
      </c>
      <c r="FS161" s="74">
        <f t="shared" ca="1" si="135"/>
        <v>1020.9981465536181</v>
      </c>
      <c r="FT161" s="74">
        <f t="shared" ca="1" si="136"/>
        <v>1359.577422105433</v>
      </c>
      <c r="FU161" s="74">
        <f t="shared" ca="1" si="137"/>
        <v>1524.3131523724935</v>
      </c>
      <c r="FV161" s="74">
        <f t="shared" ca="1" si="138"/>
        <v>1774.8121711863009</v>
      </c>
      <c r="FW161" s="74">
        <f t="shared" ca="1" si="139"/>
        <v>1636.5106584524158</v>
      </c>
      <c r="FX161" s="74">
        <f t="shared" ca="1" si="140"/>
        <v>1823.4748921896883</v>
      </c>
      <c r="FY161" s="74">
        <f t="shared" ca="1" si="141"/>
        <v>2070.00302938608</v>
      </c>
      <c r="FZ161" s="74">
        <f t="shared" ca="1" si="142"/>
        <v>2138.9762709441434</v>
      </c>
      <c r="GA161" s="37"/>
      <c r="GB161" s="74">
        <f t="shared" ca="1" si="143"/>
        <v>80.298940059444604</v>
      </c>
      <c r="GC161" s="74">
        <f t="shared" ca="1" si="144"/>
        <v>-169.48897586100031</v>
      </c>
      <c r="GD161" s="74">
        <f t="shared" ca="1" si="94"/>
        <v>-363.81841609923487</v>
      </c>
      <c r="GE161" s="74">
        <f t="shared" ca="1" si="95"/>
        <v>-599.26748379689241</v>
      </c>
      <c r="GF161" s="74">
        <f t="shared" ca="1" si="96"/>
        <v>-430.73585661606774</v>
      </c>
      <c r="GG161" s="74">
        <f t="shared" ca="1" si="97"/>
        <v>-114.45280623812198</v>
      </c>
      <c r="GH161" s="74">
        <f t="shared" ca="1" si="98"/>
        <v>-49.890673457672932</v>
      </c>
      <c r="GI161" s="74">
        <f t="shared" ca="1" si="99"/>
        <v>122.8316485031169</v>
      </c>
      <c r="GJ161" s="74">
        <f t="shared" ca="1" si="100"/>
        <v>-80.268785567944235</v>
      </c>
      <c r="GK161" s="74">
        <f t="shared" ca="1" si="101"/>
        <v>64.169804893694248</v>
      </c>
      <c r="GL161" s="74">
        <f t="shared" ca="1" si="102"/>
        <v>144.64779404696338</v>
      </c>
      <c r="GM161" s="74">
        <f t="shared" ca="1" si="103"/>
        <v>289.46749393343788</v>
      </c>
      <c r="GN161" s="74">
        <f t="shared" ca="1" si="104"/>
        <v>605.03037341914387</v>
      </c>
      <c r="GO161" s="74">
        <f t="shared" ca="1" si="105"/>
        <v>782.76289556493384</v>
      </c>
      <c r="GP161" s="74">
        <f t="shared" ca="1" si="106"/>
        <v>612.66947950480369</v>
      </c>
      <c r="GQ161" s="74">
        <f t="shared" ca="1" si="107"/>
        <v>741.40671867046819</v>
      </c>
      <c r="GR161" s="74">
        <f t="shared" ca="1" si="108"/>
        <v>818.59058059070992</v>
      </c>
      <c r="GS161" s="74">
        <f t="shared" ca="1" si="109"/>
        <v>1020.9981465536181</v>
      </c>
      <c r="GT161" s="74">
        <f t="shared" ca="1" si="110"/>
        <v>1359.577422105433</v>
      </c>
      <c r="GU161" s="74">
        <f t="shared" ca="1" si="111"/>
        <v>1524.3131523724935</v>
      </c>
      <c r="GV161" s="74">
        <f t="shared" ca="1" si="112"/>
        <v>1774.8121711863009</v>
      </c>
      <c r="GW161" s="74">
        <f t="shared" ca="1" si="155"/>
        <v>1636.5106584524158</v>
      </c>
      <c r="GX161" s="74">
        <f t="shared" ca="1" si="114"/>
        <v>1823.4748921896883</v>
      </c>
      <c r="GY161" s="74">
        <f t="shared" ca="1" si="115"/>
        <v>2070.00302938608</v>
      </c>
      <c r="GZ161" s="74">
        <f t="shared" ca="1" si="116"/>
        <v>2138.9762709441434</v>
      </c>
      <c r="HA161" s="37"/>
      <c r="HB161" s="74">
        <f t="shared" ca="1" si="147"/>
        <v>-430.73585661606774</v>
      </c>
      <c r="HC161" s="74">
        <f t="shared" ca="1" si="145"/>
        <v>-430.73585661606774</v>
      </c>
      <c r="HD161" s="74">
        <f t="shared" ca="1" si="146"/>
        <v>0</v>
      </c>
      <c r="HE161" s="5"/>
      <c r="HF161" s="37">
        <f t="shared" ref="HF161:HF169" si="157">HF160</f>
        <v>0.38888888888888884</v>
      </c>
      <c r="HG161" s="37">
        <f>$HG$68</f>
        <v>-7.7777777777777779E-2</v>
      </c>
      <c r="HH161" s="19">
        <f>IF(C$11="x",0,Satokasvi!$H$6*(1+$HF161)*(1+_xlfn.XLOOKUP($HG161,$HG$67:$HG$76,HH$67:HH$76)))</f>
        <v>3445.2160493827159</v>
      </c>
      <c r="HI161" s="35">
        <f>IF(D$11="x",0,Satokasvi!$H$6*(1+$HF161)*(1+_xlfn.XLOOKUP($HG161,$HG$67:$HG$76,HI$67:HI$76)))</f>
        <v>3418.2098765432097</v>
      </c>
      <c r="HJ161" s="35">
        <f>IF(E$11="x",0,Satokasvi!$H$6*(1+$HF161)*(1+_xlfn.XLOOKUP($HG161,$HG$67:$HG$76,HJ$67:HJ$76)))</f>
        <v>3391.2037037037039</v>
      </c>
      <c r="HK161" s="35">
        <f>IF(F$11="x",0,Satokasvi!$H$6*(1+$HF161)*(1+_xlfn.XLOOKUP($HG161,$HG$67:$HG$76,HK$67:HK$76)))</f>
        <v>3364.1975308641977</v>
      </c>
      <c r="HL161" s="35">
        <f>IF(G$11="x",0,Satokasvi!$H$6*(1+$HF161)*(1+_xlfn.XLOOKUP($HG161,$HG$67:$HG$76,HL$67:HL$76)))</f>
        <v>3337.1913580246915</v>
      </c>
      <c r="HM161" s="35">
        <f>IF(H$11="x",0,Satokasvi!$H$6*(1+$HF161)*(1+_xlfn.XLOOKUP($HG161,$HG$67:$HG$76,HM$67:HM$76)))</f>
        <v>3310.1851851851852</v>
      </c>
      <c r="HN161" s="35">
        <f>IF(I$11="x",0,Satokasvi!$H$6*(1+$HF161)*(1+_xlfn.XLOOKUP($HG161,$HG$67:$HG$76,HN$67:HN$76)))</f>
        <v>3283.179012345679</v>
      </c>
      <c r="HO161" s="35">
        <f>IF(J$11="x",0,Satokasvi!$H$6*(1+$HF161)*(1+_xlfn.XLOOKUP($HG161,$HG$67:$HG$76,HO$67:HO$76)))</f>
        <v>3256.1728395061727</v>
      </c>
      <c r="HP161" s="35">
        <f>IF(K$11="x",0,Satokasvi!$H$6*(1+$HF161)*(1+_xlfn.XLOOKUP($HG161,$HG$67:$HG$76,HP$67:HP$76)))</f>
        <v>3229.166666666667</v>
      </c>
      <c r="HQ161" s="35">
        <f>IF(L$11="x",0,Satokasvi!$H$6*(1+$HF161)*(1+_xlfn.XLOOKUP($HG161,$HG$67:$HG$76,HQ$67:HQ$76)))</f>
        <v>3202.1604938271607</v>
      </c>
      <c r="HR161" s="35">
        <f>IF(M$11="x",0,Satokasvi!$H$6*(1+$HF161)*(1+_xlfn.XLOOKUP($HG161,$HG$67:$HG$76,HR$67:HR$76)))</f>
        <v>3202.1604938271607</v>
      </c>
      <c r="HS161" s="35">
        <f>IF(N$11="x",0,Satokasvi!$H$6*(1+$HF161)*(1+_xlfn.XLOOKUP($HG161,$HG$67:$HG$76,HS$67:HS$76)))</f>
        <v>3202.1604938271607</v>
      </c>
      <c r="HT161" s="35">
        <f>IF(O$11="x",0,Satokasvi!$H$6*(1+$HF161)*(1+_xlfn.XLOOKUP($HG161,$HG$67:$HG$76,HT$67:HT$76)))</f>
        <v>3202.1604938271607</v>
      </c>
      <c r="HU161" s="35">
        <f>IF(P$11="x",0,Satokasvi!$H$6*(1+$HF161)*(1+_xlfn.XLOOKUP($HG161,$HG$67:$HG$76,HU$67:HU$76)))</f>
        <v>3202.1604938271607</v>
      </c>
      <c r="HV161" s="35">
        <f>IF(Q$11="x",0,Satokasvi!$H$6*(1+$HF161)*(1+_xlfn.XLOOKUP($HG161,$HG$67:$HG$76,HV$67:HV$76)))</f>
        <v>3202.1604938271607</v>
      </c>
      <c r="HW161" s="35">
        <f>IF(R$11="x",0,Satokasvi!$H$6*(1+$HF161)*(1+_xlfn.XLOOKUP($HG161,$HG$67:$HG$76,HW$67:HW$76)))</f>
        <v>3202.1604938271607</v>
      </c>
      <c r="HX161" s="35">
        <f>IF(S$11="x",0,Satokasvi!$H$6*(1+$HF161)*(1+_xlfn.XLOOKUP($HG161,$HG$67:$HG$76,HX$67:HX$76)))</f>
        <v>3202.1604938271607</v>
      </c>
      <c r="HY161" s="35">
        <f>IF(T$11="x",0,Satokasvi!$H$6*(1+$HF161)*(1+_xlfn.XLOOKUP($HG161,$HG$67:$HG$76,HY$67:HY$76)))</f>
        <v>3202.1604938271607</v>
      </c>
      <c r="HZ161" s="35">
        <f>IF(U$11="x",0,Satokasvi!$H$6*(1+$HF161)*(1+_xlfn.XLOOKUP($HG161,$HG$67:$HG$76,HZ$67:HZ$76)))</f>
        <v>3202.1604938271607</v>
      </c>
      <c r="IA161" s="35">
        <f>IF(V$11="x",0,Satokasvi!$H$6*(1+$HF161)*(1+_xlfn.XLOOKUP($HG161,$HG$67:$HG$76,IA$67:IA$76)))</f>
        <v>3202.1604938271607</v>
      </c>
      <c r="IB161" s="35">
        <f>IF(W$11="x",0,Satokasvi!$H$6*(1+$HF161)*(1+_xlfn.XLOOKUP($HG161,$HG$67:$HG$76,IB$67:IB$76)))</f>
        <v>3202.1604938271607</v>
      </c>
      <c r="IC161" s="35">
        <f>IF(X$11="x",0,Satokasvi!$H$6*(1+$HF161)*(1+_xlfn.XLOOKUP($HG161,$HG$67:$HG$76,IC$67:IC$76)))</f>
        <v>3202.1604938271607</v>
      </c>
      <c r="ID161" s="35">
        <f>IF(Y$11="x",0,Satokasvi!$H$6*(1+$HF161)*(1+_xlfn.XLOOKUP($HG161,$HG$67:$HG$76,ID$67:ID$76)))</f>
        <v>3202.1604938271607</v>
      </c>
      <c r="IE161" s="35">
        <f>IF(Z$11="x",0,Satokasvi!$H$6*(1+$HF161)*(1+_xlfn.XLOOKUP($HG161,$HG$67:$HG$76,IE$67:IE$76)))</f>
        <v>3202.1604938271607</v>
      </c>
      <c r="IF161" s="35">
        <f>IF(AA$11="x",0,Satokasvi!$H$6*(1+$HF161)*(1+_xlfn.XLOOKUP($HG161,$HG$67:$HG$76,IF$67:IF$76)))</f>
        <v>3202.1604938271607</v>
      </c>
    </row>
    <row r="162" spans="2:240" ht="15" thickTop="1" x14ac:dyDescent="0.35">
      <c r="HF162" s="37">
        <f t="shared" si="157"/>
        <v>0.38888888888888884</v>
      </c>
      <c r="HG162" s="37">
        <f>$HG$69</f>
        <v>-5.5555555555555552E-2</v>
      </c>
      <c r="HH162" s="19">
        <f>IF(C$11="x",0,Satokasvi!$H$6*(1+$HF162)*(1+_xlfn.XLOOKUP($HG162,$HG$67:$HG$76,HH$67:HH$76)))</f>
        <v>3452.9320987654323</v>
      </c>
      <c r="HI162" s="35">
        <f>IF(D$11="x",0,Satokasvi!$H$6*(1+$HF162)*(1+_xlfn.XLOOKUP($HG162,$HG$67:$HG$76,HI$67:HI$76)))</f>
        <v>3433.641975308642</v>
      </c>
      <c r="HJ162" s="35">
        <f>IF(E$11="x",0,Satokasvi!$H$6*(1+$HF162)*(1+_xlfn.XLOOKUP($HG162,$HG$67:$HG$76,HJ$67:HJ$76)))</f>
        <v>3414.3518518518522</v>
      </c>
      <c r="HK162" s="35">
        <f>IF(F$11="x",0,Satokasvi!$H$6*(1+$HF162)*(1+_xlfn.XLOOKUP($HG162,$HG$67:$HG$76,HK$67:HK$76)))</f>
        <v>3395.0617283950614</v>
      </c>
      <c r="HL162" s="35">
        <f>IF(G$11="x",0,Satokasvi!$H$6*(1+$HF162)*(1+_xlfn.XLOOKUP($HG162,$HG$67:$HG$76,HL$67:HL$76)))</f>
        <v>3375.7716049382716</v>
      </c>
      <c r="HM162" s="35">
        <f>IF(H$11="x",0,Satokasvi!$H$6*(1+$HF162)*(1+_xlfn.XLOOKUP($HG162,$HG$67:$HG$76,HM$67:HM$76)))</f>
        <v>3356.4814814814813</v>
      </c>
      <c r="HN162" s="35">
        <f>IF(I$11="x",0,Satokasvi!$H$6*(1+$HF162)*(1+_xlfn.XLOOKUP($HG162,$HG$67:$HG$76,HN$67:HN$76)))</f>
        <v>3337.1913580246915</v>
      </c>
      <c r="HO162" s="35">
        <f>IF(J$11="x",0,Satokasvi!$H$6*(1+$HF162)*(1+_xlfn.XLOOKUP($HG162,$HG$67:$HG$76,HO$67:HO$76)))</f>
        <v>3317.9012345679012</v>
      </c>
      <c r="HP162" s="35">
        <f>IF(K$11="x",0,Satokasvi!$H$6*(1+$HF162)*(1+_xlfn.XLOOKUP($HG162,$HG$67:$HG$76,HP$67:HP$76)))</f>
        <v>3298.6111111111109</v>
      </c>
      <c r="HQ162" s="35">
        <f>IF(L$11="x",0,Satokasvi!$H$6*(1+$HF162)*(1+_xlfn.XLOOKUP($HG162,$HG$67:$HG$76,HQ$67:HQ$76)))</f>
        <v>3279.320987654321</v>
      </c>
      <c r="HR162" s="35">
        <f>IF(M$11="x",0,Satokasvi!$H$6*(1+$HF162)*(1+_xlfn.XLOOKUP($HG162,$HG$67:$HG$76,HR$67:HR$76)))</f>
        <v>3279.320987654321</v>
      </c>
      <c r="HS162" s="35">
        <f>IF(N$11="x",0,Satokasvi!$H$6*(1+$HF162)*(1+_xlfn.XLOOKUP($HG162,$HG$67:$HG$76,HS$67:HS$76)))</f>
        <v>3279.320987654321</v>
      </c>
      <c r="HT162" s="35">
        <f>IF(O$11="x",0,Satokasvi!$H$6*(1+$HF162)*(1+_xlfn.XLOOKUP($HG162,$HG$67:$HG$76,HT$67:HT$76)))</f>
        <v>3279.320987654321</v>
      </c>
      <c r="HU162" s="35">
        <f>IF(P$11="x",0,Satokasvi!$H$6*(1+$HF162)*(1+_xlfn.XLOOKUP($HG162,$HG$67:$HG$76,HU$67:HU$76)))</f>
        <v>3279.320987654321</v>
      </c>
      <c r="HV162" s="35">
        <f>IF(Q$11="x",0,Satokasvi!$H$6*(1+$HF162)*(1+_xlfn.XLOOKUP($HG162,$HG$67:$HG$76,HV$67:HV$76)))</f>
        <v>3279.320987654321</v>
      </c>
      <c r="HW162" s="35">
        <f>IF(R$11="x",0,Satokasvi!$H$6*(1+$HF162)*(1+_xlfn.XLOOKUP($HG162,$HG$67:$HG$76,HW$67:HW$76)))</f>
        <v>3279.320987654321</v>
      </c>
      <c r="HX162" s="35">
        <f>IF(S$11="x",0,Satokasvi!$H$6*(1+$HF162)*(1+_xlfn.XLOOKUP($HG162,$HG$67:$HG$76,HX$67:HX$76)))</f>
        <v>3279.320987654321</v>
      </c>
      <c r="HY162" s="35">
        <f>IF(T$11="x",0,Satokasvi!$H$6*(1+$HF162)*(1+_xlfn.XLOOKUP($HG162,$HG$67:$HG$76,HY$67:HY$76)))</f>
        <v>3279.320987654321</v>
      </c>
      <c r="HZ162" s="35">
        <f>IF(U$11="x",0,Satokasvi!$H$6*(1+$HF162)*(1+_xlfn.XLOOKUP($HG162,$HG$67:$HG$76,HZ$67:HZ$76)))</f>
        <v>3279.320987654321</v>
      </c>
      <c r="IA162" s="35">
        <f>IF(V$11="x",0,Satokasvi!$H$6*(1+$HF162)*(1+_xlfn.XLOOKUP($HG162,$HG$67:$HG$76,IA$67:IA$76)))</f>
        <v>3279.320987654321</v>
      </c>
      <c r="IB162" s="35">
        <f>IF(W$11="x",0,Satokasvi!$H$6*(1+$HF162)*(1+_xlfn.XLOOKUP($HG162,$HG$67:$HG$76,IB$67:IB$76)))</f>
        <v>3279.320987654321</v>
      </c>
      <c r="IC162" s="35">
        <f>IF(X$11="x",0,Satokasvi!$H$6*(1+$HF162)*(1+_xlfn.XLOOKUP($HG162,$HG$67:$HG$76,IC$67:IC$76)))</f>
        <v>3279.320987654321</v>
      </c>
      <c r="ID162" s="35">
        <f>IF(Y$11="x",0,Satokasvi!$H$6*(1+$HF162)*(1+_xlfn.XLOOKUP($HG162,$HG$67:$HG$76,ID$67:ID$76)))</f>
        <v>3279.320987654321</v>
      </c>
      <c r="IE162" s="35">
        <f>IF(Z$11="x",0,Satokasvi!$H$6*(1+$HF162)*(1+_xlfn.XLOOKUP($HG162,$HG$67:$HG$76,IE$67:IE$76)))</f>
        <v>3279.320987654321</v>
      </c>
      <c r="IF162" s="35">
        <f>IF(AA$11="x",0,Satokasvi!$H$6*(1+$HF162)*(1+_xlfn.XLOOKUP($HG162,$HG$67:$HG$76,IF$67:IF$76)))</f>
        <v>3279.320987654321</v>
      </c>
    </row>
    <row r="163" spans="2:240" x14ac:dyDescent="0.35">
      <c r="HF163" s="37">
        <f>HF162</f>
        <v>0.38888888888888884</v>
      </c>
      <c r="HG163" s="37">
        <f>$HG$70</f>
        <v>-3.3333333333333326E-2</v>
      </c>
      <c r="HH163" s="19">
        <f>IF(C$11="x",0,Satokasvi!$H$6*(1+$HF163)*(1+_xlfn.XLOOKUP($HG163,$HG$67:$HG$76,HH$67:HH$76)))</f>
        <v>3460.6481481481483</v>
      </c>
      <c r="HI163" s="35">
        <f>IF(D$11="x",0,Satokasvi!$H$6*(1+$HF163)*(1+_xlfn.XLOOKUP($HG163,$HG$67:$HG$76,HI$67:HI$76)))</f>
        <v>3449.0740740740739</v>
      </c>
      <c r="HJ163" s="35">
        <f>IF(E$11="x",0,Satokasvi!$H$6*(1+$HF163)*(1+_xlfn.XLOOKUP($HG163,$HG$67:$HG$76,HJ$67:HJ$76)))</f>
        <v>3437.5</v>
      </c>
      <c r="HK163" s="35">
        <f>IF(F$11="x",0,Satokasvi!$H$6*(1+$HF163)*(1+_xlfn.XLOOKUP($HG163,$HG$67:$HG$76,HK$67:HK$76)))</f>
        <v>3425.9259259259261</v>
      </c>
      <c r="HL163" s="35">
        <f>IF(G$11="x",0,Satokasvi!$H$6*(1+$HF163)*(1+_xlfn.XLOOKUP($HG163,$HG$67:$HG$76,HL$67:HL$76)))</f>
        <v>3414.3518518518522</v>
      </c>
      <c r="HM163" s="35">
        <f>IF(H$11="x",0,Satokasvi!$H$6*(1+$HF163)*(1+_xlfn.XLOOKUP($HG163,$HG$67:$HG$76,HM$67:HM$76)))</f>
        <v>3402.7777777777778</v>
      </c>
      <c r="HN163" s="35">
        <f>IF(I$11="x",0,Satokasvi!$H$6*(1+$HF163)*(1+_xlfn.XLOOKUP($HG163,$HG$67:$HG$76,HN$67:HN$76)))</f>
        <v>3391.2037037037039</v>
      </c>
      <c r="HO163" s="35">
        <f>IF(J$11="x",0,Satokasvi!$H$6*(1+$HF163)*(1+_xlfn.XLOOKUP($HG163,$HG$67:$HG$76,HO$67:HO$76)))</f>
        <v>3379.6296296296296</v>
      </c>
      <c r="HP163" s="35">
        <f>IF(K$11="x",0,Satokasvi!$H$6*(1+$HF163)*(1+_xlfn.XLOOKUP($HG163,$HG$67:$HG$76,HP$67:HP$76)))</f>
        <v>3368.0555555555552</v>
      </c>
      <c r="HQ163" s="35">
        <f>IF(L$11="x",0,Satokasvi!$H$6*(1+$HF163)*(1+_xlfn.XLOOKUP($HG163,$HG$67:$HG$76,HQ$67:HQ$76)))</f>
        <v>3356.4814814814813</v>
      </c>
      <c r="HR163" s="35">
        <f>IF(M$11="x",0,Satokasvi!$H$6*(1+$HF163)*(1+_xlfn.XLOOKUP($HG163,$HG$67:$HG$76,HR$67:HR$76)))</f>
        <v>3356.4814814814813</v>
      </c>
      <c r="HS163" s="35">
        <f>IF(N$11="x",0,Satokasvi!$H$6*(1+$HF163)*(1+_xlfn.XLOOKUP($HG163,$HG$67:$HG$76,HS$67:HS$76)))</f>
        <v>3356.4814814814813</v>
      </c>
      <c r="HT163" s="35">
        <f>IF(O$11="x",0,Satokasvi!$H$6*(1+$HF163)*(1+_xlfn.XLOOKUP($HG163,$HG$67:$HG$76,HT$67:HT$76)))</f>
        <v>3356.4814814814813</v>
      </c>
      <c r="HU163" s="35">
        <f>IF(P$11="x",0,Satokasvi!$H$6*(1+$HF163)*(1+_xlfn.XLOOKUP($HG163,$HG$67:$HG$76,HU$67:HU$76)))</f>
        <v>3356.4814814814813</v>
      </c>
      <c r="HV163" s="35">
        <f>IF(Q$11="x",0,Satokasvi!$H$6*(1+$HF163)*(1+_xlfn.XLOOKUP($HG163,$HG$67:$HG$76,HV$67:HV$76)))</f>
        <v>3356.4814814814813</v>
      </c>
      <c r="HW163" s="35">
        <f>IF(R$11="x",0,Satokasvi!$H$6*(1+$HF163)*(1+_xlfn.XLOOKUP($HG163,$HG$67:$HG$76,HW$67:HW$76)))</f>
        <v>3356.4814814814813</v>
      </c>
      <c r="HX163" s="35">
        <f>IF(S$11="x",0,Satokasvi!$H$6*(1+$HF163)*(1+_xlfn.XLOOKUP($HG163,$HG$67:$HG$76,HX$67:HX$76)))</f>
        <v>3356.4814814814813</v>
      </c>
      <c r="HY163" s="35">
        <f>IF(T$11="x",0,Satokasvi!$H$6*(1+$HF163)*(1+_xlfn.XLOOKUP($HG163,$HG$67:$HG$76,HY$67:HY$76)))</f>
        <v>3356.4814814814813</v>
      </c>
      <c r="HZ163" s="35">
        <f>IF(U$11="x",0,Satokasvi!$H$6*(1+$HF163)*(1+_xlfn.XLOOKUP($HG163,$HG$67:$HG$76,HZ$67:HZ$76)))</f>
        <v>3356.4814814814813</v>
      </c>
      <c r="IA163" s="35">
        <f>IF(V$11="x",0,Satokasvi!$H$6*(1+$HF163)*(1+_xlfn.XLOOKUP($HG163,$HG$67:$HG$76,IA$67:IA$76)))</f>
        <v>3356.4814814814813</v>
      </c>
      <c r="IB163" s="35">
        <f>IF(W$11="x",0,Satokasvi!$H$6*(1+$HF163)*(1+_xlfn.XLOOKUP($HG163,$HG$67:$HG$76,IB$67:IB$76)))</f>
        <v>3356.4814814814813</v>
      </c>
      <c r="IC163" s="35">
        <f>IF(X$11="x",0,Satokasvi!$H$6*(1+$HF163)*(1+_xlfn.XLOOKUP($HG163,$HG$67:$HG$76,IC$67:IC$76)))</f>
        <v>3356.4814814814813</v>
      </c>
      <c r="ID163" s="35">
        <f>IF(Y$11="x",0,Satokasvi!$H$6*(1+$HF163)*(1+_xlfn.XLOOKUP($HG163,$HG$67:$HG$76,ID$67:ID$76)))</f>
        <v>3356.4814814814813</v>
      </c>
      <c r="IE163" s="35">
        <f>IF(Z$11="x",0,Satokasvi!$H$6*(1+$HF163)*(1+_xlfn.XLOOKUP($HG163,$HG$67:$HG$76,IE$67:IE$76)))</f>
        <v>3356.4814814814813</v>
      </c>
      <c r="IF163" s="35">
        <f>IF(AA$11="x",0,Satokasvi!$H$6*(1+$HF163)*(1+_xlfn.XLOOKUP($HG163,$HG$67:$HG$76,IF$67:IF$76)))</f>
        <v>3356.4814814814813</v>
      </c>
    </row>
    <row r="164" spans="2:240" x14ac:dyDescent="0.35">
      <c r="HF164" s="37">
        <f>HF163</f>
        <v>0.38888888888888884</v>
      </c>
      <c r="HG164" s="37">
        <f>$HG$71</f>
        <v>-1.1111111111111103E-2</v>
      </c>
      <c r="HH164" s="19">
        <f>IF(C$11="x",0,Satokasvi!$H$6*(1+$HF164)*(1+_xlfn.XLOOKUP($HG164,$HG$67:$HG$76,HH$67:HH$76)))</f>
        <v>3468.3641975308642</v>
      </c>
      <c r="HI164" s="35">
        <f>IF(D$11="x",0,Satokasvi!$H$6*(1+$HF164)*(1+_xlfn.XLOOKUP($HG164,$HG$67:$HG$76,HI$67:HI$76)))</f>
        <v>3464.5061728395062</v>
      </c>
      <c r="HJ164" s="35">
        <f>IF(E$11="x",0,Satokasvi!$H$6*(1+$HF164)*(1+_xlfn.XLOOKUP($HG164,$HG$67:$HG$76,HJ$67:HJ$76)))</f>
        <v>3460.6481481481483</v>
      </c>
      <c r="HK164" s="35">
        <f>IF(F$11="x",0,Satokasvi!$H$6*(1+$HF164)*(1+_xlfn.XLOOKUP($HG164,$HG$67:$HG$76,HK$67:HK$76)))</f>
        <v>3456.7901234567898</v>
      </c>
      <c r="HL164" s="35">
        <f>IF(G$11="x",0,Satokasvi!$H$6*(1+$HF164)*(1+_xlfn.XLOOKUP($HG164,$HG$67:$HG$76,HL$67:HL$76)))</f>
        <v>3452.9320987654323</v>
      </c>
      <c r="HM164" s="35">
        <f>IF(H$11="x",0,Satokasvi!$H$6*(1+$HF164)*(1+_xlfn.XLOOKUP($HG164,$HG$67:$HG$76,HM$67:HM$76)))</f>
        <v>3449.0740740740739</v>
      </c>
      <c r="HN164" s="35">
        <f>IF(I$11="x",0,Satokasvi!$H$6*(1+$HF164)*(1+_xlfn.XLOOKUP($HG164,$HG$67:$HG$76,HN$67:HN$76)))</f>
        <v>3445.2160493827159</v>
      </c>
      <c r="HO164" s="35">
        <f>IF(J$11="x",0,Satokasvi!$H$6*(1+$HF164)*(1+_xlfn.XLOOKUP($HG164,$HG$67:$HG$76,HO$67:HO$76)))</f>
        <v>3441.358024691358</v>
      </c>
      <c r="HP164" s="35">
        <f>IF(K$11="x",0,Satokasvi!$H$6*(1+$HF164)*(1+_xlfn.XLOOKUP($HG164,$HG$67:$HG$76,HP$67:HP$76)))</f>
        <v>3437.5</v>
      </c>
      <c r="HQ164" s="35">
        <f>IF(L$11="x",0,Satokasvi!$H$6*(1+$HF164)*(1+_xlfn.XLOOKUP($HG164,$HG$67:$HG$76,HQ$67:HQ$76)))</f>
        <v>3433.641975308642</v>
      </c>
      <c r="HR164" s="35">
        <f>IF(M$11="x",0,Satokasvi!$H$6*(1+$HF164)*(1+_xlfn.XLOOKUP($HG164,$HG$67:$HG$76,HR$67:HR$76)))</f>
        <v>3433.641975308642</v>
      </c>
      <c r="HS164" s="35">
        <f>IF(N$11="x",0,Satokasvi!$H$6*(1+$HF164)*(1+_xlfn.XLOOKUP($HG164,$HG$67:$HG$76,HS$67:HS$76)))</f>
        <v>3433.641975308642</v>
      </c>
      <c r="HT164" s="35">
        <f>IF(O$11="x",0,Satokasvi!$H$6*(1+$HF164)*(1+_xlfn.XLOOKUP($HG164,$HG$67:$HG$76,HT$67:HT$76)))</f>
        <v>3433.641975308642</v>
      </c>
      <c r="HU164" s="35">
        <f>IF(P$11="x",0,Satokasvi!$H$6*(1+$HF164)*(1+_xlfn.XLOOKUP($HG164,$HG$67:$HG$76,HU$67:HU$76)))</f>
        <v>3433.641975308642</v>
      </c>
      <c r="HV164" s="35">
        <f>IF(Q$11="x",0,Satokasvi!$H$6*(1+$HF164)*(1+_xlfn.XLOOKUP($HG164,$HG$67:$HG$76,HV$67:HV$76)))</f>
        <v>3433.641975308642</v>
      </c>
      <c r="HW164" s="35">
        <f>IF(R$11="x",0,Satokasvi!$H$6*(1+$HF164)*(1+_xlfn.XLOOKUP($HG164,$HG$67:$HG$76,HW$67:HW$76)))</f>
        <v>3433.641975308642</v>
      </c>
      <c r="HX164" s="35">
        <f>IF(S$11="x",0,Satokasvi!$H$6*(1+$HF164)*(1+_xlfn.XLOOKUP($HG164,$HG$67:$HG$76,HX$67:HX$76)))</f>
        <v>3433.641975308642</v>
      </c>
      <c r="HY164" s="35">
        <f>IF(T$11="x",0,Satokasvi!$H$6*(1+$HF164)*(1+_xlfn.XLOOKUP($HG164,$HG$67:$HG$76,HY$67:HY$76)))</f>
        <v>3433.641975308642</v>
      </c>
      <c r="HZ164" s="35">
        <f>IF(U$11="x",0,Satokasvi!$H$6*(1+$HF164)*(1+_xlfn.XLOOKUP($HG164,$HG$67:$HG$76,HZ$67:HZ$76)))</f>
        <v>3433.641975308642</v>
      </c>
      <c r="IA164" s="35">
        <f>IF(V$11="x",0,Satokasvi!$H$6*(1+$HF164)*(1+_xlfn.XLOOKUP($HG164,$HG$67:$HG$76,IA$67:IA$76)))</f>
        <v>3433.641975308642</v>
      </c>
      <c r="IB164" s="35">
        <f>IF(W$11="x",0,Satokasvi!$H$6*(1+$HF164)*(1+_xlfn.XLOOKUP($HG164,$HG$67:$HG$76,IB$67:IB$76)))</f>
        <v>3433.641975308642</v>
      </c>
      <c r="IC164" s="35">
        <f>IF(X$11="x",0,Satokasvi!$H$6*(1+$HF164)*(1+_xlfn.XLOOKUP($HG164,$HG$67:$HG$76,IC$67:IC$76)))</f>
        <v>3433.641975308642</v>
      </c>
      <c r="ID164" s="35">
        <f>IF(Y$11="x",0,Satokasvi!$H$6*(1+$HF164)*(1+_xlfn.XLOOKUP($HG164,$HG$67:$HG$76,ID$67:ID$76)))</f>
        <v>3433.641975308642</v>
      </c>
      <c r="IE164" s="35">
        <f>IF(Z$11="x",0,Satokasvi!$H$6*(1+$HF164)*(1+_xlfn.XLOOKUP($HG164,$HG$67:$HG$76,IE$67:IE$76)))</f>
        <v>3433.641975308642</v>
      </c>
      <c r="IF164" s="35">
        <f>IF(AA$11="x",0,Satokasvi!$H$6*(1+$HF164)*(1+_xlfn.XLOOKUP($HG164,$HG$67:$HG$76,IF$67:IF$76)))</f>
        <v>3433.641975308642</v>
      </c>
    </row>
    <row r="165" spans="2:240" x14ac:dyDescent="0.35">
      <c r="HF165" s="37">
        <f>HF164</f>
        <v>0.38888888888888884</v>
      </c>
      <c r="HG165" s="37">
        <f>$HG$72</f>
        <v>1.111111111111112E-2</v>
      </c>
      <c r="HH165" s="19">
        <f>IF(C$11="x",0,Satokasvi!$H$6*(1+$HF165)*(1+_xlfn.XLOOKUP($HG165,$HG$67:$HG$76,HH$67:HH$76)))</f>
        <v>3476.0802469135801</v>
      </c>
      <c r="HI165" s="35">
        <f>IF(D$11="x",0,Satokasvi!$H$6*(1+$HF165)*(1+_xlfn.XLOOKUP($HG165,$HG$67:$HG$76,HI$67:HI$76)))</f>
        <v>3479.9382716049381</v>
      </c>
      <c r="HJ165" s="35">
        <f>IF(E$11="x",0,Satokasvi!$H$6*(1+$HF165)*(1+_xlfn.XLOOKUP($HG165,$HG$67:$HG$76,HJ$67:HJ$76)))</f>
        <v>3483.7962962962965</v>
      </c>
      <c r="HK165" s="35">
        <f>IF(F$11="x",0,Satokasvi!$H$6*(1+$HF165)*(1+_xlfn.XLOOKUP($HG165,$HG$67:$HG$76,HK$67:HK$76)))</f>
        <v>3487.6543209876545</v>
      </c>
      <c r="HL165" s="35">
        <f>IF(G$11="x",0,Satokasvi!$H$6*(1+$HF165)*(1+_xlfn.XLOOKUP($HG165,$HG$67:$HG$76,HL$67:HL$76)))</f>
        <v>3491.512345679012</v>
      </c>
      <c r="HM165" s="35">
        <f>IF(H$11="x",0,Satokasvi!$H$6*(1+$HF165)*(1+_xlfn.XLOOKUP($HG165,$HG$67:$HG$76,HM$67:HM$76)))</f>
        <v>3495.37037037037</v>
      </c>
      <c r="HN165" s="35">
        <f>IF(I$11="x",0,Satokasvi!$H$6*(1+$HF165)*(1+_xlfn.XLOOKUP($HG165,$HG$67:$HG$76,HN$67:HN$76)))</f>
        <v>3499.2283950617289</v>
      </c>
      <c r="HO165" s="35">
        <f>IF(J$11="x",0,Satokasvi!$H$6*(1+$HF165)*(1+_xlfn.XLOOKUP($HG165,$HG$67:$HG$76,HO$67:HO$76)))</f>
        <v>3503.0864197530864</v>
      </c>
      <c r="HP165" s="35">
        <f>IF(K$11="x",0,Satokasvi!$H$6*(1+$HF165)*(1+_xlfn.XLOOKUP($HG165,$HG$67:$HG$76,HP$67:HP$76)))</f>
        <v>3506.9444444444443</v>
      </c>
      <c r="HQ165" s="35">
        <f>IF(L$11="x",0,Satokasvi!$H$6*(1+$HF165)*(1+_xlfn.XLOOKUP($HG165,$HG$67:$HG$76,HQ$67:HQ$76)))</f>
        <v>3510.8024691358023</v>
      </c>
      <c r="HR165" s="35">
        <f>IF(M$11="x",0,Satokasvi!$H$6*(1+$HF165)*(1+_xlfn.XLOOKUP($HG165,$HG$67:$HG$76,HR$67:HR$76)))</f>
        <v>3510.8024691358023</v>
      </c>
      <c r="HS165" s="35">
        <f>IF(N$11="x",0,Satokasvi!$H$6*(1+$HF165)*(1+_xlfn.XLOOKUP($HG165,$HG$67:$HG$76,HS$67:HS$76)))</f>
        <v>3510.8024691358023</v>
      </c>
      <c r="HT165" s="35">
        <f>IF(O$11="x",0,Satokasvi!$H$6*(1+$HF165)*(1+_xlfn.XLOOKUP($HG165,$HG$67:$HG$76,HT$67:HT$76)))</f>
        <v>3510.8024691358023</v>
      </c>
      <c r="HU165" s="35">
        <f>IF(P$11="x",0,Satokasvi!$H$6*(1+$HF165)*(1+_xlfn.XLOOKUP($HG165,$HG$67:$HG$76,HU$67:HU$76)))</f>
        <v>3510.8024691358023</v>
      </c>
      <c r="HV165" s="35">
        <f>IF(Q$11="x",0,Satokasvi!$H$6*(1+$HF165)*(1+_xlfn.XLOOKUP($HG165,$HG$67:$HG$76,HV$67:HV$76)))</f>
        <v>3510.8024691358023</v>
      </c>
      <c r="HW165" s="35">
        <f>IF(R$11="x",0,Satokasvi!$H$6*(1+$HF165)*(1+_xlfn.XLOOKUP($HG165,$HG$67:$HG$76,HW$67:HW$76)))</f>
        <v>3510.8024691358023</v>
      </c>
      <c r="HX165" s="35">
        <f>IF(S$11="x",0,Satokasvi!$H$6*(1+$HF165)*(1+_xlfn.XLOOKUP($HG165,$HG$67:$HG$76,HX$67:HX$76)))</f>
        <v>3510.8024691358023</v>
      </c>
      <c r="HY165" s="35">
        <f>IF(T$11="x",0,Satokasvi!$H$6*(1+$HF165)*(1+_xlfn.XLOOKUP($HG165,$HG$67:$HG$76,HY$67:HY$76)))</f>
        <v>3510.8024691358023</v>
      </c>
      <c r="HZ165" s="35">
        <f>IF(U$11="x",0,Satokasvi!$H$6*(1+$HF165)*(1+_xlfn.XLOOKUP($HG165,$HG$67:$HG$76,HZ$67:HZ$76)))</f>
        <v>3510.8024691358023</v>
      </c>
      <c r="IA165" s="35">
        <f>IF(V$11="x",0,Satokasvi!$H$6*(1+$HF165)*(1+_xlfn.XLOOKUP($HG165,$HG$67:$HG$76,IA$67:IA$76)))</f>
        <v>3510.8024691358023</v>
      </c>
      <c r="IB165" s="35">
        <f>IF(W$11="x",0,Satokasvi!$H$6*(1+$HF165)*(1+_xlfn.XLOOKUP($HG165,$HG$67:$HG$76,IB$67:IB$76)))</f>
        <v>3510.8024691358023</v>
      </c>
      <c r="IC165" s="35">
        <f>IF(X$11="x",0,Satokasvi!$H$6*(1+$HF165)*(1+_xlfn.XLOOKUP($HG165,$HG$67:$HG$76,IC$67:IC$76)))</f>
        <v>3510.8024691358023</v>
      </c>
      <c r="ID165" s="35">
        <f>IF(Y$11="x",0,Satokasvi!$H$6*(1+$HF165)*(1+_xlfn.XLOOKUP($HG165,$HG$67:$HG$76,ID$67:ID$76)))</f>
        <v>3510.8024691358023</v>
      </c>
      <c r="IE165" s="35">
        <f>IF(Z$11="x",0,Satokasvi!$H$6*(1+$HF165)*(1+_xlfn.XLOOKUP($HG165,$HG$67:$HG$76,IE$67:IE$76)))</f>
        <v>3510.8024691358023</v>
      </c>
      <c r="IF165" s="35">
        <f>IF(AA$11="x",0,Satokasvi!$H$6*(1+$HF165)*(1+_xlfn.XLOOKUP($HG165,$HG$67:$HG$76,IF$67:IF$76)))</f>
        <v>3510.8024691358023</v>
      </c>
    </row>
    <row r="166" spans="2:240" x14ac:dyDescent="0.35">
      <c r="HF166" s="37">
        <f>HF165</f>
        <v>0.38888888888888884</v>
      </c>
      <c r="HG166" s="37">
        <f>$HG$73</f>
        <v>3.333333333333334E-2</v>
      </c>
      <c r="HH166" s="19">
        <f>IF(C$11="x",0,Satokasvi!$H$6*(1+$HF166)*(1+_xlfn.XLOOKUP($HG166,$HG$67:$HG$76,HH$67:HH$76)))</f>
        <v>3483.7962962962965</v>
      </c>
      <c r="HI166" s="35">
        <f>IF(D$11="x",0,Satokasvi!$H$6*(1+$HF166)*(1+_xlfn.XLOOKUP($HG166,$HG$67:$HG$76,HI$67:HI$76)))</f>
        <v>3495.37037037037</v>
      </c>
      <c r="HJ166" s="35">
        <f>IF(E$11="x",0,Satokasvi!$H$6*(1+$HF166)*(1+_xlfn.XLOOKUP($HG166,$HG$67:$HG$76,HJ$67:HJ$76)))</f>
        <v>3506.9444444444443</v>
      </c>
      <c r="HK166" s="35">
        <f>IF(F$11="x",0,Satokasvi!$H$6*(1+$HF166)*(1+_xlfn.XLOOKUP($HG166,$HG$67:$HG$76,HK$67:HK$76)))</f>
        <v>3518.5185185185187</v>
      </c>
      <c r="HL166" s="35">
        <f>IF(G$11="x",0,Satokasvi!$H$6*(1+$HF166)*(1+_xlfn.XLOOKUP($HG166,$HG$67:$HG$76,HL$67:HL$76)))</f>
        <v>3530.0925925925922</v>
      </c>
      <c r="HM166" s="35">
        <f>IF(H$11="x",0,Satokasvi!$H$6*(1+$HF166)*(1+_xlfn.XLOOKUP($HG166,$HG$67:$HG$76,HM$67:HM$76)))</f>
        <v>3541.6666666666665</v>
      </c>
      <c r="HN166" s="35">
        <f>IF(I$11="x",0,Satokasvi!$H$6*(1+$HF166)*(1+_xlfn.XLOOKUP($HG166,$HG$67:$HG$76,HN$67:HN$76)))</f>
        <v>3553.2407407407409</v>
      </c>
      <c r="HO166" s="35">
        <f>IF(J$11="x",0,Satokasvi!$H$6*(1+$HF166)*(1+_xlfn.XLOOKUP($HG166,$HG$67:$HG$76,HO$67:HO$76)))</f>
        <v>3564.8148148148148</v>
      </c>
      <c r="HP166" s="35">
        <f>IF(K$11="x",0,Satokasvi!$H$6*(1+$HF166)*(1+_xlfn.XLOOKUP($HG166,$HG$67:$HG$76,HP$67:HP$76)))</f>
        <v>3576.3888888888891</v>
      </c>
      <c r="HQ166" s="35">
        <f>IF(L$11="x",0,Satokasvi!$H$6*(1+$HF166)*(1+_xlfn.XLOOKUP($HG166,$HG$67:$HG$76,HQ$67:HQ$76)))</f>
        <v>3587.962962962963</v>
      </c>
      <c r="HR166" s="35">
        <f>IF(M$11="x",0,Satokasvi!$H$6*(1+$HF166)*(1+_xlfn.XLOOKUP($HG166,$HG$67:$HG$76,HR$67:HR$76)))</f>
        <v>3587.962962962963</v>
      </c>
      <c r="HS166" s="35">
        <f>IF(N$11="x",0,Satokasvi!$H$6*(1+$HF166)*(1+_xlfn.XLOOKUP($HG166,$HG$67:$HG$76,HS$67:HS$76)))</f>
        <v>3587.962962962963</v>
      </c>
      <c r="HT166" s="35">
        <f>IF(O$11="x",0,Satokasvi!$H$6*(1+$HF166)*(1+_xlfn.XLOOKUP($HG166,$HG$67:$HG$76,HT$67:HT$76)))</f>
        <v>3587.962962962963</v>
      </c>
      <c r="HU166" s="35">
        <f>IF(P$11="x",0,Satokasvi!$H$6*(1+$HF166)*(1+_xlfn.XLOOKUP($HG166,$HG$67:$HG$76,HU$67:HU$76)))</f>
        <v>3587.962962962963</v>
      </c>
      <c r="HV166" s="35">
        <f>IF(Q$11="x",0,Satokasvi!$H$6*(1+$HF166)*(1+_xlfn.XLOOKUP($HG166,$HG$67:$HG$76,HV$67:HV$76)))</f>
        <v>3587.962962962963</v>
      </c>
      <c r="HW166" s="35">
        <f>IF(R$11="x",0,Satokasvi!$H$6*(1+$HF166)*(1+_xlfn.XLOOKUP($HG166,$HG$67:$HG$76,HW$67:HW$76)))</f>
        <v>3587.962962962963</v>
      </c>
      <c r="HX166" s="35">
        <f>IF(S$11="x",0,Satokasvi!$H$6*(1+$HF166)*(1+_xlfn.XLOOKUP($HG166,$HG$67:$HG$76,HX$67:HX$76)))</f>
        <v>3587.962962962963</v>
      </c>
      <c r="HY166" s="35">
        <f>IF(T$11="x",0,Satokasvi!$H$6*(1+$HF166)*(1+_xlfn.XLOOKUP($HG166,$HG$67:$HG$76,HY$67:HY$76)))</f>
        <v>3587.962962962963</v>
      </c>
      <c r="HZ166" s="35">
        <f>IF(U$11="x",0,Satokasvi!$H$6*(1+$HF166)*(1+_xlfn.XLOOKUP($HG166,$HG$67:$HG$76,HZ$67:HZ$76)))</f>
        <v>3587.962962962963</v>
      </c>
      <c r="IA166" s="35">
        <f>IF(V$11="x",0,Satokasvi!$H$6*(1+$HF166)*(1+_xlfn.XLOOKUP($HG166,$HG$67:$HG$76,IA$67:IA$76)))</f>
        <v>3587.962962962963</v>
      </c>
      <c r="IB166" s="35">
        <f>IF(W$11="x",0,Satokasvi!$H$6*(1+$HF166)*(1+_xlfn.XLOOKUP($HG166,$HG$67:$HG$76,IB$67:IB$76)))</f>
        <v>3587.962962962963</v>
      </c>
      <c r="IC166" s="35">
        <f>IF(X$11="x",0,Satokasvi!$H$6*(1+$HF166)*(1+_xlfn.XLOOKUP($HG166,$HG$67:$HG$76,IC$67:IC$76)))</f>
        <v>3587.962962962963</v>
      </c>
      <c r="ID166" s="35">
        <f>IF(Y$11="x",0,Satokasvi!$H$6*(1+$HF166)*(1+_xlfn.XLOOKUP($HG166,$HG$67:$HG$76,ID$67:ID$76)))</f>
        <v>3587.962962962963</v>
      </c>
      <c r="IE166" s="35">
        <f>IF(Z$11="x",0,Satokasvi!$H$6*(1+$HF166)*(1+_xlfn.XLOOKUP($HG166,$HG$67:$HG$76,IE$67:IE$76)))</f>
        <v>3587.962962962963</v>
      </c>
      <c r="IF166" s="35">
        <f>IF(AA$11="x",0,Satokasvi!$H$6*(1+$HF166)*(1+_xlfn.XLOOKUP($HG166,$HG$67:$HG$76,IF$67:IF$76)))</f>
        <v>3587.962962962963</v>
      </c>
    </row>
    <row r="167" spans="2:240" x14ac:dyDescent="0.35">
      <c r="HF167" s="37">
        <f t="shared" si="157"/>
        <v>0.38888888888888884</v>
      </c>
      <c r="HG167" s="37">
        <f>$HG$74</f>
        <v>5.5555555555555566E-2</v>
      </c>
      <c r="HH167" s="19">
        <f>IF(C$11="x",0,Satokasvi!$H$6*(1+$HF167)*(1+_xlfn.XLOOKUP($HG167,$HG$67:$HG$76,HH$67:HH$76)))</f>
        <v>3491.512345679012</v>
      </c>
      <c r="HI167" s="35">
        <f>IF(D$11="x",0,Satokasvi!$H$6*(1+$HF167)*(1+_xlfn.XLOOKUP($HG167,$HG$67:$HG$76,HI$67:HI$76)))</f>
        <v>3510.8024691358023</v>
      </c>
      <c r="HJ167" s="35">
        <f>IF(E$11="x",0,Satokasvi!$H$6*(1+$HF167)*(1+_xlfn.XLOOKUP($HG167,$HG$67:$HG$76,HJ$67:HJ$76)))</f>
        <v>3530.0925925925922</v>
      </c>
      <c r="HK167" s="35">
        <f>IF(F$11="x",0,Satokasvi!$H$6*(1+$HF167)*(1+_xlfn.XLOOKUP($HG167,$HG$67:$HG$76,HK$67:HK$76)))</f>
        <v>3549.3827160493825</v>
      </c>
      <c r="HL167" s="35">
        <f>IF(G$11="x",0,Satokasvi!$H$6*(1+$HF167)*(1+_xlfn.XLOOKUP($HG167,$HG$67:$HG$76,HL$67:HL$76)))</f>
        <v>3568.6728395061723</v>
      </c>
      <c r="HM167" s="35">
        <f>IF(H$11="x",0,Satokasvi!$H$6*(1+$HF167)*(1+_xlfn.XLOOKUP($HG167,$HG$67:$HG$76,HM$67:HM$76)))</f>
        <v>3587.962962962963</v>
      </c>
      <c r="HN167" s="35">
        <f>IF(I$11="x",0,Satokasvi!$H$6*(1+$HF167)*(1+_xlfn.XLOOKUP($HG167,$HG$67:$HG$76,HN$67:HN$76)))</f>
        <v>3607.2530864197533</v>
      </c>
      <c r="HO167" s="35">
        <f>IF(J$11="x",0,Satokasvi!$H$6*(1+$HF167)*(1+_xlfn.XLOOKUP($HG167,$HG$67:$HG$76,HO$67:HO$76)))</f>
        <v>3626.5432098765432</v>
      </c>
      <c r="HP167" s="35">
        <f>IF(K$11="x",0,Satokasvi!$H$6*(1+$HF167)*(1+_xlfn.XLOOKUP($HG167,$HG$67:$HG$76,HP$67:HP$76)))</f>
        <v>3645.8333333333335</v>
      </c>
      <c r="HQ167" s="35">
        <f>IF(L$11="x",0,Satokasvi!$H$6*(1+$HF167)*(1+_xlfn.XLOOKUP($HG167,$HG$67:$HG$76,HQ$67:HQ$76)))</f>
        <v>3665.1234567901233</v>
      </c>
      <c r="HR167" s="35">
        <f>IF(M$11="x",0,Satokasvi!$H$6*(1+$HF167)*(1+_xlfn.XLOOKUP($HG167,$HG$67:$HG$76,HR$67:HR$76)))</f>
        <v>3665.1234567901233</v>
      </c>
      <c r="HS167" s="35">
        <f>IF(N$11="x",0,Satokasvi!$H$6*(1+$HF167)*(1+_xlfn.XLOOKUP($HG167,$HG$67:$HG$76,HS$67:HS$76)))</f>
        <v>3665.1234567901233</v>
      </c>
      <c r="HT167" s="35">
        <f>IF(O$11="x",0,Satokasvi!$H$6*(1+$HF167)*(1+_xlfn.XLOOKUP($HG167,$HG$67:$HG$76,HT$67:HT$76)))</f>
        <v>3665.1234567901233</v>
      </c>
      <c r="HU167" s="35">
        <f>IF(P$11="x",0,Satokasvi!$H$6*(1+$HF167)*(1+_xlfn.XLOOKUP($HG167,$HG$67:$HG$76,HU$67:HU$76)))</f>
        <v>3665.1234567901233</v>
      </c>
      <c r="HV167" s="35">
        <f>IF(Q$11="x",0,Satokasvi!$H$6*(1+$HF167)*(1+_xlfn.XLOOKUP($HG167,$HG$67:$HG$76,HV$67:HV$76)))</f>
        <v>3665.1234567901233</v>
      </c>
      <c r="HW167" s="35">
        <f>IF(R$11="x",0,Satokasvi!$H$6*(1+$HF167)*(1+_xlfn.XLOOKUP($HG167,$HG$67:$HG$76,HW$67:HW$76)))</f>
        <v>3665.1234567901233</v>
      </c>
      <c r="HX167" s="35">
        <f>IF(S$11="x",0,Satokasvi!$H$6*(1+$HF167)*(1+_xlfn.XLOOKUP($HG167,$HG$67:$HG$76,HX$67:HX$76)))</f>
        <v>3665.1234567901233</v>
      </c>
      <c r="HY167" s="35">
        <f>IF(T$11="x",0,Satokasvi!$H$6*(1+$HF167)*(1+_xlfn.XLOOKUP($HG167,$HG$67:$HG$76,HY$67:HY$76)))</f>
        <v>3665.1234567901233</v>
      </c>
      <c r="HZ167" s="35">
        <f>IF(U$11="x",0,Satokasvi!$H$6*(1+$HF167)*(1+_xlfn.XLOOKUP($HG167,$HG$67:$HG$76,HZ$67:HZ$76)))</f>
        <v>3665.1234567901233</v>
      </c>
      <c r="IA167" s="35">
        <f>IF(V$11="x",0,Satokasvi!$H$6*(1+$HF167)*(1+_xlfn.XLOOKUP($HG167,$HG$67:$HG$76,IA$67:IA$76)))</f>
        <v>3665.1234567901233</v>
      </c>
      <c r="IB167" s="35">
        <f>IF(W$11="x",0,Satokasvi!$H$6*(1+$HF167)*(1+_xlfn.XLOOKUP($HG167,$HG$67:$HG$76,IB$67:IB$76)))</f>
        <v>3665.1234567901233</v>
      </c>
      <c r="IC167" s="35">
        <f>IF(X$11="x",0,Satokasvi!$H$6*(1+$HF167)*(1+_xlfn.XLOOKUP($HG167,$HG$67:$HG$76,IC$67:IC$76)))</f>
        <v>3665.1234567901233</v>
      </c>
      <c r="ID167" s="35">
        <f>IF(Y$11="x",0,Satokasvi!$H$6*(1+$HF167)*(1+_xlfn.XLOOKUP($HG167,$HG$67:$HG$76,ID$67:ID$76)))</f>
        <v>3665.1234567901233</v>
      </c>
      <c r="IE167" s="35">
        <f>IF(Z$11="x",0,Satokasvi!$H$6*(1+$HF167)*(1+_xlfn.XLOOKUP($HG167,$HG$67:$HG$76,IE$67:IE$76)))</f>
        <v>3665.1234567901233</v>
      </c>
      <c r="IF167" s="35">
        <f>IF(AA$11="x",0,Satokasvi!$H$6*(1+$HF167)*(1+_xlfn.XLOOKUP($HG167,$HG$67:$HG$76,IF$67:IF$76)))</f>
        <v>3665.1234567901233</v>
      </c>
    </row>
    <row r="168" spans="2:240" x14ac:dyDescent="0.35">
      <c r="HF168" s="37">
        <f t="shared" si="157"/>
        <v>0.38888888888888884</v>
      </c>
      <c r="HG168" s="37">
        <f>$HG$75</f>
        <v>7.7777777777777793E-2</v>
      </c>
      <c r="HH168" s="19">
        <f>IF(C$11="x",0,Satokasvi!$H$6*(1+$HF168)*(1+_xlfn.XLOOKUP($HG168,$HG$67:$HG$76,HH$67:HH$76)))</f>
        <v>3499.2283950617289</v>
      </c>
      <c r="HI168" s="35">
        <f>IF(D$11="x",0,Satokasvi!$H$6*(1+$HF168)*(1+_xlfn.XLOOKUP($HG168,$HG$67:$HG$76,HI$67:HI$76)))</f>
        <v>3526.2345679012346</v>
      </c>
      <c r="HJ168" s="35">
        <f>IF(E$11="x",0,Satokasvi!$H$6*(1+$HF168)*(1+_xlfn.XLOOKUP($HG168,$HG$67:$HG$76,HJ$67:HJ$76)))</f>
        <v>3553.2407407407409</v>
      </c>
      <c r="HK168" s="35">
        <f>IF(F$11="x",0,Satokasvi!$H$6*(1+$HF168)*(1+_xlfn.XLOOKUP($HG168,$HG$67:$HG$76,HK$67:HK$76)))</f>
        <v>3580.2469135802467</v>
      </c>
      <c r="HL168" s="35">
        <f>IF(G$11="x",0,Satokasvi!$H$6*(1+$HF168)*(1+_xlfn.XLOOKUP($HG168,$HG$67:$HG$76,HL$67:HL$76)))</f>
        <v>3607.2530864197533</v>
      </c>
      <c r="HM168" s="35">
        <f>IF(H$11="x",0,Satokasvi!$H$6*(1+$HF168)*(1+_xlfn.XLOOKUP($HG168,$HG$67:$HG$76,HM$67:HM$76)))</f>
        <v>3634.2592592592591</v>
      </c>
      <c r="HN168" s="35">
        <f>IF(I$11="x",0,Satokasvi!$H$6*(1+$HF168)*(1+_xlfn.XLOOKUP($HG168,$HG$67:$HG$76,HN$67:HN$76)))</f>
        <v>3661.2654320987658</v>
      </c>
      <c r="HO168" s="35">
        <f>IF(J$11="x",0,Satokasvi!$H$6*(1+$HF168)*(1+_xlfn.XLOOKUP($HG168,$HG$67:$HG$76,HO$67:HO$76)))</f>
        <v>3688.2716049382716</v>
      </c>
      <c r="HP168" s="35">
        <f>IF(K$11="x",0,Satokasvi!$H$6*(1+$HF168)*(1+_xlfn.XLOOKUP($HG168,$HG$67:$HG$76,HP$67:HP$76)))</f>
        <v>3715.2777777777778</v>
      </c>
      <c r="HQ168" s="35">
        <f>IF(L$11="x",0,Satokasvi!$H$6*(1+$HF168)*(1+_xlfn.XLOOKUP($HG168,$HG$67:$HG$76,HQ$67:HQ$76)))</f>
        <v>3742.2839506172836</v>
      </c>
      <c r="HR168" s="35">
        <f>IF(M$11="x",0,Satokasvi!$H$6*(1+$HF168)*(1+_xlfn.XLOOKUP($HG168,$HG$67:$HG$76,HR$67:HR$76)))</f>
        <v>3742.2839506172836</v>
      </c>
      <c r="HS168" s="35">
        <f>IF(N$11="x",0,Satokasvi!$H$6*(1+$HF168)*(1+_xlfn.XLOOKUP($HG168,$HG$67:$HG$76,HS$67:HS$76)))</f>
        <v>3742.2839506172836</v>
      </c>
      <c r="HT168" s="35">
        <f>IF(O$11="x",0,Satokasvi!$H$6*(1+$HF168)*(1+_xlfn.XLOOKUP($HG168,$HG$67:$HG$76,HT$67:HT$76)))</f>
        <v>3742.2839506172836</v>
      </c>
      <c r="HU168" s="35">
        <f>IF(P$11="x",0,Satokasvi!$H$6*(1+$HF168)*(1+_xlfn.XLOOKUP($HG168,$HG$67:$HG$76,HU$67:HU$76)))</f>
        <v>3742.2839506172836</v>
      </c>
      <c r="HV168" s="35">
        <f>IF(Q$11="x",0,Satokasvi!$H$6*(1+$HF168)*(1+_xlfn.XLOOKUP($HG168,$HG$67:$HG$76,HV$67:HV$76)))</f>
        <v>3742.2839506172836</v>
      </c>
      <c r="HW168" s="35">
        <f>IF(R$11="x",0,Satokasvi!$H$6*(1+$HF168)*(1+_xlfn.XLOOKUP($HG168,$HG$67:$HG$76,HW$67:HW$76)))</f>
        <v>3742.2839506172836</v>
      </c>
      <c r="HX168" s="35">
        <f>IF(S$11="x",0,Satokasvi!$H$6*(1+$HF168)*(1+_xlfn.XLOOKUP($HG168,$HG$67:$HG$76,HX$67:HX$76)))</f>
        <v>3742.2839506172836</v>
      </c>
      <c r="HY168" s="35">
        <f>IF(T$11="x",0,Satokasvi!$H$6*(1+$HF168)*(1+_xlfn.XLOOKUP($HG168,$HG$67:$HG$76,HY$67:HY$76)))</f>
        <v>3742.2839506172836</v>
      </c>
      <c r="HZ168" s="35">
        <f>IF(U$11="x",0,Satokasvi!$H$6*(1+$HF168)*(1+_xlfn.XLOOKUP($HG168,$HG$67:$HG$76,HZ$67:HZ$76)))</f>
        <v>3742.2839506172836</v>
      </c>
      <c r="IA168" s="35">
        <f>IF(V$11="x",0,Satokasvi!$H$6*(1+$HF168)*(1+_xlfn.XLOOKUP($HG168,$HG$67:$HG$76,IA$67:IA$76)))</f>
        <v>3742.2839506172836</v>
      </c>
      <c r="IB168" s="35">
        <f>IF(W$11="x",0,Satokasvi!$H$6*(1+$HF168)*(1+_xlfn.XLOOKUP($HG168,$HG$67:$HG$76,IB$67:IB$76)))</f>
        <v>3742.2839506172836</v>
      </c>
      <c r="IC168" s="35">
        <f>IF(X$11="x",0,Satokasvi!$H$6*(1+$HF168)*(1+_xlfn.XLOOKUP($HG168,$HG$67:$HG$76,IC$67:IC$76)))</f>
        <v>3742.2839506172836</v>
      </c>
      <c r="ID168" s="35">
        <f>IF(Y$11="x",0,Satokasvi!$H$6*(1+$HF168)*(1+_xlfn.XLOOKUP($HG168,$HG$67:$HG$76,ID$67:ID$76)))</f>
        <v>3742.2839506172836</v>
      </c>
      <c r="IE168" s="35">
        <f>IF(Z$11="x",0,Satokasvi!$H$6*(1+$HF168)*(1+_xlfn.XLOOKUP($HG168,$HG$67:$HG$76,IE$67:IE$76)))</f>
        <v>3742.2839506172836</v>
      </c>
      <c r="IF168" s="35">
        <f>IF(AA$11="x",0,Satokasvi!$H$6*(1+$HF168)*(1+_xlfn.XLOOKUP($HG168,$HG$67:$HG$76,IF$67:IF$76)))</f>
        <v>3742.2839506172836</v>
      </c>
    </row>
    <row r="169" spans="2:240" x14ac:dyDescent="0.35">
      <c r="HF169" s="37">
        <f t="shared" si="157"/>
        <v>0.38888888888888884</v>
      </c>
      <c r="HG169" s="37">
        <f>$HG$76</f>
        <v>0.10000000000000002</v>
      </c>
      <c r="HH169" s="19">
        <f>IF(C$11="x",0,Satokasvi!$H$6*(1+$HF169)*(1+_xlfn.XLOOKUP($HG169,$HG$67:$HG$76,HH$67:HH$76)))</f>
        <v>3506.9444444444443</v>
      </c>
      <c r="HI169" s="35">
        <f>IF(D$11="x",0,Satokasvi!$H$6*(1+$HF169)*(1+_xlfn.XLOOKUP($HG169,$HG$67:$HG$76,HI$67:HI$76)))</f>
        <v>3541.6666666666665</v>
      </c>
      <c r="HJ169" s="35">
        <f>IF(E$11="x",0,Satokasvi!$H$6*(1+$HF169)*(1+_xlfn.XLOOKUP($HG169,$HG$67:$HG$76,HJ$67:HJ$76)))</f>
        <v>3576.3888888888891</v>
      </c>
      <c r="HK169" s="35">
        <f>IF(F$11="x",0,Satokasvi!$H$6*(1+$HF169)*(1+_xlfn.XLOOKUP($HG169,$HG$67:$HG$76,HK$67:HK$76)))</f>
        <v>3611.1111111111113</v>
      </c>
      <c r="HL169" s="35">
        <f>IF(G$11="x",0,Satokasvi!$H$6*(1+$HF169)*(1+_xlfn.XLOOKUP($HG169,$HG$67:$HG$76,HL$67:HL$76)))</f>
        <v>3645.8333333333335</v>
      </c>
      <c r="HM169" s="35">
        <f>IF(H$11="x",0,Satokasvi!$H$6*(1+$HF169)*(1+_xlfn.XLOOKUP($HG169,$HG$67:$HG$76,HM$67:HM$76)))</f>
        <v>3680.5555555555557</v>
      </c>
      <c r="HN169" s="35">
        <f>IF(I$11="x",0,Satokasvi!$H$6*(1+$HF169)*(1+_xlfn.XLOOKUP($HG169,$HG$67:$HG$76,HN$67:HN$76)))</f>
        <v>3715.2777777777778</v>
      </c>
      <c r="HO169" s="35">
        <f>IF(J$11="x",0,Satokasvi!$H$6*(1+$HF169)*(1+_xlfn.XLOOKUP($HG169,$HG$67:$HG$76,HO$67:HO$76)))</f>
        <v>3750</v>
      </c>
      <c r="HP169" s="35">
        <f>IF(K$11="x",0,Satokasvi!$H$6*(1+$HF169)*(1+_xlfn.XLOOKUP($HG169,$HG$67:$HG$76,HP$67:HP$76)))</f>
        <v>3784.7222222222226</v>
      </c>
      <c r="HQ169" s="35">
        <f>IF(L$11="x",0,Satokasvi!$H$6*(1+$HF169)*(1+_xlfn.XLOOKUP($HG169,$HG$67:$HG$76,HQ$67:HQ$76)))</f>
        <v>3819.4444444444448</v>
      </c>
      <c r="HR169" s="35">
        <f>IF(M$11="x",0,Satokasvi!$H$6*(1+$HF169)*(1+_xlfn.XLOOKUP($HG169,$HG$67:$HG$76,HR$67:HR$76)))</f>
        <v>3819.4444444444448</v>
      </c>
      <c r="HS169" s="35">
        <f>IF(N$11="x",0,Satokasvi!$H$6*(1+$HF169)*(1+_xlfn.XLOOKUP($HG169,$HG$67:$HG$76,HS$67:HS$76)))</f>
        <v>3819.4444444444448</v>
      </c>
      <c r="HT169" s="35">
        <f>IF(O$11="x",0,Satokasvi!$H$6*(1+$HF169)*(1+_xlfn.XLOOKUP($HG169,$HG$67:$HG$76,HT$67:HT$76)))</f>
        <v>3819.4444444444448</v>
      </c>
      <c r="HU169" s="35">
        <f>IF(P$11="x",0,Satokasvi!$H$6*(1+$HF169)*(1+_xlfn.XLOOKUP($HG169,$HG$67:$HG$76,HU$67:HU$76)))</f>
        <v>3819.4444444444448</v>
      </c>
      <c r="HV169" s="35">
        <f>IF(Q$11="x",0,Satokasvi!$H$6*(1+$HF169)*(1+_xlfn.XLOOKUP($HG169,$HG$67:$HG$76,HV$67:HV$76)))</f>
        <v>3819.4444444444448</v>
      </c>
      <c r="HW169" s="35">
        <f>IF(R$11="x",0,Satokasvi!$H$6*(1+$HF169)*(1+_xlfn.XLOOKUP($HG169,$HG$67:$HG$76,HW$67:HW$76)))</f>
        <v>3819.4444444444448</v>
      </c>
      <c r="HX169" s="35">
        <f>IF(S$11="x",0,Satokasvi!$H$6*(1+$HF169)*(1+_xlfn.XLOOKUP($HG169,$HG$67:$HG$76,HX$67:HX$76)))</f>
        <v>3819.4444444444448</v>
      </c>
      <c r="HY169" s="35">
        <f>IF(T$11="x",0,Satokasvi!$H$6*(1+$HF169)*(1+_xlfn.XLOOKUP($HG169,$HG$67:$HG$76,HY$67:HY$76)))</f>
        <v>3819.4444444444448</v>
      </c>
      <c r="HZ169" s="35">
        <f>IF(U$11="x",0,Satokasvi!$H$6*(1+$HF169)*(1+_xlfn.XLOOKUP($HG169,$HG$67:$HG$76,HZ$67:HZ$76)))</f>
        <v>3819.4444444444448</v>
      </c>
      <c r="IA169" s="35">
        <f>IF(V$11="x",0,Satokasvi!$H$6*(1+$HF169)*(1+_xlfn.XLOOKUP($HG169,$HG$67:$HG$76,IA$67:IA$76)))</f>
        <v>3819.4444444444448</v>
      </c>
      <c r="IB169" s="35">
        <f>IF(W$11="x",0,Satokasvi!$H$6*(1+$HF169)*(1+_xlfn.XLOOKUP($HG169,$HG$67:$HG$76,IB$67:IB$76)))</f>
        <v>3819.4444444444448</v>
      </c>
      <c r="IC169" s="35">
        <f>IF(X$11="x",0,Satokasvi!$H$6*(1+$HF169)*(1+_xlfn.XLOOKUP($HG169,$HG$67:$HG$76,IC$67:IC$76)))</f>
        <v>3819.4444444444448</v>
      </c>
      <c r="ID169" s="35">
        <f>IF(Y$11="x",0,Satokasvi!$H$6*(1+$HF169)*(1+_xlfn.XLOOKUP($HG169,$HG$67:$HG$76,ID$67:ID$76)))</f>
        <v>3819.4444444444448</v>
      </c>
      <c r="IE169" s="35">
        <f>IF(Z$11="x",0,Satokasvi!$H$6*(1+$HF169)*(1+_xlfn.XLOOKUP($HG169,$HG$67:$HG$76,IE$67:IE$76)))</f>
        <v>3819.4444444444448</v>
      </c>
      <c r="IF169" s="35">
        <f>IF(AA$11="x",0,Satokasvi!$H$6*(1+$HF169)*(1+_xlfn.XLOOKUP($HG169,$HG$67:$HG$76,IF$67:IF$76)))</f>
        <v>3819.4444444444448</v>
      </c>
    </row>
    <row r="170" spans="2:240" x14ac:dyDescent="0.35">
      <c r="HF170" s="37">
        <f>HF160+($BI$6-$BI$5)/9</f>
        <v>0.49999999999999994</v>
      </c>
      <c r="HG170" s="37">
        <f>$HG$67</f>
        <v>-0.1</v>
      </c>
      <c r="HH170" s="19">
        <f>IF(C$11="x",0,Satokasvi!$H$6*(1+$HF170)*(1+_xlfn.XLOOKUP($HG170,$HG$67:$HG$76,HH$67:HH$76)))</f>
        <v>3712.5</v>
      </c>
      <c r="HI170" s="35">
        <f>IF(D$11="x",0,Satokasvi!$H$6*(1+$HF170)*(1+_xlfn.XLOOKUP($HG170,$HG$67:$HG$76,HI$67:HI$76)))</f>
        <v>3675</v>
      </c>
      <c r="HJ170" s="35">
        <f>IF(E$11="x",0,Satokasvi!$H$6*(1+$HF170)*(1+_xlfn.XLOOKUP($HG170,$HG$67:$HG$76,HJ$67:HJ$76)))</f>
        <v>3637.5</v>
      </c>
      <c r="HK170" s="35">
        <f>IF(F$11="x",0,Satokasvi!$H$6*(1+$HF170)*(1+_xlfn.XLOOKUP($HG170,$HG$67:$HG$76,HK$67:HK$76)))</f>
        <v>3600</v>
      </c>
      <c r="HL170" s="35">
        <f>IF(G$11="x",0,Satokasvi!$H$6*(1+$HF170)*(1+_xlfn.XLOOKUP($HG170,$HG$67:$HG$76,HL$67:HL$76)))</f>
        <v>3562.5</v>
      </c>
      <c r="HM170" s="35">
        <f>IF(H$11="x",0,Satokasvi!$H$6*(1+$HF170)*(1+_xlfn.XLOOKUP($HG170,$HG$67:$HG$76,HM$67:HM$76)))</f>
        <v>3525</v>
      </c>
      <c r="HN170" s="35">
        <f>IF(I$11="x",0,Satokasvi!$H$6*(1+$HF170)*(1+_xlfn.XLOOKUP($HG170,$HG$67:$HG$76,HN$67:HN$76)))</f>
        <v>3487.4999999999995</v>
      </c>
      <c r="HO170" s="35">
        <f>IF(J$11="x",0,Satokasvi!$H$6*(1+$HF170)*(1+_xlfn.XLOOKUP($HG170,$HG$67:$HG$76,HO$67:HO$76)))</f>
        <v>3450</v>
      </c>
      <c r="HP170" s="35">
        <f>IF(K$11="x",0,Satokasvi!$H$6*(1+$HF170)*(1+_xlfn.XLOOKUP($HG170,$HG$67:$HG$76,HP$67:HP$76)))</f>
        <v>3412.5</v>
      </c>
      <c r="HQ170" s="35">
        <f>IF(L$11="x",0,Satokasvi!$H$6*(1+$HF170)*(1+_xlfn.XLOOKUP($HG170,$HG$67:$HG$76,HQ$67:HQ$76)))</f>
        <v>3375</v>
      </c>
      <c r="HR170" s="35">
        <f>IF(M$11="x",0,Satokasvi!$H$6*(1+$HF170)*(1+_xlfn.XLOOKUP($HG170,$HG$67:$HG$76,HR$67:HR$76)))</f>
        <v>3375</v>
      </c>
      <c r="HS170" s="35">
        <f>IF(N$11="x",0,Satokasvi!$H$6*(1+$HF170)*(1+_xlfn.XLOOKUP($HG170,$HG$67:$HG$76,HS$67:HS$76)))</f>
        <v>3375</v>
      </c>
      <c r="HT170" s="35">
        <f>IF(O$11="x",0,Satokasvi!$H$6*(1+$HF170)*(1+_xlfn.XLOOKUP($HG170,$HG$67:$HG$76,HT$67:HT$76)))</f>
        <v>3375</v>
      </c>
      <c r="HU170" s="35">
        <f>IF(P$11="x",0,Satokasvi!$H$6*(1+$HF170)*(1+_xlfn.XLOOKUP($HG170,$HG$67:$HG$76,HU$67:HU$76)))</f>
        <v>3375</v>
      </c>
      <c r="HV170" s="35">
        <f>IF(Q$11="x",0,Satokasvi!$H$6*(1+$HF170)*(1+_xlfn.XLOOKUP($HG170,$HG$67:$HG$76,HV$67:HV$76)))</f>
        <v>3375</v>
      </c>
      <c r="HW170" s="35">
        <f>IF(R$11="x",0,Satokasvi!$H$6*(1+$HF170)*(1+_xlfn.XLOOKUP($HG170,$HG$67:$HG$76,HW$67:HW$76)))</f>
        <v>3375</v>
      </c>
      <c r="HX170" s="35">
        <f>IF(S$11="x",0,Satokasvi!$H$6*(1+$HF170)*(1+_xlfn.XLOOKUP($HG170,$HG$67:$HG$76,HX$67:HX$76)))</f>
        <v>3375</v>
      </c>
      <c r="HY170" s="35">
        <f>IF(T$11="x",0,Satokasvi!$H$6*(1+$HF170)*(1+_xlfn.XLOOKUP($HG170,$HG$67:$HG$76,HY$67:HY$76)))</f>
        <v>3375</v>
      </c>
      <c r="HZ170" s="35">
        <f>IF(U$11="x",0,Satokasvi!$H$6*(1+$HF170)*(1+_xlfn.XLOOKUP($HG170,$HG$67:$HG$76,HZ$67:HZ$76)))</f>
        <v>3375</v>
      </c>
      <c r="IA170" s="35">
        <f>IF(V$11="x",0,Satokasvi!$H$6*(1+$HF170)*(1+_xlfn.XLOOKUP($HG170,$HG$67:$HG$76,IA$67:IA$76)))</f>
        <v>3375</v>
      </c>
      <c r="IB170" s="35">
        <f>IF(W$11="x",0,Satokasvi!$H$6*(1+$HF170)*(1+_xlfn.XLOOKUP($HG170,$HG$67:$HG$76,IB$67:IB$76)))</f>
        <v>3375</v>
      </c>
      <c r="IC170" s="35">
        <f>IF(X$11="x",0,Satokasvi!$H$6*(1+$HF170)*(1+_xlfn.XLOOKUP($HG170,$HG$67:$HG$76,IC$67:IC$76)))</f>
        <v>3375</v>
      </c>
      <c r="ID170" s="35">
        <f>IF(Y$11="x",0,Satokasvi!$H$6*(1+$HF170)*(1+_xlfn.XLOOKUP($HG170,$HG$67:$HG$76,ID$67:ID$76)))</f>
        <v>3375</v>
      </c>
      <c r="IE170" s="35">
        <f>IF(Z$11="x",0,Satokasvi!$H$6*(1+$HF170)*(1+_xlfn.XLOOKUP($HG170,$HG$67:$HG$76,IE$67:IE$76)))</f>
        <v>3375</v>
      </c>
      <c r="IF170" s="35">
        <f>IF(AA$11="x",0,Satokasvi!$H$6*(1+$HF170)*(1+_xlfn.XLOOKUP($HG170,$HG$67:$HG$76,IF$67:IF$76)))</f>
        <v>3375</v>
      </c>
    </row>
    <row r="171" spans="2:240" x14ac:dyDescent="0.35">
      <c r="HF171" s="37">
        <f t="shared" ref="HF171:HF177" si="158">HF170</f>
        <v>0.49999999999999994</v>
      </c>
      <c r="HG171" s="37">
        <f>$HG$68</f>
        <v>-7.7777777777777779E-2</v>
      </c>
      <c r="HH171" s="19">
        <f>IF(C$11="x",0,Satokasvi!$H$6*(1+$HF171)*(1+_xlfn.XLOOKUP($HG171,$HG$67:$HG$76,HH$67:HH$76)))</f>
        <v>3720.8333333333335</v>
      </c>
      <c r="HI171" s="35">
        <f>IF(D$11="x",0,Satokasvi!$H$6*(1+$HF171)*(1+_xlfn.XLOOKUP($HG171,$HG$67:$HG$76,HI$67:HI$76)))</f>
        <v>3691.6666666666665</v>
      </c>
      <c r="HJ171" s="35">
        <f>IF(E$11="x",0,Satokasvi!$H$6*(1+$HF171)*(1+_xlfn.XLOOKUP($HG171,$HG$67:$HG$76,HJ$67:HJ$76)))</f>
        <v>3662.5</v>
      </c>
      <c r="HK171" s="35">
        <f>IF(F$11="x",0,Satokasvi!$H$6*(1+$HF171)*(1+_xlfn.XLOOKUP($HG171,$HG$67:$HG$76,HK$67:HK$76)))</f>
        <v>3633.3333333333335</v>
      </c>
      <c r="HL171" s="35">
        <f>IF(G$11="x",0,Satokasvi!$H$6*(1+$HF171)*(1+_xlfn.XLOOKUP($HG171,$HG$67:$HG$76,HL$67:HL$76)))</f>
        <v>3604.166666666667</v>
      </c>
      <c r="HM171" s="35">
        <f>IF(H$11="x",0,Satokasvi!$H$6*(1+$HF171)*(1+_xlfn.XLOOKUP($HG171,$HG$67:$HG$76,HM$67:HM$76)))</f>
        <v>3575</v>
      </c>
      <c r="HN171" s="35">
        <f>IF(I$11="x",0,Satokasvi!$H$6*(1+$HF171)*(1+_xlfn.XLOOKUP($HG171,$HG$67:$HG$76,HN$67:HN$76)))</f>
        <v>3545.8333333333335</v>
      </c>
      <c r="HO171" s="35">
        <f>IF(J$11="x",0,Satokasvi!$H$6*(1+$HF171)*(1+_xlfn.XLOOKUP($HG171,$HG$67:$HG$76,HO$67:HO$76)))</f>
        <v>3516.666666666667</v>
      </c>
      <c r="HP171" s="35">
        <f>IF(K$11="x",0,Satokasvi!$H$6*(1+$HF171)*(1+_xlfn.XLOOKUP($HG171,$HG$67:$HG$76,HP$67:HP$76)))</f>
        <v>3487.5</v>
      </c>
      <c r="HQ171" s="35">
        <f>IF(L$11="x",0,Satokasvi!$H$6*(1+$HF171)*(1+_xlfn.XLOOKUP($HG171,$HG$67:$HG$76,HQ$67:HQ$76)))</f>
        <v>3458.3333333333335</v>
      </c>
      <c r="HR171" s="35">
        <f>IF(M$11="x",0,Satokasvi!$H$6*(1+$HF171)*(1+_xlfn.XLOOKUP($HG171,$HG$67:$HG$76,HR$67:HR$76)))</f>
        <v>3458.3333333333335</v>
      </c>
      <c r="HS171" s="35">
        <f>IF(N$11="x",0,Satokasvi!$H$6*(1+$HF171)*(1+_xlfn.XLOOKUP($HG171,$HG$67:$HG$76,HS$67:HS$76)))</f>
        <v>3458.3333333333335</v>
      </c>
      <c r="HT171" s="35">
        <f>IF(O$11="x",0,Satokasvi!$H$6*(1+$HF171)*(1+_xlfn.XLOOKUP($HG171,$HG$67:$HG$76,HT$67:HT$76)))</f>
        <v>3458.3333333333335</v>
      </c>
      <c r="HU171" s="35">
        <f>IF(P$11="x",0,Satokasvi!$H$6*(1+$HF171)*(1+_xlfn.XLOOKUP($HG171,$HG$67:$HG$76,HU$67:HU$76)))</f>
        <v>3458.3333333333335</v>
      </c>
      <c r="HV171" s="35">
        <f>IF(Q$11="x",0,Satokasvi!$H$6*(1+$HF171)*(1+_xlfn.XLOOKUP($HG171,$HG$67:$HG$76,HV$67:HV$76)))</f>
        <v>3458.3333333333335</v>
      </c>
      <c r="HW171" s="35">
        <f>IF(R$11="x",0,Satokasvi!$H$6*(1+$HF171)*(1+_xlfn.XLOOKUP($HG171,$HG$67:$HG$76,HW$67:HW$76)))</f>
        <v>3458.3333333333335</v>
      </c>
      <c r="HX171" s="35">
        <f>IF(S$11="x",0,Satokasvi!$H$6*(1+$HF171)*(1+_xlfn.XLOOKUP($HG171,$HG$67:$HG$76,HX$67:HX$76)))</f>
        <v>3458.3333333333335</v>
      </c>
      <c r="HY171" s="35">
        <f>IF(T$11="x",0,Satokasvi!$H$6*(1+$HF171)*(1+_xlfn.XLOOKUP($HG171,$HG$67:$HG$76,HY$67:HY$76)))</f>
        <v>3458.3333333333335</v>
      </c>
      <c r="HZ171" s="35">
        <f>IF(U$11="x",0,Satokasvi!$H$6*(1+$HF171)*(1+_xlfn.XLOOKUP($HG171,$HG$67:$HG$76,HZ$67:HZ$76)))</f>
        <v>3458.3333333333335</v>
      </c>
      <c r="IA171" s="35">
        <f>IF(V$11="x",0,Satokasvi!$H$6*(1+$HF171)*(1+_xlfn.XLOOKUP($HG171,$HG$67:$HG$76,IA$67:IA$76)))</f>
        <v>3458.3333333333335</v>
      </c>
      <c r="IB171" s="35">
        <f>IF(W$11="x",0,Satokasvi!$H$6*(1+$HF171)*(1+_xlfn.XLOOKUP($HG171,$HG$67:$HG$76,IB$67:IB$76)))</f>
        <v>3458.3333333333335</v>
      </c>
      <c r="IC171" s="35">
        <f>IF(X$11="x",0,Satokasvi!$H$6*(1+$HF171)*(1+_xlfn.XLOOKUP($HG171,$HG$67:$HG$76,IC$67:IC$76)))</f>
        <v>3458.3333333333335</v>
      </c>
      <c r="ID171" s="35">
        <f>IF(Y$11="x",0,Satokasvi!$H$6*(1+$HF171)*(1+_xlfn.XLOOKUP($HG171,$HG$67:$HG$76,ID$67:ID$76)))</f>
        <v>3458.3333333333335</v>
      </c>
      <c r="IE171" s="35">
        <f>IF(Z$11="x",0,Satokasvi!$H$6*(1+$HF171)*(1+_xlfn.XLOOKUP($HG171,$HG$67:$HG$76,IE$67:IE$76)))</f>
        <v>3458.3333333333335</v>
      </c>
      <c r="IF171" s="35">
        <f>IF(AA$11="x",0,Satokasvi!$H$6*(1+$HF171)*(1+_xlfn.XLOOKUP($HG171,$HG$67:$HG$76,IF$67:IF$76)))</f>
        <v>3458.3333333333335</v>
      </c>
    </row>
    <row r="172" spans="2:240" x14ac:dyDescent="0.35">
      <c r="HF172" s="37">
        <f t="shared" si="158"/>
        <v>0.49999999999999994</v>
      </c>
      <c r="HG172" s="37">
        <f>$HG$69</f>
        <v>-5.5555555555555552E-2</v>
      </c>
      <c r="HH172" s="19">
        <f>IF(C$11="x",0,Satokasvi!$H$6*(1+$HF172)*(1+_xlfn.XLOOKUP($HG172,$HG$67:$HG$76,HH$67:HH$76)))</f>
        <v>3729.1666666666665</v>
      </c>
      <c r="HI172" s="35">
        <f>IF(D$11="x",0,Satokasvi!$H$6*(1+$HF172)*(1+_xlfn.XLOOKUP($HG172,$HG$67:$HG$76,HI$67:HI$76)))</f>
        <v>3708.3333333333335</v>
      </c>
      <c r="HJ172" s="35">
        <f>IF(E$11="x",0,Satokasvi!$H$6*(1+$HF172)*(1+_xlfn.XLOOKUP($HG172,$HG$67:$HG$76,HJ$67:HJ$76)))</f>
        <v>3687.5</v>
      </c>
      <c r="HK172" s="35">
        <f>IF(F$11="x",0,Satokasvi!$H$6*(1+$HF172)*(1+_xlfn.XLOOKUP($HG172,$HG$67:$HG$76,HK$67:HK$76)))</f>
        <v>3666.6666666666665</v>
      </c>
      <c r="HL172" s="35">
        <f>IF(G$11="x",0,Satokasvi!$H$6*(1+$HF172)*(1+_xlfn.XLOOKUP($HG172,$HG$67:$HG$76,HL$67:HL$76)))</f>
        <v>3645.8333333333335</v>
      </c>
      <c r="HM172" s="35">
        <f>IF(H$11="x",0,Satokasvi!$H$6*(1+$HF172)*(1+_xlfn.XLOOKUP($HG172,$HG$67:$HG$76,HM$67:HM$76)))</f>
        <v>3625</v>
      </c>
      <c r="HN172" s="35">
        <f>IF(I$11="x",0,Satokasvi!$H$6*(1+$HF172)*(1+_xlfn.XLOOKUP($HG172,$HG$67:$HG$76,HN$67:HN$76)))</f>
        <v>3604.166666666667</v>
      </c>
      <c r="HO172" s="35">
        <f>IF(J$11="x",0,Satokasvi!$H$6*(1+$HF172)*(1+_xlfn.XLOOKUP($HG172,$HG$67:$HG$76,HO$67:HO$76)))</f>
        <v>3583.3333333333335</v>
      </c>
      <c r="HP172" s="35">
        <f>IF(K$11="x",0,Satokasvi!$H$6*(1+$HF172)*(1+_xlfn.XLOOKUP($HG172,$HG$67:$HG$76,HP$67:HP$76)))</f>
        <v>3562.5</v>
      </c>
      <c r="HQ172" s="35">
        <f>IF(L$11="x",0,Satokasvi!$H$6*(1+$HF172)*(1+_xlfn.XLOOKUP($HG172,$HG$67:$HG$76,HQ$67:HQ$76)))</f>
        <v>3541.6666666666665</v>
      </c>
      <c r="HR172" s="35">
        <f>IF(M$11="x",0,Satokasvi!$H$6*(1+$HF172)*(1+_xlfn.XLOOKUP($HG172,$HG$67:$HG$76,HR$67:HR$76)))</f>
        <v>3541.6666666666665</v>
      </c>
      <c r="HS172" s="35">
        <f>IF(N$11="x",0,Satokasvi!$H$6*(1+$HF172)*(1+_xlfn.XLOOKUP($HG172,$HG$67:$HG$76,HS$67:HS$76)))</f>
        <v>3541.6666666666665</v>
      </c>
      <c r="HT172" s="35">
        <f>IF(O$11="x",0,Satokasvi!$H$6*(1+$HF172)*(1+_xlfn.XLOOKUP($HG172,$HG$67:$HG$76,HT$67:HT$76)))</f>
        <v>3541.6666666666665</v>
      </c>
      <c r="HU172" s="35">
        <f>IF(P$11="x",0,Satokasvi!$H$6*(1+$HF172)*(1+_xlfn.XLOOKUP($HG172,$HG$67:$HG$76,HU$67:HU$76)))</f>
        <v>3541.6666666666665</v>
      </c>
      <c r="HV172" s="35">
        <f>IF(Q$11="x",0,Satokasvi!$H$6*(1+$HF172)*(1+_xlfn.XLOOKUP($HG172,$HG$67:$HG$76,HV$67:HV$76)))</f>
        <v>3541.6666666666665</v>
      </c>
      <c r="HW172" s="35">
        <f>IF(R$11="x",0,Satokasvi!$H$6*(1+$HF172)*(1+_xlfn.XLOOKUP($HG172,$HG$67:$HG$76,HW$67:HW$76)))</f>
        <v>3541.6666666666665</v>
      </c>
      <c r="HX172" s="35">
        <f>IF(S$11="x",0,Satokasvi!$H$6*(1+$HF172)*(1+_xlfn.XLOOKUP($HG172,$HG$67:$HG$76,HX$67:HX$76)))</f>
        <v>3541.6666666666665</v>
      </c>
      <c r="HY172" s="35">
        <f>IF(T$11="x",0,Satokasvi!$H$6*(1+$HF172)*(1+_xlfn.XLOOKUP($HG172,$HG$67:$HG$76,HY$67:HY$76)))</f>
        <v>3541.6666666666665</v>
      </c>
      <c r="HZ172" s="35">
        <f>IF(U$11="x",0,Satokasvi!$H$6*(1+$HF172)*(1+_xlfn.XLOOKUP($HG172,$HG$67:$HG$76,HZ$67:HZ$76)))</f>
        <v>3541.6666666666665</v>
      </c>
      <c r="IA172" s="35">
        <f>IF(V$11="x",0,Satokasvi!$H$6*(1+$HF172)*(1+_xlfn.XLOOKUP($HG172,$HG$67:$HG$76,IA$67:IA$76)))</f>
        <v>3541.6666666666665</v>
      </c>
      <c r="IB172" s="35">
        <f>IF(W$11="x",0,Satokasvi!$H$6*(1+$HF172)*(1+_xlfn.XLOOKUP($HG172,$HG$67:$HG$76,IB$67:IB$76)))</f>
        <v>3541.6666666666665</v>
      </c>
      <c r="IC172" s="35">
        <f>IF(X$11="x",0,Satokasvi!$H$6*(1+$HF172)*(1+_xlfn.XLOOKUP($HG172,$HG$67:$HG$76,IC$67:IC$76)))</f>
        <v>3541.6666666666665</v>
      </c>
      <c r="ID172" s="35">
        <f>IF(Y$11="x",0,Satokasvi!$H$6*(1+$HF172)*(1+_xlfn.XLOOKUP($HG172,$HG$67:$HG$76,ID$67:ID$76)))</f>
        <v>3541.6666666666665</v>
      </c>
      <c r="IE172" s="35">
        <f>IF(Z$11="x",0,Satokasvi!$H$6*(1+$HF172)*(1+_xlfn.XLOOKUP($HG172,$HG$67:$HG$76,IE$67:IE$76)))</f>
        <v>3541.6666666666665</v>
      </c>
      <c r="IF172" s="35">
        <f>IF(AA$11="x",0,Satokasvi!$H$6*(1+$HF172)*(1+_xlfn.XLOOKUP($HG172,$HG$67:$HG$76,IF$67:IF$76)))</f>
        <v>3541.6666666666665</v>
      </c>
    </row>
    <row r="173" spans="2:240" x14ac:dyDescent="0.35">
      <c r="HF173" s="37">
        <f t="shared" si="158"/>
        <v>0.49999999999999994</v>
      </c>
      <c r="HG173" s="37">
        <f>$HG$70</f>
        <v>-3.3333333333333326E-2</v>
      </c>
      <c r="HH173" s="19">
        <f>IF(C$11="x",0,Satokasvi!$H$6*(1+$HF173)*(1+_xlfn.XLOOKUP($HG173,$HG$67:$HG$76,HH$67:HH$76)))</f>
        <v>3737.5</v>
      </c>
      <c r="HI173" s="35">
        <f>IF(D$11="x",0,Satokasvi!$H$6*(1+$HF173)*(1+_xlfn.XLOOKUP($HG173,$HG$67:$HG$76,HI$67:HI$76)))</f>
        <v>3725</v>
      </c>
      <c r="HJ173" s="35">
        <f>IF(E$11="x",0,Satokasvi!$H$6*(1+$HF173)*(1+_xlfn.XLOOKUP($HG173,$HG$67:$HG$76,HJ$67:HJ$76)))</f>
        <v>3712.5</v>
      </c>
      <c r="HK173" s="35">
        <f>IF(F$11="x",0,Satokasvi!$H$6*(1+$HF173)*(1+_xlfn.XLOOKUP($HG173,$HG$67:$HG$76,HK$67:HK$76)))</f>
        <v>3700</v>
      </c>
      <c r="HL173" s="35">
        <f>IF(G$11="x",0,Satokasvi!$H$6*(1+$HF173)*(1+_xlfn.XLOOKUP($HG173,$HG$67:$HG$76,HL$67:HL$76)))</f>
        <v>3687.5</v>
      </c>
      <c r="HM173" s="35">
        <f>IF(H$11="x",0,Satokasvi!$H$6*(1+$HF173)*(1+_xlfn.XLOOKUP($HG173,$HG$67:$HG$76,HM$67:HM$76)))</f>
        <v>3675</v>
      </c>
      <c r="HN173" s="35">
        <f>IF(I$11="x",0,Satokasvi!$H$6*(1+$HF173)*(1+_xlfn.XLOOKUP($HG173,$HG$67:$HG$76,HN$67:HN$76)))</f>
        <v>3662.5</v>
      </c>
      <c r="HO173" s="35">
        <f>IF(J$11="x",0,Satokasvi!$H$6*(1+$HF173)*(1+_xlfn.XLOOKUP($HG173,$HG$67:$HG$76,HO$67:HO$76)))</f>
        <v>3650</v>
      </c>
      <c r="HP173" s="35">
        <f>IF(K$11="x",0,Satokasvi!$H$6*(1+$HF173)*(1+_xlfn.XLOOKUP($HG173,$HG$67:$HG$76,HP$67:HP$76)))</f>
        <v>3637.5</v>
      </c>
      <c r="HQ173" s="35">
        <f>IF(L$11="x",0,Satokasvi!$H$6*(1+$HF173)*(1+_xlfn.XLOOKUP($HG173,$HG$67:$HG$76,HQ$67:HQ$76)))</f>
        <v>3625</v>
      </c>
      <c r="HR173" s="35">
        <f>IF(M$11="x",0,Satokasvi!$H$6*(1+$HF173)*(1+_xlfn.XLOOKUP($HG173,$HG$67:$HG$76,HR$67:HR$76)))</f>
        <v>3625</v>
      </c>
      <c r="HS173" s="35">
        <f>IF(N$11="x",0,Satokasvi!$H$6*(1+$HF173)*(1+_xlfn.XLOOKUP($HG173,$HG$67:$HG$76,HS$67:HS$76)))</f>
        <v>3625</v>
      </c>
      <c r="HT173" s="35">
        <f>IF(O$11="x",0,Satokasvi!$H$6*(1+$HF173)*(1+_xlfn.XLOOKUP($HG173,$HG$67:$HG$76,HT$67:HT$76)))</f>
        <v>3625</v>
      </c>
      <c r="HU173" s="35">
        <f>IF(P$11="x",0,Satokasvi!$H$6*(1+$HF173)*(1+_xlfn.XLOOKUP($HG173,$HG$67:$HG$76,HU$67:HU$76)))</f>
        <v>3625</v>
      </c>
      <c r="HV173" s="35">
        <f>IF(Q$11="x",0,Satokasvi!$H$6*(1+$HF173)*(1+_xlfn.XLOOKUP($HG173,$HG$67:$HG$76,HV$67:HV$76)))</f>
        <v>3625</v>
      </c>
      <c r="HW173" s="35">
        <f>IF(R$11="x",0,Satokasvi!$H$6*(1+$HF173)*(1+_xlfn.XLOOKUP($HG173,$HG$67:$HG$76,HW$67:HW$76)))</f>
        <v>3625</v>
      </c>
      <c r="HX173" s="35">
        <f>IF(S$11="x",0,Satokasvi!$H$6*(1+$HF173)*(1+_xlfn.XLOOKUP($HG173,$HG$67:$HG$76,HX$67:HX$76)))</f>
        <v>3625</v>
      </c>
      <c r="HY173" s="35">
        <f>IF(T$11="x",0,Satokasvi!$H$6*(1+$HF173)*(1+_xlfn.XLOOKUP($HG173,$HG$67:$HG$76,HY$67:HY$76)))</f>
        <v>3625</v>
      </c>
      <c r="HZ173" s="35">
        <f>IF(U$11="x",0,Satokasvi!$H$6*(1+$HF173)*(1+_xlfn.XLOOKUP($HG173,$HG$67:$HG$76,HZ$67:HZ$76)))</f>
        <v>3625</v>
      </c>
      <c r="IA173" s="35">
        <f>IF(V$11="x",0,Satokasvi!$H$6*(1+$HF173)*(1+_xlfn.XLOOKUP($HG173,$HG$67:$HG$76,IA$67:IA$76)))</f>
        <v>3625</v>
      </c>
      <c r="IB173" s="35">
        <f>IF(W$11="x",0,Satokasvi!$H$6*(1+$HF173)*(1+_xlfn.XLOOKUP($HG173,$HG$67:$HG$76,IB$67:IB$76)))</f>
        <v>3625</v>
      </c>
      <c r="IC173" s="35">
        <f>IF(X$11="x",0,Satokasvi!$H$6*(1+$HF173)*(1+_xlfn.XLOOKUP($HG173,$HG$67:$HG$76,IC$67:IC$76)))</f>
        <v>3625</v>
      </c>
      <c r="ID173" s="35">
        <f>IF(Y$11="x",0,Satokasvi!$H$6*(1+$HF173)*(1+_xlfn.XLOOKUP($HG173,$HG$67:$HG$76,ID$67:ID$76)))</f>
        <v>3625</v>
      </c>
      <c r="IE173" s="35">
        <f>IF(Z$11="x",0,Satokasvi!$H$6*(1+$HF173)*(1+_xlfn.XLOOKUP($HG173,$HG$67:$HG$76,IE$67:IE$76)))</f>
        <v>3625</v>
      </c>
      <c r="IF173" s="35">
        <f>IF(AA$11="x",0,Satokasvi!$H$6*(1+$HF173)*(1+_xlfn.XLOOKUP($HG173,$HG$67:$HG$76,IF$67:IF$76)))</f>
        <v>3625</v>
      </c>
    </row>
    <row r="174" spans="2:240" x14ac:dyDescent="0.35">
      <c r="HF174" s="37">
        <f t="shared" si="158"/>
        <v>0.49999999999999994</v>
      </c>
      <c r="HG174" s="37">
        <f>$HG$71</f>
        <v>-1.1111111111111103E-2</v>
      </c>
      <c r="HH174" s="19">
        <f>IF(C$11="x",0,Satokasvi!$H$6*(1+$HF174)*(1+_xlfn.XLOOKUP($HG174,$HG$67:$HG$76,HH$67:HH$76)))</f>
        <v>3745.8333333333335</v>
      </c>
      <c r="HI174" s="35">
        <f>IF(D$11="x",0,Satokasvi!$H$6*(1+$HF174)*(1+_xlfn.XLOOKUP($HG174,$HG$67:$HG$76,HI$67:HI$76)))</f>
        <v>3741.6666666666665</v>
      </c>
      <c r="HJ174" s="35">
        <f>IF(E$11="x",0,Satokasvi!$H$6*(1+$HF174)*(1+_xlfn.XLOOKUP($HG174,$HG$67:$HG$76,HJ$67:HJ$76)))</f>
        <v>3737.5</v>
      </c>
      <c r="HK174" s="35">
        <f>IF(F$11="x",0,Satokasvi!$H$6*(1+$HF174)*(1+_xlfn.XLOOKUP($HG174,$HG$67:$HG$76,HK$67:HK$76)))</f>
        <v>3733.333333333333</v>
      </c>
      <c r="HL174" s="35">
        <f>IF(G$11="x",0,Satokasvi!$H$6*(1+$HF174)*(1+_xlfn.XLOOKUP($HG174,$HG$67:$HG$76,HL$67:HL$76)))</f>
        <v>3729.1666666666665</v>
      </c>
      <c r="HM174" s="35">
        <f>IF(H$11="x",0,Satokasvi!$H$6*(1+$HF174)*(1+_xlfn.XLOOKUP($HG174,$HG$67:$HG$76,HM$67:HM$76)))</f>
        <v>3725</v>
      </c>
      <c r="HN174" s="35">
        <f>IF(I$11="x",0,Satokasvi!$H$6*(1+$HF174)*(1+_xlfn.XLOOKUP($HG174,$HG$67:$HG$76,HN$67:HN$76)))</f>
        <v>3720.8333333333335</v>
      </c>
      <c r="HO174" s="35">
        <f>IF(J$11="x",0,Satokasvi!$H$6*(1+$HF174)*(1+_xlfn.XLOOKUP($HG174,$HG$67:$HG$76,HO$67:HO$76)))</f>
        <v>3716.666666666667</v>
      </c>
      <c r="HP174" s="35">
        <f>IF(K$11="x",0,Satokasvi!$H$6*(1+$HF174)*(1+_xlfn.XLOOKUP($HG174,$HG$67:$HG$76,HP$67:HP$76)))</f>
        <v>3712.5</v>
      </c>
      <c r="HQ174" s="35">
        <f>IF(L$11="x",0,Satokasvi!$H$6*(1+$HF174)*(1+_xlfn.XLOOKUP($HG174,$HG$67:$HG$76,HQ$67:HQ$76)))</f>
        <v>3708.3333333333335</v>
      </c>
      <c r="HR174" s="35">
        <f>IF(M$11="x",0,Satokasvi!$H$6*(1+$HF174)*(1+_xlfn.XLOOKUP($HG174,$HG$67:$HG$76,HR$67:HR$76)))</f>
        <v>3708.3333333333335</v>
      </c>
      <c r="HS174" s="35">
        <f>IF(N$11="x",0,Satokasvi!$H$6*(1+$HF174)*(1+_xlfn.XLOOKUP($HG174,$HG$67:$HG$76,HS$67:HS$76)))</f>
        <v>3708.3333333333335</v>
      </c>
      <c r="HT174" s="35">
        <f>IF(O$11="x",0,Satokasvi!$H$6*(1+$HF174)*(1+_xlfn.XLOOKUP($HG174,$HG$67:$HG$76,HT$67:HT$76)))</f>
        <v>3708.3333333333335</v>
      </c>
      <c r="HU174" s="35">
        <f>IF(P$11="x",0,Satokasvi!$H$6*(1+$HF174)*(1+_xlfn.XLOOKUP($HG174,$HG$67:$HG$76,HU$67:HU$76)))</f>
        <v>3708.3333333333335</v>
      </c>
      <c r="HV174" s="35">
        <f>IF(Q$11="x",0,Satokasvi!$H$6*(1+$HF174)*(1+_xlfn.XLOOKUP($HG174,$HG$67:$HG$76,HV$67:HV$76)))</f>
        <v>3708.3333333333335</v>
      </c>
      <c r="HW174" s="35">
        <f>IF(R$11="x",0,Satokasvi!$H$6*(1+$HF174)*(1+_xlfn.XLOOKUP($HG174,$HG$67:$HG$76,HW$67:HW$76)))</f>
        <v>3708.3333333333335</v>
      </c>
      <c r="HX174" s="35">
        <f>IF(S$11="x",0,Satokasvi!$H$6*(1+$HF174)*(1+_xlfn.XLOOKUP($HG174,$HG$67:$HG$76,HX$67:HX$76)))</f>
        <v>3708.3333333333335</v>
      </c>
      <c r="HY174" s="35">
        <f>IF(T$11="x",0,Satokasvi!$H$6*(1+$HF174)*(1+_xlfn.XLOOKUP($HG174,$HG$67:$HG$76,HY$67:HY$76)))</f>
        <v>3708.3333333333335</v>
      </c>
      <c r="HZ174" s="35">
        <f>IF(U$11="x",0,Satokasvi!$H$6*(1+$HF174)*(1+_xlfn.XLOOKUP($HG174,$HG$67:$HG$76,HZ$67:HZ$76)))</f>
        <v>3708.3333333333335</v>
      </c>
      <c r="IA174" s="35">
        <f>IF(V$11="x",0,Satokasvi!$H$6*(1+$HF174)*(1+_xlfn.XLOOKUP($HG174,$HG$67:$HG$76,IA$67:IA$76)))</f>
        <v>3708.3333333333335</v>
      </c>
      <c r="IB174" s="35">
        <f>IF(W$11="x",0,Satokasvi!$H$6*(1+$HF174)*(1+_xlfn.XLOOKUP($HG174,$HG$67:$HG$76,IB$67:IB$76)))</f>
        <v>3708.3333333333335</v>
      </c>
      <c r="IC174" s="35">
        <f>IF(X$11="x",0,Satokasvi!$H$6*(1+$HF174)*(1+_xlfn.XLOOKUP($HG174,$HG$67:$HG$76,IC$67:IC$76)))</f>
        <v>3708.3333333333335</v>
      </c>
      <c r="ID174" s="35">
        <f>IF(Y$11="x",0,Satokasvi!$H$6*(1+$HF174)*(1+_xlfn.XLOOKUP($HG174,$HG$67:$HG$76,ID$67:ID$76)))</f>
        <v>3708.3333333333335</v>
      </c>
      <c r="IE174" s="35">
        <f>IF(Z$11="x",0,Satokasvi!$H$6*(1+$HF174)*(1+_xlfn.XLOOKUP($HG174,$HG$67:$HG$76,IE$67:IE$76)))</f>
        <v>3708.3333333333335</v>
      </c>
      <c r="IF174" s="35">
        <f>IF(AA$11="x",0,Satokasvi!$H$6*(1+$HF174)*(1+_xlfn.XLOOKUP($HG174,$HG$67:$HG$76,IF$67:IF$76)))</f>
        <v>3708.3333333333335</v>
      </c>
    </row>
    <row r="175" spans="2:240" x14ac:dyDescent="0.35">
      <c r="HF175" s="37">
        <f t="shared" si="158"/>
        <v>0.49999999999999994</v>
      </c>
      <c r="HG175" s="37">
        <f>$HG$72</f>
        <v>1.111111111111112E-2</v>
      </c>
      <c r="HH175" s="19">
        <f>IF(C$11="x",0,Satokasvi!$H$6*(1+$HF175)*(1+_xlfn.XLOOKUP($HG175,$HG$67:$HG$76,HH$67:HH$76)))</f>
        <v>3754.1666666666665</v>
      </c>
      <c r="HI175" s="35">
        <f>IF(D$11="x",0,Satokasvi!$H$6*(1+$HF175)*(1+_xlfn.XLOOKUP($HG175,$HG$67:$HG$76,HI$67:HI$76)))</f>
        <v>3758.333333333333</v>
      </c>
      <c r="HJ175" s="35">
        <f>IF(E$11="x",0,Satokasvi!$H$6*(1+$HF175)*(1+_xlfn.XLOOKUP($HG175,$HG$67:$HG$76,HJ$67:HJ$76)))</f>
        <v>3762.5000000000005</v>
      </c>
      <c r="HK175" s="35">
        <f>IF(F$11="x",0,Satokasvi!$H$6*(1+$HF175)*(1+_xlfn.XLOOKUP($HG175,$HG$67:$HG$76,HK$67:HK$76)))</f>
        <v>3766.666666666667</v>
      </c>
      <c r="HL175" s="35">
        <f>IF(G$11="x",0,Satokasvi!$H$6*(1+$HF175)*(1+_xlfn.XLOOKUP($HG175,$HG$67:$HG$76,HL$67:HL$76)))</f>
        <v>3770.8333333333335</v>
      </c>
      <c r="HM175" s="35">
        <f>IF(H$11="x",0,Satokasvi!$H$6*(1+$HF175)*(1+_xlfn.XLOOKUP($HG175,$HG$67:$HG$76,HM$67:HM$76)))</f>
        <v>3774.9999999999995</v>
      </c>
      <c r="HN175" s="35">
        <f>IF(I$11="x",0,Satokasvi!$H$6*(1+$HF175)*(1+_xlfn.XLOOKUP($HG175,$HG$67:$HG$76,HN$67:HN$76)))</f>
        <v>3779.166666666667</v>
      </c>
      <c r="HO175" s="35">
        <f>IF(J$11="x",0,Satokasvi!$H$6*(1+$HF175)*(1+_xlfn.XLOOKUP($HG175,$HG$67:$HG$76,HO$67:HO$76)))</f>
        <v>3783.3333333333335</v>
      </c>
      <c r="HP175" s="35">
        <f>IF(K$11="x",0,Satokasvi!$H$6*(1+$HF175)*(1+_xlfn.XLOOKUP($HG175,$HG$67:$HG$76,HP$67:HP$76)))</f>
        <v>3787.5</v>
      </c>
      <c r="HQ175" s="35">
        <f>IF(L$11="x",0,Satokasvi!$H$6*(1+$HF175)*(1+_xlfn.XLOOKUP($HG175,$HG$67:$HG$76,HQ$67:HQ$76)))</f>
        <v>3791.6666666666665</v>
      </c>
      <c r="HR175" s="35">
        <f>IF(M$11="x",0,Satokasvi!$H$6*(1+$HF175)*(1+_xlfn.XLOOKUP($HG175,$HG$67:$HG$76,HR$67:HR$76)))</f>
        <v>3791.6666666666665</v>
      </c>
      <c r="HS175" s="35">
        <f>IF(N$11="x",0,Satokasvi!$H$6*(1+$HF175)*(1+_xlfn.XLOOKUP($HG175,$HG$67:$HG$76,HS$67:HS$76)))</f>
        <v>3791.6666666666665</v>
      </c>
      <c r="HT175" s="35">
        <f>IF(O$11="x",0,Satokasvi!$H$6*(1+$HF175)*(1+_xlfn.XLOOKUP($HG175,$HG$67:$HG$76,HT$67:HT$76)))</f>
        <v>3791.6666666666665</v>
      </c>
      <c r="HU175" s="35">
        <f>IF(P$11="x",0,Satokasvi!$H$6*(1+$HF175)*(1+_xlfn.XLOOKUP($HG175,$HG$67:$HG$76,HU$67:HU$76)))</f>
        <v>3791.6666666666665</v>
      </c>
      <c r="HV175" s="35">
        <f>IF(Q$11="x",0,Satokasvi!$H$6*(1+$HF175)*(1+_xlfn.XLOOKUP($HG175,$HG$67:$HG$76,HV$67:HV$76)))</f>
        <v>3791.6666666666665</v>
      </c>
      <c r="HW175" s="35">
        <f>IF(R$11="x",0,Satokasvi!$H$6*(1+$HF175)*(1+_xlfn.XLOOKUP($HG175,$HG$67:$HG$76,HW$67:HW$76)))</f>
        <v>3791.6666666666665</v>
      </c>
      <c r="HX175" s="35">
        <f>IF(S$11="x",0,Satokasvi!$H$6*(1+$HF175)*(1+_xlfn.XLOOKUP($HG175,$HG$67:$HG$76,HX$67:HX$76)))</f>
        <v>3791.6666666666665</v>
      </c>
      <c r="HY175" s="35">
        <f>IF(T$11="x",0,Satokasvi!$H$6*(1+$HF175)*(1+_xlfn.XLOOKUP($HG175,$HG$67:$HG$76,HY$67:HY$76)))</f>
        <v>3791.6666666666665</v>
      </c>
      <c r="HZ175" s="35">
        <f>IF(U$11="x",0,Satokasvi!$H$6*(1+$HF175)*(1+_xlfn.XLOOKUP($HG175,$HG$67:$HG$76,HZ$67:HZ$76)))</f>
        <v>3791.6666666666665</v>
      </c>
      <c r="IA175" s="35">
        <f>IF(V$11="x",0,Satokasvi!$H$6*(1+$HF175)*(1+_xlfn.XLOOKUP($HG175,$HG$67:$HG$76,IA$67:IA$76)))</f>
        <v>3791.6666666666665</v>
      </c>
      <c r="IB175" s="35">
        <f>IF(W$11="x",0,Satokasvi!$H$6*(1+$HF175)*(1+_xlfn.XLOOKUP($HG175,$HG$67:$HG$76,IB$67:IB$76)))</f>
        <v>3791.6666666666665</v>
      </c>
      <c r="IC175" s="35">
        <f>IF(X$11="x",0,Satokasvi!$H$6*(1+$HF175)*(1+_xlfn.XLOOKUP($HG175,$HG$67:$HG$76,IC$67:IC$76)))</f>
        <v>3791.6666666666665</v>
      </c>
      <c r="ID175" s="35">
        <f>IF(Y$11="x",0,Satokasvi!$H$6*(1+$HF175)*(1+_xlfn.XLOOKUP($HG175,$HG$67:$HG$76,ID$67:ID$76)))</f>
        <v>3791.6666666666665</v>
      </c>
      <c r="IE175" s="35">
        <f>IF(Z$11="x",0,Satokasvi!$H$6*(1+$HF175)*(1+_xlfn.XLOOKUP($HG175,$HG$67:$HG$76,IE$67:IE$76)))</f>
        <v>3791.6666666666665</v>
      </c>
      <c r="IF175" s="35">
        <f>IF(AA$11="x",0,Satokasvi!$H$6*(1+$HF175)*(1+_xlfn.XLOOKUP($HG175,$HG$67:$HG$76,IF$67:IF$76)))</f>
        <v>3791.6666666666665</v>
      </c>
    </row>
    <row r="176" spans="2:240" x14ac:dyDescent="0.35">
      <c r="HF176" s="37">
        <f t="shared" si="158"/>
        <v>0.49999999999999994</v>
      </c>
      <c r="HG176" s="37">
        <f>$HG$73</f>
        <v>3.333333333333334E-2</v>
      </c>
      <c r="HH176" s="19">
        <f>IF(C$11="x",0,Satokasvi!$H$6*(1+$HF176)*(1+_xlfn.XLOOKUP($HG176,$HG$67:$HG$76,HH$67:HH$76)))</f>
        <v>3762.5000000000005</v>
      </c>
      <c r="HI176" s="35">
        <f>IF(D$11="x",0,Satokasvi!$H$6*(1+$HF176)*(1+_xlfn.XLOOKUP($HG176,$HG$67:$HG$76,HI$67:HI$76)))</f>
        <v>3774.9999999999995</v>
      </c>
      <c r="HJ176" s="35">
        <f>IF(E$11="x",0,Satokasvi!$H$6*(1+$HF176)*(1+_xlfn.XLOOKUP($HG176,$HG$67:$HG$76,HJ$67:HJ$76)))</f>
        <v>3787.5</v>
      </c>
      <c r="HK176" s="35">
        <f>IF(F$11="x",0,Satokasvi!$H$6*(1+$HF176)*(1+_xlfn.XLOOKUP($HG176,$HG$67:$HG$76,HK$67:HK$76)))</f>
        <v>3800.0000000000005</v>
      </c>
      <c r="HL176" s="35">
        <f>IF(G$11="x",0,Satokasvi!$H$6*(1+$HF176)*(1+_xlfn.XLOOKUP($HG176,$HG$67:$HG$76,HL$67:HL$76)))</f>
        <v>3812.5</v>
      </c>
      <c r="HM176" s="35">
        <f>IF(H$11="x",0,Satokasvi!$H$6*(1+$HF176)*(1+_xlfn.XLOOKUP($HG176,$HG$67:$HG$76,HM$67:HM$76)))</f>
        <v>3825</v>
      </c>
      <c r="HN176" s="35">
        <f>IF(I$11="x",0,Satokasvi!$H$6*(1+$HF176)*(1+_xlfn.XLOOKUP($HG176,$HG$67:$HG$76,HN$67:HN$76)))</f>
        <v>3837.5000000000005</v>
      </c>
      <c r="HO176" s="35">
        <f>IF(J$11="x",0,Satokasvi!$H$6*(1+$HF176)*(1+_xlfn.XLOOKUP($HG176,$HG$67:$HG$76,HO$67:HO$76)))</f>
        <v>3850</v>
      </c>
      <c r="HP176" s="35">
        <f>IF(K$11="x",0,Satokasvi!$H$6*(1+$HF176)*(1+_xlfn.XLOOKUP($HG176,$HG$67:$HG$76,HP$67:HP$76)))</f>
        <v>3862.5</v>
      </c>
      <c r="HQ176" s="35">
        <f>IF(L$11="x",0,Satokasvi!$H$6*(1+$HF176)*(1+_xlfn.XLOOKUP($HG176,$HG$67:$HG$76,HQ$67:HQ$76)))</f>
        <v>3875.0000000000005</v>
      </c>
      <c r="HR176" s="35">
        <f>IF(M$11="x",0,Satokasvi!$H$6*(1+$HF176)*(1+_xlfn.XLOOKUP($HG176,$HG$67:$HG$76,HR$67:HR$76)))</f>
        <v>3875.0000000000005</v>
      </c>
      <c r="HS176" s="35">
        <f>IF(N$11="x",0,Satokasvi!$H$6*(1+$HF176)*(1+_xlfn.XLOOKUP($HG176,$HG$67:$HG$76,HS$67:HS$76)))</f>
        <v>3875.0000000000005</v>
      </c>
      <c r="HT176" s="35">
        <f>IF(O$11="x",0,Satokasvi!$H$6*(1+$HF176)*(1+_xlfn.XLOOKUP($HG176,$HG$67:$HG$76,HT$67:HT$76)))</f>
        <v>3875.0000000000005</v>
      </c>
      <c r="HU176" s="35">
        <f>IF(P$11="x",0,Satokasvi!$H$6*(1+$HF176)*(1+_xlfn.XLOOKUP($HG176,$HG$67:$HG$76,HU$67:HU$76)))</f>
        <v>3875.0000000000005</v>
      </c>
      <c r="HV176" s="35">
        <f>IF(Q$11="x",0,Satokasvi!$H$6*(1+$HF176)*(1+_xlfn.XLOOKUP($HG176,$HG$67:$HG$76,HV$67:HV$76)))</f>
        <v>3875.0000000000005</v>
      </c>
      <c r="HW176" s="35">
        <f>IF(R$11="x",0,Satokasvi!$H$6*(1+$HF176)*(1+_xlfn.XLOOKUP($HG176,$HG$67:$HG$76,HW$67:HW$76)))</f>
        <v>3875.0000000000005</v>
      </c>
      <c r="HX176" s="35">
        <f>IF(S$11="x",0,Satokasvi!$H$6*(1+$HF176)*(1+_xlfn.XLOOKUP($HG176,$HG$67:$HG$76,HX$67:HX$76)))</f>
        <v>3875.0000000000005</v>
      </c>
      <c r="HY176" s="35">
        <f>IF(T$11="x",0,Satokasvi!$H$6*(1+$HF176)*(1+_xlfn.XLOOKUP($HG176,$HG$67:$HG$76,HY$67:HY$76)))</f>
        <v>3875.0000000000005</v>
      </c>
      <c r="HZ176" s="35">
        <f>IF(U$11="x",0,Satokasvi!$H$6*(1+$HF176)*(1+_xlfn.XLOOKUP($HG176,$HG$67:$HG$76,HZ$67:HZ$76)))</f>
        <v>3875.0000000000005</v>
      </c>
      <c r="IA176" s="35">
        <f>IF(V$11="x",0,Satokasvi!$H$6*(1+$HF176)*(1+_xlfn.XLOOKUP($HG176,$HG$67:$HG$76,IA$67:IA$76)))</f>
        <v>3875.0000000000005</v>
      </c>
      <c r="IB176" s="35">
        <f>IF(W$11="x",0,Satokasvi!$H$6*(1+$HF176)*(1+_xlfn.XLOOKUP($HG176,$HG$67:$HG$76,IB$67:IB$76)))</f>
        <v>3875.0000000000005</v>
      </c>
      <c r="IC176" s="35">
        <f>IF(X$11="x",0,Satokasvi!$H$6*(1+$HF176)*(1+_xlfn.XLOOKUP($HG176,$HG$67:$HG$76,IC$67:IC$76)))</f>
        <v>3875.0000000000005</v>
      </c>
      <c r="ID176" s="35">
        <f>IF(Y$11="x",0,Satokasvi!$H$6*(1+$HF176)*(1+_xlfn.XLOOKUP($HG176,$HG$67:$HG$76,ID$67:ID$76)))</f>
        <v>3875.0000000000005</v>
      </c>
      <c r="IE176" s="35">
        <f>IF(Z$11="x",0,Satokasvi!$H$6*(1+$HF176)*(1+_xlfn.XLOOKUP($HG176,$HG$67:$HG$76,IE$67:IE$76)))</f>
        <v>3875.0000000000005</v>
      </c>
      <c r="IF176" s="35">
        <f>IF(AA$11="x",0,Satokasvi!$H$6*(1+$HF176)*(1+_xlfn.XLOOKUP($HG176,$HG$67:$HG$76,IF$67:IF$76)))</f>
        <v>3875.0000000000005</v>
      </c>
    </row>
    <row r="177" spans="214:268" x14ac:dyDescent="0.35">
      <c r="HF177" s="37">
        <f t="shared" si="158"/>
        <v>0.49999999999999994</v>
      </c>
      <c r="HG177" s="37">
        <f>$HG$74</f>
        <v>5.5555555555555566E-2</v>
      </c>
      <c r="HH177" s="19">
        <f>IF(C$11="x",0,Satokasvi!$H$6*(1+$HF177)*(1+_xlfn.XLOOKUP($HG177,$HG$67:$HG$76,HH$67:HH$76)))</f>
        <v>3770.8333333333335</v>
      </c>
      <c r="HI177" s="35">
        <f>IF(D$11="x",0,Satokasvi!$H$6*(1+$HF177)*(1+_xlfn.XLOOKUP($HG177,$HG$67:$HG$76,HI$67:HI$76)))</f>
        <v>3791.6666666666665</v>
      </c>
      <c r="HJ177" s="35">
        <f>IF(E$11="x",0,Satokasvi!$H$6*(1+$HF177)*(1+_xlfn.XLOOKUP($HG177,$HG$67:$HG$76,HJ$67:HJ$76)))</f>
        <v>3812.5</v>
      </c>
      <c r="HK177" s="35">
        <f>IF(F$11="x",0,Satokasvi!$H$6*(1+$HF177)*(1+_xlfn.XLOOKUP($HG177,$HG$67:$HG$76,HK$67:HK$76)))</f>
        <v>3833.333333333333</v>
      </c>
      <c r="HL177" s="35">
        <f>IF(G$11="x",0,Satokasvi!$H$6*(1+$HF177)*(1+_xlfn.XLOOKUP($HG177,$HG$67:$HG$76,HL$67:HL$76)))</f>
        <v>3854.1666666666665</v>
      </c>
      <c r="HM177" s="35">
        <f>IF(H$11="x",0,Satokasvi!$H$6*(1+$HF177)*(1+_xlfn.XLOOKUP($HG177,$HG$67:$HG$76,HM$67:HM$76)))</f>
        <v>3875.0000000000005</v>
      </c>
      <c r="HN177" s="35">
        <f>IF(I$11="x",0,Satokasvi!$H$6*(1+$HF177)*(1+_xlfn.XLOOKUP($HG177,$HG$67:$HG$76,HN$67:HN$76)))</f>
        <v>3895.8333333333335</v>
      </c>
      <c r="HO177" s="35">
        <f>IF(J$11="x",0,Satokasvi!$H$6*(1+$HF177)*(1+_xlfn.XLOOKUP($HG177,$HG$67:$HG$76,HO$67:HO$76)))</f>
        <v>3916.666666666667</v>
      </c>
      <c r="HP177" s="35">
        <f>IF(K$11="x",0,Satokasvi!$H$6*(1+$HF177)*(1+_xlfn.XLOOKUP($HG177,$HG$67:$HG$76,HP$67:HP$76)))</f>
        <v>3937.5</v>
      </c>
      <c r="HQ177" s="35">
        <f>IF(L$11="x",0,Satokasvi!$H$6*(1+$HF177)*(1+_xlfn.XLOOKUP($HG177,$HG$67:$HG$76,HQ$67:HQ$76)))</f>
        <v>3958.3333333333335</v>
      </c>
      <c r="HR177" s="35">
        <f>IF(M$11="x",0,Satokasvi!$H$6*(1+$HF177)*(1+_xlfn.XLOOKUP($HG177,$HG$67:$HG$76,HR$67:HR$76)))</f>
        <v>3958.3333333333335</v>
      </c>
      <c r="HS177" s="35">
        <f>IF(N$11="x",0,Satokasvi!$H$6*(1+$HF177)*(1+_xlfn.XLOOKUP($HG177,$HG$67:$HG$76,HS$67:HS$76)))</f>
        <v>3958.3333333333335</v>
      </c>
      <c r="HT177" s="35">
        <f>IF(O$11="x",0,Satokasvi!$H$6*(1+$HF177)*(1+_xlfn.XLOOKUP($HG177,$HG$67:$HG$76,HT$67:HT$76)))</f>
        <v>3958.3333333333335</v>
      </c>
      <c r="HU177" s="35">
        <f>IF(P$11="x",0,Satokasvi!$H$6*(1+$HF177)*(1+_xlfn.XLOOKUP($HG177,$HG$67:$HG$76,HU$67:HU$76)))</f>
        <v>3958.3333333333335</v>
      </c>
      <c r="HV177" s="35">
        <f>IF(Q$11="x",0,Satokasvi!$H$6*(1+$HF177)*(1+_xlfn.XLOOKUP($HG177,$HG$67:$HG$76,HV$67:HV$76)))</f>
        <v>3958.3333333333335</v>
      </c>
      <c r="HW177" s="35">
        <f>IF(R$11="x",0,Satokasvi!$H$6*(1+$HF177)*(1+_xlfn.XLOOKUP($HG177,$HG$67:$HG$76,HW$67:HW$76)))</f>
        <v>3958.3333333333335</v>
      </c>
      <c r="HX177" s="35">
        <f>IF(S$11="x",0,Satokasvi!$H$6*(1+$HF177)*(1+_xlfn.XLOOKUP($HG177,$HG$67:$HG$76,HX$67:HX$76)))</f>
        <v>3958.3333333333335</v>
      </c>
      <c r="HY177" s="35">
        <f>IF(T$11="x",0,Satokasvi!$H$6*(1+$HF177)*(1+_xlfn.XLOOKUP($HG177,$HG$67:$HG$76,HY$67:HY$76)))</f>
        <v>3958.3333333333335</v>
      </c>
      <c r="HZ177" s="35">
        <f>IF(U$11="x",0,Satokasvi!$H$6*(1+$HF177)*(1+_xlfn.XLOOKUP($HG177,$HG$67:$HG$76,HZ$67:HZ$76)))</f>
        <v>3958.3333333333335</v>
      </c>
      <c r="IA177" s="35">
        <f>IF(V$11="x",0,Satokasvi!$H$6*(1+$HF177)*(1+_xlfn.XLOOKUP($HG177,$HG$67:$HG$76,IA$67:IA$76)))</f>
        <v>3958.3333333333335</v>
      </c>
      <c r="IB177" s="35">
        <f>IF(W$11="x",0,Satokasvi!$H$6*(1+$HF177)*(1+_xlfn.XLOOKUP($HG177,$HG$67:$HG$76,IB$67:IB$76)))</f>
        <v>3958.3333333333335</v>
      </c>
      <c r="IC177" s="35">
        <f>IF(X$11="x",0,Satokasvi!$H$6*(1+$HF177)*(1+_xlfn.XLOOKUP($HG177,$HG$67:$HG$76,IC$67:IC$76)))</f>
        <v>3958.3333333333335</v>
      </c>
      <c r="ID177" s="35">
        <f>IF(Y$11="x",0,Satokasvi!$H$6*(1+$HF177)*(1+_xlfn.XLOOKUP($HG177,$HG$67:$HG$76,ID$67:ID$76)))</f>
        <v>3958.3333333333335</v>
      </c>
      <c r="IE177" s="35">
        <f>IF(Z$11="x",0,Satokasvi!$H$6*(1+$HF177)*(1+_xlfn.XLOOKUP($HG177,$HG$67:$HG$76,IE$67:IE$76)))</f>
        <v>3958.3333333333335</v>
      </c>
      <c r="IF177" s="35">
        <f>IF(AA$11="x",0,Satokasvi!$H$6*(1+$HF177)*(1+_xlfn.XLOOKUP($HG177,$HG$67:$HG$76,IF$67:IF$76)))</f>
        <v>3958.3333333333335</v>
      </c>
    </row>
    <row r="178" spans="214:268" x14ac:dyDescent="0.35">
      <c r="HF178" s="37">
        <f t="shared" ref="HF178" si="159">HF177</f>
        <v>0.49999999999999994</v>
      </c>
      <c r="HG178" s="37">
        <f>$HG$75</f>
        <v>7.7777777777777793E-2</v>
      </c>
      <c r="HH178" s="19">
        <f>IF(C$11="x",0,Satokasvi!$H$6*(1+$HF178)*(1+_xlfn.XLOOKUP($HG178,$HG$67:$HG$76,HH$67:HH$76)))</f>
        <v>3779.166666666667</v>
      </c>
      <c r="HI178" s="35">
        <f>IF(D$11="x",0,Satokasvi!$H$6*(1+$HF178)*(1+_xlfn.XLOOKUP($HG178,$HG$67:$HG$76,HI$67:HI$76)))</f>
        <v>3808.3333333333335</v>
      </c>
      <c r="HJ178" s="35">
        <f>IF(E$11="x",0,Satokasvi!$H$6*(1+$HF178)*(1+_xlfn.XLOOKUP($HG178,$HG$67:$HG$76,HJ$67:HJ$76)))</f>
        <v>3837.5000000000005</v>
      </c>
      <c r="HK178" s="35">
        <f>IF(F$11="x",0,Satokasvi!$H$6*(1+$HF178)*(1+_xlfn.XLOOKUP($HG178,$HG$67:$HG$76,HK$67:HK$76)))</f>
        <v>3866.6666666666665</v>
      </c>
      <c r="HL178" s="35">
        <f>IF(G$11="x",0,Satokasvi!$H$6*(1+$HF178)*(1+_xlfn.XLOOKUP($HG178,$HG$67:$HG$76,HL$67:HL$76)))</f>
        <v>3895.8333333333335</v>
      </c>
      <c r="HM178" s="35">
        <f>IF(H$11="x",0,Satokasvi!$H$6*(1+$HF178)*(1+_xlfn.XLOOKUP($HG178,$HG$67:$HG$76,HM$67:HM$76)))</f>
        <v>3925</v>
      </c>
      <c r="HN178" s="35">
        <f>IF(I$11="x",0,Satokasvi!$H$6*(1+$HF178)*(1+_xlfn.XLOOKUP($HG178,$HG$67:$HG$76,HN$67:HN$76)))</f>
        <v>3954.166666666667</v>
      </c>
      <c r="HO178" s="35">
        <f>IF(J$11="x",0,Satokasvi!$H$6*(1+$HF178)*(1+_xlfn.XLOOKUP($HG178,$HG$67:$HG$76,HO$67:HO$76)))</f>
        <v>3983.333333333333</v>
      </c>
      <c r="HP178" s="35">
        <f>IF(K$11="x",0,Satokasvi!$H$6*(1+$HF178)*(1+_xlfn.XLOOKUP($HG178,$HG$67:$HG$76,HP$67:HP$76)))</f>
        <v>4012.5000000000005</v>
      </c>
      <c r="HQ178" s="35">
        <f>IF(L$11="x",0,Satokasvi!$H$6*(1+$HF178)*(1+_xlfn.XLOOKUP($HG178,$HG$67:$HG$76,HQ$67:HQ$76)))</f>
        <v>4041.6666666666665</v>
      </c>
      <c r="HR178" s="35">
        <f>IF(M$11="x",0,Satokasvi!$H$6*(1+$HF178)*(1+_xlfn.XLOOKUP($HG178,$HG$67:$HG$76,HR$67:HR$76)))</f>
        <v>4041.6666666666665</v>
      </c>
      <c r="HS178" s="35">
        <f>IF(N$11="x",0,Satokasvi!$H$6*(1+$HF178)*(1+_xlfn.XLOOKUP($HG178,$HG$67:$HG$76,HS$67:HS$76)))</f>
        <v>4041.6666666666665</v>
      </c>
      <c r="HT178" s="35">
        <f>IF(O$11="x",0,Satokasvi!$H$6*(1+$HF178)*(1+_xlfn.XLOOKUP($HG178,$HG$67:$HG$76,HT$67:HT$76)))</f>
        <v>4041.6666666666665</v>
      </c>
      <c r="HU178" s="35">
        <f>IF(P$11="x",0,Satokasvi!$H$6*(1+$HF178)*(1+_xlfn.XLOOKUP($HG178,$HG$67:$HG$76,HU$67:HU$76)))</f>
        <v>4041.6666666666665</v>
      </c>
      <c r="HV178" s="35">
        <f>IF(Q$11="x",0,Satokasvi!$H$6*(1+$HF178)*(1+_xlfn.XLOOKUP($HG178,$HG$67:$HG$76,HV$67:HV$76)))</f>
        <v>4041.6666666666665</v>
      </c>
      <c r="HW178" s="35">
        <f>IF(R$11="x",0,Satokasvi!$H$6*(1+$HF178)*(1+_xlfn.XLOOKUP($HG178,$HG$67:$HG$76,HW$67:HW$76)))</f>
        <v>4041.6666666666665</v>
      </c>
      <c r="HX178" s="35">
        <f>IF(S$11="x",0,Satokasvi!$H$6*(1+$HF178)*(1+_xlfn.XLOOKUP($HG178,$HG$67:$HG$76,HX$67:HX$76)))</f>
        <v>4041.6666666666665</v>
      </c>
      <c r="HY178" s="35">
        <f>IF(T$11="x",0,Satokasvi!$H$6*(1+$HF178)*(1+_xlfn.XLOOKUP($HG178,$HG$67:$HG$76,HY$67:HY$76)))</f>
        <v>4041.6666666666665</v>
      </c>
      <c r="HZ178" s="35">
        <f>IF(U$11="x",0,Satokasvi!$H$6*(1+$HF178)*(1+_xlfn.XLOOKUP($HG178,$HG$67:$HG$76,HZ$67:HZ$76)))</f>
        <v>4041.6666666666665</v>
      </c>
      <c r="IA178" s="35">
        <f>IF(V$11="x",0,Satokasvi!$H$6*(1+$HF178)*(1+_xlfn.XLOOKUP($HG178,$HG$67:$HG$76,IA$67:IA$76)))</f>
        <v>4041.6666666666665</v>
      </c>
      <c r="IB178" s="35">
        <f>IF(W$11="x",0,Satokasvi!$H$6*(1+$HF178)*(1+_xlfn.XLOOKUP($HG178,$HG$67:$HG$76,IB$67:IB$76)))</f>
        <v>4041.6666666666665</v>
      </c>
      <c r="IC178" s="35">
        <f>IF(X$11="x",0,Satokasvi!$H$6*(1+$HF178)*(1+_xlfn.XLOOKUP($HG178,$HG$67:$HG$76,IC$67:IC$76)))</f>
        <v>4041.6666666666665</v>
      </c>
      <c r="ID178" s="35">
        <f>IF(Y$11="x",0,Satokasvi!$H$6*(1+$HF178)*(1+_xlfn.XLOOKUP($HG178,$HG$67:$HG$76,ID$67:ID$76)))</f>
        <v>4041.6666666666665</v>
      </c>
      <c r="IE178" s="35">
        <f>IF(Z$11="x",0,Satokasvi!$H$6*(1+$HF178)*(1+_xlfn.XLOOKUP($HG178,$HG$67:$HG$76,IE$67:IE$76)))</f>
        <v>4041.6666666666665</v>
      </c>
      <c r="IF178" s="35">
        <f>IF(AA$11="x",0,Satokasvi!$H$6*(1+$HF178)*(1+_xlfn.XLOOKUP($HG178,$HG$67:$HG$76,IF$67:IF$76)))</f>
        <v>4041.6666666666665</v>
      </c>
    </row>
    <row r="179" spans="214:268" x14ac:dyDescent="0.35">
      <c r="HF179" s="37">
        <f t="shared" ref="HF179" si="160">HF178</f>
        <v>0.49999999999999994</v>
      </c>
      <c r="HG179" s="37">
        <f>$HG$76</f>
        <v>0.10000000000000002</v>
      </c>
      <c r="HH179" s="19">
        <f>IF(C$11="x",0,Satokasvi!$H$6*(1+$HF179)*(1+_xlfn.XLOOKUP($HG179,$HG$67:$HG$76,HH$67:HH$76)))</f>
        <v>3787.5</v>
      </c>
      <c r="HI179" s="35">
        <f>IF(D$11="x",0,Satokasvi!$H$6*(1+$HF179)*(1+_xlfn.XLOOKUP($HG179,$HG$67:$HG$76,HI$67:HI$76)))</f>
        <v>3825</v>
      </c>
      <c r="HJ179" s="35">
        <f>IF(E$11="x",0,Satokasvi!$H$6*(1+$HF179)*(1+_xlfn.XLOOKUP($HG179,$HG$67:$HG$76,HJ$67:HJ$76)))</f>
        <v>3862.5</v>
      </c>
      <c r="HK179" s="35">
        <f>IF(F$11="x",0,Satokasvi!$H$6*(1+$HF179)*(1+_xlfn.XLOOKUP($HG179,$HG$67:$HG$76,HK$67:HK$76)))</f>
        <v>3900</v>
      </c>
      <c r="HL179" s="35">
        <f>IF(G$11="x",0,Satokasvi!$H$6*(1+$HF179)*(1+_xlfn.XLOOKUP($HG179,$HG$67:$HG$76,HL$67:HL$76)))</f>
        <v>3937.5</v>
      </c>
      <c r="HM179" s="35">
        <f>IF(H$11="x",0,Satokasvi!$H$6*(1+$HF179)*(1+_xlfn.XLOOKUP($HG179,$HG$67:$HG$76,HM$67:HM$76)))</f>
        <v>3975</v>
      </c>
      <c r="HN179" s="35">
        <f>IF(I$11="x",0,Satokasvi!$H$6*(1+$HF179)*(1+_xlfn.XLOOKUP($HG179,$HG$67:$HG$76,HN$67:HN$76)))</f>
        <v>4012.5000000000005</v>
      </c>
      <c r="HO179" s="35">
        <f>IF(J$11="x",0,Satokasvi!$H$6*(1+$HF179)*(1+_xlfn.XLOOKUP($HG179,$HG$67:$HG$76,HO$67:HO$76)))</f>
        <v>4050.0000000000005</v>
      </c>
      <c r="HP179" s="35">
        <f>IF(K$11="x",0,Satokasvi!$H$6*(1+$HF179)*(1+_xlfn.XLOOKUP($HG179,$HG$67:$HG$76,HP$67:HP$76)))</f>
        <v>4087.5000000000005</v>
      </c>
      <c r="HQ179" s="35">
        <f>IF(L$11="x",0,Satokasvi!$H$6*(1+$HF179)*(1+_xlfn.XLOOKUP($HG179,$HG$67:$HG$76,HQ$67:HQ$76)))</f>
        <v>4125</v>
      </c>
      <c r="HR179" s="35">
        <f>IF(M$11="x",0,Satokasvi!$H$6*(1+$HF179)*(1+_xlfn.XLOOKUP($HG179,$HG$67:$HG$76,HR$67:HR$76)))</f>
        <v>4125</v>
      </c>
      <c r="HS179" s="35">
        <f>IF(N$11="x",0,Satokasvi!$H$6*(1+$HF179)*(1+_xlfn.XLOOKUP($HG179,$HG$67:$HG$76,HS$67:HS$76)))</f>
        <v>4125</v>
      </c>
      <c r="HT179" s="35">
        <f>IF(O$11="x",0,Satokasvi!$H$6*(1+$HF179)*(1+_xlfn.XLOOKUP($HG179,$HG$67:$HG$76,HT$67:HT$76)))</f>
        <v>4125</v>
      </c>
      <c r="HU179" s="35">
        <f>IF(P$11="x",0,Satokasvi!$H$6*(1+$HF179)*(1+_xlfn.XLOOKUP($HG179,$HG$67:$HG$76,HU$67:HU$76)))</f>
        <v>4125</v>
      </c>
      <c r="HV179" s="35">
        <f>IF(Q$11="x",0,Satokasvi!$H$6*(1+$HF179)*(1+_xlfn.XLOOKUP($HG179,$HG$67:$HG$76,HV$67:HV$76)))</f>
        <v>4125</v>
      </c>
      <c r="HW179" s="35">
        <f>IF(R$11="x",0,Satokasvi!$H$6*(1+$HF179)*(1+_xlfn.XLOOKUP($HG179,$HG$67:$HG$76,HW$67:HW$76)))</f>
        <v>4125</v>
      </c>
      <c r="HX179" s="35">
        <f>IF(S$11="x",0,Satokasvi!$H$6*(1+$HF179)*(1+_xlfn.XLOOKUP($HG179,$HG$67:$HG$76,HX$67:HX$76)))</f>
        <v>4125</v>
      </c>
      <c r="HY179" s="35">
        <f>IF(T$11="x",0,Satokasvi!$H$6*(1+$HF179)*(1+_xlfn.XLOOKUP($HG179,$HG$67:$HG$76,HY$67:HY$76)))</f>
        <v>4125</v>
      </c>
      <c r="HZ179" s="35">
        <f>IF(U$11="x",0,Satokasvi!$H$6*(1+$HF179)*(1+_xlfn.XLOOKUP($HG179,$HG$67:$HG$76,HZ$67:HZ$76)))</f>
        <v>4125</v>
      </c>
      <c r="IA179" s="35">
        <f>IF(V$11="x",0,Satokasvi!$H$6*(1+$HF179)*(1+_xlfn.XLOOKUP($HG179,$HG$67:$HG$76,IA$67:IA$76)))</f>
        <v>4125</v>
      </c>
      <c r="IB179" s="35">
        <f>IF(W$11="x",0,Satokasvi!$H$6*(1+$HF179)*(1+_xlfn.XLOOKUP($HG179,$HG$67:$HG$76,IB$67:IB$76)))</f>
        <v>4125</v>
      </c>
      <c r="IC179" s="35">
        <f>IF(X$11="x",0,Satokasvi!$H$6*(1+$HF179)*(1+_xlfn.XLOOKUP($HG179,$HG$67:$HG$76,IC$67:IC$76)))</f>
        <v>4125</v>
      </c>
      <c r="ID179" s="35">
        <f>IF(Y$11="x",0,Satokasvi!$H$6*(1+$HF179)*(1+_xlfn.XLOOKUP($HG179,$HG$67:$HG$76,ID$67:ID$76)))</f>
        <v>4125</v>
      </c>
      <c r="IE179" s="35">
        <f>IF(Z$11="x",0,Satokasvi!$H$6*(1+$HF179)*(1+_xlfn.XLOOKUP($HG179,$HG$67:$HG$76,IE$67:IE$76)))</f>
        <v>4125</v>
      </c>
      <c r="IF179" s="35">
        <f>IF(AA$11="x",0,Satokasvi!$H$6*(1+$HF179)*(1+_xlfn.XLOOKUP($HG179,$HG$67:$HG$76,IF$67:IF$76)))</f>
        <v>4125</v>
      </c>
    </row>
    <row r="181" spans="214:268" x14ac:dyDescent="0.35">
      <c r="HF181" s="40" t="s">
        <v>90</v>
      </c>
      <c r="HG181" s="14"/>
      <c r="HH181" s="14"/>
      <c r="HI181" s="14"/>
      <c r="HJ181" s="14"/>
      <c r="HK181" s="14"/>
      <c r="HL181" s="14"/>
      <c r="HM181" s="14"/>
      <c r="HN181" s="14"/>
      <c r="HO181" s="14"/>
      <c r="HP181" s="14"/>
      <c r="HQ181" s="14"/>
      <c r="HR181" s="14"/>
      <c r="HS181" s="14"/>
      <c r="HT181" s="14"/>
      <c r="HU181" s="14"/>
      <c r="HV181" s="14"/>
      <c r="HW181" s="14"/>
      <c r="HX181" s="14"/>
      <c r="HY181" s="14"/>
      <c r="HZ181" s="14"/>
      <c r="IA181" s="14"/>
      <c r="IB181" s="14"/>
      <c r="IC181" s="14"/>
      <c r="ID181" s="14"/>
      <c r="IE181" s="14"/>
      <c r="IF181" s="14"/>
    </row>
    <row r="183" spans="214:268" x14ac:dyDescent="0.35">
      <c r="HF183" s="76">
        <f>$BI$5</f>
        <v>-0.5</v>
      </c>
      <c r="HG183" s="76">
        <f>$HG$67</f>
        <v>-0.1</v>
      </c>
      <c r="HH183" s="37">
        <f>IF(C$11="x",Toimenpiteet!$E$115,HH80*(Satokasvi!$H$11/1000)+(Satokasvi!$E$28-Satokasvi!$E$7)+IF(C$8="x",Toimenpiteet!$E$29,0)+IF(C$9="x",Toimenpiteet!$E$60,0)+IF(C$10="x",Toimenpiteet!$E$88,0))/(1+$C$13)^HH$61</f>
        <v>-16.990291262135923</v>
      </c>
      <c r="HI183" s="37">
        <f>IF(D$11="x",Toimenpiteet!$E$115,HI80*(Satokasvi!$H$11/1000)+(Satokasvi!$E$28-Satokasvi!$E$7)+IF(D$8="x",Toimenpiteet!$E$29,0)+IF(D$9="x",Toimenpiteet!$E$60,0)+IF(D$10="x",Toimenpiteet!$E$88,0))/(1+$C$13)^HI$61</f>
        <v>-18.851918182675089</v>
      </c>
      <c r="HJ183" s="37">
        <f>IF(E$11="x",Toimenpiteet!$E$115,HJ80*(Satokasvi!$H$11/1000)+(Satokasvi!$E$28-Satokasvi!$E$7)+IF(E$8="x",Toimenpiteet!$E$29,0)+IF(E$9="x",Toimenpiteet!$E$60,0)+IF(E$10="x",Toimenpiteet!$E$88,0))/(1+$C$13)^HJ$61</f>
        <v>-20.590687335446091</v>
      </c>
      <c r="HK183" s="37">
        <f>IF(F$11="x",Toimenpiteet!$E$115,HK80*(Satokasvi!$H$11/1000)+(Satokasvi!$E$28-Satokasvi!$E$7)+IF(F$8="x",Toimenpiteet!$E$29,0)+IF(F$9="x",Toimenpiteet!$E$60,0)+IF(F$10="x",Toimenpiteet!$E$88,0))/(1+$C$13)^HK$61</f>
        <v>-22.212176197892223</v>
      </c>
      <c r="HL183" s="37">
        <f>IF(G$11="x",Toimenpiteet!$E$115,HL80*(Satokasvi!$H$11/1000)+(Satokasvi!$E$28-Satokasvi!$E$7)+IF(G$8="x",Toimenpiteet!$E$29,0)+IF(G$9="x",Toimenpiteet!$E$60,0)+IF(G$10="x",Toimenpiteet!$E$88,0))/(1+$C$13)^HL$61</f>
        <v>-23.721741570564514</v>
      </c>
      <c r="HM183" s="37">
        <f>IF(H$11="x",Toimenpiteet!$E$115,HM80*(Satokasvi!$H$11/1000)+(Satokasvi!$E$28-Satokasvi!$E$7)+IF(H$8="x",Toimenpiteet!$E$29,0)+IF(H$9="x",Toimenpiteet!$E$60,0)+IF(H$10="x",Toimenpiteet!$E$88,0))/(1+$C$13)^HM$61</f>
        <v>-25.124527700509631</v>
      </c>
      <c r="HN183" s="37">
        <f>IF(I$11="x",Toimenpiteet!$E$115,HN80*(Satokasvi!$H$11/1000)+(Satokasvi!$E$28-Satokasvi!$E$7)+IF(I$8="x",Toimenpiteet!$E$29,0)+IF(I$9="x",Toimenpiteet!$E$60,0)+IF(I$10="x",Toimenpiteet!$E$88,0))/(1+$C$13)^HN$61</f>
        <v>-26.425474118658997</v>
      </c>
      <c r="HO183" s="37">
        <f>IF(J$11="x",Toimenpiteet!$E$115,HO80*(Satokasvi!$H$11/1000)+(Satokasvi!$E$28-Satokasvi!$E$7)+IF(J$8="x",Toimenpiteet!$E$29,0)+IF(J$9="x",Toimenpiteet!$E$60,0)+IF(J$10="x",Toimenpiteet!$E$88,0))/(1+$C$13)^HO$61</f>
        <v>-27.629323200987752</v>
      </c>
      <c r="HP183" s="37">
        <f>IF(K$11="x",Toimenpiteet!$E$115,HP80*(Satokasvi!$H$11/1000)+(Satokasvi!$E$28-Satokasvi!$E$7)+IF(K$8="x",Toimenpiteet!$E$29,0)+IF(K$9="x",Toimenpiteet!$E$60,0)+IF(K$10="x",Toimenpiteet!$E$88,0))/(1+$C$13)^HP$61</f>
        <v>-28.74062746288601</v>
      </c>
      <c r="HQ183" s="37">
        <f>IF(L$11="x",Toimenpiteet!$E$115,HQ80*(Satokasvi!$H$11/1000)+(Satokasvi!$E$28-Satokasvi!$E$7)+IF(L$8="x",Toimenpiteet!$E$29,0)+IF(L$9="x",Toimenpiteet!$E$60,0)+IF(L$10="x",Toimenpiteet!$E$88,0))/(1+$C$13)^HQ$61</f>
        <v>-29.763756595869008</v>
      </c>
      <c r="HR183" s="37">
        <f>IF(M$11="x",Toimenpiteet!$E$115,HR80*(Satokasvi!$H$11/1000)+(Satokasvi!$E$28-Satokasvi!$E$7)+IF(M$8="x",Toimenpiteet!$E$29,0)+IF(M$9="x",Toimenpiteet!$E$60,0)+IF(M$10="x",Toimenpiteet!$E$88,0))/(1+$C$13)^HR$61</f>
        <v>-28.896851063950493</v>
      </c>
      <c r="HS183" s="37">
        <f>IF(N$11="x",Toimenpiteet!$E$115,HS80*(Satokasvi!$H$11/1000)+(Satokasvi!$E$28-Satokasvi!$E$7)+IF(N$8="x",Toimenpiteet!$E$29,0)+IF(N$9="x",Toimenpiteet!$E$60,0)+IF(N$10="x",Toimenpiteet!$E$88,0))/(1+$C$13)^HS$61</f>
        <v>-28.055195207718928</v>
      </c>
      <c r="HT183" s="37">
        <f>IF(O$11="x",Toimenpiteet!$E$115,HT80*(Satokasvi!$H$11/1000)+(Satokasvi!$E$28-Satokasvi!$E$7)+IF(O$8="x",Toimenpiteet!$E$29,0)+IF(O$9="x",Toimenpiteet!$E$60,0)+IF(O$10="x",Toimenpiteet!$E$88,0))/(1+$C$13)^HT$61</f>
        <v>-27.238053599727117</v>
      </c>
      <c r="HU183" s="37">
        <f>IF(P$11="x",Toimenpiteet!$E$115,HU80*(Satokasvi!$H$11/1000)+(Satokasvi!$E$28-Satokasvi!$E$7)+IF(P$8="x",Toimenpiteet!$E$29,0)+IF(P$9="x",Toimenpiteet!$E$60,0)+IF(P$10="x",Toimenpiteet!$E$88,0))/(1+$C$13)^HU$61</f>
        <v>-26.44471223274477</v>
      </c>
      <c r="HV183" s="37">
        <f>IF(Q$11="x",Toimenpiteet!$E$115,HV80*(Satokasvi!$H$11/1000)+(Satokasvi!$E$28-Satokasvi!$E$7)+IF(Q$8="x",Toimenpiteet!$E$29,0)+IF(Q$9="x",Toimenpiteet!$E$60,0)+IF(Q$10="x",Toimenpiteet!$E$88,0))/(1+$C$13)^HV$61</f>
        <v>-25.674477895868709</v>
      </c>
      <c r="HW183" s="37">
        <f>IF(R$11="x",Toimenpiteet!$E$115,HW80*(Satokasvi!$H$11/1000)+(Satokasvi!$E$28-Satokasvi!$E$7)+IF(R$8="x",Toimenpiteet!$E$29,0)+IF(R$9="x",Toimenpiteet!$E$60,0)+IF(R$10="x",Toimenpiteet!$E$88,0))/(1+$C$13)^HW$61</f>
        <v>-24.926677568804575</v>
      </c>
      <c r="HX183" s="37">
        <f>IF(S$11="x",Toimenpiteet!$E$115,HX80*(Satokasvi!$H$11/1000)+(Satokasvi!$E$28-Satokasvi!$E$7)+IF(S$8="x",Toimenpiteet!$E$29,0)+IF(S$9="x",Toimenpiteet!$E$60,0)+IF(S$10="x",Toimenpiteet!$E$88,0))/(1+$C$13)^HX$61</f>
        <v>-24.200657833790849</v>
      </c>
      <c r="HY183" s="37">
        <f>IF(T$11="x",Toimenpiteet!$E$115,HY80*(Satokasvi!$H$11/1000)+(Satokasvi!$E$28-Satokasvi!$E$7)+IF(T$8="x",Toimenpiteet!$E$29,0)+IF(T$9="x",Toimenpiteet!$E$60,0)+IF(T$10="x",Toimenpiteet!$E$88,0))/(1+$C$13)^HY$61</f>
        <v>-23.495784304651309</v>
      </c>
      <c r="HZ183" s="37">
        <f>IF(U$11="x",Toimenpiteet!$E$115,HZ80*(Satokasvi!$H$11/1000)+(Satokasvi!$E$28-Satokasvi!$E$7)+IF(U$8="x",Toimenpiteet!$E$29,0)+IF(U$9="x",Toimenpiteet!$E$60,0)+IF(U$10="x",Toimenpiteet!$E$88,0))/(1+$C$13)^HZ$61</f>
        <v>-22.811441072476999</v>
      </c>
      <c r="IA183" s="37">
        <f>IF(V$11="x",Toimenpiteet!$E$115,IA80*(Satokasvi!$H$11/1000)+(Satokasvi!$E$28-Satokasvi!$E$7)+IF(V$8="x",Toimenpiteet!$E$29,0)+IF(V$9="x",Toimenpiteet!$E$60,0)+IF(V$10="x",Toimenpiteet!$E$88,0))/(1+$C$13)^IA$61</f>
        <v>-22.147030167453398</v>
      </c>
      <c r="IB183" s="37">
        <f>IF(W$11="x",Toimenpiteet!$E$115,IB80*(Satokasvi!$H$11/1000)+(Satokasvi!$E$28-Satokasvi!$E$7)+IF(W$8="x",Toimenpiteet!$E$29,0)+IF(W$9="x",Toimenpiteet!$E$60,0)+IF(W$10="x",Toimenpiteet!$E$88,0))/(1+$C$13)^IB$61</f>
        <v>-21.501971036362526</v>
      </c>
      <c r="IC183" s="37">
        <f>IF(X$11="x",Toimenpiteet!$E$115,IC80*(Satokasvi!$H$11/1000)+(Satokasvi!$E$28-Satokasvi!$E$7)+IF(X$8="x",Toimenpiteet!$E$29,0)+IF(X$9="x",Toimenpiteet!$E$60,0)+IF(X$10="x",Toimenpiteet!$E$88,0))/(1+$C$13)^IC$61</f>
        <v>-20.875700035303421</v>
      </c>
      <c r="ID183" s="37">
        <f>IF(Y$11="x",Toimenpiteet!$E$115,ID80*(Satokasvi!$H$11/1000)+(Satokasvi!$E$28-Satokasvi!$E$7)+IF(Y$8="x",Toimenpiteet!$E$29,0)+IF(Y$9="x",Toimenpiteet!$E$60,0)+IF(Y$10="x",Toimenpiteet!$E$88,0))/(1+$C$13)^ID$61</f>
        <v>-20.267669937187787</v>
      </c>
      <c r="IE183" s="37">
        <f>IF(Z$11="x",Toimenpiteet!$E$115,IE80*(Satokasvi!$H$11/1000)+(Satokasvi!$E$28-Satokasvi!$E$7)+IF(Z$8="x",Toimenpiteet!$E$29,0)+IF(Z$9="x",Toimenpiteet!$E$60,0)+IF(Z$10="x",Toimenpiteet!$E$88,0))/(1+$C$13)^IE$61</f>
        <v>-19.677349453580376</v>
      </c>
      <c r="IF183" s="37">
        <f>IF(AA$11="x",Toimenpiteet!$E$115,IF80*(Satokasvi!$H$11/1000)+(Satokasvi!$E$28-Satokasvi!$E$7)+IF(AA$8="x",Toimenpiteet!$E$29,0)+IF(AA$9="x",Toimenpiteet!$E$60,0)+IF(AA$10="x",Toimenpiteet!$E$88,0))/(1+$C$13)^IF$61</f>
        <v>-19.104222770466386</v>
      </c>
      <c r="IH183" s="15">
        <f>HH183</f>
        <v>-16.990291262135923</v>
      </c>
      <c r="II183" s="15">
        <f>IH183+HI183</f>
        <v>-35.842209444811012</v>
      </c>
      <c r="IJ183" s="15">
        <f t="shared" ref="IJ183:JF183" si="161">II183+HJ183</f>
        <v>-56.432896780257103</v>
      </c>
      <c r="IK183" s="15">
        <f t="shared" si="161"/>
        <v>-78.645072978149329</v>
      </c>
      <c r="IL183" s="15">
        <f t="shared" si="161"/>
        <v>-102.36681454871385</v>
      </c>
      <c r="IM183" s="15">
        <f t="shared" si="161"/>
        <v>-127.49134224922348</v>
      </c>
      <c r="IN183" s="15">
        <f t="shared" si="161"/>
        <v>-153.91681636788246</v>
      </c>
      <c r="IO183" s="15">
        <f t="shared" si="161"/>
        <v>-181.54613956887022</v>
      </c>
      <c r="IP183" s="15">
        <f t="shared" si="161"/>
        <v>-210.28676703175623</v>
      </c>
      <c r="IQ183" s="15">
        <f t="shared" si="161"/>
        <v>-240.05052362762524</v>
      </c>
      <c r="IR183" s="15">
        <f t="shared" si="161"/>
        <v>-268.94737469157576</v>
      </c>
      <c r="IS183" s="15">
        <f t="shared" si="161"/>
        <v>-297.00256989929471</v>
      </c>
      <c r="IT183" s="15">
        <f t="shared" si="161"/>
        <v>-324.24062349902181</v>
      </c>
      <c r="IU183" s="15">
        <f t="shared" si="161"/>
        <v>-350.6853357317666</v>
      </c>
      <c r="IV183" s="15">
        <f t="shared" si="161"/>
        <v>-376.35981362763533</v>
      </c>
      <c r="IW183" s="15">
        <f t="shared" si="161"/>
        <v>-401.2864911964399</v>
      </c>
      <c r="IX183" s="15">
        <f t="shared" si="161"/>
        <v>-425.48714903023074</v>
      </c>
      <c r="IY183" s="15">
        <f t="shared" si="161"/>
        <v>-448.98293333488203</v>
      </c>
      <c r="IZ183" s="15">
        <f t="shared" si="161"/>
        <v>-471.79437440735904</v>
      </c>
      <c r="JA183" s="15">
        <f t="shared" si="161"/>
        <v>-493.94140457481245</v>
      </c>
      <c r="JB183" s="15">
        <f t="shared" si="161"/>
        <v>-515.44337561117493</v>
      </c>
      <c r="JC183" s="15">
        <f t="shared" si="161"/>
        <v>-536.31907564647838</v>
      </c>
      <c r="JD183" s="15">
        <f t="shared" si="161"/>
        <v>-556.58674558366613</v>
      </c>
      <c r="JE183" s="15">
        <f t="shared" si="161"/>
        <v>-576.26409503724653</v>
      </c>
      <c r="JF183" s="15">
        <f t="shared" si="161"/>
        <v>-595.36831780771297</v>
      </c>
      <c r="JG183" s="15"/>
      <c r="JH183" s="15"/>
    </row>
    <row r="184" spans="214:268" x14ac:dyDescent="0.35">
      <c r="HF184" s="76">
        <f>HF183</f>
        <v>-0.5</v>
      </c>
      <c r="HG184" s="76">
        <f>$HG$68</f>
        <v>-7.7777777777777779E-2</v>
      </c>
      <c r="HH184" s="37">
        <f>IF(C$11="x",Toimenpiteet!$E$115,HH81*(Satokasvi!$H$11/1000)+(Satokasvi!$E$28-Satokasvi!$E$7)+IF(C$8="x",Toimenpiteet!$E$29,0)+IF(C$9="x",Toimenpiteet!$E$60,0)+IF(C$10="x",Toimenpiteet!$E$88,0))/(1+$C$13)^HH$61</f>
        <v>-16.450916936353813</v>
      </c>
      <c r="HI184" s="37">
        <f>IF(D$11="x",Toimenpiteet!$E$115,HI81*(Satokasvi!$H$11/1000)+(Satokasvi!$E$28-Satokasvi!$E$7)+IF(D$8="x",Toimenpiteet!$E$29,0)+IF(D$9="x",Toimenpiteet!$E$60,0)+IF(D$10="x",Toimenpiteet!$E$88,0))/(1+$C$13)^HI$61</f>
        <v>-17.804589394748664</v>
      </c>
      <c r="HJ184" s="37">
        <f>IF(E$11="x",Toimenpiteet!$E$115,HJ81*(Satokasvi!$H$11/1000)+(Satokasvi!$E$28-Satokasvi!$E$7)+IF(E$8="x",Toimenpiteet!$E$29,0)+IF(E$9="x",Toimenpiteet!$E$60,0)+IF(E$10="x",Toimenpiteet!$E$88,0))/(1+$C$13)^HJ$61</f>
        <v>-19.065451236524165</v>
      </c>
      <c r="HK184" s="37">
        <f>IF(F$11="x",Toimenpiteet!$E$115,HK81*(Satokasvi!$H$11/1000)+(Satokasvi!$E$28-Satokasvi!$E$7)+IF(F$8="x",Toimenpiteet!$E$29,0)+IF(F$9="x",Toimenpiteet!$E$60,0)+IF(F$10="x",Toimenpiteet!$E$88,0))/(1+$C$13)^HK$61</f>
        <v>-20.237760535857355</v>
      </c>
      <c r="HL184" s="37">
        <f>IF(G$11="x",Toimenpiteet!$E$115,HL81*(Satokasvi!$H$11/1000)+(Satokasvi!$E$28-Satokasvi!$E$7)+IF(G$8="x",Toimenpiteet!$E$29,0)+IF(G$9="x",Toimenpiteet!$E$60,0)+IF(G$10="x",Toimenpiteet!$E$88,0))/(1+$C$13)^HL$61</f>
        <v>-21.32560605838626</v>
      </c>
      <c r="HM184" s="37">
        <f>IF(H$11="x",Toimenpiteet!$E$115,HM81*(Satokasvi!$H$11/1000)+(Satokasvi!$E$28-Satokasvi!$E$7)+IF(H$8="x",Toimenpiteet!$E$29,0)+IF(H$9="x",Toimenpiteet!$E$60,0)+IF(H$10="x",Toimenpiteet!$E$88,0))/(1+$C$13)^HM$61</f>
        <v>-22.332913511564087</v>
      </c>
      <c r="HN184" s="37">
        <f>IF(I$11="x",Toimenpiteet!$E$115,HN81*(Satokasvi!$H$11/1000)+(Satokasvi!$E$28-Satokasvi!$E$7)+IF(I$8="x",Toimenpiteet!$E$29,0)+IF(I$9="x",Toimenpiteet!$E$60,0)+IF(I$10="x",Toimenpiteet!$E$88,0))/(1+$C$13)^HN$61</f>
        <v>-23.263451574545932</v>
      </c>
      <c r="HO184" s="37">
        <f>IF(J$11="x",Toimenpiteet!$E$115,HO81*(Satokasvi!$H$11/1000)+(Satokasvi!$E$28-Satokasvi!$E$7)+IF(J$8="x",Toimenpiteet!$E$29,0)+IF(J$9="x",Toimenpiteet!$E$60,0)+IF(J$10="x",Toimenpiteet!$E$88,0))/(1+$C$13)^HO$61</f>
        <v>-24.120837715148028</v>
      </c>
      <c r="HP184" s="37">
        <f>IF(K$11="x",Toimenpiteet!$E$115,HP81*(Satokasvi!$H$11/1000)+(Satokasvi!$E$28-Satokasvi!$E$7)+IF(K$8="x",Toimenpiteet!$E$29,0)+IF(K$9="x",Toimenpiteet!$E$60,0)+IF(K$10="x",Toimenpiteet!$E$88,0))/(1+$C$13)^HP$61</f>
        <v>-24.908543801167877</v>
      </c>
      <c r="HQ184" s="37">
        <f>IF(L$11="x",Toimenpiteet!$E$115,HQ81*(Satokasvi!$H$11/1000)+(Satokasvi!$E$28-Satokasvi!$E$7)+IF(L$8="x",Toimenpiteet!$E$29,0)+IF(L$9="x",Toimenpiteet!$E$60,0)+IF(L$10="x",Toimenpiteet!$E$88,0))/(1+$C$13)^HQ$61</f>
        <v>-25.629901513109413</v>
      </c>
      <c r="HR184" s="37">
        <f>IF(M$11="x",Toimenpiteet!$E$115,HR81*(Satokasvi!$H$11/1000)+(Satokasvi!$E$28-Satokasvi!$E$7)+IF(M$8="x",Toimenpiteet!$E$29,0)+IF(M$9="x",Toimenpiteet!$E$60,0)+IF(M$10="x",Toimenpiteet!$E$88,0))/(1+$C$13)^HR$61</f>
        <v>-24.883399527290688</v>
      </c>
      <c r="HS184" s="37">
        <f>IF(N$11="x",Toimenpiteet!$E$115,HS81*(Satokasvi!$H$11/1000)+(Satokasvi!$E$28-Satokasvi!$E$7)+IF(N$8="x",Toimenpiteet!$E$29,0)+IF(N$9="x",Toimenpiteet!$E$60,0)+IF(N$10="x",Toimenpiteet!$E$88,0))/(1+$C$13)^HS$61</f>
        <v>-24.158640317757953</v>
      </c>
      <c r="HT184" s="37">
        <f>IF(O$11="x",Toimenpiteet!$E$115,HT81*(Satokasvi!$H$11/1000)+(Satokasvi!$E$28-Satokasvi!$E$7)+IF(O$8="x",Toimenpiteet!$E$29,0)+IF(O$9="x",Toimenpiteet!$E$60,0)+IF(O$10="x",Toimenpiteet!$E$88,0))/(1+$C$13)^HT$61</f>
        <v>-23.454990599765004</v>
      </c>
      <c r="HU184" s="37">
        <f>IF(P$11="x",Toimenpiteet!$E$115,HU81*(Satokasvi!$H$11/1000)+(Satokasvi!$E$28-Satokasvi!$E$7)+IF(P$8="x",Toimenpiteet!$E$29,0)+IF(P$9="x",Toimenpiteet!$E$60,0)+IF(P$10="x",Toimenpiteet!$E$88,0))/(1+$C$13)^HU$61</f>
        <v>-22.77183553375243</v>
      </c>
      <c r="HV184" s="37">
        <f>IF(Q$11="x",Toimenpiteet!$E$115,HV81*(Satokasvi!$H$11/1000)+(Satokasvi!$E$28-Satokasvi!$E$7)+IF(Q$8="x",Toimenpiteet!$E$29,0)+IF(Q$9="x",Toimenpiteet!$E$60,0)+IF(Q$10="x",Toimenpiteet!$E$88,0))/(1+$C$13)^HV$61</f>
        <v>-22.108578188109153</v>
      </c>
      <c r="HW184" s="37">
        <f>IF(R$11="x",Toimenpiteet!$E$115,HW81*(Satokasvi!$H$11/1000)+(Satokasvi!$E$28-Satokasvi!$E$7)+IF(R$8="x",Toimenpiteet!$E$29,0)+IF(R$9="x",Toimenpiteet!$E$60,0)+IF(R$10="x",Toimenpiteet!$E$88,0))/(1+$C$13)^HW$61</f>
        <v>-21.464639017581707</v>
      </c>
      <c r="HX184" s="37">
        <f>IF(S$11="x",Toimenpiteet!$E$115,HX81*(Satokasvi!$H$11/1000)+(Satokasvi!$E$28-Satokasvi!$E$7)+IF(S$8="x",Toimenpiteet!$E$29,0)+IF(S$9="x",Toimenpiteet!$E$60,0)+IF(S$10="x",Toimenpiteet!$E$88,0))/(1+$C$13)^HX$61</f>
        <v>-20.839455356875444</v>
      </c>
      <c r="HY184" s="37">
        <f>IF(T$11="x",Toimenpiteet!$E$115,HY81*(Satokasvi!$H$11/1000)+(Satokasvi!$E$28-Satokasvi!$E$7)+IF(T$8="x",Toimenpiteet!$E$29,0)+IF(T$9="x",Toimenpiteet!$E$60,0)+IF(T$10="x",Toimenpiteet!$E$88,0))/(1+$C$13)^HY$61</f>
        <v>-20.232480929005284</v>
      </c>
      <c r="HZ184" s="37">
        <f>IF(U$11="x",Toimenpiteet!$E$115,HZ81*(Satokasvi!$H$11/1000)+(Satokasvi!$E$28-Satokasvi!$E$7)+IF(U$8="x",Toimenpiteet!$E$29,0)+IF(U$9="x",Toimenpiteet!$E$60,0)+IF(U$10="x",Toimenpiteet!$E$88,0))/(1+$C$13)^HZ$61</f>
        <v>-19.643185367966296</v>
      </c>
      <c r="IA184" s="37">
        <f>IF(V$11="x",Toimenpiteet!$E$115,IA81*(Satokasvi!$H$11/1000)+(Satokasvi!$E$28-Satokasvi!$E$7)+IF(V$8="x",Toimenpiteet!$E$29,0)+IF(V$9="x",Toimenpiteet!$E$60,0)+IF(V$10="x",Toimenpiteet!$E$88,0))/(1+$C$13)^IA$61</f>
        <v>-19.071053755307084</v>
      </c>
      <c r="IB184" s="37">
        <f>IF(W$11="x",Toimenpiteet!$E$115,IB81*(Satokasvi!$H$11/1000)+(Satokasvi!$E$28-Satokasvi!$E$7)+IF(W$8="x",Toimenpiteet!$E$29,0)+IF(W$9="x",Toimenpiteet!$E$60,0)+IF(W$10="x",Toimenpiteet!$E$88,0))/(1+$C$13)^IB$61</f>
        <v>-18.515586170201054</v>
      </c>
      <c r="IC184" s="37">
        <f>IF(X$11="x",Toimenpiteet!$E$115,IC81*(Satokasvi!$H$11/1000)+(Satokasvi!$E$28-Satokasvi!$E$7)+IF(X$8="x",Toimenpiteet!$E$29,0)+IF(X$9="x",Toimenpiteet!$E$60,0)+IF(X$10="x",Toimenpiteet!$E$88,0))/(1+$C$13)^IC$61</f>
        <v>-17.976297252622381</v>
      </c>
      <c r="ID184" s="37">
        <f>IF(Y$11="x",Toimenpiteet!$E$115,ID81*(Satokasvi!$H$11/1000)+(Satokasvi!$E$28-Satokasvi!$E$7)+IF(Y$8="x",Toimenpiteet!$E$29,0)+IF(Y$9="x",Toimenpiteet!$E$60,0)+IF(Y$10="x",Toimenpiteet!$E$88,0))/(1+$C$13)^ID$61</f>
        <v>-17.452715779245029</v>
      </c>
      <c r="IE184" s="37">
        <f>IF(Z$11="x",Toimenpiteet!$E$115,IE81*(Satokasvi!$H$11/1000)+(Satokasvi!$E$28-Satokasvi!$E$7)+IF(Z$8="x",Toimenpiteet!$E$29,0)+IF(Z$9="x",Toimenpiteet!$E$60,0)+IF(Z$10="x",Toimenpiteet!$E$88,0))/(1+$C$13)^IE$61</f>
        <v>-16.944384251694206</v>
      </c>
      <c r="IF184" s="37">
        <f>IF(AA$11="x",Toimenpiteet!$E$115,IF81*(Satokasvi!$H$11/1000)+(Satokasvi!$E$28-Satokasvi!$E$7)+IF(AA$8="x",Toimenpiteet!$E$29,0)+IF(AA$9="x",Toimenpiteet!$E$60,0)+IF(AA$10="x",Toimenpiteet!$E$88,0))/(1+$C$13)^IF$61</f>
        <v>-16.450858496790492</v>
      </c>
      <c r="IH184" s="15">
        <f t="shared" ref="IH184:IH247" si="162">HH184</f>
        <v>-16.450916936353813</v>
      </c>
      <c r="II184" s="15">
        <f t="shared" ref="II184:II247" si="163">IH184+HI184</f>
        <v>-34.255506331102481</v>
      </c>
      <c r="IJ184" s="15">
        <f t="shared" ref="IJ184:IJ247" si="164">II184+HJ184</f>
        <v>-53.32095756762665</v>
      </c>
      <c r="IK184" s="15">
        <f t="shared" ref="IK184:IK247" si="165">IJ184+HK184</f>
        <v>-73.558718103484011</v>
      </c>
      <c r="IL184" s="15">
        <f t="shared" ref="IL184:IL247" si="166">IK184+HL184</f>
        <v>-94.884324161870268</v>
      </c>
      <c r="IM184" s="15">
        <f t="shared" ref="IM184:IM247" si="167">IL184+HM184</f>
        <v>-117.21723767343435</v>
      </c>
      <c r="IN184" s="15">
        <f t="shared" ref="IN184:IN247" si="168">IM184+HN184</f>
        <v>-140.48068924798028</v>
      </c>
      <c r="IO184" s="15">
        <f t="shared" ref="IO184:IO247" si="169">IN184+HO184</f>
        <v>-164.60152696312832</v>
      </c>
      <c r="IP184" s="15">
        <f t="shared" ref="IP184:IP247" si="170">IO184+HP184</f>
        <v>-189.51007076429619</v>
      </c>
      <c r="IQ184" s="15">
        <f t="shared" ref="IQ184:IQ247" si="171">IP184+HQ184</f>
        <v>-215.1399722774056</v>
      </c>
      <c r="IR184" s="15">
        <f t="shared" ref="IR184:IR247" si="172">IQ184+HR184</f>
        <v>-240.0233718046963</v>
      </c>
      <c r="IS184" s="15">
        <f t="shared" ref="IS184:IS247" si="173">IR184+HS184</f>
        <v>-264.18201212245424</v>
      </c>
      <c r="IT184" s="15">
        <f t="shared" ref="IT184:IT247" si="174">IS184+HT184</f>
        <v>-287.63700272221922</v>
      </c>
      <c r="IU184" s="15">
        <f t="shared" ref="IU184:IU247" si="175">IT184+HU184</f>
        <v>-310.40883825597166</v>
      </c>
      <c r="IV184" s="15">
        <f t="shared" ref="IV184:IV247" si="176">IU184+HV184</f>
        <v>-332.51741644408082</v>
      </c>
      <c r="IW184" s="15">
        <f t="shared" ref="IW184:IW247" si="177">IV184+HW184</f>
        <v>-353.98205546166253</v>
      </c>
      <c r="IX184" s="15">
        <f t="shared" ref="IX184:IX247" si="178">IW184+HX184</f>
        <v>-374.82151081853794</v>
      </c>
      <c r="IY184" s="15">
        <f t="shared" ref="IY184:IY247" si="179">IX184+HY184</f>
        <v>-395.05399174754325</v>
      </c>
      <c r="IZ184" s="15">
        <f t="shared" ref="IZ184:IZ247" si="180">IY184+HZ184</f>
        <v>-414.69717711550953</v>
      </c>
      <c r="JA184" s="15">
        <f t="shared" ref="JA184:JA247" si="181">IZ184+IA184</f>
        <v>-433.76823087081664</v>
      </c>
      <c r="JB184" s="15">
        <f t="shared" ref="JB184:JB247" si="182">JA184+IB184</f>
        <v>-452.2838170410177</v>
      </c>
      <c r="JC184" s="15">
        <f t="shared" ref="JC184:JC247" si="183">JB184+IC184</f>
        <v>-470.26011429364007</v>
      </c>
      <c r="JD184" s="15">
        <f t="shared" ref="JD184:JD247" si="184">JC184+ID184</f>
        <v>-487.71283007288508</v>
      </c>
      <c r="JE184" s="15">
        <f t="shared" ref="JE184:JE247" si="185">JD184+IE184</f>
        <v>-504.65721432457929</v>
      </c>
      <c r="JF184" s="15">
        <f t="shared" ref="JF184:JF247" si="186">JE184+IF184</f>
        <v>-521.10807282136977</v>
      </c>
    </row>
    <row r="185" spans="214:268" x14ac:dyDescent="0.35">
      <c r="HF185" s="76">
        <f t="shared" ref="HF185:HF192" si="187">HF184</f>
        <v>-0.5</v>
      </c>
      <c r="HG185" s="76">
        <f>$HG$69</f>
        <v>-5.5555555555555552E-2</v>
      </c>
      <c r="HH185" s="37">
        <f>IF(C$11="x",Toimenpiteet!$E$115,HH82*(Satokasvi!$H$11/1000)+(Satokasvi!$E$28-Satokasvi!$E$7)+IF(C$8="x",Toimenpiteet!$E$29,0)+IF(C$9="x",Toimenpiteet!$E$60,0)+IF(C$10="x",Toimenpiteet!$E$88,0))/(1+$C$13)^HH$61</f>
        <v>-15.911542610571706</v>
      </c>
      <c r="HI185" s="37">
        <f>IF(D$11="x",Toimenpiteet!$E$115,HI82*(Satokasvi!$H$11/1000)+(Satokasvi!$E$28-Satokasvi!$E$7)+IF(D$8="x",Toimenpiteet!$E$29,0)+IF(D$9="x",Toimenpiteet!$E$60,0)+IF(D$10="x",Toimenpiteet!$E$88,0))/(1+$C$13)^HI$61</f>
        <v>-16.757260606822296</v>
      </c>
      <c r="HJ185" s="37">
        <f>IF(E$11="x",Toimenpiteet!$E$115,HJ82*(Satokasvi!$H$11/1000)+(Satokasvi!$E$28-Satokasvi!$E$7)+IF(E$8="x",Toimenpiteet!$E$29,0)+IF(E$9="x",Toimenpiteet!$E$60,0)+IF(E$10="x",Toimenpiteet!$E$88,0))/(1+$C$13)^HJ$61</f>
        <v>-17.540215137602189</v>
      </c>
      <c r="HK185" s="37">
        <f>IF(F$11="x",Toimenpiteet!$E$115,HK82*(Satokasvi!$H$11/1000)+(Satokasvi!$E$28-Satokasvi!$E$7)+IF(F$8="x",Toimenpiteet!$E$29,0)+IF(F$9="x",Toimenpiteet!$E$60,0)+IF(F$10="x",Toimenpiteet!$E$88,0))/(1+$C$13)^HK$61</f>
        <v>-18.263344873822483</v>
      </c>
      <c r="HL185" s="37">
        <f>IF(G$11="x",Toimenpiteet!$E$115,HL82*(Satokasvi!$H$11/1000)+(Satokasvi!$E$28-Satokasvi!$E$7)+IF(G$8="x",Toimenpiteet!$E$29,0)+IF(G$9="x",Toimenpiteet!$E$60,0)+IF(G$10="x",Toimenpiteet!$E$88,0))/(1+$C$13)^HL$61</f>
        <v>-18.92947054620803</v>
      </c>
      <c r="HM185" s="37">
        <f>IF(H$11="x",Toimenpiteet!$E$115,HM82*(Satokasvi!$H$11/1000)+(Satokasvi!$E$28-Satokasvi!$E$7)+IF(H$8="x",Toimenpiteet!$E$29,0)+IF(H$9="x",Toimenpiteet!$E$60,0)+IF(H$10="x",Toimenpiteet!$E$88,0))/(1+$C$13)^HM$61</f>
        <v>-19.54129932261861</v>
      </c>
      <c r="HN185" s="37">
        <f>IF(I$11="x",Toimenpiteet!$E$115,HN82*(Satokasvi!$H$11/1000)+(Satokasvi!$E$28-Satokasvi!$E$7)+IF(I$8="x",Toimenpiteet!$E$29,0)+IF(I$9="x",Toimenpiteet!$E$60,0)+IF(I$10="x",Toimenpiteet!$E$88,0))/(1+$C$13)^HN$61</f>
        <v>-20.101429030432893</v>
      </c>
      <c r="HO185" s="37">
        <f>IF(J$11="x",Toimenpiteet!$E$115,HO82*(Satokasvi!$H$11/1000)+(Satokasvi!$E$28-Satokasvi!$E$7)+IF(J$8="x",Toimenpiteet!$E$29,0)+IF(J$9="x",Toimenpiteet!$E$60,0)+IF(J$10="x",Toimenpiteet!$E$88,0))/(1+$C$13)^HO$61</f>
        <v>-20.612352229308303</v>
      </c>
      <c r="HP185" s="37">
        <f>IF(K$11="x",Toimenpiteet!$E$115,HP82*(Satokasvi!$H$11/1000)+(Satokasvi!$E$28-Satokasvi!$E$7)+IF(K$8="x",Toimenpiteet!$E$29,0)+IF(K$9="x",Toimenpiteet!$E$60,0)+IF(K$10="x",Toimenpiteet!$E$88,0))/(1+$C$13)^HP$61</f>
        <v>-21.07646013944974</v>
      </c>
      <c r="HQ185" s="37">
        <f>IF(L$11="x",Toimenpiteet!$E$115,HQ82*(Satokasvi!$H$11/1000)+(Satokasvi!$E$28-Satokasvi!$E$7)+IF(L$8="x",Toimenpiteet!$E$29,0)+IF(L$9="x",Toimenpiteet!$E$60,0)+IF(L$10="x",Toimenpiteet!$E$88,0))/(1+$C$13)^HQ$61</f>
        <v>-21.496046430349857</v>
      </c>
      <c r="HR185" s="37">
        <f>IF(M$11="x",Toimenpiteet!$E$115,HR82*(Satokasvi!$H$11/1000)+(Satokasvi!$E$28-Satokasvi!$E$7)+IF(M$8="x",Toimenpiteet!$E$29,0)+IF(M$9="x",Toimenpiteet!$E$60,0)+IF(M$10="x",Toimenpiteet!$E$88,0))/(1+$C$13)^HR$61</f>
        <v>-20.86994799063093</v>
      </c>
      <c r="HS185" s="37">
        <f>IF(N$11="x",Toimenpiteet!$E$115,HS82*(Satokasvi!$H$11/1000)+(Satokasvi!$E$28-Satokasvi!$E$7)+IF(N$8="x",Toimenpiteet!$E$29,0)+IF(N$9="x",Toimenpiteet!$E$60,0)+IF(N$10="x",Toimenpiteet!$E$88,0))/(1+$C$13)^HS$61</f>
        <v>-20.262085427797022</v>
      </c>
      <c r="HT185" s="37">
        <f>IF(O$11="x",Toimenpiteet!$E$115,HT82*(Satokasvi!$H$11/1000)+(Satokasvi!$E$28-Satokasvi!$E$7)+IF(O$8="x",Toimenpiteet!$E$29,0)+IF(O$9="x",Toimenpiteet!$E$60,0)+IF(O$10="x",Toimenpiteet!$E$88,0))/(1+$C$13)^HT$61</f>
        <v>-19.671927599802935</v>
      </c>
      <c r="HU185" s="37">
        <f>IF(P$11="x",Toimenpiteet!$E$115,HU82*(Satokasvi!$H$11/1000)+(Satokasvi!$E$28-Satokasvi!$E$7)+IF(P$8="x",Toimenpiteet!$E$29,0)+IF(P$9="x",Toimenpiteet!$E$60,0)+IF(P$10="x",Toimenpiteet!$E$88,0))/(1+$C$13)^HU$61</f>
        <v>-19.098958834760129</v>
      </c>
      <c r="HV185" s="37">
        <f>IF(Q$11="x",Toimenpiteet!$E$115,HV82*(Satokasvi!$H$11/1000)+(Satokasvi!$E$28-Satokasvi!$E$7)+IF(Q$8="x",Toimenpiteet!$E$29,0)+IF(Q$9="x",Toimenpiteet!$E$60,0)+IF(Q$10="x",Toimenpiteet!$E$88,0))/(1+$C$13)^HV$61</f>
        <v>-18.54267848034964</v>
      </c>
      <c r="HW185" s="37">
        <f>IF(R$11="x",Toimenpiteet!$E$115,HW82*(Satokasvi!$H$11/1000)+(Satokasvi!$E$28-Satokasvi!$E$7)+IF(R$8="x",Toimenpiteet!$E$29,0)+IF(R$9="x",Toimenpiteet!$E$60,0)+IF(R$10="x",Toimenpiteet!$E$88,0))/(1+$C$13)^HW$61</f>
        <v>-18.002600466358874</v>
      </c>
      <c r="HX185" s="37">
        <f>IF(S$11="x",Toimenpiteet!$E$115,HX82*(Satokasvi!$H$11/1000)+(Satokasvi!$E$28-Satokasvi!$E$7)+IF(S$8="x",Toimenpiteet!$E$29,0)+IF(S$9="x",Toimenpiteet!$E$60,0)+IF(S$10="x",Toimenpiteet!$E$88,0))/(1+$C$13)^HX$61</f>
        <v>-17.478252879960074</v>
      </c>
      <c r="HY185" s="37">
        <f>IF(T$11="x",Toimenpiteet!$E$115,HY82*(Satokasvi!$H$11/1000)+(Satokasvi!$E$28-Satokasvi!$E$7)+IF(T$8="x",Toimenpiteet!$E$29,0)+IF(T$9="x",Toimenpiteet!$E$60,0)+IF(T$10="x",Toimenpiteet!$E$88,0))/(1+$C$13)^HY$61</f>
        <v>-16.969177553359295</v>
      </c>
      <c r="HZ185" s="37">
        <f>IF(U$11="x",Toimenpiteet!$E$115,HZ82*(Satokasvi!$H$11/1000)+(Satokasvi!$E$28-Satokasvi!$E$7)+IF(U$8="x",Toimenpiteet!$E$29,0)+IF(U$9="x",Toimenpiteet!$E$60,0)+IF(U$10="x",Toimenpiteet!$E$88,0))/(1+$C$13)^HZ$61</f>
        <v>-16.474929663455626</v>
      </c>
      <c r="IA185" s="37">
        <f>IF(V$11="x",Toimenpiteet!$E$115,IA82*(Satokasvi!$H$11/1000)+(Satokasvi!$E$28-Satokasvi!$E$7)+IF(V$8="x",Toimenpiteet!$E$29,0)+IF(V$9="x",Toimenpiteet!$E$60,0)+IF(V$10="x",Toimenpiteet!$E$88,0))/(1+$C$13)^IA$61</f>
        <v>-15.995077343160801</v>
      </c>
      <c r="IB185" s="37">
        <f>IF(W$11="x",Toimenpiteet!$E$115,IB82*(Satokasvi!$H$11/1000)+(Satokasvi!$E$28-Satokasvi!$E$7)+IF(W$8="x",Toimenpiteet!$E$29,0)+IF(W$9="x",Toimenpiteet!$E$60,0)+IF(W$10="x",Toimenpiteet!$E$88,0))/(1+$C$13)^IB$61</f>
        <v>-15.529201304039615</v>
      </c>
      <c r="IC185" s="37">
        <f>IF(X$11="x",Toimenpiteet!$E$115,IC82*(Satokasvi!$H$11/1000)+(Satokasvi!$E$28-Satokasvi!$E$7)+IF(X$8="x",Toimenpiteet!$E$29,0)+IF(X$9="x",Toimenpiteet!$E$60,0)+IF(X$10="x",Toimenpiteet!$E$88,0))/(1+$C$13)^IC$61</f>
        <v>-15.076894469941372</v>
      </c>
      <c r="ID185" s="37">
        <f>IF(Y$11="x",Toimenpiteet!$E$115,ID82*(Satokasvi!$H$11/1000)+(Satokasvi!$E$28-Satokasvi!$E$7)+IF(Y$8="x",Toimenpiteet!$E$29,0)+IF(Y$9="x",Toimenpiteet!$E$60,0)+IF(Y$10="x",Toimenpiteet!$E$88,0))/(1+$C$13)^ID$61</f>
        <v>-14.637761621302303</v>
      </c>
      <c r="IE185" s="37">
        <f>IF(Z$11="x",Toimenpiteet!$E$115,IE82*(Satokasvi!$H$11/1000)+(Satokasvi!$E$28-Satokasvi!$E$7)+IF(Z$8="x",Toimenpiteet!$E$29,0)+IF(Z$9="x",Toimenpiteet!$E$60,0)+IF(Z$10="x",Toimenpiteet!$E$88,0))/(1+$C$13)^IE$61</f>
        <v>-14.211419049808063</v>
      </c>
      <c r="IF185" s="37">
        <f>IF(AA$11="x",Toimenpiteet!$E$115,IF82*(Satokasvi!$H$11/1000)+(Satokasvi!$E$28-Satokasvi!$E$7)+IF(AA$8="x",Toimenpiteet!$E$29,0)+IF(AA$9="x",Toimenpiteet!$E$60,0)+IF(AA$10="x",Toimenpiteet!$E$88,0))/(1+$C$13)^IF$61</f>
        <v>-13.797494223114624</v>
      </c>
      <c r="IH185" s="15">
        <f t="shared" si="162"/>
        <v>-15.911542610571706</v>
      </c>
      <c r="II185" s="15">
        <f t="shared" si="163"/>
        <v>-32.668803217394</v>
      </c>
      <c r="IJ185" s="15">
        <f t="shared" si="164"/>
        <v>-50.209018354996189</v>
      </c>
      <c r="IK185" s="15">
        <f t="shared" si="165"/>
        <v>-68.472363228818665</v>
      </c>
      <c r="IL185" s="15">
        <f t="shared" si="166"/>
        <v>-87.401833775026688</v>
      </c>
      <c r="IM185" s="15">
        <f t="shared" si="167"/>
        <v>-106.9431330976453</v>
      </c>
      <c r="IN185" s="15">
        <f t="shared" si="168"/>
        <v>-127.0445621280782</v>
      </c>
      <c r="IO185" s="15">
        <f t="shared" si="169"/>
        <v>-147.65691435738651</v>
      </c>
      <c r="IP185" s="15">
        <f t="shared" si="170"/>
        <v>-168.73337449683626</v>
      </c>
      <c r="IQ185" s="15">
        <f t="shared" si="171"/>
        <v>-190.22942092718611</v>
      </c>
      <c r="IR185" s="15">
        <f t="shared" si="172"/>
        <v>-211.09936891781703</v>
      </c>
      <c r="IS185" s="15">
        <f t="shared" si="173"/>
        <v>-231.36145434561405</v>
      </c>
      <c r="IT185" s="15">
        <f t="shared" si="174"/>
        <v>-251.03338194541698</v>
      </c>
      <c r="IU185" s="15">
        <f t="shared" si="175"/>
        <v>-270.13234078017712</v>
      </c>
      <c r="IV185" s="15">
        <f t="shared" si="176"/>
        <v>-288.67501926052677</v>
      </c>
      <c r="IW185" s="15">
        <f t="shared" si="177"/>
        <v>-306.67761972688567</v>
      </c>
      <c r="IX185" s="15">
        <f t="shared" si="178"/>
        <v>-324.15587260684572</v>
      </c>
      <c r="IY185" s="15">
        <f t="shared" si="179"/>
        <v>-341.12505016020503</v>
      </c>
      <c r="IZ185" s="15">
        <f t="shared" si="180"/>
        <v>-357.59997982366065</v>
      </c>
      <c r="JA185" s="15">
        <f t="shared" si="181"/>
        <v>-373.59505716682145</v>
      </c>
      <c r="JB185" s="15">
        <f t="shared" si="182"/>
        <v>-389.12425847086104</v>
      </c>
      <c r="JC185" s="15">
        <f t="shared" si="183"/>
        <v>-404.20115294080239</v>
      </c>
      <c r="JD185" s="15">
        <f t="shared" si="184"/>
        <v>-418.83891456210472</v>
      </c>
      <c r="JE185" s="15">
        <f t="shared" si="185"/>
        <v>-433.05033361191278</v>
      </c>
      <c r="JF185" s="15">
        <f t="shared" si="186"/>
        <v>-446.84782783502737</v>
      </c>
    </row>
    <row r="186" spans="214:268" x14ac:dyDescent="0.35">
      <c r="HF186" s="76">
        <f t="shared" si="187"/>
        <v>-0.5</v>
      </c>
      <c r="HG186" s="76">
        <f>$HG$70</f>
        <v>-3.3333333333333326E-2</v>
      </c>
      <c r="HH186" s="37">
        <f>IF(C$11="x",Toimenpiteet!$E$115,HH83*(Satokasvi!$H$11/1000)+(Satokasvi!$E$28-Satokasvi!$E$7)+IF(C$8="x",Toimenpiteet!$E$29,0)+IF(C$9="x",Toimenpiteet!$E$60,0)+IF(C$10="x",Toimenpiteet!$E$88,0))/(1+$C$13)^HH$61</f>
        <v>-15.372168284789598</v>
      </c>
      <c r="HI186" s="37">
        <f>IF(D$11="x",Toimenpiteet!$E$115,HI83*(Satokasvi!$H$11/1000)+(Satokasvi!$E$28-Satokasvi!$E$7)+IF(D$8="x",Toimenpiteet!$E$29,0)+IF(D$9="x",Toimenpiteet!$E$60,0)+IF(D$10="x",Toimenpiteet!$E$88,0))/(1+$C$13)^HI$61</f>
        <v>-15.709931818895924</v>
      </c>
      <c r="HJ186" s="37">
        <f>IF(E$11="x",Toimenpiteet!$E$115,HJ83*(Satokasvi!$H$11/1000)+(Satokasvi!$E$28-Satokasvi!$E$7)+IF(E$8="x",Toimenpiteet!$E$29,0)+IF(E$9="x",Toimenpiteet!$E$60,0)+IF(E$10="x",Toimenpiteet!$E$88,0))/(1+$C$13)^HJ$61</f>
        <v>-16.014979038680291</v>
      </c>
      <c r="HK186" s="37">
        <f>IF(F$11="x",Toimenpiteet!$E$115,HK83*(Satokasvi!$H$11/1000)+(Satokasvi!$E$28-Satokasvi!$E$7)+IF(F$8="x",Toimenpiteet!$E$29,0)+IF(F$9="x",Toimenpiteet!$E$60,0)+IF(F$10="x",Toimenpiteet!$E$88,0))/(1+$C$13)^HK$61</f>
        <v>-16.288929211787639</v>
      </c>
      <c r="HL186" s="37">
        <f>IF(G$11="x",Toimenpiteet!$E$115,HL83*(Satokasvi!$H$11/1000)+(Satokasvi!$E$28-Satokasvi!$E$7)+IF(G$8="x",Toimenpiteet!$E$29,0)+IF(G$9="x",Toimenpiteet!$E$60,0)+IF(G$10="x",Toimenpiteet!$E$88,0))/(1+$C$13)^HL$61</f>
        <v>-16.533335034029779</v>
      </c>
      <c r="HM186" s="37">
        <f>IF(H$11="x",Toimenpiteet!$E$115,HM83*(Satokasvi!$H$11/1000)+(Satokasvi!$E$28-Satokasvi!$E$7)+IF(H$8="x",Toimenpiteet!$E$29,0)+IF(H$9="x",Toimenpiteet!$E$60,0)+IF(H$10="x",Toimenpiteet!$E$88,0))/(1+$C$13)^HM$61</f>
        <v>-16.74968513367309</v>
      </c>
      <c r="HN186" s="37">
        <f>IF(I$11="x",Toimenpiteet!$E$115,HN83*(Satokasvi!$H$11/1000)+(Satokasvi!$E$28-Satokasvi!$E$7)+IF(I$8="x",Toimenpiteet!$E$29,0)+IF(I$9="x",Toimenpiteet!$E$60,0)+IF(I$10="x",Toimenpiteet!$E$88,0))/(1+$C$13)^HN$61</f>
        <v>-16.939406486319879</v>
      </c>
      <c r="HO186" s="37">
        <f>IF(J$11="x",Toimenpiteet!$E$115,HO83*(Satokasvi!$H$11/1000)+(Satokasvi!$E$28-Satokasvi!$E$7)+IF(J$8="x",Toimenpiteet!$E$29,0)+IF(J$9="x",Toimenpiteet!$E$60,0)+IF(J$10="x",Toimenpiteet!$E$88,0))/(1+$C$13)^HO$61</f>
        <v>-17.103866743468579</v>
      </c>
      <c r="HP186" s="37">
        <f>IF(K$11="x",Toimenpiteet!$E$115,HP83*(Satokasvi!$H$11/1000)+(Satokasvi!$E$28-Satokasvi!$E$7)+IF(K$8="x",Toimenpiteet!$E$29,0)+IF(K$9="x",Toimenpiteet!$E$60,0)+IF(K$10="x",Toimenpiteet!$E$88,0))/(1+$C$13)^HP$61</f>
        <v>-17.244376477731606</v>
      </c>
      <c r="HQ186" s="37">
        <f>IF(L$11="x",Toimenpiteet!$E$115,HQ83*(Satokasvi!$H$11/1000)+(Satokasvi!$E$28-Satokasvi!$E$7)+IF(L$8="x",Toimenpiteet!$E$29,0)+IF(L$9="x",Toimenpiteet!$E$60,0)+IF(L$10="x",Toimenpiteet!$E$88,0))/(1+$C$13)^HQ$61</f>
        <v>-17.362191347590262</v>
      </c>
      <c r="HR186" s="37">
        <f>IF(M$11="x",Toimenpiteet!$E$115,HR83*(Satokasvi!$H$11/1000)+(Satokasvi!$E$28-Satokasvi!$E$7)+IF(M$8="x",Toimenpiteet!$E$29,0)+IF(M$9="x",Toimenpiteet!$E$60,0)+IF(M$10="x",Toimenpiteet!$E$88,0))/(1+$C$13)^HR$61</f>
        <v>-16.856496453971126</v>
      </c>
      <c r="HS186" s="37">
        <f>IF(N$11="x",Toimenpiteet!$E$115,HS83*(Satokasvi!$H$11/1000)+(Satokasvi!$E$28-Satokasvi!$E$7)+IF(N$8="x",Toimenpiteet!$E$29,0)+IF(N$9="x",Toimenpiteet!$E$60,0)+IF(N$10="x",Toimenpiteet!$E$88,0))/(1+$C$13)^HS$61</f>
        <v>-16.365530537836047</v>
      </c>
      <c r="HT186" s="37">
        <f>IF(O$11="x",Toimenpiteet!$E$115,HT83*(Satokasvi!$H$11/1000)+(Satokasvi!$E$28-Satokasvi!$E$7)+IF(O$8="x",Toimenpiteet!$E$29,0)+IF(O$9="x",Toimenpiteet!$E$60,0)+IF(O$10="x",Toimenpiteet!$E$88,0))/(1+$C$13)^HT$61</f>
        <v>-15.888864599840824</v>
      </c>
      <c r="HU186" s="37">
        <f>IF(P$11="x",Toimenpiteet!$E$115,HU83*(Satokasvi!$H$11/1000)+(Satokasvi!$E$28-Satokasvi!$E$7)+IF(P$8="x",Toimenpiteet!$E$29,0)+IF(P$9="x",Toimenpiteet!$E$60,0)+IF(P$10="x",Toimenpiteet!$E$88,0))/(1+$C$13)^HU$61</f>
        <v>-15.426082135767789</v>
      </c>
      <c r="HV186" s="37">
        <f>IF(Q$11="x",Toimenpiteet!$E$115,HV83*(Satokasvi!$H$11/1000)+(Satokasvi!$E$28-Satokasvi!$E$7)+IF(Q$8="x",Toimenpiteet!$E$29,0)+IF(Q$9="x",Toimenpiteet!$E$60,0)+IF(Q$10="x",Toimenpiteet!$E$88,0))/(1+$C$13)^HV$61</f>
        <v>-14.976778772590086</v>
      </c>
      <c r="HW186" s="37">
        <f>IF(R$11="x",Toimenpiteet!$E$115,HW83*(Satokasvi!$H$11/1000)+(Satokasvi!$E$28-Satokasvi!$E$7)+IF(R$8="x",Toimenpiteet!$E$29,0)+IF(R$9="x",Toimenpiteet!$E$60,0)+IF(R$10="x",Toimenpiteet!$E$88,0))/(1+$C$13)^HW$61</f>
        <v>-14.540561915136008</v>
      </c>
      <c r="HX186" s="37">
        <f>IF(S$11="x",Toimenpiteet!$E$115,HX83*(Satokasvi!$H$11/1000)+(Satokasvi!$E$28-Satokasvi!$E$7)+IF(S$8="x",Toimenpiteet!$E$29,0)+IF(S$9="x",Toimenpiteet!$E$60,0)+IF(S$10="x",Toimenpiteet!$E$88,0))/(1+$C$13)^HX$61</f>
        <v>-14.117050403044667</v>
      </c>
      <c r="HY186" s="37">
        <f>IF(T$11="x",Toimenpiteet!$E$115,HY83*(Satokasvi!$H$11/1000)+(Satokasvi!$E$28-Satokasvi!$E$7)+IF(T$8="x",Toimenpiteet!$E$29,0)+IF(T$9="x",Toimenpiteet!$E$60,0)+IF(T$10="x",Toimenpiteet!$E$88,0))/(1+$C$13)^HY$61</f>
        <v>-13.70587417771327</v>
      </c>
      <c r="HZ186" s="37">
        <f>IF(U$11="x",Toimenpiteet!$E$115,HZ83*(Satokasvi!$H$11/1000)+(Satokasvi!$E$28-Satokasvi!$E$7)+IF(U$8="x",Toimenpiteet!$E$29,0)+IF(U$9="x",Toimenpiteet!$E$60,0)+IF(U$10="x",Toimenpiteet!$E$88,0))/(1+$C$13)^HZ$61</f>
        <v>-13.306673958944922</v>
      </c>
      <c r="IA186" s="37">
        <f>IF(V$11="x",Toimenpiteet!$E$115,IA83*(Satokasvi!$H$11/1000)+(Satokasvi!$E$28-Satokasvi!$E$7)+IF(V$8="x",Toimenpiteet!$E$29,0)+IF(V$9="x",Toimenpiteet!$E$60,0)+IF(V$10="x",Toimenpiteet!$E$88,0))/(1+$C$13)^IA$61</f>
        <v>-12.919100931014487</v>
      </c>
      <c r="IB186" s="37">
        <f>IF(W$11="x",Toimenpiteet!$E$115,IB83*(Satokasvi!$H$11/1000)+(Satokasvi!$E$28-Satokasvi!$E$7)+IF(W$8="x",Toimenpiteet!$E$29,0)+IF(W$9="x",Toimenpiteet!$E$60,0)+IF(W$10="x",Toimenpiteet!$E$88,0))/(1+$C$13)^IB$61</f>
        <v>-12.542816437878145</v>
      </c>
      <c r="IC186" s="37">
        <f>IF(X$11="x",Toimenpiteet!$E$115,IC83*(Satokasvi!$H$11/1000)+(Satokasvi!$E$28-Satokasvi!$E$7)+IF(X$8="x",Toimenpiteet!$E$29,0)+IF(X$9="x",Toimenpiteet!$E$60,0)+IF(X$10="x",Toimenpiteet!$E$88,0))/(1+$C$13)^IC$61</f>
        <v>-12.177491687260334</v>
      </c>
      <c r="ID186" s="37">
        <f>IF(Y$11="x",Toimenpiteet!$E$115,ID83*(Satokasvi!$H$11/1000)+(Satokasvi!$E$28-Satokasvi!$E$7)+IF(Y$8="x",Toimenpiteet!$E$29,0)+IF(Y$9="x",Toimenpiteet!$E$60,0)+IF(Y$10="x",Toimenpiteet!$E$88,0))/(1+$C$13)^ID$61</f>
        <v>-11.822807463359547</v>
      </c>
      <c r="IE186" s="37">
        <f>IF(Z$11="x",Toimenpiteet!$E$115,IE83*(Satokasvi!$H$11/1000)+(Satokasvi!$E$28-Satokasvi!$E$7)+IF(Z$8="x",Toimenpiteet!$E$29,0)+IF(Z$9="x",Toimenpiteet!$E$60,0)+IF(Z$10="x",Toimenpiteet!$E$88,0))/(1+$C$13)^IE$61</f>
        <v>-11.478453847921891</v>
      </c>
      <c r="IF186" s="37">
        <f>IF(AA$11="x",Toimenpiteet!$E$115,IF83*(Satokasvi!$H$11/1000)+(Satokasvi!$E$28-Satokasvi!$E$7)+IF(AA$8="x",Toimenpiteet!$E$29,0)+IF(AA$9="x",Toimenpiteet!$E$60,0)+IF(AA$10="x",Toimenpiteet!$E$88,0))/(1+$C$13)^IF$61</f>
        <v>-11.14412994943873</v>
      </c>
      <c r="IH186" s="15">
        <f t="shared" si="162"/>
        <v>-15.372168284789598</v>
      </c>
      <c r="II186" s="15">
        <f t="shared" si="163"/>
        <v>-31.082100103685523</v>
      </c>
      <c r="IJ186" s="15">
        <f t="shared" si="164"/>
        <v>-47.097079142365814</v>
      </c>
      <c r="IK186" s="15">
        <f t="shared" si="165"/>
        <v>-63.386008354153454</v>
      </c>
      <c r="IL186" s="15">
        <f t="shared" si="166"/>
        <v>-79.919343388183236</v>
      </c>
      <c r="IM186" s="15">
        <f t="shared" si="167"/>
        <v>-96.669028521856319</v>
      </c>
      <c r="IN186" s="15">
        <f t="shared" si="168"/>
        <v>-113.6084350081762</v>
      </c>
      <c r="IO186" s="15">
        <f t="shared" si="169"/>
        <v>-130.71230175164479</v>
      </c>
      <c r="IP186" s="15">
        <f t="shared" si="170"/>
        <v>-147.95667822937639</v>
      </c>
      <c r="IQ186" s="15">
        <f t="shared" si="171"/>
        <v>-165.31886957696665</v>
      </c>
      <c r="IR186" s="15">
        <f t="shared" si="172"/>
        <v>-182.17536603093777</v>
      </c>
      <c r="IS186" s="15">
        <f t="shared" si="173"/>
        <v>-198.5408965687738</v>
      </c>
      <c r="IT186" s="15">
        <f t="shared" si="174"/>
        <v>-214.42976116861462</v>
      </c>
      <c r="IU186" s="15">
        <f t="shared" si="175"/>
        <v>-229.8558433043824</v>
      </c>
      <c r="IV186" s="15">
        <f t="shared" si="176"/>
        <v>-244.83262207697248</v>
      </c>
      <c r="IW186" s="15">
        <f t="shared" si="177"/>
        <v>-259.37318399210847</v>
      </c>
      <c r="IX186" s="15">
        <f t="shared" si="178"/>
        <v>-273.49023439515315</v>
      </c>
      <c r="IY186" s="15">
        <f t="shared" si="179"/>
        <v>-287.19610857286642</v>
      </c>
      <c r="IZ186" s="15">
        <f t="shared" si="180"/>
        <v>-300.50278253181136</v>
      </c>
      <c r="JA186" s="15">
        <f t="shared" si="181"/>
        <v>-313.42188346282586</v>
      </c>
      <c r="JB186" s="15">
        <f t="shared" si="182"/>
        <v>-325.96469990070398</v>
      </c>
      <c r="JC186" s="15">
        <f t="shared" si="183"/>
        <v>-338.14219158796431</v>
      </c>
      <c r="JD186" s="15">
        <f t="shared" si="184"/>
        <v>-349.96499905132384</v>
      </c>
      <c r="JE186" s="15">
        <f t="shared" si="185"/>
        <v>-361.44345289924576</v>
      </c>
      <c r="JF186" s="15">
        <f t="shared" si="186"/>
        <v>-372.58758284868446</v>
      </c>
    </row>
    <row r="187" spans="214:268" x14ac:dyDescent="0.35">
      <c r="HF187" s="76">
        <f t="shared" si="187"/>
        <v>-0.5</v>
      </c>
      <c r="HG187" s="76">
        <f>$HG$71</f>
        <v>-1.1111111111111103E-2</v>
      </c>
      <c r="HH187" s="37">
        <f>IF(C$11="x",Toimenpiteet!$E$115,HH84*(Satokasvi!$H$11/1000)+(Satokasvi!$E$28-Satokasvi!$E$7)+IF(C$8="x",Toimenpiteet!$E$29,0)+IF(C$9="x",Toimenpiteet!$E$60,0)+IF(C$10="x",Toimenpiteet!$E$88,0))/(1+$C$13)^HH$61</f>
        <v>-14.832793959007544</v>
      </c>
      <c r="HI187" s="37">
        <f>IF(D$11="x",Toimenpiteet!$E$115,HI84*(Satokasvi!$H$11/1000)+(Satokasvi!$E$28-Satokasvi!$E$7)+IF(D$8="x",Toimenpiteet!$E$29,0)+IF(D$9="x",Toimenpiteet!$E$60,0)+IF(D$10="x",Toimenpiteet!$E$88,0))/(1+$C$13)^HI$61</f>
        <v>-14.662603030969501</v>
      </c>
      <c r="HJ187" s="37">
        <f>IF(E$11="x",Toimenpiteet!$E$115,HJ84*(Satokasvi!$H$11/1000)+(Satokasvi!$E$28-Satokasvi!$E$7)+IF(E$8="x",Toimenpiteet!$E$29,0)+IF(E$9="x",Toimenpiteet!$E$60,0)+IF(E$10="x",Toimenpiteet!$E$88,0))/(1+$C$13)^HJ$61</f>
        <v>-14.489742939758317</v>
      </c>
      <c r="HK187" s="37">
        <f>IF(F$11="x",Toimenpiteet!$E$115,HK84*(Satokasvi!$H$11/1000)+(Satokasvi!$E$28-Satokasvi!$E$7)+IF(F$8="x",Toimenpiteet!$E$29,0)+IF(F$9="x",Toimenpiteet!$E$60,0)+IF(F$10="x",Toimenpiteet!$E$88,0))/(1+$C$13)^HK$61</f>
        <v>-14.314513549752769</v>
      </c>
      <c r="HL187" s="37">
        <f>IF(G$11="x",Toimenpiteet!$E$115,HL84*(Satokasvi!$H$11/1000)+(Satokasvi!$E$28-Satokasvi!$E$7)+IF(G$8="x",Toimenpiteet!$E$29,0)+IF(G$9="x",Toimenpiteet!$E$60,0)+IF(G$10="x",Toimenpiteet!$E$88,0))/(1+$C$13)^HL$61</f>
        <v>-14.137199521851551</v>
      </c>
      <c r="HM187" s="37">
        <f>IF(H$11="x",Toimenpiteet!$E$115,HM84*(Satokasvi!$H$11/1000)+(Satokasvi!$E$28-Satokasvi!$E$7)+IF(H$8="x",Toimenpiteet!$E$29,0)+IF(H$9="x",Toimenpiteet!$E$60,0)+IF(H$10="x",Toimenpiteet!$E$88,0))/(1+$C$13)^HM$61</f>
        <v>-13.95807094472759</v>
      </c>
      <c r="HN187" s="37">
        <f>IF(I$11="x",Toimenpiteet!$E$115,HN84*(Satokasvi!$H$11/1000)+(Satokasvi!$E$28-Satokasvi!$E$7)+IF(I$8="x",Toimenpiteet!$E$29,0)+IF(I$9="x",Toimenpiteet!$E$60,0)+IF(I$10="x",Toimenpiteet!$E$88,0))/(1+$C$13)^HN$61</f>
        <v>-13.777383942206814</v>
      </c>
      <c r="HO187" s="37">
        <f>IF(J$11="x",Toimenpiteet!$E$115,HO84*(Satokasvi!$H$11/1000)+(Satokasvi!$E$28-Satokasvi!$E$7)+IF(J$8="x",Toimenpiteet!$E$29,0)+IF(J$9="x",Toimenpiteet!$E$60,0)+IF(J$10="x",Toimenpiteet!$E$88,0))/(1+$C$13)^HO$61</f>
        <v>-13.595381257628876</v>
      </c>
      <c r="HP187" s="37">
        <f>IF(K$11="x",Toimenpiteet!$E$115,HP84*(Satokasvi!$H$11/1000)+(Satokasvi!$E$28-Satokasvi!$E$7)+IF(K$8="x",Toimenpiteet!$E$29,0)+IF(K$9="x",Toimenpiteet!$E$60,0)+IF(K$10="x",Toimenpiteet!$E$88,0))/(1+$C$13)^HP$61</f>
        <v>-13.412292816013471</v>
      </c>
      <c r="HQ187" s="37">
        <f>IF(L$11="x",Toimenpiteet!$E$115,HQ84*(Satokasvi!$H$11/1000)+(Satokasvi!$E$28-Satokasvi!$E$7)+IF(L$8="x",Toimenpiteet!$E$29,0)+IF(L$9="x",Toimenpiteet!$E$60,0)+IF(L$10="x",Toimenpiteet!$E$88,0))/(1+$C$13)^HQ$61</f>
        <v>-13.228336264830665</v>
      </c>
      <c r="HR187" s="37">
        <f>IF(M$11="x",Toimenpiteet!$E$115,HR84*(Satokasvi!$H$11/1000)+(Satokasvi!$E$28-Satokasvi!$E$7)+IF(M$8="x",Toimenpiteet!$E$29,0)+IF(M$9="x",Toimenpiteet!$E$60,0)+IF(M$10="x",Toimenpiteet!$E$88,0))/(1+$C$13)^HR$61</f>
        <v>-12.843044917311325</v>
      </c>
      <c r="HS187" s="37">
        <f>IF(N$11="x",Toimenpiteet!$E$115,HS84*(Satokasvi!$H$11/1000)+(Satokasvi!$E$28-Satokasvi!$E$7)+IF(N$8="x",Toimenpiteet!$E$29,0)+IF(N$9="x",Toimenpiteet!$E$60,0)+IF(N$10="x",Toimenpiteet!$E$88,0))/(1+$C$13)^HS$61</f>
        <v>-12.468975647875075</v>
      </c>
      <c r="HT187" s="37">
        <f>IF(O$11="x",Toimenpiteet!$E$115,HT84*(Satokasvi!$H$11/1000)+(Satokasvi!$E$28-Satokasvi!$E$7)+IF(O$8="x",Toimenpiteet!$E$29,0)+IF(O$9="x",Toimenpiteet!$E$60,0)+IF(O$10="x",Toimenpiteet!$E$88,0))/(1+$C$13)^HT$61</f>
        <v>-12.105801599878713</v>
      </c>
      <c r="HU187" s="37">
        <f>IF(P$11="x",Toimenpiteet!$E$115,HU84*(Satokasvi!$H$11/1000)+(Satokasvi!$E$28-Satokasvi!$E$7)+IF(P$8="x",Toimenpiteet!$E$29,0)+IF(P$9="x",Toimenpiteet!$E$60,0)+IF(P$10="x",Toimenpiteet!$E$88,0))/(1+$C$13)^HU$61</f>
        <v>-11.753205436775449</v>
      </c>
      <c r="HV187" s="37">
        <f>IF(Q$11="x",Toimenpiteet!$E$115,HV84*(Satokasvi!$H$11/1000)+(Satokasvi!$E$28-Satokasvi!$E$7)+IF(Q$8="x",Toimenpiteet!$E$29,0)+IF(Q$9="x",Toimenpiteet!$E$60,0)+IF(Q$10="x",Toimenpiteet!$E$88,0))/(1+$C$13)^HV$61</f>
        <v>-11.410879064830532</v>
      </c>
      <c r="HW187" s="37">
        <f>IF(R$11="x",Toimenpiteet!$E$115,HW84*(Satokasvi!$H$11/1000)+(Satokasvi!$E$28-Satokasvi!$E$7)+IF(R$8="x",Toimenpiteet!$E$29,0)+IF(R$9="x",Toimenpiteet!$E$60,0)+IF(R$10="x",Toimenpiteet!$E$88,0))/(1+$C$13)^HW$61</f>
        <v>-11.07852336391314</v>
      </c>
      <c r="HX187" s="37">
        <f>IF(S$11="x",Toimenpiteet!$E$115,HX84*(Satokasvi!$H$11/1000)+(Satokasvi!$E$28-Satokasvi!$E$7)+IF(S$8="x",Toimenpiteet!$E$29,0)+IF(S$9="x",Toimenpiteet!$E$60,0)+IF(S$10="x",Toimenpiteet!$E$88,0))/(1+$C$13)^HX$61</f>
        <v>-10.755847926129263</v>
      </c>
      <c r="HY187" s="37">
        <f>IF(T$11="x",Toimenpiteet!$E$115,HY84*(Satokasvi!$H$11/1000)+(Satokasvi!$E$28-Satokasvi!$E$7)+IF(T$8="x",Toimenpiteet!$E$29,0)+IF(T$9="x",Toimenpiteet!$E$60,0)+IF(T$10="x",Toimenpiteet!$E$88,0))/(1+$C$13)^HY$61</f>
        <v>-10.442570802067245</v>
      </c>
      <c r="HZ187" s="37">
        <f>IF(U$11="x",Toimenpiteet!$E$115,HZ84*(Satokasvi!$H$11/1000)+(Satokasvi!$E$28-Satokasvi!$E$7)+IF(U$8="x",Toimenpiteet!$E$29,0)+IF(U$9="x",Toimenpiteet!$E$60,0)+IF(U$10="x",Toimenpiteet!$E$88,0))/(1+$C$13)^HZ$61</f>
        <v>-10.138418254434219</v>
      </c>
      <c r="IA187" s="37">
        <f>IF(V$11="x",Toimenpiteet!$E$115,IA84*(Satokasvi!$H$11/1000)+(Satokasvi!$E$28-Satokasvi!$E$7)+IF(V$8="x",Toimenpiteet!$E$29,0)+IF(V$9="x",Toimenpiteet!$E$60,0)+IF(V$10="x",Toimenpiteet!$E$88,0))/(1+$C$13)^IA$61</f>
        <v>-9.8431245188681729</v>
      </c>
      <c r="IB187" s="37">
        <f>IF(W$11="x",Toimenpiteet!$E$115,IB84*(Satokasvi!$H$11/1000)+(Satokasvi!$E$28-Satokasvi!$E$7)+IF(W$8="x",Toimenpiteet!$E$29,0)+IF(W$9="x",Toimenpiteet!$E$60,0)+IF(W$10="x",Toimenpiteet!$E$88,0))/(1+$C$13)^IB$61</f>
        <v>-9.5564315717166739</v>
      </c>
      <c r="IC187" s="37">
        <f>IF(X$11="x",Toimenpiteet!$E$115,IC84*(Satokasvi!$H$11/1000)+(Satokasvi!$E$28-Satokasvi!$E$7)+IF(X$8="x",Toimenpiteet!$E$29,0)+IF(X$9="x",Toimenpiteet!$E$60,0)+IF(X$10="x",Toimenpiteet!$E$88,0))/(1+$C$13)^IC$61</f>
        <v>-9.2780889045792954</v>
      </c>
      <c r="ID187" s="37">
        <f>IF(Y$11="x",Toimenpiteet!$E$115,ID84*(Satokasvi!$H$11/1000)+(Satokasvi!$E$28-Satokasvi!$E$7)+IF(Y$8="x",Toimenpiteet!$E$29,0)+IF(Y$9="x",Toimenpiteet!$E$60,0)+IF(Y$10="x",Toimenpiteet!$E$88,0))/(1+$C$13)^ID$61</f>
        <v>-9.0078533054167913</v>
      </c>
      <c r="IE187" s="37">
        <f>IF(Z$11="x",Toimenpiteet!$E$115,IE84*(Satokasvi!$H$11/1000)+(Satokasvi!$E$28-Satokasvi!$E$7)+IF(Z$8="x",Toimenpiteet!$E$29,0)+IF(Z$9="x",Toimenpiteet!$E$60,0)+IF(Z$10="x",Toimenpiteet!$E$88,0))/(1+$C$13)^IE$61</f>
        <v>-8.7454886460357208</v>
      </c>
      <c r="IF187" s="37">
        <f>IF(AA$11="x",Toimenpiteet!$E$115,IF84*(Satokasvi!$H$11/1000)+(Satokasvi!$E$28-Satokasvi!$E$7)+IF(AA$8="x",Toimenpiteet!$E$29,0)+IF(AA$9="x",Toimenpiteet!$E$60,0)+IF(AA$10="x",Toimenpiteet!$E$88,0))/(1+$C$13)^IF$61</f>
        <v>-8.4907656757628356</v>
      </c>
      <c r="IH187" s="15">
        <f t="shared" si="162"/>
        <v>-14.832793959007544</v>
      </c>
      <c r="II187" s="15">
        <f t="shared" si="163"/>
        <v>-29.495396989977046</v>
      </c>
      <c r="IJ187" s="15">
        <f t="shared" si="164"/>
        <v>-43.985139929735361</v>
      </c>
      <c r="IK187" s="15">
        <f t="shared" si="165"/>
        <v>-58.299653479488128</v>
      </c>
      <c r="IL187" s="15">
        <f t="shared" si="166"/>
        <v>-72.436853001339685</v>
      </c>
      <c r="IM187" s="15">
        <f t="shared" si="167"/>
        <v>-86.39492394606728</v>
      </c>
      <c r="IN187" s="15">
        <f t="shared" si="168"/>
        <v>-100.17230788827409</v>
      </c>
      <c r="IO187" s="15">
        <f t="shared" si="169"/>
        <v>-113.76768914590296</v>
      </c>
      <c r="IP187" s="15">
        <f t="shared" si="170"/>
        <v>-127.17998196191644</v>
      </c>
      <c r="IQ187" s="15">
        <f t="shared" si="171"/>
        <v>-140.4083182267471</v>
      </c>
      <c r="IR187" s="15">
        <f t="shared" si="172"/>
        <v>-153.25136314405842</v>
      </c>
      <c r="IS187" s="15">
        <f t="shared" si="173"/>
        <v>-165.7203387919335</v>
      </c>
      <c r="IT187" s="15">
        <f t="shared" si="174"/>
        <v>-177.8261403918122</v>
      </c>
      <c r="IU187" s="15">
        <f t="shared" si="175"/>
        <v>-189.57934582858766</v>
      </c>
      <c r="IV187" s="15">
        <f t="shared" si="176"/>
        <v>-200.9902248934182</v>
      </c>
      <c r="IW187" s="15">
        <f t="shared" si="177"/>
        <v>-212.06874825733135</v>
      </c>
      <c r="IX187" s="15">
        <f t="shared" si="178"/>
        <v>-222.82459618346061</v>
      </c>
      <c r="IY187" s="15">
        <f t="shared" si="179"/>
        <v>-233.26716698552787</v>
      </c>
      <c r="IZ187" s="15">
        <f t="shared" si="180"/>
        <v>-243.40558523996208</v>
      </c>
      <c r="JA187" s="15">
        <f t="shared" si="181"/>
        <v>-253.24870975883024</v>
      </c>
      <c r="JB187" s="15">
        <f t="shared" si="182"/>
        <v>-262.80514133054692</v>
      </c>
      <c r="JC187" s="15">
        <f t="shared" si="183"/>
        <v>-272.08323023512622</v>
      </c>
      <c r="JD187" s="15">
        <f t="shared" si="184"/>
        <v>-281.09108354054302</v>
      </c>
      <c r="JE187" s="15">
        <f t="shared" si="185"/>
        <v>-289.83657218657873</v>
      </c>
      <c r="JF187" s="15">
        <f t="shared" si="186"/>
        <v>-298.32733786234155</v>
      </c>
    </row>
    <row r="188" spans="214:268" x14ac:dyDescent="0.35">
      <c r="HF188" s="76">
        <f t="shared" si="187"/>
        <v>-0.5</v>
      </c>
      <c r="HG188" s="76">
        <f>$HG$72</f>
        <v>1.111111111111112E-2</v>
      </c>
      <c r="HH188" s="37">
        <f>IF(C$11="x",Toimenpiteet!$E$115,HH85*(Satokasvi!$H$11/1000)+(Satokasvi!$E$28-Satokasvi!$E$7)+IF(C$8="x",Toimenpiteet!$E$29,0)+IF(C$9="x",Toimenpiteet!$E$60,0)+IF(C$10="x",Toimenpiteet!$E$88,0))/(1+$C$13)^HH$61</f>
        <v>-14.293419633225437</v>
      </c>
      <c r="HI188" s="37">
        <f>IF(D$11="x",Toimenpiteet!$E$115,HI85*(Satokasvi!$H$11/1000)+(Satokasvi!$E$28-Satokasvi!$E$7)+IF(D$8="x",Toimenpiteet!$E$29,0)+IF(D$9="x",Toimenpiteet!$E$60,0)+IF(D$10="x",Toimenpiteet!$E$88,0))/(1+$C$13)^HI$61</f>
        <v>-13.615274243043132</v>
      </c>
      <c r="HJ188" s="37">
        <f>IF(E$11="x",Toimenpiteet!$E$115,HJ85*(Satokasvi!$H$11/1000)+(Satokasvi!$E$28-Satokasvi!$E$7)+IF(E$8="x",Toimenpiteet!$E$29,0)+IF(E$9="x",Toimenpiteet!$E$60,0)+IF(E$10="x",Toimenpiteet!$E$88,0))/(1+$C$13)^HJ$61</f>
        <v>-12.964506840836393</v>
      </c>
      <c r="HK188" s="37">
        <f>IF(F$11="x",Toimenpiteet!$E$115,HK85*(Satokasvi!$H$11/1000)+(Satokasvi!$E$28-Satokasvi!$E$7)+IF(F$8="x",Toimenpiteet!$E$29,0)+IF(F$9="x",Toimenpiteet!$E$60,0)+IF(F$10="x",Toimenpiteet!$E$88,0))/(1+$C$13)^HK$61</f>
        <v>-12.340097887717874</v>
      </c>
      <c r="HL188" s="37">
        <f>IF(G$11="x",Toimenpiteet!$E$115,HL85*(Satokasvi!$H$11/1000)+(Satokasvi!$E$28-Satokasvi!$E$7)+IF(G$8="x",Toimenpiteet!$E$29,0)+IF(G$9="x",Toimenpiteet!$E$60,0)+IF(G$10="x",Toimenpiteet!$E$88,0))/(1+$C$13)^HL$61</f>
        <v>-11.741064009673348</v>
      </c>
      <c r="HM188" s="37">
        <f>IF(H$11="x",Toimenpiteet!$E$115,HM85*(Satokasvi!$H$11/1000)+(Satokasvi!$E$28-Satokasvi!$E$7)+IF(H$8="x",Toimenpiteet!$E$29,0)+IF(H$9="x",Toimenpiteet!$E$60,0)+IF(H$10="x",Toimenpiteet!$E$88,0))/(1+$C$13)^HM$61</f>
        <v>-11.166456755782066</v>
      </c>
      <c r="HN188" s="37">
        <f>IF(I$11="x",Toimenpiteet!$E$115,HN85*(Satokasvi!$H$11/1000)+(Satokasvi!$E$28-Satokasvi!$E$7)+IF(I$8="x",Toimenpiteet!$E$29,0)+IF(I$9="x",Toimenpiteet!$E$60,0)+IF(I$10="x",Toimenpiteet!$E$88,0))/(1+$C$13)^HN$61</f>
        <v>-10.615361398093752</v>
      </c>
      <c r="HO188" s="37">
        <f>IF(J$11="x",Toimenpiteet!$E$115,HO85*(Satokasvi!$H$11/1000)+(Satokasvi!$E$28-Satokasvi!$E$7)+IF(J$8="x",Toimenpiteet!$E$29,0)+IF(J$9="x",Toimenpiteet!$E$60,0)+IF(J$10="x",Toimenpiteet!$E$88,0))/(1+$C$13)^HO$61</f>
        <v>-10.086895771789175</v>
      </c>
      <c r="HP188" s="37">
        <f>IF(K$11="x",Toimenpiteet!$E$115,HP85*(Satokasvi!$H$11/1000)+(Satokasvi!$E$28-Satokasvi!$E$7)+IF(K$8="x",Toimenpiteet!$E$29,0)+IF(K$9="x",Toimenpiteet!$E$60,0)+IF(K$10="x",Toimenpiteet!$E$88,0))/(1+$C$13)^HP$61</f>
        <v>-9.5802091542953374</v>
      </c>
      <c r="HQ188" s="37">
        <f>IF(L$11="x",Toimenpiteet!$E$115,HQ85*(Satokasvi!$H$11/1000)+(Satokasvi!$E$28-Satokasvi!$E$7)+IF(L$8="x",Toimenpiteet!$E$29,0)+IF(L$9="x",Toimenpiteet!$E$60,0)+IF(L$10="x",Toimenpiteet!$E$88,0))/(1+$C$13)^HQ$61</f>
        <v>-9.0944811820710694</v>
      </c>
      <c r="HR188" s="37">
        <f>IF(M$11="x",Toimenpiteet!$E$115,HR85*(Satokasvi!$H$11/1000)+(Satokasvi!$E$28-Satokasvi!$E$7)+IF(M$8="x",Toimenpiteet!$E$29,0)+IF(M$9="x",Toimenpiteet!$E$60,0)+IF(M$10="x",Toimenpiteet!$E$88,0))/(1+$C$13)^HR$61</f>
        <v>-8.8295933806515237</v>
      </c>
      <c r="HS188" s="37">
        <f>IF(N$11="x",Toimenpiteet!$E$115,HS85*(Satokasvi!$H$11/1000)+(Satokasvi!$E$28-Satokasvi!$E$7)+IF(N$8="x",Toimenpiteet!$E$29,0)+IF(N$9="x",Toimenpiteet!$E$60,0)+IF(N$10="x",Toimenpiteet!$E$88,0))/(1+$C$13)^HS$61</f>
        <v>-8.5724207579141023</v>
      </c>
      <c r="HT188" s="37">
        <f>IF(O$11="x",Toimenpiteet!$E$115,HT85*(Satokasvi!$H$11/1000)+(Satokasvi!$E$28-Satokasvi!$E$7)+IF(O$8="x",Toimenpiteet!$E$29,0)+IF(O$9="x",Toimenpiteet!$E$60,0)+IF(O$10="x",Toimenpiteet!$E$88,0))/(1+$C$13)^HT$61</f>
        <v>-8.3227385999166046</v>
      </c>
      <c r="HU188" s="37">
        <f>IF(P$11="x",Toimenpiteet!$E$115,HU85*(Satokasvi!$H$11/1000)+(Satokasvi!$E$28-Satokasvi!$E$7)+IF(P$8="x",Toimenpiteet!$E$29,0)+IF(P$9="x",Toimenpiteet!$E$60,0)+IF(P$10="x",Toimenpiteet!$E$88,0))/(1+$C$13)^HU$61</f>
        <v>-8.080328737783109</v>
      </c>
      <c r="HV188" s="37">
        <f>IF(Q$11="x",Toimenpiteet!$E$115,HV85*(Satokasvi!$H$11/1000)+(Satokasvi!$E$28-Satokasvi!$E$7)+IF(Q$8="x",Toimenpiteet!$E$29,0)+IF(Q$9="x",Toimenpiteet!$E$60,0)+IF(Q$10="x",Toimenpiteet!$E$88,0))/(1+$C$13)^HV$61</f>
        <v>-7.8449793570709794</v>
      </c>
      <c r="HW188" s="37">
        <f>IF(R$11="x",Toimenpiteet!$E$115,HW85*(Satokasvi!$H$11/1000)+(Satokasvi!$E$28-Satokasvi!$E$7)+IF(R$8="x",Toimenpiteet!$E$29,0)+IF(R$9="x",Toimenpiteet!$E$60,0)+IF(R$10="x",Toimenpiteet!$E$88,0))/(1+$C$13)^HW$61</f>
        <v>-7.6164848126902731</v>
      </c>
      <c r="HX188" s="37">
        <f>IF(S$11="x",Toimenpiteet!$E$115,HX85*(Satokasvi!$H$11/1000)+(Satokasvi!$E$28-Satokasvi!$E$7)+IF(S$8="x",Toimenpiteet!$E$29,0)+IF(S$9="x",Toimenpiteet!$E$60,0)+IF(S$10="x",Toimenpiteet!$E$88,0))/(1+$C$13)^HX$61</f>
        <v>-7.3946454492138569</v>
      </c>
      <c r="HY188" s="37">
        <f>IF(T$11="x",Toimenpiteet!$E$115,HY85*(Satokasvi!$H$11/1000)+(Satokasvi!$E$28-Satokasvi!$E$7)+IF(T$8="x",Toimenpiteet!$E$29,0)+IF(T$9="x",Toimenpiteet!$E$60,0)+IF(T$10="x",Toimenpiteet!$E$88,0))/(1+$C$13)^HY$61</f>
        <v>-7.1792674264212204</v>
      </c>
      <c r="HZ188" s="37">
        <f>IF(U$11="x",Toimenpiteet!$E$115,HZ85*(Satokasvi!$H$11/1000)+(Satokasvi!$E$28-Satokasvi!$E$7)+IF(U$8="x",Toimenpiteet!$E$29,0)+IF(U$9="x",Toimenpiteet!$E$60,0)+IF(U$10="x",Toimenpiteet!$E$88,0))/(1+$C$13)^HZ$61</f>
        <v>-6.9701625499235149</v>
      </c>
      <c r="IA188" s="37">
        <f>IF(V$11="x",Toimenpiteet!$E$115,IA85*(Satokasvi!$H$11/1000)+(Satokasvi!$E$28-Satokasvi!$E$7)+IF(V$8="x",Toimenpiteet!$E$29,0)+IF(V$9="x",Toimenpiteet!$E$60,0)+IF(V$10="x",Toimenpiteet!$E$88,0))/(1+$C$13)^IA$61</f>
        <v>-6.7671481067218595</v>
      </c>
      <c r="IB188" s="37">
        <f>IF(W$11="x",Toimenpiteet!$E$115,IB85*(Satokasvi!$H$11/1000)+(Satokasvi!$E$28-Satokasvi!$E$7)+IF(W$8="x",Toimenpiteet!$E$29,0)+IF(W$9="x",Toimenpiteet!$E$60,0)+IF(W$10="x",Toimenpiteet!$E$88,0))/(1+$C$13)^IB$61</f>
        <v>-6.5700467055552041</v>
      </c>
      <c r="IC188" s="37">
        <f>IF(X$11="x",Toimenpiteet!$E$115,IC85*(Satokasvi!$H$11/1000)+(Satokasvi!$E$28-Satokasvi!$E$7)+IF(X$8="x",Toimenpiteet!$E$29,0)+IF(X$9="x",Toimenpiteet!$E$60,0)+IF(X$10="x",Toimenpiteet!$E$88,0))/(1+$C$13)^IC$61</f>
        <v>-6.378686121898256</v>
      </c>
      <c r="ID188" s="37">
        <f>IF(Y$11="x",Toimenpiteet!$E$115,ID85*(Satokasvi!$H$11/1000)+(Satokasvi!$E$28-Satokasvi!$E$7)+IF(Y$8="x",Toimenpiteet!$E$29,0)+IF(Y$9="x",Toimenpiteet!$E$60,0)+IF(Y$10="x",Toimenpiteet!$E$88,0))/(1+$C$13)^ID$61</f>
        <v>-6.1928991474740345</v>
      </c>
      <c r="IE188" s="37">
        <f>IF(Z$11="x",Toimenpiteet!$E$115,IE85*(Satokasvi!$H$11/1000)+(Satokasvi!$E$28-Satokasvi!$E$7)+IF(Z$8="x",Toimenpiteet!$E$29,0)+IF(Z$9="x",Toimenpiteet!$E$60,0)+IF(Z$10="x",Toimenpiteet!$E$88,0))/(1+$C$13)^IE$61</f>
        <v>-6.012523444149549</v>
      </c>
      <c r="IF188" s="37">
        <f>IF(AA$11="x",Toimenpiteet!$E$115,IF85*(Satokasvi!$H$11/1000)+(Satokasvi!$E$28-Satokasvi!$E$7)+IF(AA$8="x",Toimenpiteet!$E$29,0)+IF(AA$9="x",Toimenpiteet!$E$60,0)+IF(AA$10="x",Toimenpiteet!$E$88,0))/(1+$C$13)^IF$61</f>
        <v>-5.8374014020869405</v>
      </c>
      <c r="IH188" s="15">
        <f t="shared" si="162"/>
        <v>-14.293419633225437</v>
      </c>
      <c r="II188" s="15">
        <f t="shared" si="163"/>
        <v>-27.908693876268568</v>
      </c>
      <c r="IJ188" s="15">
        <f t="shared" si="164"/>
        <v>-40.873200717104964</v>
      </c>
      <c r="IK188" s="15">
        <f t="shared" si="165"/>
        <v>-53.213298604822839</v>
      </c>
      <c r="IL188" s="15">
        <f t="shared" si="166"/>
        <v>-64.954362614496191</v>
      </c>
      <c r="IM188" s="15">
        <f t="shared" si="167"/>
        <v>-76.120819370278255</v>
      </c>
      <c r="IN188" s="15">
        <f t="shared" si="168"/>
        <v>-86.736180768372009</v>
      </c>
      <c r="IO188" s="15">
        <f t="shared" si="169"/>
        <v>-96.823076540161182</v>
      </c>
      <c r="IP188" s="15">
        <f t="shared" si="170"/>
        <v>-106.40328569445651</v>
      </c>
      <c r="IQ188" s="15">
        <f t="shared" si="171"/>
        <v>-115.49776687652758</v>
      </c>
      <c r="IR188" s="15">
        <f t="shared" si="172"/>
        <v>-124.32736025717909</v>
      </c>
      <c r="IS188" s="15">
        <f t="shared" si="173"/>
        <v>-132.8997810150932</v>
      </c>
      <c r="IT188" s="15">
        <f t="shared" si="174"/>
        <v>-141.22251961500979</v>
      </c>
      <c r="IU188" s="15">
        <f t="shared" si="175"/>
        <v>-149.30284835279289</v>
      </c>
      <c r="IV188" s="15">
        <f t="shared" si="176"/>
        <v>-157.14782770986386</v>
      </c>
      <c r="IW188" s="15">
        <f t="shared" si="177"/>
        <v>-164.76431252255412</v>
      </c>
      <c r="IX188" s="15">
        <f t="shared" si="178"/>
        <v>-172.15895797176799</v>
      </c>
      <c r="IY188" s="15">
        <f t="shared" si="179"/>
        <v>-179.33822539818922</v>
      </c>
      <c r="IZ188" s="15">
        <f t="shared" si="180"/>
        <v>-186.30838794811274</v>
      </c>
      <c r="JA188" s="15">
        <f t="shared" si="181"/>
        <v>-193.0755360548346</v>
      </c>
      <c r="JB188" s="15">
        <f t="shared" si="182"/>
        <v>-199.6455827603898</v>
      </c>
      <c r="JC188" s="15">
        <f t="shared" si="183"/>
        <v>-206.02426888228806</v>
      </c>
      <c r="JD188" s="15">
        <f t="shared" si="184"/>
        <v>-212.21716802976209</v>
      </c>
      <c r="JE188" s="15">
        <f t="shared" si="185"/>
        <v>-218.22969147391163</v>
      </c>
      <c r="JF188" s="15">
        <f t="shared" si="186"/>
        <v>-224.06709287599858</v>
      </c>
    </row>
    <row r="189" spans="214:268" x14ac:dyDescent="0.35">
      <c r="HF189" s="76">
        <f t="shared" si="187"/>
        <v>-0.5</v>
      </c>
      <c r="HG189" s="76">
        <f>$HG$73</f>
        <v>3.333333333333334E-2</v>
      </c>
      <c r="HH189" s="37">
        <f>IF(C$11="x",Toimenpiteet!$E$115,HH86*(Satokasvi!$H$11/1000)+(Satokasvi!$E$28-Satokasvi!$E$7)+IF(C$8="x",Toimenpiteet!$E$29,0)+IF(C$9="x",Toimenpiteet!$E$60,0)+IF(C$10="x",Toimenpiteet!$E$88,0))/(1+$C$13)^HH$61</f>
        <v>-13.754045307443329</v>
      </c>
      <c r="HI189" s="37">
        <f>IF(D$11="x",Toimenpiteet!$E$115,HI86*(Satokasvi!$H$11/1000)+(Satokasvi!$E$28-Satokasvi!$E$7)+IF(D$8="x",Toimenpiteet!$E$29,0)+IF(D$9="x",Toimenpiteet!$E$60,0)+IF(D$10="x",Toimenpiteet!$E$88,0))/(1+$C$13)^HI$61</f>
        <v>-12.567945455116734</v>
      </c>
      <c r="HJ189" s="37">
        <f>IF(E$11="x",Toimenpiteet!$E$115,HJ86*(Satokasvi!$H$11/1000)+(Satokasvi!$E$28-Satokasvi!$E$7)+IF(E$8="x",Toimenpiteet!$E$29,0)+IF(E$9="x",Toimenpiteet!$E$60,0)+IF(E$10="x",Toimenpiteet!$E$88,0))/(1+$C$13)^HJ$61</f>
        <v>-11.439270741914495</v>
      </c>
      <c r="HK189" s="37">
        <f>IF(F$11="x",Toimenpiteet!$E$115,HK86*(Satokasvi!$H$11/1000)+(Satokasvi!$E$28-Satokasvi!$E$7)+IF(F$8="x",Toimenpiteet!$E$29,0)+IF(F$9="x",Toimenpiteet!$E$60,0)+IF(F$10="x",Toimenpiteet!$E$88,0))/(1+$C$13)^HK$61</f>
        <v>-10.365682225683004</v>
      </c>
      <c r="HL189" s="37">
        <f>IF(G$11="x",Toimenpiteet!$E$115,HL86*(Satokasvi!$H$11/1000)+(Satokasvi!$E$28-Satokasvi!$E$7)+IF(G$8="x",Toimenpiteet!$E$29,0)+IF(G$9="x",Toimenpiteet!$E$60,0)+IF(G$10="x",Toimenpiteet!$E$88,0))/(1+$C$13)^HL$61</f>
        <v>-9.3449284974951201</v>
      </c>
      <c r="HM189" s="37">
        <f>IF(H$11="x",Toimenpiteet!$E$115,HM86*(Satokasvi!$H$11/1000)+(Satokasvi!$E$28-Satokasvi!$E$7)+IF(H$8="x",Toimenpiteet!$E$29,0)+IF(H$9="x",Toimenpiteet!$E$60,0)+IF(H$10="x",Toimenpiteet!$E$88,0))/(1+$C$13)^HM$61</f>
        <v>-8.3748425668365449</v>
      </c>
      <c r="HN189" s="37">
        <f>IF(I$11="x",Toimenpiteet!$E$115,HN86*(Satokasvi!$H$11/1000)+(Satokasvi!$E$28-Satokasvi!$E$7)+IF(I$8="x",Toimenpiteet!$E$29,0)+IF(I$9="x",Toimenpiteet!$E$60,0)+IF(I$10="x",Toimenpiteet!$E$88,0))/(1+$C$13)^HN$61</f>
        <v>-7.4533388539807115</v>
      </c>
      <c r="HO189" s="37">
        <f>IF(J$11="x",Toimenpiteet!$E$115,HO86*(Satokasvi!$H$11/1000)+(Satokasvi!$E$28-Satokasvi!$E$7)+IF(J$8="x",Toimenpiteet!$E$29,0)+IF(J$9="x",Toimenpiteet!$E$60,0)+IF(J$10="x",Toimenpiteet!$E$88,0))/(1+$C$13)^HO$61</f>
        <v>-6.5784102859494498</v>
      </c>
      <c r="HP189" s="37">
        <f>IF(K$11="x",Toimenpiteet!$E$115,HP86*(Satokasvi!$H$11/1000)+(Satokasvi!$E$28-Satokasvi!$E$7)+IF(K$8="x",Toimenpiteet!$E$29,0)+IF(K$9="x",Toimenpiteet!$E$60,0)+IF(K$10="x",Toimenpiteet!$E$88,0))/(1+$C$13)^HP$61</f>
        <v>-5.7481254925772021</v>
      </c>
      <c r="HQ189" s="37">
        <f>IF(L$11="x",Toimenpiteet!$E$115,HQ86*(Satokasvi!$H$11/1000)+(Satokasvi!$E$28-Satokasvi!$E$7)+IF(L$8="x",Toimenpiteet!$E$29,0)+IF(L$9="x",Toimenpiteet!$E$60,0)+IF(L$10="x",Toimenpiteet!$E$88,0))/(1+$C$13)^HQ$61</f>
        <v>-4.9606260993114732</v>
      </c>
      <c r="HR189" s="37">
        <f>IF(M$11="x",Toimenpiteet!$E$115,HR86*(Satokasvi!$H$11/1000)+(Satokasvi!$E$28-Satokasvi!$E$7)+IF(M$8="x",Toimenpiteet!$E$29,0)+IF(M$9="x",Toimenpiteet!$E$60,0)+IF(M$10="x",Toimenpiteet!$E$88,0))/(1+$C$13)^HR$61</f>
        <v>-4.816141843991721</v>
      </c>
      <c r="HS189" s="37">
        <f>IF(N$11="x",Toimenpiteet!$E$115,HS86*(Satokasvi!$H$11/1000)+(Satokasvi!$E$28-Satokasvi!$E$7)+IF(N$8="x",Toimenpiteet!$E$29,0)+IF(N$9="x",Toimenpiteet!$E$60,0)+IF(N$10="x",Toimenpiteet!$E$88,0))/(1+$C$13)^HS$61</f>
        <v>-4.675865867953128</v>
      </c>
      <c r="HT189" s="37">
        <f>IF(O$11="x",Toimenpiteet!$E$115,HT86*(Satokasvi!$H$11/1000)+(Satokasvi!$E$28-Satokasvi!$E$7)+IF(O$8="x",Toimenpiteet!$E$29,0)+IF(O$9="x",Toimenpiteet!$E$60,0)+IF(O$10="x",Toimenpiteet!$E$88,0))/(1+$C$13)^HT$61</f>
        <v>-4.539675599954494</v>
      </c>
      <c r="HU189" s="37">
        <f>IF(P$11="x",Toimenpiteet!$E$115,HU86*(Satokasvi!$H$11/1000)+(Satokasvi!$E$28-Satokasvi!$E$7)+IF(P$8="x",Toimenpiteet!$E$29,0)+IF(P$9="x",Toimenpiteet!$E$60,0)+IF(P$10="x",Toimenpiteet!$E$88,0))/(1+$C$13)^HU$61</f>
        <v>-4.4074520387907699</v>
      </c>
      <c r="HV189" s="37">
        <f>IF(Q$11="x",Toimenpiteet!$E$115,HV86*(Satokasvi!$H$11/1000)+(Satokasvi!$E$28-Satokasvi!$E$7)+IF(Q$8="x",Toimenpiteet!$E$29,0)+IF(Q$9="x",Toimenpiteet!$E$60,0)+IF(Q$10="x",Toimenpiteet!$E$88,0))/(1+$C$13)^HV$61</f>
        <v>-4.2790796493114271</v>
      </c>
      <c r="HW189" s="37">
        <f>IF(R$11="x",Toimenpiteet!$E$115,HW86*(Satokasvi!$H$11/1000)+(Satokasvi!$E$28-Satokasvi!$E$7)+IF(R$8="x",Toimenpiteet!$E$29,0)+IF(R$9="x",Toimenpiteet!$E$60,0)+IF(R$10="x",Toimenpiteet!$E$88,0))/(1+$C$13)^HW$61</f>
        <v>-4.1544462614674051</v>
      </c>
      <c r="HX189" s="37">
        <f>IF(S$11="x",Toimenpiteet!$E$115,HX86*(Satokasvi!$H$11/1000)+(Satokasvi!$E$28-Satokasvi!$E$7)+IF(S$8="x",Toimenpiteet!$E$29,0)+IF(S$9="x",Toimenpiteet!$E$60,0)+IF(S$10="x",Toimenpiteet!$E$88,0))/(1+$C$13)^HX$61</f>
        <v>-4.0334429722984515</v>
      </c>
      <c r="HY189" s="37">
        <f>IF(T$11="x",Toimenpiteet!$E$115,HY86*(Satokasvi!$H$11/1000)+(Satokasvi!$E$28-Satokasvi!$E$7)+IF(T$8="x",Toimenpiteet!$E$29,0)+IF(T$9="x",Toimenpiteet!$E$60,0)+IF(T$10="x",Toimenpiteet!$E$88,0))/(1+$C$13)^HY$61</f>
        <v>-3.9159640507751958</v>
      </c>
      <c r="HZ189" s="37">
        <f>IF(U$11="x",Toimenpiteet!$E$115,HZ86*(Satokasvi!$H$11/1000)+(Satokasvi!$E$28-Satokasvi!$E$7)+IF(U$8="x",Toimenpiteet!$E$29,0)+IF(U$9="x",Toimenpiteet!$E$60,0)+IF(U$10="x",Toimenpiteet!$E$88,0))/(1+$C$13)^HZ$61</f>
        <v>-3.8019068454128115</v>
      </c>
      <c r="IA189" s="37">
        <f>IF(V$11="x",Toimenpiteet!$E$115,IA86*(Satokasvi!$H$11/1000)+(Satokasvi!$E$28-Satokasvi!$E$7)+IF(V$8="x",Toimenpiteet!$E$29,0)+IF(V$9="x",Toimenpiteet!$E$60,0)+IF(V$10="x",Toimenpiteet!$E$88,0))/(1+$C$13)^IA$61</f>
        <v>-3.6911716945755453</v>
      </c>
      <c r="IB189" s="37">
        <f>IF(W$11="x",Toimenpiteet!$E$115,IB86*(Satokasvi!$H$11/1000)+(Satokasvi!$E$28-Satokasvi!$E$7)+IF(W$8="x",Toimenpiteet!$E$29,0)+IF(W$9="x",Toimenpiteet!$E$60,0)+IF(W$10="x",Toimenpiteet!$E$88,0))/(1+$C$13)^IB$61</f>
        <v>-3.5836618393937338</v>
      </c>
      <c r="IC189" s="37">
        <f>IF(X$11="x",Toimenpiteet!$E$115,IC86*(Satokasvi!$H$11/1000)+(Satokasvi!$E$28-Satokasvi!$E$7)+IF(X$8="x",Toimenpiteet!$E$29,0)+IF(X$9="x",Toimenpiteet!$E$60,0)+IF(X$10="x",Toimenpiteet!$E$88,0))/(1+$C$13)^IC$61</f>
        <v>-3.4792833392172171</v>
      </c>
      <c r="ID189" s="37">
        <f>IF(Y$11="x",Toimenpiteet!$E$115,ID86*(Satokasvi!$H$11/1000)+(Satokasvi!$E$28-Satokasvi!$E$7)+IF(Y$8="x",Toimenpiteet!$E$29,0)+IF(Y$9="x",Toimenpiteet!$E$60,0)+IF(Y$10="x",Toimenpiteet!$E$88,0))/(1+$C$13)^ID$61</f>
        <v>-3.3779449895312785</v>
      </c>
      <c r="IE189" s="37">
        <f>IF(Z$11="x",Toimenpiteet!$E$115,IE86*(Satokasvi!$H$11/1000)+(Satokasvi!$E$28-Satokasvi!$E$7)+IF(Z$8="x",Toimenpiteet!$E$29,0)+IF(Z$9="x",Toimenpiteet!$E$60,0)+IF(Z$10="x",Toimenpiteet!$E$88,0))/(1+$C$13)^IE$61</f>
        <v>-3.2795582422633776</v>
      </c>
      <c r="IF189" s="37">
        <f>IF(AA$11="x",Toimenpiteet!$E$115,IF86*(Satokasvi!$H$11/1000)+(Satokasvi!$E$28-Satokasvi!$E$7)+IF(AA$8="x",Toimenpiteet!$E$29,0)+IF(AA$9="x",Toimenpiteet!$E$60,0)+IF(AA$10="x",Toimenpiteet!$E$88,0))/(1+$C$13)^IF$61</f>
        <v>-3.1840371284110462</v>
      </c>
      <c r="IH189" s="15">
        <f t="shared" si="162"/>
        <v>-13.754045307443329</v>
      </c>
      <c r="II189" s="15">
        <f t="shared" si="163"/>
        <v>-26.321990762560063</v>
      </c>
      <c r="IJ189" s="15">
        <f t="shared" si="164"/>
        <v>-37.761261504474561</v>
      </c>
      <c r="IK189" s="15">
        <f t="shared" si="165"/>
        <v>-48.126943730157564</v>
      </c>
      <c r="IL189" s="15">
        <f t="shared" si="166"/>
        <v>-57.471872227652682</v>
      </c>
      <c r="IM189" s="15">
        <f t="shared" si="167"/>
        <v>-65.84671479448923</v>
      </c>
      <c r="IN189" s="15">
        <f t="shared" si="168"/>
        <v>-73.300053648469941</v>
      </c>
      <c r="IO189" s="15">
        <f t="shared" si="169"/>
        <v>-79.878463934419386</v>
      </c>
      <c r="IP189" s="15">
        <f t="shared" si="170"/>
        <v>-85.626589426996588</v>
      </c>
      <c r="IQ189" s="15">
        <f t="shared" si="171"/>
        <v>-90.587215526308057</v>
      </c>
      <c r="IR189" s="15">
        <f t="shared" si="172"/>
        <v>-95.403357370299773</v>
      </c>
      <c r="IS189" s="15">
        <f t="shared" si="173"/>
        <v>-100.07922323825289</v>
      </c>
      <c r="IT189" s="15">
        <f t="shared" si="174"/>
        <v>-104.61889883820739</v>
      </c>
      <c r="IU189" s="15">
        <f t="shared" si="175"/>
        <v>-109.02635087699815</v>
      </c>
      <c r="IV189" s="15">
        <f t="shared" si="176"/>
        <v>-113.30543052630958</v>
      </c>
      <c r="IW189" s="15">
        <f t="shared" si="177"/>
        <v>-117.45987678777698</v>
      </c>
      <c r="IX189" s="15">
        <f t="shared" si="178"/>
        <v>-121.49331976007542</v>
      </c>
      <c r="IY189" s="15">
        <f t="shared" si="179"/>
        <v>-125.40928381085062</v>
      </c>
      <c r="IZ189" s="15">
        <f t="shared" si="180"/>
        <v>-129.21119065626343</v>
      </c>
      <c r="JA189" s="15">
        <f t="shared" si="181"/>
        <v>-132.90236235083898</v>
      </c>
      <c r="JB189" s="15">
        <f t="shared" si="182"/>
        <v>-136.48602419023271</v>
      </c>
      <c r="JC189" s="15">
        <f t="shared" si="183"/>
        <v>-139.96530752944992</v>
      </c>
      <c r="JD189" s="15">
        <f t="shared" si="184"/>
        <v>-143.34325251898119</v>
      </c>
      <c r="JE189" s="15">
        <f t="shared" si="185"/>
        <v>-146.62281076124458</v>
      </c>
      <c r="JF189" s="15">
        <f t="shared" si="186"/>
        <v>-149.80684788965561</v>
      </c>
    </row>
    <row r="190" spans="214:268" x14ac:dyDescent="0.35">
      <c r="HF190" s="76">
        <f t="shared" si="187"/>
        <v>-0.5</v>
      </c>
      <c r="HG190" s="76">
        <f>$HG$74</f>
        <v>5.5555555555555566E-2</v>
      </c>
      <c r="HH190" s="37">
        <f>IF(C$11="x",Toimenpiteet!$E$115,HH87*(Satokasvi!$H$11/1000)+(Satokasvi!$E$28-Satokasvi!$E$7)+IF(C$8="x",Toimenpiteet!$E$29,0)+IF(C$9="x",Toimenpiteet!$E$60,0)+IF(C$10="x",Toimenpiteet!$E$88,0))/(1+$C$13)^HH$61</f>
        <v>-13.214670981661275</v>
      </c>
      <c r="HI190" s="37">
        <f>IF(D$11="x",Toimenpiteet!$E$115,HI87*(Satokasvi!$H$11/1000)+(Satokasvi!$E$28-Satokasvi!$E$7)+IF(D$8="x",Toimenpiteet!$E$29,0)+IF(D$9="x",Toimenpiteet!$E$60,0)+IF(D$10="x",Toimenpiteet!$E$88,0))/(1+$C$13)^HI$61</f>
        <v>-11.520616667190311</v>
      </c>
      <c r="HJ190" s="37">
        <f>IF(E$11="x",Toimenpiteet!$E$115,HJ87*(Satokasvi!$H$11/1000)+(Satokasvi!$E$28-Satokasvi!$E$7)+IF(E$8="x",Toimenpiteet!$E$29,0)+IF(E$9="x",Toimenpiteet!$E$60,0)+IF(E$10="x",Toimenpiteet!$E$88,0))/(1+$C$13)^HJ$61</f>
        <v>-9.9140346429925703</v>
      </c>
      <c r="HK190" s="37">
        <f>IF(F$11="x",Toimenpiteet!$E$115,HK87*(Satokasvi!$H$11/1000)+(Satokasvi!$E$28-Satokasvi!$E$7)+IF(F$8="x",Toimenpiteet!$E$29,0)+IF(F$9="x",Toimenpiteet!$E$60,0)+IF(F$10="x",Toimenpiteet!$E$88,0))/(1+$C$13)^HK$61</f>
        <v>-8.391266563648184</v>
      </c>
      <c r="HL190" s="37">
        <f>IF(G$11="x",Toimenpiteet!$E$115,HL87*(Satokasvi!$H$11/1000)+(Satokasvi!$E$28-Satokasvi!$E$7)+IF(G$8="x",Toimenpiteet!$E$29,0)+IF(G$9="x",Toimenpiteet!$E$60,0)+IF(G$10="x",Toimenpiteet!$E$88,0))/(1+$C$13)^HL$61</f>
        <v>-6.9487929853168664</v>
      </c>
      <c r="HM190" s="37">
        <f>IF(H$11="x",Toimenpiteet!$E$115,HM87*(Satokasvi!$H$11/1000)+(Satokasvi!$E$28-Satokasvi!$E$7)+IF(H$8="x",Toimenpiteet!$E$29,0)+IF(H$9="x",Toimenpiteet!$E$60,0)+IF(H$10="x",Toimenpiteet!$E$88,0))/(1+$C$13)^HM$61</f>
        <v>-5.5832283778909977</v>
      </c>
      <c r="HN190" s="37">
        <f>IF(I$11="x",Toimenpiteet!$E$115,HN87*(Satokasvi!$H$11/1000)+(Satokasvi!$E$28-Satokasvi!$E$7)+IF(I$8="x",Toimenpiteet!$E$29,0)+IF(I$9="x",Toimenpiteet!$E$60,0)+IF(I$10="x",Toimenpiteet!$E$88,0))/(1+$C$13)^HN$61</f>
        <v>-4.291316309867649</v>
      </c>
      <c r="HO190" s="37">
        <f>IF(J$11="x",Toimenpiteet!$E$115,HO87*(Satokasvi!$H$11/1000)+(Satokasvi!$E$28-Satokasvi!$E$7)+IF(J$8="x",Toimenpiteet!$E$29,0)+IF(J$9="x",Toimenpiteet!$E$60,0)+IF(J$10="x",Toimenpiteet!$E$88,0))/(1+$C$13)^HO$61</f>
        <v>-3.0699248001097255</v>
      </c>
      <c r="HP190" s="37">
        <f>IF(K$11="x",Toimenpiteet!$E$115,HP87*(Satokasvi!$H$11/1000)+(Satokasvi!$E$28-Satokasvi!$E$7)+IF(K$8="x",Toimenpiteet!$E$29,0)+IF(K$9="x",Toimenpiteet!$E$60,0)+IF(K$10="x",Toimenpiteet!$E$88,0))/(1+$C$13)^HP$61</f>
        <v>-1.9160418308590674</v>
      </c>
      <c r="HQ190" s="37">
        <f>IF(L$11="x",Toimenpiteet!$E$115,HQ87*(Satokasvi!$H$11/1000)+(Satokasvi!$E$28-Satokasvi!$E$7)+IF(L$8="x",Toimenpiteet!$E$29,0)+IF(L$9="x",Toimenpiteet!$E$60,0)+IF(L$10="x",Toimenpiteet!$E$88,0))/(1+$C$13)^HQ$61</f>
        <v>-0.82677101655189811</v>
      </c>
      <c r="HR190" s="37">
        <f>IF(M$11="x",Toimenpiteet!$E$115,HR87*(Satokasvi!$H$11/1000)+(Satokasvi!$E$28-Satokasvi!$E$7)+IF(M$8="x",Toimenpiteet!$E$29,0)+IF(M$9="x",Toimenpiteet!$E$60,0)+IF(M$10="x",Toimenpiteet!$E$88,0))/(1+$C$13)^HR$61</f>
        <v>-0.8026903073319398</v>
      </c>
      <c r="HS190" s="37">
        <f>IF(N$11="x",Toimenpiteet!$E$115,HS87*(Satokasvi!$H$11/1000)+(Satokasvi!$E$28-Satokasvi!$E$7)+IF(N$8="x",Toimenpiteet!$E$29,0)+IF(N$9="x",Toimenpiteet!$E$60,0)+IF(N$10="x",Toimenpiteet!$E$88,0))/(1+$C$13)^HS$61</f>
        <v>-0.77931097799217475</v>
      </c>
      <c r="HT190" s="37">
        <f>IF(O$11="x",Toimenpiteet!$E$115,HT87*(Satokasvi!$H$11/1000)+(Satokasvi!$E$28-Satokasvi!$E$7)+IF(O$8="x",Toimenpiteet!$E$29,0)+IF(O$9="x",Toimenpiteet!$E$60,0)+IF(O$10="x",Toimenpiteet!$E$88,0))/(1+$C$13)^HT$61</f>
        <v>-0.75661259999240271</v>
      </c>
      <c r="HU190" s="37">
        <f>IF(P$11="x",Toimenpiteet!$E$115,HU87*(Satokasvi!$H$11/1000)+(Satokasvi!$E$28-Satokasvi!$E$7)+IF(P$8="x",Toimenpiteet!$E$29,0)+IF(P$9="x",Toimenpiteet!$E$60,0)+IF(P$10="x",Toimenpiteet!$E$88,0))/(1+$C$13)^HU$61</f>
        <v>-0.73457533979844913</v>
      </c>
      <c r="HV190" s="37">
        <f>IF(Q$11="x",Toimenpiteet!$E$115,HV87*(Satokasvi!$H$11/1000)+(Satokasvi!$E$28-Satokasvi!$E$7)+IF(Q$8="x",Toimenpiteet!$E$29,0)+IF(Q$9="x",Toimenpiteet!$E$60,0)+IF(Q$10="x",Toimenpiteet!$E$88,0))/(1+$C$13)^HV$61</f>
        <v>-0.71317994155189235</v>
      </c>
      <c r="HW190" s="37">
        <f>IF(R$11="x",Toimenpiteet!$E$115,HW87*(Satokasvi!$H$11/1000)+(Satokasvi!$E$28-Satokasvi!$E$7)+IF(R$8="x",Toimenpiteet!$E$29,0)+IF(R$9="x",Toimenpiteet!$E$60,0)+IF(R$10="x",Toimenpiteet!$E$88,0))/(1+$C$13)^HW$61</f>
        <v>-0.69240771024455583</v>
      </c>
      <c r="HX190" s="37">
        <f>IF(S$11="x",Toimenpiteet!$E$115,HX87*(Satokasvi!$H$11/1000)+(Satokasvi!$E$28-Satokasvi!$E$7)+IF(S$8="x",Toimenpiteet!$E$29,0)+IF(S$9="x",Toimenpiteet!$E$60,0)+IF(S$10="x",Toimenpiteet!$E$88,0))/(1+$C$13)^HX$61</f>
        <v>-0.67224049538306385</v>
      </c>
      <c r="HY190" s="37">
        <f>IF(T$11="x",Toimenpiteet!$E$115,HY87*(Satokasvi!$H$11/1000)+(Satokasvi!$E$28-Satokasvi!$E$7)+IF(T$8="x",Toimenpiteet!$E$29,0)+IF(T$9="x",Toimenpiteet!$E$60,0)+IF(T$10="x",Toimenpiteet!$E$88,0))/(1+$C$13)^HY$61</f>
        <v>-0.65266067512918824</v>
      </c>
      <c r="HZ190" s="37">
        <f>IF(U$11="x",Toimenpiteet!$E$115,HZ87*(Satokasvi!$H$11/1000)+(Satokasvi!$E$28-Satokasvi!$E$7)+IF(U$8="x",Toimenpiteet!$E$29,0)+IF(U$9="x",Toimenpiteet!$E$60,0)+IF(U$10="x",Toimenpiteet!$E$88,0))/(1+$C$13)^HZ$61</f>
        <v>-0.63365114090212449</v>
      </c>
      <c r="IA190" s="37">
        <f>IF(V$11="x",Toimenpiteet!$E$115,IA87*(Satokasvi!$H$11/1000)+(Satokasvi!$E$28-Satokasvi!$E$7)+IF(V$8="x",Toimenpiteet!$E$29,0)+IF(V$9="x",Toimenpiteet!$E$60,0)+IF(V$10="x",Toimenpiteet!$E$88,0))/(1+$C$13)^IA$61</f>
        <v>-0.61519528242924704</v>
      </c>
      <c r="IB190" s="37">
        <f>IF(W$11="x",Toimenpiteet!$E$115,IB87*(Satokasvi!$H$11/1000)+(Satokasvi!$E$28-Satokasvi!$E$7)+IF(W$8="x",Toimenpiteet!$E$29,0)+IF(W$9="x",Toimenpiteet!$E$60,0)+IF(W$10="x",Toimenpiteet!$E$88,0))/(1+$C$13)^IB$61</f>
        <v>-0.5972769732322788</v>
      </c>
      <c r="IC190" s="37">
        <f>IF(X$11="x",Toimenpiteet!$E$115,IC87*(Satokasvi!$H$11/1000)+(Satokasvi!$E$28-Satokasvi!$E$7)+IF(X$8="x",Toimenpiteet!$E$29,0)+IF(X$9="x",Toimenpiteet!$E$60,0)+IF(X$10="x",Toimenpiteet!$E$88,0))/(1+$C$13)^IC$61</f>
        <v>-0.57988055653619297</v>
      </c>
      <c r="ID190" s="37">
        <f>IF(Y$11="x",Toimenpiteet!$E$115,ID87*(Satokasvi!$H$11/1000)+(Satokasvi!$E$28-Satokasvi!$E$7)+IF(Y$8="x",Toimenpiteet!$E$29,0)+IF(Y$9="x",Toimenpiteet!$E$60,0)+IF(Y$10="x",Toimenpiteet!$E$88,0))/(1+$C$13)^ID$61</f>
        <v>-0.5629908315885368</v>
      </c>
      <c r="IE190" s="37">
        <f>IF(Z$11="x",Toimenpiteet!$E$115,IE87*(Satokasvi!$H$11/1000)+(Satokasvi!$E$28-Satokasvi!$E$7)+IF(Z$8="x",Toimenpiteet!$E$29,0)+IF(Z$9="x",Toimenpiteet!$E$60,0)+IF(Z$10="x",Toimenpiteet!$E$88,0))/(1+$C$13)^IE$61</f>
        <v>-0.54659304037722034</v>
      </c>
      <c r="IF190" s="37">
        <f>IF(AA$11="x",Toimenpiteet!$E$115,IF87*(Satokasvi!$H$11/1000)+(Satokasvi!$E$28-Satokasvi!$E$7)+IF(AA$8="x",Toimenpiteet!$E$29,0)+IF(AA$9="x",Toimenpiteet!$E$60,0)+IF(AA$10="x",Toimenpiteet!$E$88,0))/(1+$C$13)^IF$61</f>
        <v>-0.53067285473516534</v>
      </c>
      <c r="IH190" s="15">
        <f t="shared" si="162"/>
        <v>-13.214670981661275</v>
      </c>
      <c r="II190" s="15">
        <f t="shared" si="163"/>
        <v>-24.735287648851585</v>
      </c>
      <c r="IJ190" s="15">
        <f t="shared" si="164"/>
        <v>-34.649322291844157</v>
      </c>
      <c r="IK190" s="15">
        <f t="shared" si="165"/>
        <v>-43.040588855492345</v>
      </c>
      <c r="IL190" s="15">
        <f t="shared" si="166"/>
        <v>-49.989381840809209</v>
      </c>
      <c r="IM190" s="15">
        <f t="shared" si="167"/>
        <v>-55.572610218700206</v>
      </c>
      <c r="IN190" s="15">
        <f t="shared" si="168"/>
        <v>-59.863926528567852</v>
      </c>
      <c r="IO190" s="15">
        <f t="shared" si="169"/>
        <v>-62.933851328677576</v>
      </c>
      <c r="IP190" s="15">
        <f t="shared" si="170"/>
        <v>-64.849893159536649</v>
      </c>
      <c r="IQ190" s="15">
        <f t="shared" si="171"/>
        <v>-65.676664176088551</v>
      </c>
      <c r="IR190" s="15">
        <f t="shared" si="172"/>
        <v>-66.479354483420494</v>
      </c>
      <c r="IS190" s="15">
        <f t="shared" si="173"/>
        <v>-67.258665461412662</v>
      </c>
      <c r="IT190" s="15">
        <f t="shared" si="174"/>
        <v>-68.01527806140507</v>
      </c>
      <c r="IU190" s="15">
        <f t="shared" si="175"/>
        <v>-68.749853401203524</v>
      </c>
      <c r="IV190" s="15">
        <f t="shared" si="176"/>
        <v>-69.463033342755409</v>
      </c>
      <c r="IW190" s="15">
        <f t="shared" si="177"/>
        <v>-70.155441052999961</v>
      </c>
      <c r="IX190" s="15">
        <f t="shared" si="178"/>
        <v>-70.827681548383026</v>
      </c>
      <c r="IY190" s="15">
        <f t="shared" si="179"/>
        <v>-71.48034222351221</v>
      </c>
      <c r="IZ190" s="15">
        <f t="shared" si="180"/>
        <v>-72.113993364414341</v>
      </c>
      <c r="JA190" s="15">
        <f t="shared" si="181"/>
        <v>-72.729188646843582</v>
      </c>
      <c r="JB190" s="15">
        <f t="shared" si="182"/>
        <v>-73.326465620075865</v>
      </c>
      <c r="JC190" s="15">
        <f t="shared" si="183"/>
        <v>-73.906346176612061</v>
      </c>
      <c r="JD190" s="15">
        <f t="shared" si="184"/>
        <v>-74.469337008200597</v>
      </c>
      <c r="JE190" s="15">
        <f t="shared" si="185"/>
        <v>-75.015930048577815</v>
      </c>
      <c r="JF190" s="15">
        <f t="shared" si="186"/>
        <v>-75.546602903312987</v>
      </c>
    </row>
    <row r="191" spans="214:268" x14ac:dyDescent="0.35">
      <c r="HF191" s="76">
        <f t="shared" si="187"/>
        <v>-0.5</v>
      </c>
      <c r="HG191" s="76">
        <f>$HG$75</f>
        <v>7.7777777777777793E-2</v>
      </c>
      <c r="HH191" s="37">
        <f>IF(C$11="x",Toimenpiteet!$E$115,HH88*(Satokasvi!$H$11/1000)+(Satokasvi!$E$28-Satokasvi!$E$7)+IF(C$8="x",Toimenpiteet!$E$29,0)+IF(C$9="x",Toimenpiteet!$E$60,0)+IF(C$10="x",Toimenpiteet!$E$88,0))/(1+$C$13)^HH$61</f>
        <v>-12.675296655879141</v>
      </c>
      <c r="HI191" s="37">
        <f>IF(D$11="x",Toimenpiteet!$E$115,HI88*(Satokasvi!$H$11/1000)+(Satokasvi!$E$28-Satokasvi!$E$7)+IF(D$8="x",Toimenpiteet!$E$29,0)+IF(D$9="x",Toimenpiteet!$E$60,0)+IF(D$10="x",Toimenpiteet!$E$88,0))/(1+$C$13)^HI$61</f>
        <v>-10.473287879263941</v>
      </c>
      <c r="HJ191" s="37">
        <f>IF(E$11="x",Toimenpiteet!$E$115,HJ88*(Satokasvi!$H$11/1000)+(Satokasvi!$E$28-Satokasvi!$E$7)+IF(E$8="x",Toimenpiteet!$E$29,0)+IF(E$9="x",Toimenpiteet!$E$60,0)+IF(E$10="x",Toimenpiteet!$E$88,0))/(1+$C$13)^HJ$61</f>
        <v>-8.3887985440705943</v>
      </c>
      <c r="HK191" s="37">
        <f>IF(F$11="x",Toimenpiteet!$E$115,HK88*(Satokasvi!$H$11/1000)+(Satokasvi!$E$28-Satokasvi!$E$7)+IF(F$8="x",Toimenpiteet!$E$29,0)+IF(F$9="x",Toimenpiteet!$E$60,0)+IF(F$10="x",Toimenpiteet!$E$88,0))/(1+$C$13)^HK$61</f>
        <v>-6.4168509016133148</v>
      </c>
      <c r="HL191" s="37">
        <f>IF(G$11="x",Toimenpiteet!$E$115,HL88*(Satokasvi!$H$11/1000)+(Satokasvi!$E$28-Satokasvi!$E$7)+IF(G$8="x",Toimenpiteet!$E$29,0)+IF(G$9="x",Toimenpiteet!$E$60,0)+IF(G$10="x",Toimenpiteet!$E$88,0))/(1+$C$13)^HL$61</f>
        <v>-4.5526574731385896</v>
      </c>
      <c r="HM191" s="37">
        <f>IF(H$11="x",Toimenpiteet!$E$115,HM88*(Satokasvi!$H$11/1000)+(Satokasvi!$E$28-Satokasvi!$E$7)+IF(H$8="x",Toimenpiteet!$E$29,0)+IF(H$9="x",Toimenpiteet!$E$60,0)+IF(H$10="x",Toimenpiteet!$E$88,0))/(1+$C$13)^HM$61</f>
        <v>-2.7916141889454988</v>
      </c>
      <c r="HN191" s="37">
        <f>IF(I$11="x",Toimenpiteet!$E$115,HN88*(Satokasvi!$H$11/1000)+(Satokasvi!$E$28-Satokasvi!$E$7)+IF(I$8="x",Toimenpiteet!$E$29,0)+IF(I$9="x",Toimenpiteet!$E$60,0)+IF(I$10="x",Toimenpiteet!$E$88,0))/(1+$C$13)^HN$61</f>
        <v>-1.1292937657546323</v>
      </c>
      <c r="HO191" s="37">
        <f>IF(J$11="x",Toimenpiteet!$E$115,HO88*(Satokasvi!$H$11/1000)+(Satokasvi!$E$28-Satokasvi!$E$7)+IF(J$8="x",Toimenpiteet!$E$29,0)+IF(J$9="x",Toimenpiteet!$E$60,0)+IF(J$10="x",Toimenpiteet!$E$88,0))/(1+$C$13)^HO$61</f>
        <v>0.43856068572999923</v>
      </c>
      <c r="HP191" s="37">
        <f>IF(K$11="x",Toimenpiteet!$E$115,HP88*(Satokasvi!$H$11/1000)+(Satokasvi!$E$28-Satokasvi!$E$7)+IF(K$8="x",Toimenpiteet!$E$29,0)+IF(K$9="x",Toimenpiteet!$E$60,0)+IF(K$10="x",Toimenpiteet!$E$88,0))/(1+$C$13)^HP$61</f>
        <v>1.9160418308590674</v>
      </c>
      <c r="HQ191" s="37">
        <f>IF(L$11="x",Toimenpiteet!$E$115,HQ88*(Satokasvi!$H$11/1000)+(Satokasvi!$E$28-Satokasvi!$E$7)+IF(L$8="x",Toimenpiteet!$E$29,0)+IF(L$9="x",Toimenpiteet!$E$60,0)+IF(L$10="x",Toimenpiteet!$E$88,0))/(1+$C$13)^HQ$61</f>
        <v>3.3070840662076768</v>
      </c>
      <c r="HR191" s="37">
        <f>IF(M$11="x",Toimenpiteet!$E$115,HR88*(Satokasvi!$H$11/1000)+(Satokasvi!$E$28-Satokasvi!$E$7)+IF(M$8="x",Toimenpiteet!$E$29,0)+IF(M$9="x",Toimenpiteet!$E$60,0)+IF(M$10="x",Toimenpiteet!$E$88,0))/(1+$C$13)^HR$61</f>
        <v>3.2107612293278414</v>
      </c>
      <c r="HS191" s="37">
        <f>IF(N$11="x",Toimenpiteet!$E$115,HS88*(Satokasvi!$H$11/1000)+(Satokasvi!$E$28-Satokasvi!$E$7)+IF(N$8="x",Toimenpiteet!$E$29,0)+IF(N$9="x",Toimenpiteet!$E$60,0)+IF(N$10="x",Toimenpiteet!$E$88,0))/(1+$C$13)^HS$61</f>
        <v>3.1172439119687785</v>
      </c>
      <c r="HT191" s="37">
        <f>IF(O$11="x",Toimenpiteet!$E$115,HT88*(Satokasvi!$H$11/1000)+(Satokasvi!$E$28-Satokasvi!$E$7)+IF(O$8="x",Toimenpiteet!$E$29,0)+IF(O$9="x",Toimenpiteet!$E$60,0)+IF(O$10="x",Toimenpiteet!$E$88,0))/(1+$C$13)^HT$61</f>
        <v>3.0264503999696881</v>
      </c>
      <c r="HU191" s="37">
        <f>IF(P$11="x",Toimenpiteet!$E$115,HU88*(Satokasvi!$H$11/1000)+(Satokasvi!$E$28-Satokasvi!$E$7)+IF(P$8="x",Toimenpiteet!$E$29,0)+IF(P$9="x",Toimenpiteet!$E$60,0)+IF(P$10="x",Toimenpiteet!$E$88,0))/(1+$C$13)^HU$61</f>
        <v>2.9383013591938716</v>
      </c>
      <c r="HV191" s="37">
        <f>IF(Q$11="x",Toimenpiteet!$E$115,HV88*(Satokasvi!$H$11/1000)+(Satokasvi!$E$28-Satokasvi!$E$7)+IF(Q$8="x",Toimenpiteet!$E$29,0)+IF(Q$9="x",Toimenpiteet!$E$60,0)+IF(Q$10="x",Toimenpiteet!$E$88,0))/(1+$C$13)^HV$61</f>
        <v>2.8527197662076422</v>
      </c>
      <c r="HW191" s="37">
        <f>IF(R$11="x",Toimenpiteet!$E$115,HW88*(Satokasvi!$H$11/1000)+(Satokasvi!$E$28-Satokasvi!$E$7)+IF(R$8="x",Toimenpiteet!$E$29,0)+IF(R$9="x",Toimenpiteet!$E$60,0)+IF(R$10="x",Toimenpiteet!$E$88,0))/(1+$C$13)^HW$61</f>
        <v>2.7696308409782939</v>
      </c>
      <c r="HX191" s="37">
        <f>IF(S$11="x",Toimenpiteet!$E$115,HX88*(Satokasvi!$H$11/1000)+(Satokasvi!$E$28-Satokasvi!$E$7)+IF(S$8="x",Toimenpiteet!$E$29,0)+IF(S$9="x",Toimenpiteet!$E$60,0)+IF(S$10="x",Toimenpiteet!$E$88,0))/(1+$C$13)^HX$61</f>
        <v>2.6889619815323242</v>
      </c>
      <c r="HY191" s="37">
        <f>IF(T$11="x",Toimenpiteet!$E$115,HY88*(Satokasvi!$H$11/1000)+(Satokasvi!$E$28-Satokasvi!$E$7)+IF(T$8="x",Toimenpiteet!$E$29,0)+IF(T$9="x",Toimenpiteet!$E$60,0)+IF(T$10="x",Toimenpiteet!$E$88,0))/(1+$C$13)^HY$61</f>
        <v>2.6106427005168196</v>
      </c>
      <c r="HZ191" s="37">
        <f>IF(U$11="x",Toimenpiteet!$E$115,HZ88*(Satokasvi!$H$11/1000)+(Satokasvi!$E$28-Satokasvi!$E$7)+IF(U$8="x",Toimenpiteet!$E$29,0)+IF(U$9="x",Toimenpiteet!$E$60,0)+IF(U$10="x",Toimenpiteet!$E$88,0))/(1+$C$13)^HZ$61</f>
        <v>2.5346045636085628</v>
      </c>
      <c r="IA191" s="37">
        <f>IF(V$11="x",Toimenpiteet!$E$115,IA88*(Satokasvi!$H$11/1000)+(Satokasvi!$E$28-Satokasvi!$E$7)+IF(V$8="x",Toimenpiteet!$E$29,0)+IF(V$9="x",Toimenpiteet!$E$60,0)+IF(V$10="x",Toimenpiteet!$E$88,0))/(1+$C$13)^IA$61</f>
        <v>2.4607811297170512</v>
      </c>
      <c r="IB191" s="37">
        <f>IF(W$11="x",Toimenpiteet!$E$115,IB88*(Satokasvi!$H$11/1000)+(Satokasvi!$E$28-Satokasvi!$E$7)+IF(W$8="x",Toimenpiteet!$E$29,0)+IF(W$9="x",Toimenpiteet!$E$60,0)+IF(W$10="x",Toimenpiteet!$E$88,0))/(1+$C$13)^IB$61</f>
        <v>2.3891078929291765</v>
      </c>
      <c r="IC191" s="37">
        <f>IF(X$11="x",Toimenpiteet!$E$115,IC88*(Satokasvi!$H$11/1000)+(Satokasvi!$E$28-Satokasvi!$E$7)+IF(X$8="x",Toimenpiteet!$E$29,0)+IF(X$9="x",Toimenpiteet!$E$60,0)+IF(X$10="x",Toimenpiteet!$E$88,0))/(1+$C$13)^IC$61</f>
        <v>2.3195222261448309</v>
      </c>
      <c r="ID191" s="37">
        <f>IF(Y$11="x",Toimenpiteet!$E$115,ID88*(Satokasvi!$H$11/1000)+(Satokasvi!$E$28-Satokasvi!$E$7)+IF(Y$8="x",Toimenpiteet!$E$29,0)+IF(Y$9="x",Toimenpiteet!$E$60,0)+IF(Y$10="x",Toimenpiteet!$E$88,0))/(1+$C$13)^ID$61</f>
        <v>2.2519633263542049</v>
      </c>
      <c r="IE191" s="37">
        <f>IF(Z$11="x",Toimenpiteet!$E$115,IE88*(Satokasvi!$H$11/1000)+(Satokasvi!$E$28-Satokasvi!$E$7)+IF(Z$8="x",Toimenpiteet!$E$29,0)+IF(Z$9="x",Toimenpiteet!$E$60,0)+IF(Z$10="x",Toimenpiteet!$E$88,0))/(1+$C$13)^IE$61</f>
        <v>2.1863721615089369</v>
      </c>
      <c r="IF191" s="37">
        <f>IF(AA$11="x",Toimenpiteet!$E$115,IF88*(Satokasvi!$H$11/1000)+(Satokasvi!$E$28-Satokasvi!$E$7)+IF(AA$8="x",Toimenpiteet!$E$29,0)+IF(AA$9="x",Toimenpiteet!$E$60,0)+IF(AA$10="x",Toimenpiteet!$E$88,0))/(1+$C$13)^IF$61</f>
        <v>2.1226914189407156</v>
      </c>
      <c r="IH191" s="15">
        <f t="shared" si="162"/>
        <v>-12.675296655879141</v>
      </c>
      <c r="II191" s="15">
        <f t="shared" si="163"/>
        <v>-23.14858453514308</v>
      </c>
      <c r="IJ191" s="15">
        <f t="shared" si="164"/>
        <v>-31.537383079213676</v>
      </c>
      <c r="IK191" s="15">
        <f t="shared" si="165"/>
        <v>-37.954233980826992</v>
      </c>
      <c r="IL191" s="15">
        <f t="shared" si="166"/>
        <v>-42.506891453965579</v>
      </c>
      <c r="IM191" s="15">
        <f t="shared" si="167"/>
        <v>-45.298505642911081</v>
      </c>
      <c r="IN191" s="15">
        <f t="shared" si="168"/>
        <v>-46.427799408665713</v>
      </c>
      <c r="IO191" s="15">
        <f t="shared" si="169"/>
        <v>-45.989238722935717</v>
      </c>
      <c r="IP191" s="15">
        <f t="shared" si="170"/>
        <v>-44.073196892076652</v>
      </c>
      <c r="IQ191" s="15">
        <f t="shared" si="171"/>
        <v>-40.766112825868973</v>
      </c>
      <c r="IR191" s="15">
        <f t="shared" si="172"/>
        <v>-37.555351596541129</v>
      </c>
      <c r="IS191" s="15">
        <f t="shared" si="173"/>
        <v>-34.438107684572351</v>
      </c>
      <c r="IT191" s="15">
        <f t="shared" si="174"/>
        <v>-31.411657284602661</v>
      </c>
      <c r="IU191" s="15">
        <f t="shared" si="175"/>
        <v>-28.473355925408789</v>
      </c>
      <c r="IV191" s="15">
        <f t="shared" si="176"/>
        <v>-25.620636159201148</v>
      </c>
      <c r="IW191" s="15">
        <f t="shared" si="177"/>
        <v>-22.851005318222853</v>
      </c>
      <c r="IX191" s="15">
        <f t="shared" si="178"/>
        <v>-20.16204333669053</v>
      </c>
      <c r="IY191" s="15">
        <f t="shared" si="179"/>
        <v>-17.55140063617371</v>
      </c>
      <c r="IZ191" s="15">
        <f t="shared" si="180"/>
        <v>-15.016796072565148</v>
      </c>
      <c r="JA191" s="15">
        <f t="shared" si="181"/>
        <v>-12.556014942848098</v>
      </c>
      <c r="JB191" s="15">
        <f t="shared" si="182"/>
        <v>-10.166907049918921</v>
      </c>
      <c r="JC191" s="15">
        <f t="shared" si="183"/>
        <v>-7.8473848237740897</v>
      </c>
      <c r="JD191" s="15">
        <f t="shared" si="184"/>
        <v>-5.5954214974198848</v>
      </c>
      <c r="JE191" s="15">
        <f t="shared" si="185"/>
        <v>-3.4090493359109479</v>
      </c>
      <c r="JF191" s="15">
        <f t="shared" si="186"/>
        <v>-1.2863579169702324</v>
      </c>
    </row>
    <row r="192" spans="214:268" x14ac:dyDescent="0.35">
      <c r="HF192" s="76">
        <f t="shared" si="187"/>
        <v>-0.5</v>
      </c>
      <c r="HG192" s="76">
        <f>$HG$76</f>
        <v>0.10000000000000002</v>
      </c>
      <c r="HH192" s="37">
        <f>IF(C$11="x",Toimenpiteet!$E$115,HH89*(Satokasvi!$H$11/1000)+(Satokasvi!$E$28-Satokasvi!$E$7)+IF(C$8="x",Toimenpiteet!$E$29,0)+IF(C$9="x",Toimenpiteet!$E$60,0)+IF(C$10="x",Toimenpiteet!$E$88,0))/(1+$C$13)^HH$61</f>
        <v>-12.135922330097086</v>
      </c>
      <c r="HI192" s="37">
        <f>IF(D$11="x",Toimenpiteet!$E$115,HI89*(Satokasvi!$H$11/1000)+(Satokasvi!$E$28-Satokasvi!$E$7)+IF(D$8="x",Toimenpiteet!$E$29,0)+IF(D$9="x",Toimenpiteet!$E$60,0)+IF(D$10="x",Toimenpiteet!$E$88,0))/(1+$C$13)^HI$61</f>
        <v>-9.4259590913375444</v>
      </c>
      <c r="HJ192" s="37">
        <f>IF(E$11="x",Toimenpiteet!$E$115,HJ89*(Satokasvi!$H$11/1000)+(Satokasvi!$E$28-Satokasvi!$E$7)+IF(E$8="x",Toimenpiteet!$E$29,0)+IF(E$9="x",Toimenpiteet!$E$60,0)+IF(E$10="x",Toimenpiteet!$E$88,0))/(1+$C$13)^HJ$61</f>
        <v>-6.8635624451486965</v>
      </c>
      <c r="HK192" s="37">
        <f>IF(F$11="x",Toimenpiteet!$E$115,HK89*(Satokasvi!$H$11/1000)+(Satokasvi!$E$28-Satokasvi!$E$7)+IF(F$8="x",Toimenpiteet!$E$29,0)+IF(F$9="x",Toimenpiteet!$E$60,0)+IF(F$10="x",Toimenpiteet!$E$88,0))/(1+$C$13)^HK$61</f>
        <v>-4.4424352395784448</v>
      </c>
      <c r="HL192" s="37">
        <f>IF(G$11="x",Toimenpiteet!$E$115,HL89*(Satokasvi!$H$11/1000)+(Satokasvi!$E$28-Satokasvi!$E$7)+IF(G$8="x",Toimenpiteet!$E$29,0)+IF(G$9="x",Toimenpiteet!$E$60,0)+IF(G$10="x",Toimenpiteet!$E$88,0))/(1+$C$13)^HL$61</f>
        <v>-2.15652196096041</v>
      </c>
      <c r="HM192" s="37">
        <f>IF(H$11="x",Toimenpiteet!$E$115,HM89*(Satokasvi!$H$11/1000)+(Satokasvi!$E$28-Satokasvi!$E$7)+IF(H$8="x",Toimenpiteet!$E$29,0)+IF(H$9="x",Toimenpiteet!$E$60,0)+IF(H$10="x",Toimenpiteet!$E$88,0))/(1+$C$13)^HM$61</f>
        <v>0</v>
      </c>
      <c r="HN192" s="37">
        <f>IF(I$11="x",Toimenpiteet!$E$115,HN89*(Satokasvi!$H$11/1000)+(Satokasvi!$E$28-Satokasvi!$E$7)+IF(I$8="x",Toimenpiteet!$E$29,0)+IF(I$9="x",Toimenpiteet!$E$60,0)+IF(I$10="x",Toimenpiteet!$E$88,0))/(1+$C$13)^HN$61</f>
        <v>2.0327287783583845</v>
      </c>
      <c r="HO192" s="37">
        <f>IF(J$11="x",Toimenpiteet!$E$115,HO89*(Satokasvi!$H$11/1000)+(Satokasvi!$E$28-Satokasvi!$E$7)+IF(J$8="x",Toimenpiteet!$E$29,0)+IF(J$9="x",Toimenpiteet!$E$60,0)+IF(J$10="x",Toimenpiteet!$E$88,0))/(1+$C$13)^HO$61</f>
        <v>3.9470461715696787</v>
      </c>
      <c r="HP192" s="37">
        <f>IF(K$11="x",Toimenpiteet!$E$115,HP89*(Satokasvi!$H$11/1000)+(Satokasvi!$E$28-Satokasvi!$E$7)+IF(K$8="x",Toimenpiteet!$E$29,0)+IF(K$9="x",Toimenpiteet!$E$60,0)+IF(K$10="x",Toimenpiteet!$E$88,0))/(1+$C$13)^HP$61</f>
        <v>5.7481254925772021</v>
      </c>
      <c r="HQ192" s="37">
        <f>IF(L$11="x",Toimenpiteet!$E$115,HQ89*(Satokasvi!$H$11/1000)+(Satokasvi!$E$28-Satokasvi!$E$7)+IF(L$8="x",Toimenpiteet!$E$29,0)+IF(L$9="x",Toimenpiteet!$E$60,0)+IF(L$10="x",Toimenpiteet!$E$88,0))/(1+$C$13)^HQ$61</f>
        <v>7.4409391489672521</v>
      </c>
      <c r="HR192" s="37">
        <f>IF(M$11="x",Toimenpiteet!$E$115,HR89*(Satokasvi!$H$11/1000)+(Satokasvi!$E$28-Satokasvi!$E$7)+IF(M$8="x",Toimenpiteet!$E$29,0)+IF(M$9="x",Toimenpiteet!$E$60,0)+IF(M$10="x",Toimenpiteet!$E$88,0))/(1+$C$13)^HR$61</f>
        <v>7.2242127659876232</v>
      </c>
      <c r="HS192" s="37">
        <f>IF(N$11="x",Toimenpiteet!$E$115,HS89*(Satokasvi!$H$11/1000)+(Satokasvi!$E$28-Satokasvi!$E$7)+IF(N$8="x",Toimenpiteet!$E$29,0)+IF(N$9="x",Toimenpiteet!$E$60,0)+IF(N$10="x",Toimenpiteet!$E$88,0))/(1+$C$13)^HS$61</f>
        <v>7.0137988019297319</v>
      </c>
      <c r="HT192" s="37">
        <f>IF(O$11="x",Toimenpiteet!$E$115,HT89*(Satokasvi!$H$11/1000)+(Satokasvi!$E$28-Satokasvi!$E$7)+IF(O$8="x",Toimenpiteet!$E$29,0)+IF(O$9="x",Toimenpiteet!$E$60,0)+IF(O$10="x",Toimenpiteet!$E$88,0))/(1+$C$13)^HT$61</f>
        <v>6.8095133999317792</v>
      </c>
      <c r="HU192" s="37">
        <f>IF(P$11="x",Toimenpiteet!$E$115,HU89*(Satokasvi!$H$11/1000)+(Satokasvi!$E$28-Satokasvi!$E$7)+IF(P$8="x",Toimenpiteet!$E$29,0)+IF(P$9="x",Toimenpiteet!$E$60,0)+IF(P$10="x",Toimenpiteet!$E$88,0))/(1+$C$13)^HU$61</f>
        <v>6.6111780581861925</v>
      </c>
      <c r="HV192" s="37">
        <f>IF(Q$11="x",Toimenpiteet!$E$115,HV89*(Satokasvi!$H$11/1000)+(Satokasvi!$E$28-Satokasvi!$E$7)+IF(Q$8="x",Toimenpiteet!$E$29,0)+IF(Q$9="x",Toimenpiteet!$E$60,0)+IF(Q$10="x",Toimenpiteet!$E$88,0))/(1+$C$13)^HV$61</f>
        <v>6.4186194739671771</v>
      </c>
      <c r="HW192" s="37">
        <f>IF(R$11="x",Toimenpiteet!$E$115,HW89*(Satokasvi!$H$11/1000)+(Satokasvi!$E$28-Satokasvi!$E$7)+IF(R$8="x",Toimenpiteet!$E$29,0)+IF(R$9="x",Toimenpiteet!$E$60,0)+IF(R$10="x",Toimenpiteet!$E$88,0))/(1+$C$13)^HW$61</f>
        <v>6.2316693922011437</v>
      </c>
      <c r="HX192" s="37">
        <f>IF(S$11="x",Toimenpiteet!$E$115,HX89*(Satokasvi!$H$11/1000)+(Satokasvi!$E$28-Satokasvi!$E$7)+IF(S$8="x",Toimenpiteet!$E$29,0)+IF(S$9="x",Toimenpiteet!$E$60,0)+IF(S$10="x",Toimenpiteet!$E$88,0))/(1+$C$13)^HX$61</f>
        <v>6.0501644584477123</v>
      </c>
      <c r="HY192" s="37">
        <f>IF(T$11="x",Toimenpiteet!$E$115,HY89*(Satokasvi!$H$11/1000)+(Satokasvi!$E$28-Satokasvi!$E$7)+IF(T$8="x",Toimenpiteet!$E$29,0)+IF(T$9="x",Toimenpiteet!$E$60,0)+IF(T$10="x",Toimenpiteet!$E$88,0))/(1+$C$13)^HY$61</f>
        <v>5.8739460761628273</v>
      </c>
      <c r="HZ192" s="37">
        <f>IF(U$11="x",Toimenpiteet!$E$115,HZ89*(Satokasvi!$H$11/1000)+(Satokasvi!$E$28-Satokasvi!$E$7)+IF(U$8="x",Toimenpiteet!$E$29,0)+IF(U$9="x",Toimenpiteet!$E$60,0)+IF(U$10="x",Toimenpiteet!$E$88,0))/(1+$C$13)^HZ$61</f>
        <v>5.7028602681192497</v>
      </c>
      <c r="IA192" s="37">
        <f>IF(V$11="x",Toimenpiteet!$E$115,IA89*(Satokasvi!$H$11/1000)+(Satokasvi!$E$28-Satokasvi!$E$7)+IF(V$8="x",Toimenpiteet!$E$29,0)+IF(V$9="x",Toimenpiteet!$E$60,0)+IF(V$10="x",Toimenpiteet!$E$88,0))/(1+$C$13)^IA$61</f>
        <v>5.5367575418633495</v>
      </c>
      <c r="IB192" s="37">
        <f>IF(W$11="x",Toimenpiteet!$E$115,IB89*(Satokasvi!$H$11/1000)+(Satokasvi!$E$28-Satokasvi!$E$7)+IF(W$8="x",Toimenpiteet!$E$29,0)+IF(W$9="x",Toimenpiteet!$E$60,0)+IF(W$10="x",Toimenpiteet!$E$88,0))/(1+$C$13)^IB$61</f>
        <v>5.3754927590906316</v>
      </c>
      <c r="IC192" s="37">
        <f>IF(X$11="x",Toimenpiteet!$E$115,IC89*(Satokasvi!$H$11/1000)+(Satokasvi!$E$28-Satokasvi!$E$7)+IF(X$8="x",Toimenpiteet!$E$29,0)+IF(X$9="x",Toimenpiteet!$E$60,0)+IF(X$10="x",Toimenpiteet!$E$88,0))/(1+$C$13)^IC$61</f>
        <v>5.2189250088258552</v>
      </c>
      <c r="ID192" s="37">
        <f>IF(Y$11="x",Toimenpiteet!$E$115,ID89*(Satokasvi!$H$11/1000)+(Satokasvi!$E$28-Satokasvi!$E$7)+IF(Y$8="x",Toimenpiteet!$E$29,0)+IF(Y$9="x",Toimenpiteet!$E$60,0)+IF(Y$10="x",Toimenpiteet!$E$88,0))/(1+$C$13)^ID$61</f>
        <v>5.0669174842969467</v>
      </c>
      <c r="IE192" s="37">
        <f>IF(Z$11="x",Toimenpiteet!$E$115,IE89*(Satokasvi!$H$11/1000)+(Satokasvi!$E$28-Satokasvi!$E$7)+IF(Z$8="x",Toimenpiteet!$E$29,0)+IF(Z$9="x",Toimenpiteet!$E$60,0)+IF(Z$10="x",Toimenpiteet!$E$88,0))/(1+$C$13)^IE$61</f>
        <v>4.9193373633950941</v>
      </c>
      <c r="IF192" s="37">
        <f>IF(AA$11="x",Toimenpiteet!$E$115,IF89*(Satokasvi!$H$11/1000)+(Satokasvi!$E$28-Satokasvi!$E$7)+IF(AA$8="x",Toimenpiteet!$E$29,0)+IF(AA$9="x",Toimenpiteet!$E$60,0)+IF(AA$10="x",Toimenpiteet!$E$88,0))/(1+$C$13)^IF$61</f>
        <v>4.7760556926165965</v>
      </c>
      <c r="IH192" s="15">
        <f t="shared" si="162"/>
        <v>-12.135922330097086</v>
      </c>
      <c r="II192" s="15">
        <f t="shared" si="163"/>
        <v>-21.561881421434631</v>
      </c>
      <c r="IJ192" s="15">
        <f t="shared" si="164"/>
        <v>-28.425443866583329</v>
      </c>
      <c r="IK192" s="15">
        <f t="shared" si="165"/>
        <v>-32.867879106161773</v>
      </c>
      <c r="IL192" s="15">
        <f t="shared" si="166"/>
        <v>-35.024401067122184</v>
      </c>
      <c r="IM192" s="15">
        <f t="shared" si="167"/>
        <v>-35.024401067122184</v>
      </c>
      <c r="IN192" s="15">
        <f t="shared" si="168"/>
        <v>-32.991672288763802</v>
      </c>
      <c r="IO192" s="15">
        <f t="shared" si="169"/>
        <v>-29.044626117194124</v>
      </c>
      <c r="IP192" s="15">
        <f t="shared" si="170"/>
        <v>-23.296500624616922</v>
      </c>
      <c r="IQ192" s="15">
        <f t="shared" si="171"/>
        <v>-15.855561475649669</v>
      </c>
      <c r="IR192" s="15">
        <f t="shared" si="172"/>
        <v>-8.6313487096620456</v>
      </c>
      <c r="IS192" s="15">
        <f t="shared" si="173"/>
        <v>-1.6175499077323137</v>
      </c>
      <c r="IT192" s="15">
        <f t="shared" si="174"/>
        <v>5.1919634921994655</v>
      </c>
      <c r="IU192" s="15">
        <f t="shared" si="175"/>
        <v>11.803141550385657</v>
      </c>
      <c r="IV192" s="15">
        <f t="shared" si="176"/>
        <v>18.221761024352833</v>
      </c>
      <c r="IW192" s="15">
        <f t="shared" si="177"/>
        <v>24.453430416553978</v>
      </c>
      <c r="IX192" s="15">
        <f t="shared" si="178"/>
        <v>30.503594875001689</v>
      </c>
      <c r="IY192" s="15">
        <f t="shared" si="179"/>
        <v>36.377540951164519</v>
      </c>
      <c r="IZ192" s="15">
        <f t="shared" si="180"/>
        <v>42.080401219283772</v>
      </c>
      <c r="JA192" s="15">
        <f t="shared" si="181"/>
        <v>47.617158761147124</v>
      </c>
      <c r="JB192" s="15">
        <f t="shared" si="182"/>
        <v>52.992651520237757</v>
      </c>
      <c r="JC192" s="15">
        <f t="shared" si="183"/>
        <v>58.211576529063613</v>
      </c>
      <c r="JD192" s="15">
        <f t="shared" si="184"/>
        <v>63.278494013360557</v>
      </c>
      <c r="JE192" s="15">
        <f t="shared" si="185"/>
        <v>68.197831376755659</v>
      </c>
      <c r="JF192" s="15">
        <f t="shared" si="186"/>
        <v>72.973887069372253</v>
      </c>
    </row>
    <row r="193" spans="214:266" x14ac:dyDescent="0.35">
      <c r="HF193" s="76">
        <f>HF183+($BI$6-$BI$5)/9</f>
        <v>-0.3888888888888889</v>
      </c>
      <c r="HG193" s="76">
        <f>$HG$67</f>
        <v>-0.1</v>
      </c>
      <c r="HH193" s="37">
        <f>IF(C$11="x",Toimenpiteet!$E$115,HH90*(Satokasvi!$H$11/1000)+(Satokasvi!$E$28-Satokasvi!$E$7)+IF(C$8="x",Toimenpiteet!$E$29,0)+IF(C$9="x",Toimenpiteet!$E$60,0)+IF(C$10="x",Toimenpiteet!$E$88,0))/(1+$C$13)^HH$61</f>
        <v>36.407766990291265</v>
      </c>
      <c r="HI193" s="37">
        <f>IF(D$11="x",Toimenpiteet!$E$115,HI90*(Satokasvi!$H$11/1000)+(Satokasvi!$E$28-Satokasvi!$E$7)+IF(D$8="x",Toimenpiteet!$E$29,0)+IF(D$9="x",Toimenpiteet!$E$60,0)+IF(D$10="x",Toimenpiteet!$E$88,0))/(1+$C$13)^HI$61</f>
        <v>32.467192425718217</v>
      </c>
      <c r="HJ193" s="37">
        <f>IF(E$11="x",Toimenpiteet!$E$115,HJ90*(Satokasvi!$H$11/1000)+(Satokasvi!$E$28-Satokasvi!$E$7)+IF(E$8="x",Toimenpiteet!$E$29,0)+IF(E$9="x",Toimenpiteet!$E$60,0)+IF(E$10="x",Toimenpiteet!$E$88,0))/(1+$C$13)^HJ$61</f>
        <v>28.725279863029701</v>
      </c>
      <c r="HK193" s="37">
        <f>IF(F$11="x",Toimenpiteet!$E$115,HK90*(Satokasvi!$H$11/1000)+(Satokasvi!$E$28-Satokasvi!$E$7)+IF(F$8="x",Toimenpiteet!$E$29,0)+IF(F$9="x",Toimenpiteet!$E$60,0)+IF(F$10="x",Toimenpiteet!$E$88,0))/(1+$C$13)^HK$61</f>
        <v>25.173799690944556</v>
      </c>
      <c r="HL193" s="37">
        <f>IF(G$11="x",Toimenpiteet!$E$115,HL90*(Satokasvi!$H$11/1000)+(Satokasvi!$E$28-Satokasvi!$E$7)+IF(G$8="x",Toimenpiteet!$E$29,0)+IF(G$9="x",Toimenpiteet!$E$60,0)+IF(G$10="x",Toimenpiteet!$E$88,0))/(1+$C$13)^HL$61</f>
        <v>21.804833160821921</v>
      </c>
      <c r="HM193" s="37">
        <f>IF(H$11="x",Toimenpiteet!$E$115,HM90*(Satokasvi!$H$11/1000)+(Satokasvi!$E$28-Satokasvi!$E$7)+IF(H$8="x",Toimenpiteet!$E$29,0)+IF(H$9="x",Toimenpiteet!$E$60,0)+IF(H$10="x",Toimenpiteet!$E$88,0))/(1+$C$13)^HM$61</f>
        <v>18.610761259636771</v>
      </c>
      <c r="HN193" s="37">
        <f>IF(I$11="x",Toimenpiteet!$E$115,HN90*(Satokasvi!$H$11/1000)+(Satokasvi!$E$28-Satokasvi!$E$7)+IF(I$8="x",Toimenpiteet!$E$29,0)+IF(I$9="x",Toimenpiteet!$E$60,0)+IF(I$10="x",Toimenpiteet!$E$88,0))/(1+$C$13)^HN$61</f>
        <v>15.584253967414295</v>
      </c>
      <c r="HO193" s="37">
        <f>IF(J$11="x",Toimenpiteet!$E$115,HO90*(Satokasvi!$H$11/1000)+(Satokasvi!$E$28-Satokasvi!$E$7)+IF(J$8="x",Toimenpiteet!$E$29,0)+IF(J$9="x",Toimenpiteet!$E$60,0)+IF(J$10="x",Toimenpiteet!$E$88,0))/(1+$C$13)^HO$61</f>
        <v>12.71825988616899</v>
      </c>
      <c r="HP193" s="37">
        <f>IF(K$11="x",Toimenpiteet!$E$115,HP90*(Satokasvi!$H$11/1000)+(Satokasvi!$E$28-Satokasvi!$E$7)+IF(K$8="x",Toimenpiteet!$E$29,0)+IF(K$9="x",Toimenpiteet!$E$60,0)+IF(K$10="x",Toimenpiteet!$E$88,0))/(1+$C$13)^HP$61</f>
        <v>10.005996227819608</v>
      </c>
      <c r="HQ193" s="37">
        <f>IF(L$11="x",Toimenpiteet!$E$115,HQ90*(Satokasvi!$H$11/1000)+(Satokasvi!$E$28-Satokasvi!$E$7)+IF(L$8="x",Toimenpiteet!$E$29,0)+IF(L$9="x",Toimenpiteet!$E$60,0)+IF(L$10="x",Toimenpiteet!$E$88,0))/(1+$C$13)^HQ$61</f>
        <v>7.4409391489672521</v>
      </c>
      <c r="HR193" s="37">
        <f>IF(M$11="x",Toimenpiteet!$E$115,HR90*(Satokasvi!$H$11/1000)+(Satokasvi!$E$28-Satokasvi!$E$7)+IF(M$8="x",Toimenpiteet!$E$29,0)+IF(M$9="x",Toimenpiteet!$E$60,0)+IF(M$10="x",Toimenpiteet!$E$88,0))/(1+$C$13)^HR$61</f>
        <v>7.2242127659876232</v>
      </c>
      <c r="HS193" s="37">
        <f>IF(N$11="x",Toimenpiteet!$E$115,HS90*(Satokasvi!$H$11/1000)+(Satokasvi!$E$28-Satokasvi!$E$7)+IF(N$8="x",Toimenpiteet!$E$29,0)+IF(N$9="x",Toimenpiteet!$E$60,0)+IF(N$10="x",Toimenpiteet!$E$88,0))/(1+$C$13)^HS$61</f>
        <v>7.0137988019297319</v>
      </c>
      <c r="HT193" s="37">
        <f>IF(O$11="x",Toimenpiteet!$E$115,HT90*(Satokasvi!$H$11/1000)+(Satokasvi!$E$28-Satokasvi!$E$7)+IF(O$8="x",Toimenpiteet!$E$29,0)+IF(O$9="x",Toimenpiteet!$E$60,0)+IF(O$10="x",Toimenpiteet!$E$88,0))/(1+$C$13)^HT$61</f>
        <v>6.8095133999317792</v>
      </c>
      <c r="HU193" s="37">
        <f>IF(P$11="x",Toimenpiteet!$E$115,HU90*(Satokasvi!$H$11/1000)+(Satokasvi!$E$28-Satokasvi!$E$7)+IF(P$8="x",Toimenpiteet!$E$29,0)+IF(P$9="x",Toimenpiteet!$E$60,0)+IF(P$10="x",Toimenpiteet!$E$88,0))/(1+$C$13)^HU$61</f>
        <v>6.6111780581861925</v>
      </c>
      <c r="HV193" s="37">
        <f>IF(Q$11="x",Toimenpiteet!$E$115,HV90*(Satokasvi!$H$11/1000)+(Satokasvi!$E$28-Satokasvi!$E$7)+IF(Q$8="x",Toimenpiteet!$E$29,0)+IF(Q$9="x",Toimenpiteet!$E$60,0)+IF(Q$10="x",Toimenpiteet!$E$88,0))/(1+$C$13)^HV$61</f>
        <v>6.4186194739671771</v>
      </c>
      <c r="HW193" s="37">
        <f>IF(R$11="x",Toimenpiteet!$E$115,HW90*(Satokasvi!$H$11/1000)+(Satokasvi!$E$28-Satokasvi!$E$7)+IF(R$8="x",Toimenpiteet!$E$29,0)+IF(R$9="x",Toimenpiteet!$E$60,0)+IF(R$10="x",Toimenpiteet!$E$88,0))/(1+$C$13)^HW$61</f>
        <v>6.2316693922011437</v>
      </c>
      <c r="HX193" s="37">
        <f>IF(S$11="x",Toimenpiteet!$E$115,HX90*(Satokasvi!$H$11/1000)+(Satokasvi!$E$28-Satokasvi!$E$7)+IF(S$8="x",Toimenpiteet!$E$29,0)+IF(S$9="x",Toimenpiteet!$E$60,0)+IF(S$10="x",Toimenpiteet!$E$88,0))/(1+$C$13)^HX$61</f>
        <v>6.0501644584477123</v>
      </c>
      <c r="HY193" s="37">
        <f>IF(T$11="x",Toimenpiteet!$E$115,HY90*(Satokasvi!$H$11/1000)+(Satokasvi!$E$28-Satokasvi!$E$7)+IF(T$8="x",Toimenpiteet!$E$29,0)+IF(T$9="x",Toimenpiteet!$E$60,0)+IF(T$10="x",Toimenpiteet!$E$88,0))/(1+$C$13)^HY$61</f>
        <v>5.8739460761628273</v>
      </c>
      <c r="HZ193" s="37">
        <f>IF(U$11="x",Toimenpiteet!$E$115,HZ90*(Satokasvi!$H$11/1000)+(Satokasvi!$E$28-Satokasvi!$E$7)+IF(U$8="x",Toimenpiteet!$E$29,0)+IF(U$9="x",Toimenpiteet!$E$60,0)+IF(U$10="x",Toimenpiteet!$E$88,0))/(1+$C$13)^HZ$61</f>
        <v>5.7028602681192497</v>
      </c>
      <c r="IA193" s="37">
        <f>IF(V$11="x",Toimenpiteet!$E$115,IA90*(Satokasvi!$H$11/1000)+(Satokasvi!$E$28-Satokasvi!$E$7)+IF(V$8="x",Toimenpiteet!$E$29,0)+IF(V$9="x",Toimenpiteet!$E$60,0)+IF(V$10="x",Toimenpiteet!$E$88,0))/(1+$C$13)^IA$61</f>
        <v>5.5367575418633495</v>
      </c>
      <c r="IB193" s="37">
        <f>IF(W$11="x",Toimenpiteet!$E$115,IB90*(Satokasvi!$H$11/1000)+(Satokasvi!$E$28-Satokasvi!$E$7)+IF(W$8="x",Toimenpiteet!$E$29,0)+IF(W$9="x",Toimenpiteet!$E$60,0)+IF(W$10="x",Toimenpiteet!$E$88,0))/(1+$C$13)^IB$61</f>
        <v>5.3754927590906316</v>
      </c>
      <c r="IC193" s="37">
        <f>IF(X$11="x",Toimenpiteet!$E$115,IC90*(Satokasvi!$H$11/1000)+(Satokasvi!$E$28-Satokasvi!$E$7)+IF(X$8="x",Toimenpiteet!$E$29,0)+IF(X$9="x",Toimenpiteet!$E$60,0)+IF(X$10="x",Toimenpiteet!$E$88,0))/(1+$C$13)^IC$61</f>
        <v>5.2189250088258552</v>
      </c>
      <c r="ID193" s="37">
        <f>IF(Y$11="x",Toimenpiteet!$E$115,ID90*(Satokasvi!$H$11/1000)+(Satokasvi!$E$28-Satokasvi!$E$7)+IF(Y$8="x",Toimenpiteet!$E$29,0)+IF(Y$9="x",Toimenpiteet!$E$60,0)+IF(Y$10="x",Toimenpiteet!$E$88,0))/(1+$C$13)^ID$61</f>
        <v>5.0669174842969467</v>
      </c>
      <c r="IE193" s="37">
        <f>IF(Z$11="x",Toimenpiteet!$E$115,IE90*(Satokasvi!$H$11/1000)+(Satokasvi!$E$28-Satokasvi!$E$7)+IF(Z$8="x",Toimenpiteet!$E$29,0)+IF(Z$9="x",Toimenpiteet!$E$60,0)+IF(Z$10="x",Toimenpiteet!$E$88,0))/(1+$C$13)^IE$61</f>
        <v>4.9193373633950941</v>
      </c>
      <c r="IF193" s="37">
        <f>IF(AA$11="x",Toimenpiteet!$E$115,IF90*(Satokasvi!$H$11/1000)+(Satokasvi!$E$28-Satokasvi!$E$7)+IF(AA$8="x",Toimenpiteet!$E$29,0)+IF(AA$9="x",Toimenpiteet!$E$60,0)+IF(AA$10="x",Toimenpiteet!$E$88,0))/(1+$C$13)^IF$61</f>
        <v>4.7760556926165965</v>
      </c>
      <c r="IH193" s="15">
        <f t="shared" si="162"/>
        <v>36.407766990291265</v>
      </c>
      <c r="II193" s="15">
        <f t="shared" si="163"/>
        <v>68.874959416009489</v>
      </c>
      <c r="IJ193" s="15">
        <f t="shared" si="164"/>
        <v>97.600239279039187</v>
      </c>
      <c r="IK193" s="15">
        <f t="shared" si="165"/>
        <v>122.77403896998374</v>
      </c>
      <c r="IL193" s="15">
        <f t="shared" si="166"/>
        <v>144.57887213080565</v>
      </c>
      <c r="IM193" s="15">
        <f t="shared" si="167"/>
        <v>163.18963339044242</v>
      </c>
      <c r="IN193" s="15">
        <f t="shared" si="168"/>
        <v>178.77388735785672</v>
      </c>
      <c r="IO193" s="15">
        <f t="shared" si="169"/>
        <v>191.49214724402572</v>
      </c>
      <c r="IP193" s="15">
        <f t="shared" si="170"/>
        <v>201.49814347184531</v>
      </c>
      <c r="IQ193" s="15">
        <f t="shared" si="171"/>
        <v>208.93908262081257</v>
      </c>
      <c r="IR193" s="15">
        <f t="shared" si="172"/>
        <v>216.1632953868002</v>
      </c>
      <c r="IS193" s="15">
        <f t="shared" si="173"/>
        <v>223.17709418872994</v>
      </c>
      <c r="IT193" s="15">
        <f t="shared" si="174"/>
        <v>229.98660758866171</v>
      </c>
      <c r="IU193" s="15">
        <f t="shared" si="175"/>
        <v>236.59778564684791</v>
      </c>
      <c r="IV193" s="15">
        <f t="shared" si="176"/>
        <v>243.01640512081508</v>
      </c>
      <c r="IW193" s="15">
        <f t="shared" si="177"/>
        <v>249.24807451301623</v>
      </c>
      <c r="IX193" s="15">
        <f t="shared" si="178"/>
        <v>255.29823897146395</v>
      </c>
      <c r="IY193" s="15">
        <f t="shared" si="179"/>
        <v>261.17218504762678</v>
      </c>
      <c r="IZ193" s="15">
        <f t="shared" si="180"/>
        <v>266.87504531574604</v>
      </c>
      <c r="JA193" s="15">
        <f t="shared" si="181"/>
        <v>272.41180285760936</v>
      </c>
      <c r="JB193" s="15">
        <f t="shared" si="182"/>
        <v>277.78729561669996</v>
      </c>
      <c r="JC193" s="15">
        <f t="shared" si="183"/>
        <v>283.00622062552583</v>
      </c>
      <c r="JD193" s="15">
        <f t="shared" si="184"/>
        <v>288.07313810982276</v>
      </c>
      <c r="JE193" s="15">
        <f t="shared" si="185"/>
        <v>292.99247547321784</v>
      </c>
      <c r="JF193" s="15">
        <f t="shared" si="186"/>
        <v>297.76853116583442</v>
      </c>
    </row>
    <row r="194" spans="214:266" x14ac:dyDescent="0.35">
      <c r="HF194" s="76">
        <f t="shared" ref="HF194:HF202" si="188">HF193</f>
        <v>-0.3888888888888889</v>
      </c>
      <c r="HG194" s="76">
        <f>$HG$68</f>
        <v>-7.7777777777777779E-2</v>
      </c>
      <c r="HH194" s="37">
        <f>IF(C$11="x",Toimenpiteet!$E$115,HH91*(Satokasvi!$H$11/1000)+(Satokasvi!$E$28-Satokasvi!$E$7)+IF(C$8="x",Toimenpiteet!$E$29,0)+IF(C$9="x",Toimenpiteet!$E$60,0)+IF(C$10="x",Toimenpiteet!$E$88,0))/(1+$C$13)^HH$61</f>
        <v>37.067002277358291</v>
      </c>
      <c r="HI194" s="37">
        <f>IF(D$11="x",Toimenpiteet!$E$115,HI91*(Satokasvi!$H$11/1000)+(Satokasvi!$E$28-Satokasvi!$E$7)+IF(D$8="x",Toimenpiteet!$E$29,0)+IF(D$9="x",Toimenpiteet!$E$60,0)+IF(D$10="x",Toimenpiteet!$E$88,0))/(1+$C$13)^HI$61</f>
        <v>33.747260944294922</v>
      </c>
      <c r="HJ194" s="37">
        <f>IF(E$11="x",Toimenpiteet!$E$115,HJ91*(Satokasvi!$H$11/1000)+(Satokasvi!$E$28-Satokasvi!$E$7)+IF(E$8="x",Toimenpiteet!$E$29,0)+IF(E$9="x",Toimenpiteet!$E$60,0)+IF(E$10="x",Toimenpiteet!$E$88,0))/(1+$C$13)^HJ$61</f>
        <v>30.589457317267698</v>
      </c>
      <c r="HK194" s="37">
        <f>IF(F$11="x",Toimenpiteet!$E$115,HK91*(Satokasvi!$H$11/1000)+(Satokasvi!$E$28-Satokasvi!$E$7)+IF(F$8="x",Toimenpiteet!$E$29,0)+IF(F$9="x",Toimenpiteet!$E$60,0)+IF(F$10="x",Toimenpiteet!$E$88,0))/(1+$C$13)^HK$61</f>
        <v>27.586974388987116</v>
      </c>
      <c r="HL194" s="37">
        <f>IF(G$11="x",Toimenpiteet!$E$115,HL91*(Satokasvi!$H$11/1000)+(Satokasvi!$E$28-Satokasvi!$E$7)+IF(G$8="x",Toimenpiteet!$E$29,0)+IF(G$9="x",Toimenpiteet!$E$60,0)+IF(G$10="x",Toimenpiteet!$E$88,0))/(1+$C$13)^HL$61</f>
        <v>24.733443231262008</v>
      </c>
      <c r="HM194" s="37">
        <f>IF(H$11="x",Toimenpiteet!$E$115,HM91*(Satokasvi!$H$11/1000)+(Satokasvi!$E$28-Satokasvi!$E$7)+IF(H$8="x",Toimenpiteet!$E$29,0)+IF(H$9="x",Toimenpiteet!$E$60,0)+IF(H$10="x",Toimenpiteet!$E$88,0))/(1+$C$13)^HM$61</f>
        <v>22.022734157236844</v>
      </c>
      <c r="HN194" s="37">
        <f>IF(I$11="x",Toimenpiteet!$E$115,HN91*(Satokasvi!$H$11/1000)+(Satokasvi!$E$28-Satokasvi!$E$7)+IF(I$8="x",Toimenpiteet!$E$29,0)+IF(I$9="x",Toimenpiteet!$E$60,0)+IF(I$10="x",Toimenpiteet!$E$88,0))/(1+$C$13)^HN$61</f>
        <v>19.44894818799693</v>
      </c>
      <c r="HO194" s="37">
        <f>IF(J$11="x",Toimenpiteet!$E$115,HO91*(Satokasvi!$H$11/1000)+(Satokasvi!$E$28-Satokasvi!$E$7)+IF(J$8="x",Toimenpiteet!$E$29,0)+IF(J$9="x",Toimenpiteet!$E$60,0)+IF(J$10="x",Toimenpiteet!$E$88,0))/(1+$C$13)^HO$61</f>
        <v>17.006408813306422</v>
      </c>
      <c r="HP194" s="37">
        <f>IF(K$11="x",Toimenpiteet!$E$115,HP91*(Satokasvi!$H$11/1000)+(Satokasvi!$E$28-Satokasvi!$E$7)+IF(K$8="x",Toimenpiteet!$E$29,0)+IF(K$9="x",Toimenpiteet!$E$60,0)+IF(K$10="x",Toimenpiteet!$E$88,0))/(1+$C$13)^HP$61</f>
        <v>14.689654036586198</v>
      </c>
      <c r="HQ194" s="37">
        <f>IF(L$11="x",Toimenpiteet!$E$115,HQ91*(Satokasvi!$H$11/1000)+(Satokasvi!$E$28-Satokasvi!$E$7)+IF(L$8="x",Toimenpiteet!$E$29,0)+IF(L$9="x",Toimenpiteet!$E$60,0)+IF(L$10="x",Toimenpiteet!$E$88,0))/(1+$C$13)^HQ$61</f>
        <v>12.493428694562345</v>
      </c>
      <c r="HR194" s="37">
        <f>IF(M$11="x",Toimenpiteet!$E$115,HR91*(Satokasvi!$H$11/1000)+(Satokasvi!$E$28-Satokasvi!$E$7)+IF(M$8="x",Toimenpiteet!$E$29,0)+IF(M$9="x",Toimenpiteet!$E$60,0)+IF(M$10="x",Toimenpiteet!$E$88,0))/(1+$C$13)^HR$61</f>
        <v>12.129542421905189</v>
      </c>
      <c r="HS194" s="37">
        <f>IF(N$11="x",Toimenpiteet!$E$115,HS91*(Satokasvi!$H$11/1000)+(Satokasvi!$E$28-Satokasvi!$E$7)+IF(N$8="x",Toimenpiteet!$E$29,0)+IF(N$9="x",Toimenpiteet!$E$60,0)+IF(N$10="x",Toimenpiteet!$E$88,0))/(1+$C$13)^HS$61</f>
        <v>11.776254778548727</v>
      </c>
      <c r="HT194" s="37">
        <f>IF(O$11="x",Toimenpiteet!$E$115,HT91*(Satokasvi!$H$11/1000)+(Satokasvi!$E$28-Satokasvi!$E$7)+IF(O$8="x",Toimenpiteet!$E$29,0)+IF(O$9="x",Toimenpiteet!$E$60,0)+IF(O$10="x",Toimenpiteet!$E$88,0))/(1+$C$13)^HT$61</f>
        <v>11.433257066552164</v>
      </c>
      <c r="HU194" s="37">
        <f>IF(P$11="x",Toimenpiteet!$E$115,HU91*(Satokasvi!$H$11/1000)+(Satokasvi!$E$28-Satokasvi!$E$7)+IF(P$8="x",Toimenpiteet!$E$29,0)+IF(P$9="x",Toimenpiteet!$E$60,0)+IF(P$10="x",Toimenpiteet!$E$88,0))/(1+$C$13)^HU$61</f>
        <v>11.100249579176857</v>
      </c>
      <c r="HV194" s="37">
        <f>IF(Q$11="x",Toimenpiteet!$E$115,HV91*(Satokasvi!$H$11/1000)+(Satokasvi!$E$28-Satokasvi!$E$7)+IF(Q$8="x",Toimenpiteet!$E$29,0)+IF(Q$9="x",Toimenpiteet!$E$60,0)+IF(Q$10="x",Toimenpiteet!$E$88,0))/(1+$C$13)^HV$61</f>
        <v>10.776941339006656</v>
      </c>
      <c r="HW194" s="37">
        <f>IF(R$11="x",Toimenpiteet!$E$115,HW91*(Satokasvi!$H$11/1000)+(Satokasvi!$E$28-Satokasvi!$E$7)+IF(R$8="x",Toimenpiteet!$E$29,0)+IF(R$9="x",Toimenpiteet!$E$60,0)+IF(R$10="x",Toimenpiteet!$E$88,0))/(1+$C$13)^HW$61</f>
        <v>10.463049843695785</v>
      </c>
      <c r="HX194" s="37">
        <f>IF(S$11="x",Toimenpiteet!$E$115,HX91*(Satokasvi!$H$11/1000)+(Satokasvi!$E$28-Satokasvi!$E$7)+IF(S$8="x",Toimenpiteet!$E$29,0)+IF(S$9="x",Toimenpiteet!$E$60,0)+IF(S$10="x",Toimenpiteet!$E$88,0))/(1+$C$13)^HX$61</f>
        <v>10.158300819122122</v>
      </c>
      <c r="HY194" s="37">
        <f>IF(T$11="x",Toimenpiteet!$E$115,HY91*(Satokasvi!$H$11/1000)+(Satokasvi!$E$28-Satokasvi!$E$7)+IF(T$8="x",Toimenpiteet!$E$29,0)+IF(T$9="x",Toimenpiteet!$E$60,0)+IF(T$10="x",Toimenpiteet!$E$88,0))/(1+$C$13)^HY$61</f>
        <v>9.8624279797302155</v>
      </c>
      <c r="HZ194" s="37">
        <f>IF(U$11="x",Toimenpiteet!$E$115,HZ91*(Satokasvi!$H$11/1000)+(Satokasvi!$E$28-Satokasvi!$E$7)+IF(U$8="x",Toimenpiteet!$E$29,0)+IF(U$9="x",Toimenpiteet!$E$60,0)+IF(U$10="x",Toimenpiteet!$E$88,0))/(1+$C$13)^HZ$61</f>
        <v>9.5751727958545771</v>
      </c>
      <c r="IA194" s="37">
        <f>IF(V$11="x",Toimenpiteet!$E$115,IA91*(Satokasvi!$H$11/1000)+(Satokasvi!$E$28-Satokasvi!$E$7)+IF(V$8="x",Toimenpiteet!$E$29,0)+IF(V$9="x",Toimenpiteet!$E$60,0)+IF(V$10="x",Toimenpiteet!$E$88,0))/(1+$C$13)^IA$61</f>
        <v>9.2962842678199777</v>
      </c>
      <c r="IB194" s="37">
        <f>IF(W$11="x",Toimenpiteet!$E$115,IB91*(Satokasvi!$H$11/1000)+(Satokasvi!$E$28-Satokasvi!$E$7)+IF(W$8="x",Toimenpiteet!$E$29,0)+IF(W$9="x",Toimenpiteet!$E$60,0)+IF(W$10="x",Toimenpiteet!$E$88,0))/(1+$C$13)^IB$61</f>
        <v>9.0255187066213391</v>
      </c>
      <c r="IC194" s="37">
        <f>IF(X$11="x",Toimenpiteet!$E$115,IC91*(Satokasvi!$H$11/1000)+(Satokasvi!$E$28-Satokasvi!$E$7)+IF(X$8="x",Toimenpiteet!$E$29,0)+IF(X$9="x",Toimenpiteet!$E$60,0)+IF(X$10="x",Toimenpiteet!$E$88,0))/(1+$C$13)^IC$61</f>
        <v>8.7626395209915913</v>
      </c>
      <c r="ID194" s="37">
        <f>IF(Y$11="x",Toimenpiteet!$E$115,ID91*(Satokasvi!$H$11/1000)+(Satokasvi!$E$28-Satokasvi!$E$7)+IF(Y$8="x",Toimenpiteet!$E$29,0)+IF(Y$9="x",Toimenpiteet!$E$60,0)+IF(Y$10="x",Toimenpiteet!$E$88,0))/(1+$C$13)^ID$61</f>
        <v>8.5074170106714462</v>
      </c>
      <c r="IE194" s="37">
        <f>IF(Z$11="x",Toimenpiteet!$E$115,IE91*(Satokasvi!$H$11/1000)+(Satokasvi!$E$28-Satokasvi!$E$7)+IF(Z$8="x",Toimenpiteet!$E$29,0)+IF(Z$9="x",Toimenpiteet!$E$60,0)+IF(Z$10="x",Toimenpiteet!$E$88,0))/(1+$C$13)^IE$61</f>
        <v>8.2596281657004358</v>
      </c>
      <c r="IF194" s="37">
        <f>IF(AA$11="x",Toimenpiteet!$E$115,IF91*(Satokasvi!$H$11/1000)+(Satokasvi!$E$28-Satokasvi!$E$7)+IF(AA$8="x",Toimenpiteet!$E$29,0)+IF(AA$9="x",Toimenpiteet!$E$60,0)+IF(AA$10="x",Toimenpiteet!$E$88,0))/(1+$C$13)^IF$61</f>
        <v>8.0190564715538208</v>
      </c>
      <c r="IH194" s="15">
        <f t="shared" si="162"/>
        <v>37.067002277358291</v>
      </c>
      <c r="II194" s="15">
        <f t="shared" si="163"/>
        <v>70.814263221653221</v>
      </c>
      <c r="IJ194" s="15">
        <f t="shared" si="164"/>
        <v>101.40372053892092</v>
      </c>
      <c r="IK194" s="15">
        <f t="shared" si="165"/>
        <v>128.99069492790804</v>
      </c>
      <c r="IL194" s="15">
        <f t="shared" si="166"/>
        <v>153.72413815917005</v>
      </c>
      <c r="IM194" s="15">
        <f t="shared" si="167"/>
        <v>175.74687231640689</v>
      </c>
      <c r="IN194" s="15">
        <f t="shared" si="168"/>
        <v>195.19582050440383</v>
      </c>
      <c r="IO194" s="15">
        <f t="shared" si="169"/>
        <v>212.20222931771025</v>
      </c>
      <c r="IP194" s="15">
        <f t="shared" si="170"/>
        <v>226.89188335429645</v>
      </c>
      <c r="IQ194" s="15">
        <f t="shared" si="171"/>
        <v>239.38531204885879</v>
      </c>
      <c r="IR194" s="15">
        <f t="shared" si="172"/>
        <v>251.51485447076399</v>
      </c>
      <c r="IS194" s="15">
        <f t="shared" si="173"/>
        <v>263.29110924931274</v>
      </c>
      <c r="IT194" s="15">
        <f t="shared" si="174"/>
        <v>274.72436631586493</v>
      </c>
      <c r="IU194" s="15">
        <f t="shared" si="175"/>
        <v>285.8246158950418</v>
      </c>
      <c r="IV194" s="15">
        <f t="shared" si="176"/>
        <v>296.60155723404847</v>
      </c>
      <c r="IW194" s="15">
        <f t="shared" si="177"/>
        <v>307.06460707774426</v>
      </c>
      <c r="IX194" s="15">
        <f t="shared" si="178"/>
        <v>317.22290789686639</v>
      </c>
      <c r="IY194" s="15">
        <f t="shared" si="179"/>
        <v>327.08533587659662</v>
      </c>
      <c r="IZ194" s="15">
        <f t="shared" si="180"/>
        <v>336.66050867245121</v>
      </c>
      <c r="JA194" s="15">
        <f t="shared" si="181"/>
        <v>345.95679294027121</v>
      </c>
      <c r="JB194" s="15">
        <f t="shared" si="182"/>
        <v>354.98231164689253</v>
      </c>
      <c r="JC194" s="15">
        <f t="shared" si="183"/>
        <v>363.7449511678841</v>
      </c>
      <c r="JD194" s="15">
        <f t="shared" si="184"/>
        <v>372.25236817855557</v>
      </c>
      <c r="JE194" s="15">
        <f t="shared" si="185"/>
        <v>380.51199634425603</v>
      </c>
      <c r="JF194" s="15">
        <f t="shared" si="186"/>
        <v>388.53105281580986</v>
      </c>
    </row>
    <row r="195" spans="214:266" x14ac:dyDescent="0.35">
      <c r="HF195" s="76">
        <f t="shared" si="188"/>
        <v>-0.3888888888888889</v>
      </c>
      <c r="HG195" s="76">
        <f>$HG$69</f>
        <v>-5.5555555555555552E-2</v>
      </c>
      <c r="HH195" s="37">
        <f>IF(C$11="x",Toimenpiteet!$E$115,HH92*(Satokasvi!$H$11/1000)+(Satokasvi!$E$28-Satokasvi!$E$7)+IF(C$8="x",Toimenpiteet!$E$29,0)+IF(C$9="x",Toimenpiteet!$E$60,0)+IF(C$10="x",Toimenpiteet!$E$88,0))/(1+$C$13)^HH$61</f>
        <v>37.726237564425318</v>
      </c>
      <c r="HI195" s="37">
        <f>IF(D$11="x",Toimenpiteet!$E$115,HI92*(Satokasvi!$H$11/1000)+(Satokasvi!$E$28-Satokasvi!$E$7)+IF(D$8="x",Toimenpiteet!$E$29,0)+IF(D$9="x",Toimenpiteet!$E$60,0)+IF(D$10="x",Toimenpiteet!$E$88,0))/(1+$C$13)^HI$61</f>
        <v>35.027329462871627</v>
      </c>
      <c r="HJ195" s="37">
        <f>IF(E$11="x",Toimenpiteet!$E$115,HJ92*(Satokasvi!$H$11/1000)+(Satokasvi!$E$28-Satokasvi!$E$7)+IF(E$8="x",Toimenpiteet!$E$29,0)+IF(E$9="x",Toimenpiteet!$E$60,0)+IF(E$10="x",Toimenpiteet!$E$88,0))/(1+$C$13)^HJ$61</f>
        <v>32.453634771505591</v>
      </c>
      <c r="HK195" s="37">
        <f>IF(F$11="x",Toimenpiteet!$E$115,HK92*(Satokasvi!$H$11/1000)+(Satokasvi!$E$28-Satokasvi!$E$7)+IF(F$8="x",Toimenpiteet!$E$29,0)+IF(F$9="x",Toimenpiteet!$E$60,0)+IF(F$10="x",Toimenpiteet!$E$88,0))/(1+$C$13)^HK$61</f>
        <v>30.000149087029779</v>
      </c>
      <c r="HL195" s="37">
        <f>IF(G$11="x",Toimenpiteet!$E$115,HL92*(Satokasvi!$H$11/1000)+(Satokasvi!$E$28-Satokasvi!$E$7)+IF(G$8="x",Toimenpiteet!$E$29,0)+IF(G$9="x",Toimenpiteet!$E$60,0)+IF(G$10="x",Toimenpiteet!$E$88,0))/(1+$C$13)^HL$61</f>
        <v>27.662053301702048</v>
      </c>
      <c r="HM195" s="37">
        <f>IF(H$11="x",Toimenpiteet!$E$115,HM92*(Satokasvi!$H$11/1000)+(Satokasvi!$E$28-Satokasvi!$E$7)+IF(H$8="x",Toimenpiteet!$E$29,0)+IF(H$9="x",Toimenpiteet!$E$60,0)+IF(H$10="x",Toimenpiteet!$E$88,0))/(1+$C$13)^HM$61</f>
        <v>25.43470705483692</v>
      </c>
      <c r="HN195" s="37">
        <f>IF(I$11="x",Toimenpiteet!$E$115,HN92*(Satokasvi!$H$11/1000)+(Satokasvi!$E$28-Satokasvi!$E$7)+IF(I$8="x",Toimenpiteet!$E$29,0)+IF(I$9="x",Toimenpiteet!$E$60,0)+IF(I$10="x",Toimenpiteet!$E$88,0))/(1+$C$13)^HN$61</f>
        <v>23.313642408579515</v>
      </c>
      <c r="HO195" s="37">
        <f>IF(J$11="x",Toimenpiteet!$E$115,HO92*(Satokasvi!$H$11/1000)+(Satokasvi!$E$28-Satokasvi!$E$7)+IF(J$8="x",Toimenpiteet!$E$29,0)+IF(J$9="x",Toimenpiteet!$E$60,0)+IF(J$10="x",Toimenpiteet!$E$88,0))/(1+$C$13)^HO$61</f>
        <v>21.294557740443853</v>
      </c>
      <c r="HP195" s="37">
        <f>IF(K$11="x",Toimenpiteet!$E$115,HP92*(Satokasvi!$H$11/1000)+(Satokasvi!$E$28-Satokasvi!$E$7)+IF(K$8="x",Toimenpiteet!$E$29,0)+IF(K$9="x",Toimenpiteet!$E$60,0)+IF(K$10="x",Toimenpiteet!$E$88,0))/(1+$C$13)^HP$61</f>
        <v>19.373311845352788</v>
      </c>
      <c r="HQ195" s="37">
        <f>IF(L$11="x",Toimenpiteet!$E$115,HQ92*(Satokasvi!$H$11/1000)+(Satokasvi!$E$28-Satokasvi!$E$7)+IF(L$8="x",Toimenpiteet!$E$29,0)+IF(L$9="x",Toimenpiteet!$E$60,0)+IF(L$10="x",Toimenpiteet!$E$88,0))/(1+$C$13)^HQ$61</f>
        <v>17.545918240157352</v>
      </c>
      <c r="HR195" s="37">
        <f>IF(M$11="x",Toimenpiteet!$E$115,HR92*(Satokasvi!$H$11/1000)+(Satokasvi!$E$28-Satokasvi!$E$7)+IF(M$8="x",Toimenpiteet!$E$29,0)+IF(M$9="x",Toimenpiteet!$E$60,0)+IF(M$10="x",Toimenpiteet!$E$88,0))/(1+$C$13)^HR$61</f>
        <v>17.034872077822673</v>
      </c>
      <c r="HS195" s="37">
        <f>IF(N$11="x",Toimenpiteet!$E$115,HS92*(Satokasvi!$H$11/1000)+(Satokasvi!$E$28-Satokasvi!$E$7)+IF(N$8="x",Toimenpiteet!$E$29,0)+IF(N$9="x",Toimenpiteet!$E$60,0)+IF(N$10="x",Toimenpiteet!$E$88,0))/(1+$C$13)^HS$61</f>
        <v>16.538710755167646</v>
      </c>
      <c r="HT195" s="37">
        <f>IF(O$11="x",Toimenpiteet!$E$115,HT92*(Satokasvi!$H$11/1000)+(Satokasvi!$E$28-Satokasvi!$E$7)+IF(O$8="x",Toimenpiteet!$E$29,0)+IF(O$9="x",Toimenpiteet!$E$60,0)+IF(O$10="x",Toimenpiteet!$E$88,0))/(1+$C$13)^HT$61</f>
        <v>16.057000733172472</v>
      </c>
      <c r="HU195" s="37">
        <f>IF(P$11="x",Toimenpiteet!$E$115,HU92*(Satokasvi!$H$11/1000)+(Satokasvi!$E$28-Satokasvi!$E$7)+IF(P$8="x",Toimenpiteet!$E$29,0)+IF(P$9="x",Toimenpiteet!$E$60,0)+IF(P$10="x",Toimenpiteet!$E$88,0))/(1+$C$13)^HU$61</f>
        <v>15.589321100167446</v>
      </c>
      <c r="HV195" s="37">
        <f>IF(Q$11="x",Toimenpiteet!$E$115,HV92*(Satokasvi!$H$11/1000)+(Satokasvi!$E$28-Satokasvi!$E$7)+IF(Q$8="x",Toimenpiteet!$E$29,0)+IF(Q$9="x",Toimenpiteet!$E$60,0)+IF(Q$10="x",Toimenpiteet!$E$88,0))/(1+$C$13)^HV$61</f>
        <v>15.135263204046064</v>
      </c>
      <c r="HW195" s="37">
        <f>IF(R$11="x",Toimenpiteet!$E$115,HW92*(Satokasvi!$H$11/1000)+(Satokasvi!$E$28-Satokasvi!$E$7)+IF(R$8="x",Toimenpiteet!$E$29,0)+IF(R$9="x",Toimenpiteet!$E$60,0)+IF(R$10="x",Toimenpiteet!$E$88,0))/(1+$C$13)^HW$61</f>
        <v>14.694430295190356</v>
      </c>
      <c r="HX195" s="37">
        <f>IF(S$11="x",Toimenpiteet!$E$115,HX92*(Satokasvi!$H$11/1000)+(Satokasvi!$E$28-Satokasvi!$E$7)+IF(S$8="x",Toimenpiteet!$E$29,0)+IF(S$9="x",Toimenpiteet!$E$60,0)+IF(S$10="x",Toimenpiteet!$E$88,0))/(1+$C$13)^HX$61</f>
        <v>14.266437179796462</v>
      </c>
      <c r="HY195" s="37">
        <f>IF(T$11="x",Toimenpiteet!$E$115,HY92*(Satokasvi!$H$11/1000)+(Satokasvi!$E$28-Satokasvi!$E$7)+IF(T$8="x",Toimenpiteet!$E$29,0)+IF(T$9="x",Toimenpiteet!$E$60,0)+IF(T$10="x",Toimenpiteet!$E$88,0))/(1+$C$13)^HY$61</f>
        <v>13.850909883297536</v>
      </c>
      <c r="HZ195" s="37">
        <f>IF(U$11="x",Toimenpiteet!$E$115,HZ92*(Satokasvi!$H$11/1000)+(Satokasvi!$E$28-Satokasvi!$E$7)+IF(U$8="x",Toimenpiteet!$E$29,0)+IF(U$9="x",Toimenpiteet!$E$60,0)+IF(U$10="x",Toimenpiteet!$E$88,0))/(1+$C$13)^HZ$61</f>
        <v>13.44748532358984</v>
      </c>
      <c r="IA195" s="37">
        <f>IF(V$11="x",Toimenpiteet!$E$115,IA92*(Satokasvi!$H$11/1000)+(Satokasvi!$E$28-Satokasvi!$E$7)+IF(V$8="x",Toimenpiteet!$E$29,0)+IF(V$9="x",Toimenpiteet!$E$60,0)+IF(V$10="x",Toimenpiteet!$E$88,0))/(1+$C$13)^IA$61</f>
        <v>13.055810993776545</v>
      </c>
      <c r="IB195" s="37">
        <f>IF(W$11="x",Toimenpiteet!$E$115,IB92*(Satokasvi!$H$11/1000)+(Satokasvi!$E$28-Satokasvi!$E$7)+IF(W$8="x",Toimenpiteet!$E$29,0)+IF(W$9="x",Toimenpiteet!$E$60,0)+IF(W$10="x",Toimenpiteet!$E$88,0))/(1+$C$13)^IB$61</f>
        <v>12.675544654151986</v>
      </c>
      <c r="IC195" s="37">
        <f>IF(X$11="x",Toimenpiteet!$E$115,IC92*(Satokasvi!$H$11/1000)+(Satokasvi!$E$28-Satokasvi!$E$7)+IF(X$8="x",Toimenpiteet!$E$29,0)+IF(X$9="x",Toimenpiteet!$E$60,0)+IF(X$10="x",Toimenpiteet!$E$88,0))/(1+$C$13)^IC$61</f>
        <v>12.306354033157268</v>
      </c>
      <c r="ID195" s="37">
        <f>IF(Y$11="x",Toimenpiteet!$E$115,ID92*(Satokasvi!$H$11/1000)+(Satokasvi!$E$28-Satokasvi!$E$7)+IF(Y$8="x",Toimenpiteet!$E$29,0)+IF(Y$9="x",Toimenpiteet!$E$60,0)+IF(Y$10="x",Toimenpiteet!$E$88,0))/(1+$C$13)^ID$61</f>
        <v>11.94791653704589</v>
      </c>
      <c r="IE195" s="37">
        <f>IF(Z$11="x",Toimenpiteet!$E$115,IE92*(Satokasvi!$H$11/1000)+(Satokasvi!$E$28-Satokasvi!$E$7)+IF(Z$8="x",Toimenpiteet!$E$29,0)+IF(Z$9="x",Toimenpiteet!$E$60,0)+IF(Z$10="x",Toimenpiteet!$E$88,0))/(1+$C$13)^IE$61</f>
        <v>11.599918968005721</v>
      </c>
      <c r="IF195" s="37">
        <f>IF(AA$11="x",Toimenpiteet!$E$115,IF92*(Satokasvi!$H$11/1000)+(Satokasvi!$E$28-Satokasvi!$E$7)+IF(AA$8="x",Toimenpiteet!$E$29,0)+IF(AA$9="x",Toimenpiteet!$E$60,0)+IF(AA$10="x",Toimenpiteet!$E$88,0))/(1+$C$13)^IF$61</f>
        <v>11.26205725049099</v>
      </c>
      <c r="IH195" s="15">
        <f t="shared" si="162"/>
        <v>37.726237564425318</v>
      </c>
      <c r="II195" s="15">
        <f t="shared" si="163"/>
        <v>72.753567027296953</v>
      </c>
      <c r="IJ195" s="15">
        <f t="shared" si="164"/>
        <v>105.20720179880254</v>
      </c>
      <c r="IK195" s="15">
        <f t="shared" si="165"/>
        <v>135.20735088583231</v>
      </c>
      <c r="IL195" s="15">
        <f t="shared" si="166"/>
        <v>162.86940418753437</v>
      </c>
      <c r="IM195" s="15">
        <f t="shared" si="167"/>
        <v>188.30411124237128</v>
      </c>
      <c r="IN195" s="15">
        <f t="shared" si="168"/>
        <v>211.61775365095079</v>
      </c>
      <c r="IO195" s="15">
        <f t="shared" si="169"/>
        <v>232.91231139139464</v>
      </c>
      <c r="IP195" s="15">
        <f t="shared" si="170"/>
        <v>252.28562323674743</v>
      </c>
      <c r="IQ195" s="15">
        <f t="shared" si="171"/>
        <v>269.83154147690476</v>
      </c>
      <c r="IR195" s="15">
        <f t="shared" si="172"/>
        <v>286.86641355472744</v>
      </c>
      <c r="IS195" s="15">
        <f t="shared" si="173"/>
        <v>303.40512430989509</v>
      </c>
      <c r="IT195" s="15">
        <f t="shared" si="174"/>
        <v>319.46212504306754</v>
      </c>
      <c r="IU195" s="15">
        <f t="shared" si="175"/>
        <v>335.05144614323501</v>
      </c>
      <c r="IV195" s="15">
        <f t="shared" si="176"/>
        <v>350.18670934728107</v>
      </c>
      <c r="IW195" s="15">
        <f t="shared" si="177"/>
        <v>364.8811396424714</v>
      </c>
      <c r="IX195" s="15">
        <f t="shared" si="178"/>
        <v>379.14757682226787</v>
      </c>
      <c r="IY195" s="15">
        <f t="shared" si="179"/>
        <v>392.99848670556543</v>
      </c>
      <c r="IZ195" s="15">
        <f t="shared" si="180"/>
        <v>406.44597202915526</v>
      </c>
      <c r="JA195" s="15">
        <f t="shared" si="181"/>
        <v>419.50178302293182</v>
      </c>
      <c r="JB195" s="15">
        <f t="shared" si="182"/>
        <v>432.17732767708378</v>
      </c>
      <c r="JC195" s="15">
        <f t="shared" si="183"/>
        <v>444.48368171024106</v>
      </c>
      <c r="JD195" s="15">
        <f t="shared" si="184"/>
        <v>456.43159824728696</v>
      </c>
      <c r="JE195" s="15">
        <f t="shared" si="185"/>
        <v>468.03151721529269</v>
      </c>
      <c r="JF195" s="15">
        <f t="shared" si="186"/>
        <v>479.29357446578371</v>
      </c>
    </row>
    <row r="196" spans="214:266" x14ac:dyDescent="0.35">
      <c r="HF196" s="76">
        <f t="shared" si="188"/>
        <v>-0.3888888888888889</v>
      </c>
      <c r="HG196" s="76">
        <f>$HG$70</f>
        <v>-3.3333333333333326E-2</v>
      </c>
      <c r="HH196" s="37">
        <f>IF(C$11="x",Toimenpiteet!$E$115,HH93*(Satokasvi!$H$11/1000)+(Satokasvi!$E$28-Satokasvi!$E$7)+IF(C$8="x",Toimenpiteet!$E$29,0)+IF(C$9="x",Toimenpiteet!$E$60,0)+IF(C$10="x",Toimenpiteet!$E$88,0))/(1+$C$13)^HH$61</f>
        <v>38.385472851492295</v>
      </c>
      <c r="HI196" s="37">
        <f>IF(D$11="x",Toimenpiteet!$E$115,HI93*(Satokasvi!$H$11/1000)+(Satokasvi!$E$28-Satokasvi!$E$7)+IF(D$8="x",Toimenpiteet!$E$29,0)+IF(D$9="x",Toimenpiteet!$E$60,0)+IF(D$10="x",Toimenpiteet!$E$88,0))/(1+$C$13)^HI$61</f>
        <v>36.307397981448332</v>
      </c>
      <c r="HJ196" s="37">
        <f>IF(E$11="x",Toimenpiteet!$E$115,HJ93*(Satokasvi!$H$11/1000)+(Satokasvi!$E$28-Satokasvi!$E$7)+IF(E$8="x",Toimenpiteet!$E$29,0)+IF(E$9="x",Toimenpiteet!$E$60,0)+IF(E$10="x",Toimenpiteet!$E$88,0))/(1+$C$13)^HJ$61</f>
        <v>34.317812225743481</v>
      </c>
      <c r="HK196" s="37">
        <f>IF(F$11="x",Toimenpiteet!$E$115,HK93*(Satokasvi!$H$11/1000)+(Satokasvi!$E$28-Satokasvi!$E$7)+IF(F$8="x",Toimenpiteet!$E$29,0)+IF(F$9="x",Toimenpiteet!$E$60,0)+IF(F$10="x",Toimenpiteet!$E$88,0))/(1+$C$13)^HK$61</f>
        <v>32.413323785072343</v>
      </c>
      <c r="HL196" s="37">
        <f>IF(G$11="x",Toimenpiteet!$E$115,HL93*(Satokasvi!$H$11/1000)+(Satokasvi!$E$28-Satokasvi!$E$7)+IF(G$8="x",Toimenpiteet!$E$29,0)+IF(G$9="x",Toimenpiteet!$E$60,0)+IF(G$10="x",Toimenpiteet!$E$88,0))/(1+$C$13)^HL$61</f>
        <v>30.590663372142139</v>
      </c>
      <c r="HM196" s="37">
        <f>IF(H$11="x",Toimenpiteet!$E$115,HM93*(Satokasvi!$H$11/1000)+(Satokasvi!$E$28-Satokasvi!$E$7)+IF(H$8="x",Toimenpiteet!$E$29,0)+IF(H$9="x",Toimenpiteet!$E$60,0)+IF(H$10="x",Toimenpiteet!$E$88,0))/(1+$C$13)^HM$61</f>
        <v>28.846679952436997</v>
      </c>
      <c r="HN196" s="37">
        <f>IF(I$11="x",Toimenpiteet!$E$115,HN93*(Satokasvi!$H$11/1000)+(Satokasvi!$E$28-Satokasvi!$E$7)+IF(I$8="x",Toimenpiteet!$E$29,0)+IF(I$9="x",Toimenpiteet!$E$60,0)+IF(I$10="x",Toimenpiteet!$E$88,0))/(1+$C$13)^HN$61</f>
        <v>27.178336629162146</v>
      </c>
      <c r="HO196" s="37">
        <f>IF(J$11="x",Toimenpiteet!$E$115,HO93*(Satokasvi!$H$11/1000)+(Satokasvi!$E$28-Satokasvi!$E$7)+IF(J$8="x",Toimenpiteet!$E$29,0)+IF(J$9="x",Toimenpiteet!$E$60,0)+IF(J$10="x",Toimenpiteet!$E$88,0))/(1+$C$13)^HO$61</f>
        <v>25.582706667581284</v>
      </c>
      <c r="HP196" s="37">
        <f>IF(K$11="x",Toimenpiteet!$E$115,HP93*(Satokasvi!$H$11/1000)+(Satokasvi!$E$28-Satokasvi!$E$7)+IF(K$8="x",Toimenpiteet!$E$29,0)+IF(K$9="x",Toimenpiteet!$E$60,0)+IF(K$10="x",Toimenpiteet!$E$88,0))/(1+$C$13)^HP$61</f>
        <v>24.056969654119378</v>
      </c>
      <c r="HQ196" s="37">
        <f>IF(L$11="x",Toimenpiteet!$E$115,HQ93*(Satokasvi!$H$11/1000)+(Satokasvi!$E$28-Satokasvi!$E$7)+IF(L$8="x",Toimenpiteet!$E$29,0)+IF(L$9="x",Toimenpiteet!$E$60,0)+IF(L$10="x",Toimenpiteet!$E$88,0))/(1+$C$13)^HQ$61</f>
        <v>22.598407785752403</v>
      </c>
      <c r="HR196" s="37">
        <f>IF(M$11="x",Toimenpiteet!$E$115,HR93*(Satokasvi!$H$11/1000)+(Satokasvi!$E$28-Satokasvi!$E$7)+IF(M$8="x",Toimenpiteet!$E$29,0)+IF(M$9="x",Toimenpiteet!$E$60,0)+IF(M$10="x",Toimenpiteet!$E$88,0))/(1+$C$13)^HR$61</f>
        <v>21.940201733740196</v>
      </c>
      <c r="HS196" s="37">
        <f>IF(N$11="x",Toimenpiteet!$E$115,HS93*(Satokasvi!$H$11/1000)+(Satokasvi!$E$28-Satokasvi!$E$7)+IF(N$8="x",Toimenpiteet!$E$29,0)+IF(N$9="x",Toimenpiteet!$E$60,0)+IF(N$10="x",Toimenpiteet!$E$88,0))/(1+$C$13)^HS$61</f>
        <v>21.301166731786601</v>
      </c>
      <c r="HT196" s="37">
        <f>IF(O$11="x",Toimenpiteet!$E$115,HT93*(Satokasvi!$H$11/1000)+(Satokasvi!$E$28-Satokasvi!$E$7)+IF(O$8="x",Toimenpiteet!$E$29,0)+IF(O$9="x",Toimenpiteet!$E$60,0)+IF(O$10="x",Toimenpiteet!$E$88,0))/(1+$C$13)^HT$61</f>
        <v>20.680744399792818</v>
      </c>
      <c r="HU196" s="37">
        <f>IF(P$11="x",Toimenpiteet!$E$115,HU93*(Satokasvi!$H$11/1000)+(Satokasvi!$E$28-Satokasvi!$E$7)+IF(P$8="x",Toimenpiteet!$E$29,0)+IF(P$9="x",Toimenpiteet!$E$60,0)+IF(P$10="x",Toimenpiteet!$E$88,0))/(1+$C$13)^HU$61</f>
        <v>20.078392621158073</v>
      </c>
      <c r="HV196" s="37">
        <f>IF(Q$11="x",Toimenpiteet!$E$115,HV93*(Satokasvi!$H$11/1000)+(Satokasvi!$E$28-Satokasvi!$E$7)+IF(Q$8="x",Toimenpiteet!$E$29,0)+IF(Q$9="x",Toimenpiteet!$E$60,0)+IF(Q$10="x",Toimenpiteet!$E$88,0))/(1+$C$13)^HV$61</f>
        <v>19.493585069085508</v>
      </c>
      <c r="HW196" s="37">
        <f>IF(R$11="x",Toimenpiteet!$E$115,HW93*(Satokasvi!$H$11/1000)+(Satokasvi!$E$28-Satokasvi!$E$7)+IF(R$8="x",Toimenpiteet!$E$29,0)+IF(R$9="x",Toimenpiteet!$E$60,0)+IF(R$10="x",Toimenpiteet!$E$88,0))/(1+$C$13)^HW$61</f>
        <v>18.925810746684963</v>
      </c>
      <c r="HX196" s="37">
        <f>IF(S$11="x",Toimenpiteet!$E$115,HX93*(Satokasvi!$H$11/1000)+(Satokasvi!$E$28-Satokasvi!$E$7)+IF(S$8="x",Toimenpiteet!$E$29,0)+IF(S$9="x",Toimenpiteet!$E$60,0)+IF(S$10="x",Toimenpiteet!$E$88,0))/(1+$C$13)^HX$61</f>
        <v>18.374573540470838</v>
      </c>
      <c r="HY196" s="37">
        <f>IF(T$11="x",Toimenpiteet!$E$115,HY93*(Satokasvi!$H$11/1000)+(Satokasvi!$E$28-Satokasvi!$E$7)+IF(T$8="x",Toimenpiteet!$E$29,0)+IF(T$9="x",Toimenpiteet!$E$60,0)+IF(T$10="x",Toimenpiteet!$E$88,0))/(1+$C$13)^HY$61</f>
        <v>17.839391786864891</v>
      </c>
      <c r="HZ196" s="37">
        <f>IF(U$11="x",Toimenpiteet!$E$115,HZ93*(Satokasvi!$H$11/1000)+(Satokasvi!$E$28-Satokasvi!$E$7)+IF(U$8="x",Toimenpiteet!$E$29,0)+IF(U$9="x",Toimenpiteet!$E$60,0)+IF(U$10="x",Toimenpiteet!$E$88,0))/(1+$C$13)^HZ$61</f>
        <v>17.319797851325134</v>
      </c>
      <c r="IA196" s="37">
        <f>IF(V$11="x",Toimenpiteet!$E$115,IA93*(Satokasvi!$H$11/1000)+(Satokasvi!$E$28-Satokasvi!$E$7)+IF(V$8="x",Toimenpiteet!$E$29,0)+IF(V$9="x",Toimenpiteet!$E$60,0)+IF(V$10="x",Toimenpiteet!$E$88,0))/(1+$C$13)^IA$61</f>
        <v>16.81533771973314</v>
      </c>
      <c r="IB196" s="37">
        <f>IF(W$11="x",Toimenpiteet!$E$115,IB93*(Satokasvi!$H$11/1000)+(Satokasvi!$E$28-Satokasvi!$E$7)+IF(W$8="x",Toimenpiteet!$E$29,0)+IF(W$9="x",Toimenpiteet!$E$60,0)+IF(W$10="x",Toimenpiteet!$E$88,0))/(1+$C$13)^IB$61</f>
        <v>16.325570601682664</v>
      </c>
      <c r="IC196" s="37">
        <f>IF(X$11="x",Toimenpiteet!$E$115,IC93*(Satokasvi!$H$11/1000)+(Satokasvi!$E$28-Satokasvi!$E$7)+IF(X$8="x",Toimenpiteet!$E$29,0)+IF(X$9="x",Toimenpiteet!$E$60,0)+IF(X$10="x",Toimenpiteet!$E$88,0))/(1+$C$13)^IC$61</f>
        <v>15.850068545322973</v>
      </c>
      <c r="ID196" s="37">
        <f>IF(Y$11="x",Toimenpiteet!$E$115,ID93*(Satokasvi!$H$11/1000)+(Satokasvi!$E$28-Satokasvi!$E$7)+IF(Y$8="x",Toimenpiteet!$E$29,0)+IF(Y$9="x",Toimenpiteet!$E$60,0)+IF(Y$10="x",Toimenpiteet!$E$88,0))/(1+$C$13)^ID$61</f>
        <v>15.388416063420362</v>
      </c>
      <c r="IE196" s="37">
        <f>IF(Z$11="x",Toimenpiteet!$E$115,IE93*(Satokasvi!$H$11/1000)+(Satokasvi!$E$28-Satokasvi!$E$7)+IF(Z$8="x",Toimenpiteet!$E$29,0)+IF(Z$9="x",Toimenpiteet!$E$60,0)+IF(Z$10="x",Toimenpiteet!$E$88,0))/(1+$C$13)^IE$61</f>
        <v>14.940209770311032</v>
      </c>
      <c r="IF196" s="37">
        <f>IF(AA$11="x",Toimenpiteet!$E$115,IF93*(Satokasvi!$H$11/1000)+(Satokasvi!$E$28-Satokasvi!$E$7)+IF(AA$8="x",Toimenpiteet!$E$29,0)+IF(AA$9="x",Toimenpiteet!$E$60,0)+IF(AA$10="x",Toimenpiteet!$E$88,0))/(1+$C$13)^IF$61</f>
        <v>14.505058029428188</v>
      </c>
      <c r="IH196" s="15">
        <f t="shared" si="162"/>
        <v>38.385472851492295</v>
      </c>
      <c r="II196" s="15">
        <f t="shared" si="163"/>
        <v>74.692870832940628</v>
      </c>
      <c r="IJ196" s="15">
        <f t="shared" si="164"/>
        <v>109.01068305868411</v>
      </c>
      <c r="IK196" s="15">
        <f t="shared" si="165"/>
        <v>141.42400684375644</v>
      </c>
      <c r="IL196" s="15">
        <f t="shared" si="166"/>
        <v>172.01467021589858</v>
      </c>
      <c r="IM196" s="15">
        <f t="shared" si="167"/>
        <v>200.86135016833558</v>
      </c>
      <c r="IN196" s="15">
        <f t="shared" si="168"/>
        <v>228.03968679749772</v>
      </c>
      <c r="IO196" s="15">
        <f t="shared" si="169"/>
        <v>253.622393465079</v>
      </c>
      <c r="IP196" s="15">
        <f t="shared" si="170"/>
        <v>277.6793631191984</v>
      </c>
      <c r="IQ196" s="15">
        <f t="shared" si="171"/>
        <v>300.27777090495078</v>
      </c>
      <c r="IR196" s="15">
        <f t="shared" si="172"/>
        <v>322.21797263869098</v>
      </c>
      <c r="IS196" s="15">
        <f t="shared" si="173"/>
        <v>343.5191393704776</v>
      </c>
      <c r="IT196" s="15">
        <f t="shared" si="174"/>
        <v>364.19988377027045</v>
      </c>
      <c r="IU196" s="15">
        <f t="shared" si="175"/>
        <v>384.27827639142851</v>
      </c>
      <c r="IV196" s="15">
        <f t="shared" si="176"/>
        <v>403.771861460514</v>
      </c>
      <c r="IW196" s="15">
        <f t="shared" si="177"/>
        <v>422.69767220719899</v>
      </c>
      <c r="IX196" s="15">
        <f t="shared" si="178"/>
        <v>441.07224574766985</v>
      </c>
      <c r="IY196" s="15">
        <f t="shared" si="179"/>
        <v>458.91163753453475</v>
      </c>
      <c r="IZ196" s="15">
        <f t="shared" si="180"/>
        <v>476.23143538585987</v>
      </c>
      <c r="JA196" s="15">
        <f t="shared" si="181"/>
        <v>493.04677310559299</v>
      </c>
      <c r="JB196" s="15">
        <f t="shared" si="182"/>
        <v>509.37234370727566</v>
      </c>
      <c r="JC196" s="15">
        <f t="shared" si="183"/>
        <v>525.22241225259859</v>
      </c>
      <c r="JD196" s="15">
        <f t="shared" si="184"/>
        <v>540.61082831601891</v>
      </c>
      <c r="JE196" s="15">
        <f t="shared" si="185"/>
        <v>555.55103808632998</v>
      </c>
      <c r="JF196" s="15">
        <f t="shared" si="186"/>
        <v>570.05609611575812</v>
      </c>
    </row>
    <row r="197" spans="214:266" x14ac:dyDescent="0.35">
      <c r="HF197" s="76">
        <f t="shared" si="188"/>
        <v>-0.3888888888888889</v>
      </c>
      <c r="HG197" s="76">
        <f>$HG$71</f>
        <v>-1.1111111111111103E-2</v>
      </c>
      <c r="HH197" s="37">
        <f>IF(C$11="x",Toimenpiteet!$E$115,HH94*(Satokasvi!$H$11/1000)+(Satokasvi!$E$28-Satokasvi!$E$7)+IF(C$8="x",Toimenpiteet!$E$29,0)+IF(C$9="x",Toimenpiteet!$E$60,0)+IF(C$10="x",Toimenpiteet!$E$88,0))/(1+$C$13)^HH$61</f>
        <v>39.044708138559329</v>
      </c>
      <c r="HI197" s="37">
        <f>IF(D$11="x",Toimenpiteet!$E$115,HI94*(Satokasvi!$H$11/1000)+(Satokasvi!$E$28-Satokasvi!$E$7)+IF(D$8="x",Toimenpiteet!$E$29,0)+IF(D$9="x",Toimenpiteet!$E$60,0)+IF(D$10="x",Toimenpiteet!$E$88,0))/(1+$C$13)^HI$61</f>
        <v>37.587466500025037</v>
      </c>
      <c r="HJ197" s="37">
        <f>IF(E$11="x",Toimenpiteet!$E$115,HJ94*(Satokasvi!$H$11/1000)+(Satokasvi!$E$28-Satokasvi!$E$7)+IF(E$8="x",Toimenpiteet!$E$29,0)+IF(E$9="x",Toimenpiteet!$E$60,0)+IF(E$10="x",Toimenpiteet!$E$88,0))/(1+$C$13)^HJ$61</f>
        <v>36.181989679981427</v>
      </c>
      <c r="HK197" s="37">
        <f>IF(F$11="x",Toimenpiteet!$E$115,HK94*(Satokasvi!$H$11/1000)+(Satokasvi!$E$28-Satokasvi!$E$7)+IF(F$8="x",Toimenpiteet!$E$29,0)+IF(F$9="x",Toimenpiteet!$E$60,0)+IF(F$10="x",Toimenpiteet!$E$88,0))/(1+$C$13)^HK$61</f>
        <v>34.82649848311501</v>
      </c>
      <c r="HL197" s="37">
        <f>IF(G$11="x",Toimenpiteet!$E$115,HL94*(Satokasvi!$H$11/1000)+(Satokasvi!$E$28-Satokasvi!$E$7)+IF(G$8="x",Toimenpiteet!$E$29,0)+IF(G$9="x",Toimenpiteet!$E$60,0)+IF(G$10="x",Toimenpiteet!$E$88,0))/(1+$C$13)^HL$61</f>
        <v>33.519273442582225</v>
      </c>
      <c r="HM197" s="37">
        <f>IF(H$11="x",Toimenpiteet!$E$115,HM94*(Satokasvi!$H$11/1000)+(Satokasvi!$E$28-Satokasvi!$E$7)+IF(H$8="x",Toimenpiteet!$E$29,0)+IF(H$9="x",Toimenpiteet!$E$60,0)+IF(H$10="x",Toimenpiteet!$E$88,0))/(1+$C$13)^HM$61</f>
        <v>32.258652850037073</v>
      </c>
      <c r="HN197" s="37">
        <f>IF(I$11="x",Toimenpiteet!$E$115,HN94*(Satokasvi!$H$11/1000)+(Satokasvi!$E$28-Satokasvi!$E$7)+IF(I$8="x",Toimenpiteet!$E$29,0)+IF(I$9="x",Toimenpiteet!$E$60,0)+IF(I$10="x",Toimenpiteet!$E$88,0))/(1+$C$13)^HN$61</f>
        <v>31.043030849744731</v>
      </c>
      <c r="HO197" s="37">
        <f>IF(J$11="x",Toimenpiteet!$E$115,HO94*(Satokasvi!$H$11/1000)+(Satokasvi!$E$28-Satokasvi!$E$7)+IF(J$8="x",Toimenpiteet!$E$29,0)+IF(J$9="x",Toimenpiteet!$E$60,0)+IF(J$10="x",Toimenpiteet!$E$88,0))/(1+$C$13)^HO$61</f>
        <v>29.870855594718716</v>
      </c>
      <c r="HP197" s="37">
        <f>IF(K$11="x",Toimenpiteet!$E$115,HP94*(Satokasvi!$H$11/1000)+(Satokasvi!$E$28-Satokasvi!$E$7)+IF(K$8="x",Toimenpiteet!$E$29,0)+IF(K$9="x",Toimenpiteet!$E$60,0)+IF(K$10="x",Toimenpiteet!$E$88,0))/(1+$C$13)^HP$61</f>
        <v>28.74062746288601</v>
      </c>
      <c r="HQ197" s="37">
        <f>IF(L$11="x",Toimenpiteet!$E$115,HQ94*(Satokasvi!$H$11/1000)+(Satokasvi!$E$28-Satokasvi!$E$7)+IF(L$8="x",Toimenpiteet!$E$29,0)+IF(L$9="x",Toimenpiteet!$E$60,0)+IF(L$10="x",Toimenpiteet!$E$88,0))/(1+$C$13)^HQ$61</f>
        <v>27.650897331347451</v>
      </c>
      <c r="HR197" s="37">
        <f>IF(M$11="x",Toimenpiteet!$E$115,HR94*(Satokasvi!$H$11/1000)+(Satokasvi!$E$28-Satokasvi!$E$7)+IF(M$8="x",Toimenpiteet!$E$29,0)+IF(M$9="x",Toimenpiteet!$E$60,0)+IF(M$10="x",Toimenpiteet!$E$88,0))/(1+$C$13)^HR$61</f>
        <v>26.845531389657719</v>
      </c>
      <c r="HS197" s="37">
        <f>IF(N$11="x",Toimenpiteet!$E$115,HS94*(Satokasvi!$H$11/1000)+(Satokasvi!$E$28-Satokasvi!$E$7)+IF(N$8="x",Toimenpiteet!$E$29,0)+IF(N$9="x",Toimenpiteet!$E$60,0)+IF(N$10="x",Toimenpiteet!$E$88,0))/(1+$C$13)^HS$61</f>
        <v>26.063622708405557</v>
      </c>
      <c r="HT197" s="37">
        <f>IF(O$11="x",Toimenpiteet!$E$115,HT94*(Satokasvi!$H$11/1000)+(Satokasvi!$E$28-Satokasvi!$E$7)+IF(O$8="x",Toimenpiteet!$E$29,0)+IF(O$9="x",Toimenpiteet!$E$60,0)+IF(O$10="x",Toimenpiteet!$E$88,0))/(1+$C$13)^HT$61</f>
        <v>25.304488066413164</v>
      </c>
      <c r="HU197" s="37">
        <f>IF(P$11="x",Toimenpiteet!$E$115,HU94*(Satokasvi!$H$11/1000)+(Satokasvi!$E$28-Satokasvi!$E$7)+IF(P$8="x",Toimenpiteet!$E$29,0)+IF(P$9="x",Toimenpiteet!$E$60,0)+IF(P$10="x",Toimenpiteet!$E$88,0))/(1+$C$13)^HU$61</f>
        <v>24.567464142148701</v>
      </c>
      <c r="HV197" s="37">
        <f>IF(Q$11="x",Toimenpiteet!$E$115,HV94*(Satokasvi!$H$11/1000)+(Satokasvi!$E$28-Satokasvi!$E$7)+IF(Q$8="x",Toimenpiteet!$E$29,0)+IF(Q$9="x",Toimenpiteet!$E$60,0)+IF(Q$10="x",Toimenpiteet!$E$88,0))/(1+$C$13)^HV$61</f>
        <v>23.851906934124951</v>
      </c>
      <c r="HW197" s="37">
        <f>IF(R$11="x",Toimenpiteet!$E$115,HW94*(Satokasvi!$H$11/1000)+(Satokasvi!$E$28-Satokasvi!$E$7)+IF(R$8="x",Toimenpiteet!$E$29,0)+IF(R$9="x",Toimenpiteet!$E$60,0)+IF(R$10="x",Toimenpiteet!$E$88,0))/(1+$C$13)^HW$61</f>
        <v>23.157191198179568</v>
      </c>
      <c r="HX197" s="37">
        <f>IF(S$11="x",Toimenpiteet!$E$115,HX94*(Satokasvi!$H$11/1000)+(Satokasvi!$E$28-Satokasvi!$E$7)+IF(S$8="x",Toimenpiteet!$E$29,0)+IF(S$9="x",Toimenpiteet!$E$60,0)+IF(S$10="x",Toimenpiteet!$E$88,0))/(1+$C$13)^HX$61</f>
        <v>22.48270990114521</v>
      </c>
      <c r="HY197" s="37">
        <f>IF(T$11="x",Toimenpiteet!$E$115,HY94*(Satokasvi!$H$11/1000)+(Satokasvi!$E$28-Satokasvi!$E$7)+IF(T$8="x",Toimenpiteet!$E$29,0)+IF(T$9="x",Toimenpiteet!$E$60,0)+IF(T$10="x",Toimenpiteet!$E$88,0))/(1+$C$13)^HY$61</f>
        <v>21.827873690432245</v>
      </c>
      <c r="HZ197" s="37">
        <f>IF(U$11="x",Toimenpiteet!$E$115,HZ94*(Satokasvi!$H$11/1000)+(Satokasvi!$E$28-Satokasvi!$E$7)+IF(U$8="x",Toimenpiteet!$E$29,0)+IF(U$9="x",Toimenpiteet!$E$60,0)+IF(U$10="x",Toimenpiteet!$E$88,0))/(1+$C$13)^HZ$61</f>
        <v>21.192110379060431</v>
      </c>
      <c r="IA197" s="37">
        <f>IF(V$11="x",Toimenpiteet!$E$115,IA94*(Satokasvi!$H$11/1000)+(Satokasvi!$E$28-Satokasvi!$E$7)+IF(V$8="x",Toimenpiteet!$E$29,0)+IF(V$9="x",Toimenpiteet!$E$60,0)+IF(V$10="x",Toimenpiteet!$E$88,0))/(1+$C$13)^IA$61</f>
        <v>20.574864445689741</v>
      </c>
      <c r="IB197" s="37">
        <f>IF(W$11="x",Toimenpiteet!$E$115,IB94*(Satokasvi!$H$11/1000)+(Satokasvi!$E$28-Satokasvi!$E$7)+IF(W$8="x",Toimenpiteet!$E$29,0)+IF(W$9="x",Toimenpiteet!$E$60,0)+IF(W$10="x",Toimenpiteet!$E$88,0))/(1+$C$13)^IB$61</f>
        <v>19.975596549213343</v>
      </c>
      <c r="IC197" s="37">
        <f>IF(X$11="x",Toimenpiteet!$E$115,IC94*(Satokasvi!$H$11/1000)+(Satokasvi!$E$28-Satokasvi!$E$7)+IF(X$8="x",Toimenpiteet!$E$29,0)+IF(X$9="x",Toimenpiteet!$E$60,0)+IF(X$10="x",Toimenpiteet!$E$88,0))/(1+$C$13)^IC$61</f>
        <v>19.39378305748868</v>
      </c>
      <c r="ID197" s="37">
        <f>IF(Y$11="x",Toimenpiteet!$E$115,ID94*(Satokasvi!$H$11/1000)+(Satokasvi!$E$28-Satokasvi!$E$7)+IF(Y$8="x",Toimenpiteet!$E$29,0)+IF(Y$9="x",Toimenpiteet!$E$60,0)+IF(Y$10="x",Toimenpiteet!$E$88,0))/(1+$C$13)^ID$61</f>
        <v>18.828915589794832</v>
      </c>
      <c r="IE197" s="37">
        <f>IF(Z$11="x",Toimenpiteet!$E$115,IE94*(Satokasvi!$H$11/1000)+(Satokasvi!$E$28-Satokasvi!$E$7)+IF(Z$8="x",Toimenpiteet!$E$29,0)+IF(Z$9="x",Toimenpiteet!$E$60,0)+IF(Z$10="x",Toimenpiteet!$E$88,0))/(1+$C$13)^IE$61</f>
        <v>18.280500572616347</v>
      </c>
      <c r="IF197" s="37">
        <f>IF(AA$11="x",Toimenpiteet!$E$115,IF94*(Satokasvi!$H$11/1000)+(Satokasvi!$E$28-Satokasvi!$E$7)+IF(AA$8="x",Toimenpiteet!$E$29,0)+IF(AA$9="x",Toimenpiteet!$E$60,0)+IF(AA$10="x",Toimenpiteet!$E$88,0))/(1+$C$13)^IF$61</f>
        <v>17.748058808365386</v>
      </c>
      <c r="IH197" s="15">
        <f t="shared" si="162"/>
        <v>39.044708138559329</v>
      </c>
      <c r="II197" s="15">
        <f t="shared" si="163"/>
        <v>76.63217463858436</v>
      </c>
      <c r="IJ197" s="15">
        <f t="shared" si="164"/>
        <v>112.81416431856579</v>
      </c>
      <c r="IK197" s="15">
        <f t="shared" si="165"/>
        <v>147.6406628016808</v>
      </c>
      <c r="IL197" s="15">
        <f t="shared" si="166"/>
        <v>181.15993624426304</v>
      </c>
      <c r="IM197" s="15">
        <f t="shared" si="167"/>
        <v>213.4185890943001</v>
      </c>
      <c r="IN197" s="15">
        <f t="shared" si="168"/>
        <v>244.46161994404483</v>
      </c>
      <c r="IO197" s="15">
        <f t="shared" si="169"/>
        <v>274.33247553876356</v>
      </c>
      <c r="IP197" s="15">
        <f t="shared" si="170"/>
        <v>303.07310300164954</v>
      </c>
      <c r="IQ197" s="15">
        <f t="shared" si="171"/>
        <v>330.72400033299698</v>
      </c>
      <c r="IR197" s="15">
        <f t="shared" si="172"/>
        <v>357.56953172265469</v>
      </c>
      <c r="IS197" s="15">
        <f t="shared" si="173"/>
        <v>383.63315443106023</v>
      </c>
      <c r="IT197" s="15">
        <f t="shared" si="174"/>
        <v>408.93764249747341</v>
      </c>
      <c r="IU197" s="15">
        <f t="shared" si="175"/>
        <v>433.50510663962211</v>
      </c>
      <c r="IV197" s="15">
        <f t="shared" si="176"/>
        <v>457.35701357374705</v>
      </c>
      <c r="IW197" s="15">
        <f t="shared" si="177"/>
        <v>480.51420477192664</v>
      </c>
      <c r="IX197" s="15">
        <f t="shared" si="178"/>
        <v>502.99691467307184</v>
      </c>
      <c r="IY197" s="15">
        <f t="shared" si="179"/>
        <v>524.82478836350413</v>
      </c>
      <c r="IZ197" s="15">
        <f t="shared" si="180"/>
        <v>546.01689874256454</v>
      </c>
      <c r="JA197" s="15">
        <f t="shared" si="181"/>
        <v>566.59176318825428</v>
      </c>
      <c r="JB197" s="15">
        <f t="shared" si="182"/>
        <v>586.56735973746765</v>
      </c>
      <c r="JC197" s="15">
        <f t="shared" si="183"/>
        <v>605.96114279495634</v>
      </c>
      <c r="JD197" s="15">
        <f t="shared" si="184"/>
        <v>624.79005838475121</v>
      </c>
      <c r="JE197" s="15">
        <f t="shared" si="185"/>
        <v>643.07055895736755</v>
      </c>
      <c r="JF197" s="15">
        <f t="shared" si="186"/>
        <v>660.81861776573294</v>
      </c>
    </row>
    <row r="198" spans="214:266" x14ac:dyDescent="0.35">
      <c r="HF198" s="76">
        <f t="shared" si="188"/>
        <v>-0.3888888888888889</v>
      </c>
      <c r="HG198" s="76">
        <f>$HG$72</f>
        <v>1.111111111111112E-2</v>
      </c>
      <c r="HH198" s="37">
        <f>IF(C$11="x",Toimenpiteet!$E$115,HH95*(Satokasvi!$H$11/1000)+(Satokasvi!$E$28-Satokasvi!$E$7)+IF(C$8="x",Toimenpiteet!$E$29,0)+IF(C$9="x",Toimenpiteet!$E$60,0)+IF(C$10="x",Toimenpiteet!$E$88,0))/(1+$C$13)^HH$61</f>
        <v>39.703943425626299</v>
      </c>
      <c r="HI198" s="37">
        <f>IF(D$11="x",Toimenpiteet!$E$115,HI95*(Satokasvi!$H$11/1000)+(Satokasvi!$E$28-Satokasvi!$E$7)+IF(D$8="x",Toimenpiteet!$E$29,0)+IF(D$9="x",Toimenpiteet!$E$60,0)+IF(D$10="x",Toimenpiteet!$E$88,0))/(1+$C$13)^HI$61</f>
        <v>38.867535018601743</v>
      </c>
      <c r="HJ198" s="37">
        <f>IF(E$11="x",Toimenpiteet!$E$115,HJ95*(Satokasvi!$H$11/1000)+(Satokasvi!$E$28-Satokasvi!$E$7)+IF(E$8="x",Toimenpiteet!$E$29,0)+IF(E$9="x",Toimenpiteet!$E$60,0)+IF(E$10="x",Toimenpiteet!$E$88,0))/(1+$C$13)^HJ$61</f>
        <v>38.046167134219324</v>
      </c>
      <c r="HK198" s="37">
        <f>IF(F$11="x",Toimenpiteet!$E$115,HK95*(Satokasvi!$H$11/1000)+(Satokasvi!$E$28-Satokasvi!$E$7)+IF(F$8="x",Toimenpiteet!$E$29,0)+IF(F$9="x",Toimenpiteet!$E$60,0)+IF(F$10="x",Toimenpiteet!$E$88,0))/(1+$C$13)^HK$61</f>
        <v>37.239673181157571</v>
      </c>
      <c r="HL198" s="37">
        <f>IF(G$11="x",Toimenpiteet!$E$115,HL95*(Satokasvi!$H$11/1000)+(Satokasvi!$E$28-Satokasvi!$E$7)+IF(G$8="x",Toimenpiteet!$E$29,0)+IF(G$9="x",Toimenpiteet!$E$60,0)+IF(G$10="x",Toimenpiteet!$E$88,0))/(1+$C$13)^HL$61</f>
        <v>36.447883513022269</v>
      </c>
      <c r="HM198" s="37">
        <f>IF(H$11="x",Toimenpiteet!$E$115,HM95*(Satokasvi!$H$11/1000)+(Satokasvi!$E$28-Satokasvi!$E$7)+IF(H$8="x",Toimenpiteet!$E$29,0)+IF(H$9="x",Toimenpiteet!$E$60,0)+IF(H$10="x",Toimenpiteet!$E$88,0))/(1+$C$13)^HM$61</f>
        <v>35.670625747637146</v>
      </c>
      <c r="HN198" s="37">
        <f>IF(I$11="x",Toimenpiteet!$E$115,HN95*(Satokasvi!$H$11/1000)+(Satokasvi!$E$28-Satokasvi!$E$7)+IF(I$8="x",Toimenpiteet!$E$29,0)+IF(I$9="x",Toimenpiteet!$E$60,0)+IF(I$10="x",Toimenpiteet!$E$88,0))/(1+$C$13)^HN$61</f>
        <v>34.907725070327366</v>
      </c>
      <c r="HO198" s="37">
        <f>IF(J$11="x",Toimenpiteet!$E$115,HO95*(Satokasvi!$H$11/1000)+(Satokasvi!$E$28-Satokasvi!$E$7)+IF(J$8="x",Toimenpiteet!$E$29,0)+IF(J$9="x",Toimenpiteet!$E$60,0)+IF(J$10="x",Toimenpiteet!$E$88,0))/(1+$C$13)^HO$61</f>
        <v>34.159004521856147</v>
      </c>
      <c r="HP198" s="37">
        <f>IF(K$11="x",Toimenpiteet!$E$115,HP95*(Satokasvi!$H$11/1000)+(Satokasvi!$E$28-Satokasvi!$E$7)+IF(K$8="x",Toimenpiteet!$E$29,0)+IF(K$9="x",Toimenpiteet!$E$60,0)+IF(K$10="x",Toimenpiteet!$E$88,0))/(1+$C$13)^HP$61</f>
        <v>33.424285271652643</v>
      </c>
      <c r="HQ198" s="37">
        <f>IF(L$11="x",Toimenpiteet!$E$115,HQ95*(Satokasvi!$H$11/1000)+(Satokasvi!$E$28-Satokasvi!$E$7)+IF(L$8="x",Toimenpiteet!$E$29,0)+IF(L$9="x",Toimenpiteet!$E$60,0)+IF(L$10="x",Toimenpiteet!$E$88,0))/(1+$C$13)^HQ$61</f>
        <v>32.703386876942503</v>
      </c>
      <c r="HR198" s="37">
        <f>IF(M$11="x",Toimenpiteet!$E$115,HR95*(Satokasvi!$H$11/1000)+(Satokasvi!$E$28-Satokasvi!$E$7)+IF(M$8="x",Toimenpiteet!$E$29,0)+IF(M$9="x",Toimenpiteet!$E$60,0)+IF(M$10="x",Toimenpiteet!$E$88,0))/(1+$C$13)^HR$61</f>
        <v>31.750861045575245</v>
      </c>
      <c r="HS198" s="37">
        <f>IF(N$11="x",Toimenpiteet!$E$115,HS95*(Satokasvi!$H$11/1000)+(Satokasvi!$E$28-Satokasvi!$E$7)+IF(N$8="x",Toimenpiteet!$E$29,0)+IF(N$9="x",Toimenpiteet!$E$60,0)+IF(N$10="x",Toimenpiteet!$E$88,0))/(1+$C$13)^HS$61</f>
        <v>30.826078685024513</v>
      </c>
      <c r="HT198" s="37">
        <f>IF(O$11="x",Toimenpiteet!$E$115,HT95*(Satokasvi!$H$11/1000)+(Satokasvi!$E$28-Satokasvi!$E$7)+IF(O$8="x",Toimenpiteet!$E$29,0)+IF(O$9="x",Toimenpiteet!$E$60,0)+IF(O$10="x",Toimenpiteet!$E$88,0))/(1+$C$13)^HT$61</f>
        <v>29.92823173303351</v>
      </c>
      <c r="HU198" s="37">
        <f>IF(P$11="x",Toimenpiteet!$E$115,HU95*(Satokasvi!$H$11/1000)+(Satokasvi!$E$28-Satokasvi!$E$7)+IF(P$8="x",Toimenpiteet!$E$29,0)+IF(P$9="x",Toimenpiteet!$E$60,0)+IF(P$10="x",Toimenpiteet!$E$88,0))/(1+$C$13)^HU$61</f>
        <v>29.056535663139329</v>
      </c>
      <c r="HV198" s="37">
        <f>IF(Q$11="x",Toimenpiteet!$E$115,HV95*(Satokasvi!$H$11/1000)+(Satokasvi!$E$28-Satokasvi!$E$7)+IF(Q$8="x",Toimenpiteet!$E$29,0)+IF(Q$9="x",Toimenpiteet!$E$60,0)+IF(Q$10="x",Toimenpiteet!$E$88,0))/(1+$C$13)^HV$61</f>
        <v>28.210228799164394</v>
      </c>
      <c r="HW198" s="37">
        <f>IF(R$11="x",Toimenpiteet!$E$115,HW95*(Satokasvi!$H$11/1000)+(Satokasvi!$E$28-Satokasvi!$E$7)+IF(R$8="x",Toimenpiteet!$E$29,0)+IF(R$9="x",Toimenpiteet!$E$60,0)+IF(R$10="x",Toimenpiteet!$E$88,0))/(1+$C$13)^HW$61</f>
        <v>27.388571649674173</v>
      </c>
      <c r="HX198" s="37">
        <f>IF(S$11="x",Toimenpiteet!$E$115,HX95*(Satokasvi!$H$11/1000)+(Satokasvi!$E$28-Satokasvi!$E$7)+IF(S$8="x",Toimenpiteet!$E$29,0)+IF(S$9="x",Toimenpiteet!$E$60,0)+IF(S$10="x",Toimenpiteet!$E$88,0))/(1+$C$13)^HX$61</f>
        <v>26.590846261819586</v>
      </c>
      <c r="HY198" s="37">
        <f>IF(T$11="x",Toimenpiteet!$E$115,HY95*(Satokasvi!$H$11/1000)+(Satokasvi!$E$28-Satokasvi!$E$7)+IF(T$8="x",Toimenpiteet!$E$29,0)+IF(T$9="x",Toimenpiteet!$E$60,0)+IF(T$10="x",Toimenpiteet!$E$88,0))/(1+$C$13)^HY$61</f>
        <v>25.816355593999596</v>
      </c>
      <c r="HZ198" s="37">
        <f>IF(U$11="x",Toimenpiteet!$E$115,HZ95*(Satokasvi!$H$11/1000)+(Satokasvi!$E$28-Satokasvi!$E$7)+IF(U$8="x",Toimenpiteet!$E$29,0)+IF(U$9="x",Toimenpiteet!$E$60,0)+IF(U$10="x",Toimenpiteet!$E$88,0))/(1+$C$13)^HZ$61</f>
        <v>25.064422906795727</v>
      </c>
      <c r="IA198" s="37">
        <f>IF(V$11="x",Toimenpiteet!$E$115,IA95*(Satokasvi!$H$11/1000)+(Satokasvi!$E$28-Satokasvi!$E$7)+IF(V$8="x",Toimenpiteet!$E$29,0)+IF(V$9="x",Toimenpiteet!$E$60,0)+IF(V$10="x",Toimenpiteet!$E$88,0))/(1+$C$13)^IA$61</f>
        <v>24.334391171646338</v>
      </c>
      <c r="IB198" s="37">
        <f>IF(W$11="x",Toimenpiteet!$E$115,IB95*(Satokasvi!$H$11/1000)+(Satokasvi!$E$28-Satokasvi!$E$7)+IF(W$8="x",Toimenpiteet!$E$29,0)+IF(W$9="x",Toimenpiteet!$E$60,0)+IF(W$10="x",Toimenpiteet!$E$88,0))/(1+$C$13)^IB$61</f>
        <v>23.625622496744018</v>
      </c>
      <c r="IC198" s="37">
        <f>IF(X$11="x",Toimenpiteet!$E$115,IC95*(Satokasvi!$H$11/1000)+(Satokasvi!$E$28-Satokasvi!$E$7)+IF(X$8="x",Toimenpiteet!$E$29,0)+IF(X$9="x",Toimenpiteet!$E$60,0)+IF(X$10="x",Toimenpiteet!$E$88,0))/(1+$C$13)^IC$61</f>
        <v>22.937497569654386</v>
      </c>
      <c r="ID198" s="37">
        <f>IF(Y$11="x",Toimenpiteet!$E$115,ID95*(Satokasvi!$H$11/1000)+(Satokasvi!$E$28-Satokasvi!$E$7)+IF(Y$8="x",Toimenpiteet!$E$29,0)+IF(Y$9="x",Toimenpiteet!$E$60,0)+IF(Y$10="x",Toimenpiteet!$E$88,0))/(1+$C$13)^ID$61</f>
        <v>22.269415116169306</v>
      </c>
      <c r="IE198" s="37">
        <f>IF(Z$11="x",Toimenpiteet!$E$115,IE95*(Satokasvi!$H$11/1000)+(Satokasvi!$E$28-Satokasvi!$E$7)+IF(Z$8="x",Toimenpiteet!$E$29,0)+IF(Z$9="x",Toimenpiteet!$E$60,0)+IF(Z$10="x",Toimenpiteet!$E$88,0))/(1+$C$13)^IE$61</f>
        <v>21.620791374921659</v>
      </c>
      <c r="IF198" s="37">
        <f>IF(AA$11="x",Toimenpiteet!$E$115,IF95*(Satokasvi!$H$11/1000)+(Satokasvi!$E$28-Satokasvi!$E$7)+IF(AA$8="x",Toimenpiteet!$E$29,0)+IF(AA$9="x",Toimenpiteet!$E$60,0)+IF(AA$10="x",Toimenpiteet!$E$88,0))/(1+$C$13)^IF$61</f>
        <v>20.99105958730258</v>
      </c>
      <c r="IH198" s="15">
        <f t="shared" si="162"/>
        <v>39.703943425626299</v>
      </c>
      <c r="II198" s="15">
        <f t="shared" si="163"/>
        <v>78.571478444228035</v>
      </c>
      <c r="IJ198" s="15">
        <f t="shared" si="164"/>
        <v>116.61764557844737</v>
      </c>
      <c r="IK198" s="15">
        <f t="shared" si="165"/>
        <v>153.85731875960494</v>
      </c>
      <c r="IL198" s="15">
        <f t="shared" si="166"/>
        <v>190.30520227262721</v>
      </c>
      <c r="IM198" s="15">
        <f t="shared" si="167"/>
        <v>225.97582802026437</v>
      </c>
      <c r="IN198" s="15">
        <f t="shared" si="168"/>
        <v>260.88355309059176</v>
      </c>
      <c r="IO198" s="15">
        <f t="shared" si="169"/>
        <v>295.04255761244792</v>
      </c>
      <c r="IP198" s="15">
        <f t="shared" si="170"/>
        <v>328.46684288410057</v>
      </c>
      <c r="IQ198" s="15">
        <f t="shared" si="171"/>
        <v>361.17022976104306</v>
      </c>
      <c r="IR198" s="15">
        <f t="shared" si="172"/>
        <v>392.92109080661828</v>
      </c>
      <c r="IS198" s="15">
        <f t="shared" si="173"/>
        <v>423.74716949164281</v>
      </c>
      <c r="IT198" s="15">
        <f t="shared" si="174"/>
        <v>453.67540122467631</v>
      </c>
      <c r="IU198" s="15">
        <f t="shared" si="175"/>
        <v>482.73193688781566</v>
      </c>
      <c r="IV198" s="15">
        <f t="shared" si="176"/>
        <v>510.94216568698005</v>
      </c>
      <c r="IW198" s="15">
        <f t="shared" si="177"/>
        <v>538.33073733665424</v>
      </c>
      <c r="IX198" s="15">
        <f t="shared" si="178"/>
        <v>564.92158359847383</v>
      </c>
      <c r="IY198" s="15">
        <f t="shared" si="179"/>
        <v>590.73793919247339</v>
      </c>
      <c r="IZ198" s="15">
        <f t="shared" si="180"/>
        <v>615.80236209926909</v>
      </c>
      <c r="JA198" s="15">
        <f t="shared" si="181"/>
        <v>640.13675327091539</v>
      </c>
      <c r="JB198" s="15">
        <f t="shared" si="182"/>
        <v>663.76237576765936</v>
      </c>
      <c r="JC198" s="15">
        <f t="shared" si="183"/>
        <v>686.69987333731376</v>
      </c>
      <c r="JD198" s="15">
        <f t="shared" si="184"/>
        <v>708.96928845348305</v>
      </c>
      <c r="JE198" s="15">
        <f t="shared" si="185"/>
        <v>730.59007982840467</v>
      </c>
      <c r="JF198" s="15">
        <f t="shared" si="186"/>
        <v>751.5811394157073</v>
      </c>
    </row>
    <row r="199" spans="214:266" x14ac:dyDescent="0.35">
      <c r="HF199" s="76">
        <f t="shared" si="188"/>
        <v>-0.3888888888888889</v>
      </c>
      <c r="HG199" s="76">
        <f>$HG$73</f>
        <v>3.333333333333334E-2</v>
      </c>
      <c r="HH199" s="37">
        <f>IF(C$11="x",Toimenpiteet!$E$115,HH96*(Satokasvi!$H$11/1000)+(Satokasvi!$E$28-Satokasvi!$E$7)+IF(C$8="x",Toimenpiteet!$E$29,0)+IF(C$9="x",Toimenpiteet!$E$60,0)+IF(C$10="x",Toimenpiteet!$E$88,0))/(1+$C$13)^HH$61</f>
        <v>40.363178712693276</v>
      </c>
      <c r="HI199" s="37">
        <f>IF(D$11="x",Toimenpiteet!$E$115,HI96*(Satokasvi!$H$11/1000)+(Satokasvi!$E$28-Satokasvi!$E$7)+IF(D$8="x",Toimenpiteet!$E$29,0)+IF(D$9="x",Toimenpiteet!$E$60,0)+IF(D$10="x",Toimenpiteet!$E$88,0))/(1+$C$13)^HI$61</f>
        <v>40.147603537178441</v>
      </c>
      <c r="HJ199" s="37">
        <f>IF(E$11="x",Toimenpiteet!$E$115,HJ96*(Satokasvi!$H$11/1000)+(Satokasvi!$E$28-Satokasvi!$E$7)+IF(E$8="x",Toimenpiteet!$E$29,0)+IF(E$9="x",Toimenpiteet!$E$60,0)+IF(E$10="x",Toimenpiteet!$E$88,0))/(1+$C$13)^HJ$61</f>
        <v>39.910344588457264</v>
      </c>
      <c r="HK199" s="37">
        <f>IF(F$11="x",Toimenpiteet!$E$115,HK96*(Satokasvi!$H$11/1000)+(Satokasvi!$E$28-Satokasvi!$E$7)+IF(F$8="x",Toimenpiteet!$E$29,0)+IF(F$9="x",Toimenpiteet!$E$60,0)+IF(F$10="x",Toimenpiteet!$E$88,0))/(1+$C$13)^HK$61</f>
        <v>39.652847879200237</v>
      </c>
      <c r="HL199" s="37">
        <f>IF(G$11="x",Toimenpiteet!$E$115,HL96*(Satokasvi!$H$11/1000)+(Satokasvi!$E$28-Satokasvi!$E$7)+IF(G$8="x",Toimenpiteet!$E$29,0)+IF(G$9="x",Toimenpiteet!$E$60,0)+IF(G$10="x",Toimenpiteet!$E$88,0))/(1+$C$13)^HL$61</f>
        <v>39.376493583462306</v>
      </c>
      <c r="HM199" s="37">
        <f>IF(H$11="x",Toimenpiteet!$E$115,HM96*(Satokasvi!$H$11/1000)+(Satokasvi!$E$28-Satokasvi!$E$7)+IF(H$8="x",Toimenpiteet!$E$29,0)+IF(H$9="x",Toimenpiteet!$E$60,0)+IF(H$10="x",Toimenpiteet!$E$88,0))/(1+$C$13)^HM$61</f>
        <v>39.082598645237269</v>
      </c>
      <c r="HN199" s="37">
        <f>IF(I$11="x",Toimenpiteet!$E$115,HN96*(Satokasvi!$H$11/1000)+(Satokasvi!$E$28-Satokasvi!$E$7)+IF(I$8="x",Toimenpiteet!$E$29,0)+IF(I$9="x",Toimenpiteet!$E$60,0)+IF(I$10="x",Toimenpiteet!$E$88,0))/(1+$C$13)^HN$61</f>
        <v>38.772419290909951</v>
      </c>
      <c r="HO199" s="37">
        <f>IF(J$11="x",Toimenpiteet!$E$115,HO96*(Satokasvi!$H$11/1000)+(Satokasvi!$E$28-Satokasvi!$E$7)+IF(J$8="x",Toimenpiteet!$E$29,0)+IF(J$9="x",Toimenpiteet!$E$60,0)+IF(J$10="x",Toimenpiteet!$E$88,0))/(1+$C$13)^HO$61</f>
        <v>38.447153448993532</v>
      </c>
      <c r="HP199" s="37">
        <f>IF(K$11="x",Toimenpiteet!$E$115,HP96*(Satokasvi!$H$11/1000)+(Satokasvi!$E$28-Satokasvi!$E$7)+IF(K$8="x",Toimenpiteet!$E$29,0)+IF(K$9="x",Toimenpiteet!$E$60,0)+IF(K$10="x",Toimenpiteet!$E$88,0))/(1+$C$13)^HP$61</f>
        <v>38.107943080419275</v>
      </c>
      <c r="HQ199" s="37">
        <f>IF(L$11="x",Toimenpiteet!$E$115,HQ96*(Satokasvi!$H$11/1000)+(Satokasvi!$E$28-Satokasvi!$E$7)+IF(L$8="x",Toimenpiteet!$E$29,0)+IF(L$9="x",Toimenpiteet!$E$60,0)+IF(L$10="x",Toimenpiteet!$E$88,0))/(1+$C$13)^HQ$61</f>
        <v>37.755876422537597</v>
      </c>
      <c r="HR199" s="37">
        <f>IF(M$11="x",Toimenpiteet!$E$115,HR96*(Satokasvi!$H$11/1000)+(Satokasvi!$E$28-Satokasvi!$E$7)+IF(M$8="x",Toimenpiteet!$E$29,0)+IF(M$9="x",Toimenpiteet!$E$60,0)+IF(M$10="x",Toimenpiteet!$E$88,0))/(1+$C$13)^HR$61</f>
        <v>36.656190701492811</v>
      </c>
      <c r="HS199" s="37">
        <f>IF(N$11="x",Toimenpiteet!$E$115,HS96*(Satokasvi!$H$11/1000)+(Satokasvi!$E$28-Satokasvi!$E$7)+IF(N$8="x",Toimenpiteet!$E$29,0)+IF(N$9="x",Toimenpiteet!$E$60,0)+IF(N$10="x",Toimenpiteet!$E$88,0))/(1+$C$13)^HS$61</f>
        <v>35.588534661643507</v>
      </c>
      <c r="HT199" s="37">
        <f>IF(O$11="x",Toimenpiteet!$E$115,HT96*(Satokasvi!$H$11/1000)+(Satokasvi!$E$28-Satokasvi!$E$7)+IF(O$8="x",Toimenpiteet!$E$29,0)+IF(O$9="x",Toimenpiteet!$E$60,0)+IF(O$10="x",Toimenpiteet!$E$88,0))/(1+$C$13)^HT$61</f>
        <v>34.551975399653898</v>
      </c>
      <c r="HU199" s="37">
        <f>IF(P$11="x",Toimenpiteet!$E$115,HU96*(Satokasvi!$H$11/1000)+(Satokasvi!$E$28-Satokasvi!$E$7)+IF(P$8="x",Toimenpiteet!$E$29,0)+IF(P$9="x",Toimenpiteet!$E$60,0)+IF(P$10="x",Toimenpiteet!$E$88,0))/(1+$C$13)^HU$61</f>
        <v>33.545607184129992</v>
      </c>
      <c r="HV199" s="37">
        <f>IF(Q$11="x",Toimenpiteet!$E$115,HV96*(Satokasvi!$H$11/1000)+(Satokasvi!$E$28-Satokasvi!$E$7)+IF(Q$8="x",Toimenpiteet!$E$29,0)+IF(Q$9="x",Toimenpiteet!$E$60,0)+IF(Q$10="x",Toimenpiteet!$E$88,0))/(1+$C$13)^HV$61</f>
        <v>32.568550664203876</v>
      </c>
      <c r="HW199" s="37">
        <f>IF(R$11="x",Toimenpiteet!$E$115,HW96*(Satokasvi!$H$11/1000)+(Satokasvi!$E$28-Satokasvi!$E$7)+IF(R$8="x",Toimenpiteet!$E$29,0)+IF(R$9="x",Toimenpiteet!$E$60,0)+IF(R$10="x",Toimenpiteet!$E$88,0))/(1+$C$13)^HW$61</f>
        <v>31.619952101168813</v>
      </c>
      <c r="HX199" s="37">
        <f>IF(S$11="x",Toimenpiteet!$E$115,HX96*(Satokasvi!$H$11/1000)+(Satokasvi!$E$28-Satokasvi!$E$7)+IF(S$8="x",Toimenpiteet!$E$29,0)+IF(S$9="x",Toimenpiteet!$E$60,0)+IF(S$10="x",Toimenpiteet!$E$88,0))/(1+$C$13)^HX$61</f>
        <v>30.698982622493993</v>
      </c>
      <c r="HY199" s="37">
        <f>IF(T$11="x",Toimenpiteet!$E$115,HY96*(Satokasvi!$H$11/1000)+(Satokasvi!$E$28-Satokasvi!$E$7)+IF(T$8="x",Toimenpiteet!$E$29,0)+IF(T$9="x",Toimenpiteet!$E$60,0)+IF(T$10="x",Toimenpiteet!$E$88,0))/(1+$C$13)^HY$61</f>
        <v>29.804837497566986</v>
      </c>
      <c r="HZ199" s="37">
        <f>IF(U$11="x",Toimenpiteet!$E$115,HZ96*(Satokasvi!$H$11/1000)+(Satokasvi!$E$28-Satokasvi!$E$7)+IF(U$8="x",Toimenpiteet!$E$29,0)+IF(U$9="x",Toimenpiteet!$E$60,0)+IF(U$10="x",Toimenpiteet!$E$88,0))/(1+$C$13)^HZ$61</f>
        <v>28.936735434531055</v>
      </c>
      <c r="IA199" s="37">
        <f>IF(V$11="x",Toimenpiteet!$E$115,IA96*(Satokasvi!$H$11/1000)+(Satokasvi!$E$28-Satokasvi!$E$7)+IF(V$8="x",Toimenpiteet!$E$29,0)+IF(V$9="x",Toimenpiteet!$E$60,0)+IF(V$10="x",Toimenpiteet!$E$88,0))/(1+$C$13)^IA$61</f>
        <v>28.093917897602964</v>
      </c>
      <c r="IB199" s="37">
        <f>IF(W$11="x",Toimenpiteet!$E$115,IB96*(Satokasvi!$H$11/1000)+(Satokasvi!$E$28-Satokasvi!$E$7)+IF(W$8="x",Toimenpiteet!$E$29,0)+IF(W$9="x",Toimenpiteet!$E$60,0)+IF(W$10="x",Toimenpiteet!$E$88,0))/(1+$C$13)^IB$61</f>
        <v>27.275648444274726</v>
      </c>
      <c r="IC199" s="37">
        <f>IF(X$11="x",Toimenpiteet!$E$115,IC96*(Satokasvi!$H$11/1000)+(Satokasvi!$E$28-Satokasvi!$E$7)+IF(X$8="x",Toimenpiteet!$E$29,0)+IF(X$9="x",Toimenpiteet!$E$60,0)+IF(X$10="x",Toimenpiteet!$E$88,0))/(1+$C$13)^IC$61</f>
        <v>26.481212081820122</v>
      </c>
      <c r="ID199" s="37">
        <f>IF(Y$11="x",Toimenpiteet!$E$115,ID96*(Satokasvi!$H$11/1000)+(Satokasvi!$E$28-Satokasvi!$E$7)+IF(Y$8="x",Toimenpiteet!$E$29,0)+IF(Y$9="x",Toimenpiteet!$E$60,0)+IF(Y$10="x",Toimenpiteet!$E$88,0))/(1+$C$13)^ID$61</f>
        <v>25.709914642543804</v>
      </c>
      <c r="IE199" s="37">
        <f>IF(Z$11="x",Toimenpiteet!$E$115,IE96*(Satokasvi!$H$11/1000)+(Satokasvi!$E$28-Satokasvi!$E$7)+IF(Z$8="x",Toimenpiteet!$E$29,0)+IF(Z$9="x",Toimenpiteet!$E$60,0)+IF(Z$10="x",Toimenpiteet!$E$88,0))/(1+$C$13)^IE$61</f>
        <v>24.961082177226999</v>
      </c>
      <c r="IF199" s="37">
        <f>IF(AA$11="x",Toimenpiteet!$E$115,IF96*(Satokasvi!$H$11/1000)+(Satokasvi!$E$28-Satokasvi!$E$7)+IF(AA$8="x",Toimenpiteet!$E$29,0)+IF(AA$9="x",Toimenpiteet!$E$60,0)+IF(AA$10="x",Toimenpiteet!$E$88,0))/(1+$C$13)^IF$61</f>
        <v>24.234060366239806</v>
      </c>
      <c r="IH199" s="15">
        <f t="shared" si="162"/>
        <v>40.363178712693276</v>
      </c>
      <c r="II199" s="15">
        <f t="shared" si="163"/>
        <v>80.51078224987171</v>
      </c>
      <c r="IJ199" s="15">
        <f t="shared" si="164"/>
        <v>120.42112683832897</v>
      </c>
      <c r="IK199" s="15">
        <f t="shared" si="165"/>
        <v>160.07397471752921</v>
      </c>
      <c r="IL199" s="15">
        <f t="shared" si="166"/>
        <v>199.45046830099153</v>
      </c>
      <c r="IM199" s="15">
        <f t="shared" si="167"/>
        <v>238.53306694622881</v>
      </c>
      <c r="IN199" s="15">
        <f t="shared" si="168"/>
        <v>277.30548623713878</v>
      </c>
      <c r="IO199" s="15">
        <f t="shared" si="169"/>
        <v>315.75263968613228</v>
      </c>
      <c r="IP199" s="15">
        <f t="shared" si="170"/>
        <v>353.86058276655154</v>
      </c>
      <c r="IQ199" s="15">
        <f t="shared" si="171"/>
        <v>391.61645918908914</v>
      </c>
      <c r="IR199" s="15">
        <f t="shared" si="172"/>
        <v>428.27264989058193</v>
      </c>
      <c r="IS199" s="15">
        <f t="shared" si="173"/>
        <v>463.86118455222544</v>
      </c>
      <c r="IT199" s="15">
        <f t="shared" si="174"/>
        <v>498.41315995187932</v>
      </c>
      <c r="IU199" s="15">
        <f t="shared" si="175"/>
        <v>531.95876713600933</v>
      </c>
      <c r="IV199" s="15">
        <f t="shared" si="176"/>
        <v>564.52731780021315</v>
      </c>
      <c r="IW199" s="15">
        <f t="shared" si="177"/>
        <v>596.14726990138195</v>
      </c>
      <c r="IX199" s="15">
        <f t="shared" si="178"/>
        <v>626.84625252387593</v>
      </c>
      <c r="IY199" s="15">
        <f t="shared" si="179"/>
        <v>656.65109002144288</v>
      </c>
      <c r="IZ199" s="15">
        <f t="shared" si="180"/>
        <v>685.58782545597398</v>
      </c>
      <c r="JA199" s="15">
        <f t="shared" si="181"/>
        <v>713.68174335357696</v>
      </c>
      <c r="JB199" s="15">
        <f t="shared" si="182"/>
        <v>740.95739179785164</v>
      </c>
      <c r="JC199" s="15">
        <f t="shared" si="183"/>
        <v>767.43860387967175</v>
      </c>
      <c r="JD199" s="15">
        <f t="shared" si="184"/>
        <v>793.14851852221557</v>
      </c>
      <c r="JE199" s="15">
        <f t="shared" si="185"/>
        <v>818.10960069944258</v>
      </c>
      <c r="JF199" s="15">
        <f t="shared" si="186"/>
        <v>842.34366106568234</v>
      </c>
    </row>
    <row r="200" spans="214:266" x14ac:dyDescent="0.35">
      <c r="HF200" s="76">
        <f t="shared" si="188"/>
        <v>-0.3888888888888889</v>
      </c>
      <c r="HG200" s="76">
        <f>$HG$74</f>
        <v>5.5555555555555566E-2</v>
      </c>
      <c r="HH200" s="37">
        <f>IF(C$11="x",Toimenpiteet!$E$115,HH97*(Satokasvi!$H$11/1000)+(Satokasvi!$E$28-Satokasvi!$E$7)+IF(C$8="x",Toimenpiteet!$E$29,0)+IF(C$9="x",Toimenpiteet!$E$60,0)+IF(C$10="x",Toimenpiteet!$E$88,0))/(1+$C$13)^HH$61</f>
        <v>41.02241399976031</v>
      </c>
      <c r="HI200" s="37">
        <f>IF(D$11="x",Toimenpiteet!$E$115,HI97*(Satokasvi!$H$11/1000)+(Satokasvi!$E$28-Satokasvi!$E$7)+IF(D$8="x",Toimenpiteet!$E$29,0)+IF(D$9="x",Toimenpiteet!$E$60,0)+IF(D$10="x",Toimenpiteet!$E$88,0))/(1+$C$13)^HI$61</f>
        <v>41.427672055755146</v>
      </c>
      <c r="HJ200" s="37">
        <f>IF(E$11="x",Toimenpiteet!$E$115,HJ97*(Satokasvi!$H$11/1000)+(Satokasvi!$E$28-Satokasvi!$E$7)+IF(E$8="x",Toimenpiteet!$E$29,0)+IF(E$9="x",Toimenpiteet!$E$60,0)+IF(E$10="x",Toimenpiteet!$E$88,0))/(1+$C$13)^HJ$61</f>
        <v>41.77452204269516</v>
      </c>
      <c r="HK200" s="37">
        <f>IF(F$11="x",Toimenpiteet!$E$115,HK97*(Satokasvi!$H$11/1000)+(Satokasvi!$E$28-Satokasvi!$E$7)+IF(F$8="x",Toimenpiteet!$E$29,0)+IF(F$9="x",Toimenpiteet!$E$60,0)+IF(F$10="x",Toimenpiteet!$E$88,0))/(1+$C$13)^HK$61</f>
        <v>42.066022577242848</v>
      </c>
      <c r="HL200" s="37">
        <f>IF(G$11="x",Toimenpiteet!$E$115,HL97*(Satokasvi!$H$11/1000)+(Satokasvi!$E$28-Satokasvi!$E$7)+IF(G$8="x",Toimenpiteet!$E$29,0)+IF(G$9="x",Toimenpiteet!$E$60,0)+IF(G$10="x",Toimenpiteet!$E$88,0))/(1+$C$13)^HL$61</f>
        <v>42.30510365390235</v>
      </c>
      <c r="HM200" s="37">
        <f>IF(H$11="x",Toimenpiteet!$E$115,HM97*(Satokasvi!$H$11/1000)+(Satokasvi!$E$28-Satokasvi!$E$7)+IF(H$8="x",Toimenpiteet!$E$29,0)+IF(H$9="x",Toimenpiteet!$E$60,0)+IF(H$10="x",Toimenpiteet!$E$88,0))/(1+$C$13)^HM$61</f>
        <v>42.494571542837342</v>
      </c>
      <c r="HN200" s="37">
        <f>IF(I$11="x",Toimenpiteet!$E$115,HN97*(Satokasvi!$H$11/1000)+(Satokasvi!$E$28-Satokasvi!$E$7)+IF(I$8="x",Toimenpiteet!$E$29,0)+IF(I$9="x",Toimenpiteet!$E$60,0)+IF(I$10="x",Toimenpiteet!$E$88,0))/(1+$C$13)^HN$61</f>
        <v>42.637113511492586</v>
      </c>
      <c r="HO200" s="37">
        <f>IF(J$11="x",Toimenpiteet!$E$115,HO97*(Satokasvi!$H$11/1000)+(Satokasvi!$E$28-Satokasvi!$E$7)+IF(J$8="x",Toimenpiteet!$E$29,0)+IF(J$9="x",Toimenpiteet!$E$60,0)+IF(J$10="x",Toimenpiteet!$E$88,0))/(1+$C$13)^HO$61</f>
        <v>42.73530237613101</v>
      </c>
      <c r="HP200" s="37">
        <f>IF(K$11="x",Toimenpiteet!$E$115,HP97*(Satokasvi!$H$11/1000)+(Satokasvi!$E$28-Satokasvi!$E$7)+IF(K$8="x",Toimenpiteet!$E$29,0)+IF(K$9="x",Toimenpiteet!$E$60,0)+IF(K$10="x",Toimenpiteet!$E$88,0))/(1+$C$13)^HP$61</f>
        <v>42.791600889185865</v>
      </c>
      <c r="HQ200" s="37">
        <f>IF(L$11="x",Toimenpiteet!$E$115,HQ97*(Satokasvi!$H$11/1000)+(Satokasvi!$E$28-Satokasvi!$E$7)+IF(L$8="x",Toimenpiteet!$E$29,0)+IF(L$9="x",Toimenpiteet!$E$60,0)+IF(L$10="x",Toimenpiteet!$E$88,0))/(1+$C$13)^HQ$61</f>
        <v>42.808365968132648</v>
      </c>
      <c r="HR200" s="37">
        <f>IF(M$11="x",Toimenpiteet!$E$115,HR97*(Satokasvi!$H$11/1000)+(Satokasvi!$E$28-Satokasvi!$E$7)+IF(M$8="x",Toimenpiteet!$E$29,0)+IF(M$9="x",Toimenpiteet!$E$60,0)+IF(M$10="x",Toimenpiteet!$E$88,0))/(1+$C$13)^HR$61</f>
        <v>41.561520357410338</v>
      </c>
      <c r="HS200" s="37">
        <f>IF(N$11="x",Toimenpiteet!$E$115,HS97*(Satokasvi!$H$11/1000)+(Satokasvi!$E$28-Satokasvi!$E$7)+IF(N$8="x",Toimenpiteet!$E$29,0)+IF(N$9="x",Toimenpiteet!$E$60,0)+IF(N$10="x",Toimenpiteet!$E$88,0))/(1+$C$13)^HS$61</f>
        <v>40.350990638262466</v>
      </c>
      <c r="HT200" s="37">
        <f>IF(O$11="x",Toimenpiteet!$E$115,HT97*(Satokasvi!$H$11/1000)+(Satokasvi!$E$28-Satokasvi!$E$7)+IF(O$8="x",Toimenpiteet!$E$29,0)+IF(O$9="x",Toimenpiteet!$E$60,0)+IF(O$10="x",Toimenpiteet!$E$88,0))/(1+$C$13)^HT$61</f>
        <v>39.17571906627424</v>
      </c>
      <c r="HU200" s="37">
        <f>IF(P$11="x",Toimenpiteet!$E$115,HU97*(Satokasvi!$H$11/1000)+(Satokasvi!$E$28-Satokasvi!$E$7)+IF(P$8="x",Toimenpiteet!$E$29,0)+IF(P$9="x",Toimenpiteet!$E$60,0)+IF(P$10="x",Toimenpiteet!$E$88,0))/(1+$C$13)^HU$61</f>
        <v>38.034678705120619</v>
      </c>
      <c r="HV200" s="37">
        <f>IF(Q$11="x",Toimenpiteet!$E$115,HV97*(Satokasvi!$H$11/1000)+(Satokasvi!$E$28-Satokasvi!$E$7)+IF(Q$8="x",Toimenpiteet!$E$29,0)+IF(Q$9="x",Toimenpiteet!$E$60,0)+IF(Q$10="x",Toimenpiteet!$E$88,0))/(1+$C$13)^HV$61</f>
        <v>36.926872529243319</v>
      </c>
      <c r="HW200" s="37">
        <f>IF(R$11="x",Toimenpiteet!$E$115,HW97*(Satokasvi!$H$11/1000)+(Satokasvi!$E$28-Satokasvi!$E$7)+IF(R$8="x",Toimenpiteet!$E$29,0)+IF(R$9="x",Toimenpiteet!$E$60,0)+IF(R$10="x",Toimenpiteet!$E$88,0))/(1+$C$13)^HW$61</f>
        <v>35.851332552663422</v>
      </c>
      <c r="HX200" s="37">
        <f>IF(S$11="x",Toimenpiteet!$E$115,HX97*(Satokasvi!$H$11/1000)+(Satokasvi!$E$28-Satokasvi!$E$7)+IF(S$8="x",Toimenpiteet!$E$29,0)+IF(S$9="x",Toimenpiteet!$E$60,0)+IF(S$10="x",Toimenpiteet!$E$88,0))/(1+$C$13)^HX$61</f>
        <v>34.807118983168372</v>
      </c>
      <c r="HY200" s="37">
        <f>IF(T$11="x",Toimenpiteet!$E$115,HY97*(Satokasvi!$H$11/1000)+(Satokasvi!$E$28-Satokasvi!$E$7)+IF(T$8="x",Toimenpiteet!$E$29,0)+IF(T$9="x",Toimenpiteet!$E$60,0)+IF(T$10="x",Toimenpiteet!$E$88,0))/(1+$C$13)^HY$61</f>
        <v>33.79331940113434</v>
      </c>
      <c r="HZ200" s="37">
        <f>IF(U$11="x",Toimenpiteet!$E$115,HZ97*(Satokasvi!$H$11/1000)+(Satokasvi!$E$28-Satokasvi!$E$7)+IF(U$8="x",Toimenpiteet!$E$29,0)+IF(U$9="x",Toimenpiteet!$E$60,0)+IF(U$10="x",Toimenpiteet!$E$88,0))/(1+$C$13)^HZ$61</f>
        <v>32.809047962266348</v>
      </c>
      <c r="IA200" s="37">
        <f>IF(V$11="x",Toimenpiteet!$E$115,IA97*(Satokasvi!$H$11/1000)+(Satokasvi!$E$28-Satokasvi!$E$7)+IF(V$8="x",Toimenpiteet!$E$29,0)+IF(V$9="x",Toimenpiteet!$E$60,0)+IF(V$10="x",Toimenpiteet!$E$88,0))/(1+$C$13)^IA$61</f>
        <v>31.853444623559565</v>
      </c>
      <c r="IB200" s="37">
        <f>IF(W$11="x",Toimenpiteet!$E$115,IB97*(Satokasvi!$H$11/1000)+(Satokasvi!$E$28-Satokasvi!$E$7)+IF(W$8="x",Toimenpiteet!$E$29,0)+IF(W$9="x",Toimenpiteet!$E$60,0)+IF(W$10="x",Toimenpiteet!$E$88,0))/(1+$C$13)^IB$61</f>
        <v>30.925674391805405</v>
      </c>
      <c r="IC200" s="37">
        <f>IF(X$11="x",Toimenpiteet!$E$115,IC97*(Satokasvi!$H$11/1000)+(Satokasvi!$E$28-Satokasvi!$E$7)+IF(X$8="x",Toimenpiteet!$E$29,0)+IF(X$9="x",Toimenpiteet!$E$60,0)+IF(X$10="x",Toimenpiteet!$E$88,0))/(1+$C$13)^IC$61</f>
        <v>30.024926593985828</v>
      </c>
      <c r="ID200" s="37">
        <f>IF(Y$11="x",Toimenpiteet!$E$115,ID97*(Satokasvi!$H$11/1000)+(Satokasvi!$E$28-Satokasvi!$E$7)+IF(Y$8="x",Toimenpiteet!$E$29,0)+IF(Y$9="x",Toimenpiteet!$E$60,0)+IF(Y$10="x",Toimenpiteet!$E$88,0))/(1+$C$13)^ID$61</f>
        <v>29.150414168918278</v>
      </c>
      <c r="IE200" s="37">
        <f>IF(Z$11="x",Toimenpiteet!$E$115,IE97*(Satokasvi!$H$11/1000)+(Satokasvi!$E$28-Satokasvi!$E$7)+IF(Z$8="x",Toimenpiteet!$E$29,0)+IF(Z$9="x",Toimenpiteet!$E$60,0)+IF(Z$10="x",Toimenpiteet!$E$88,0))/(1+$C$13)^IE$61</f>
        <v>28.30137297953231</v>
      </c>
      <c r="IF200" s="37">
        <f>IF(AA$11="x",Toimenpiteet!$E$115,IF97*(Satokasvi!$H$11/1000)+(Satokasvi!$E$28-Satokasvi!$E$7)+IF(AA$8="x",Toimenpiteet!$E$29,0)+IF(AA$9="x",Toimenpiteet!$E$60,0)+IF(AA$10="x",Toimenpiteet!$E$88,0))/(1+$C$13)^IF$61</f>
        <v>27.477061145177004</v>
      </c>
      <c r="IH200" s="15">
        <f t="shared" si="162"/>
        <v>41.02241399976031</v>
      </c>
      <c r="II200" s="15">
        <f t="shared" si="163"/>
        <v>82.450086055515456</v>
      </c>
      <c r="IJ200" s="15">
        <f t="shared" si="164"/>
        <v>124.22460809821061</v>
      </c>
      <c r="IK200" s="15">
        <f t="shared" si="165"/>
        <v>166.29063067545346</v>
      </c>
      <c r="IL200" s="15">
        <f t="shared" si="166"/>
        <v>208.59573432935582</v>
      </c>
      <c r="IM200" s="15">
        <f t="shared" si="167"/>
        <v>251.09030587219317</v>
      </c>
      <c r="IN200" s="15">
        <f t="shared" si="168"/>
        <v>293.72741938368574</v>
      </c>
      <c r="IO200" s="15">
        <f t="shared" si="169"/>
        <v>336.46272175981676</v>
      </c>
      <c r="IP200" s="15">
        <f t="shared" si="170"/>
        <v>379.25432264900263</v>
      </c>
      <c r="IQ200" s="15">
        <f t="shared" si="171"/>
        <v>422.06268861713528</v>
      </c>
      <c r="IR200" s="15">
        <f t="shared" si="172"/>
        <v>463.62420897454564</v>
      </c>
      <c r="IS200" s="15">
        <f t="shared" si="173"/>
        <v>503.97519961280813</v>
      </c>
      <c r="IT200" s="15">
        <f t="shared" si="174"/>
        <v>543.15091867908234</v>
      </c>
      <c r="IU200" s="15">
        <f t="shared" si="175"/>
        <v>581.18559738420299</v>
      </c>
      <c r="IV200" s="15">
        <f t="shared" si="176"/>
        <v>618.11246991344626</v>
      </c>
      <c r="IW200" s="15">
        <f t="shared" si="177"/>
        <v>653.96380246610966</v>
      </c>
      <c r="IX200" s="15">
        <f t="shared" si="178"/>
        <v>688.77092144927803</v>
      </c>
      <c r="IY200" s="15">
        <f t="shared" si="179"/>
        <v>722.56424085041238</v>
      </c>
      <c r="IZ200" s="15">
        <f t="shared" si="180"/>
        <v>755.37328881267877</v>
      </c>
      <c r="JA200" s="15">
        <f t="shared" si="181"/>
        <v>787.22673343623831</v>
      </c>
      <c r="JB200" s="15">
        <f t="shared" si="182"/>
        <v>818.15240782804369</v>
      </c>
      <c r="JC200" s="15">
        <f t="shared" si="183"/>
        <v>848.1773344220295</v>
      </c>
      <c r="JD200" s="15">
        <f t="shared" si="184"/>
        <v>877.32774859094775</v>
      </c>
      <c r="JE200" s="15">
        <f t="shared" si="185"/>
        <v>905.62912157048004</v>
      </c>
      <c r="JF200" s="15">
        <f t="shared" si="186"/>
        <v>933.10618271565704</v>
      </c>
    </row>
    <row r="201" spans="214:266" x14ac:dyDescent="0.35">
      <c r="HF201" s="76">
        <f t="shared" si="188"/>
        <v>-0.3888888888888889</v>
      </c>
      <c r="HG201" s="76">
        <f>$HG$75</f>
        <v>7.7777777777777793E-2</v>
      </c>
      <c r="HH201" s="37">
        <f>IF(C$11="x",Toimenpiteet!$E$115,HH98*(Satokasvi!$H$11/1000)+(Satokasvi!$E$28-Satokasvi!$E$7)+IF(C$8="x",Toimenpiteet!$E$29,0)+IF(C$9="x",Toimenpiteet!$E$60,0)+IF(C$10="x",Toimenpiteet!$E$88,0))/(1+$C$13)^HH$61</f>
        <v>41.681649286827337</v>
      </c>
      <c r="HI201" s="37">
        <f>IF(D$11="x",Toimenpiteet!$E$115,HI98*(Satokasvi!$H$11/1000)+(Satokasvi!$E$28-Satokasvi!$E$7)+IF(D$8="x",Toimenpiteet!$E$29,0)+IF(D$9="x",Toimenpiteet!$E$60,0)+IF(D$10="x",Toimenpiteet!$E$88,0))/(1+$C$13)^HI$61</f>
        <v>42.707740574331851</v>
      </c>
      <c r="HJ201" s="37">
        <f>IF(E$11="x",Toimenpiteet!$E$115,HJ98*(Satokasvi!$H$11/1000)+(Satokasvi!$E$28-Satokasvi!$E$7)+IF(E$8="x",Toimenpiteet!$E$29,0)+IF(E$9="x",Toimenpiteet!$E$60,0)+IF(E$10="x",Toimenpiteet!$E$88,0))/(1+$C$13)^HJ$61</f>
        <v>43.6386994969331</v>
      </c>
      <c r="HK201" s="37">
        <f>IF(F$11="x",Toimenpiteet!$E$115,HK98*(Satokasvi!$H$11/1000)+(Satokasvi!$E$28-Satokasvi!$E$7)+IF(F$8="x",Toimenpiteet!$E$29,0)+IF(F$9="x",Toimenpiteet!$E$60,0)+IF(F$10="x",Toimenpiteet!$E$88,0))/(1+$C$13)^HK$61</f>
        <v>44.479197275285458</v>
      </c>
      <c r="HL201" s="37">
        <f>IF(G$11="x",Toimenpiteet!$E$115,HL98*(Satokasvi!$H$11/1000)+(Satokasvi!$E$28-Satokasvi!$E$7)+IF(G$8="x",Toimenpiteet!$E$29,0)+IF(G$9="x",Toimenpiteet!$E$60,0)+IF(G$10="x",Toimenpiteet!$E$88,0))/(1+$C$13)^HL$61</f>
        <v>45.233713724342486</v>
      </c>
      <c r="HM201" s="37">
        <f>IF(H$11="x",Toimenpiteet!$E$115,HM98*(Satokasvi!$H$11/1000)+(Satokasvi!$E$28-Satokasvi!$E$7)+IF(H$8="x",Toimenpiteet!$E$29,0)+IF(H$9="x",Toimenpiteet!$E$60,0)+IF(H$10="x",Toimenpiteet!$E$88,0))/(1+$C$13)^HM$61</f>
        <v>45.906544440437372</v>
      </c>
      <c r="HN201" s="37">
        <f>IF(I$11="x",Toimenpiteet!$E$115,HN98*(Satokasvi!$H$11/1000)+(Satokasvi!$E$28-Satokasvi!$E$7)+IF(I$8="x",Toimenpiteet!$E$29,0)+IF(I$9="x",Toimenpiteet!$E$60,0)+IF(I$10="x",Toimenpiteet!$E$88,0))/(1+$C$13)^HN$61</f>
        <v>46.501807732075214</v>
      </c>
      <c r="HO201" s="37">
        <f>IF(J$11="x",Toimenpiteet!$E$115,HO98*(Satokasvi!$H$11/1000)+(Satokasvi!$E$28-Satokasvi!$E$7)+IF(J$8="x",Toimenpiteet!$E$29,0)+IF(J$9="x",Toimenpiteet!$E$60,0)+IF(J$10="x",Toimenpiteet!$E$88,0))/(1+$C$13)^HO$61</f>
        <v>47.023451303268395</v>
      </c>
      <c r="HP201" s="37">
        <f>IF(K$11="x",Toimenpiteet!$E$115,HP98*(Satokasvi!$H$11/1000)+(Satokasvi!$E$28-Satokasvi!$E$7)+IF(K$8="x",Toimenpiteet!$E$29,0)+IF(K$9="x",Toimenpiteet!$E$60,0)+IF(K$10="x",Toimenpiteet!$E$88,0))/(1+$C$13)^HP$61</f>
        <v>47.475258697952498</v>
      </c>
      <c r="HQ201" s="37">
        <f>IF(L$11="x",Toimenpiteet!$E$115,HQ98*(Satokasvi!$H$11/1000)+(Satokasvi!$E$28-Satokasvi!$E$7)+IF(L$8="x",Toimenpiteet!$E$29,0)+IF(L$9="x",Toimenpiteet!$E$60,0)+IF(L$10="x",Toimenpiteet!$E$88,0))/(1+$C$13)^HQ$61</f>
        <v>47.860855513727657</v>
      </c>
      <c r="HR201" s="37">
        <f>IF(M$11="x",Toimenpiteet!$E$115,HR98*(Satokasvi!$H$11/1000)+(Satokasvi!$E$28-Satokasvi!$E$7)+IF(M$8="x",Toimenpiteet!$E$29,0)+IF(M$9="x",Toimenpiteet!$E$60,0)+IF(M$10="x",Toimenpiteet!$E$88,0))/(1+$C$13)^HR$61</f>
        <v>46.466850013327814</v>
      </c>
      <c r="HS201" s="37">
        <f>IF(N$11="x",Toimenpiteet!$E$115,HS98*(Satokasvi!$H$11/1000)+(Satokasvi!$E$28-Satokasvi!$E$7)+IF(N$8="x",Toimenpiteet!$E$29,0)+IF(N$9="x",Toimenpiteet!$E$60,0)+IF(N$10="x",Toimenpiteet!$E$88,0))/(1+$C$13)^HS$61</f>
        <v>45.113446614881383</v>
      </c>
      <c r="HT201" s="37">
        <f>IF(O$11="x",Toimenpiteet!$E$115,HT98*(Satokasvi!$H$11/1000)+(Satokasvi!$E$28-Satokasvi!$E$7)+IF(O$8="x",Toimenpiteet!$E$29,0)+IF(O$9="x",Toimenpiteet!$E$60,0)+IF(O$10="x",Toimenpiteet!$E$88,0))/(1+$C$13)^HT$61</f>
        <v>43.799462732894547</v>
      </c>
      <c r="HU201" s="37">
        <f>IF(P$11="x",Toimenpiteet!$E$115,HU98*(Satokasvi!$H$11/1000)+(Satokasvi!$E$28-Satokasvi!$E$7)+IF(P$8="x",Toimenpiteet!$E$29,0)+IF(P$9="x",Toimenpiteet!$E$60,0)+IF(P$10="x",Toimenpiteet!$E$88,0))/(1+$C$13)^HU$61</f>
        <v>42.523750226111204</v>
      </c>
      <c r="HV201" s="37">
        <f>IF(Q$11="x",Toimenpiteet!$E$115,HV98*(Satokasvi!$H$11/1000)+(Satokasvi!$E$28-Satokasvi!$E$7)+IF(Q$8="x",Toimenpiteet!$E$29,0)+IF(Q$9="x",Toimenpiteet!$E$60,0)+IF(Q$10="x",Toimenpiteet!$E$88,0))/(1+$C$13)^HV$61</f>
        <v>41.285194394282726</v>
      </c>
      <c r="HW201" s="37">
        <f>IF(R$11="x",Toimenpiteet!$E$115,HW98*(Satokasvi!$H$11/1000)+(Satokasvi!$E$28-Satokasvi!$E$7)+IF(R$8="x",Toimenpiteet!$E$29,0)+IF(R$9="x",Toimenpiteet!$E$60,0)+IF(R$10="x",Toimenpiteet!$E$88,0))/(1+$C$13)^HW$61</f>
        <v>40.082713004157988</v>
      </c>
      <c r="HX201" s="37">
        <f>IF(S$11="x",Toimenpiteet!$E$115,HX98*(Satokasvi!$H$11/1000)+(Satokasvi!$E$28-Satokasvi!$E$7)+IF(S$8="x",Toimenpiteet!$E$29,0)+IF(S$9="x",Toimenpiteet!$E$60,0)+IF(S$10="x",Toimenpiteet!$E$88,0))/(1+$C$13)^HX$61</f>
        <v>38.915255343842709</v>
      </c>
      <c r="HY201" s="37">
        <f>IF(T$11="x",Toimenpiteet!$E$115,HY98*(Satokasvi!$H$11/1000)+(Satokasvi!$E$28-Satokasvi!$E$7)+IF(T$8="x",Toimenpiteet!$E$29,0)+IF(T$9="x",Toimenpiteet!$E$60,0)+IF(T$10="x",Toimenpiteet!$E$88,0))/(1+$C$13)^HY$61</f>
        <v>37.781801304701659</v>
      </c>
      <c r="HZ201" s="37">
        <f>IF(U$11="x",Toimenpiteet!$E$115,HZ98*(Satokasvi!$H$11/1000)+(Satokasvi!$E$28-Satokasvi!$E$7)+IF(U$8="x",Toimenpiteet!$E$29,0)+IF(U$9="x",Toimenpiteet!$E$60,0)+IF(U$10="x",Toimenpiteet!$E$88,0))/(1+$C$13)^HZ$61</f>
        <v>36.681360490001609</v>
      </c>
      <c r="IA201" s="37">
        <f>IF(V$11="x",Toimenpiteet!$E$115,IA98*(Satokasvi!$H$11/1000)+(Satokasvi!$E$28-Satokasvi!$E$7)+IF(V$8="x",Toimenpiteet!$E$29,0)+IF(V$9="x",Toimenpiteet!$E$60,0)+IF(V$10="x",Toimenpiteet!$E$88,0))/(1+$C$13)^IA$61</f>
        <v>35.61297134951613</v>
      </c>
      <c r="IB201" s="37">
        <f>IF(W$11="x",Toimenpiteet!$E$115,IB98*(Satokasvi!$H$11/1000)+(Satokasvi!$E$28-Satokasvi!$E$7)+IF(W$8="x",Toimenpiteet!$E$29,0)+IF(W$9="x",Toimenpiteet!$E$60,0)+IF(W$10="x",Toimenpiteet!$E$88,0))/(1+$C$13)^IB$61</f>
        <v>34.575700339336052</v>
      </c>
      <c r="IC201" s="37">
        <f>IF(X$11="x",Toimenpiteet!$E$115,IC98*(Satokasvi!$H$11/1000)+(Satokasvi!$E$28-Satokasvi!$E$7)+IF(X$8="x",Toimenpiteet!$E$29,0)+IF(X$9="x",Toimenpiteet!$E$60,0)+IF(X$10="x",Toimenpiteet!$E$88,0))/(1+$C$13)^IC$61</f>
        <v>33.568641106151503</v>
      </c>
      <c r="ID201" s="37">
        <f>IF(Y$11="x",Toimenpiteet!$E$115,ID98*(Satokasvi!$H$11/1000)+(Satokasvi!$E$28-Satokasvi!$E$7)+IF(Y$8="x",Toimenpiteet!$E$29,0)+IF(Y$9="x",Toimenpiteet!$E$60,0)+IF(Y$10="x",Toimenpiteet!$E$88,0))/(1+$C$13)^ID$61</f>
        <v>32.59091369529272</v>
      </c>
      <c r="IE201" s="37">
        <f>IF(Z$11="x",Toimenpiteet!$E$115,IE98*(Satokasvi!$H$11/1000)+(Satokasvi!$E$28-Satokasvi!$E$7)+IF(Z$8="x",Toimenpiteet!$E$29,0)+IF(Z$9="x",Toimenpiteet!$E$60,0)+IF(Z$10="x",Toimenpiteet!$E$88,0))/(1+$C$13)^IE$61</f>
        <v>31.641663781837597</v>
      </c>
      <c r="IF201" s="37">
        <f>IF(AA$11="x",Toimenpiteet!$E$115,IF98*(Satokasvi!$H$11/1000)+(Satokasvi!$E$28-Satokasvi!$E$7)+IF(AA$8="x",Toimenpiteet!$E$29,0)+IF(AA$9="x",Toimenpiteet!$E$60,0)+IF(AA$10="x",Toimenpiteet!$E$88,0))/(1+$C$13)^IF$61</f>
        <v>30.720061924114173</v>
      </c>
      <c r="IH201" s="15">
        <f t="shared" si="162"/>
        <v>41.681649286827337</v>
      </c>
      <c r="II201" s="15">
        <f t="shared" si="163"/>
        <v>84.389389861159188</v>
      </c>
      <c r="IJ201" s="15">
        <f t="shared" si="164"/>
        <v>128.0280893580923</v>
      </c>
      <c r="IK201" s="15">
        <f t="shared" si="165"/>
        <v>172.50728663337776</v>
      </c>
      <c r="IL201" s="15">
        <f t="shared" si="166"/>
        <v>217.74100035772025</v>
      </c>
      <c r="IM201" s="15">
        <f t="shared" si="167"/>
        <v>263.64754479815764</v>
      </c>
      <c r="IN201" s="15">
        <f t="shared" si="168"/>
        <v>310.14935253023287</v>
      </c>
      <c r="IO201" s="15">
        <f t="shared" si="169"/>
        <v>357.17280383350129</v>
      </c>
      <c r="IP201" s="15">
        <f t="shared" si="170"/>
        <v>404.64806253145377</v>
      </c>
      <c r="IQ201" s="15">
        <f t="shared" si="171"/>
        <v>452.50891804518142</v>
      </c>
      <c r="IR201" s="15">
        <f t="shared" si="172"/>
        <v>498.97576805850923</v>
      </c>
      <c r="IS201" s="15">
        <f t="shared" si="173"/>
        <v>544.08921467339064</v>
      </c>
      <c r="IT201" s="15">
        <f t="shared" si="174"/>
        <v>587.88867740628518</v>
      </c>
      <c r="IU201" s="15">
        <f t="shared" si="175"/>
        <v>630.41242763239643</v>
      </c>
      <c r="IV201" s="15">
        <f t="shared" si="176"/>
        <v>671.69762202667914</v>
      </c>
      <c r="IW201" s="15">
        <f t="shared" si="177"/>
        <v>711.78033503083714</v>
      </c>
      <c r="IX201" s="15">
        <f t="shared" si="178"/>
        <v>750.6955903746798</v>
      </c>
      <c r="IY201" s="15">
        <f t="shared" si="179"/>
        <v>788.47739167938141</v>
      </c>
      <c r="IZ201" s="15">
        <f t="shared" si="180"/>
        <v>825.15875216938298</v>
      </c>
      <c r="JA201" s="15">
        <f t="shared" si="181"/>
        <v>860.77172351889908</v>
      </c>
      <c r="JB201" s="15">
        <f t="shared" si="182"/>
        <v>895.34742385823517</v>
      </c>
      <c r="JC201" s="15">
        <f t="shared" si="183"/>
        <v>928.91606496438669</v>
      </c>
      <c r="JD201" s="15">
        <f t="shared" si="184"/>
        <v>961.50697865967936</v>
      </c>
      <c r="JE201" s="15">
        <f t="shared" si="185"/>
        <v>993.14864244151693</v>
      </c>
      <c r="JF201" s="15">
        <f t="shared" si="186"/>
        <v>1023.8687043656311</v>
      </c>
    </row>
    <row r="202" spans="214:266" x14ac:dyDescent="0.35">
      <c r="HF202" s="76">
        <f t="shared" si="188"/>
        <v>-0.3888888888888889</v>
      </c>
      <c r="HG202" s="76">
        <f>$HG$76</f>
        <v>0.10000000000000002</v>
      </c>
      <c r="HH202" s="37">
        <f>IF(C$11="x",Toimenpiteet!$E$115,HH99*(Satokasvi!$H$11/1000)+(Satokasvi!$E$28-Satokasvi!$E$7)+IF(C$8="x",Toimenpiteet!$E$29,0)+IF(C$9="x",Toimenpiteet!$E$60,0)+IF(C$10="x",Toimenpiteet!$E$88,0))/(1+$C$13)^HH$61</f>
        <v>42.340884573894314</v>
      </c>
      <c r="HI202" s="37">
        <f>IF(D$11="x",Toimenpiteet!$E$115,HI99*(Satokasvi!$H$11/1000)+(Satokasvi!$E$28-Satokasvi!$E$7)+IF(D$8="x",Toimenpiteet!$E$29,0)+IF(D$9="x",Toimenpiteet!$E$60,0)+IF(D$10="x",Toimenpiteet!$E$88,0))/(1+$C$13)^HI$61</f>
        <v>43.987809092908613</v>
      </c>
      <c r="HJ202" s="37">
        <f>IF(E$11="x",Toimenpiteet!$E$115,HJ99*(Satokasvi!$H$11/1000)+(Satokasvi!$E$28-Satokasvi!$E$7)+IF(E$8="x",Toimenpiteet!$E$29,0)+IF(E$9="x",Toimenpiteet!$E$60,0)+IF(E$10="x",Toimenpiteet!$E$88,0))/(1+$C$13)^HJ$61</f>
        <v>45.502876951171046</v>
      </c>
      <c r="HK202" s="37">
        <f>IF(F$11="x",Toimenpiteet!$E$115,HK99*(Satokasvi!$H$11/1000)+(Satokasvi!$E$28-Satokasvi!$E$7)+IF(F$8="x",Toimenpiteet!$E$29,0)+IF(F$9="x",Toimenpiteet!$E$60,0)+IF(F$10="x",Toimenpiteet!$E$88,0))/(1+$C$13)^HK$61</f>
        <v>46.892371973328075</v>
      </c>
      <c r="HL202" s="37">
        <f>IF(G$11="x",Toimenpiteet!$E$115,HL99*(Satokasvi!$H$11/1000)+(Satokasvi!$E$28-Satokasvi!$E$7)+IF(G$8="x",Toimenpiteet!$E$29,0)+IF(G$9="x",Toimenpiteet!$E$60,0)+IF(G$10="x",Toimenpiteet!$E$88,0))/(1+$C$13)^HL$61</f>
        <v>48.16232379478253</v>
      </c>
      <c r="HM202" s="37">
        <f>IF(H$11="x",Toimenpiteet!$E$115,HM99*(Satokasvi!$H$11/1000)+(Satokasvi!$E$28-Satokasvi!$E$7)+IF(H$8="x",Toimenpiteet!$E$29,0)+IF(H$9="x",Toimenpiteet!$E$60,0)+IF(H$10="x",Toimenpiteet!$E$88,0))/(1+$C$13)^HM$61</f>
        <v>49.318517338037445</v>
      </c>
      <c r="HN202" s="37">
        <f>IF(I$11="x",Toimenpiteet!$E$115,HN99*(Satokasvi!$H$11/1000)+(Satokasvi!$E$28-Satokasvi!$E$7)+IF(I$8="x",Toimenpiteet!$E$29,0)+IF(I$9="x",Toimenpiteet!$E$60,0)+IF(I$10="x",Toimenpiteet!$E$88,0))/(1+$C$13)^HN$61</f>
        <v>50.366501952657806</v>
      </c>
      <c r="HO202" s="37">
        <f>IF(J$11="x",Toimenpiteet!$E$115,HO99*(Satokasvi!$H$11/1000)+(Satokasvi!$E$28-Satokasvi!$E$7)+IF(J$8="x",Toimenpiteet!$E$29,0)+IF(J$9="x",Toimenpiteet!$E$60,0)+IF(J$10="x",Toimenpiteet!$E$88,0))/(1+$C$13)^HO$61</f>
        <v>51.311600230405872</v>
      </c>
      <c r="HP202" s="37">
        <f>IF(K$11="x",Toimenpiteet!$E$115,HP99*(Satokasvi!$H$11/1000)+(Satokasvi!$E$28-Satokasvi!$E$7)+IF(K$8="x",Toimenpiteet!$E$29,0)+IF(K$9="x",Toimenpiteet!$E$60,0)+IF(K$10="x",Toimenpiteet!$E$88,0))/(1+$C$13)^HP$61</f>
        <v>52.15891650671913</v>
      </c>
      <c r="HQ202" s="37">
        <f>IF(L$11="x",Toimenpiteet!$E$115,HQ99*(Satokasvi!$H$11/1000)+(Satokasvi!$E$28-Satokasvi!$E$7)+IF(L$8="x",Toimenpiteet!$E$29,0)+IF(L$9="x",Toimenpiteet!$E$60,0)+IF(L$10="x",Toimenpiteet!$E$88,0))/(1+$C$13)^HQ$61</f>
        <v>52.913345059322701</v>
      </c>
      <c r="HR202" s="37">
        <f>IF(M$11="x",Toimenpiteet!$E$115,HR99*(Satokasvi!$H$11/1000)+(Satokasvi!$E$28-Satokasvi!$E$7)+IF(M$8="x",Toimenpiteet!$E$29,0)+IF(M$9="x",Toimenpiteet!$E$60,0)+IF(M$10="x",Toimenpiteet!$E$88,0))/(1+$C$13)^HR$61</f>
        <v>51.372179669245341</v>
      </c>
      <c r="HS202" s="37">
        <f>IF(N$11="x",Toimenpiteet!$E$115,HS99*(Satokasvi!$H$11/1000)+(Satokasvi!$E$28-Satokasvi!$E$7)+IF(N$8="x",Toimenpiteet!$E$29,0)+IF(N$9="x",Toimenpiteet!$E$60,0)+IF(N$10="x",Toimenpiteet!$E$88,0))/(1+$C$13)^HS$61</f>
        <v>49.875902591500342</v>
      </c>
      <c r="HT202" s="37">
        <f>IF(O$11="x",Toimenpiteet!$E$115,HT99*(Satokasvi!$H$11/1000)+(Satokasvi!$E$28-Satokasvi!$E$7)+IF(O$8="x",Toimenpiteet!$E$29,0)+IF(O$9="x",Toimenpiteet!$E$60,0)+IF(O$10="x",Toimenpiteet!$E$88,0))/(1+$C$13)^HT$61</f>
        <v>48.423206399514896</v>
      </c>
      <c r="HU202" s="37">
        <f>IF(P$11="x",Toimenpiteet!$E$115,HU99*(Satokasvi!$H$11/1000)+(Satokasvi!$E$28-Satokasvi!$E$7)+IF(P$8="x",Toimenpiteet!$E$29,0)+IF(P$9="x",Toimenpiteet!$E$60,0)+IF(P$10="x",Toimenpiteet!$E$88,0))/(1+$C$13)^HU$61</f>
        <v>47.012821747101832</v>
      </c>
      <c r="HV202" s="37">
        <f>IF(Q$11="x",Toimenpiteet!$E$115,HV99*(Satokasvi!$H$11/1000)+(Satokasvi!$E$28-Satokasvi!$E$7)+IF(Q$8="x",Toimenpiteet!$E$29,0)+IF(Q$9="x",Toimenpiteet!$E$60,0)+IF(Q$10="x",Toimenpiteet!$E$88,0))/(1+$C$13)^HV$61</f>
        <v>45.643516259322169</v>
      </c>
      <c r="HW202" s="37">
        <f>IF(R$11="x",Toimenpiteet!$E$115,HW99*(Satokasvi!$H$11/1000)+(Satokasvi!$E$28-Satokasvi!$E$7)+IF(R$8="x",Toimenpiteet!$E$29,0)+IF(R$9="x",Toimenpiteet!$E$60,0)+IF(R$10="x",Toimenpiteet!$E$88,0))/(1+$C$13)^HW$61</f>
        <v>44.314093455652596</v>
      </c>
      <c r="HX202" s="37">
        <f>IF(S$11="x",Toimenpiteet!$E$115,HX99*(Satokasvi!$H$11/1000)+(Satokasvi!$E$28-Satokasvi!$E$7)+IF(S$8="x",Toimenpiteet!$E$29,0)+IF(S$9="x",Toimenpiteet!$E$60,0)+IF(S$10="x",Toimenpiteet!$E$88,0))/(1+$C$13)^HX$61</f>
        <v>43.023391704517081</v>
      </c>
      <c r="HY202" s="37">
        <f>IF(T$11="x",Toimenpiteet!$E$115,HY99*(Satokasvi!$H$11/1000)+(Satokasvi!$E$28-Satokasvi!$E$7)+IF(T$8="x",Toimenpiteet!$E$29,0)+IF(T$9="x",Toimenpiteet!$E$60,0)+IF(T$10="x",Toimenpiteet!$E$88,0))/(1+$C$13)^HY$61</f>
        <v>41.770283208269014</v>
      </c>
      <c r="HZ202" s="37">
        <f>IF(U$11="x",Toimenpiteet!$E$115,HZ99*(Satokasvi!$H$11/1000)+(Satokasvi!$E$28-Satokasvi!$E$7)+IF(U$8="x",Toimenpiteet!$E$29,0)+IF(U$9="x",Toimenpiteet!$E$60,0)+IF(U$10="x",Toimenpiteet!$E$88,0))/(1+$C$13)^HZ$61</f>
        <v>40.553673017736905</v>
      </c>
      <c r="IA202" s="37">
        <f>IF(V$11="x",Toimenpiteet!$E$115,IA99*(Satokasvi!$H$11/1000)+(Satokasvi!$E$28-Satokasvi!$E$7)+IF(V$8="x",Toimenpiteet!$E$29,0)+IF(V$9="x",Toimenpiteet!$E$60,0)+IF(V$10="x",Toimenpiteet!$E$88,0))/(1+$C$13)^IA$61</f>
        <v>39.372498075472727</v>
      </c>
      <c r="IB202" s="37">
        <f>IF(W$11="x",Toimenpiteet!$E$115,IB99*(Satokasvi!$H$11/1000)+(Satokasvi!$E$28-Satokasvi!$E$7)+IF(W$8="x",Toimenpiteet!$E$29,0)+IF(W$9="x",Toimenpiteet!$E$60,0)+IF(W$10="x",Toimenpiteet!$E$88,0))/(1+$C$13)^IB$61</f>
        <v>38.225726286866731</v>
      </c>
      <c r="IC202" s="37">
        <f>IF(X$11="x",Toimenpiteet!$E$115,IC99*(Satokasvi!$H$11/1000)+(Satokasvi!$E$28-Satokasvi!$E$7)+IF(X$8="x",Toimenpiteet!$E$29,0)+IF(X$9="x",Toimenpiteet!$E$60,0)+IF(X$10="x",Toimenpiteet!$E$88,0))/(1+$C$13)^IC$61</f>
        <v>37.11235561831721</v>
      </c>
      <c r="ID202" s="37">
        <f>IF(Y$11="x",Toimenpiteet!$E$115,ID99*(Satokasvi!$H$11/1000)+(Satokasvi!$E$28-Satokasvi!$E$7)+IF(Y$8="x",Toimenpiteet!$E$29,0)+IF(Y$9="x",Toimenpiteet!$E$60,0)+IF(Y$10="x",Toimenpiteet!$E$88,0))/(1+$C$13)^ID$61</f>
        <v>36.031413221667194</v>
      </c>
      <c r="IE202" s="37">
        <f>IF(Z$11="x",Toimenpiteet!$E$115,IE99*(Satokasvi!$H$11/1000)+(Satokasvi!$E$28-Satokasvi!$E$7)+IF(Z$8="x",Toimenpiteet!$E$29,0)+IF(Z$9="x",Toimenpiteet!$E$60,0)+IF(Z$10="x",Toimenpiteet!$E$88,0))/(1+$C$13)^IE$61</f>
        <v>34.981954584142912</v>
      </c>
      <c r="IF202" s="37">
        <f>IF(AA$11="x",Toimenpiteet!$E$115,IF99*(Satokasvi!$H$11/1000)+(Satokasvi!$E$28-Satokasvi!$E$7)+IF(AA$8="x",Toimenpiteet!$E$29,0)+IF(AA$9="x",Toimenpiteet!$E$60,0)+IF(AA$10="x",Toimenpiteet!$E$88,0))/(1+$C$13)^IF$61</f>
        <v>33.963062703051371</v>
      </c>
      <c r="IH202" s="15">
        <f t="shared" si="162"/>
        <v>42.340884573894314</v>
      </c>
      <c r="II202" s="15">
        <f t="shared" si="163"/>
        <v>86.328693666802934</v>
      </c>
      <c r="IJ202" s="15">
        <f t="shared" si="164"/>
        <v>131.83157061797397</v>
      </c>
      <c r="IK202" s="15">
        <f t="shared" si="165"/>
        <v>178.72394259130203</v>
      </c>
      <c r="IL202" s="15">
        <f t="shared" si="166"/>
        <v>226.88626638608457</v>
      </c>
      <c r="IM202" s="15">
        <f t="shared" si="167"/>
        <v>276.20478372412202</v>
      </c>
      <c r="IN202" s="15">
        <f t="shared" si="168"/>
        <v>326.57128567677984</v>
      </c>
      <c r="IO202" s="15">
        <f t="shared" si="169"/>
        <v>377.88288590718571</v>
      </c>
      <c r="IP202" s="15">
        <f t="shared" si="170"/>
        <v>430.04180241390486</v>
      </c>
      <c r="IQ202" s="15">
        <f t="shared" si="171"/>
        <v>482.95514747322756</v>
      </c>
      <c r="IR202" s="15">
        <f t="shared" si="172"/>
        <v>534.32732714247288</v>
      </c>
      <c r="IS202" s="15">
        <f t="shared" si="173"/>
        <v>584.20322973397322</v>
      </c>
      <c r="IT202" s="15">
        <f t="shared" si="174"/>
        <v>632.62643613348814</v>
      </c>
      <c r="IU202" s="15">
        <f t="shared" si="175"/>
        <v>679.63925788058998</v>
      </c>
      <c r="IV202" s="15">
        <f t="shared" si="176"/>
        <v>725.28277413991214</v>
      </c>
      <c r="IW202" s="15">
        <f t="shared" si="177"/>
        <v>769.59686759556473</v>
      </c>
      <c r="IX202" s="15">
        <f t="shared" si="178"/>
        <v>812.62025930008178</v>
      </c>
      <c r="IY202" s="15">
        <f t="shared" si="179"/>
        <v>854.39054250835079</v>
      </c>
      <c r="IZ202" s="15">
        <f t="shared" si="180"/>
        <v>894.94421552608765</v>
      </c>
      <c r="JA202" s="15">
        <f t="shared" si="181"/>
        <v>934.31671360156042</v>
      </c>
      <c r="JB202" s="15">
        <f t="shared" si="182"/>
        <v>972.54243988842711</v>
      </c>
      <c r="JC202" s="15">
        <f t="shared" si="183"/>
        <v>1009.6547955067443</v>
      </c>
      <c r="JD202" s="15">
        <f t="shared" si="184"/>
        <v>1045.6862087284114</v>
      </c>
      <c r="JE202" s="15">
        <f t="shared" si="185"/>
        <v>1080.6681633125543</v>
      </c>
      <c r="JF202" s="15">
        <f t="shared" si="186"/>
        <v>1114.6312260156055</v>
      </c>
    </row>
    <row r="203" spans="214:266" x14ac:dyDescent="0.35">
      <c r="HF203" s="76">
        <f>HF193+($BI$6-$BI$5)/9</f>
        <v>-0.27777777777777779</v>
      </c>
      <c r="HG203" s="76">
        <f>$HG$67</f>
        <v>-0.1</v>
      </c>
      <c r="HH203" s="37">
        <f>IF(C$11="x",Toimenpiteet!$E$115,HH100*(Satokasvi!$H$11/1000)+(Satokasvi!$E$28-Satokasvi!$E$7)+IF(C$8="x",Toimenpiteet!$E$29,0)+IF(C$9="x",Toimenpiteet!$E$60,0)+IF(C$10="x",Toimenpiteet!$E$88,0))/(1+$C$13)^HH$61</f>
        <v>89.805825242718441</v>
      </c>
      <c r="HI203" s="37">
        <f>IF(D$11="x",Toimenpiteet!$E$115,HI100*(Satokasvi!$H$11/1000)+(Satokasvi!$E$28-Satokasvi!$E$7)+IF(D$8="x",Toimenpiteet!$E$29,0)+IF(D$9="x",Toimenpiteet!$E$60,0)+IF(D$10="x",Toimenpiteet!$E$88,0))/(1+$C$13)^HI$61</f>
        <v>83.786303034111526</v>
      </c>
      <c r="HJ203" s="37">
        <f>IF(E$11="x",Toimenpiteet!$E$115,HJ100*(Satokasvi!$H$11/1000)+(Satokasvi!$E$28-Satokasvi!$E$7)+IF(E$8="x",Toimenpiteet!$E$29,0)+IF(E$9="x",Toimenpiteet!$E$60,0)+IF(E$10="x",Toimenpiteet!$E$88,0))/(1+$C$13)^HJ$61</f>
        <v>78.041247061505544</v>
      </c>
      <c r="HK203" s="37">
        <f>IF(F$11="x",Toimenpiteet!$E$115,HK100*(Satokasvi!$H$11/1000)+(Satokasvi!$E$28-Satokasvi!$E$7)+IF(F$8="x",Toimenpiteet!$E$29,0)+IF(F$9="x",Toimenpiteet!$E$60,0)+IF(F$10="x",Toimenpiteet!$E$88,0))/(1+$C$13)^HK$61</f>
        <v>72.559775579781288</v>
      </c>
      <c r="HL203" s="37">
        <f>IF(G$11="x",Toimenpiteet!$E$115,HL100*(Satokasvi!$H$11/1000)+(Satokasvi!$E$28-Satokasvi!$E$7)+IF(G$8="x",Toimenpiteet!$E$29,0)+IF(G$9="x",Toimenpiteet!$E$60,0)+IF(G$10="x",Toimenpiteet!$E$88,0))/(1+$C$13)^HL$61</f>
        <v>67.331407892208347</v>
      </c>
      <c r="HM203" s="37">
        <f>IF(H$11="x",Toimenpiteet!$E$115,HM100*(Satokasvi!$H$11/1000)+(Satokasvi!$E$28-Satokasvi!$E$7)+IF(H$8="x",Toimenpiteet!$E$29,0)+IF(H$9="x",Toimenpiteet!$E$60,0)+IF(H$10="x",Toimenpiteet!$E$88,0))/(1+$C$13)^HM$61</f>
        <v>62.346050219783123</v>
      </c>
      <c r="HN203" s="37">
        <f>IF(I$11="x",Toimenpiteet!$E$115,HN100*(Satokasvi!$H$11/1000)+(Satokasvi!$E$28-Satokasvi!$E$7)+IF(I$8="x",Toimenpiteet!$E$29,0)+IF(I$9="x",Toimenpiteet!$E$60,0)+IF(I$10="x",Toimenpiteet!$E$88,0))/(1+$C$13)^HN$61</f>
        <v>57.593982053487544</v>
      </c>
      <c r="HO203" s="37">
        <f>IF(J$11="x",Toimenpiteet!$E$115,HO100*(Satokasvi!$H$11/1000)+(Satokasvi!$E$28-Satokasvi!$E$7)+IF(J$8="x",Toimenpiteet!$E$29,0)+IF(J$9="x",Toimenpiteet!$E$60,0)+IF(J$10="x",Toimenpiteet!$E$88,0))/(1+$C$13)^HO$61</f>
        <v>53.065842973325687</v>
      </c>
      <c r="HP203" s="37">
        <f>IF(K$11="x",Toimenpiteet!$E$115,HP100*(Satokasvi!$H$11/1000)+(Satokasvi!$E$28-Satokasvi!$E$7)+IF(K$8="x",Toimenpiteet!$E$29,0)+IF(K$9="x",Toimenpiteet!$E$60,0)+IF(K$10="x",Toimenpiteet!$E$88,0))/(1+$C$13)^HP$61</f>
        <v>48.752619918525141</v>
      </c>
      <c r="HQ203" s="37">
        <f>IF(L$11="x",Toimenpiteet!$E$115,HQ100*(Satokasvi!$H$11/1000)+(Satokasvi!$E$28-Satokasvi!$E$7)+IF(L$8="x",Toimenpiteet!$E$29,0)+IF(L$9="x",Toimenpiteet!$E$60,0)+IF(L$10="x",Toimenpiteet!$E$88,0))/(1+$C$13)^HQ$61</f>
        <v>44.645634893803511</v>
      </c>
      <c r="HR203" s="37">
        <f>IF(M$11="x",Toimenpiteet!$E$115,HR100*(Satokasvi!$H$11/1000)+(Satokasvi!$E$28-Satokasvi!$E$7)+IF(M$8="x",Toimenpiteet!$E$29,0)+IF(M$9="x",Toimenpiteet!$E$60,0)+IF(M$10="x",Toimenpiteet!$E$88,0))/(1+$C$13)^HR$61</f>
        <v>43.345276595925739</v>
      </c>
      <c r="HS203" s="37">
        <f>IF(N$11="x",Toimenpiteet!$E$115,HS100*(Satokasvi!$H$11/1000)+(Satokasvi!$E$28-Satokasvi!$E$7)+IF(N$8="x",Toimenpiteet!$E$29,0)+IF(N$9="x",Toimenpiteet!$E$60,0)+IF(N$10="x",Toimenpiteet!$E$88,0))/(1+$C$13)^HS$61</f>
        <v>42.082792811578393</v>
      </c>
      <c r="HT203" s="37">
        <f>IF(O$11="x",Toimenpiteet!$E$115,HT100*(Satokasvi!$H$11/1000)+(Satokasvi!$E$28-Satokasvi!$E$7)+IF(O$8="x",Toimenpiteet!$E$29,0)+IF(O$9="x",Toimenpiteet!$E$60,0)+IF(O$10="x",Toimenpiteet!$E$88,0))/(1+$C$13)^HT$61</f>
        <v>40.857080399590672</v>
      </c>
      <c r="HU203" s="37">
        <f>IF(P$11="x",Toimenpiteet!$E$115,HU100*(Satokasvi!$H$11/1000)+(Satokasvi!$E$28-Satokasvi!$E$7)+IF(P$8="x",Toimenpiteet!$E$29,0)+IF(P$9="x",Toimenpiteet!$E$60,0)+IF(P$10="x",Toimenpiteet!$E$88,0))/(1+$C$13)^HU$61</f>
        <v>39.667068349117152</v>
      </c>
      <c r="HV203" s="37">
        <f>IF(Q$11="x",Toimenpiteet!$E$115,HV100*(Satokasvi!$H$11/1000)+(Satokasvi!$E$28-Satokasvi!$E$7)+IF(Q$8="x",Toimenpiteet!$E$29,0)+IF(Q$9="x",Toimenpiteet!$E$60,0)+IF(Q$10="x",Toimenpiteet!$E$88,0))/(1+$C$13)^HV$61</f>
        <v>38.511716843803057</v>
      </c>
      <c r="HW203" s="37">
        <f>IF(R$11="x",Toimenpiteet!$E$115,HW100*(Satokasvi!$H$11/1000)+(Satokasvi!$E$28-Satokasvi!$E$7)+IF(R$8="x",Toimenpiteet!$E$29,0)+IF(R$9="x",Toimenpiteet!$E$60,0)+IF(R$10="x",Toimenpiteet!$E$88,0))/(1+$C$13)^HW$61</f>
        <v>37.39001635320686</v>
      </c>
      <c r="HX203" s="37">
        <f>IF(S$11="x",Toimenpiteet!$E$115,HX100*(Satokasvi!$H$11/1000)+(Satokasvi!$E$28-Satokasvi!$E$7)+IF(S$8="x",Toimenpiteet!$E$29,0)+IF(S$9="x",Toimenpiteet!$E$60,0)+IF(S$10="x",Toimenpiteet!$E$88,0))/(1+$C$13)^HX$61</f>
        <v>36.30098675068627</v>
      </c>
      <c r="HY203" s="37">
        <f>IF(T$11="x",Toimenpiteet!$E$115,HY100*(Satokasvi!$H$11/1000)+(Satokasvi!$E$28-Satokasvi!$E$7)+IF(T$8="x",Toimenpiteet!$E$29,0)+IF(T$9="x",Toimenpiteet!$E$60,0)+IF(T$10="x",Toimenpiteet!$E$88,0))/(1+$C$13)^HY$61</f>
        <v>35.243676456976964</v>
      </c>
      <c r="HZ203" s="37">
        <f>IF(U$11="x",Toimenpiteet!$E$115,HZ100*(Satokasvi!$H$11/1000)+(Satokasvi!$E$28-Satokasvi!$E$7)+IF(U$8="x",Toimenpiteet!$E$29,0)+IF(U$9="x",Toimenpiteet!$E$60,0)+IF(U$10="x",Toimenpiteet!$E$88,0))/(1+$C$13)^HZ$61</f>
        <v>34.2171616087155</v>
      </c>
      <c r="IA203" s="37">
        <f>IF(V$11="x",Toimenpiteet!$E$115,IA100*(Satokasvi!$H$11/1000)+(Satokasvi!$E$28-Satokasvi!$E$7)+IF(V$8="x",Toimenpiteet!$E$29,0)+IF(V$9="x",Toimenpiteet!$E$60,0)+IF(V$10="x",Toimenpiteet!$E$88,0))/(1+$C$13)^IA$61</f>
        <v>33.220545251180098</v>
      </c>
      <c r="IB203" s="37">
        <f>IF(W$11="x",Toimenpiteet!$E$115,IB100*(Satokasvi!$H$11/1000)+(Satokasvi!$E$28-Satokasvi!$E$7)+IF(W$8="x",Toimenpiteet!$E$29,0)+IF(W$9="x",Toimenpiteet!$E$60,0)+IF(W$10="x",Toimenpiteet!$E$88,0))/(1+$C$13)^IB$61</f>
        <v>32.252956554543786</v>
      </c>
      <c r="IC203" s="37">
        <f>IF(X$11="x",Toimenpiteet!$E$115,IC100*(Satokasvi!$H$11/1000)+(Satokasvi!$E$28-Satokasvi!$E$7)+IF(X$8="x",Toimenpiteet!$E$29,0)+IF(X$9="x",Toimenpiteet!$E$60,0)+IF(X$10="x",Toimenpiteet!$E$88,0))/(1+$C$13)^IC$61</f>
        <v>31.313550052955133</v>
      </c>
      <c r="ID203" s="37">
        <f>IF(Y$11="x",Toimenpiteet!$E$115,ID100*(Satokasvi!$H$11/1000)+(Satokasvi!$E$28-Satokasvi!$E$7)+IF(Y$8="x",Toimenpiteet!$E$29,0)+IF(Y$9="x",Toimenpiteet!$E$60,0)+IF(Y$10="x",Toimenpiteet!$E$88,0))/(1+$C$13)^ID$61</f>
        <v>30.401504905781678</v>
      </c>
      <c r="IE203" s="37">
        <f>IF(Z$11="x",Toimenpiteet!$E$115,IE100*(Satokasvi!$H$11/1000)+(Satokasvi!$E$28-Satokasvi!$E$7)+IF(Z$8="x",Toimenpiteet!$E$29,0)+IF(Z$9="x",Toimenpiteet!$E$60,0)+IF(Z$10="x",Toimenpiteet!$E$88,0))/(1+$C$13)^IE$61</f>
        <v>29.516024180370568</v>
      </c>
      <c r="IF203" s="37">
        <f>IF(AA$11="x",Toimenpiteet!$E$115,IF100*(Satokasvi!$H$11/1000)+(Satokasvi!$E$28-Satokasvi!$E$7)+IF(AA$8="x",Toimenpiteet!$E$29,0)+IF(AA$9="x",Toimenpiteet!$E$60,0)+IF(AA$10="x",Toimenpiteet!$E$88,0))/(1+$C$13)^IF$61</f>
        <v>28.656334155699579</v>
      </c>
      <c r="IH203" s="15">
        <f t="shared" si="162"/>
        <v>89.805825242718441</v>
      </c>
      <c r="II203" s="15">
        <f t="shared" si="163"/>
        <v>173.59212827682995</v>
      </c>
      <c r="IJ203" s="15">
        <f t="shared" si="164"/>
        <v>251.6333753383355</v>
      </c>
      <c r="IK203" s="15">
        <f t="shared" si="165"/>
        <v>324.19315091811677</v>
      </c>
      <c r="IL203" s="15">
        <f t="shared" si="166"/>
        <v>391.52455881032512</v>
      </c>
      <c r="IM203" s="15">
        <f t="shared" si="167"/>
        <v>453.87060903010826</v>
      </c>
      <c r="IN203" s="15">
        <f t="shared" si="168"/>
        <v>511.46459108359579</v>
      </c>
      <c r="IO203" s="15">
        <f t="shared" si="169"/>
        <v>564.53043405692142</v>
      </c>
      <c r="IP203" s="15">
        <f t="shared" si="170"/>
        <v>613.28305397544659</v>
      </c>
      <c r="IQ203" s="15">
        <f t="shared" si="171"/>
        <v>657.9286888692501</v>
      </c>
      <c r="IR203" s="15">
        <f t="shared" si="172"/>
        <v>701.27396546517582</v>
      </c>
      <c r="IS203" s="15">
        <f t="shared" si="173"/>
        <v>743.35675827675425</v>
      </c>
      <c r="IT203" s="15">
        <f t="shared" si="174"/>
        <v>784.21383867634495</v>
      </c>
      <c r="IU203" s="15">
        <f t="shared" si="175"/>
        <v>823.88090702546208</v>
      </c>
      <c r="IV203" s="15">
        <f t="shared" si="176"/>
        <v>862.39262386926509</v>
      </c>
      <c r="IW203" s="15">
        <f t="shared" si="177"/>
        <v>899.78264022247197</v>
      </c>
      <c r="IX203" s="15">
        <f t="shared" si="178"/>
        <v>936.08362697315829</v>
      </c>
      <c r="IY203" s="15">
        <f t="shared" si="179"/>
        <v>971.3273034301352</v>
      </c>
      <c r="IZ203" s="15">
        <f t="shared" si="180"/>
        <v>1005.5444650388507</v>
      </c>
      <c r="JA203" s="15">
        <f t="shared" si="181"/>
        <v>1038.7650102900309</v>
      </c>
      <c r="JB203" s="15">
        <f t="shared" si="182"/>
        <v>1071.0179668445746</v>
      </c>
      <c r="JC203" s="15">
        <f t="shared" si="183"/>
        <v>1102.3315168975298</v>
      </c>
      <c r="JD203" s="15">
        <f t="shared" si="184"/>
        <v>1132.7330218033114</v>
      </c>
      <c r="JE203" s="15">
        <f t="shared" si="185"/>
        <v>1162.249045983682</v>
      </c>
      <c r="JF203" s="15">
        <f t="shared" si="186"/>
        <v>1190.9053801393816</v>
      </c>
    </row>
    <row r="204" spans="214:266" x14ac:dyDescent="0.35">
      <c r="HF204" s="76">
        <f t="shared" ref="HF204:HF212" si="189">HF203</f>
        <v>-0.27777777777777779</v>
      </c>
      <c r="HG204" s="76">
        <f>$HG$68</f>
        <v>-7.7777777777777779E-2</v>
      </c>
      <c r="HH204" s="37">
        <f>IF(C$11="x",Toimenpiteet!$E$115,HH101*(Satokasvi!$H$11/1000)+(Satokasvi!$E$28-Satokasvi!$E$7)+IF(C$8="x",Toimenpiteet!$E$29,0)+IF(C$9="x",Toimenpiteet!$E$60,0)+IF(C$10="x",Toimenpiteet!$E$88,0))/(1+$C$13)^HH$61</f>
        <v>90.584921491070375</v>
      </c>
      <c r="HI204" s="37">
        <f>IF(D$11="x",Toimenpiteet!$E$115,HI101*(Satokasvi!$H$11/1000)+(Satokasvi!$E$28-Satokasvi!$E$7)+IF(D$8="x",Toimenpiteet!$E$29,0)+IF(D$9="x",Toimenpiteet!$E$60,0)+IF(D$10="x",Toimenpiteet!$E$88,0))/(1+$C$13)^HI$61</f>
        <v>85.299111283338505</v>
      </c>
      <c r="HJ204" s="37">
        <f>IF(E$11="x",Toimenpiteet!$E$115,HJ101*(Satokasvi!$H$11/1000)+(Satokasvi!$E$28-Satokasvi!$E$7)+IF(E$8="x",Toimenpiteet!$E$29,0)+IF(E$9="x",Toimenpiteet!$E$60,0)+IF(E$10="x",Toimenpiteet!$E$88,0))/(1+$C$13)^HJ$61</f>
        <v>80.244365871059486</v>
      </c>
      <c r="HK204" s="37">
        <f>IF(F$11="x",Toimenpiteet!$E$115,HK101*(Satokasvi!$H$11/1000)+(Satokasvi!$E$28-Satokasvi!$E$7)+IF(F$8="x",Toimenpiteet!$E$29,0)+IF(F$9="x",Toimenpiteet!$E$60,0)+IF(F$10="x",Toimenpiteet!$E$88,0))/(1+$C$13)^HK$61</f>
        <v>75.411709313831636</v>
      </c>
      <c r="HL204" s="37">
        <f>IF(G$11="x",Toimenpiteet!$E$115,HL101*(Satokasvi!$H$11/1000)+(Satokasvi!$E$28-Satokasvi!$E$7)+IF(G$8="x",Toimenpiteet!$E$29,0)+IF(G$9="x",Toimenpiteet!$E$60,0)+IF(G$10="x",Toimenpiteet!$E$88,0))/(1+$C$13)^HL$61</f>
        <v>70.792492520910258</v>
      </c>
      <c r="HM204" s="37">
        <f>IF(H$11="x",Toimenpiteet!$E$115,HM101*(Satokasvi!$H$11/1000)+(Satokasvi!$E$28-Satokasvi!$E$7)+IF(H$8="x",Toimenpiteet!$E$29,0)+IF(H$9="x",Toimenpiteet!$E$60,0)+IF(H$10="x",Toimenpiteet!$E$88,0))/(1+$C$13)^HM$61</f>
        <v>66.378381826037824</v>
      </c>
      <c r="HN204" s="37">
        <f>IF(I$11="x",Toimenpiteet!$E$115,HN101*(Satokasvi!$H$11/1000)+(Satokasvi!$E$28-Satokasvi!$E$7)+IF(I$8="x",Toimenpiteet!$E$29,0)+IF(I$9="x",Toimenpiteet!$E$60,0)+IF(I$10="x",Toimenpiteet!$E$88,0))/(1+$C$13)^HN$61</f>
        <v>62.161347950539742</v>
      </c>
      <c r="HO204" s="37">
        <f>IF(J$11="x",Toimenpiteet!$E$115,HO101*(Satokasvi!$H$11/1000)+(Satokasvi!$E$28-Satokasvi!$E$7)+IF(J$8="x",Toimenpiteet!$E$29,0)+IF(J$9="x",Toimenpiteet!$E$60,0)+IF(J$10="x",Toimenpiteet!$E$88,0))/(1+$C$13)^HO$61</f>
        <v>58.133655341760871</v>
      </c>
      <c r="HP204" s="37">
        <f>IF(K$11="x",Toimenpiteet!$E$115,HP101*(Satokasvi!$H$11/1000)+(Satokasvi!$E$28-Satokasvi!$E$7)+IF(K$8="x",Toimenpiteet!$E$29,0)+IF(K$9="x",Toimenpiteet!$E$60,0)+IF(K$10="x",Toimenpiteet!$E$88,0))/(1+$C$13)^HP$61</f>
        <v>54.287851874340269</v>
      </c>
      <c r="HQ204" s="37">
        <f>IF(L$11="x",Toimenpiteet!$E$115,HQ101*(Satokasvi!$H$11/1000)+(Satokasvi!$E$28-Satokasvi!$E$7)+IF(L$8="x",Toimenpiteet!$E$29,0)+IF(L$9="x",Toimenpiteet!$E$60,0)+IF(L$10="x",Toimenpiteet!$E$88,0))/(1+$C$13)^HQ$61</f>
        <v>50.616758902234039</v>
      </c>
      <c r="HR204" s="37">
        <f>IF(M$11="x",Toimenpiteet!$E$115,HR101*(Satokasvi!$H$11/1000)+(Satokasvi!$E$28-Satokasvi!$E$7)+IF(M$8="x",Toimenpiteet!$E$29,0)+IF(M$9="x",Toimenpiteet!$E$60,0)+IF(M$10="x",Toimenpiteet!$E$88,0))/(1+$C$13)^HR$61</f>
        <v>49.142484371101006</v>
      </c>
      <c r="HS204" s="37">
        <f>IF(N$11="x",Toimenpiteet!$E$115,HS101*(Satokasvi!$H$11/1000)+(Satokasvi!$E$28-Satokasvi!$E$7)+IF(N$8="x",Toimenpiteet!$E$29,0)+IF(N$9="x",Toimenpiteet!$E$60,0)+IF(N$10="x",Toimenpiteet!$E$88,0))/(1+$C$13)^HS$61</f>
        <v>47.711149874855352</v>
      </c>
      <c r="HT204" s="37">
        <f>IF(O$11="x",Toimenpiteet!$E$115,HT101*(Satokasvi!$H$11/1000)+(Satokasvi!$E$28-Satokasvi!$E$7)+IF(O$8="x",Toimenpiteet!$E$29,0)+IF(O$9="x",Toimenpiteet!$E$60,0)+IF(O$10="x",Toimenpiteet!$E$88,0))/(1+$C$13)^HT$61</f>
        <v>46.321504732869279</v>
      </c>
      <c r="HU204" s="37">
        <f>IF(P$11="x",Toimenpiteet!$E$115,HU101*(Satokasvi!$H$11/1000)+(Satokasvi!$E$28-Satokasvi!$E$7)+IF(P$8="x",Toimenpiteet!$E$29,0)+IF(P$9="x",Toimenpiteet!$E$60,0)+IF(P$10="x",Toimenpiteet!$E$88,0))/(1+$C$13)^HU$61</f>
        <v>44.972334692106088</v>
      </c>
      <c r="HV204" s="37">
        <f>IF(Q$11="x",Toimenpiteet!$E$115,HV101*(Satokasvi!$H$11/1000)+(Satokasvi!$E$28-Satokasvi!$E$7)+IF(Q$8="x",Toimenpiteet!$E$29,0)+IF(Q$9="x",Toimenpiteet!$E$60,0)+IF(Q$10="x",Toimenpiteet!$E$88,0))/(1+$C$13)^HV$61</f>
        <v>43.662460866122416</v>
      </c>
      <c r="HW204" s="37">
        <f>IF(R$11="x",Toimenpiteet!$E$115,HW101*(Satokasvi!$H$11/1000)+(Satokasvi!$E$28-Satokasvi!$E$7)+IF(R$8="x",Toimenpiteet!$E$29,0)+IF(R$9="x",Toimenpiteet!$E$60,0)+IF(R$10="x",Toimenpiteet!$E$88,0))/(1+$C$13)^HW$61</f>
        <v>42.390738704973224</v>
      </c>
      <c r="HX204" s="37">
        <f>IF(S$11="x",Toimenpiteet!$E$115,HX101*(Satokasvi!$H$11/1000)+(Satokasvi!$E$28-Satokasvi!$E$7)+IF(S$8="x",Toimenpiteet!$E$29,0)+IF(S$9="x",Toimenpiteet!$E$60,0)+IF(S$10="x",Toimenpiteet!$E$88,0))/(1+$C$13)^HX$61</f>
        <v>41.156056995119634</v>
      </c>
      <c r="HY204" s="37">
        <f>IF(T$11="x",Toimenpiteet!$E$115,HY101*(Satokasvi!$H$11/1000)+(Satokasvi!$E$28-Satokasvi!$E$7)+IF(T$8="x",Toimenpiteet!$E$29,0)+IF(T$9="x",Toimenpiteet!$E$60,0)+IF(T$10="x",Toimenpiteet!$E$88,0))/(1+$C$13)^HY$61</f>
        <v>39.957336888465662</v>
      </c>
      <c r="HZ204" s="37">
        <f>IF(U$11="x",Toimenpiteet!$E$115,HZ101*(Satokasvi!$H$11/1000)+(Satokasvi!$E$28-Satokasvi!$E$7)+IF(U$8="x",Toimenpiteet!$E$29,0)+IF(U$9="x",Toimenpiteet!$E$60,0)+IF(U$10="x",Toimenpiteet!$E$88,0))/(1+$C$13)^HZ$61</f>
        <v>38.793530959675401</v>
      </c>
      <c r="IA204" s="37">
        <f>IF(V$11="x",Toimenpiteet!$E$115,IA101*(Satokasvi!$H$11/1000)+(Satokasvi!$E$28-Satokasvi!$E$7)+IF(V$8="x",Toimenpiteet!$E$29,0)+IF(V$9="x",Toimenpiteet!$E$60,0)+IF(V$10="x",Toimenpiteet!$E$88,0))/(1+$C$13)^IA$61</f>
        <v>37.663622290946996</v>
      </c>
      <c r="IB204" s="37">
        <f>IF(W$11="x",Toimenpiteet!$E$115,IB101*(Satokasvi!$H$11/1000)+(Satokasvi!$E$28-Satokasvi!$E$7)+IF(W$8="x",Toimenpiteet!$E$29,0)+IF(W$9="x",Toimenpiteet!$E$60,0)+IF(W$10="x",Toimenpiteet!$E$88,0))/(1+$C$13)^IB$61</f>
        <v>36.566623583443686</v>
      </c>
      <c r="IC204" s="37">
        <f>IF(X$11="x",Toimenpiteet!$E$115,IC101*(Satokasvi!$H$11/1000)+(Satokasvi!$E$28-Satokasvi!$E$7)+IF(X$8="x",Toimenpiteet!$E$29,0)+IF(X$9="x",Toimenpiteet!$E$60,0)+IF(X$10="x",Toimenpiteet!$E$88,0))/(1+$C$13)^IC$61</f>
        <v>35.50157629460552</v>
      </c>
      <c r="ID204" s="37">
        <f>IF(Y$11="x",Toimenpiteet!$E$115,ID101*(Satokasvi!$H$11/1000)+(Satokasvi!$E$28-Satokasvi!$E$7)+IF(Y$8="x",Toimenpiteet!$E$29,0)+IF(Y$9="x",Toimenpiteet!$E$60,0)+IF(Y$10="x",Toimenpiteet!$E$88,0))/(1+$C$13)^ID$61</f>
        <v>34.467549800587882</v>
      </c>
      <c r="IE204" s="37">
        <f>IF(Z$11="x",Toimenpiteet!$E$115,IE101*(Satokasvi!$H$11/1000)+(Satokasvi!$E$28-Satokasvi!$E$7)+IF(Z$8="x",Toimenpiteet!$E$29,0)+IF(Z$9="x",Toimenpiteet!$E$60,0)+IF(Z$10="x",Toimenpiteet!$E$88,0))/(1+$C$13)^IE$61</f>
        <v>33.463640583095035</v>
      </c>
      <c r="IF204" s="37">
        <f>IF(AA$11="x",Toimenpiteet!$E$115,IF101*(Satokasvi!$H$11/1000)+(Satokasvi!$E$28-Satokasvi!$E$7)+IF(AA$8="x",Toimenpiteet!$E$29,0)+IF(AA$9="x",Toimenpiteet!$E$60,0)+IF(AA$10="x",Toimenpiteet!$E$88,0))/(1+$C$13)^IF$61</f>
        <v>32.488971439898094</v>
      </c>
      <c r="IH204" s="15">
        <f t="shared" si="162"/>
        <v>90.584921491070375</v>
      </c>
      <c r="II204" s="15">
        <f t="shared" si="163"/>
        <v>175.88403277440887</v>
      </c>
      <c r="IJ204" s="15">
        <f t="shared" si="164"/>
        <v>256.12839864546834</v>
      </c>
      <c r="IK204" s="15">
        <f t="shared" si="165"/>
        <v>331.54010795929997</v>
      </c>
      <c r="IL204" s="15">
        <f t="shared" si="166"/>
        <v>402.3326004802102</v>
      </c>
      <c r="IM204" s="15">
        <f t="shared" si="167"/>
        <v>468.71098230624801</v>
      </c>
      <c r="IN204" s="15">
        <f t="shared" si="168"/>
        <v>530.87233025678779</v>
      </c>
      <c r="IO204" s="15">
        <f t="shared" si="169"/>
        <v>589.0059855985487</v>
      </c>
      <c r="IP204" s="15">
        <f t="shared" si="170"/>
        <v>643.29383747288898</v>
      </c>
      <c r="IQ204" s="15">
        <f t="shared" si="171"/>
        <v>693.91059637512308</v>
      </c>
      <c r="IR204" s="15">
        <f t="shared" si="172"/>
        <v>743.05308074622405</v>
      </c>
      <c r="IS204" s="15">
        <f t="shared" si="173"/>
        <v>790.76423062107938</v>
      </c>
      <c r="IT204" s="15">
        <f t="shared" si="174"/>
        <v>837.08573535394862</v>
      </c>
      <c r="IU204" s="15">
        <f t="shared" si="175"/>
        <v>882.0580700460547</v>
      </c>
      <c r="IV204" s="15">
        <f t="shared" si="176"/>
        <v>925.72053091217708</v>
      </c>
      <c r="IW204" s="15">
        <f t="shared" si="177"/>
        <v>968.11126961715036</v>
      </c>
      <c r="IX204" s="15">
        <f t="shared" si="178"/>
        <v>1009.26732661227</v>
      </c>
      <c r="IY204" s="15">
        <f t="shared" si="179"/>
        <v>1049.2246635007357</v>
      </c>
      <c r="IZ204" s="15">
        <f t="shared" si="180"/>
        <v>1088.018194460411</v>
      </c>
      <c r="JA204" s="15">
        <f t="shared" si="181"/>
        <v>1125.6818167513579</v>
      </c>
      <c r="JB204" s="15">
        <f t="shared" si="182"/>
        <v>1162.2484403348017</v>
      </c>
      <c r="JC204" s="15">
        <f t="shared" si="183"/>
        <v>1197.7500166294071</v>
      </c>
      <c r="JD204" s="15">
        <f t="shared" si="184"/>
        <v>1232.217566429995</v>
      </c>
      <c r="JE204" s="15">
        <f t="shared" si="185"/>
        <v>1265.68120701309</v>
      </c>
      <c r="JF204" s="15">
        <f t="shared" si="186"/>
        <v>1298.170178452988</v>
      </c>
    </row>
    <row r="205" spans="214:266" x14ac:dyDescent="0.35">
      <c r="HF205" s="76">
        <f t="shared" si="189"/>
        <v>-0.27777777777777779</v>
      </c>
      <c r="HG205" s="76">
        <f>$HG$69</f>
        <v>-5.5555555555555552E-2</v>
      </c>
      <c r="HH205" s="37">
        <f>IF(C$11="x",Toimenpiteet!$E$115,HH102*(Satokasvi!$H$11/1000)+(Satokasvi!$E$28-Satokasvi!$E$7)+IF(C$8="x",Toimenpiteet!$E$29,0)+IF(C$9="x",Toimenpiteet!$E$60,0)+IF(C$10="x",Toimenpiteet!$E$88,0))/(1+$C$13)^HH$61</f>
        <v>91.364017739422295</v>
      </c>
      <c r="HI205" s="37">
        <f>IF(D$11="x",Toimenpiteet!$E$115,HI102*(Satokasvi!$H$11/1000)+(Satokasvi!$E$28-Satokasvi!$E$7)+IF(D$8="x",Toimenpiteet!$E$29,0)+IF(D$9="x",Toimenpiteet!$E$60,0)+IF(D$10="x",Toimenpiteet!$E$88,0))/(1+$C$13)^HI$61</f>
        <v>86.811919532565554</v>
      </c>
      <c r="HJ205" s="37">
        <f>IF(E$11="x",Toimenpiteet!$E$115,HJ102*(Satokasvi!$H$11/1000)+(Satokasvi!$E$28-Satokasvi!$E$7)+IF(E$8="x",Toimenpiteet!$E$29,0)+IF(E$9="x",Toimenpiteet!$E$60,0)+IF(E$10="x",Toimenpiteet!$E$88,0))/(1+$C$13)^HJ$61</f>
        <v>82.447484680613371</v>
      </c>
      <c r="HK205" s="37">
        <f>IF(F$11="x",Toimenpiteet!$E$115,HK102*(Satokasvi!$H$11/1000)+(Satokasvi!$E$28-Satokasvi!$E$7)+IF(F$8="x",Toimenpiteet!$E$29,0)+IF(F$9="x",Toimenpiteet!$E$60,0)+IF(F$10="x",Toimenpiteet!$E$88,0))/(1+$C$13)^HK$61</f>
        <v>78.263643047881942</v>
      </c>
      <c r="HL205" s="37">
        <f>IF(G$11="x",Toimenpiteet!$E$115,HL102*(Satokasvi!$H$11/1000)+(Satokasvi!$E$28-Satokasvi!$E$7)+IF(G$8="x",Toimenpiteet!$E$29,0)+IF(G$9="x",Toimenpiteet!$E$60,0)+IF(G$10="x",Toimenpiteet!$E$88,0))/(1+$C$13)^HL$61</f>
        <v>74.253577149612155</v>
      </c>
      <c r="HM205" s="37">
        <f>IF(H$11="x",Toimenpiteet!$E$115,HM102*(Satokasvi!$H$11/1000)+(Satokasvi!$E$28-Satokasvi!$E$7)+IF(H$8="x",Toimenpiteet!$E$29,0)+IF(H$9="x",Toimenpiteet!$E$60,0)+IF(H$10="x",Toimenpiteet!$E$88,0))/(1+$C$13)^HM$61</f>
        <v>70.410713432292425</v>
      </c>
      <c r="HN205" s="37">
        <f>IF(I$11="x",Toimenpiteet!$E$115,HN102*(Satokasvi!$H$11/1000)+(Satokasvi!$E$28-Satokasvi!$E$7)+IF(I$8="x",Toimenpiteet!$E$29,0)+IF(I$9="x",Toimenpiteet!$E$60,0)+IF(I$10="x",Toimenpiteet!$E$88,0))/(1+$C$13)^HN$61</f>
        <v>66.728713847591905</v>
      </c>
      <c r="HO205" s="37">
        <f>IF(J$11="x",Toimenpiteet!$E$115,HO102*(Satokasvi!$H$11/1000)+(Satokasvi!$E$28-Satokasvi!$E$7)+IF(J$8="x",Toimenpiteet!$E$29,0)+IF(J$9="x",Toimenpiteet!$E$60,0)+IF(J$10="x",Toimenpiteet!$E$88,0))/(1+$C$13)^HO$61</f>
        <v>63.201467710195963</v>
      </c>
      <c r="HP205" s="37">
        <f>IF(K$11="x",Toimenpiteet!$E$115,HP102*(Satokasvi!$H$11/1000)+(Satokasvi!$E$28-Satokasvi!$E$7)+IF(K$8="x",Toimenpiteet!$E$29,0)+IF(K$9="x",Toimenpiteet!$E$60,0)+IF(K$10="x",Toimenpiteet!$E$88,0))/(1+$C$13)^HP$61</f>
        <v>59.823083830155312</v>
      </c>
      <c r="HQ205" s="37">
        <f>IF(L$11="x",Toimenpiteet!$E$115,HQ102*(Satokasvi!$H$11/1000)+(Satokasvi!$E$28-Satokasvi!$E$7)+IF(L$8="x",Toimenpiteet!$E$29,0)+IF(L$9="x",Toimenpiteet!$E$60,0)+IF(L$10="x",Toimenpiteet!$E$88,0))/(1+$C$13)^HQ$61</f>
        <v>56.587882910664518</v>
      </c>
      <c r="HR205" s="37">
        <f>IF(M$11="x",Toimenpiteet!$E$115,HR102*(Satokasvi!$H$11/1000)+(Satokasvi!$E$28-Satokasvi!$E$7)+IF(M$8="x",Toimenpiteet!$E$29,0)+IF(M$9="x",Toimenpiteet!$E$60,0)+IF(M$10="x",Toimenpiteet!$E$88,0))/(1+$C$13)^HR$61</f>
        <v>54.939692146276229</v>
      </c>
      <c r="HS205" s="37">
        <f>IF(N$11="x",Toimenpiteet!$E$115,HS102*(Satokasvi!$H$11/1000)+(Satokasvi!$E$28-Satokasvi!$E$7)+IF(N$8="x",Toimenpiteet!$E$29,0)+IF(N$9="x",Toimenpiteet!$E$60,0)+IF(N$10="x",Toimenpiteet!$E$88,0))/(1+$C$13)^HS$61</f>
        <v>53.339506938132274</v>
      </c>
      <c r="HT205" s="37">
        <f>IF(O$11="x",Toimenpiteet!$E$115,HT102*(Satokasvi!$H$11/1000)+(Satokasvi!$E$28-Satokasvi!$E$7)+IF(O$8="x",Toimenpiteet!$E$29,0)+IF(O$9="x",Toimenpiteet!$E$60,0)+IF(O$10="x",Toimenpiteet!$E$88,0))/(1+$C$13)^HT$61</f>
        <v>51.785929066147837</v>
      </c>
      <c r="HU205" s="37">
        <f>IF(P$11="x",Toimenpiteet!$E$115,HU102*(Satokasvi!$H$11/1000)+(Satokasvi!$E$28-Satokasvi!$E$7)+IF(P$8="x",Toimenpiteet!$E$29,0)+IF(P$9="x",Toimenpiteet!$E$60,0)+IF(P$10="x",Toimenpiteet!$E$88,0))/(1+$C$13)^HU$61</f>
        <v>50.277601035094982</v>
      </c>
      <c r="HV205" s="37">
        <f>IF(Q$11="x",Toimenpiteet!$E$115,HV102*(Satokasvi!$H$11/1000)+(Satokasvi!$E$28-Satokasvi!$E$7)+IF(Q$8="x",Toimenpiteet!$E$29,0)+IF(Q$9="x",Toimenpiteet!$E$60,0)+IF(Q$10="x",Toimenpiteet!$E$88,0))/(1+$C$13)^HV$61</f>
        <v>48.813204888441732</v>
      </c>
      <c r="HW205" s="37">
        <f>IF(R$11="x",Toimenpiteet!$E$115,HW102*(Satokasvi!$H$11/1000)+(Satokasvi!$E$28-Satokasvi!$E$7)+IF(R$8="x",Toimenpiteet!$E$29,0)+IF(R$9="x",Toimenpiteet!$E$60,0)+IF(R$10="x",Toimenpiteet!$E$88,0))/(1+$C$13)^HW$61</f>
        <v>47.391461056739551</v>
      </c>
      <c r="HX205" s="37">
        <f>IF(S$11="x",Toimenpiteet!$E$115,HX102*(Satokasvi!$H$11/1000)+(Satokasvi!$E$28-Satokasvi!$E$7)+IF(S$8="x",Toimenpiteet!$E$29,0)+IF(S$9="x",Toimenpiteet!$E$60,0)+IF(S$10="x",Toimenpiteet!$E$88,0))/(1+$C$13)^HX$61</f>
        <v>46.011127239552962</v>
      </c>
      <c r="HY205" s="37">
        <f>IF(T$11="x",Toimenpiteet!$E$115,HY102*(Satokasvi!$H$11/1000)+(Satokasvi!$E$28-Satokasvi!$E$7)+IF(T$8="x",Toimenpiteet!$E$29,0)+IF(T$9="x",Toimenpiteet!$E$60,0)+IF(T$10="x",Toimenpiteet!$E$88,0))/(1+$C$13)^HY$61</f>
        <v>44.670997319954331</v>
      </c>
      <c r="HZ205" s="37">
        <f>IF(U$11="x",Toimenpiteet!$E$115,HZ102*(Satokasvi!$H$11/1000)+(Satokasvi!$E$28-Satokasvi!$E$7)+IF(U$8="x",Toimenpiteet!$E$29,0)+IF(U$9="x",Toimenpiteet!$E$60,0)+IF(U$10="x",Toimenpiteet!$E$88,0))/(1+$C$13)^HZ$61</f>
        <v>43.369900310635273</v>
      </c>
      <c r="IA205" s="37">
        <f>IF(V$11="x",Toimenpiteet!$E$115,IA102*(Satokasvi!$H$11/1000)+(Satokasvi!$E$28-Satokasvi!$E$7)+IF(V$8="x",Toimenpiteet!$E$29,0)+IF(V$9="x",Toimenpiteet!$E$60,0)+IF(V$10="x",Toimenpiteet!$E$88,0))/(1+$C$13)^IA$61</f>
        <v>42.106699330713859</v>
      </c>
      <c r="IB205" s="37">
        <f>IF(W$11="x",Toimenpiteet!$E$115,IB102*(Satokasvi!$H$11/1000)+(Satokasvi!$E$28-Satokasvi!$E$7)+IF(W$8="x",Toimenpiteet!$E$29,0)+IF(W$9="x",Toimenpiteet!$E$60,0)+IF(W$10="x",Toimenpiteet!$E$88,0))/(1+$C$13)^IB$61</f>
        <v>40.880290612343558</v>
      </c>
      <c r="IC205" s="37">
        <f>IF(X$11="x",Toimenpiteet!$E$115,IC102*(Satokasvi!$H$11/1000)+(Satokasvi!$E$28-Satokasvi!$E$7)+IF(X$8="x",Toimenpiteet!$E$29,0)+IF(X$9="x",Toimenpiteet!$E$60,0)+IF(X$10="x",Toimenpiteet!$E$88,0))/(1+$C$13)^IC$61</f>
        <v>39.689602536255876</v>
      </c>
      <c r="ID205" s="37">
        <f>IF(Y$11="x",Toimenpiteet!$E$115,ID102*(Satokasvi!$H$11/1000)+(Satokasvi!$E$28-Satokasvi!$E$7)+IF(Y$8="x",Toimenpiteet!$E$29,0)+IF(Y$9="x",Toimenpiteet!$E$60,0)+IF(Y$10="x",Toimenpiteet!$E$88,0))/(1+$C$13)^ID$61</f>
        <v>38.533594695394051</v>
      </c>
      <c r="IE205" s="37">
        <f>IF(Z$11="x",Toimenpiteet!$E$115,IE102*(Satokasvi!$H$11/1000)+(Satokasvi!$E$28-Satokasvi!$E$7)+IF(Z$8="x",Toimenpiteet!$E$29,0)+IF(Z$9="x",Toimenpiteet!$E$60,0)+IF(Z$10="x",Toimenpiteet!$E$88,0))/(1+$C$13)^IE$61</f>
        <v>37.411256985819477</v>
      </c>
      <c r="IF205" s="37">
        <f>IF(AA$11="x",Toimenpiteet!$E$115,IF102*(Satokasvi!$H$11/1000)+(Satokasvi!$E$28-Satokasvi!$E$7)+IF(AA$8="x",Toimenpiteet!$E$29,0)+IF(AA$9="x",Toimenpiteet!$E$60,0)+IF(AA$10="x",Toimenpiteet!$E$88,0))/(1+$C$13)^IF$61</f>
        <v>36.321608724096578</v>
      </c>
      <c r="IH205" s="15">
        <f t="shared" si="162"/>
        <v>91.364017739422295</v>
      </c>
      <c r="II205" s="15">
        <f t="shared" si="163"/>
        <v>178.17593727198783</v>
      </c>
      <c r="IJ205" s="15">
        <f t="shared" si="164"/>
        <v>260.62342195260123</v>
      </c>
      <c r="IK205" s="15">
        <f t="shared" si="165"/>
        <v>338.88706500048318</v>
      </c>
      <c r="IL205" s="15">
        <f t="shared" si="166"/>
        <v>413.14064215009535</v>
      </c>
      <c r="IM205" s="15">
        <f t="shared" si="167"/>
        <v>483.55135558238777</v>
      </c>
      <c r="IN205" s="15">
        <f t="shared" si="168"/>
        <v>550.28006942997968</v>
      </c>
      <c r="IO205" s="15">
        <f t="shared" si="169"/>
        <v>613.48153714017565</v>
      </c>
      <c r="IP205" s="15">
        <f t="shared" si="170"/>
        <v>673.30462097033092</v>
      </c>
      <c r="IQ205" s="15">
        <f t="shared" si="171"/>
        <v>729.89250388099549</v>
      </c>
      <c r="IR205" s="15">
        <f t="shared" si="172"/>
        <v>784.83219602727172</v>
      </c>
      <c r="IS205" s="15">
        <f t="shared" si="173"/>
        <v>838.17170296540394</v>
      </c>
      <c r="IT205" s="15">
        <f t="shared" si="174"/>
        <v>889.95763203155173</v>
      </c>
      <c r="IU205" s="15">
        <f t="shared" si="175"/>
        <v>940.23523306664674</v>
      </c>
      <c r="IV205" s="15">
        <f t="shared" si="176"/>
        <v>989.0484379550885</v>
      </c>
      <c r="IW205" s="15">
        <f t="shared" si="177"/>
        <v>1036.4398990118279</v>
      </c>
      <c r="IX205" s="15">
        <f t="shared" si="178"/>
        <v>1082.4510262513809</v>
      </c>
      <c r="IY205" s="15">
        <f t="shared" si="179"/>
        <v>1127.1220235713351</v>
      </c>
      <c r="IZ205" s="15">
        <f t="shared" si="180"/>
        <v>1170.4919238819705</v>
      </c>
      <c r="JA205" s="15">
        <f t="shared" si="181"/>
        <v>1212.5986232126843</v>
      </c>
      <c r="JB205" s="15">
        <f t="shared" si="182"/>
        <v>1253.4789138250278</v>
      </c>
      <c r="JC205" s="15">
        <f t="shared" si="183"/>
        <v>1293.1685163612838</v>
      </c>
      <c r="JD205" s="15">
        <f t="shared" si="184"/>
        <v>1331.7021110566777</v>
      </c>
      <c r="JE205" s="15">
        <f t="shared" si="185"/>
        <v>1369.1133680424973</v>
      </c>
      <c r="JF205" s="15">
        <f t="shared" si="186"/>
        <v>1405.434976766594</v>
      </c>
    </row>
    <row r="206" spans="214:266" x14ac:dyDescent="0.35">
      <c r="HF206" s="76">
        <f t="shared" si="189"/>
        <v>-0.27777777777777779</v>
      </c>
      <c r="HG206" s="76">
        <f>$HG$70</f>
        <v>-3.3333333333333326E-2</v>
      </c>
      <c r="HH206" s="37">
        <f>IF(C$11="x",Toimenpiteet!$E$115,HH103*(Satokasvi!$H$11/1000)+(Satokasvi!$E$28-Satokasvi!$E$7)+IF(C$8="x",Toimenpiteet!$E$29,0)+IF(C$9="x",Toimenpiteet!$E$60,0)+IF(C$10="x",Toimenpiteet!$E$88,0))/(1+$C$13)^HH$61</f>
        <v>92.143113987774157</v>
      </c>
      <c r="HI206" s="37">
        <f>IF(D$11="x",Toimenpiteet!$E$115,HI103*(Satokasvi!$H$11/1000)+(Satokasvi!$E$28-Satokasvi!$E$7)+IF(D$8="x",Toimenpiteet!$E$29,0)+IF(D$9="x",Toimenpiteet!$E$60,0)+IF(D$10="x",Toimenpiteet!$E$88,0))/(1+$C$13)^HI$61</f>
        <v>88.324727781792532</v>
      </c>
      <c r="HJ206" s="37">
        <f>IF(E$11="x",Toimenpiteet!$E$115,HJ103*(Satokasvi!$H$11/1000)+(Satokasvi!$E$28-Satokasvi!$E$7)+IF(E$8="x",Toimenpiteet!$E$29,0)+IF(E$9="x",Toimenpiteet!$E$60,0)+IF(E$10="x",Toimenpiteet!$E$88,0))/(1+$C$13)^HJ$61</f>
        <v>84.650603490167256</v>
      </c>
      <c r="HK206" s="37">
        <f>IF(F$11="x",Toimenpiteet!$E$115,HK103*(Satokasvi!$H$11/1000)+(Satokasvi!$E$28-Satokasvi!$E$7)+IF(F$8="x",Toimenpiteet!$E$29,0)+IF(F$9="x",Toimenpiteet!$E$60,0)+IF(F$10="x",Toimenpiteet!$E$88,0))/(1+$C$13)^HK$61</f>
        <v>81.115576781932347</v>
      </c>
      <c r="HL206" s="37">
        <f>IF(G$11="x",Toimenpiteet!$E$115,HL103*(Satokasvi!$H$11/1000)+(Satokasvi!$E$28-Satokasvi!$E$7)+IF(G$8="x",Toimenpiteet!$E$29,0)+IF(G$9="x",Toimenpiteet!$E$60,0)+IF(G$10="x",Toimenpiteet!$E$88,0))/(1+$C$13)^HL$61</f>
        <v>77.714661778314053</v>
      </c>
      <c r="HM206" s="37">
        <f>IF(H$11="x",Toimenpiteet!$E$115,HM103*(Satokasvi!$H$11/1000)+(Satokasvi!$E$28-Satokasvi!$E$7)+IF(H$8="x",Toimenpiteet!$E$29,0)+IF(H$9="x",Toimenpiteet!$E$60,0)+IF(H$10="x",Toimenpiteet!$E$88,0))/(1+$C$13)^HM$61</f>
        <v>74.443045038547083</v>
      </c>
      <c r="HN206" s="37">
        <f>IF(I$11="x",Toimenpiteet!$E$115,HN103*(Satokasvi!$H$11/1000)+(Satokasvi!$E$28-Satokasvi!$E$7)+IF(I$8="x",Toimenpiteet!$E$29,0)+IF(I$9="x",Toimenpiteet!$E$60,0)+IF(I$10="x",Toimenpiteet!$E$88,0))/(1+$C$13)^HN$61</f>
        <v>71.296079744644103</v>
      </c>
      <c r="HO206" s="37">
        <f>IF(J$11="x",Toimenpiteet!$E$115,HO103*(Satokasvi!$H$11/1000)+(Satokasvi!$E$28-Satokasvi!$E$7)+IF(J$8="x",Toimenpiteet!$E$29,0)+IF(J$9="x",Toimenpiteet!$E$60,0)+IF(J$10="x",Toimenpiteet!$E$88,0))/(1+$C$13)^HO$61</f>
        <v>68.269280078631141</v>
      </c>
      <c r="HP206" s="37">
        <f>IF(K$11="x",Toimenpiteet!$E$115,HP103*(Satokasvi!$H$11/1000)+(Satokasvi!$E$28-Satokasvi!$E$7)+IF(K$8="x",Toimenpiteet!$E$29,0)+IF(K$9="x",Toimenpiteet!$E$60,0)+IF(K$10="x",Toimenpiteet!$E$88,0))/(1+$C$13)^HP$61</f>
        <v>65.358315785970404</v>
      </c>
      <c r="HQ206" s="37">
        <f>IF(L$11="x",Toimenpiteet!$E$115,HQ103*(Satokasvi!$H$11/1000)+(Satokasvi!$E$28-Satokasvi!$E$7)+IF(L$8="x",Toimenpiteet!$E$29,0)+IF(L$9="x",Toimenpiteet!$E$60,0)+IF(L$10="x",Toimenpiteet!$E$88,0))/(1+$C$13)^HQ$61</f>
        <v>62.559006919095047</v>
      </c>
      <c r="HR206" s="37">
        <f>IF(M$11="x",Toimenpiteet!$E$115,HR103*(Satokasvi!$H$11/1000)+(Satokasvi!$E$28-Satokasvi!$E$7)+IF(M$8="x",Toimenpiteet!$E$29,0)+IF(M$9="x",Toimenpiteet!$E$60,0)+IF(M$10="x",Toimenpiteet!$E$88,0))/(1+$C$13)^HR$61</f>
        <v>60.736899921451496</v>
      </c>
      <c r="HS206" s="37">
        <f>IF(N$11="x",Toimenpiteet!$E$115,HS103*(Satokasvi!$H$11/1000)+(Satokasvi!$E$28-Satokasvi!$E$7)+IF(N$8="x",Toimenpiteet!$E$29,0)+IF(N$9="x",Toimenpiteet!$E$60,0)+IF(N$10="x",Toimenpiteet!$E$88,0))/(1+$C$13)^HS$61</f>
        <v>58.967864001409232</v>
      </c>
      <c r="HT206" s="37">
        <f>IF(O$11="x",Toimenpiteet!$E$115,HT103*(Satokasvi!$H$11/1000)+(Satokasvi!$E$28-Satokasvi!$E$7)+IF(O$8="x",Toimenpiteet!$E$29,0)+IF(O$9="x",Toimenpiteet!$E$60,0)+IF(O$10="x",Toimenpiteet!$E$88,0))/(1+$C$13)^HT$61</f>
        <v>57.250353399426437</v>
      </c>
      <c r="HU206" s="37">
        <f>IF(P$11="x",Toimenpiteet!$E$115,HU103*(Satokasvi!$H$11/1000)+(Satokasvi!$E$28-Satokasvi!$E$7)+IF(P$8="x",Toimenpiteet!$E$29,0)+IF(P$9="x",Toimenpiteet!$E$60,0)+IF(P$10="x",Toimenpiteet!$E$88,0))/(1+$C$13)^HU$61</f>
        <v>55.582867378083918</v>
      </c>
      <c r="HV206" s="37">
        <f>IF(Q$11="x",Toimenpiteet!$E$115,HV103*(Satokasvi!$H$11/1000)+(Satokasvi!$E$28-Satokasvi!$E$7)+IF(Q$8="x",Toimenpiteet!$E$29,0)+IF(Q$9="x",Toimenpiteet!$E$60,0)+IF(Q$10="x",Toimenpiteet!$E$88,0))/(1+$C$13)^HV$61</f>
        <v>53.963948910761083</v>
      </c>
      <c r="HW206" s="37">
        <f>IF(R$11="x",Toimenpiteet!$E$115,HW103*(Satokasvi!$H$11/1000)+(Satokasvi!$E$28-Satokasvi!$E$7)+IF(R$8="x",Toimenpiteet!$E$29,0)+IF(R$9="x",Toimenpiteet!$E$60,0)+IF(R$10="x",Toimenpiteet!$E$88,0))/(1+$C$13)^HW$61</f>
        <v>52.392183408505915</v>
      </c>
      <c r="HX206" s="37">
        <f>IF(S$11="x",Toimenpiteet!$E$115,HX103*(Satokasvi!$H$11/1000)+(Satokasvi!$E$28-Satokasvi!$E$7)+IF(S$8="x",Toimenpiteet!$E$29,0)+IF(S$9="x",Toimenpiteet!$E$60,0)+IF(S$10="x",Toimenpiteet!$E$88,0))/(1+$C$13)^HX$61</f>
        <v>50.866197483986326</v>
      </c>
      <c r="HY206" s="37">
        <f>IF(T$11="x",Toimenpiteet!$E$115,HY103*(Satokasvi!$H$11/1000)+(Satokasvi!$E$28-Satokasvi!$E$7)+IF(T$8="x",Toimenpiteet!$E$29,0)+IF(T$9="x",Toimenpiteet!$E$60,0)+IF(T$10="x",Toimenpiteet!$E$88,0))/(1+$C$13)^HY$61</f>
        <v>49.384657751443029</v>
      </c>
      <c r="HZ206" s="37">
        <f>IF(U$11="x",Toimenpiteet!$E$115,HZ103*(Satokasvi!$H$11/1000)+(Satokasvi!$E$28-Satokasvi!$E$7)+IF(U$8="x",Toimenpiteet!$E$29,0)+IF(U$9="x",Toimenpiteet!$E$60,0)+IF(U$10="x",Toimenpiteet!$E$88,0))/(1+$C$13)^HZ$61</f>
        <v>47.946269661595174</v>
      </c>
      <c r="IA206" s="37">
        <f>IF(V$11="x",Toimenpiteet!$E$115,IA103*(Satokasvi!$H$11/1000)+(Satokasvi!$E$28-Satokasvi!$E$7)+IF(V$8="x",Toimenpiteet!$E$29,0)+IF(V$9="x",Toimenpiteet!$E$60,0)+IF(V$10="x",Toimenpiteet!$E$88,0))/(1+$C$13)^IA$61</f>
        <v>46.549776370480757</v>
      </c>
      <c r="IB206" s="37">
        <f>IF(W$11="x",Toimenpiteet!$E$115,IB103*(Satokasvi!$H$11/1000)+(Satokasvi!$E$28-Satokasvi!$E$7)+IF(W$8="x",Toimenpiteet!$E$29,0)+IF(W$9="x",Toimenpiteet!$E$60,0)+IF(W$10="x",Toimenpiteet!$E$88,0))/(1+$C$13)^IB$61</f>
        <v>45.193957641243458</v>
      </c>
      <c r="IC206" s="37">
        <f>IF(X$11="x",Toimenpiteet!$E$115,IC103*(Satokasvi!$H$11/1000)+(Satokasvi!$E$28-Satokasvi!$E$7)+IF(X$8="x",Toimenpiteet!$E$29,0)+IF(X$9="x",Toimenpiteet!$E$60,0)+IF(X$10="x",Toimenpiteet!$E$88,0))/(1+$C$13)^IC$61</f>
        <v>43.877628777906267</v>
      </c>
      <c r="ID206" s="37">
        <f>IF(Y$11="x",Toimenpiteet!$E$115,ID103*(Satokasvi!$H$11/1000)+(Satokasvi!$E$28-Satokasvi!$E$7)+IF(Y$8="x",Toimenpiteet!$E$29,0)+IF(Y$9="x",Toimenpiteet!$E$60,0)+IF(Y$10="x",Toimenpiteet!$E$88,0))/(1+$C$13)^ID$61</f>
        <v>42.599639590200255</v>
      </c>
      <c r="IE206" s="37">
        <f>IF(Z$11="x",Toimenpiteet!$E$115,IE103*(Satokasvi!$H$11/1000)+(Satokasvi!$E$28-Satokasvi!$E$7)+IF(Z$8="x",Toimenpiteet!$E$29,0)+IF(Z$9="x",Toimenpiteet!$E$60,0)+IF(Z$10="x",Toimenpiteet!$E$88,0))/(1+$C$13)^IE$61</f>
        <v>41.358873388543941</v>
      </c>
      <c r="IF206" s="37">
        <f>IF(AA$11="x",Toimenpiteet!$E$115,IF103*(Satokasvi!$H$11/1000)+(Satokasvi!$E$28-Satokasvi!$E$7)+IF(AA$8="x",Toimenpiteet!$E$29,0)+IF(AA$9="x",Toimenpiteet!$E$60,0)+IF(AA$10="x",Toimenpiteet!$E$88,0))/(1+$C$13)^IF$61</f>
        <v>40.15424600829509</v>
      </c>
      <c r="IH206" s="15">
        <f t="shared" si="162"/>
        <v>92.143113987774157</v>
      </c>
      <c r="II206" s="15">
        <f t="shared" si="163"/>
        <v>180.46784176956669</v>
      </c>
      <c r="IJ206" s="15">
        <f t="shared" si="164"/>
        <v>265.11844525973396</v>
      </c>
      <c r="IK206" s="15">
        <f t="shared" si="165"/>
        <v>346.23402204166632</v>
      </c>
      <c r="IL206" s="15">
        <f t="shared" si="166"/>
        <v>423.94868381998037</v>
      </c>
      <c r="IM206" s="15">
        <f t="shared" si="167"/>
        <v>498.39172885852747</v>
      </c>
      <c r="IN206" s="15">
        <f t="shared" si="168"/>
        <v>569.68780860317156</v>
      </c>
      <c r="IO206" s="15">
        <f t="shared" si="169"/>
        <v>637.9570886818027</v>
      </c>
      <c r="IP206" s="15">
        <f t="shared" si="170"/>
        <v>703.31540446777308</v>
      </c>
      <c r="IQ206" s="15">
        <f t="shared" si="171"/>
        <v>765.87441138686813</v>
      </c>
      <c r="IR206" s="15">
        <f t="shared" si="172"/>
        <v>826.61131130831961</v>
      </c>
      <c r="IS206" s="15">
        <f t="shared" si="173"/>
        <v>885.57917530972884</v>
      </c>
      <c r="IT206" s="15">
        <f t="shared" si="174"/>
        <v>942.82952870915528</v>
      </c>
      <c r="IU206" s="15">
        <f t="shared" si="175"/>
        <v>998.41239608723924</v>
      </c>
      <c r="IV206" s="15">
        <f t="shared" si="176"/>
        <v>1052.3763449980004</v>
      </c>
      <c r="IW206" s="15">
        <f t="shared" si="177"/>
        <v>1104.7685284065062</v>
      </c>
      <c r="IX206" s="15">
        <f t="shared" si="178"/>
        <v>1155.6347258904925</v>
      </c>
      <c r="IY206" s="15">
        <f t="shared" si="179"/>
        <v>1205.0193836419355</v>
      </c>
      <c r="IZ206" s="15">
        <f t="shared" si="180"/>
        <v>1252.9656533035306</v>
      </c>
      <c r="JA206" s="15">
        <f t="shared" si="181"/>
        <v>1299.5154296740113</v>
      </c>
      <c r="JB206" s="15">
        <f t="shared" si="182"/>
        <v>1344.7093873152548</v>
      </c>
      <c r="JC206" s="15">
        <f t="shared" si="183"/>
        <v>1388.5870160931611</v>
      </c>
      <c r="JD206" s="15">
        <f t="shared" si="184"/>
        <v>1431.1866556833613</v>
      </c>
      <c r="JE206" s="15">
        <f t="shared" si="185"/>
        <v>1472.5455290719053</v>
      </c>
      <c r="JF206" s="15">
        <f t="shared" si="186"/>
        <v>1512.6997750802004</v>
      </c>
    </row>
    <row r="207" spans="214:266" x14ac:dyDescent="0.35">
      <c r="HF207" s="76">
        <f t="shared" si="189"/>
        <v>-0.27777777777777779</v>
      </c>
      <c r="HG207" s="76">
        <f>$HG$71</f>
        <v>-1.1111111111111103E-2</v>
      </c>
      <c r="HH207" s="37">
        <f>IF(C$11="x",Toimenpiteet!$E$115,HH104*(Satokasvi!$H$11/1000)+(Satokasvi!$E$28-Satokasvi!$E$7)+IF(C$8="x",Toimenpiteet!$E$29,0)+IF(C$9="x",Toimenpiteet!$E$60,0)+IF(C$10="x",Toimenpiteet!$E$88,0))/(1+$C$13)^HH$61</f>
        <v>92.922210236126148</v>
      </c>
      <c r="HI207" s="37">
        <f>IF(D$11="x",Toimenpiteet!$E$115,HI104*(Satokasvi!$H$11/1000)+(Satokasvi!$E$28-Satokasvi!$E$7)+IF(D$8="x",Toimenpiteet!$E$29,0)+IF(D$9="x",Toimenpiteet!$E$60,0)+IF(D$10="x",Toimenpiteet!$E$88,0))/(1+$C$13)^HI$61</f>
        <v>89.837536031019525</v>
      </c>
      <c r="HJ207" s="37">
        <f>IF(E$11="x",Toimenpiteet!$E$115,HJ104*(Satokasvi!$H$11/1000)+(Satokasvi!$E$28-Satokasvi!$E$7)+IF(E$8="x",Toimenpiteet!$E$29,0)+IF(E$9="x",Toimenpiteet!$E$60,0)+IF(E$10="x",Toimenpiteet!$E$88,0))/(1+$C$13)^HJ$61</f>
        <v>86.853722299721142</v>
      </c>
      <c r="HK207" s="37">
        <f>IF(F$11="x",Toimenpiteet!$E$115,HK104*(Satokasvi!$H$11/1000)+(Satokasvi!$E$28-Satokasvi!$E$7)+IF(F$8="x",Toimenpiteet!$E$29,0)+IF(F$9="x",Toimenpiteet!$E$60,0)+IF(F$10="x",Toimenpiteet!$E$88,0))/(1+$C$13)^HK$61</f>
        <v>83.96751051598271</v>
      </c>
      <c r="HL207" s="37">
        <f>IF(G$11="x",Toimenpiteet!$E$115,HL104*(Satokasvi!$H$11/1000)+(Satokasvi!$E$28-Satokasvi!$E$7)+IF(G$8="x",Toimenpiteet!$E$29,0)+IF(G$9="x",Toimenpiteet!$E$60,0)+IF(G$10="x",Toimenpiteet!$E$88,0))/(1+$C$13)^HL$61</f>
        <v>81.175746407015964</v>
      </c>
      <c r="HM207" s="37">
        <f>IF(H$11="x",Toimenpiteet!$E$115,HM104*(Satokasvi!$H$11/1000)+(Satokasvi!$E$28-Satokasvi!$E$7)+IF(H$8="x",Toimenpiteet!$E$29,0)+IF(H$9="x",Toimenpiteet!$E$60,0)+IF(H$10="x",Toimenpiteet!$E$88,0))/(1+$C$13)^HM$61</f>
        <v>78.475376644801685</v>
      </c>
      <c r="HN207" s="37">
        <f>IF(I$11="x",Toimenpiteet!$E$115,HN104*(Satokasvi!$H$11/1000)+(Satokasvi!$E$28-Satokasvi!$E$7)+IF(I$8="x",Toimenpiteet!$E$29,0)+IF(I$9="x",Toimenpiteet!$E$60,0)+IF(I$10="x",Toimenpiteet!$E$88,0))/(1+$C$13)^HN$61</f>
        <v>75.863445641696259</v>
      </c>
      <c r="HO207" s="37">
        <f>IF(J$11="x",Toimenpiteet!$E$115,HO104*(Satokasvi!$H$11/1000)+(Satokasvi!$E$28-Satokasvi!$E$7)+IF(J$8="x",Toimenpiteet!$E$29,0)+IF(J$9="x",Toimenpiteet!$E$60,0)+IF(J$10="x",Toimenpiteet!$E$88,0))/(1+$C$13)^HO$61</f>
        <v>73.337092447066283</v>
      </c>
      <c r="HP207" s="37">
        <f>IF(K$11="x",Toimenpiteet!$E$115,HP104*(Satokasvi!$H$11/1000)+(Satokasvi!$E$28-Satokasvi!$E$7)+IF(K$8="x",Toimenpiteet!$E$29,0)+IF(K$9="x",Toimenpiteet!$E$60,0)+IF(K$10="x",Toimenpiteet!$E$88,0))/(1+$C$13)^HP$61</f>
        <v>70.893547741785497</v>
      </c>
      <c r="HQ207" s="37">
        <f>IF(L$11="x",Toimenpiteet!$E$115,HQ104*(Satokasvi!$H$11/1000)+(Satokasvi!$E$28-Satokasvi!$E$7)+IF(L$8="x",Toimenpiteet!$E$29,0)+IF(L$9="x",Toimenpiteet!$E$60,0)+IF(L$10="x",Toimenpiteet!$E$88,0))/(1+$C$13)^HQ$61</f>
        <v>68.530130927525576</v>
      </c>
      <c r="HR207" s="37">
        <f>IF(M$11="x",Toimenpiteet!$E$115,HR104*(Satokasvi!$H$11/1000)+(Satokasvi!$E$28-Satokasvi!$E$7)+IF(M$8="x",Toimenpiteet!$E$29,0)+IF(M$9="x",Toimenpiteet!$E$60,0)+IF(M$10="x",Toimenpiteet!$E$88,0))/(1+$C$13)^HR$61</f>
        <v>66.534107696626762</v>
      </c>
      <c r="HS207" s="37">
        <f>IF(N$11="x",Toimenpiteet!$E$115,HS104*(Satokasvi!$H$11/1000)+(Satokasvi!$E$28-Satokasvi!$E$7)+IF(N$8="x",Toimenpiteet!$E$29,0)+IF(N$9="x",Toimenpiteet!$E$60,0)+IF(N$10="x",Toimenpiteet!$E$88,0))/(1+$C$13)^HS$61</f>
        <v>64.596221064686191</v>
      </c>
      <c r="HT207" s="37">
        <f>IF(O$11="x",Toimenpiteet!$E$115,HT104*(Satokasvi!$H$11/1000)+(Satokasvi!$E$28-Satokasvi!$E$7)+IF(O$8="x",Toimenpiteet!$E$29,0)+IF(O$9="x",Toimenpiteet!$E$60,0)+IF(O$10="x",Toimenpiteet!$E$88,0))/(1+$C$13)^HT$61</f>
        <v>62.714777732705045</v>
      </c>
      <c r="HU207" s="37">
        <f>IF(P$11="x",Toimenpiteet!$E$115,HU104*(Satokasvi!$H$11/1000)+(Satokasvi!$E$28-Satokasvi!$E$7)+IF(P$8="x",Toimenpiteet!$E$29,0)+IF(P$9="x",Toimenpiteet!$E$60,0)+IF(P$10="x",Toimenpiteet!$E$88,0))/(1+$C$13)^HU$61</f>
        <v>60.888133721072847</v>
      </c>
      <c r="HV207" s="37">
        <f>IF(Q$11="x",Toimenpiteet!$E$115,HV104*(Satokasvi!$H$11/1000)+(Satokasvi!$E$28-Satokasvi!$E$7)+IF(Q$8="x",Toimenpiteet!$E$29,0)+IF(Q$9="x",Toimenpiteet!$E$60,0)+IF(Q$10="x",Toimenpiteet!$E$88,0))/(1+$C$13)^HV$61</f>
        <v>59.114692933080434</v>
      </c>
      <c r="HW207" s="37">
        <f>IF(R$11="x",Toimenpiteet!$E$115,HW104*(Satokasvi!$H$11/1000)+(Satokasvi!$E$28-Satokasvi!$E$7)+IF(R$8="x",Toimenpiteet!$E$29,0)+IF(R$9="x",Toimenpiteet!$E$60,0)+IF(R$10="x",Toimenpiteet!$E$88,0))/(1+$C$13)^HW$61</f>
        <v>57.392905760272278</v>
      </c>
      <c r="HX207" s="37">
        <f>IF(S$11="x",Toimenpiteet!$E$115,HX104*(Satokasvi!$H$11/1000)+(Satokasvi!$E$28-Satokasvi!$E$7)+IF(S$8="x",Toimenpiteet!$E$29,0)+IF(S$9="x",Toimenpiteet!$E$60,0)+IF(S$10="x",Toimenpiteet!$E$88,0))/(1+$C$13)^HX$61</f>
        <v>55.721267728419683</v>
      </c>
      <c r="HY207" s="37">
        <f>IF(T$11="x",Toimenpiteet!$E$115,HY104*(Satokasvi!$H$11/1000)+(Satokasvi!$E$28-Satokasvi!$E$7)+IF(T$8="x",Toimenpiteet!$E$29,0)+IF(T$9="x",Toimenpiteet!$E$60,0)+IF(T$10="x",Toimenpiteet!$E$88,0))/(1+$C$13)^HY$61</f>
        <v>54.098318182931735</v>
      </c>
      <c r="HZ207" s="37">
        <f>IF(U$11="x",Toimenpiteet!$E$115,HZ104*(Satokasvi!$H$11/1000)+(Satokasvi!$E$28-Satokasvi!$E$7)+IF(U$8="x",Toimenpiteet!$E$29,0)+IF(U$9="x",Toimenpiteet!$E$60,0)+IF(U$10="x",Toimenpiteet!$E$88,0))/(1+$C$13)^HZ$61</f>
        <v>52.522639012555082</v>
      </c>
      <c r="IA207" s="37">
        <f>IF(V$11="x",Toimenpiteet!$E$115,IA104*(Satokasvi!$H$11/1000)+(Satokasvi!$E$28-Satokasvi!$E$7)+IF(V$8="x",Toimenpiteet!$E$29,0)+IF(V$9="x",Toimenpiteet!$E$60,0)+IF(V$10="x",Toimenpiteet!$E$88,0))/(1+$C$13)^IA$61</f>
        <v>50.992853410247655</v>
      </c>
      <c r="IB207" s="37">
        <f>IF(W$11="x",Toimenpiteet!$E$115,IB104*(Satokasvi!$H$11/1000)+(Satokasvi!$E$28-Satokasvi!$E$7)+IF(W$8="x",Toimenpiteet!$E$29,0)+IF(W$9="x",Toimenpiteet!$E$60,0)+IF(W$10="x",Toimenpiteet!$E$88,0))/(1+$C$13)^IB$61</f>
        <v>49.507624670143358</v>
      </c>
      <c r="IC207" s="37">
        <f>IF(X$11="x",Toimenpiteet!$E$115,IC104*(Satokasvi!$H$11/1000)+(Satokasvi!$E$28-Satokasvi!$E$7)+IF(X$8="x",Toimenpiteet!$E$29,0)+IF(X$9="x",Toimenpiteet!$E$60,0)+IF(X$10="x",Toimenpiteet!$E$88,0))/(1+$C$13)^IC$61</f>
        <v>48.065655019556651</v>
      </c>
      <c r="ID207" s="37">
        <f>IF(Y$11="x",Toimenpiteet!$E$115,ID104*(Satokasvi!$H$11/1000)+(Satokasvi!$E$28-Satokasvi!$E$7)+IF(Y$8="x",Toimenpiteet!$E$29,0)+IF(Y$9="x",Toimenpiteet!$E$60,0)+IF(Y$10="x",Toimenpiteet!$E$88,0))/(1+$C$13)^ID$61</f>
        <v>46.665684485006459</v>
      </c>
      <c r="IE207" s="37">
        <f>IF(Z$11="x",Toimenpiteet!$E$115,IE104*(Satokasvi!$H$11/1000)+(Satokasvi!$E$28-Satokasvi!$E$7)+IF(Z$8="x",Toimenpiteet!$E$29,0)+IF(Z$9="x",Toimenpiteet!$E$60,0)+IF(Z$10="x",Toimenpiteet!$E$88,0))/(1+$C$13)^IE$61</f>
        <v>45.306489791268412</v>
      </c>
      <c r="IF207" s="37">
        <f>IF(AA$11="x",Toimenpiteet!$E$115,IF104*(Satokasvi!$H$11/1000)+(Satokasvi!$E$28-Satokasvi!$E$7)+IF(AA$8="x",Toimenpiteet!$E$29,0)+IF(AA$9="x",Toimenpiteet!$E$60,0)+IF(AA$10="x",Toimenpiteet!$E$88,0))/(1+$C$13)^IF$61</f>
        <v>43.986883292493602</v>
      </c>
      <c r="IH207" s="15">
        <f t="shared" si="162"/>
        <v>92.922210236126148</v>
      </c>
      <c r="II207" s="15">
        <f t="shared" si="163"/>
        <v>182.75974626714566</v>
      </c>
      <c r="IJ207" s="15">
        <f t="shared" si="164"/>
        <v>269.6134685668668</v>
      </c>
      <c r="IK207" s="15">
        <f t="shared" si="165"/>
        <v>353.58097908284952</v>
      </c>
      <c r="IL207" s="15">
        <f t="shared" si="166"/>
        <v>434.75672548986552</v>
      </c>
      <c r="IM207" s="15">
        <f t="shared" si="167"/>
        <v>513.23210213466723</v>
      </c>
      <c r="IN207" s="15">
        <f t="shared" si="168"/>
        <v>589.09554777636345</v>
      </c>
      <c r="IO207" s="15">
        <f t="shared" si="169"/>
        <v>662.43264022342976</v>
      </c>
      <c r="IP207" s="15">
        <f t="shared" si="170"/>
        <v>733.32618796521524</v>
      </c>
      <c r="IQ207" s="15">
        <f t="shared" si="171"/>
        <v>801.85631889274077</v>
      </c>
      <c r="IR207" s="15">
        <f t="shared" si="172"/>
        <v>868.39042658936751</v>
      </c>
      <c r="IS207" s="15">
        <f t="shared" si="173"/>
        <v>932.98664765405374</v>
      </c>
      <c r="IT207" s="15">
        <f t="shared" si="174"/>
        <v>995.70142538675873</v>
      </c>
      <c r="IU207" s="15">
        <f t="shared" si="175"/>
        <v>1056.5895591078315</v>
      </c>
      <c r="IV207" s="15">
        <f t="shared" si="176"/>
        <v>1115.704252040912</v>
      </c>
      <c r="IW207" s="15">
        <f t="shared" si="177"/>
        <v>1173.0971578011843</v>
      </c>
      <c r="IX207" s="15">
        <f t="shared" si="178"/>
        <v>1228.8184255296039</v>
      </c>
      <c r="IY207" s="15">
        <f t="shared" si="179"/>
        <v>1282.9167437125357</v>
      </c>
      <c r="IZ207" s="15">
        <f t="shared" si="180"/>
        <v>1335.4393827250908</v>
      </c>
      <c r="JA207" s="15">
        <f t="shared" si="181"/>
        <v>1386.4322361353384</v>
      </c>
      <c r="JB207" s="15">
        <f t="shared" si="182"/>
        <v>1435.9398608054817</v>
      </c>
      <c r="JC207" s="15">
        <f t="shared" si="183"/>
        <v>1484.0055158250384</v>
      </c>
      <c r="JD207" s="15">
        <f t="shared" si="184"/>
        <v>1530.6712003100449</v>
      </c>
      <c r="JE207" s="15">
        <f t="shared" si="185"/>
        <v>1575.9776901013133</v>
      </c>
      <c r="JF207" s="15">
        <f t="shared" si="186"/>
        <v>1619.9645733938069</v>
      </c>
    </row>
    <row r="208" spans="214:266" x14ac:dyDescent="0.35">
      <c r="HF208" s="76">
        <f t="shared" si="189"/>
        <v>-0.27777777777777779</v>
      </c>
      <c r="HG208" s="76">
        <f>$HG$72</f>
        <v>1.111111111111112E-2</v>
      </c>
      <c r="HH208" s="37">
        <f>IF(C$11="x",Toimenpiteet!$E$115,HH105*(Satokasvi!$H$11/1000)+(Satokasvi!$E$28-Satokasvi!$E$7)+IF(C$8="x",Toimenpiteet!$E$29,0)+IF(C$9="x",Toimenpiteet!$E$60,0)+IF(C$10="x",Toimenpiteet!$E$88,0))/(1+$C$13)^HH$61</f>
        <v>93.701306484477954</v>
      </c>
      <c r="HI208" s="37">
        <f>IF(D$11="x",Toimenpiteet!$E$115,HI105*(Satokasvi!$H$11/1000)+(Satokasvi!$E$28-Satokasvi!$E$7)+IF(D$8="x",Toimenpiteet!$E$29,0)+IF(D$9="x",Toimenpiteet!$E$60,0)+IF(D$10="x",Toimenpiteet!$E$88,0))/(1+$C$13)^HI$61</f>
        <v>91.35034428024656</v>
      </c>
      <c r="HJ208" s="37">
        <f>IF(E$11="x",Toimenpiteet!$E$115,HJ105*(Satokasvi!$H$11/1000)+(Satokasvi!$E$28-Satokasvi!$E$7)+IF(E$8="x",Toimenpiteet!$E$29,0)+IF(E$9="x",Toimenpiteet!$E$60,0)+IF(E$10="x",Toimenpiteet!$E$88,0))/(1+$C$13)^HJ$61</f>
        <v>89.056841109275084</v>
      </c>
      <c r="HK208" s="37">
        <f>IF(F$11="x",Toimenpiteet!$E$115,HK105*(Satokasvi!$H$11/1000)+(Satokasvi!$E$28-Satokasvi!$E$7)+IF(F$8="x",Toimenpiteet!$E$29,0)+IF(F$9="x",Toimenpiteet!$E$60,0)+IF(F$10="x",Toimenpiteet!$E$88,0))/(1+$C$13)^HK$61</f>
        <v>86.819444250033072</v>
      </c>
      <c r="HL208" s="37">
        <f>IF(G$11="x",Toimenpiteet!$E$115,HL105*(Satokasvi!$H$11/1000)+(Satokasvi!$E$28-Satokasvi!$E$7)+IF(G$8="x",Toimenpiteet!$E$29,0)+IF(G$9="x",Toimenpiteet!$E$60,0)+IF(G$10="x",Toimenpiteet!$E$88,0))/(1+$C$13)^HL$61</f>
        <v>84.636831035717819</v>
      </c>
      <c r="HM208" s="37">
        <f>IF(H$11="x",Toimenpiteet!$E$115,HM105*(Satokasvi!$H$11/1000)+(Satokasvi!$E$28-Satokasvi!$E$7)+IF(H$8="x",Toimenpiteet!$E$29,0)+IF(H$9="x",Toimenpiteet!$E$60,0)+IF(H$10="x",Toimenpiteet!$E$88,0))/(1+$C$13)^HM$61</f>
        <v>82.507708251056286</v>
      </c>
      <c r="HN208" s="37">
        <f>IF(I$11="x",Toimenpiteet!$E$115,HN105*(Satokasvi!$H$11/1000)+(Satokasvi!$E$28-Satokasvi!$E$7)+IF(I$8="x",Toimenpiteet!$E$29,0)+IF(I$9="x",Toimenpiteet!$E$60,0)+IF(I$10="x",Toimenpiteet!$E$88,0))/(1+$C$13)^HN$61</f>
        <v>80.430811538748458</v>
      </c>
      <c r="HO208" s="37">
        <f>IF(J$11="x",Toimenpiteet!$E$115,HO105*(Satokasvi!$H$11/1000)+(Satokasvi!$E$28-Satokasvi!$E$7)+IF(J$8="x",Toimenpiteet!$E$29,0)+IF(J$9="x",Toimenpiteet!$E$60,0)+IF(J$10="x",Toimenpiteet!$E$88,0))/(1+$C$13)^HO$61</f>
        <v>78.404904815501425</v>
      </c>
      <c r="HP208" s="37">
        <f>IF(K$11="x",Toimenpiteet!$E$115,HP105*(Satokasvi!$H$11/1000)+(Satokasvi!$E$28-Satokasvi!$E$7)+IF(K$8="x",Toimenpiteet!$E$29,0)+IF(K$9="x",Toimenpiteet!$E$60,0)+IF(K$10="x",Toimenpiteet!$E$88,0))/(1+$C$13)^HP$61</f>
        <v>76.428779697600575</v>
      </c>
      <c r="HQ208" s="37">
        <f>IF(L$11="x",Toimenpiteet!$E$115,HQ105*(Satokasvi!$H$11/1000)+(Satokasvi!$E$28-Satokasvi!$E$7)+IF(L$8="x",Toimenpiteet!$E$29,0)+IF(L$9="x",Toimenpiteet!$E$60,0)+IF(L$10="x",Toimenpiteet!$E$88,0))/(1+$C$13)^HQ$61</f>
        <v>74.501254935956055</v>
      </c>
      <c r="HR208" s="37">
        <f>IF(M$11="x",Toimenpiteet!$E$115,HR105*(Satokasvi!$H$11/1000)+(Satokasvi!$E$28-Satokasvi!$E$7)+IF(M$8="x",Toimenpiteet!$E$29,0)+IF(M$9="x",Toimenpiteet!$E$60,0)+IF(M$10="x",Toimenpiteet!$E$88,0))/(1+$C$13)^HR$61</f>
        <v>72.331315471801986</v>
      </c>
      <c r="HS208" s="37">
        <f>IF(N$11="x",Toimenpiteet!$E$115,HS105*(Satokasvi!$H$11/1000)+(Satokasvi!$E$28-Satokasvi!$E$7)+IF(N$8="x",Toimenpiteet!$E$29,0)+IF(N$9="x",Toimenpiteet!$E$60,0)+IF(N$10="x",Toimenpiteet!$E$88,0))/(1+$C$13)^HS$61</f>
        <v>70.224578127963113</v>
      </c>
      <c r="HT208" s="37">
        <f>IF(O$11="x",Toimenpiteet!$E$115,HT105*(Satokasvi!$H$11/1000)+(Satokasvi!$E$28-Satokasvi!$E$7)+IF(O$8="x",Toimenpiteet!$E$29,0)+IF(O$9="x",Toimenpiteet!$E$60,0)+IF(O$10="x",Toimenpiteet!$E$88,0))/(1+$C$13)^HT$61</f>
        <v>68.179202065983603</v>
      </c>
      <c r="HU208" s="37">
        <f>IF(P$11="x",Toimenpiteet!$E$115,HU105*(Satokasvi!$H$11/1000)+(Satokasvi!$E$28-Satokasvi!$E$7)+IF(P$8="x",Toimenpiteet!$E$29,0)+IF(P$9="x",Toimenpiteet!$E$60,0)+IF(P$10="x",Toimenpiteet!$E$88,0))/(1+$C$13)^HU$61</f>
        <v>66.193400064061748</v>
      </c>
      <c r="HV208" s="37">
        <f>IF(Q$11="x",Toimenpiteet!$E$115,HV105*(Satokasvi!$H$11/1000)+(Satokasvi!$E$28-Satokasvi!$E$7)+IF(Q$8="x",Toimenpiteet!$E$29,0)+IF(Q$9="x",Toimenpiteet!$E$60,0)+IF(Q$10="x",Toimenpiteet!$E$88,0))/(1+$C$13)^HV$61</f>
        <v>64.26543695539975</v>
      </c>
      <c r="HW208" s="37">
        <f>IF(R$11="x",Toimenpiteet!$E$115,HW105*(Satokasvi!$H$11/1000)+(Satokasvi!$E$28-Satokasvi!$E$7)+IF(R$8="x",Toimenpiteet!$E$29,0)+IF(R$9="x",Toimenpiteet!$E$60,0)+IF(R$10="x",Toimenpiteet!$E$88,0))/(1+$C$13)^HW$61</f>
        <v>62.393628112038598</v>
      </c>
      <c r="HX208" s="37">
        <f>IF(S$11="x",Toimenpiteet!$E$115,HX105*(Satokasvi!$H$11/1000)+(Satokasvi!$E$28-Satokasvi!$E$7)+IF(S$8="x",Toimenpiteet!$E$29,0)+IF(S$9="x",Toimenpiteet!$E$60,0)+IF(S$10="x",Toimenpiteet!$E$88,0))/(1+$C$13)^HX$61</f>
        <v>60.576337972853011</v>
      </c>
      <c r="HY208" s="37">
        <f>IF(T$11="x",Toimenpiteet!$E$115,HY105*(Satokasvi!$H$11/1000)+(Satokasvi!$E$28-Satokasvi!$E$7)+IF(T$8="x",Toimenpiteet!$E$29,0)+IF(T$9="x",Toimenpiteet!$E$60,0)+IF(T$10="x",Toimenpiteet!$E$88,0))/(1+$C$13)^HY$61</f>
        <v>58.811978614420397</v>
      </c>
      <c r="HZ208" s="37">
        <f>IF(U$11="x",Toimenpiteet!$E$115,HZ105*(Satokasvi!$H$11/1000)+(Satokasvi!$E$28-Satokasvi!$E$7)+IF(U$8="x",Toimenpiteet!$E$29,0)+IF(U$9="x",Toimenpiteet!$E$60,0)+IF(U$10="x",Toimenpiteet!$E$88,0))/(1+$C$13)^HZ$61</f>
        <v>57.099008363514955</v>
      </c>
      <c r="IA208" s="37">
        <f>IF(V$11="x",Toimenpiteet!$E$115,IA105*(Satokasvi!$H$11/1000)+(Satokasvi!$E$28-Satokasvi!$E$7)+IF(V$8="x",Toimenpiteet!$E$29,0)+IF(V$9="x",Toimenpiteet!$E$60,0)+IF(V$10="x",Toimenpiteet!$E$88,0))/(1+$C$13)^IA$61</f>
        <v>55.435930450014517</v>
      </c>
      <c r="IB208" s="37">
        <f>IF(W$11="x",Toimenpiteet!$E$115,IB105*(Satokasvi!$H$11/1000)+(Satokasvi!$E$28-Satokasvi!$E$7)+IF(W$8="x",Toimenpiteet!$E$29,0)+IF(W$9="x",Toimenpiteet!$E$60,0)+IF(W$10="x",Toimenpiteet!$E$88,0))/(1+$C$13)^IB$61</f>
        <v>53.821291699043229</v>
      </c>
      <c r="IC208" s="37">
        <f>IF(X$11="x",Toimenpiteet!$E$115,IC105*(Satokasvi!$H$11/1000)+(Satokasvi!$E$28-Satokasvi!$E$7)+IF(X$8="x",Toimenpiteet!$E$29,0)+IF(X$9="x",Toimenpiteet!$E$60,0)+IF(X$10="x",Toimenpiteet!$E$88,0))/(1+$C$13)^IC$61</f>
        <v>52.253681261207014</v>
      </c>
      <c r="ID208" s="37">
        <f>IF(Y$11="x",Toimenpiteet!$E$115,ID105*(Satokasvi!$H$11/1000)+(Satokasvi!$E$28-Satokasvi!$E$7)+IF(Y$8="x",Toimenpiteet!$E$29,0)+IF(Y$9="x",Toimenpiteet!$E$60,0)+IF(Y$10="x",Toimenpiteet!$E$88,0))/(1+$C$13)^ID$61</f>
        <v>50.731729379812627</v>
      </c>
      <c r="IE208" s="37">
        <f>IF(Z$11="x",Toimenpiteet!$E$115,IE105*(Satokasvi!$H$11/1000)+(Satokasvi!$E$28-Satokasvi!$E$7)+IF(Z$8="x",Toimenpiteet!$E$29,0)+IF(Z$9="x",Toimenpiteet!$E$60,0)+IF(Z$10="x",Toimenpiteet!$E$88,0))/(1+$C$13)^IE$61</f>
        <v>49.254106193992854</v>
      </c>
      <c r="IF208" s="37">
        <f>IF(AA$11="x",Toimenpiteet!$E$115,IF105*(Satokasvi!$H$11/1000)+(Satokasvi!$E$28-Satokasvi!$E$7)+IF(AA$8="x",Toimenpiteet!$E$29,0)+IF(AA$9="x",Toimenpiteet!$E$60,0)+IF(AA$10="x",Toimenpiteet!$E$88,0))/(1+$C$13)^IF$61</f>
        <v>47.819520576692092</v>
      </c>
      <c r="IH208" s="15">
        <f t="shared" si="162"/>
        <v>93.701306484477954</v>
      </c>
      <c r="II208" s="15">
        <f t="shared" si="163"/>
        <v>185.05165076472451</v>
      </c>
      <c r="IJ208" s="15">
        <f t="shared" si="164"/>
        <v>274.10849187399958</v>
      </c>
      <c r="IK208" s="15">
        <f t="shared" si="165"/>
        <v>360.92793612403267</v>
      </c>
      <c r="IL208" s="15">
        <f t="shared" si="166"/>
        <v>445.56476715975049</v>
      </c>
      <c r="IM208" s="15">
        <f t="shared" si="167"/>
        <v>528.07247541080676</v>
      </c>
      <c r="IN208" s="15">
        <f t="shared" si="168"/>
        <v>608.50328694955522</v>
      </c>
      <c r="IO208" s="15">
        <f t="shared" si="169"/>
        <v>686.9081917650567</v>
      </c>
      <c r="IP208" s="15">
        <f t="shared" si="170"/>
        <v>763.33697146265729</v>
      </c>
      <c r="IQ208" s="15">
        <f t="shared" si="171"/>
        <v>837.8382263986133</v>
      </c>
      <c r="IR208" s="15">
        <f t="shared" si="172"/>
        <v>910.16954187041529</v>
      </c>
      <c r="IS208" s="15">
        <f t="shared" si="173"/>
        <v>980.39411999837841</v>
      </c>
      <c r="IT208" s="15">
        <f t="shared" si="174"/>
        <v>1048.5733220643619</v>
      </c>
      <c r="IU208" s="15">
        <f t="shared" si="175"/>
        <v>1114.7667221284237</v>
      </c>
      <c r="IV208" s="15">
        <f t="shared" si="176"/>
        <v>1179.0321590838234</v>
      </c>
      <c r="IW208" s="15">
        <f t="shared" si="177"/>
        <v>1241.4257871958621</v>
      </c>
      <c r="IX208" s="15">
        <f t="shared" si="178"/>
        <v>1302.0021251687151</v>
      </c>
      <c r="IY208" s="15">
        <f t="shared" si="179"/>
        <v>1360.8141037831356</v>
      </c>
      <c r="IZ208" s="15">
        <f t="shared" si="180"/>
        <v>1417.9131121466505</v>
      </c>
      <c r="JA208" s="15">
        <f t="shared" si="181"/>
        <v>1473.349042596665</v>
      </c>
      <c r="JB208" s="15">
        <f t="shared" si="182"/>
        <v>1527.1703342957082</v>
      </c>
      <c r="JC208" s="15">
        <f t="shared" si="183"/>
        <v>1579.4240155569153</v>
      </c>
      <c r="JD208" s="15">
        <f t="shared" si="184"/>
        <v>1630.1557449367278</v>
      </c>
      <c r="JE208" s="15">
        <f t="shared" si="185"/>
        <v>1679.4098511307207</v>
      </c>
      <c r="JF208" s="15">
        <f t="shared" si="186"/>
        <v>1727.2293717074128</v>
      </c>
    </row>
    <row r="209" spans="214:266" x14ac:dyDescent="0.35">
      <c r="HF209" s="76">
        <f t="shared" si="189"/>
        <v>-0.27777777777777779</v>
      </c>
      <c r="HG209" s="76">
        <f>$HG$73</f>
        <v>3.333333333333334E-2</v>
      </c>
      <c r="HH209" s="37">
        <f>IF(C$11="x",Toimenpiteet!$E$115,HH106*(Satokasvi!$H$11/1000)+(Satokasvi!$E$28-Satokasvi!$E$7)+IF(C$8="x",Toimenpiteet!$E$29,0)+IF(C$9="x",Toimenpiteet!$E$60,0)+IF(C$10="x",Toimenpiteet!$E$88,0))/(1+$C$13)^HH$61</f>
        <v>94.480402732829944</v>
      </c>
      <c r="HI209" s="37">
        <f>IF(D$11="x",Toimenpiteet!$E$115,HI106*(Satokasvi!$H$11/1000)+(Satokasvi!$E$28-Satokasvi!$E$7)+IF(D$8="x",Toimenpiteet!$E$29,0)+IF(D$9="x",Toimenpiteet!$E$60,0)+IF(D$10="x",Toimenpiteet!$E$88,0))/(1+$C$13)^HI$61</f>
        <v>92.863152529473538</v>
      </c>
      <c r="HJ209" s="37">
        <f>IF(E$11="x",Toimenpiteet!$E$115,HJ106*(Satokasvi!$H$11/1000)+(Satokasvi!$E$28-Satokasvi!$E$7)+IF(E$8="x",Toimenpiteet!$E$29,0)+IF(E$9="x",Toimenpiteet!$E$60,0)+IF(E$10="x",Toimenpiteet!$E$88,0))/(1+$C$13)^HJ$61</f>
        <v>91.259959918828969</v>
      </c>
      <c r="HK209" s="37">
        <f>IF(F$11="x",Toimenpiteet!$E$115,HK106*(Satokasvi!$H$11/1000)+(Satokasvi!$E$28-Satokasvi!$E$7)+IF(F$8="x",Toimenpiteet!$E$29,0)+IF(F$9="x",Toimenpiteet!$E$60,0)+IF(F$10="x",Toimenpiteet!$E$88,0))/(1+$C$13)^HK$61</f>
        <v>89.671377984083421</v>
      </c>
      <c r="HL209" s="37">
        <f>IF(G$11="x",Toimenpiteet!$E$115,HL106*(Satokasvi!$H$11/1000)+(Satokasvi!$E$28-Satokasvi!$E$7)+IF(G$8="x",Toimenpiteet!$E$29,0)+IF(G$9="x",Toimenpiteet!$E$60,0)+IF(G$10="x",Toimenpiteet!$E$88,0))/(1+$C$13)^HL$61</f>
        <v>88.097915664419659</v>
      </c>
      <c r="HM209" s="37">
        <f>IF(H$11="x",Toimenpiteet!$E$115,HM106*(Satokasvi!$H$11/1000)+(Satokasvi!$E$28-Satokasvi!$E$7)+IF(H$8="x",Toimenpiteet!$E$29,0)+IF(H$9="x",Toimenpiteet!$E$60,0)+IF(H$10="x",Toimenpiteet!$E$88,0))/(1+$C$13)^HM$61</f>
        <v>86.540039857310944</v>
      </c>
      <c r="HN209" s="37">
        <f>IF(I$11="x",Toimenpiteet!$E$115,HN106*(Satokasvi!$H$11/1000)+(Satokasvi!$E$28-Satokasvi!$E$7)+IF(I$8="x",Toimenpiteet!$E$29,0)+IF(I$9="x",Toimenpiteet!$E$60,0)+IF(I$10="x",Toimenpiteet!$E$88,0))/(1+$C$13)^HN$61</f>
        <v>84.998177435800613</v>
      </c>
      <c r="HO209" s="37">
        <f>IF(J$11="x",Toimenpiteet!$E$115,HO106*(Satokasvi!$H$11/1000)+(Satokasvi!$E$28-Satokasvi!$E$7)+IF(J$8="x",Toimenpiteet!$E$29,0)+IF(J$9="x",Toimenpiteet!$E$60,0)+IF(J$10="x",Toimenpiteet!$E$88,0))/(1+$C$13)^HO$61</f>
        <v>83.47271718393651</v>
      </c>
      <c r="HP209" s="37">
        <f>IF(K$11="x",Toimenpiteet!$E$115,HP106*(Satokasvi!$H$11/1000)+(Satokasvi!$E$28-Satokasvi!$E$7)+IF(K$8="x",Toimenpiteet!$E$29,0)+IF(K$9="x",Toimenpiteet!$E$60,0)+IF(K$10="x",Toimenpiteet!$E$88,0))/(1+$C$13)^HP$61</f>
        <v>81.964011653415668</v>
      </c>
      <c r="HQ209" s="37">
        <f>IF(L$11="x",Toimenpiteet!$E$115,HQ106*(Satokasvi!$H$11/1000)+(Satokasvi!$E$28-Satokasvi!$E$7)+IF(L$8="x",Toimenpiteet!$E$29,0)+IF(L$9="x",Toimenpiteet!$E$60,0)+IF(L$10="x",Toimenpiteet!$E$88,0))/(1+$C$13)^HQ$61</f>
        <v>80.47237894438662</v>
      </c>
      <c r="HR209" s="37">
        <f>IF(M$11="x",Toimenpiteet!$E$115,HR106*(Satokasvi!$H$11/1000)+(Satokasvi!$E$28-Satokasvi!$E$7)+IF(M$8="x",Toimenpiteet!$E$29,0)+IF(M$9="x",Toimenpiteet!$E$60,0)+IF(M$10="x",Toimenpiteet!$E$88,0))/(1+$C$13)^HR$61</f>
        <v>78.128523246977295</v>
      </c>
      <c r="HS209" s="37">
        <f>IF(N$11="x",Toimenpiteet!$E$115,HS106*(Satokasvi!$H$11/1000)+(Satokasvi!$E$28-Satokasvi!$E$7)+IF(N$8="x",Toimenpiteet!$E$29,0)+IF(N$9="x",Toimenpiteet!$E$60,0)+IF(N$10="x",Toimenpiteet!$E$88,0))/(1+$C$13)^HS$61</f>
        <v>75.852935191240107</v>
      </c>
      <c r="HT209" s="37">
        <f>IF(O$11="x",Toimenpiteet!$E$115,HT106*(Satokasvi!$H$11/1000)+(Satokasvi!$E$28-Satokasvi!$E$7)+IF(O$8="x",Toimenpiteet!$E$29,0)+IF(O$9="x",Toimenpiteet!$E$60,0)+IF(O$10="x",Toimenpiteet!$E$88,0))/(1+$C$13)^HT$61</f>
        <v>73.643626399262246</v>
      </c>
      <c r="HU209" s="37">
        <f>IF(P$11="x",Toimenpiteet!$E$115,HU106*(Satokasvi!$H$11/1000)+(Satokasvi!$E$28-Satokasvi!$E$7)+IF(P$8="x",Toimenpiteet!$E$29,0)+IF(P$9="x",Toimenpiteet!$E$60,0)+IF(P$10="x",Toimenpiteet!$E$88,0))/(1+$C$13)^HU$61</f>
        <v>71.49866640705072</v>
      </c>
      <c r="HV209" s="37">
        <f>IF(Q$11="x",Toimenpiteet!$E$115,HV106*(Satokasvi!$H$11/1000)+(Satokasvi!$E$28-Satokasvi!$E$7)+IF(Q$8="x",Toimenpiteet!$E$29,0)+IF(Q$9="x",Toimenpiteet!$E$60,0)+IF(Q$10="x",Toimenpiteet!$E$88,0))/(1+$C$13)^HV$61</f>
        <v>69.416180977719137</v>
      </c>
      <c r="HW209" s="37">
        <f>IF(R$11="x",Toimenpiteet!$E$115,HW106*(Satokasvi!$H$11/1000)+(Satokasvi!$E$28-Satokasvi!$E$7)+IF(R$8="x",Toimenpiteet!$E$29,0)+IF(R$9="x",Toimenpiteet!$E$60,0)+IF(R$10="x",Toimenpiteet!$E$88,0))/(1+$C$13)^HW$61</f>
        <v>67.394350463804997</v>
      </c>
      <c r="HX209" s="37">
        <f>IF(S$11="x",Toimenpiteet!$E$115,HX106*(Satokasvi!$H$11/1000)+(Satokasvi!$E$28-Satokasvi!$E$7)+IF(S$8="x",Toimenpiteet!$E$29,0)+IF(S$9="x",Toimenpiteet!$E$60,0)+IF(S$10="x",Toimenpiteet!$E$88,0))/(1+$C$13)^HX$61</f>
        <v>65.431408217286403</v>
      </c>
      <c r="HY209" s="37">
        <f>IF(T$11="x",Toimenpiteet!$E$115,HY106*(Satokasvi!$H$11/1000)+(Satokasvi!$E$28-Satokasvi!$E$7)+IF(T$8="x",Toimenpiteet!$E$29,0)+IF(T$9="x",Toimenpiteet!$E$60,0)+IF(T$10="x",Toimenpiteet!$E$88,0))/(1+$C$13)^HY$61</f>
        <v>63.525639045909131</v>
      </c>
      <c r="HZ209" s="37">
        <f>IF(U$11="x",Toimenpiteet!$E$115,HZ106*(Satokasvi!$H$11/1000)+(Satokasvi!$E$28-Satokasvi!$E$7)+IF(U$8="x",Toimenpiteet!$E$29,0)+IF(U$9="x",Toimenpiteet!$E$60,0)+IF(U$10="x",Toimenpiteet!$E$88,0))/(1+$C$13)^HZ$61</f>
        <v>61.675377714474884</v>
      </c>
      <c r="IA209" s="37">
        <f>IF(V$11="x",Toimenpiteet!$E$115,IA106*(Satokasvi!$H$11/1000)+(Satokasvi!$E$28-Satokasvi!$E$7)+IF(V$8="x",Toimenpiteet!$E$29,0)+IF(V$9="x",Toimenpiteet!$E$60,0)+IF(V$10="x",Toimenpiteet!$E$88,0))/(1+$C$13)^IA$61</f>
        <v>59.879007489781443</v>
      </c>
      <c r="IB209" s="37">
        <f>IF(W$11="x",Toimenpiteet!$E$115,IB106*(Satokasvi!$H$11/1000)+(Satokasvi!$E$28-Satokasvi!$E$7)+IF(W$8="x",Toimenpiteet!$E$29,0)+IF(W$9="x",Toimenpiteet!$E$60,0)+IF(W$10="x",Toimenpiteet!$E$88,0))/(1+$C$13)^IB$61</f>
        <v>58.134958727943157</v>
      </c>
      <c r="IC209" s="37">
        <f>IF(X$11="x",Toimenpiteet!$E$115,IC106*(Satokasvi!$H$11/1000)+(Satokasvi!$E$28-Satokasvi!$E$7)+IF(X$8="x",Toimenpiteet!$E$29,0)+IF(X$9="x",Toimenpiteet!$E$60,0)+IF(X$10="x",Toimenpiteet!$E$88,0))/(1+$C$13)^IC$61</f>
        <v>56.441707502857433</v>
      </c>
      <c r="ID209" s="37">
        <f>IF(Y$11="x",Toimenpiteet!$E$115,ID106*(Satokasvi!$H$11/1000)+(Satokasvi!$E$28-Satokasvi!$E$7)+IF(Y$8="x",Toimenpiteet!$E$29,0)+IF(Y$9="x",Toimenpiteet!$E$60,0)+IF(Y$10="x",Toimenpiteet!$E$88,0))/(1+$C$13)^ID$61</f>
        <v>54.79777427461886</v>
      </c>
      <c r="IE209" s="37">
        <f>IF(Z$11="x",Toimenpiteet!$E$115,IE106*(Satokasvi!$H$11/1000)+(Satokasvi!$E$28-Satokasvi!$E$7)+IF(Z$8="x",Toimenpiteet!$E$29,0)+IF(Z$9="x",Toimenpiteet!$E$60,0)+IF(Z$10="x",Toimenpiteet!$E$88,0))/(1+$C$13)^IE$61</f>
        <v>53.201722596717346</v>
      </c>
      <c r="IF209" s="37">
        <f>IF(AA$11="x",Toimenpiteet!$E$115,IF106*(Satokasvi!$H$11/1000)+(Satokasvi!$E$28-Satokasvi!$E$7)+IF(AA$8="x",Toimenpiteet!$E$29,0)+IF(AA$9="x",Toimenpiteet!$E$60,0)+IF(AA$10="x",Toimenpiteet!$E$88,0))/(1+$C$13)^IF$61</f>
        <v>51.652157860890632</v>
      </c>
      <c r="IH209" s="15">
        <f t="shared" si="162"/>
        <v>94.480402732829944</v>
      </c>
      <c r="II209" s="15">
        <f t="shared" si="163"/>
        <v>187.34355526230348</v>
      </c>
      <c r="IJ209" s="15">
        <f t="shared" si="164"/>
        <v>278.60351518113248</v>
      </c>
      <c r="IK209" s="15">
        <f t="shared" si="165"/>
        <v>368.27489316521587</v>
      </c>
      <c r="IL209" s="15">
        <f t="shared" si="166"/>
        <v>456.37280882963552</v>
      </c>
      <c r="IM209" s="15">
        <f t="shared" si="167"/>
        <v>542.91284868694652</v>
      </c>
      <c r="IN209" s="15">
        <f t="shared" si="168"/>
        <v>627.9110261227471</v>
      </c>
      <c r="IO209" s="15">
        <f t="shared" si="169"/>
        <v>711.38374330668364</v>
      </c>
      <c r="IP209" s="15">
        <f t="shared" si="170"/>
        <v>793.34775496009934</v>
      </c>
      <c r="IQ209" s="15">
        <f t="shared" si="171"/>
        <v>873.82013390448594</v>
      </c>
      <c r="IR209" s="15">
        <f t="shared" si="172"/>
        <v>951.94865715146329</v>
      </c>
      <c r="IS209" s="15">
        <f t="shared" si="173"/>
        <v>1027.8015923427033</v>
      </c>
      <c r="IT209" s="15">
        <f t="shared" si="174"/>
        <v>1101.4452187419656</v>
      </c>
      <c r="IU209" s="15">
        <f t="shared" si="175"/>
        <v>1172.9438851490163</v>
      </c>
      <c r="IV209" s="15">
        <f t="shared" si="176"/>
        <v>1242.3600661267355</v>
      </c>
      <c r="IW209" s="15">
        <f t="shared" si="177"/>
        <v>1309.7544165905406</v>
      </c>
      <c r="IX209" s="15">
        <f t="shared" si="178"/>
        <v>1375.185824807827</v>
      </c>
      <c r="IY209" s="15">
        <f t="shared" si="179"/>
        <v>1438.7114638537362</v>
      </c>
      <c r="IZ209" s="15">
        <f t="shared" si="180"/>
        <v>1500.3868415682111</v>
      </c>
      <c r="JA209" s="15">
        <f t="shared" si="181"/>
        <v>1560.2658490579927</v>
      </c>
      <c r="JB209" s="15">
        <f t="shared" si="182"/>
        <v>1618.4008077859357</v>
      </c>
      <c r="JC209" s="15">
        <f t="shared" si="183"/>
        <v>1674.8425152887933</v>
      </c>
      <c r="JD209" s="15">
        <f t="shared" si="184"/>
        <v>1729.6402895634121</v>
      </c>
      <c r="JE209" s="15">
        <f t="shared" si="185"/>
        <v>1782.8420121601296</v>
      </c>
      <c r="JF209" s="15">
        <f t="shared" si="186"/>
        <v>1834.4941700210202</v>
      </c>
    </row>
    <row r="210" spans="214:266" x14ac:dyDescent="0.35">
      <c r="HF210" s="76">
        <f t="shared" si="189"/>
        <v>-0.27777777777777779</v>
      </c>
      <c r="HG210" s="76">
        <f>$HG$74</f>
        <v>5.5555555555555566E-2</v>
      </c>
      <c r="HH210" s="37">
        <f>IF(C$11="x",Toimenpiteet!$E$115,HH107*(Satokasvi!$H$11/1000)+(Satokasvi!$E$28-Satokasvi!$E$7)+IF(C$8="x",Toimenpiteet!$E$29,0)+IF(C$9="x",Toimenpiteet!$E$60,0)+IF(C$10="x",Toimenpiteet!$E$88,0))/(1+$C$13)^HH$61</f>
        <v>95.259498981181807</v>
      </c>
      <c r="HI210" s="37">
        <f>IF(D$11="x",Toimenpiteet!$E$115,HI107*(Satokasvi!$H$11/1000)+(Satokasvi!$E$28-Satokasvi!$E$7)+IF(D$8="x",Toimenpiteet!$E$29,0)+IF(D$9="x",Toimenpiteet!$E$60,0)+IF(D$10="x",Toimenpiteet!$E$88,0))/(1+$C$13)^HI$61</f>
        <v>94.375960778700573</v>
      </c>
      <c r="HJ210" s="37">
        <f>IF(E$11="x",Toimenpiteet!$E$115,HJ107*(Satokasvi!$H$11/1000)+(Satokasvi!$E$28-Satokasvi!$E$7)+IF(E$8="x",Toimenpiteet!$E$29,0)+IF(E$9="x",Toimenpiteet!$E$60,0)+IF(E$10="x",Toimenpiteet!$E$88,0))/(1+$C$13)^HJ$61</f>
        <v>93.463078728382811</v>
      </c>
      <c r="HK210" s="37">
        <f>IF(F$11="x",Toimenpiteet!$E$115,HK107*(Satokasvi!$H$11/1000)+(Satokasvi!$E$28-Satokasvi!$E$7)+IF(F$8="x",Toimenpiteet!$E$29,0)+IF(F$9="x",Toimenpiteet!$E$60,0)+IF(F$10="x",Toimenpiteet!$E$88,0))/(1+$C$13)^HK$61</f>
        <v>92.523311718133783</v>
      </c>
      <c r="HL210" s="37">
        <f>IF(G$11="x",Toimenpiteet!$E$115,HL107*(Satokasvi!$H$11/1000)+(Satokasvi!$E$28-Satokasvi!$E$7)+IF(G$8="x",Toimenpiteet!$E$29,0)+IF(G$9="x",Toimenpiteet!$E$60,0)+IF(G$10="x",Toimenpiteet!$E$88,0))/(1+$C$13)^HL$61</f>
        <v>91.559000293121571</v>
      </c>
      <c r="HM210" s="37">
        <f>IF(H$11="x",Toimenpiteet!$E$115,HM107*(Satokasvi!$H$11/1000)+(Satokasvi!$E$28-Satokasvi!$E$7)+IF(H$8="x",Toimenpiteet!$E$29,0)+IF(H$9="x",Toimenpiteet!$E$60,0)+IF(H$10="x",Toimenpiteet!$E$88,0))/(1+$C$13)^HM$61</f>
        <v>90.572371463565645</v>
      </c>
      <c r="HN210" s="37">
        <f>IF(I$11="x",Toimenpiteet!$E$115,HN107*(Satokasvi!$H$11/1000)+(Satokasvi!$E$28-Satokasvi!$E$7)+IF(I$8="x",Toimenpiteet!$E$29,0)+IF(I$9="x",Toimenpiteet!$E$60,0)+IF(I$10="x",Toimenpiteet!$E$88,0))/(1+$C$13)^HN$61</f>
        <v>89.565543332852769</v>
      </c>
      <c r="HO210" s="37">
        <f>IF(J$11="x",Toimenpiteet!$E$115,HO107*(Satokasvi!$H$11/1000)+(Satokasvi!$E$28-Satokasvi!$E$7)+IF(J$8="x",Toimenpiteet!$E$29,0)+IF(J$9="x",Toimenpiteet!$E$60,0)+IF(J$10="x",Toimenpiteet!$E$88,0))/(1+$C$13)^HO$61</f>
        <v>88.540529552371694</v>
      </c>
      <c r="HP210" s="37">
        <f>IF(K$11="x",Toimenpiteet!$E$115,HP107*(Satokasvi!$H$11/1000)+(Satokasvi!$E$28-Satokasvi!$E$7)+IF(K$8="x",Toimenpiteet!$E$29,0)+IF(K$9="x",Toimenpiteet!$E$60,0)+IF(K$10="x",Toimenpiteet!$E$88,0))/(1+$C$13)^HP$61</f>
        <v>87.49924360923076</v>
      </c>
      <c r="HQ210" s="37">
        <f>IF(L$11="x",Toimenpiteet!$E$115,HQ107*(Satokasvi!$H$11/1000)+(Satokasvi!$E$28-Satokasvi!$E$7)+IF(L$8="x",Toimenpiteet!$E$29,0)+IF(L$9="x",Toimenpiteet!$E$60,0)+IF(L$10="x",Toimenpiteet!$E$88,0))/(1+$C$13)^HQ$61</f>
        <v>86.443502952817099</v>
      </c>
      <c r="HR210" s="37">
        <f>IF(M$11="x",Toimenpiteet!$E$115,HR107*(Satokasvi!$H$11/1000)+(Satokasvi!$E$28-Satokasvi!$E$7)+IF(M$8="x",Toimenpiteet!$E$29,0)+IF(M$9="x",Toimenpiteet!$E$60,0)+IF(M$10="x",Toimenpiteet!$E$88,0))/(1+$C$13)^HR$61</f>
        <v>83.925731022152533</v>
      </c>
      <c r="HS210" s="37">
        <f>IF(N$11="x",Toimenpiteet!$E$115,HS107*(Satokasvi!$H$11/1000)+(Satokasvi!$E$28-Satokasvi!$E$7)+IF(N$8="x",Toimenpiteet!$E$29,0)+IF(N$9="x",Toimenpiteet!$E$60,0)+IF(N$10="x",Toimenpiteet!$E$88,0))/(1+$C$13)^HS$61</f>
        <v>81.48129225451703</v>
      </c>
      <c r="HT210" s="37">
        <f>IF(O$11="x",Toimenpiteet!$E$115,HT107*(Satokasvi!$H$11/1000)+(Satokasvi!$E$28-Satokasvi!$E$7)+IF(O$8="x",Toimenpiteet!$E$29,0)+IF(O$9="x",Toimenpiteet!$E$60,0)+IF(O$10="x",Toimenpiteet!$E$88,0))/(1+$C$13)^HT$61</f>
        <v>79.108050732540804</v>
      </c>
      <c r="HU210" s="37">
        <f>IF(P$11="x",Toimenpiteet!$E$115,HU107*(Satokasvi!$H$11/1000)+(Satokasvi!$E$28-Satokasvi!$E$7)+IF(P$8="x",Toimenpiteet!$E$29,0)+IF(P$9="x",Toimenpiteet!$E$60,0)+IF(P$10="x",Toimenpiteet!$E$88,0))/(1+$C$13)^HU$61</f>
        <v>76.803932750039607</v>
      </c>
      <c r="HV210" s="37">
        <f>IF(Q$11="x",Toimenpiteet!$E$115,HV107*(Satokasvi!$H$11/1000)+(Satokasvi!$E$28-Satokasvi!$E$7)+IF(Q$8="x",Toimenpiteet!$E$29,0)+IF(Q$9="x",Toimenpiteet!$E$60,0)+IF(Q$10="x",Toimenpiteet!$E$88,0))/(1+$C$13)^HV$61</f>
        <v>74.566925000038452</v>
      </c>
      <c r="HW210" s="37">
        <f>IF(R$11="x",Toimenpiteet!$E$115,HW107*(Satokasvi!$H$11/1000)+(Satokasvi!$E$28-Satokasvi!$E$7)+IF(R$8="x",Toimenpiteet!$E$29,0)+IF(R$9="x",Toimenpiteet!$E$60,0)+IF(R$10="x",Toimenpiteet!$E$88,0))/(1+$C$13)^HW$61</f>
        <v>72.395072815571325</v>
      </c>
      <c r="HX210" s="37">
        <f>IF(S$11="x",Toimenpiteet!$E$115,HX107*(Satokasvi!$H$11/1000)+(Satokasvi!$E$28-Satokasvi!$E$7)+IF(S$8="x",Toimenpiteet!$E$29,0)+IF(S$9="x",Toimenpiteet!$E$60,0)+IF(S$10="x",Toimenpiteet!$E$88,0))/(1+$C$13)^HX$61</f>
        <v>70.286478461719739</v>
      </c>
      <c r="HY210" s="37">
        <f>IF(T$11="x",Toimenpiteet!$E$115,HY107*(Satokasvi!$H$11/1000)+(Satokasvi!$E$28-Satokasvi!$E$7)+IF(T$8="x",Toimenpiteet!$E$29,0)+IF(T$9="x",Toimenpiteet!$E$60,0)+IF(T$10="x",Toimenpiteet!$E$88,0))/(1+$C$13)^HY$61</f>
        <v>68.239299477397793</v>
      </c>
      <c r="HZ210" s="37">
        <f>IF(U$11="x",Toimenpiteet!$E$115,HZ107*(Satokasvi!$H$11/1000)+(Satokasvi!$E$28-Satokasvi!$E$7)+IF(U$8="x",Toimenpiteet!$E$29,0)+IF(U$9="x",Toimenpiteet!$E$60,0)+IF(U$10="x",Toimenpiteet!$E$88,0))/(1+$C$13)^HZ$61</f>
        <v>66.251747065434756</v>
      </c>
      <c r="IA210" s="37">
        <f>IF(V$11="x",Toimenpiteet!$E$115,IA107*(Satokasvi!$H$11/1000)+(Satokasvi!$E$28-Satokasvi!$E$7)+IF(V$8="x",Toimenpiteet!$E$29,0)+IF(V$9="x",Toimenpiteet!$E$60,0)+IF(V$10="x",Toimenpiteet!$E$88,0))/(1+$C$13)^IA$61</f>
        <v>64.322084529548306</v>
      </c>
      <c r="IB210" s="37">
        <f>IF(W$11="x",Toimenpiteet!$E$115,IB107*(Satokasvi!$H$11/1000)+(Satokasvi!$E$28-Satokasvi!$E$7)+IF(W$8="x",Toimenpiteet!$E$29,0)+IF(W$9="x",Toimenpiteet!$E$60,0)+IF(W$10="x",Toimenpiteet!$E$88,0))/(1+$C$13)^IB$61</f>
        <v>62.448625756843029</v>
      </c>
      <c r="IC210" s="37">
        <f>IF(X$11="x",Toimenpiteet!$E$115,IC107*(Satokasvi!$H$11/1000)+(Satokasvi!$E$28-Satokasvi!$E$7)+IF(X$8="x",Toimenpiteet!$E$29,0)+IF(X$9="x",Toimenpiteet!$E$60,0)+IF(X$10="x",Toimenpiteet!$E$88,0))/(1+$C$13)^IC$61</f>
        <v>60.629733744507789</v>
      </c>
      <c r="ID210" s="37">
        <f>IF(Y$11="x",Toimenpiteet!$E$115,ID107*(Satokasvi!$H$11/1000)+(Satokasvi!$E$28-Satokasvi!$E$7)+IF(Y$8="x",Toimenpiteet!$E$29,0)+IF(Y$9="x",Toimenpiteet!$E$60,0)+IF(Y$10="x",Toimenpiteet!$E$88,0))/(1+$C$13)^ID$61</f>
        <v>58.863819169425035</v>
      </c>
      <c r="IE210" s="37">
        <f>IF(Z$11="x",Toimenpiteet!$E$115,IE107*(Satokasvi!$H$11/1000)+(Satokasvi!$E$28-Satokasvi!$E$7)+IF(Z$8="x",Toimenpiteet!$E$29,0)+IF(Z$9="x",Toimenpiteet!$E$60,0)+IF(Z$10="x",Toimenpiteet!$E$88,0))/(1+$C$13)^IE$61</f>
        <v>57.149338999441788</v>
      </c>
      <c r="IF210" s="37">
        <f>IF(AA$11="x",Toimenpiteet!$E$115,IF107*(Satokasvi!$H$11/1000)+(Satokasvi!$E$28-Satokasvi!$E$7)+IF(AA$8="x",Toimenpiteet!$E$29,0)+IF(AA$9="x",Toimenpiteet!$E$60,0)+IF(AA$10="x",Toimenpiteet!$E$88,0))/(1+$C$13)^IF$61</f>
        <v>55.484795145089116</v>
      </c>
      <c r="IH210" s="15">
        <f t="shared" si="162"/>
        <v>95.259498981181807</v>
      </c>
      <c r="II210" s="15">
        <f t="shared" si="163"/>
        <v>189.63545975988239</v>
      </c>
      <c r="IJ210" s="15">
        <f t="shared" si="164"/>
        <v>283.09853848826521</v>
      </c>
      <c r="IK210" s="15">
        <f t="shared" si="165"/>
        <v>375.62185020639902</v>
      </c>
      <c r="IL210" s="15">
        <f t="shared" si="166"/>
        <v>467.1808504995206</v>
      </c>
      <c r="IM210" s="15">
        <f t="shared" si="167"/>
        <v>557.75322196308628</v>
      </c>
      <c r="IN210" s="15">
        <f t="shared" si="168"/>
        <v>647.3187652959391</v>
      </c>
      <c r="IO210" s="15">
        <f t="shared" si="169"/>
        <v>735.85929484831081</v>
      </c>
      <c r="IP210" s="15">
        <f t="shared" si="170"/>
        <v>823.35853845754161</v>
      </c>
      <c r="IQ210" s="15">
        <f t="shared" si="171"/>
        <v>909.8020414103587</v>
      </c>
      <c r="IR210" s="15">
        <f t="shared" si="172"/>
        <v>993.72777243251119</v>
      </c>
      <c r="IS210" s="15">
        <f t="shared" si="173"/>
        <v>1075.2090646870283</v>
      </c>
      <c r="IT210" s="15">
        <f t="shared" si="174"/>
        <v>1154.3171154195691</v>
      </c>
      <c r="IU210" s="15">
        <f t="shared" si="175"/>
        <v>1231.1210481696087</v>
      </c>
      <c r="IV210" s="15">
        <f t="shared" si="176"/>
        <v>1305.6879731696472</v>
      </c>
      <c r="IW210" s="15">
        <f t="shared" si="177"/>
        <v>1378.0830459852186</v>
      </c>
      <c r="IX210" s="15">
        <f t="shared" si="178"/>
        <v>1448.3695244469384</v>
      </c>
      <c r="IY210" s="15">
        <f t="shared" si="179"/>
        <v>1516.6088239243361</v>
      </c>
      <c r="IZ210" s="15">
        <f t="shared" si="180"/>
        <v>1582.8605709897708</v>
      </c>
      <c r="JA210" s="15">
        <f t="shared" si="181"/>
        <v>1647.1826555193193</v>
      </c>
      <c r="JB210" s="15">
        <f t="shared" si="182"/>
        <v>1709.6312812761623</v>
      </c>
      <c r="JC210" s="15">
        <f t="shared" si="183"/>
        <v>1770.2610150206701</v>
      </c>
      <c r="JD210" s="15">
        <f t="shared" si="184"/>
        <v>1829.1248341900953</v>
      </c>
      <c r="JE210" s="15">
        <f t="shared" si="185"/>
        <v>1886.2741731895371</v>
      </c>
      <c r="JF210" s="15">
        <f t="shared" si="186"/>
        <v>1941.7589683346262</v>
      </c>
    </row>
    <row r="211" spans="214:266" x14ac:dyDescent="0.35">
      <c r="HF211" s="76">
        <f t="shared" si="189"/>
        <v>-0.27777777777777779</v>
      </c>
      <c r="HG211" s="76">
        <f>$HG$75</f>
        <v>7.7777777777777793E-2</v>
      </c>
      <c r="HH211" s="37">
        <f>IF(C$11="x",Toimenpiteet!$E$115,HH108*(Satokasvi!$H$11/1000)+(Satokasvi!$E$28-Satokasvi!$E$7)+IF(C$8="x",Toimenpiteet!$E$29,0)+IF(C$9="x",Toimenpiteet!$E$60,0)+IF(C$10="x",Toimenpiteet!$E$88,0))/(1+$C$13)^HH$61</f>
        <v>96.038595229533783</v>
      </c>
      <c r="HI211" s="37">
        <f>IF(D$11="x",Toimenpiteet!$E$115,HI108*(Satokasvi!$H$11/1000)+(Satokasvi!$E$28-Satokasvi!$E$7)+IF(D$8="x",Toimenpiteet!$E$29,0)+IF(D$9="x",Toimenpiteet!$E$60,0)+IF(D$10="x",Toimenpiteet!$E$88,0))/(1+$C$13)^HI$61</f>
        <v>95.888769027927623</v>
      </c>
      <c r="HJ211" s="37">
        <f>IF(E$11="x",Toimenpiteet!$E$115,HJ108*(Satokasvi!$H$11/1000)+(Satokasvi!$E$28-Satokasvi!$E$7)+IF(E$8="x",Toimenpiteet!$E$29,0)+IF(E$9="x",Toimenpiteet!$E$60,0)+IF(E$10="x",Toimenpiteet!$E$88,0))/(1+$C$13)^HJ$61</f>
        <v>95.666197537936796</v>
      </c>
      <c r="HK211" s="37">
        <f>IF(F$11="x",Toimenpiteet!$E$115,HK108*(Satokasvi!$H$11/1000)+(Satokasvi!$E$28-Satokasvi!$E$7)+IF(F$8="x",Toimenpiteet!$E$29,0)+IF(F$9="x",Toimenpiteet!$E$60,0)+IF(F$10="x",Toimenpiteet!$E$88,0))/(1+$C$13)^HK$61</f>
        <v>95.375245452184132</v>
      </c>
      <c r="HL211" s="37">
        <f>IF(G$11="x",Toimenpiteet!$E$115,HL108*(Satokasvi!$H$11/1000)+(Satokasvi!$E$28-Satokasvi!$E$7)+IF(G$8="x",Toimenpiteet!$E$29,0)+IF(G$9="x",Toimenpiteet!$E$60,0)+IF(G$10="x",Toimenpiteet!$E$88,0))/(1+$C$13)^HL$61</f>
        <v>95.020084921823511</v>
      </c>
      <c r="HM211" s="37">
        <f>IF(H$11="x",Toimenpiteet!$E$115,HM108*(Satokasvi!$H$11/1000)+(Satokasvi!$E$28-Satokasvi!$E$7)+IF(H$8="x",Toimenpiteet!$E$29,0)+IF(H$9="x",Toimenpiteet!$E$60,0)+IF(H$10="x",Toimenpiteet!$E$88,0))/(1+$C$13)^HM$61</f>
        <v>94.604703069820189</v>
      </c>
      <c r="HN211" s="37">
        <f>IF(I$11="x",Toimenpiteet!$E$115,HN108*(Satokasvi!$H$11/1000)+(Satokasvi!$E$28-Satokasvi!$E$7)+IF(I$8="x",Toimenpiteet!$E$29,0)+IF(I$9="x",Toimenpiteet!$E$60,0)+IF(I$10="x",Toimenpiteet!$E$88,0))/(1+$C$13)^HN$61</f>
        <v>94.132909229904925</v>
      </c>
      <c r="HO211" s="37">
        <f>IF(J$11="x",Toimenpiteet!$E$115,HO108*(Satokasvi!$H$11/1000)+(Satokasvi!$E$28-Satokasvi!$E$7)+IF(J$8="x",Toimenpiteet!$E$29,0)+IF(J$9="x",Toimenpiteet!$E$60,0)+IF(J$10="x",Toimenpiteet!$E$88,0))/(1+$C$13)^HO$61</f>
        <v>93.608341920806794</v>
      </c>
      <c r="HP211" s="37">
        <f>IF(K$11="x",Toimenpiteet!$E$115,HP108*(Satokasvi!$H$11/1000)+(Satokasvi!$E$28-Satokasvi!$E$7)+IF(K$8="x",Toimenpiteet!$E$29,0)+IF(K$9="x",Toimenpiteet!$E$60,0)+IF(K$10="x",Toimenpiteet!$E$88,0))/(1+$C$13)^HP$61</f>
        <v>93.034475565045852</v>
      </c>
      <c r="HQ211" s="37">
        <f>IF(L$11="x",Toimenpiteet!$E$115,HQ108*(Satokasvi!$H$11/1000)+(Satokasvi!$E$28-Satokasvi!$E$7)+IF(L$8="x",Toimenpiteet!$E$29,0)+IF(L$9="x",Toimenpiteet!$E$60,0)+IF(L$10="x",Toimenpiteet!$E$88,0))/(1+$C$13)^HQ$61</f>
        <v>92.414626961247592</v>
      </c>
      <c r="HR211" s="37">
        <f>IF(M$11="x",Toimenpiteet!$E$115,HR108*(Satokasvi!$H$11/1000)+(Satokasvi!$E$28-Satokasvi!$E$7)+IF(M$8="x",Toimenpiteet!$E$29,0)+IF(M$9="x",Toimenpiteet!$E$60,0)+IF(M$10="x",Toimenpiteet!$E$88,0))/(1+$C$13)^HR$61</f>
        <v>89.722938797327757</v>
      </c>
      <c r="HS211" s="37">
        <f>IF(N$11="x",Toimenpiteet!$E$115,HS108*(Satokasvi!$H$11/1000)+(Satokasvi!$E$28-Satokasvi!$E$7)+IF(N$8="x",Toimenpiteet!$E$29,0)+IF(N$9="x",Toimenpiteet!$E$60,0)+IF(N$10="x",Toimenpiteet!$E$88,0))/(1+$C$13)^HS$61</f>
        <v>87.109649317793952</v>
      </c>
      <c r="HT211" s="37">
        <f>IF(O$11="x",Toimenpiteet!$E$115,HT108*(Satokasvi!$H$11/1000)+(Satokasvi!$E$28-Satokasvi!$E$7)+IF(O$8="x",Toimenpiteet!$E$29,0)+IF(O$9="x",Toimenpiteet!$E$60,0)+IF(O$10="x",Toimenpiteet!$E$88,0))/(1+$C$13)^HT$61</f>
        <v>84.572475065819376</v>
      </c>
      <c r="HU211" s="37">
        <f>IF(P$11="x",Toimenpiteet!$E$115,HU108*(Satokasvi!$H$11/1000)+(Satokasvi!$E$28-Satokasvi!$E$7)+IF(P$8="x",Toimenpiteet!$E$29,0)+IF(P$9="x",Toimenpiteet!$E$60,0)+IF(P$10="x",Toimenpiteet!$E$88,0))/(1+$C$13)^HU$61</f>
        <v>82.109199093028508</v>
      </c>
      <c r="HV211" s="37">
        <f>IF(Q$11="x",Toimenpiteet!$E$115,HV108*(Satokasvi!$H$11/1000)+(Satokasvi!$E$28-Satokasvi!$E$7)+IF(Q$8="x",Toimenpiteet!$E$29,0)+IF(Q$9="x",Toimenpiteet!$E$60,0)+IF(Q$10="x",Toimenpiteet!$E$88,0))/(1+$C$13)^HV$61</f>
        <v>79.717669022357768</v>
      </c>
      <c r="HW211" s="37">
        <f>IF(R$11="x",Toimenpiteet!$E$115,HW108*(Satokasvi!$H$11/1000)+(Satokasvi!$E$28-Satokasvi!$E$7)+IF(R$8="x",Toimenpiteet!$E$29,0)+IF(R$9="x",Toimenpiteet!$E$60,0)+IF(R$10="x",Toimenpiteet!$E$88,0))/(1+$C$13)^HW$61</f>
        <v>77.395795167337653</v>
      </c>
      <c r="HX211" s="37">
        <f>IF(S$11="x",Toimenpiteet!$E$115,HX108*(Satokasvi!$H$11/1000)+(Satokasvi!$E$28-Satokasvi!$E$7)+IF(S$8="x",Toimenpiteet!$E$29,0)+IF(S$9="x",Toimenpiteet!$E$60,0)+IF(S$10="x",Toimenpiteet!$E$88,0))/(1+$C$13)^HX$61</f>
        <v>75.14154870615306</v>
      </c>
      <c r="HY211" s="37">
        <f>IF(T$11="x",Toimenpiteet!$E$115,HY108*(Satokasvi!$H$11/1000)+(Satokasvi!$E$28-Satokasvi!$E$7)+IF(T$8="x",Toimenpiteet!$E$29,0)+IF(T$9="x",Toimenpiteet!$E$60,0)+IF(T$10="x",Toimenpiteet!$E$88,0))/(1+$C$13)^HY$61</f>
        <v>72.95295990888647</v>
      </c>
      <c r="HZ211" s="37">
        <f>IF(U$11="x",Toimenpiteet!$E$115,HZ108*(Satokasvi!$H$11/1000)+(Satokasvi!$E$28-Satokasvi!$E$7)+IF(U$8="x",Toimenpiteet!$E$29,0)+IF(U$9="x",Toimenpiteet!$E$60,0)+IF(U$10="x",Toimenpiteet!$E$88,0))/(1+$C$13)^HZ$61</f>
        <v>70.828116416394636</v>
      </c>
      <c r="IA211" s="37">
        <f>IF(V$11="x",Toimenpiteet!$E$115,IA108*(Satokasvi!$H$11/1000)+(Satokasvi!$E$28-Satokasvi!$E$7)+IF(V$8="x",Toimenpiteet!$E$29,0)+IF(V$9="x",Toimenpiteet!$E$60,0)+IF(V$10="x",Toimenpiteet!$E$88,0))/(1+$C$13)^IA$61</f>
        <v>68.765161569315168</v>
      </c>
      <c r="IB211" s="37">
        <f>IF(W$11="x",Toimenpiteet!$E$115,IB108*(Satokasvi!$H$11/1000)+(Satokasvi!$E$28-Satokasvi!$E$7)+IF(W$8="x",Toimenpiteet!$E$29,0)+IF(W$9="x",Toimenpiteet!$E$60,0)+IF(W$10="x",Toimenpiteet!$E$88,0))/(1+$C$13)^IB$61</f>
        <v>66.7622927857429</v>
      </c>
      <c r="IC211" s="37">
        <f>IF(X$11="x",Toimenpiteet!$E$115,IC108*(Satokasvi!$H$11/1000)+(Satokasvi!$E$28-Satokasvi!$E$7)+IF(X$8="x",Toimenpiteet!$E$29,0)+IF(X$9="x",Toimenpiteet!$E$60,0)+IF(X$10="x",Toimenpiteet!$E$88,0))/(1+$C$13)^IC$61</f>
        <v>64.817759986158151</v>
      </c>
      <c r="ID211" s="37">
        <f>IF(Y$11="x",Toimenpiteet!$E$115,ID108*(Satokasvi!$H$11/1000)+(Satokasvi!$E$28-Satokasvi!$E$7)+IF(Y$8="x",Toimenpiteet!$E$29,0)+IF(Y$9="x",Toimenpiteet!$E$60,0)+IF(Y$10="x",Toimenpiteet!$E$88,0))/(1+$C$13)^ID$61</f>
        <v>62.929864064231204</v>
      </c>
      <c r="IE211" s="37">
        <f>IF(Z$11="x",Toimenpiteet!$E$115,IE108*(Satokasvi!$H$11/1000)+(Satokasvi!$E$28-Satokasvi!$E$7)+IF(Z$8="x",Toimenpiteet!$E$29,0)+IF(Z$9="x",Toimenpiteet!$E$60,0)+IF(Z$10="x",Toimenpiteet!$E$88,0))/(1+$C$13)^IE$61</f>
        <v>61.09695540216623</v>
      </c>
      <c r="IF211" s="37">
        <f>IF(AA$11="x",Toimenpiteet!$E$115,IF108*(Satokasvi!$H$11/1000)+(Satokasvi!$E$28-Satokasvi!$E$7)+IF(AA$8="x",Toimenpiteet!$E$29,0)+IF(AA$9="x",Toimenpiteet!$E$60,0)+IF(AA$10="x",Toimenpiteet!$E$88,0))/(1+$C$13)^IF$61</f>
        <v>59.317432429287599</v>
      </c>
      <c r="IH211" s="15">
        <f t="shared" si="162"/>
        <v>96.038595229533783</v>
      </c>
      <c r="II211" s="15">
        <f t="shared" si="163"/>
        <v>191.92736425746142</v>
      </c>
      <c r="IJ211" s="15">
        <f t="shared" si="164"/>
        <v>287.59356179539822</v>
      </c>
      <c r="IK211" s="15">
        <f t="shared" si="165"/>
        <v>382.96880724758233</v>
      </c>
      <c r="IL211" s="15">
        <f t="shared" si="166"/>
        <v>477.98889216940586</v>
      </c>
      <c r="IM211" s="15">
        <f t="shared" si="167"/>
        <v>572.59359523922603</v>
      </c>
      <c r="IN211" s="15">
        <f t="shared" si="168"/>
        <v>666.72650446913099</v>
      </c>
      <c r="IO211" s="15">
        <f t="shared" si="169"/>
        <v>760.33484638993775</v>
      </c>
      <c r="IP211" s="15">
        <f t="shared" si="170"/>
        <v>853.36932195498366</v>
      </c>
      <c r="IQ211" s="15">
        <f t="shared" si="171"/>
        <v>945.78394891623122</v>
      </c>
      <c r="IR211" s="15">
        <f t="shared" si="172"/>
        <v>1035.5068877135591</v>
      </c>
      <c r="IS211" s="15">
        <f t="shared" si="173"/>
        <v>1122.6165370313531</v>
      </c>
      <c r="IT211" s="15">
        <f t="shared" si="174"/>
        <v>1207.1890120971725</v>
      </c>
      <c r="IU211" s="15">
        <f t="shared" si="175"/>
        <v>1289.2982111902011</v>
      </c>
      <c r="IV211" s="15">
        <f t="shared" si="176"/>
        <v>1369.0158802125588</v>
      </c>
      <c r="IW211" s="15">
        <f t="shared" si="177"/>
        <v>1446.4116753798965</v>
      </c>
      <c r="IX211" s="15">
        <f t="shared" si="178"/>
        <v>1521.5532240860496</v>
      </c>
      <c r="IY211" s="15">
        <f t="shared" si="179"/>
        <v>1594.506183994936</v>
      </c>
      <c r="IZ211" s="15">
        <f t="shared" si="180"/>
        <v>1665.3343004113306</v>
      </c>
      <c r="JA211" s="15">
        <f t="shared" si="181"/>
        <v>1734.0994619806456</v>
      </c>
      <c r="JB211" s="15">
        <f t="shared" si="182"/>
        <v>1800.8617547663885</v>
      </c>
      <c r="JC211" s="15">
        <f t="shared" si="183"/>
        <v>1865.6795147525465</v>
      </c>
      <c r="JD211" s="15">
        <f t="shared" si="184"/>
        <v>1928.6093788167777</v>
      </c>
      <c r="JE211" s="15">
        <f t="shared" si="185"/>
        <v>1989.706334218944</v>
      </c>
      <c r="JF211" s="15">
        <f t="shared" si="186"/>
        <v>2049.0237666482317</v>
      </c>
    </row>
    <row r="212" spans="214:266" x14ac:dyDescent="0.35">
      <c r="HF212" s="76">
        <f t="shared" si="189"/>
        <v>-0.27777777777777779</v>
      </c>
      <c r="HG212" s="76">
        <f>$HG$76</f>
        <v>0.10000000000000002</v>
      </c>
      <c r="HH212" s="37">
        <f>IF(C$11="x",Toimenpiteet!$E$115,HH109*(Satokasvi!$H$11/1000)+(Satokasvi!$E$28-Satokasvi!$E$7)+IF(C$8="x",Toimenpiteet!$E$29,0)+IF(C$9="x",Toimenpiteet!$E$60,0)+IF(C$10="x",Toimenpiteet!$E$88,0))/(1+$C$13)^HH$61</f>
        <v>96.81769147788566</v>
      </c>
      <c r="HI212" s="37">
        <f>IF(D$11="x",Toimenpiteet!$E$115,HI109*(Satokasvi!$H$11/1000)+(Satokasvi!$E$28-Satokasvi!$E$7)+IF(D$8="x",Toimenpiteet!$E$29,0)+IF(D$9="x",Toimenpiteet!$E$60,0)+IF(D$10="x",Toimenpiteet!$E$88,0))/(1+$C$13)^HI$61</f>
        <v>97.401577277154601</v>
      </c>
      <c r="HJ212" s="37">
        <f>IF(E$11="x",Toimenpiteet!$E$115,HJ109*(Satokasvi!$H$11/1000)+(Satokasvi!$E$28-Satokasvi!$E$7)+IF(E$8="x",Toimenpiteet!$E$29,0)+IF(E$9="x",Toimenpiteet!$E$60,0)+IF(E$10="x",Toimenpiteet!$E$88,0))/(1+$C$13)^HJ$61</f>
        <v>97.869316347490681</v>
      </c>
      <c r="HK212" s="37">
        <f>IF(F$11="x",Toimenpiteet!$E$115,HK109*(Satokasvi!$H$11/1000)+(Satokasvi!$E$28-Satokasvi!$E$7)+IF(F$8="x",Toimenpiteet!$E$29,0)+IF(F$9="x",Toimenpiteet!$E$60,0)+IF(F$10="x",Toimenpiteet!$E$88,0))/(1+$C$13)^HK$61</f>
        <v>98.227179186234494</v>
      </c>
      <c r="HL212" s="37">
        <f>IF(G$11="x",Toimenpiteet!$E$115,HL109*(Satokasvi!$H$11/1000)+(Satokasvi!$E$28-Satokasvi!$E$7)+IF(G$8="x",Toimenpiteet!$E$29,0)+IF(G$9="x",Toimenpiteet!$E$60,0)+IF(G$10="x",Toimenpiteet!$E$88,0))/(1+$C$13)^HL$61</f>
        <v>98.481169550525422</v>
      </c>
      <c r="HM212" s="37">
        <f>IF(H$11="x",Toimenpiteet!$E$115,HM109*(Satokasvi!$H$11/1000)+(Satokasvi!$E$28-Satokasvi!$E$7)+IF(H$8="x",Toimenpiteet!$E$29,0)+IF(H$9="x",Toimenpiteet!$E$60,0)+IF(H$10="x",Toimenpiteet!$E$88,0))/(1+$C$13)^HM$61</f>
        <v>98.63703467607489</v>
      </c>
      <c r="HN212" s="37">
        <f>IF(I$11="x",Toimenpiteet!$E$115,HN109*(Satokasvi!$H$11/1000)+(Satokasvi!$E$28-Satokasvi!$E$7)+IF(I$8="x",Toimenpiteet!$E$29,0)+IF(I$9="x",Toimenpiteet!$E$60,0)+IF(I$10="x",Toimenpiteet!$E$88,0))/(1+$C$13)^HN$61</f>
        <v>98.700275126957123</v>
      </c>
      <c r="HO212" s="37">
        <f>IF(J$11="x",Toimenpiteet!$E$115,HO109*(Satokasvi!$H$11/1000)+(Satokasvi!$E$28-Satokasvi!$E$7)+IF(J$8="x",Toimenpiteet!$E$29,0)+IF(J$9="x",Toimenpiteet!$E$60,0)+IF(J$10="x",Toimenpiteet!$E$88,0))/(1+$C$13)^HO$61</f>
        <v>98.676154289241978</v>
      </c>
      <c r="HP212" s="37">
        <f>IF(K$11="x",Toimenpiteet!$E$115,HP109*(Satokasvi!$H$11/1000)+(Satokasvi!$E$28-Satokasvi!$E$7)+IF(K$8="x",Toimenpiteet!$E$29,0)+IF(K$9="x",Toimenpiteet!$E$60,0)+IF(K$10="x",Toimenpiteet!$E$88,0))/(1+$C$13)^HP$61</f>
        <v>98.569707520860931</v>
      </c>
      <c r="HQ212" s="37">
        <f>IF(L$11="x",Toimenpiteet!$E$115,HQ109*(Satokasvi!$H$11/1000)+(Satokasvi!$E$28-Satokasvi!$E$7)+IF(L$8="x",Toimenpiteet!$E$29,0)+IF(L$9="x",Toimenpiteet!$E$60,0)+IF(L$10="x",Toimenpiteet!$E$88,0))/(1+$C$13)^HQ$61</f>
        <v>98.385750969678114</v>
      </c>
      <c r="HR212" s="37">
        <f>IF(M$11="x",Toimenpiteet!$E$115,HR109*(Satokasvi!$H$11/1000)+(Satokasvi!$E$28-Satokasvi!$E$7)+IF(M$8="x",Toimenpiteet!$E$29,0)+IF(M$9="x",Toimenpiteet!$E$60,0)+IF(M$10="x",Toimenpiteet!$E$88,0))/(1+$C$13)^HR$61</f>
        <v>95.520146572503023</v>
      </c>
      <c r="HS212" s="37">
        <f>IF(N$11="x",Toimenpiteet!$E$115,HS109*(Satokasvi!$H$11/1000)+(Satokasvi!$E$28-Satokasvi!$E$7)+IF(N$8="x",Toimenpiteet!$E$29,0)+IF(N$9="x",Toimenpiteet!$E$60,0)+IF(N$10="x",Toimenpiteet!$E$88,0))/(1+$C$13)^HS$61</f>
        <v>92.738006381070903</v>
      </c>
      <c r="HT212" s="37">
        <f>IF(O$11="x",Toimenpiteet!$E$115,HT109*(Satokasvi!$H$11/1000)+(Satokasvi!$E$28-Satokasvi!$E$7)+IF(O$8="x",Toimenpiteet!$E$29,0)+IF(O$9="x",Toimenpiteet!$E$60,0)+IF(O$10="x",Toimenpiteet!$E$88,0))/(1+$C$13)^HT$61</f>
        <v>90.036899399097976</v>
      </c>
      <c r="HU212" s="37">
        <f>IF(P$11="x",Toimenpiteet!$E$115,HU109*(Satokasvi!$H$11/1000)+(Satokasvi!$E$28-Satokasvi!$E$7)+IF(P$8="x",Toimenpiteet!$E$29,0)+IF(P$9="x",Toimenpiteet!$E$60,0)+IF(P$10="x",Toimenpiteet!$E$88,0))/(1+$C$13)^HU$61</f>
        <v>87.414465436017437</v>
      </c>
      <c r="HV212" s="37">
        <f>IF(Q$11="x",Toimenpiteet!$E$115,HV109*(Satokasvi!$H$11/1000)+(Satokasvi!$E$28-Satokasvi!$E$7)+IF(Q$8="x",Toimenpiteet!$E$29,0)+IF(Q$9="x",Toimenpiteet!$E$60,0)+IF(Q$10="x",Toimenpiteet!$E$88,0))/(1+$C$13)^HV$61</f>
        <v>84.868413044677126</v>
      </c>
      <c r="HW212" s="37">
        <f>IF(R$11="x",Toimenpiteet!$E$115,HW109*(Satokasvi!$H$11/1000)+(Satokasvi!$E$28-Satokasvi!$E$7)+IF(R$8="x",Toimenpiteet!$E$29,0)+IF(R$9="x",Toimenpiteet!$E$60,0)+IF(R$10="x",Toimenpiteet!$E$88,0))/(1+$C$13)^HW$61</f>
        <v>82.396517519104009</v>
      </c>
      <c r="HX212" s="37">
        <f>IF(S$11="x",Toimenpiteet!$E$115,HX109*(Satokasvi!$H$11/1000)+(Satokasvi!$E$28-Satokasvi!$E$7)+IF(S$8="x",Toimenpiteet!$E$29,0)+IF(S$9="x",Toimenpiteet!$E$60,0)+IF(S$10="x",Toimenpiteet!$E$88,0))/(1+$C$13)^HX$61</f>
        <v>79.996618950586424</v>
      </c>
      <c r="HY212" s="37">
        <f>IF(T$11="x",Toimenpiteet!$E$115,HY109*(Satokasvi!$H$11/1000)+(Satokasvi!$E$28-Satokasvi!$E$7)+IF(T$8="x",Toimenpiteet!$E$29,0)+IF(T$9="x",Toimenpiteet!$E$60,0)+IF(T$10="x",Toimenpiteet!$E$88,0))/(1+$C$13)^HY$61</f>
        <v>77.666620340375161</v>
      </c>
      <c r="HZ212" s="37">
        <f>IF(U$11="x",Toimenpiteet!$E$115,HZ109*(Satokasvi!$H$11/1000)+(Satokasvi!$E$28-Satokasvi!$E$7)+IF(U$8="x",Toimenpiteet!$E$29,0)+IF(U$9="x",Toimenpiteet!$E$60,0)+IF(U$10="x",Toimenpiteet!$E$88,0))/(1+$C$13)^HZ$61</f>
        <v>75.404485767354529</v>
      </c>
      <c r="IA212" s="37">
        <f>IF(V$11="x",Toimenpiteet!$E$115,IA109*(Satokasvi!$H$11/1000)+(Satokasvi!$E$28-Satokasvi!$E$7)+IF(V$8="x",Toimenpiteet!$E$29,0)+IF(V$9="x",Toimenpiteet!$E$60,0)+IF(V$10="x",Toimenpiteet!$E$88,0))/(1+$C$13)^IA$61</f>
        <v>73.208238609082073</v>
      </c>
      <c r="IB212" s="37">
        <f>IF(W$11="x",Toimenpiteet!$E$115,IB109*(Satokasvi!$H$11/1000)+(Satokasvi!$E$28-Satokasvi!$E$7)+IF(W$8="x",Toimenpiteet!$E$29,0)+IF(W$9="x",Toimenpiteet!$E$60,0)+IF(W$10="x",Toimenpiteet!$E$88,0))/(1+$C$13)^IB$61</f>
        <v>71.0759598146428</v>
      </c>
      <c r="IC212" s="37">
        <f>IF(X$11="x",Toimenpiteet!$E$115,IC109*(Satokasvi!$H$11/1000)+(Satokasvi!$E$28-Satokasvi!$E$7)+IF(X$8="x",Toimenpiteet!$E$29,0)+IF(X$9="x",Toimenpiteet!$E$60,0)+IF(X$10="x",Toimenpiteet!$E$88,0))/(1+$C$13)^IC$61</f>
        <v>69.005786227808528</v>
      </c>
      <c r="ID212" s="37">
        <f>IF(Y$11="x",Toimenpiteet!$E$115,ID109*(Satokasvi!$H$11/1000)+(Satokasvi!$E$28-Satokasvi!$E$7)+IF(Y$8="x",Toimenpiteet!$E$29,0)+IF(Y$9="x",Toimenpiteet!$E$60,0)+IF(Y$10="x",Toimenpiteet!$E$88,0))/(1+$C$13)^ID$61</f>
        <v>66.995908959037408</v>
      </c>
      <c r="IE212" s="37">
        <f>IF(Z$11="x",Toimenpiteet!$E$115,IE109*(Satokasvi!$H$11/1000)+(Satokasvi!$E$28-Satokasvi!$E$7)+IF(Z$8="x",Toimenpiteet!$E$29,0)+IF(Z$9="x",Toimenpiteet!$E$60,0)+IF(Z$10="x",Toimenpiteet!$E$88,0))/(1+$C$13)^IE$61</f>
        <v>65.044571804890694</v>
      </c>
      <c r="IF212" s="37">
        <f>IF(AA$11="x",Toimenpiteet!$E$115,IF109*(Satokasvi!$H$11/1000)+(Satokasvi!$E$28-Satokasvi!$E$7)+IF(AA$8="x",Toimenpiteet!$E$29,0)+IF(AA$9="x",Toimenpiteet!$E$60,0)+IF(AA$10="x",Toimenpiteet!$E$88,0))/(1+$C$13)^IF$61</f>
        <v>63.150069713486111</v>
      </c>
      <c r="IH212" s="15">
        <f t="shared" si="162"/>
        <v>96.81769147788566</v>
      </c>
      <c r="II212" s="15">
        <f t="shared" si="163"/>
        <v>194.21926875504028</v>
      </c>
      <c r="IJ212" s="15">
        <f t="shared" si="164"/>
        <v>292.08858510253094</v>
      </c>
      <c r="IK212" s="15">
        <f t="shared" si="165"/>
        <v>390.31576428876542</v>
      </c>
      <c r="IL212" s="15">
        <f t="shared" si="166"/>
        <v>488.79693383929083</v>
      </c>
      <c r="IM212" s="15">
        <f t="shared" si="167"/>
        <v>587.43396851536568</v>
      </c>
      <c r="IN212" s="15">
        <f t="shared" si="168"/>
        <v>686.13424364232276</v>
      </c>
      <c r="IO212" s="15">
        <f t="shared" si="169"/>
        <v>784.81039793156469</v>
      </c>
      <c r="IP212" s="15">
        <f t="shared" si="170"/>
        <v>883.3801054524256</v>
      </c>
      <c r="IQ212" s="15">
        <f t="shared" si="171"/>
        <v>981.76585642210375</v>
      </c>
      <c r="IR212" s="15">
        <f t="shared" si="172"/>
        <v>1077.2860029946069</v>
      </c>
      <c r="IS212" s="15">
        <f t="shared" si="173"/>
        <v>1170.0240093756777</v>
      </c>
      <c r="IT212" s="15">
        <f t="shared" si="174"/>
        <v>1260.0609087747757</v>
      </c>
      <c r="IU212" s="15">
        <f t="shared" si="175"/>
        <v>1347.4753742107932</v>
      </c>
      <c r="IV212" s="15">
        <f t="shared" si="176"/>
        <v>1432.3437872554703</v>
      </c>
      <c r="IW212" s="15">
        <f t="shared" si="177"/>
        <v>1514.7403047745743</v>
      </c>
      <c r="IX212" s="15">
        <f t="shared" si="178"/>
        <v>1594.7369237251608</v>
      </c>
      <c r="IY212" s="15">
        <f t="shared" si="179"/>
        <v>1672.4035440655359</v>
      </c>
      <c r="IZ212" s="15">
        <f t="shared" si="180"/>
        <v>1747.8080298328905</v>
      </c>
      <c r="JA212" s="15">
        <f t="shared" si="181"/>
        <v>1821.0162684419727</v>
      </c>
      <c r="JB212" s="15">
        <f t="shared" si="182"/>
        <v>1892.0922282566155</v>
      </c>
      <c r="JC212" s="15">
        <f t="shared" si="183"/>
        <v>1961.0980144844241</v>
      </c>
      <c r="JD212" s="15">
        <f t="shared" si="184"/>
        <v>2028.0939234434616</v>
      </c>
      <c r="JE212" s="15">
        <f t="shared" si="185"/>
        <v>2093.1384952483522</v>
      </c>
      <c r="JF212" s="15">
        <f t="shared" si="186"/>
        <v>2156.2885649618383</v>
      </c>
    </row>
    <row r="213" spans="214:266" x14ac:dyDescent="0.35">
      <c r="HF213" s="76">
        <f>HF203+($BI$6-$BI$5)/9</f>
        <v>-0.16666666666666669</v>
      </c>
      <c r="HG213" s="76">
        <f>$HG$67</f>
        <v>-0.1</v>
      </c>
      <c r="HH213" s="37">
        <f>IF(C$11="x",Toimenpiteet!$E$115,HH110*(Satokasvi!$H$11/1000)+(Satokasvi!$E$28-Satokasvi!$E$7)+IF(C$8="x",Toimenpiteet!$E$29,0)+IF(C$9="x",Toimenpiteet!$E$60,0)+IF(C$10="x",Toimenpiteet!$E$88,0))/(1+$C$13)^HH$61</f>
        <v>143.20388349514556</v>
      </c>
      <c r="HI213" s="37">
        <f>IF(D$11="x",Toimenpiteet!$E$115,HI110*(Satokasvi!$H$11/1000)+(Satokasvi!$E$28-Satokasvi!$E$7)+IF(D$8="x",Toimenpiteet!$E$29,0)+IF(D$9="x",Toimenpiteet!$E$60,0)+IF(D$10="x",Toimenpiteet!$E$88,0))/(1+$C$13)^HI$61</f>
        <v>135.10541364250471</v>
      </c>
      <c r="HJ213" s="37">
        <f>IF(E$11="x",Toimenpiteet!$E$115,HJ110*(Satokasvi!$H$11/1000)+(Satokasvi!$E$28-Satokasvi!$E$7)+IF(E$8="x",Toimenpiteet!$E$29,0)+IF(E$9="x",Toimenpiteet!$E$60,0)+IF(E$10="x",Toimenpiteet!$E$88,0))/(1+$C$13)^HJ$61</f>
        <v>127.35721425998133</v>
      </c>
      <c r="HK213" s="37">
        <f>IF(F$11="x",Toimenpiteet!$E$115,HK110*(Satokasvi!$H$11/1000)+(Satokasvi!$E$28-Satokasvi!$E$7)+IF(F$8="x",Toimenpiteet!$E$29,0)+IF(F$9="x",Toimenpiteet!$E$60,0)+IF(F$10="x",Toimenpiteet!$E$88,0))/(1+$C$13)^HK$61</f>
        <v>119.94575146861796</v>
      </c>
      <c r="HL213" s="37">
        <f>IF(G$11="x",Toimenpiteet!$E$115,HL110*(Satokasvi!$H$11/1000)+(Satokasvi!$E$28-Satokasvi!$E$7)+IF(G$8="x",Toimenpiteet!$E$29,0)+IF(G$9="x",Toimenpiteet!$E$60,0)+IF(G$10="x",Toimenpiteet!$E$88,0))/(1+$C$13)^HL$61</f>
        <v>112.85798262359474</v>
      </c>
      <c r="HM213" s="37">
        <f>IF(H$11="x",Toimenpiteet!$E$115,HM110*(Satokasvi!$H$11/1000)+(Satokasvi!$E$28-Satokasvi!$E$7)+IF(H$8="x",Toimenpiteet!$E$29,0)+IF(H$9="x",Toimenpiteet!$E$60,0)+IF(H$10="x",Toimenpiteet!$E$88,0))/(1+$C$13)^HM$61</f>
        <v>106.08133917992953</v>
      </c>
      <c r="HN213" s="37">
        <f>IF(I$11="x",Toimenpiteet!$E$115,HN110*(Satokasvi!$H$11/1000)+(Satokasvi!$E$28-Satokasvi!$E$7)+IF(I$8="x",Toimenpiteet!$E$29,0)+IF(I$9="x",Toimenpiteet!$E$60,0)+IF(I$10="x",Toimenpiteet!$E$88,0))/(1+$C$13)^HN$61</f>
        <v>99.603710139560789</v>
      </c>
      <c r="HO213" s="37">
        <f>IF(J$11="x",Toimenpiteet!$E$115,HO110*(Satokasvi!$H$11/1000)+(Satokasvi!$E$28-Satokasvi!$E$7)+IF(J$8="x",Toimenpiteet!$E$29,0)+IF(J$9="x",Toimenpiteet!$E$60,0)+IF(J$10="x",Toimenpiteet!$E$88,0))/(1+$C$13)^HO$61</f>
        <v>93.413426060482379</v>
      </c>
      <c r="HP213" s="37">
        <f>IF(K$11="x",Toimenpiteet!$E$115,HP110*(Satokasvi!$H$11/1000)+(Satokasvi!$E$28-Satokasvi!$E$7)+IF(K$8="x",Toimenpiteet!$E$29,0)+IF(K$9="x",Toimenpiteet!$E$60,0)+IF(K$10="x",Toimenpiteet!$E$88,0))/(1+$C$13)^HP$61</f>
        <v>87.499243609230717</v>
      </c>
      <c r="HQ213" s="37">
        <f>IF(L$11="x",Toimenpiteet!$E$115,HQ110*(Satokasvi!$H$11/1000)+(Satokasvi!$E$28-Satokasvi!$E$7)+IF(L$8="x",Toimenpiteet!$E$29,0)+IF(L$9="x",Toimenpiteet!$E$60,0)+IF(L$10="x",Toimenpiteet!$E$88,0))/(1+$C$13)^HQ$61</f>
        <v>81.850330638639775</v>
      </c>
      <c r="HR213" s="37">
        <f>IF(M$11="x",Toimenpiteet!$E$115,HR110*(Satokasvi!$H$11/1000)+(Satokasvi!$E$28-Satokasvi!$E$7)+IF(M$8="x",Toimenpiteet!$E$29,0)+IF(M$9="x",Toimenpiteet!$E$60,0)+IF(M$10="x",Toimenpiteet!$E$88,0))/(1+$C$13)^HR$61</f>
        <v>79.466340425863848</v>
      </c>
      <c r="HS213" s="37">
        <f>IF(N$11="x",Toimenpiteet!$E$115,HS110*(Satokasvi!$H$11/1000)+(Satokasvi!$E$28-Satokasvi!$E$7)+IF(N$8="x",Toimenpiteet!$E$29,0)+IF(N$9="x",Toimenpiteet!$E$60,0)+IF(N$10="x",Toimenpiteet!$E$88,0))/(1+$C$13)^HS$61</f>
        <v>77.151786821227049</v>
      </c>
      <c r="HT213" s="37">
        <f>IF(O$11="x",Toimenpiteet!$E$115,HT110*(Satokasvi!$H$11/1000)+(Satokasvi!$E$28-Satokasvi!$E$7)+IF(O$8="x",Toimenpiteet!$E$29,0)+IF(O$9="x",Toimenpiteet!$E$60,0)+IF(O$10="x",Toimenpiteet!$E$88,0))/(1+$C$13)^HT$61</f>
        <v>74.904647399249569</v>
      </c>
      <c r="HU213" s="37">
        <f>IF(P$11="x",Toimenpiteet!$E$115,HU110*(Satokasvi!$H$11/1000)+(Satokasvi!$E$28-Satokasvi!$E$7)+IF(P$8="x",Toimenpiteet!$E$29,0)+IF(P$9="x",Toimenpiteet!$E$60,0)+IF(P$10="x",Toimenpiteet!$E$88,0))/(1+$C$13)^HU$61</f>
        <v>72.72295864004812</v>
      </c>
      <c r="HV213" s="37">
        <f>IF(Q$11="x",Toimenpiteet!$E$115,HV110*(Satokasvi!$H$11/1000)+(Satokasvi!$E$28-Satokasvi!$E$7)+IF(Q$8="x",Toimenpiteet!$E$29,0)+IF(Q$9="x",Toimenpiteet!$E$60,0)+IF(Q$10="x",Toimenpiteet!$E$88,0))/(1+$C$13)^HV$61</f>
        <v>70.604814213638946</v>
      </c>
      <c r="HW213" s="37">
        <f>IF(R$11="x",Toimenpiteet!$E$115,HW110*(Satokasvi!$H$11/1000)+(Satokasvi!$E$28-Satokasvi!$E$7)+IF(R$8="x",Toimenpiteet!$E$29,0)+IF(R$9="x",Toimenpiteet!$E$60,0)+IF(R$10="x",Toimenpiteet!$E$88,0))/(1+$C$13)^HW$61</f>
        <v>68.54836331421258</v>
      </c>
      <c r="HX213" s="37">
        <f>IF(S$11="x",Toimenpiteet!$E$115,HX110*(Satokasvi!$H$11/1000)+(Satokasvi!$E$28-Satokasvi!$E$7)+IF(S$8="x",Toimenpiteet!$E$29,0)+IF(S$9="x",Toimenpiteet!$E$60,0)+IF(S$10="x",Toimenpiteet!$E$88,0))/(1+$C$13)^HX$61</f>
        <v>66.55180904292483</v>
      </c>
      <c r="HY213" s="37">
        <f>IF(T$11="x",Toimenpiteet!$E$115,HY110*(Satokasvi!$H$11/1000)+(Satokasvi!$E$28-Satokasvi!$E$7)+IF(T$8="x",Toimenpiteet!$E$29,0)+IF(T$9="x",Toimenpiteet!$E$60,0)+IF(T$10="x",Toimenpiteet!$E$88,0))/(1+$C$13)^HY$61</f>
        <v>64.613406837791103</v>
      </c>
      <c r="HZ213" s="37">
        <f>IF(U$11="x",Toimenpiteet!$E$115,HZ110*(Satokasvi!$H$11/1000)+(Satokasvi!$E$28-Satokasvi!$E$7)+IF(U$8="x",Toimenpiteet!$E$29,0)+IF(U$9="x",Toimenpiteet!$E$60,0)+IF(U$10="x",Toimenpiteet!$E$88,0))/(1+$C$13)^HZ$61</f>
        <v>62.731462949311748</v>
      </c>
      <c r="IA213" s="37">
        <f>IF(V$11="x",Toimenpiteet!$E$115,IA110*(Satokasvi!$H$11/1000)+(Satokasvi!$E$28-Satokasvi!$E$7)+IF(V$8="x",Toimenpiteet!$E$29,0)+IF(V$9="x",Toimenpiteet!$E$60,0)+IF(V$10="x",Toimenpiteet!$E$88,0))/(1+$C$13)^IA$61</f>
        <v>60.904332960496845</v>
      </c>
      <c r="IB213" s="37">
        <f>IF(W$11="x",Toimenpiteet!$E$115,IB110*(Satokasvi!$H$11/1000)+(Satokasvi!$E$28-Satokasvi!$E$7)+IF(W$8="x",Toimenpiteet!$E$29,0)+IF(W$9="x",Toimenpiteet!$E$60,0)+IF(W$10="x",Toimenpiteet!$E$88,0))/(1+$C$13)^IB$61</f>
        <v>59.130420349996946</v>
      </c>
      <c r="IC213" s="37">
        <f>IF(X$11="x",Toimenpiteet!$E$115,IC110*(Satokasvi!$H$11/1000)+(Satokasvi!$E$28-Satokasvi!$E$7)+IF(X$8="x",Toimenpiteet!$E$29,0)+IF(X$9="x",Toimenpiteet!$E$60,0)+IF(X$10="x",Toimenpiteet!$E$88,0))/(1+$C$13)^IC$61</f>
        <v>57.40817509708441</v>
      </c>
      <c r="ID213" s="37">
        <f>IF(Y$11="x",Toimenpiteet!$E$115,ID110*(Satokasvi!$H$11/1000)+(Satokasvi!$E$28-Satokasvi!$E$7)+IF(Y$8="x",Toimenpiteet!$E$29,0)+IF(Y$9="x",Toimenpiteet!$E$60,0)+IF(Y$10="x",Toimenpiteet!$E$88,0))/(1+$C$13)^ID$61</f>
        <v>55.736092327266412</v>
      </c>
      <c r="IE213" s="37">
        <f>IF(Z$11="x",Toimenpiteet!$E$115,IE110*(Satokasvi!$H$11/1000)+(Satokasvi!$E$28-Satokasvi!$E$7)+IF(Z$8="x",Toimenpiteet!$E$29,0)+IF(Z$9="x",Toimenpiteet!$E$60,0)+IF(Z$10="x",Toimenpiteet!$E$88,0))/(1+$C$13)^IE$61</f>
        <v>54.112710997346042</v>
      </c>
      <c r="IF213" s="37">
        <f>IF(AA$11="x",Toimenpiteet!$E$115,IF110*(Satokasvi!$H$11/1000)+(Satokasvi!$E$28-Satokasvi!$E$7)+IF(AA$8="x",Toimenpiteet!$E$29,0)+IF(AA$9="x",Toimenpiteet!$E$60,0)+IF(AA$10="x",Toimenpiteet!$E$88,0))/(1+$C$13)^IF$61</f>
        <v>52.536612618782563</v>
      </c>
      <c r="IH213" s="15">
        <f t="shared" si="162"/>
        <v>143.20388349514556</v>
      </c>
      <c r="II213" s="15">
        <f t="shared" si="163"/>
        <v>278.30929713765028</v>
      </c>
      <c r="IJ213" s="15">
        <f t="shared" si="164"/>
        <v>405.66651139763161</v>
      </c>
      <c r="IK213" s="15">
        <f t="shared" si="165"/>
        <v>525.61226286624958</v>
      </c>
      <c r="IL213" s="15">
        <f t="shared" si="166"/>
        <v>638.47024548984427</v>
      </c>
      <c r="IM213" s="15">
        <f t="shared" si="167"/>
        <v>744.55158466977377</v>
      </c>
      <c r="IN213" s="15">
        <f t="shared" si="168"/>
        <v>844.15529480933458</v>
      </c>
      <c r="IO213" s="15">
        <f t="shared" si="169"/>
        <v>937.56872086981696</v>
      </c>
      <c r="IP213" s="15">
        <f t="shared" si="170"/>
        <v>1025.0679644790478</v>
      </c>
      <c r="IQ213" s="15">
        <f t="shared" si="171"/>
        <v>1106.9182951176876</v>
      </c>
      <c r="IR213" s="15">
        <f t="shared" si="172"/>
        <v>1186.3846355435514</v>
      </c>
      <c r="IS213" s="15">
        <f t="shared" si="173"/>
        <v>1263.5364223647784</v>
      </c>
      <c r="IT213" s="15">
        <f t="shared" si="174"/>
        <v>1338.441069764028</v>
      </c>
      <c r="IU213" s="15">
        <f t="shared" si="175"/>
        <v>1411.1640284040761</v>
      </c>
      <c r="IV213" s="15">
        <f t="shared" si="176"/>
        <v>1481.7688426177151</v>
      </c>
      <c r="IW213" s="15">
        <f t="shared" si="177"/>
        <v>1550.3172059319277</v>
      </c>
      <c r="IX213" s="15">
        <f t="shared" si="178"/>
        <v>1616.8690149748525</v>
      </c>
      <c r="IY213" s="15">
        <f t="shared" si="179"/>
        <v>1681.4824218126437</v>
      </c>
      <c r="IZ213" s="15">
        <f t="shared" si="180"/>
        <v>1744.2138847619553</v>
      </c>
      <c r="JA213" s="15">
        <f t="shared" si="181"/>
        <v>1805.1182177224523</v>
      </c>
      <c r="JB213" s="15">
        <f t="shared" si="182"/>
        <v>1864.2486380724492</v>
      </c>
      <c r="JC213" s="15">
        <f t="shared" si="183"/>
        <v>1921.6568131695337</v>
      </c>
      <c r="JD213" s="15">
        <f t="shared" si="184"/>
        <v>1977.3929054968</v>
      </c>
      <c r="JE213" s="15">
        <f t="shared" si="185"/>
        <v>2031.5056164941461</v>
      </c>
      <c r="JF213" s="15">
        <f t="shared" si="186"/>
        <v>2084.0422291129289</v>
      </c>
    </row>
    <row r="214" spans="214:266" x14ac:dyDescent="0.35">
      <c r="HF214" s="76">
        <f t="shared" ref="HF214:HF222" si="190">HF213</f>
        <v>-0.16666666666666669</v>
      </c>
      <c r="HG214" s="76">
        <f>$HG$68</f>
        <v>-7.7777777777777779E-2</v>
      </c>
      <c r="HH214" s="37">
        <f>IF(C$11="x",Toimenpiteet!$E$115,HH111*(Satokasvi!$H$11/1000)+(Satokasvi!$E$28-Satokasvi!$E$7)+IF(C$8="x",Toimenpiteet!$E$29,0)+IF(C$9="x",Toimenpiteet!$E$60,0)+IF(C$10="x",Toimenpiteet!$E$88,0))/(1+$C$13)^HH$61</f>
        <v>144.10284070478244</v>
      </c>
      <c r="HI214" s="37">
        <f>IF(D$11="x",Toimenpiteet!$E$115,HI111*(Satokasvi!$H$11/1000)+(Satokasvi!$E$28-Satokasvi!$E$7)+IF(D$8="x",Toimenpiteet!$E$29,0)+IF(D$9="x",Toimenpiteet!$E$60,0)+IF(D$10="x",Toimenpiteet!$E$88,0))/(1+$C$13)^HI$61</f>
        <v>136.8509616223821</v>
      </c>
      <c r="HJ214" s="37">
        <f>IF(E$11="x",Toimenpiteet!$E$115,HJ111*(Satokasvi!$H$11/1000)+(Satokasvi!$E$28-Satokasvi!$E$7)+IF(E$8="x",Toimenpiteet!$E$29,0)+IF(E$9="x",Toimenpiteet!$E$60,0)+IF(E$10="x",Toimenpiteet!$E$88,0))/(1+$C$13)^HJ$61</f>
        <v>129.89927442485123</v>
      </c>
      <c r="HK214" s="37">
        <f>IF(F$11="x",Toimenpiteet!$E$115,HK111*(Satokasvi!$H$11/1000)+(Satokasvi!$E$28-Satokasvi!$E$7)+IF(F$8="x",Toimenpiteet!$E$29,0)+IF(F$9="x",Toimenpiteet!$E$60,0)+IF(F$10="x",Toimenpiteet!$E$88,0))/(1+$C$13)^HK$61</f>
        <v>123.23644423867611</v>
      </c>
      <c r="HL214" s="37">
        <f>IF(G$11="x",Toimenpiteet!$E$115,HL111*(Satokasvi!$H$11/1000)+(Satokasvi!$E$28-Satokasvi!$E$7)+IF(G$8="x",Toimenpiteet!$E$29,0)+IF(G$9="x",Toimenpiteet!$E$60,0)+IF(G$10="x",Toimenpiteet!$E$88,0))/(1+$C$13)^HL$61</f>
        <v>116.8515418105585</v>
      </c>
      <c r="HM214" s="37">
        <f>IF(H$11="x",Toimenpiteet!$E$115,HM111*(Satokasvi!$H$11/1000)+(Satokasvi!$E$28-Satokasvi!$E$7)+IF(H$8="x",Toimenpiteet!$E$29,0)+IF(H$9="x",Toimenpiteet!$E$60,0)+IF(H$10="x",Toimenpiteet!$E$88,0))/(1+$C$13)^HM$61</f>
        <v>110.73402949483871</v>
      </c>
      <c r="HN214" s="37">
        <f>IF(I$11="x",Toimenpiteet!$E$115,HN111*(Satokasvi!$H$11/1000)+(Satokasvi!$E$28-Satokasvi!$E$7)+IF(I$8="x",Toimenpiteet!$E$29,0)+IF(I$9="x",Toimenpiteet!$E$60,0)+IF(I$10="x",Toimenpiteet!$E$88,0))/(1+$C$13)^HN$61</f>
        <v>104.87374771308257</v>
      </c>
      <c r="HO214" s="37">
        <f>IF(J$11="x",Toimenpiteet!$E$115,HO111*(Satokasvi!$H$11/1000)+(Satokasvi!$E$28-Satokasvi!$E$7)+IF(J$8="x",Toimenpiteet!$E$29,0)+IF(J$9="x",Toimenpiteet!$E$60,0)+IF(J$10="x",Toimenpiteet!$E$88,0))/(1+$C$13)^HO$61</f>
        <v>99.260901870215235</v>
      </c>
      <c r="HP214" s="37">
        <f>IF(K$11="x",Toimenpiteet!$E$115,HP111*(Satokasvi!$H$11/1000)+(Satokasvi!$E$28-Satokasvi!$E$7)+IF(K$8="x",Toimenpiteet!$E$29,0)+IF(K$9="x",Toimenpiteet!$E$60,0)+IF(K$10="x",Toimenpiteet!$E$88,0))/(1+$C$13)^HP$61</f>
        <v>93.886049712094305</v>
      </c>
      <c r="HQ214" s="37">
        <f>IF(L$11="x",Toimenpiteet!$E$115,HQ111*(Satokasvi!$H$11/1000)+(Satokasvi!$E$28-Satokasvi!$E$7)+IF(L$8="x",Toimenpiteet!$E$29,0)+IF(L$9="x",Toimenpiteet!$E$60,0)+IF(L$10="x",Toimenpiteet!$E$88,0))/(1+$C$13)^HQ$61</f>
        <v>88.740089109905725</v>
      </c>
      <c r="HR214" s="37">
        <f>IF(M$11="x",Toimenpiteet!$E$115,HR111*(Satokasvi!$H$11/1000)+(Satokasvi!$E$28-Satokasvi!$E$7)+IF(M$8="x",Toimenpiteet!$E$29,0)+IF(M$9="x",Toimenpiteet!$E$60,0)+IF(M$10="x",Toimenpiteet!$E$88,0))/(1+$C$13)^HR$61</f>
        <v>86.155426320296826</v>
      </c>
      <c r="HS214" s="37">
        <f>IF(N$11="x",Toimenpiteet!$E$115,HS111*(Satokasvi!$H$11/1000)+(Satokasvi!$E$28-Satokasvi!$E$7)+IF(N$8="x",Toimenpiteet!$E$29,0)+IF(N$9="x",Toimenpiteet!$E$60,0)+IF(N$10="x",Toimenpiteet!$E$88,0))/(1+$C$13)^HS$61</f>
        <v>83.64604497116197</v>
      </c>
      <c r="HT214" s="37">
        <f>IF(O$11="x",Toimenpiteet!$E$115,HT111*(Satokasvi!$H$11/1000)+(Satokasvi!$E$28-Satokasvi!$E$7)+IF(O$8="x",Toimenpiteet!$E$29,0)+IF(O$9="x",Toimenpiteet!$E$60,0)+IF(O$10="x",Toimenpiteet!$E$88,0))/(1+$C$13)^HT$61</f>
        <v>81.209752399186385</v>
      </c>
      <c r="HU214" s="37">
        <f>IF(P$11="x",Toimenpiteet!$E$115,HU111*(Satokasvi!$H$11/1000)+(Satokasvi!$E$28-Satokasvi!$E$7)+IF(P$8="x",Toimenpiteet!$E$29,0)+IF(P$9="x",Toimenpiteet!$E$60,0)+IF(P$10="x",Toimenpiteet!$E$88,0))/(1+$C$13)^HU$61</f>
        <v>78.844419805035315</v>
      </c>
      <c r="HV214" s="37">
        <f>IF(Q$11="x",Toimenpiteet!$E$115,HV111*(Satokasvi!$H$11/1000)+(Satokasvi!$E$28-Satokasvi!$E$7)+IF(Q$8="x",Toimenpiteet!$E$29,0)+IF(Q$9="x",Toimenpiteet!$E$60,0)+IF(Q$10="x",Toimenpiteet!$E$88,0))/(1+$C$13)^HV$61</f>
        <v>76.547980393238163</v>
      </c>
      <c r="HW214" s="37">
        <f>IF(R$11="x",Toimenpiteet!$E$115,HW111*(Satokasvi!$H$11/1000)+(Satokasvi!$E$28-Satokasvi!$E$7)+IF(R$8="x",Toimenpiteet!$E$29,0)+IF(R$9="x",Toimenpiteet!$E$60,0)+IF(R$10="x",Toimenpiteet!$E$88,0))/(1+$C$13)^HW$61</f>
        <v>74.318427566250662</v>
      </c>
      <c r="HX214" s="37">
        <f>IF(S$11="x",Toimenpiteet!$E$115,HX111*(Satokasvi!$H$11/1000)+(Satokasvi!$E$28-Satokasvi!$E$7)+IF(S$8="x",Toimenpiteet!$E$29,0)+IF(S$9="x",Toimenpiteet!$E$60,0)+IF(S$10="x",Toimenpiteet!$E$88,0))/(1+$C$13)^HX$61</f>
        <v>72.15381317111715</v>
      </c>
      <c r="HY214" s="37">
        <f>IF(T$11="x",Toimenpiteet!$E$115,HY111*(Satokasvi!$H$11/1000)+(Satokasvi!$E$28-Satokasvi!$E$7)+IF(T$8="x",Toimenpiteet!$E$29,0)+IF(T$9="x",Toimenpiteet!$E$60,0)+IF(T$10="x",Toimenpiteet!$E$88,0))/(1+$C$13)^HY$61</f>
        <v>70.05224579720111</v>
      </c>
      <c r="HZ214" s="37">
        <f>IF(U$11="x",Toimenpiteet!$E$115,HZ111*(Satokasvi!$H$11/1000)+(Satokasvi!$E$28-Satokasvi!$E$7)+IF(U$8="x",Toimenpiteet!$E$29,0)+IF(U$9="x",Toimenpiteet!$E$60,0)+IF(U$10="x",Toimenpiteet!$E$88,0))/(1+$C$13)^HZ$61</f>
        <v>68.011889123496232</v>
      </c>
      <c r="IA214" s="37">
        <f>IF(V$11="x",Toimenpiteet!$E$115,IA111*(Satokasvi!$H$11/1000)+(Satokasvi!$E$28-Satokasvi!$E$7)+IF(V$8="x",Toimenpiteet!$E$29,0)+IF(V$9="x",Toimenpiteet!$E$60,0)+IF(V$10="x",Toimenpiteet!$E$88,0))/(1+$C$13)^IA$61</f>
        <v>66.030960314074008</v>
      </c>
      <c r="IB214" s="37">
        <f>IF(W$11="x",Toimenpiteet!$E$115,IB111*(Satokasvi!$H$11/1000)+(Satokasvi!$E$28-Satokasvi!$E$7)+IF(W$8="x",Toimenpiteet!$E$29,0)+IF(W$9="x",Toimenpiteet!$E$60,0)+IF(W$10="x",Toimenpiteet!$E$88,0))/(1+$C$13)^IB$61</f>
        <v>64.107728460266031</v>
      </c>
      <c r="IC214" s="37">
        <f>IF(X$11="x",Toimenpiteet!$E$115,IC111*(Satokasvi!$H$11/1000)+(Satokasvi!$E$28-Satokasvi!$E$7)+IF(X$8="x",Toimenpiteet!$E$29,0)+IF(X$9="x",Toimenpiteet!$E$60,0)+IF(X$10="x",Toimenpiteet!$E$88,0))/(1+$C$13)^IC$61</f>
        <v>62.24051306821945</v>
      </c>
      <c r="ID214" s="37">
        <f>IF(Y$11="x",Toimenpiteet!$E$115,ID111*(Satokasvi!$H$11/1000)+(Satokasvi!$E$28-Satokasvi!$E$7)+IF(Y$8="x",Toimenpiteet!$E$29,0)+IF(Y$9="x",Toimenpiteet!$E$60,0)+IF(Y$10="x",Toimenpiteet!$E$88,0))/(1+$C$13)^ID$61</f>
        <v>60.427682590504318</v>
      </c>
      <c r="IE214" s="37">
        <f>IF(Z$11="x",Toimenpiteet!$E$115,IE111*(Satokasvi!$H$11/1000)+(Satokasvi!$E$28-Satokasvi!$E$7)+IF(Z$8="x",Toimenpiteet!$E$29,0)+IF(Z$9="x",Toimenpiteet!$E$60,0)+IF(Z$10="x",Toimenpiteet!$E$88,0))/(1+$C$13)^IE$61</f>
        <v>58.667653000489636</v>
      </c>
      <c r="IF214" s="37">
        <f>IF(AA$11="x",Toimenpiteet!$E$115,IF111*(Satokasvi!$H$11/1000)+(Satokasvi!$E$28-Satokasvi!$E$7)+IF(AA$8="x",Toimenpiteet!$E$29,0)+IF(AA$9="x",Toimenpiteet!$E$60,0)+IF(AA$10="x",Toimenpiteet!$E$88,0))/(1+$C$13)^IF$61</f>
        <v>56.958886408242364</v>
      </c>
      <c r="IH214" s="15">
        <f t="shared" si="162"/>
        <v>144.10284070478244</v>
      </c>
      <c r="II214" s="15">
        <f t="shared" si="163"/>
        <v>280.95380232716457</v>
      </c>
      <c r="IJ214" s="15">
        <f t="shared" si="164"/>
        <v>410.8530767520158</v>
      </c>
      <c r="IK214" s="15">
        <f t="shared" si="165"/>
        <v>534.08952099069188</v>
      </c>
      <c r="IL214" s="15">
        <f t="shared" si="166"/>
        <v>650.94106280125038</v>
      </c>
      <c r="IM214" s="15">
        <f t="shared" si="167"/>
        <v>761.67509229608913</v>
      </c>
      <c r="IN214" s="15">
        <f t="shared" si="168"/>
        <v>866.54884000917173</v>
      </c>
      <c r="IO214" s="15">
        <f t="shared" si="169"/>
        <v>965.80974187938693</v>
      </c>
      <c r="IP214" s="15">
        <f t="shared" si="170"/>
        <v>1059.6957915914813</v>
      </c>
      <c r="IQ214" s="15">
        <f t="shared" si="171"/>
        <v>1148.4358807013871</v>
      </c>
      <c r="IR214" s="15">
        <f t="shared" si="172"/>
        <v>1234.5913070216839</v>
      </c>
      <c r="IS214" s="15">
        <f t="shared" si="173"/>
        <v>1318.2373519928458</v>
      </c>
      <c r="IT214" s="15">
        <f t="shared" si="174"/>
        <v>1399.4471043920321</v>
      </c>
      <c r="IU214" s="15">
        <f t="shared" si="175"/>
        <v>1478.2915241970675</v>
      </c>
      <c r="IV214" s="15">
        <f t="shared" si="176"/>
        <v>1554.8395045903058</v>
      </c>
      <c r="IW214" s="15">
        <f t="shared" si="177"/>
        <v>1629.1579321565564</v>
      </c>
      <c r="IX214" s="15">
        <f t="shared" si="178"/>
        <v>1701.3117453276736</v>
      </c>
      <c r="IY214" s="15">
        <f t="shared" si="179"/>
        <v>1771.3639911248747</v>
      </c>
      <c r="IZ214" s="15">
        <f t="shared" si="180"/>
        <v>1839.375880248371</v>
      </c>
      <c r="JA214" s="15">
        <f t="shared" si="181"/>
        <v>1905.406840562445</v>
      </c>
      <c r="JB214" s="15">
        <f t="shared" si="182"/>
        <v>1969.5145690227112</v>
      </c>
      <c r="JC214" s="15">
        <f t="shared" si="183"/>
        <v>2031.7550820909305</v>
      </c>
      <c r="JD214" s="15">
        <f t="shared" si="184"/>
        <v>2092.1827646814349</v>
      </c>
      <c r="JE214" s="15">
        <f t="shared" si="185"/>
        <v>2150.8504176819247</v>
      </c>
      <c r="JF214" s="15">
        <f t="shared" si="186"/>
        <v>2207.8093040901672</v>
      </c>
    </row>
    <row r="215" spans="214:266" x14ac:dyDescent="0.35">
      <c r="HF215" s="76">
        <f t="shared" si="190"/>
        <v>-0.16666666666666669</v>
      </c>
      <c r="HG215" s="76">
        <f>$HG$69</f>
        <v>-5.5555555555555552E-2</v>
      </c>
      <c r="HH215" s="37">
        <f>IF(C$11="x",Toimenpiteet!$E$115,HH112*(Satokasvi!$H$11/1000)+(Satokasvi!$E$28-Satokasvi!$E$7)+IF(C$8="x",Toimenpiteet!$E$29,0)+IF(C$9="x",Toimenpiteet!$E$60,0)+IF(C$10="x",Toimenpiteet!$E$88,0))/(1+$C$13)^HH$61</f>
        <v>145.00179791441926</v>
      </c>
      <c r="HI215" s="37">
        <f>IF(D$11="x",Toimenpiteet!$E$115,HI112*(Satokasvi!$H$11/1000)+(Satokasvi!$E$28-Satokasvi!$E$7)+IF(D$8="x",Toimenpiteet!$E$29,0)+IF(D$9="x",Toimenpiteet!$E$60,0)+IF(D$10="x",Toimenpiteet!$E$88,0))/(1+$C$13)^HI$61</f>
        <v>138.59650960225937</v>
      </c>
      <c r="HJ215" s="37">
        <f>IF(E$11="x",Toimenpiteet!$E$115,HJ112*(Satokasvi!$H$11/1000)+(Satokasvi!$E$28-Satokasvi!$E$7)+IF(E$8="x",Toimenpiteet!$E$29,0)+IF(E$9="x",Toimenpiteet!$E$60,0)+IF(E$10="x",Toimenpiteet!$E$88,0))/(1+$C$13)^HJ$61</f>
        <v>132.44133458972109</v>
      </c>
      <c r="HK215" s="37">
        <f>IF(F$11="x",Toimenpiteet!$E$115,HK112*(Satokasvi!$H$11/1000)+(Satokasvi!$E$28-Satokasvi!$E$7)+IF(F$8="x",Toimenpiteet!$E$29,0)+IF(F$9="x",Toimenpiteet!$E$60,0)+IF(F$10="x",Toimenpiteet!$E$88,0))/(1+$C$13)^HK$61</f>
        <v>126.52713700873421</v>
      </c>
      <c r="HL215" s="37">
        <f>IF(G$11="x",Toimenpiteet!$E$115,HL112*(Satokasvi!$H$11/1000)+(Satokasvi!$E$28-Satokasvi!$E$7)+IF(G$8="x",Toimenpiteet!$E$29,0)+IF(G$9="x",Toimenpiteet!$E$60,0)+IF(G$10="x",Toimenpiteet!$E$88,0))/(1+$C$13)^HL$61</f>
        <v>120.84510099752221</v>
      </c>
      <c r="HM215" s="37">
        <f>IF(H$11="x",Toimenpiteet!$E$115,HM112*(Satokasvi!$H$11/1000)+(Satokasvi!$E$28-Satokasvi!$E$7)+IF(H$8="x",Toimenpiteet!$E$29,0)+IF(H$9="x",Toimenpiteet!$E$60,0)+IF(H$10="x",Toimenpiteet!$E$88,0))/(1+$C$13)^HM$61</f>
        <v>115.38671980974793</v>
      </c>
      <c r="HN215" s="37">
        <f>IF(I$11="x",Toimenpiteet!$E$115,HN112*(Satokasvi!$H$11/1000)+(Satokasvi!$E$28-Satokasvi!$E$7)+IF(I$8="x",Toimenpiteet!$E$29,0)+IF(I$9="x",Toimenpiteet!$E$60,0)+IF(I$10="x",Toimenpiteet!$E$88,0))/(1+$C$13)^HN$61</f>
        <v>110.14378528660428</v>
      </c>
      <c r="HO215" s="37">
        <f>IF(J$11="x",Toimenpiteet!$E$115,HO112*(Satokasvi!$H$11/1000)+(Satokasvi!$E$28-Satokasvi!$E$7)+IF(J$8="x",Toimenpiteet!$E$29,0)+IF(J$9="x",Toimenpiteet!$E$60,0)+IF(J$10="x",Toimenpiteet!$E$88,0))/(1+$C$13)^HO$61</f>
        <v>105.10837767994812</v>
      </c>
      <c r="HP215" s="37">
        <f>IF(K$11="x",Toimenpiteet!$E$115,HP112*(Satokasvi!$H$11/1000)+(Satokasvi!$E$28-Satokasvi!$E$7)+IF(K$8="x",Toimenpiteet!$E$29,0)+IF(K$9="x",Toimenpiteet!$E$60,0)+IF(K$10="x",Toimenpiteet!$E$88,0))/(1+$C$13)^HP$61</f>
        <v>100.27285581495779</v>
      </c>
      <c r="HQ215" s="37">
        <f>IF(L$11="x",Toimenpiteet!$E$115,HQ112*(Satokasvi!$H$11/1000)+(Satokasvi!$E$28-Satokasvi!$E$7)+IF(L$8="x",Toimenpiteet!$E$29,0)+IF(L$9="x",Toimenpiteet!$E$60,0)+IF(L$10="x",Toimenpiteet!$E$88,0))/(1+$C$13)^HQ$61</f>
        <v>95.629847581171688</v>
      </c>
      <c r="HR215" s="37">
        <f>IF(M$11="x",Toimenpiteet!$E$115,HR112*(Satokasvi!$H$11/1000)+(Satokasvi!$E$28-Satokasvi!$E$7)+IF(M$8="x",Toimenpiteet!$E$29,0)+IF(M$9="x",Toimenpiteet!$E$60,0)+IF(M$10="x",Toimenpiteet!$E$88,0))/(1+$C$13)^HR$61</f>
        <v>92.844512214729789</v>
      </c>
      <c r="HS215" s="37">
        <f>IF(N$11="x",Toimenpiteet!$E$115,HS112*(Satokasvi!$H$11/1000)+(Satokasvi!$E$28-Satokasvi!$E$7)+IF(N$8="x",Toimenpiteet!$E$29,0)+IF(N$9="x",Toimenpiteet!$E$60,0)+IF(N$10="x",Toimenpiteet!$E$88,0))/(1+$C$13)^HS$61</f>
        <v>90.140303121096892</v>
      </c>
      <c r="HT215" s="37">
        <f>IF(O$11="x",Toimenpiteet!$E$115,HT112*(Satokasvi!$H$11/1000)+(Satokasvi!$E$28-Satokasvi!$E$7)+IF(O$8="x",Toimenpiteet!$E$29,0)+IF(O$9="x",Toimenpiteet!$E$60,0)+IF(O$10="x",Toimenpiteet!$E$88,0))/(1+$C$13)^HT$61</f>
        <v>87.514857399123201</v>
      </c>
      <c r="HU215" s="37">
        <f>IF(P$11="x",Toimenpiteet!$E$115,HU112*(Satokasvi!$H$11/1000)+(Satokasvi!$E$28-Satokasvi!$E$7)+IF(P$8="x",Toimenpiteet!$E$29,0)+IF(P$9="x",Toimenpiteet!$E$60,0)+IF(P$10="x",Toimenpiteet!$E$88,0))/(1+$C$13)^HU$61</f>
        <v>84.965880970022525</v>
      </c>
      <c r="HV215" s="37">
        <f>IF(Q$11="x",Toimenpiteet!$E$115,HV112*(Satokasvi!$H$11/1000)+(Satokasvi!$E$28-Satokasvi!$E$7)+IF(Q$8="x",Toimenpiteet!$E$29,0)+IF(Q$9="x",Toimenpiteet!$E$60,0)+IF(Q$10="x",Toimenpiteet!$E$88,0))/(1+$C$13)^HV$61</f>
        <v>82.491146572837394</v>
      </c>
      <c r="HW215" s="37">
        <f>IF(R$11="x",Toimenpiteet!$E$115,HW112*(Satokasvi!$H$11/1000)+(Satokasvi!$E$28-Satokasvi!$E$7)+IF(R$8="x",Toimenpiteet!$E$29,0)+IF(R$9="x",Toimenpiteet!$E$60,0)+IF(R$10="x",Toimenpiteet!$E$88,0))/(1+$C$13)^HW$61</f>
        <v>80.088491818288745</v>
      </c>
      <c r="HX215" s="37">
        <f>IF(S$11="x",Toimenpiteet!$E$115,HX112*(Satokasvi!$H$11/1000)+(Satokasvi!$E$28-Satokasvi!$E$7)+IF(S$8="x",Toimenpiteet!$E$29,0)+IF(S$9="x",Toimenpiteet!$E$60,0)+IF(S$10="x",Toimenpiteet!$E$88,0))/(1+$C$13)^HX$61</f>
        <v>77.755817299309456</v>
      </c>
      <c r="HY215" s="37">
        <f>IF(T$11="x",Toimenpiteet!$E$115,HY112*(Satokasvi!$H$11/1000)+(Satokasvi!$E$28-Satokasvi!$E$7)+IF(T$8="x",Toimenpiteet!$E$29,0)+IF(T$9="x",Toimenpiteet!$E$60,0)+IF(T$10="x",Toimenpiteet!$E$88,0))/(1+$C$13)^HY$61</f>
        <v>75.49108475661113</v>
      </c>
      <c r="HZ215" s="37">
        <f>IF(U$11="x",Toimenpiteet!$E$115,HZ112*(Satokasvi!$H$11/1000)+(Satokasvi!$E$28-Satokasvi!$E$7)+IF(U$8="x",Toimenpiteet!$E$29,0)+IF(U$9="x",Toimenpiteet!$E$60,0)+IF(U$10="x",Toimenpiteet!$E$88,0))/(1+$C$13)^HZ$61</f>
        <v>73.292315297680702</v>
      </c>
      <c r="IA215" s="37">
        <f>IF(V$11="x",Toimenpiteet!$E$115,IA112*(Satokasvi!$H$11/1000)+(Satokasvi!$E$28-Satokasvi!$E$7)+IF(V$8="x",Toimenpiteet!$E$29,0)+IF(V$9="x",Toimenpiteet!$E$60,0)+IF(V$10="x",Toimenpiteet!$E$88,0))/(1+$C$13)^IA$61</f>
        <v>71.157587667651171</v>
      </c>
      <c r="IB215" s="37">
        <f>IF(W$11="x",Toimenpiteet!$E$115,IB112*(Satokasvi!$H$11/1000)+(Satokasvi!$E$28-Satokasvi!$E$7)+IF(W$8="x",Toimenpiteet!$E$29,0)+IF(W$9="x",Toimenpiteet!$E$60,0)+IF(W$10="x",Toimenpiteet!$E$88,0))/(1+$C$13)^IB$61</f>
        <v>69.085036570535124</v>
      </c>
      <c r="IC215" s="37">
        <f>IF(X$11="x",Toimenpiteet!$E$115,IC112*(Satokasvi!$H$11/1000)+(Satokasvi!$E$28-Satokasvi!$E$7)+IF(X$8="x",Toimenpiteet!$E$29,0)+IF(X$9="x",Toimenpiteet!$E$60,0)+IF(X$10="x",Toimenpiteet!$E$88,0))/(1+$C$13)^IC$61</f>
        <v>67.072851039354489</v>
      </c>
      <c r="ID215" s="37">
        <f>IF(Y$11="x",Toimenpiteet!$E$115,ID112*(Satokasvi!$H$11/1000)+(Satokasvi!$E$28-Satokasvi!$E$7)+IF(Y$8="x",Toimenpiteet!$E$29,0)+IF(Y$9="x",Toimenpiteet!$E$60,0)+IF(Y$10="x",Toimenpiteet!$E$88,0))/(1+$C$13)^ID$61</f>
        <v>65.119272853742217</v>
      </c>
      <c r="IE215" s="37">
        <f>IF(Z$11="x",Toimenpiteet!$E$115,IE112*(Satokasvi!$H$11/1000)+(Satokasvi!$E$28-Satokasvi!$E$7)+IF(Z$8="x",Toimenpiteet!$E$29,0)+IF(Z$9="x",Toimenpiteet!$E$60,0)+IF(Z$10="x",Toimenpiteet!$E$88,0))/(1+$C$13)^IE$61</f>
        <v>63.222595003633231</v>
      </c>
      <c r="IF215" s="37">
        <f>IF(AA$11="x",Toimenpiteet!$E$115,IF112*(Satokasvi!$H$11/1000)+(Satokasvi!$E$28-Satokasvi!$E$7)+IF(AA$8="x",Toimenpiteet!$E$29,0)+IF(AA$9="x",Toimenpiteet!$E$60,0)+IF(AA$10="x",Toimenpiteet!$E$88,0))/(1+$C$13)^IF$61</f>
        <v>61.381160197702165</v>
      </c>
      <c r="IH215" s="15">
        <f t="shared" si="162"/>
        <v>145.00179791441926</v>
      </c>
      <c r="II215" s="15">
        <f t="shared" si="163"/>
        <v>283.59830751667863</v>
      </c>
      <c r="IJ215" s="15">
        <f t="shared" si="164"/>
        <v>416.0396421063997</v>
      </c>
      <c r="IK215" s="15">
        <f t="shared" si="165"/>
        <v>542.56677911513395</v>
      </c>
      <c r="IL215" s="15">
        <f t="shared" si="166"/>
        <v>663.41188011265615</v>
      </c>
      <c r="IM215" s="15">
        <f t="shared" si="167"/>
        <v>778.79859992240404</v>
      </c>
      <c r="IN215" s="15">
        <f t="shared" si="168"/>
        <v>888.94238520900831</v>
      </c>
      <c r="IO215" s="15">
        <f t="shared" si="169"/>
        <v>994.05076288895646</v>
      </c>
      <c r="IP215" s="15">
        <f t="shared" si="170"/>
        <v>1094.3236187039142</v>
      </c>
      <c r="IQ215" s="15">
        <f t="shared" si="171"/>
        <v>1189.9534662850858</v>
      </c>
      <c r="IR215" s="15">
        <f t="shared" si="172"/>
        <v>1282.7979784998156</v>
      </c>
      <c r="IS215" s="15">
        <f t="shared" si="173"/>
        <v>1372.9382816209124</v>
      </c>
      <c r="IT215" s="15">
        <f t="shared" si="174"/>
        <v>1460.4531390200357</v>
      </c>
      <c r="IU215" s="15">
        <f t="shared" si="175"/>
        <v>1545.4190199900581</v>
      </c>
      <c r="IV215" s="15">
        <f t="shared" si="176"/>
        <v>1627.9101665628955</v>
      </c>
      <c r="IW215" s="15">
        <f t="shared" si="177"/>
        <v>1707.9986583811842</v>
      </c>
      <c r="IX215" s="15">
        <f t="shared" si="178"/>
        <v>1785.7544756804937</v>
      </c>
      <c r="IY215" s="15">
        <f t="shared" si="179"/>
        <v>1861.2455604371048</v>
      </c>
      <c r="IZ215" s="15">
        <f t="shared" si="180"/>
        <v>1934.5378757347855</v>
      </c>
      <c r="JA215" s="15">
        <f t="shared" si="181"/>
        <v>2005.6954634024366</v>
      </c>
      <c r="JB215" s="15">
        <f t="shared" si="182"/>
        <v>2074.7804999729719</v>
      </c>
      <c r="JC215" s="15">
        <f t="shared" si="183"/>
        <v>2141.8533510123266</v>
      </c>
      <c r="JD215" s="15">
        <f t="shared" si="184"/>
        <v>2206.9726238660687</v>
      </c>
      <c r="JE215" s="15">
        <f t="shared" si="185"/>
        <v>2270.1952188697019</v>
      </c>
      <c r="JF215" s="15">
        <f t="shared" si="186"/>
        <v>2331.5763790674041</v>
      </c>
    </row>
    <row r="216" spans="214:266" x14ac:dyDescent="0.35">
      <c r="HF216" s="76">
        <f t="shared" si="190"/>
        <v>-0.16666666666666669</v>
      </c>
      <c r="HG216" s="76">
        <f>$HG$70</f>
        <v>-3.3333333333333326E-2</v>
      </c>
      <c r="HH216" s="37">
        <f>IF(C$11="x",Toimenpiteet!$E$115,HH113*(Satokasvi!$H$11/1000)+(Satokasvi!$E$28-Satokasvi!$E$7)+IF(C$8="x",Toimenpiteet!$E$29,0)+IF(C$9="x",Toimenpiteet!$E$60,0)+IF(C$10="x",Toimenpiteet!$E$88,0))/(1+$C$13)^HH$61</f>
        <v>145.90075512405608</v>
      </c>
      <c r="HI216" s="37">
        <f>IF(D$11="x",Toimenpiteet!$E$115,HI113*(Satokasvi!$H$11/1000)+(Satokasvi!$E$28-Satokasvi!$E$7)+IF(D$8="x",Toimenpiteet!$E$29,0)+IF(D$9="x",Toimenpiteet!$E$60,0)+IF(D$10="x",Toimenpiteet!$E$88,0))/(1+$C$13)^HI$61</f>
        <v>140.34205758213668</v>
      </c>
      <c r="HJ216" s="37">
        <f>IF(E$11="x",Toimenpiteet!$E$115,HJ113*(Satokasvi!$H$11/1000)+(Satokasvi!$E$28-Satokasvi!$E$7)+IF(E$8="x",Toimenpiteet!$E$29,0)+IF(E$9="x",Toimenpiteet!$E$60,0)+IF(E$10="x",Toimenpiteet!$E$88,0))/(1+$C$13)^HJ$61</f>
        <v>134.98339475459099</v>
      </c>
      <c r="HK216" s="37">
        <f>IF(F$11="x",Toimenpiteet!$E$115,HK113*(Satokasvi!$H$11/1000)+(Satokasvi!$E$28-Satokasvi!$E$7)+IF(F$8="x",Toimenpiteet!$E$29,0)+IF(F$9="x",Toimenpiteet!$E$60,0)+IF(F$10="x",Toimenpiteet!$E$88,0))/(1+$C$13)^HK$61</f>
        <v>129.81782977879232</v>
      </c>
      <c r="HL216" s="37">
        <f>IF(G$11="x",Toimenpiteet!$E$115,HL113*(Satokasvi!$H$11/1000)+(Satokasvi!$E$28-Satokasvi!$E$7)+IF(G$8="x",Toimenpiteet!$E$29,0)+IF(G$9="x",Toimenpiteet!$E$60,0)+IF(G$10="x",Toimenpiteet!$E$88,0))/(1+$C$13)^HL$61</f>
        <v>124.83866018448593</v>
      </c>
      <c r="HM216" s="37">
        <f>IF(H$11="x",Toimenpiteet!$E$115,HM113*(Satokasvi!$H$11/1000)+(Satokasvi!$E$28-Satokasvi!$E$7)+IF(H$8="x",Toimenpiteet!$E$29,0)+IF(H$9="x",Toimenpiteet!$E$60,0)+IF(H$10="x",Toimenpiteet!$E$88,0))/(1+$C$13)^HM$61</f>
        <v>120.03941012465707</v>
      </c>
      <c r="HN216" s="37">
        <f>IF(I$11="x",Toimenpiteet!$E$115,HN113*(Satokasvi!$H$11/1000)+(Satokasvi!$E$28-Satokasvi!$E$7)+IF(I$8="x",Toimenpiteet!$E$29,0)+IF(I$9="x",Toimenpiteet!$E$60,0)+IF(I$10="x",Toimenpiteet!$E$88,0))/(1+$C$13)^HN$61</f>
        <v>115.413822860126</v>
      </c>
      <c r="HO216" s="37">
        <f>IF(J$11="x",Toimenpiteet!$E$115,HO113*(Satokasvi!$H$11/1000)+(Satokasvi!$E$28-Satokasvi!$E$7)+IF(J$8="x",Toimenpiteet!$E$29,0)+IF(J$9="x",Toimenpiteet!$E$60,0)+IF(J$10="x",Toimenpiteet!$E$88,0))/(1+$C$13)^HO$61</f>
        <v>110.95585348968096</v>
      </c>
      <c r="HP216" s="37">
        <f>IF(K$11="x",Toimenpiteet!$E$115,HP113*(Satokasvi!$H$11/1000)+(Satokasvi!$E$28-Satokasvi!$E$7)+IF(K$8="x",Toimenpiteet!$E$29,0)+IF(K$9="x",Toimenpiteet!$E$60,0)+IF(K$10="x",Toimenpiteet!$E$88,0))/(1+$C$13)^HP$61</f>
        <v>106.65966191782138</v>
      </c>
      <c r="HQ216" s="37">
        <f>IF(L$11="x",Toimenpiteet!$E$115,HQ113*(Satokasvi!$H$11/1000)+(Satokasvi!$E$28-Satokasvi!$E$7)+IF(L$8="x",Toimenpiteet!$E$29,0)+IF(L$9="x",Toimenpiteet!$E$60,0)+IF(L$10="x",Toimenpiteet!$E$88,0))/(1+$C$13)^HQ$61</f>
        <v>102.51960605243769</v>
      </c>
      <c r="HR216" s="37">
        <f>IF(M$11="x",Toimenpiteet!$E$115,HR113*(Satokasvi!$H$11/1000)+(Satokasvi!$E$28-Satokasvi!$E$7)+IF(M$8="x",Toimenpiteet!$E$29,0)+IF(M$9="x",Toimenpiteet!$E$60,0)+IF(M$10="x",Toimenpiteet!$E$88,0))/(1+$C$13)^HR$61</f>
        <v>99.533598109162796</v>
      </c>
      <c r="HS216" s="37">
        <f>IF(N$11="x",Toimenpiteet!$E$115,HS113*(Satokasvi!$H$11/1000)+(Satokasvi!$E$28-Satokasvi!$E$7)+IF(N$8="x",Toimenpiteet!$E$29,0)+IF(N$9="x",Toimenpiteet!$E$60,0)+IF(N$10="x",Toimenpiteet!$E$88,0))/(1+$C$13)^HS$61</f>
        <v>96.634561271031856</v>
      </c>
      <c r="HT216" s="37">
        <f>IF(O$11="x",Toimenpiteet!$E$115,HT113*(Satokasvi!$H$11/1000)+(Satokasvi!$E$28-Satokasvi!$E$7)+IF(O$8="x",Toimenpiteet!$E$29,0)+IF(O$9="x",Toimenpiteet!$E$60,0)+IF(O$10="x",Toimenpiteet!$E$88,0))/(1+$C$13)^HT$61</f>
        <v>93.81996239906006</v>
      </c>
      <c r="HU216" s="37">
        <f>IF(P$11="x",Toimenpiteet!$E$115,HU113*(Satokasvi!$H$11/1000)+(Satokasvi!$E$28-Satokasvi!$E$7)+IF(P$8="x",Toimenpiteet!$E$29,0)+IF(P$9="x",Toimenpiteet!$E$60,0)+IF(P$10="x",Toimenpiteet!$E$88,0))/(1+$C$13)^HU$61</f>
        <v>91.087342135009763</v>
      </c>
      <c r="HV216" s="37">
        <f>IF(Q$11="x",Toimenpiteet!$E$115,HV113*(Satokasvi!$H$11/1000)+(Satokasvi!$E$28-Satokasvi!$E$7)+IF(Q$8="x",Toimenpiteet!$E$29,0)+IF(Q$9="x",Toimenpiteet!$E$60,0)+IF(Q$10="x",Toimenpiteet!$E$88,0))/(1+$C$13)^HV$61</f>
        <v>88.434312752436654</v>
      </c>
      <c r="HW216" s="37">
        <f>IF(R$11="x",Toimenpiteet!$E$115,HW113*(Satokasvi!$H$11/1000)+(Satokasvi!$E$28-Satokasvi!$E$7)+IF(R$8="x",Toimenpiteet!$E$29,0)+IF(R$9="x",Toimenpiteet!$E$60,0)+IF(R$10="x",Toimenpiteet!$E$88,0))/(1+$C$13)^HW$61</f>
        <v>85.85855607032687</v>
      </c>
      <c r="HX216" s="37">
        <f>IF(S$11="x",Toimenpiteet!$E$115,HX113*(Satokasvi!$H$11/1000)+(Satokasvi!$E$28-Satokasvi!$E$7)+IF(S$8="x",Toimenpiteet!$E$29,0)+IF(S$9="x",Toimenpiteet!$E$60,0)+IF(S$10="x",Toimenpiteet!$E$88,0))/(1+$C$13)^HX$61</f>
        <v>83.357821427501804</v>
      </c>
      <c r="HY216" s="37">
        <f>IF(T$11="x",Toimenpiteet!$E$115,HY113*(Satokasvi!$H$11/1000)+(Satokasvi!$E$28-Satokasvi!$E$7)+IF(T$8="x",Toimenpiteet!$E$29,0)+IF(T$9="x",Toimenpiteet!$E$60,0)+IF(T$10="x",Toimenpiteet!$E$88,0))/(1+$C$13)^HY$61</f>
        <v>80.929923716021179</v>
      </c>
      <c r="HZ216" s="37">
        <f>IF(U$11="x",Toimenpiteet!$E$115,HZ113*(Satokasvi!$H$11/1000)+(Satokasvi!$E$28-Satokasvi!$E$7)+IF(U$8="x",Toimenpiteet!$E$29,0)+IF(U$9="x",Toimenpiteet!$E$60,0)+IF(U$10="x",Toimenpiteet!$E$88,0))/(1+$C$13)^HZ$61</f>
        <v>78.572741471865214</v>
      </c>
      <c r="IA216" s="37">
        <f>IF(V$11="x",Toimenpiteet!$E$115,IA113*(Satokasvi!$H$11/1000)+(Satokasvi!$E$28-Satokasvi!$E$7)+IF(V$8="x",Toimenpiteet!$E$29,0)+IF(V$9="x",Toimenpiteet!$E$60,0)+IF(V$10="x",Toimenpiteet!$E$88,0))/(1+$C$13)^IA$61</f>
        <v>76.284215021228363</v>
      </c>
      <c r="IB216" s="37">
        <f>IF(W$11="x",Toimenpiteet!$E$115,IB113*(Satokasvi!$H$11/1000)+(Satokasvi!$E$28-Satokasvi!$E$7)+IF(W$8="x",Toimenpiteet!$E$29,0)+IF(W$9="x",Toimenpiteet!$E$60,0)+IF(W$10="x",Toimenpiteet!$E$88,0))/(1+$C$13)^IB$61</f>
        <v>74.062344680804259</v>
      </c>
      <c r="IC216" s="37">
        <f>IF(X$11="x",Toimenpiteet!$E$115,IC113*(Satokasvi!$H$11/1000)+(Satokasvi!$E$28-Satokasvi!$E$7)+IF(X$8="x",Toimenpiteet!$E$29,0)+IF(X$9="x",Toimenpiteet!$E$60,0)+IF(X$10="x",Toimenpiteet!$E$88,0))/(1+$C$13)^IC$61</f>
        <v>71.905189010489565</v>
      </c>
      <c r="ID216" s="37">
        <f>IF(Y$11="x",Toimenpiteet!$E$115,ID113*(Satokasvi!$H$11/1000)+(Satokasvi!$E$28-Satokasvi!$E$7)+IF(Y$8="x",Toimenpiteet!$E$29,0)+IF(Y$9="x",Toimenpiteet!$E$60,0)+IF(Y$10="x",Toimenpiteet!$E$88,0))/(1+$C$13)^ID$61</f>
        <v>69.810863116980144</v>
      </c>
      <c r="IE216" s="37">
        <f>IF(Z$11="x",Toimenpiteet!$E$115,IE113*(Satokasvi!$H$11/1000)+(Satokasvi!$E$28-Satokasvi!$E$7)+IF(Z$8="x",Toimenpiteet!$E$29,0)+IF(Z$9="x",Toimenpiteet!$E$60,0)+IF(Z$10="x",Toimenpiteet!$E$88,0))/(1+$C$13)^IE$61</f>
        <v>67.777537006776853</v>
      </c>
      <c r="IF216" s="37">
        <f>IF(AA$11="x",Toimenpiteet!$E$115,IF113*(Satokasvi!$H$11/1000)+(Satokasvi!$E$28-Satokasvi!$E$7)+IF(AA$8="x",Toimenpiteet!$E$29,0)+IF(AA$9="x",Toimenpiteet!$E$60,0)+IF(AA$10="x",Toimenpiteet!$E$88,0))/(1+$C$13)^IF$61</f>
        <v>65.803433987161995</v>
      </c>
      <c r="IH216" s="15">
        <f t="shared" si="162"/>
        <v>145.90075512405608</v>
      </c>
      <c r="II216" s="15">
        <f t="shared" si="163"/>
        <v>286.24281270619275</v>
      </c>
      <c r="IJ216" s="15">
        <f t="shared" si="164"/>
        <v>421.22620746078371</v>
      </c>
      <c r="IK216" s="15">
        <f t="shared" si="165"/>
        <v>551.04403723957603</v>
      </c>
      <c r="IL216" s="15">
        <f t="shared" si="166"/>
        <v>675.88269742406192</v>
      </c>
      <c r="IM216" s="15">
        <f t="shared" si="167"/>
        <v>795.92210754871894</v>
      </c>
      <c r="IN216" s="15">
        <f t="shared" si="168"/>
        <v>911.33593040884489</v>
      </c>
      <c r="IO216" s="15">
        <f t="shared" si="169"/>
        <v>1022.2917838985259</v>
      </c>
      <c r="IP216" s="15">
        <f t="shared" si="170"/>
        <v>1128.9514458163471</v>
      </c>
      <c r="IQ216" s="15">
        <f t="shared" si="171"/>
        <v>1231.4710518687848</v>
      </c>
      <c r="IR216" s="15">
        <f t="shared" si="172"/>
        <v>1331.0046499779476</v>
      </c>
      <c r="IS216" s="15">
        <f t="shared" si="173"/>
        <v>1427.6392112489793</v>
      </c>
      <c r="IT216" s="15">
        <f t="shared" si="174"/>
        <v>1521.4591736480395</v>
      </c>
      <c r="IU216" s="15">
        <f t="shared" si="175"/>
        <v>1612.5465157830492</v>
      </c>
      <c r="IV216" s="15">
        <f t="shared" si="176"/>
        <v>1700.9808285354859</v>
      </c>
      <c r="IW216" s="15">
        <f t="shared" si="177"/>
        <v>1786.8393846058127</v>
      </c>
      <c r="IX216" s="15">
        <f t="shared" si="178"/>
        <v>1870.1972060333146</v>
      </c>
      <c r="IY216" s="15">
        <f t="shared" si="179"/>
        <v>1951.1271297493358</v>
      </c>
      <c r="IZ216" s="15">
        <f t="shared" si="180"/>
        <v>2029.699871221201</v>
      </c>
      <c r="JA216" s="15">
        <f t="shared" si="181"/>
        <v>2105.9840862424294</v>
      </c>
      <c r="JB216" s="15">
        <f t="shared" si="182"/>
        <v>2180.0464309232339</v>
      </c>
      <c r="JC216" s="15">
        <f t="shared" si="183"/>
        <v>2251.9516199337236</v>
      </c>
      <c r="JD216" s="15">
        <f t="shared" si="184"/>
        <v>2321.7624830507038</v>
      </c>
      <c r="JE216" s="15">
        <f t="shared" si="185"/>
        <v>2389.5400200574809</v>
      </c>
      <c r="JF216" s="15">
        <f t="shared" si="186"/>
        <v>2455.3434540446428</v>
      </c>
    </row>
    <row r="217" spans="214:266" x14ac:dyDescent="0.35">
      <c r="HF217" s="76">
        <f t="shared" si="190"/>
        <v>-0.16666666666666669</v>
      </c>
      <c r="HG217" s="76">
        <f>$HG$71</f>
        <v>-1.1111111111111103E-2</v>
      </c>
      <c r="HH217" s="37">
        <f>IF(C$11="x",Toimenpiteet!$E$115,HH114*(Satokasvi!$H$11/1000)+(Satokasvi!$E$28-Satokasvi!$E$7)+IF(C$8="x",Toimenpiteet!$E$29,0)+IF(C$9="x",Toimenpiteet!$E$60,0)+IF(C$10="x",Toimenpiteet!$E$88,0))/(1+$C$13)^HH$61</f>
        <v>146.7997123336929</v>
      </c>
      <c r="HI217" s="37">
        <f>IF(D$11="x",Toimenpiteet!$E$115,HI114*(Satokasvi!$H$11/1000)+(Satokasvi!$E$28-Satokasvi!$E$7)+IF(D$8="x",Toimenpiteet!$E$29,0)+IF(D$9="x",Toimenpiteet!$E$60,0)+IF(D$10="x",Toimenpiteet!$E$88,0))/(1+$C$13)^HI$61</f>
        <v>142.08760556201406</v>
      </c>
      <c r="HJ217" s="37">
        <f>IF(E$11="x",Toimenpiteet!$E$115,HJ114*(Satokasvi!$H$11/1000)+(Satokasvi!$E$28-Satokasvi!$E$7)+IF(E$8="x",Toimenpiteet!$E$29,0)+IF(E$9="x",Toimenpiteet!$E$60,0)+IF(E$10="x",Toimenpiteet!$E$88,0))/(1+$C$13)^HJ$61</f>
        <v>137.52545491946091</v>
      </c>
      <c r="HK217" s="37">
        <f>IF(F$11="x",Toimenpiteet!$E$115,HK114*(Satokasvi!$H$11/1000)+(Satokasvi!$E$28-Satokasvi!$E$7)+IF(F$8="x",Toimenpiteet!$E$29,0)+IF(F$9="x",Toimenpiteet!$E$60,0)+IF(F$10="x",Toimenpiteet!$E$88,0))/(1+$C$13)^HK$61</f>
        <v>133.1085225488504</v>
      </c>
      <c r="HL217" s="37">
        <f>IF(G$11="x",Toimenpiteet!$E$115,HL114*(Satokasvi!$H$11/1000)+(Satokasvi!$E$28-Satokasvi!$E$7)+IF(G$8="x",Toimenpiteet!$E$29,0)+IF(G$9="x",Toimenpiteet!$E$60,0)+IF(G$10="x",Toimenpiteet!$E$88,0))/(1+$C$13)^HL$61</f>
        <v>128.8322193714497</v>
      </c>
      <c r="HM217" s="37">
        <f>IF(H$11="x",Toimenpiteet!$E$115,HM114*(Satokasvi!$H$11/1000)+(Satokasvi!$E$28-Satokasvi!$E$7)+IF(H$8="x",Toimenpiteet!$E$29,0)+IF(H$9="x",Toimenpiteet!$E$60,0)+IF(H$10="x",Toimenpiteet!$E$88,0))/(1+$C$13)^HM$61</f>
        <v>124.69210043956625</v>
      </c>
      <c r="HN217" s="37">
        <f>IF(I$11="x",Toimenpiteet!$E$115,HN114*(Satokasvi!$H$11/1000)+(Satokasvi!$E$28-Satokasvi!$E$7)+IF(I$8="x",Toimenpiteet!$E$29,0)+IF(I$9="x",Toimenpiteet!$E$60,0)+IF(I$10="x",Toimenpiteet!$E$88,0))/(1+$C$13)^HN$61</f>
        <v>120.68386043364778</v>
      </c>
      <c r="HO217" s="37">
        <f>IF(J$11="x",Toimenpiteet!$E$115,HO114*(Satokasvi!$H$11/1000)+(Satokasvi!$E$28-Satokasvi!$E$7)+IF(J$8="x",Toimenpiteet!$E$29,0)+IF(J$9="x",Toimenpiteet!$E$60,0)+IF(J$10="x",Toimenpiteet!$E$88,0))/(1+$C$13)^HO$61</f>
        <v>116.80332929941385</v>
      </c>
      <c r="HP217" s="37">
        <f>IF(K$11="x",Toimenpiteet!$E$115,HP114*(Satokasvi!$H$11/1000)+(Satokasvi!$E$28-Satokasvi!$E$7)+IF(K$8="x",Toimenpiteet!$E$29,0)+IF(K$9="x",Toimenpiteet!$E$60,0)+IF(K$10="x",Toimenpiteet!$E$88,0))/(1+$C$13)^HP$61</f>
        <v>113.04646802068493</v>
      </c>
      <c r="HQ217" s="37">
        <f>IF(L$11="x",Toimenpiteet!$E$115,HQ114*(Satokasvi!$H$11/1000)+(Satokasvi!$E$28-Satokasvi!$E$7)+IF(L$8="x",Toimenpiteet!$E$29,0)+IF(L$9="x",Toimenpiteet!$E$60,0)+IF(L$10="x",Toimenpiteet!$E$88,0))/(1+$C$13)^HQ$61</f>
        <v>109.4093645237036</v>
      </c>
      <c r="HR217" s="37">
        <f>IF(M$11="x",Toimenpiteet!$E$115,HR114*(Satokasvi!$H$11/1000)+(Satokasvi!$E$28-Satokasvi!$E$7)+IF(M$8="x",Toimenpiteet!$E$29,0)+IF(M$9="x",Toimenpiteet!$E$60,0)+IF(M$10="x",Toimenpiteet!$E$88,0))/(1+$C$13)^HR$61</f>
        <v>106.22268400359573</v>
      </c>
      <c r="HS217" s="37">
        <f>IF(N$11="x",Toimenpiteet!$E$115,HS114*(Satokasvi!$H$11/1000)+(Satokasvi!$E$28-Satokasvi!$E$7)+IF(N$8="x",Toimenpiteet!$E$29,0)+IF(N$9="x",Toimenpiteet!$E$60,0)+IF(N$10="x",Toimenpiteet!$E$88,0))/(1+$C$13)^HS$61</f>
        <v>103.12881942096674</v>
      </c>
      <c r="HT217" s="37">
        <f>IF(O$11="x",Toimenpiteet!$E$115,HT114*(Satokasvi!$H$11/1000)+(Satokasvi!$E$28-Satokasvi!$E$7)+IF(O$8="x",Toimenpiteet!$E$29,0)+IF(O$9="x",Toimenpiteet!$E$60,0)+IF(O$10="x",Toimenpiteet!$E$88,0))/(1+$C$13)^HT$61</f>
        <v>100.12506739899685</v>
      </c>
      <c r="HU217" s="37">
        <f>IF(P$11="x",Toimenpiteet!$E$115,HU114*(Satokasvi!$H$11/1000)+(Satokasvi!$E$28-Satokasvi!$E$7)+IF(P$8="x",Toimenpiteet!$E$29,0)+IF(P$9="x",Toimenpiteet!$E$60,0)+IF(P$10="x",Toimenpiteet!$E$88,0))/(1+$C$13)^HU$61</f>
        <v>97.20880329999693</v>
      </c>
      <c r="HV217" s="37">
        <f>IF(Q$11="x",Toimenpiteet!$E$115,HV114*(Satokasvi!$H$11/1000)+(Satokasvi!$E$28-Satokasvi!$E$7)+IF(Q$8="x",Toimenpiteet!$E$29,0)+IF(Q$9="x",Toimenpiteet!$E$60,0)+IF(Q$10="x",Toimenpiteet!$E$88,0))/(1+$C$13)^HV$61</f>
        <v>94.377478932035842</v>
      </c>
      <c r="HW217" s="37">
        <f>IF(R$11="x",Toimenpiteet!$E$115,HW114*(Satokasvi!$H$11/1000)+(Satokasvi!$E$28-Satokasvi!$E$7)+IF(R$8="x",Toimenpiteet!$E$29,0)+IF(R$9="x",Toimenpiteet!$E$60,0)+IF(R$10="x",Toimenpiteet!$E$88,0))/(1+$C$13)^HW$61</f>
        <v>91.62862032236491</v>
      </c>
      <c r="HX217" s="37">
        <f>IF(S$11="x",Toimenpiteet!$E$115,HX114*(Satokasvi!$H$11/1000)+(Satokasvi!$E$28-Satokasvi!$E$7)+IF(S$8="x",Toimenpiteet!$E$29,0)+IF(S$9="x",Toimenpiteet!$E$60,0)+IF(S$10="x",Toimenpiteet!$E$88,0))/(1+$C$13)^HX$61</f>
        <v>88.959825555694096</v>
      </c>
      <c r="HY217" s="37">
        <f>IF(T$11="x",Toimenpiteet!$E$115,HY114*(Satokasvi!$H$11/1000)+(Satokasvi!$E$28-Satokasvi!$E$7)+IF(T$8="x",Toimenpiteet!$E$29,0)+IF(T$9="x",Toimenpiteet!$E$60,0)+IF(T$10="x",Toimenpiteet!$E$88,0))/(1+$C$13)^HY$61</f>
        <v>86.368762675431157</v>
      </c>
      <c r="HZ217" s="37">
        <f>IF(U$11="x",Toimenpiteet!$E$115,HZ114*(Satokasvi!$H$11/1000)+(Satokasvi!$E$28-Satokasvi!$E$7)+IF(U$8="x",Toimenpiteet!$E$29,0)+IF(U$9="x",Toimenpiteet!$E$60,0)+IF(U$10="x",Toimenpiteet!$E$88,0))/(1+$C$13)^HZ$61</f>
        <v>83.85316764604967</v>
      </c>
      <c r="IA217" s="37">
        <f>IF(V$11="x",Toimenpiteet!$E$115,IA114*(Satokasvi!$H$11/1000)+(Satokasvi!$E$28-Satokasvi!$E$7)+IF(V$8="x",Toimenpiteet!$E$29,0)+IF(V$9="x",Toimenpiteet!$E$60,0)+IF(V$10="x",Toimenpiteet!$E$88,0))/(1+$C$13)^IA$61</f>
        <v>81.410842374805497</v>
      </c>
      <c r="IB217" s="37">
        <f>IF(W$11="x",Toimenpiteet!$E$115,IB114*(Satokasvi!$H$11/1000)+(Satokasvi!$E$28-Satokasvi!$E$7)+IF(W$8="x",Toimenpiteet!$E$29,0)+IF(W$9="x",Toimenpiteet!$E$60,0)+IF(W$10="x",Toimenpiteet!$E$88,0))/(1+$C$13)^IB$61</f>
        <v>79.039652791073308</v>
      </c>
      <c r="IC217" s="37">
        <f>IF(X$11="x",Toimenpiteet!$E$115,IC114*(Satokasvi!$H$11/1000)+(Satokasvi!$E$28-Satokasvi!$E$7)+IF(X$8="x",Toimenpiteet!$E$29,0)+IF(X$9="x",Toimenpiteet!$E$60,0)+IF(X$10="x",Toimenpiteet!$E$88,0))/(1+$C$13)^IC$61</f>
        <v>76.737526981624569</v>
      </c>
      <c r="ID217" s="37">
        <f>IF(Y$11="x",Toimenpiteet!$E$115,ID114*(Satokasvi!$H$11/1000)+(Satokasvi!$E$28-Satokasvi!$E$7)+IF(Y$8="x",Toimenpiteet!$E$29,0)+IF(Y$9="x",Toimenpiteet!$E$60,0)+IF(Y$10="x",Toimenpiteet!$E$88,0))/(1+$C$13)^ID$61</f>
        <v>74.502453380218029</v>
      </c>
      <c r="IE217" s="37">
        <f>IF(Z$11="x",Toimenpiteet!$E$115,IE114*(Satokasvi!$H$11/1000)+(Satokasvi!$E$28-Satokasvi!$E$7)+IF(Z$8="x",Toimenpiteet!$E$29,0)+IF(Z$9="x",Toimenpiteet!$E$60,0)+IF(Z$10="x",Toimenpiteet!$E$88,0))/(1+$C$13)^IE$61</f>
        <v>72.332479009920419</v>
      </c>
      <c r="IF217" s="37">
        <f>IF(AA$11="x",Toimenpiteet!$E$115,IF114*(Satokasvi!$H$11/1000)+(Satokasvi!$E$28-Satokasvi!$E$7)+IF(AA$8="x",Toimenpiteet!$E$29,0)+IF(AA$9="x",Toimenpiteet!$E$60,0)+IF(AA$10="x",Toimenpiteet!$E$88,0))/(1+$C$13)^IF$61</f>
        <v>70.225707776621775</v>
      </c>
      <c r="IH217" s="15">
        <f t="shared" si="162"/>
        <v>146.7997123336929</v>
      </c>
      <c r="II217" s="15">
        <f t="shared" si="163"/>
        <v>288.88731789570693</v>
      </c>
      <c r="IJ217" s="15">
        <f t="shared" si="164"/>
        <v>426.41277281516784</v>
      </c>
      <c r="IK217" s="15">
        <f t="shared" si="165"/>
        <v>559.52129536401821</v>
      </c>
      <c r="IL217" s="15">
        <f t="shared" si="166"/>
        <v>688.35351473546791</v>
      </c>
      <c r="IM217" s="15">
        <f t="shared" si="167"/>
        <v>813.04561517503419</v>
      </c>
      <c r="IN217" s="15">
        <f t="shared" si="168"/>
        <v>933.72947560868192</v>
      </c>
      <c r="IO217" s="15">
        <f t="shared" si="169"/>
        <v>1050.5328049080958</v>
      </c>
      <c r="IP217" s="15">
        <f t="shared" si="170"/>
        <v>1163.5792729287807</v>
      </c>
      <c r="IQ217" s="15">
        <f t="shared" si="171"/>
        <v>1272.9886374524842</v>
      </c>
      <c r="IR217" s="15">
        <f t="shared" si="172"/>
        <v>1379.21132145608</v>
      </c>
      <c r="IS217" s="15">
        <f t="shared" si="173"/>
        <v>1482.3401408770467</v>
      </c>
      <c r="IT217" s="15">
        <f t="shared" si="174"/>
        <v>1582.4652082760435</v>
      </c>
      <c r="IU217" s="15">
        <f t="shared" si="175"/>
        <v>1679.6740115760404</v>
      </c>
      <c r="IV217" s="15">
        <f t="shared" si="176"/>
        <v>1774.0514905080763</v>
      </c>
      <c r="IW217" s="15">
        <f t="shared" si="177"/>
        <v>1865.6801108304412</v>
      </c>
      <c r="IX217" s="15">
        <f t="shared" si="178"/>
        <v>1954.6399363861353</v>
      </c>
      <c r="IY217" s="15">
        <f t="shared" si="179"/>
        <v>2041.0086990615664</v>
      </c>
      <c r="IZ217" s="15">
        <f t="shared" si="180"/>
        <v>2124.8618667076162</v>
      </c>
      <c r="JA217" s="15">
        <f t="shared" si="181"/>
        <v>2206.2727090824219</v>
      </c>
      <c r="JB217" s="15">
        <f t="shared" si="182"/>
        <v>2285.3123618734953</v>
      </c>
      <c r="JC217" s="15">
        <f t="shared" si="183"/>
        <v>2362.0498888551201</v>
      </c>
      <c r="JD217" s="15">
        <f t="shared" si="184"/>
        <v>2436.5523422353381</v>
      </c>
      <c r="JE217" s="15">
        <f t="shared" si="185"/>
        <v>2508.8848212452585</v>
      </c>
      <c r="JF217" s="15">
        <f t="shared" si="186"/>
        <v>2579.1105290218802</v>
      </c>
    </row>
    <row r="218" spans="214:266" x14ac:dyDescent="0.35">
      <c r="HF218" s="76">
        <f t="shared" si="190"/>
        <v>-0.16666666666666669</v>
      </c>
      <c r="HG218" s="76">
        <f>$HG$72</f>
        <v>1.111111111111112E-2</v>
      </c>
      <c r="HH218" s="37">
        <f>IF(C$11="x",Toimenpiteet!$E$115,HH115*(Satokasvi!$H$11/1000)+(Satokasvi!$E$28-Satokasvi!$E$7)+IF(C$8="x",Toimenpiteet!$E$29,0)+IF(C$9="x",Toimenpiteet!$E$60,0)+IF(C$10="x",Toimenpiteet!$E$88,0))/(1+$C$13)^HH$61</f>
        <v>147.69866954332966</v>
      </c>
      <c r="HI218" s="37">
        <f>IF(D$11="x",Toimenpiteet!$E$115,HI115*(Satokasvi!$H$11/1000)+(Satokasvi!$E$28-Satokasvi!$E$7)+IF(D$8="x",Toimenpiteet!$E$29,0)+IF(D$9="x",Toimenpiteet!$E$60,0)+IF(D$10="x",Toimenpiteet!$E$88,0))/(1+$C$13)^HI$61</f>
        <v>143.83315354189136</v>
      </c>
      <c r="HJ218" s="37">
        <f>IF(E$11="x",Toimenpiteet!$E$115,HJ115*(Satokasvi!$H$11/1000)+(Satokasvi!$E$28-Satokasvi!$E$7)+IF(E$8="x",Toimenpiteet!$E$29,0)+IF(E$9="x",Toimenpiteet!$E$60,0)+IF(E$10="x",Toimenpiteet!$E$88,0))/(1+$C$13)^HJ$61</f>
        <v>140.06751508433086</v>
      </c>
      <c r="HK218" s="37">
        <f>IF(F$11="x",Toimenpiteet!$E$115,HK115*(Satokasvi!$H$11/1000)+(Satokasvi!$E$28-Satokasvi!$E$7)+IF(F$8="x",Toimenpiteet!$E$29,0)+IF(F$9="x",Toimenpiteet!$E$60,0)+IF(F$10="x",Toimenpiteet!$E$88,0))/(1+$C$13)^HK$61</f>
        <v>136.39921531890852</v>
      </c>
      <c r="HL218" s="37">
        <f>IF(G$11="x",Toimenpiteet!$E$115,HL115*(Satokasvi!$H$11/1000)+(Satokasvi!$E$28-Satokasvi!$E$7)+IF(G$8="x",Toimenpiteet!$E$29,0)+IF(G$9="x",Toimenpiteet!$E$60,0)+IF(G$10="x",Toimenpiteet!$E$88,0))/(1+$C$13)^HL$61</f>
        <v>132.82577855841336</v>
      </c>
      <c r="HM218" s="37">
        <f>IF(H$11="x",Toimenpiteet!$E$115,HM115*(Satokasvi!$H$11/1000)+(Satokasvi!$E$28-Satokasvi!$E$7)+IF(H$8="x",Toimenpiteet!$E$29,0)+IF(H$9="x",Toimenpiteet!$E$60,0)+IF(H$10="x",Toimenpiteet!$E$88,0))/(1+$C$13)^HM$61</f>
        <v>129.34479075447544</v>
      </c>
      <c r="HN218" s="37">
        <f>IF(I$11="x",Toimenpiteet!$E$115,HN115*(Satokasvi!$H$11/1000)+(Satokasvi!$E$28-Satokasvi!$E$7)+IF(I$8="x",Toimenpiteet!$E$29,0)+IF(I$9="x",Toimenpiteet!$E$60,0)+IF(I$10="x",Toimenpiteet!$E$88,0))/(1+$C$13)^HN$61</f>
        <v>125.95389800716951</v>
      </c>
      <c r="HO218" s="37">
        <f>IF(J$11="x",Toimenpiteet!$E$115,HO115*(Satokasvi!$H$11/1000)+(Satokasvi!$E$28-Satokasvi!$E$7)+IF(J$8="x",Toimenpiteet!$E$29,0)+IF(J$9="x",Toimenpiteet!$E$60,0)+IF(J$10="x",Toimenpiteet!$E$88,0))/(1+$C$13)^HO$61</f>
        <v>122.6508051091467</v>
      </c>
      <c r="HP218" s="37">
        <f>IF(K$11="x",Toimenpiteet!$E$115,HP115*(Satokasvi!$H$11/1000)+(Satokasvi!$E$28-Satokasvi!$E$7)+IF(K$8="x",Toimenpiteet!$E$29,0)+IF(K$9="x",Toimenpiteet!$E$60,0)+IF(K$10="x",Toimenpiteet!$E$88,0))/(1+$C$13)^HP$61</f>
        <v>119.43327412354851</v>
      </c>
      <c r="HQ218" s="37">
        <f>IF(L$11="x",Toimenpiteet!$E$115,HQ115*(Satokasvi!$H$11/1000)+(Satokasvi!$E$28-Satokasvi!$E$7)+IF(L$8="x",Toimenpiteet!$E$29,0)+IF(L$9="x",Toimenpiteet!$E$60,0)+IF(L$10="x",Toimenpiteet!$E$88,0))/(1+$C$13)^HQ$61</f>
        <v>116.29912299496965</v>
      </c>
      <c r="HR218" s="37">
        <f>IF(M$11="x",Toimenpiteet!$E$115,HR115*(Satokasvi!$H$11/1000)+(Satokasvi!$E$28-Satokasvi!$E$7)+IF(M$8="x",Toimenpiteet!$E$29,0)+IF(M$9="x",Toimenpiteet!$E$60,0)+IF(M$10="x",Toimenpiteet!$E$88,0))/(1+$C$13)^HR$61</f>
        <v>112.91176989802878</v>
      </c>
      <c r="HS218" s="37">
        <f>IF(N$11="x",Toimenpiteet!$E$115,HS115*(Satokasvi!$H$11/1000)+(Satokasvi!$E$28-Satokasvi!$E$7)+IF(N$8="x",Toimenpiteet!$E$29,0)+IF(N$9="x",Toimenpiteet!$E$60,0)+IF(N$10="x",Toimenpiteet!$E$88,0))/(1+$C$13)^HS$61</f>
        <v>109.62307757090174</v>
      </c>
      <c r="HT218" s="37">
        <f>IF(O$11="x",Toimenpiteet!$E$115,HT115*(Satokasvi!$H$11/1000)+(Satokasvi!$E$28-Satokasvi!$E$7)+IF(O$8="x",Toimenpiteet!$E$29,0)+IF(O$9="x",Toimenpiteet!$E$60,0)+IF(O$10="x",Toimenpiteet!$E$88,0))/(1+$C$13)^HT$61</f>
        <v>106.43017239893373</v>
      </c>
      <c r="HU218" s="37">
        <f>IF(P$11="x",Toimenpiteet!$E$115,HU115*(Satokasvi!$H$11/1000)+(Satokasvi!$E$28-Satokasvi!$E$7)+IF(P$8="x",Toimenpiteet!$E$29,0)+IF(P$9="x",Toimenpiteet!$E$60,0)+IF(P$10="x",Toimenpiteet!$E$88,0))/(1+$C$13)^HU$61</f>
        <v>103.3302644649842</v>
      </c>
      <c r="HV218" s="37">
        <f>IF(Q$11="x",Toimenpiteet!$E$115,HV115*(Satokasvi!$H$11/1000)+(Satokasvi!$E$28-Satokasvi!$E$7)+IF(Q$8="x",Toimenpiteet!$E$29,0)+IF(Q$9="x",Toimenpiteet!$E$60,0)+IF(Q$10="x",Toimenpiteet!$E$88,0))/(1+$C$13)^HV$61</f>
        <v>100.32064511163514</v>
      </c>
      <c r="HW218" s="37">
        <f>IF(R$11="x",Toimenpiteet!$E$115,HW115*(Satokasvi!$H$11/1000)+(Satokasvi!$E$28-Satokasvi!$E$7)+IF(R$8="x",Toimenpiteet!$E$29,0)+IF(R$9="x",Toimenpiteet!$E$60,0)+IF(R$10="x",Toimenpiteet!$E$88,0))/(1+$C$13)^HW$61</f>
        <v>97.398684574403063</v>
      </c>
      <c r="HX218" s="37">
        <f>IF(S$11="x",Toimenpiteet!$E$115,HX115*(Satokasvi!$H$11/1000)+(Satokasvi!$E$28-Satokasvi!$E$7)+IF(S$8="x",Toimenpiteet!$E$29,0)+IF(S$9="x",Toimenpiteet!$E$60,0)+IF(S$10="x",Toimenpiteet!$E$88,0))/(1+$C$13)^HX$61</f>
        <v>94.561829683886472</v>
      </c>
      <c r="HY218" s="37">
        <f>IF(T$11="x",Toimenpiteet!$E$115,HY115*(Satokasvi!$H$11/1000)+(Satokasvi!$E$28-Satokasvi!$E$7)+IF(T$8="x",Toimenpiteet!$E$29,0)+IF(T$9="x",Toimenpiteet!$E$60,0)+IF(T$10="x",Toimenpiteet!$E$88,0))/(1+$C$13)^HY$61</f>
        <v>91.807601634841234</v>
      </c>
      <c r="HZ218" s="37">
        <f>IF(U$11="x",Toimenpiteet!$E$115,HZ115*(Satokasvi!$H$11/1000)+(Satokasvi!$E$28-Satokasvi!$E$7)+IF(U$8="x",Toimenpiteet!$E$29,0)+IF(U$9="x",Toimenpiteet!$E$60,0)+IF(U$10="x",Toimenpiteet!$E$88,0))/(1+$C$13)^HZ$61</f>
        <v>89.133593820234211</v>
      </c>
      <c r="IA218" s="37">
        <f>IF(V$11="x",Toimenpiteet!$E$115,IA115*(Satokasvi!$H$11/1000)+(Satokasvi!$E$28-Satokasvi!$E$7)+IF(V$8="x",Toimenpiteet!$E$29,0)+IF(V$9="x",Toimenpiteet!$E$60,0)+IF(V$10="x",Toimenpiteet!$E$88,0))/(1+$C$13)^IA$61</f>
        <v>86.537469728382732</v>
      </c>
      <c r="IB218" s="37">
        <f>IF(W$11="x",Toimenpiteet!$E$115,IB115*(Satokasvi!$H$11/1000)+(Satokasvi!$E$28-Satokasvi!$E$7)+IF(W$8="x",Toimenpiteet!$E$29,0)+IF(W$9="x",Toimenpiteet!$E$60,0)+IF(W$10="x",Toimenpiteet!$E$88,0))/(1+$C$13)^IB$61</f>
        <v>84.016960901342472</v>
      </c>
      <c r="IC218" s="37">
        <f>IF(X$11="x",Toimenpiteet!$E$115,IC115*(Satokasvi!$H$11/1000)+(Satokasvi!$E$28-Satokasvi!$E$7)+IF(X$8="x",Toimenpiteet!$E$29,0)+IF(X$9="x",Toimenpiteet!$E$60,0)+IF(X$10="x",Toimenpiteet!$E$88,0))/(1+$C$13)^IC$61</f>
        <v>81.569864952759673</v>
      </c>
      <c r="ID218" s="37">
        <f>IF(Y$11="x",Toimenpiteet!$E$115,ID115*(Satokasvi!$H$11/1000)+(Satokasvi!$E$28-Satokasvi!$E$7)+IF(Y$8="x",Toimenpiteet!$E$29,0)+IF(Y$9="x",Toimenpiteet!$E$60,0)+IF(Y$10="x",Toimenpiteet!$E$88,0))/(1+$C$13)^ID$61</f>
        <v>79.194043643455984</v>
      </c>
      <c r="IE218" s="37">
        <f>IF(Z$11="x",Toimenpiteet!$E$115,IE115*(Satokasvi!$H$11/1000)+(Satokasvi!$E$28-Satokasvi!$E$7)+IF(Z$8="x",Toimenpiteet!$E$29,0)+IF(Z$9="x",Toimenpiteet!$E$60,0)+IF(Z$10="x",Toimenpiteet!$E$88,0))/(1+$C$13)^IE$61</f>
        <v>76.887421013064071</v>
      </c>
      <c r="IF218" s="37">
        <f>IF(AA$11="x",Toimenpiteet!$E$115,IF115*(Satokasvi!$H$11/1000)+(Satokasvi!$E$28-Satokasvi!$E$7)+IF(AA$8="x",Toimenpiteet!$E$29,0)+IF(AA$9="x",Toimenpiteet!$E$60,0)+IF(AA$10="x",Toimenpiteet!$E$88,0))/(1+$C$13)^IF$61</f>
        <v>74.647981566081626</v>
      </c>
      <c r="IH218" s="15">
        <f t="shared" si="162"/>
        <v>147.69866954332966</v>
      </c>
      <c r="II218" s="15">
        <f t="shared" si="163"/>
        <v>291.53182308522105</v>
      </c>
      <c r="IJ218" s="15">
        <f t="shared" si="164"/>
        <v>431.59933816955191</v>
      </c>
      <c r="IK218" s="15">
        <f t="shared" si="165"/>
        <v>567.9985534884604</v>
      </c>
      <c r="IL218" s="15">
        <f t="shared" si="166"/>
        <v>700.82433204687379</v>
      </c>
      <c r="IM218" s="15">
        <f t="shared" si="167"/>
        <v>830.1691228013492</v>
      </c>
      <c r="IN218" s="15">
        <f t="shared" si="168"/>
        <v>956.12302080851873</v>
      </c>
      <c r="IO218" s="15">
        <f t="shared" si="169"/>
        <v>1078.7738259176654</v>
      </c>
      <c r="IP218" s="15">
        <f t="shared" si="170"/>
        <v>1198.2071000412138</v>
      </c>
      <c r="IQ218" s="15">
        <f t="shared" si="171"/>
        <v>1314.5062230361834</v>
      </c>
      <c r="IR218" s="15">
        <f t="shared" si="172"/>
        <v>1427.4179929342122</v>
      </c>
      <c r="IS218" s="15">
        <f t="shared" si="173"/>
        <v>1537.041070505114</v>
      </c>
      <c r="IT218" s="15">
        <f t="shared" si="174"/>
        <v>1643.4712429040478</v>
      </c>
      <c r="IU218" s="15">
        <f t="shared" si="175"/>
        <v>1746.8015073690319</v>
      </c>
      <c r="IV218" s="15">
        <f t="shared" si="176"/>
        <v>1847.122152480667</v>
      </c>
      <c r="IW218" s="15">
        <f t="shared" si="177"/>
        <v>1944.5208370550699</v>
      </c>
      <c r="IX218" s="15">
        <f t="shared" si="178"/>
        <v>2039.0826667389565</v>
      </c>
      <c r="IY218" s="15">
        <f t="shared" si="179"/>
        <v>2130.8902683737979</v>
      </c>
      <c r="IZ218" s="15">
        <f t="shared" si="180"/>
        <v>2220.0238621940321</v>
      </c>
      <c r="JA218" s="15">
        <f t="shared" si="181"/>
        <v>2306.5613319224149</v>
      </c>
      <c r="JB218" s="15">
        <f t="shared" si="182"/>
        <v>2390.5782928237572</v>
      </c>
      <c r="JC218" s="15">
        <f t="shared" si="183"/>
        <v>2472.1481577765171</v>
      </c>
      <c r="JD218" s="15">
        <f t="shared" si="184"/>
        <v>2551.3422014199732</v>
      </c>
      <c r="JE218" s="15">
        <f t="shared" si="185"/>
        <v>2628.2296224330371</v>
      </c>
      <c r="JF218" s="15">
        <f t="shared" si="186"/>
        <v>2702.8776039991189</v>
      </c>
    </row>
    <row r="219" spans="214:266" x14ac:dyDescent="0.35">
      <c r="HF219" s="76">
        <f t="shared" si="190"/>
        <v>-0.16666666666666669</v>
      </c>
      <c r="HG219" s="76">
        <f>$HG$73</f>
        <v>3.333333333333334E-2</v>
      </c>
      <c r="HH219" s="37">
        <f>IF(C$11="x",Toimenpiteet!$E$115,HH116*(Satokasvi!$H$11/1000)+(Satokasvi!$E$28-Satokasvi!$E$7)+IF(C$8="x",Toimenpiteet!$E$29,0)+IF(C$9="x",Toimenpiteet!$E$60,0)+IF(C$10="x",Toimenpiteet!$E$88,0))/(1+$C$13)^HH$61</f>
        <v>148.59762675296659</v>
      </c>
      <c r="HI219" s="37">
        <f>IF(D$11="x",Toimenpiteet!$E$115,HI116*(Satokasvi!$H$11/1000)+(Satokasvi!$E$28-Satokasvi!$E$7)+IF(D$8="x",Toimenpiteet!$E$29,0)+IF(D$9="x",Toimenpiteet!$E$60,0)+IF(D$10="x",Toimenpiteet!$E$88,0))/(1+$C$13)^HI$61</f>
        <v>145.57870152176864</v>
      </c>
      <c r="HJ219" s="37">
        <f>IF(E$11="x",Toimenpiteet!$E$115,HJ116*(Satokasvi!$H$11/1000)+(Satokasvi!$E$28-Satokasvi!$E$7)+IF(E$8="x",Toimenpiteet!$E$29,0)+IF(E$9="x",Toimenpiteet!$E$60,0)+IF(E$10="x",Toimenpiteet!$E$88,0))/(1+$C$13)^HJ$61</f>
        <v>142.60957524920067</v>
      </c>
      <c r="HK219" s="37">
        <f>IF(F$11="x",Toimenpiteet!$E$115,HK116*(Satokasvi!$H$11/1000)+(Satokasvi!$E$28-Satokasvi!$E$7)+IF(F$8="x",Toimenpiteet!$E$29,0)+IF(F$9="x",Toimenpiteet!$E$60,0)+IF(F$10="x",Toimenpiteet!$E$88,0))/(1+$C$13)^HK$61</f>
        <v>139.6899080889666</v>
      </c>
      <c r="HL219" s="37">
        <f>IF(G$11="x",Toimenpiteet!$E$115,HL116*(Satokasvi!$H$11/1000)+(Satokasvi!$E$28-Satokasvi!$E$7)+IF(G$8="x",Toimenpiteet!$E$29,0)+IF(G$9="x",Toimenpiteet!$E$60,0)+IF(G$10="x",Toimenpiteet!$E$88,0))/(1+$C$13)^HL$61</f>
        <v>136.81933774537711</v>
      </c>
      <c r="HM219" s="37">
        <f>IF(H$11="x",Toimenpiteet!$E$115,HM116*(Satokasvi!$H$11/1000)+(Satokasvi!$E$28-Satokasvi!$E$7)+IF(H$8="x",Toimenpiteet!$E$29,0)+IF(H$9="x",Toimenpiteet!$E$60,0)+IF(H$10="x",Toimenpiteet!$E$88,0))/(1+$C$13)^HM$61</f>
        <v>133.99748106938466</v>
      </c>
      <c r="HN219" s="37">
        <f>IF(I$11="x",Toimenpiteet!$E$115,HN116*(Satokasvi!$H$11/1000)+(Satokasvi!$E$28-Satokasvi!$E$7)+IF(I$8="x",Toimenpiteet!$E$29,0)+IF(I$9="x",Toimenpiteet!$E$60,0)+IF(I$10="x",Toimenpiteet!$E$88,0))/(1+$C$13)^HN$61</f>
        <v>131.22393558069129</v>
      </c>
      <c r="HO219" s="37">
        <f>IF(J$11="x",Toimenpiteet!$E$115,HO116*(Satokasvi!$H$11/1000)+(Satokasvi!$E$28-Satokasvi!$E$7)+IF(J$8="x",Toimenpiteet!$E$29,0)+IF(J$9="x",Toimenpiteet!$E$60,0)+IF(J$10="x",Toimenpiteet!$E$88,0))/(1+$C$13)^HO$61</f>
        <v>128.49828091887954</v>
      </c>
      <c r="HP219" s="37">
        <f>IF(K$11="x",Toimenpiteet!$E$115,HP116*(Satokasvi!$H$11/1000)+(Satokasvi!$E$28-Satokasvi!$E$7)+IF(K$8="x",Toimenpiteet!$E$29,0)+IF(K$9="x",Toimenpiteet!$E$60,0)+IF(K$10="x",Toimenpiteet!$E$88,0))/(1+$C$13)^HP$61</f>
        <v>125.82008022641206</v>
      </c>
      <c r="HQ219" s="37">
        <f>IF(L$11="x",Toimenpiteet!$E$115,HQ116*(Satokasvi!$H$11/1000)+(Satokasvi!$E$28-Satokasvi!$E$7)+IF(L$8="x",Toimenpiteet!$E$29,0)+IF(L$9="x",Toimenpiteet!$E$60,0)+IF(L$10="x",Toimenpiteet!$E$88,0))/(1+$C$13)^HQ$61</f>
        <v>123.18888146623564</v>
      </c>
      <c r="HR219" s="37">
        <f>IF(M$11="x",Toimenpiteet!$E$115,HR116*(Satokasvi!$H$11/1000)+(Satokasvi!$E$28-Satokasvi!$E$7)+IF(M$8="x",Toimenpiteet!$E$29,0)+IF(M$9="x",Toimenpiteet!$E$60,0)+IF(M$10="x",Toimenpiteet!$E$88,0))/(1+$C$13)^HR$61</f>
        <v>119.60085579246179</v>
      </c>
      <c r="HS219" s="37">
        <f>IF(N$11="x",Toimenpiteet!$E$115,HS116*(Satokasvi!$H$11/1000)+(Satokasvi!$E$28-Satokasvi!$E$7)+IF(N$8="x",Toimenpiteet!$E$29,0)+IF(N$9="x",Toimenpiteet!$E$60,0)+IF(N$10="x",Toimenpiteet!$E$88,0))/(1+$C$13)^HS$61</f>
        <v>116.11733572083671</v>
      </c>
      <c r="HT219" s="37">
        <f>IF(O$11="x",Toimenpiteet!$E$115,HT116*(Satokasvi!$H$11/1000)+(Satokasvi!$E$28-Satokasvi!$E$7)+IF(O$8="x",Toimenpiteet!$E$29,0)+IF(O$9="x",Toimenpiteet!$E$60,0)+IF(O$10="x",Toimenpiteet!$E$88,0))/(1+$C$13)^HT$61</f>
        <v>112.73527739887059</v>
      </c>
      <c r="HU219" s="37">
        <f>IF(P$11="x",Toimenpiteet!$E$115,HU116*(Satokasvi!$H$11/1000)+(Satokasvi!$E$28-Satokasvi!$E$7)+IF(P$8="x",Toimenpiteet!$E$29,0)+IF(P$9="x",Toimenpiteet!$E$60,0)+IF(P$10="x",Toimenpiteet!$E$88,0))/(1+$C$13)^HU$61</f>
        <v>109.45172562997143</v>
      </c>
      <c r="HV219" s="37">
        <f>IF(Q$11="x",Toimenpiteet!$E$115,HV116*(Satokasvi!$H$11/1000)+(Satokasvi!$E$28-Satokasvi!$E$7)+IF(Q$8="x",Toimenpiteet!$E$29,0)+IF(Q$9="x",Toimenpiteet!$E$60,0)+IF(Q$10="x",Toimenpiteet!$E$88,0))/(1+$C$13)^HV$61</f>
        <v>106.2638112912344</v>
      </c>
      <c r="HW219" s="37">
        <f>IF(R$11="x",Toimenpiteet!$E$115,HW116*(Satokasvi!$H$11/1000)+(Satokasvi!$E$28-Satokasvi!$E$7)+IF(R$8="x",Toimenpiteet!$E$29,0)+IF(R$9="x",Toimenpiteet!$E$60,0)+IF(R$10="x",Toimenpiteet!$E$88,0))/(1+$C$13)^HW$61</f>
        <v>103.16874882644119</v>
      </c>
      <c r="HX219" s="37">
        <f>IF(S$11="x",Toimenpiteet!$E$115,HX116*(Satokasvi!$H$11/1000)+(Satokasvi!$E$28-Satokasvi!$E$7)+IF(S$8="x",Toimenpiteet!$E$29,0)+IF(S$9="x",Toimenpiteet!$E$60,0)+IF(S$10="x",Toimenpiteet!$E$88,0))/(1+$C$13)^HX$61</f>
        <v>100.16383381207882</v>
      </c>
      <c r="HY219" s="37">
        <f>IF(T$11="x",Toimenpiteet!$E$115,HY116*(Satokasvi!$H$11/1000)+(Satokasvi!$E$28-Satokasvi!$E$7)+IF(T$8="x",Toimenpiteet!$E$29,0)+IF(T$9="x",Toimenpiteet!$E$60,0)+IF(T$10="x",Toimenpiteet!$E$88,0))/(1+$C$13)^HY$61</f>
        <v>97.246440594251283</v>
      </c>
      <c r="HZ219" s="37">
        <f>IF(U$11="x",Toimenpiteet!$E$115,HZ116*(Satokasvi!$H$11/1000)+(Satokasvi!$E$28-Satokasvi!$E$7)+IF(U$8="x",Toimenpiteet!$E$29,0)+IF(U$9="x",Toimenpiteet!$E$60,0)+IF(U$10="x",Toimenpiteet!$E$88,0))/(1+$C$13)^HZ$61</f>
        <v>94.414019994418723</v>
      </c>
      <c r="IA219" s="37">
        <f>IF(V$11="x",Toimenpiteet!$E$115,IA116*(Satokasvi!$H$11/1000)+(Satokasvi!$E$28-Satokasvi!$E$7)+IF(V$8="x",Toimenpiteet!$E$29,0)+IF(V$9="x",Toimenpiteet!$E$60,0)+IF(V$10="x",Toimenpiteet!$E$88,0))/(1+$C$13)^IA$61</f>
        <v>91.664097081959923</v>
      </c>
      <c r="IB219" s="37">
        <f>IF(W$11="x",Toimenpiteet!$E$115,IB116*(Satokasvi!$H$11/1000)+(Satokasvi!$E$28-Satokasvi!$E$7)+IF(W$8="x",Toimenpiteet!$E$29,0)+IF(W$9="x",Toimenpiteet!$E$60,0)+IF(W$10="x",Toimenpiteet!$E$88,0))/(1+$C$13)^IB$61</f>
        <v>88.994269011611593</v>
      </c>
      <c r="IC219" s="37">
        <f>IF(X$11="x",Toimenpiteet!$E$115,IC116*(Satokasvi!$H$11/1000)+(Satokasvi!$E$28-Satokasvi!$E$7)+IF(X$8="x",Toimenpiteet!$E$29,0)+IF(X$9="x",Toimenpiteet!$E$60,0)+IF(X$10="x",Toimenpiteet!$E$88,0))/(1+$C$13)^IC$61</f>
        <v>86.402202923894734</v>
      </c>
      <c r="ID219" s="37">
        <f>IF(Y$11="x",Toimenpiteet!$E$115,ID116*(Satokasvi!$H$11/1000)+(Satokasvi!$E$28-Satokasvi!$E$7)+IF(Y$8="x",Toimenpiteet!$E$29,0)+IF(Y$9="x",Toimenpiteet!$E$60,0)+IF(Y$10="x",Toimenpiteet!$E$88,0))/(1+$C$13)^ID$61</f>
        <v>83.885633906693911</v>
      </c>
      <c r="IE219" s="37">
        <f>IF(Z$11="x",Toimenpiteet!$E$115,IE116*(Satokasvi!$H$11/1000)+(Satokasvi!$E$28-Satokasvi!$E$7)+IF(Z$8="x",Toimenpiteet!$E$29,0)+IF(Z$9="x",Toimenpiteet!$E$60,0)+IF(Z$10="x",Toimenpiteet!$E$88,0))/(1+$C$13)^IE$61</f>
        <v>81.442363016207693</v>
      </c>
      <c r="IF219" s="37">
        <f>IF(AA$11="x",Toimenpiteet!$E$115,IF116*(Satokasvi!$H$11/1000)+(Satokasvi!$E$28-Satokasvi!$E$7)+IF(AA$8="x",Toimenpiteet!$E$29,0)+IF(AA$9="x",Toimenpiteet!$E$60,0)+IF(AA$10="x",Toimenpiteet!$E$88,0))/(1+$C$13)^IF$61</f>
        <v>79.070255355541448</v>
      </c>
      <c r="IH219" s="15">
        <f t="shared" si="162"/>
        <v>148.59762675296659</v>
      </c>
      <c r="II219" s="15">
        <f t="shared" si="163"/>
        <v>294.17632827473523</v>
      </c>
      <c r="IJ219" s="15">
        <f t="shared" si="164"/>
        <v>436.78590352393587</v>
      </c>
      <c r="IK219" s="15">
        <f t="shared" si="165"/>
        <v>576.47581161290248</v>
      </c>
      <c r="IL219" s="15">
        <f t="shared" si="166"/>
        <v>713.29514935827956</v>
      </c>
      <c r="IM219" s="15">
        <f t="shared" si="167"/>
        <v>847.29263042766422</v>
      </c>
      <c r="IN219" s="15">
        <f t="shared" si="168"/>
        <v>978.51656600835554</v>
      </c>
      <c r="IO219" s="15">
        <f t="shared" si="169"/>
        <v>1107.0148469272351</v>
      </c>
      <c r="IP219" s="15">
        <f t="shared" si="170"/>
        <v>1232.8349271536472</v>
      </c>
      <c r="IQ219" s="15">
        <f t="shared" si="171"/>
        <v>1356.0238086198829</v>
      </c>
      <c r="IR219" s="15">
        <f t="shared" si="172"/>
        <v>1475.6246644123446</v>
      </c>
      <c r="IS219" s="15">
        <f t="shared" si="173"/>
        <v>1591.7420001331814</v>
      </c>
      <c r="IT219" s="15">
        <f t="shared" si="174"/>
        <v>1704.4772775320519</v>
      </c>
      <c r="IU219" s="15">
        <f t="shared" si="175"/>
        <v>1813.9290031620233</v>
      </c>
      <c r="IV219" s="15">
        <f t="shared" si="176"/>
        <v>1920.1928144532576</v>
      </c>
      <c r="IW219" s="15">
        <f t="shared" si="177"/>
        <v>2023.3615632796989</v>
      </c>
      <c r="IX219" s="15">
        <f t="shared" si="178"/>
        <v>2123.5253970917779</v>
      </c>
      <c r="IY219" s="15">
        <f t="shared" si="179"/>
        <v>2220.7718376860294</v>
      </c>
      <c r="IZ219" s="15">
        <f t="shared" si="180"/>
        <v>2315.185857680448</v>
      </c>
      <c r="JA219" s="15">
        <f t="shared" si="181"/>
        <v>2406.8499547624078</v>
      </c>
      <c r="JB219" s="15">
        <f t="shared" si="182"/>
        <v>2495.8442237740196</v>
      </c>
      <c r="JC219" s="15">
        <f t="shared" si="183"/>
        <v>2582.2464266979146</v>
      </c>
      <c r="JD219" s="15">
        <f t="shared" si="184"/>
        <v>2666.1320606046083</v>
      </c>
      <c r="JE219" s="15">
        <f t="shared" si="185"/>
        <v>2747.5744236208161</v>
      </c>
      <c r="JF219" s="15">
        <f t="shared" si="186"/>
        <v>2826.6446789763577</v>
      </c>
    </row>
    <row r="220" spans="214:266" x14ac:dyDescent="0.35">
      <c r="HF220" s="76">
        <f t="shared" si="190"/>
        <v>-0.16666666666666669</v>
      </c>
      <c r="HG220" s="76">
        <f>$HG$74</f>
        <v>5.5555555555555566E-2</v>
      </c>
      <c r="HH220" s="37">
        <f>IF(C$11="x",Toimenpiteet!$E$115,HH117*(Satokasvi!$H$11/1000)+(Satokasvi!$E$28-Satokasvi!$E$7)+IF(C$8="x",Toimenpiteet!$E$29,0)+IF(C$9="x",Toimenpiteet!$E$60,0)+IF(C$10="x",Toimenpiteet!$E$88,0))/(1+$C$13)^HH$61</f>
        <v>149.4965839626033</v>
      </c>
      <c r="HI220" s="37">
        <f>IF(D$11="x",Toimenpiteet!$E$115,HI117*(Satokasvi!$H$11/1000)+(Satokasvi!$E$28-Satokasvi!$E$7)+IF(D$8="x",Toimenpiteet!$E$29,0)+IF(D$9="x",Toimenpiteet!$E$60,0)+IF(D$10="x",Toimenpiteet!$E$88,0))/(1+$C$13)^HI$61</f>
        <v>147.32424950164608</v>
      </c>
      <c r="HJ220" s="37">
        <f>IF(E$11="x",Toimenpiteet!$E$115,HJ117*(Satokasvi!$H$11/1000)+(Satokasvi!$E$28-Satokasvi!$E$7)+IF(E$8="x",Toimenpiteet!$E$29,0)+IF(E$9="x",Toimenpiteet!$E$60,0)+IF(E$10="x",Toimenpiteet!$E$88,0))/(1+$C$13)^HJ$61</f>
        <v>145.15163541407057</v>
      </c>
      <c r="HK220" s="37">
        <f>IF(F$11="x",Toimenpiteet!$E$115,HK117*(Satokasvi!$H$11/1000)+(Satokasvi!$E$28-Satokasvi!$E$7)+IF(F$8="x",Toimenpiteet!$E$29,0)+IF(F$9="x",Toimenpiteet!$E$60,0)+IF(F$10="x",Toimenpiteet!$E$88,0))/(1+$C$13)^HK$61</f>
        <v>142.98060085902472</v>
      </c>
      <c r="HL220" s="37">
        <f>IF(G$11="x",Toimenpiteet!$E$115,HL117*(Satokasvi!$H$11/1000)+(Satokasvi!$E$28-Satokasvi!$E$7)+IF(G$8="x",Toimenpiteet!$E$29,0)+IF(G$9="x",Toimenpiteet!$E$60,0)+IF(G$10="x",Toimenpiteet!$E$88,0))/(1+$C$13)^HL$61</f>
        <v>140.81289693234078</v>
      </c>
      <c r="HM220" s="37">
        <f>IF(H$11="x",Toimenpiteet!$E$115,HM117*(Satokasvi!$H$11/1000)+(Satokasvi!$E$28-Satokasvi!$E$7)+IF(H$8="x",Toimenpiteet!$E$29,0)+IF(H$9="x",Toimenpiteet!$E$60,0)+IF(H$10="x",Toimenpiteet!$E$88,0))/(1+$C$13)^HM$61</f>
        <v>138.65017138429394</v>
      </c>
      <c r="HN220" s="37">
        <f>IF(I$11="x",Toimenpiteet!$E$115,HN117*(Satokasvi!$H$11/1000)+(Satokasvi!$E$28-Satokasvi!$E$7)+IF(I$8="x",Toimenpiteet!$E$29,0)+IF(I$9="x",Toimenpiteet!$E$60,0)+IF(I$10="x",Toimenpiteet!$E$88,0))/(1+$C$13)^HN$61</f>
        <v>136.49397315421299</v>
      </c>
      <c r="HO220" s="37">
        <f>IF(J$11="x",Toimenpiteet!$E$115,HO117*(Satokasvi!$H$11/1000)+(Satokasvi!$E$28-Satokasvi!$E$7)+IF(J$8="x",Toimenpiteet!$E$29,0)+IF(J$9="x",Toimenpiteet!$E$60,0)+IF(J$10="x",Toimenpiteet!$E$88,0))/(1+$C$13)^HO$61</f>
        <v>134.34575672861237</v>
      </c>
      <c r="HP220" s="37">
        <f>IF(K$11="x",Toimenpiteet!$E$115,HP117*(Satokasvi!$H$11/1000)+(Satokasvi!$E$28-Satokasvi!$E$7)+IF(K$8="x",Toimenpiteet!$E$29,0)+IF(K$9="x",Toimenpiteet!$E$60,0)+IF(K$10="x",Toimenpiteet!$E$88,0))/(1+$C$13)^HP$61</f>
        <v>132.20688632927565</v>
      </c>
      <c r="HQ220" s="37">
        <f>IF(L$11="x",Toimenpiteet!$E$115,HQ117*(Satokasvi!$H$11/1000)+(Satokasvi!$E$28-Satokasvi!$E$7)+IF(L$8="x",Toimenpiteet!$E$29,0)+IF(L$9="x",Toimenpiteet!$E$60,0)+IF(L$10="x",Toimenpiteet!$E$88,0))/(1+$C$13)^HQ$61</f>
        <v>130.07863993750158</v>
      </c>
      <c r="HR220" s="37">
        <f>IF(M$11="x",Toimenpiteet!$E$115,HR117*(Satokasvi!$H$11/1000)+(Satokasvi!$E$28-Satokasvi!$E$7)+IF(M$8="x",Toimenpiteet!$E$29,0)+IF(M$9="x",Toimenpiteet!$E$60,0)+IF(M$10="x",Toimenpiteet!$E$88,0))/(1+$C$13)^HR$61</f>
        <v>126.28994168689472</v>
      </c>
      <c r="HS220" s="37">
        <f>IF(N$11="x",Toimenpiteet!$E$115,HS117*(Satokasvi!$H$11/1000)+(Satokasvi!$E$28-Satokasvi!$E$7)+IF(N$8="x",Toimenpiteet!$E$29,0)+IF(N$9="x",Toimenpiteet!$E$60,0)+IF(N$10="x",Toimenpiteet!$E$88,0))/(1+$C$13)^HS$61</f>
        <v>122.61159387077159</v>
      </c>
      <c r="HT220" s="37">
        <f>IF(O$11="x",Toimenpiteet!$E$115,HT117*(Satokasvi!$H$11/1000)+(Satokasvi!$E$28-Satokasvi!$E$7)+IF(O$8="x",Toimenpiteet!$E$29,0)+IF(O$9="x",Toimenpiteet!$E$60,0)+IF(O$10="x",Toimenpiteet!$E$88,0))/(1+$C$13)^HT$61</f>
        <v>119.04038239880738</v>
      </c>
      <c r="HU220" s="37">
        <f>IF(P$11="x",Toimenpiteet!$E$115,HU117*(Satokasvi!$H$11/1000)+(Satokasvi!$E$28-Satokasvi!$E$7)+IF(P$8="x",Toimenpiteet!$E$29,0)+IF(P$9="x",Toimenpiteet!$E$60,0)+IF(P$10="x",Toimenpiteet!$E$88,0))/(1+$C$13)^HU$61</f>
        <v>115.5731867949586</v>
      </c>
      <c r="HV220" s="37">
        <f>IF(Q$11="x",Toimenpiteet!$E$115,HV117*(Satokasvi!$H$11/1000)+(Satokasvi!$E$28-Satokasvi!$E$7)+IF(Q$8="x",Toimenpiteet!$E$29,0)+IF(Q$9="x",Toimenpiteet!$E$60,0)+IF(Q$10="x",Toimenpiteet!$E$88,0))/(1+$C$13)^HV$61</f>
        <v>112.20697747083359</v>
      </c>
      <c r="HW220" s="37">
        <f>IF(R$11="x",Toimenpiteet!$E$115,HW117*(Satokasvi!$H$11/1000)+(Satokasvi!$E$28-Satokasvi!$E$7)+IF(R$8="x",Toimenpiteet!$E$29,0)+IF(R$9="x",Toimenpiteet!$E$60,0)+IF(R$10="x",Toimenpiteet!$E$88,0))/(1+$C$13)^HW$61</f>
        <v>108.93881307847923</v>
      </c>
      <c r="HX220" s="37">
        <f>IF(S$11="x",Toimenpiteet!$E$115,HX117*(Satokasvi!$H$11/1000)+(Satokasvi!$E$28-Satokasvi!$E$7)+IF(S$8="x",Toimenpiteet!$E$29,0)+IF(S$9="x",Toimenpiteet!$E$60,0)+IF(S$10="x",Toimenpiteet!$E$88,0))/(1+$C$13)^HX$61</f>
        <v>105.7658379402711</v>
      </c>
      <c r="HY220" s="37">
        <f>IF(T$11="x",Toimenpiteet!$E$115,HY117*(Satokasvi!$H$11/1000)+(Satokasvi!$E$28-Satokasvi!$E$7)+IF(T$8="x",Toimenpiteet!$E$29,0)+IF(T$9="x",Toimenpiteet!$E$60,0)+IF(T$10="x",Toimenpiteet!$E$88,0))/(1+$C$13)^HY$61</f>
        <v>102.68527955366126</v>
      </c>
      <c r="HZ220" s="37">
        <f>IF(U$11="x",Toimenpiteet!$E$115,HZ117*(Satokasvi!$H$11/1000)+(Satokasvi!$E$28-Satokasvi!$E$7)+IF(U$8="x",Toimenpiteet!$E$29,0)+IF(U$9="x",Toimenpiteet!$E$60,0)+IF(U$10="x",Toimenpiteet!$E$88,0))/(1+$C$13)^HZ$61</f>
        <v>99.694446168603164</v>
      </c>
      <c r="IA220" s="37">
        <f>IF(V$11="x",Toimenpiteet!$E$115,IA117*(Satokasvi!$H$11/1000)+(Satokasvi!$E$28-Satokasvi!$E$7)+IF(V$8="x",Toimenpiteet!$E$29,0)+IF(V$9="x",Toimenpiteet!$E$60,0)+IF(V$10="x",Toimenpiteet!$E$88,0))/(1+$C$13)^IA$61</f>
        <v>96.790724435537058</v>
      </c>
      <c r="IB220" s="37">
        <f>IF(W$11="x",Toimenpiteet!$E$115,IB117*(Satokasvi!$H$11/1000)+(Satokasvi!$E$28-Satokasvi!$E$7)+IF(W$8="x",Toimenpiteet!$E$29,0)+IF(W$9="x",Toimenpiteet!$E$60,0)+IF(W$10="x",Toimenpiteet!$E$88,0))/(1+$C$13)^IB$61</f>
        <v>93.971577121880657</v>
      </c>
      <c r="IC220" s="37">
        <f>IF(X$11="x",Toimenpiteet!$E$115,IC117*(Satokasvi!$H$11/1000)+(Satokasvi!$E$28-Satokasvi!$E$7)+IF(X$8="x",Toimenpiteet!$E$29,0)+IF(X$9="x",Toimenpiteet!$E$60,0)+IF(X$10="x",Toimenpiteet!$E$88,0))/(1+$C$13)^IC$61</f>
        <v>91.234540895029753</v>
      </c>
      <c r="ID220" s="37">
        <f>IF(Y$11="x",Toimenpiteet!$E$115,ID117*(Satokasvi!$H$11/1000)+(Satokasvi!$E$28-Satokasvi!$E$7)+IF(Y$8="x",Toimenpiteet!$E$29,0)+IF(Y$9="x",Toimenpiteet!$E$60,0)+IF(Y$10="x",Toimenpiteet!$E$88,0))/(1+$C$13)^ID$61</f>
        <v>88.577224169931796</v>
      </c>
      <c r="IE220" s="37">
        <f>IF(Z$11="x",Toimenpiteet!$E$115,IE117*(Satokasvi!$H$11/1000)+(Satokasvi!$E$28-Satokasvi!$E$7)+IF(Z$8="x",Toimenpiteet!$E$29,0)+IF(Z$9="x",Toimenpiteet!$E$60,0)+IF(Z$10="x",Toimenpiteet!$E$88,0))/(1+$C$13)^IE$61</f>
        <v>85.997305019351259</v>
      </c>
      <c r="IF220" s="37">
        <f>IF(AA$11="x",Toimenpiteet!$E$115,IF117*(Satokasvi!$H$11/1000)+(Satokasvi!$E$28-Satokasvi!$E$7)+IF(AA$8="x",Toimenpiteet!$E$29,0)+IF(AA$9="x",Toimenpiteet!$E$60,0)+IF(AA$10="x",Toimenpiteet!$E$88,0))/(1+$C$13)^IF$61</f>
        <v>83.492529145001228</v>
      </c>
      <c r="IH220" s="15">
        <f t="shared" si="162"/>
        <v>149.4965839626033</v>
      </c>
      <c r="II220" s="15">
        <f t="shared" si="163"/>
        <v>296.8208334642494</v>
      </c>
      <c r="IJ220" s="15">
        <f t="shared" si="164"/>
        <v>441.97246887832</v>
      </c>
      <c r="IK220" s="15">
        <f t="shared" si="165"/>
        <v>584.95306973734478</v>
      </c>
      <c r="IL220" s="15">
        <f t="shared" si="166"/>
        <v>725.76596666968555</v>
      </c>
      <c r="IM220" s="15">
        <f t="shared" si="167"/>
        <v>864.41613805397947</v>
      </c>
      <c r="IN220" s="15">
        <f t="shared" si="168"/>
        <v>1000.9101112081925</v>
      </c>
      <c r="IO220" s="15">
        <f t="shared" si="169"/>
        <v>1135.2558679368049</v>
      </c>
      <c r="IP220" s="15">
        <f t="shared" si="170"/>
        <v>1267.4627542660805</v>
      </c>
      <c r="IQ220" s="15">
        <f t="shared" si="171"/>
        <v>1397.5413942035821</v>
      </c>
      <c r="IR220" s="15">
        <f t="shared" si="172"/>
        <v>1523.8313358904768</v>
      </c>
      <c r="IS220" s="15">
        <f t="shared" si="173"/>
        <v>1646.4429297612485</v>
      </c>
      <c r="IT220" s="15">
        <f t="shared" si="174"/>
        <v>1765.4833121600559</v>
      </c>
      <c r="IU220" s="15">
        <f t="shared" si="175"/>
        <v>1881.0564989550146</v>
      </c>
      <c r="IV220" s="15">
        <f t="shared" si="176"/>
        <v>1993.2634764258482</v>
      </c>
      <c r="IW220" s="15">
        <f t="shared" si="177"/>
        <v>2102.2022895043274</v>
      </c>
      <c r="IX220" s="15">
        <f t="shared" si="178"/>
        <v>2207.9681274445984</v>
      </c>
      <c r="IY220" s="15">
        <f t="shared" si="179"/>
        <v>2310.6534069982595</v>
      </c>
      <c r="IZ220" s="15">
        <f t="shared" si="180"/>
        <v>2410.3478531668625</v>
      </c>
      <c r="JA220" s="15">
        <f t="shared" si="181"/>
        <v>2507.1385776023994</v>
      </c>
      <c r="JB220" s="15">
        <f t="shared" si="182"/>
        <v>2601.1101547242802</v>
      </c>
      <c r="JC220" s="15">
        <f t="shared" si="183"/>
        <v>2692.3446956193097</v>
      </c>
      <c r="JD220" s="15">
        <f t="shared" si="184"/>
        <v>2780.9219197892417</v>
      </c>
      <c r="JE220" s="15">
        <f t="shared" si="185"/>
        <v>2866.9192248085928</v>
      </c>
      <c r="JF220" s="15">
        <f t="shared" si="186"/>
        <v>2950.4117539535941</v>
      </c>
    </row>
    <row r="221" spans="214:266" x14ac:dyDescent="0.35">
      <c r="HF221" s="76">
        <f t="shared" si="190"/>
        <v>-0.16666666666666669</v>
      </c>
      <c r="HG221" s="76">
        <f>$HG$75</f>
        <v>7.7777777777777793E-2</v>
      </c>
      <c r="HH221" s="37">
        <f>IF(C$11="x",Toimenpiteet!$E$115,HH118*(Satokasvi!$H$11/1000)+(Satokasvi!$E$28-Satokasvi!$E$7)+IF(C$8="x",Toimenpiteet!$E$29,0)+IF(C$9="x",Toimenpiteet!$E$60,0)+IF(C$10="x",Toimenpiteet!$E$88,0))/(1+$C$13)^HH$61</f>
        <v>150.39554117224017</v>
      </c>
      <c r="HI221" s="37">
        <f>IF(D$11="x",Toimenpiteet!$E$115,HI118*(Satokasvi!$H$11/1000)+(Satokasvi!$E$28-Satokasvi!$E$7)+IF(D$8="x",Toimenpiteet!$E$29,0)+IF(D$9="x",Toimenpiteet!$E$60,0)+IF(D$10="x",Toimenpiteet!$E$88,0))/(1+$C$13)^HI$61</f>
        <v>149.06979748152332</v>
      </c>
      <c r="HJ221" s="37">
        <f>IF(E$11="x",Toimenpiteet!$E$115,HJ118*(Satokasvi!$H$11/1000)+(Satokasvi!$E$28-Satokasvi!$E$7)+IF(E$8="x",Toimenpiteet!$E$29,0)+IF(E$9="x",Toimenpiteet!$E$60,0)+IF(E$10="x",Toimenpiteet!$E$88,0))/(1+$C$13)^HJ$61</f>
        <v>147.69369557894049</v>
      </c>
      <c r="HK221" s="37">
        <f>IF(F$11="x",Toimenpiteet!$E$115,HK118*(Satokasvi!$H$11/1000)+(Satokasvi!$E$28-Satokasvi!$E$7)+IF(F$8="x",Toimenpiteet!$E$29,0)+IF(F$9="x",Toimenpiteet!$E$60,0)+IF(F$10="x",Toimenpiteet!$E$88,0))/(1+$C$13)^HK$61</f>
        <v>146.27129362908281</v>
      </c>
      <c r="HL221" s="37">
        <f>IF(G$11="x",Toimenpiteet!$E$115,HL118*(Satokasvi!$H$11/1000)+(Satokasvi!$E$28-Satokasvi!$E$7)+IF(G$8="x",Toimenpiteet!$E$29,0)+IF(G$9="x",Toimenpiteet!$E$60,0)+IF(G$10="x",Toimenpiteet!$E$88,0))/(1+$C$13)^HL$61</f>
        <v>144.80645611930458</v>
      </c>
      <c r="HM221" s="37">
        <f>IF(H$11="x",Toimenpiteet!$E$115,HM118*(Satokasvi!$H$11/1000)+(Satokasvi!$E$28-Satokasvi!$E$7)+IF(H$8="x",Toimenpiteet!$E$29,0)+IF(H$9="x",Toimenpiteet!$E$60,0)+IF(H$10="x",Toimenpiteet!$E$88,0))/(1+$C$13)^HM$61</f>
        <v>143.30286169920308</v>
      </c>
      <c r="HN221" s="37">
        <f>IF(I$11="x",Toimenpiteet!$E$115,HN118*(Satokasvi!$H$11/1000)+(Satokasvi!$E$28-Satokasvi!$E$7)+IF(I$8="x",Toimenpiteet!$E$29,0)+IF(I$9="x",Toimenpiteet!$E$60,0)+IF(I$10="x",Toimenpiteet!$E$88,0))/(1+$C$13)^HN$61</f>
        <v>141.76401072773473</v>
      </c>
      <c r="HO221" s="37">
        <f>IF(J$11="x",Toimenpiteet!$E$115,HO118*(Satokasvi!$H$11/1000)+(Satokasvi!$E$28-Satokasvi!$E$7)+IF(J$8="x",Toimenpiteet!$E$29,0)+IF(J$9="x",Toimenpiteet!$E$60,0)+IF(J$10="x",Toimenpiteet!$E$88,0))/(1+$C$13)^HO$61</f>
        <v>140.19323253834523</v>
      </c>
      <c r="HP221" s="37">
        <f>IF(K$11="x",Toimenpiteet!$E$115,HP118*(Satokasvi!$H$11/1000)+(Satokasvi!$E$28-Satokasvi!$E$7)+IF(K$8="x",Toimenpiteet!$E$29,0)+IF(K$9="x",Toimenpiteet!$E$60,0)+IF(K$10="x",Toimenpiteet!$E$88,0))/(1+$C$13)^HP$61</f>
        <v>138.59369243213919</v>
      </c>
      <c r="HQ221" s="37">
        <f>IF(L$11="x",Toimenpiteet!$E$115,HQ118*(Satokasvi!$H$11/1000)+(Satokasvi!$E$28-Satokasvi!$E$7)+IF(L$8="x",Toimenpiteet!$E$29,0)+IF(L$9="x",Toimenpiteet!$E$60,0)+IF(L$10="x",Toimenpiteet!$E$88,0))/(1+$C$13)^HQ$61</f>
        <v>136.96839840876751</v>
      </c>
      <c r="HR221" s="37">
        <f>IF(M$11="x",Toimenpiteet!$E$115,HR118*(Satokasvi!$H$11/1000)+(Satokasvi!$E$28-Satokasvi!$E$7)+IF(M$8="x",Toimenpiteet!$E$29,0)+IF(M$9="x",Toimenpiteet!$E$60,0)+IF(M$10="x",Toimenpiteet!$E$88,0))/(1+$C$13)^HR$61</f>
        <v>132.9790275813277</v>
      </c>
      <c r="HS221" s="37">
        <f>IF(N$11="x",Toimenpiteet!$E$115,HS118*(Satokasvi!$H$11/1000)+(Satokasvi!$E$28-Satokasvi!$E$7)+IF(N$8="x",Toimenpiteet!$E$29,0)+IF(N$9="x",Toimenpiteet!$E$60,0)+IF(N$10="x",Toimenpiteet!$E$88,0))/(1+$C$13)^HS$61</f>
        <v>129.10585202070652</v>
      </c>
      <c r="HT221" s="37">
        <f>IF(O$11="x",Toimenpiteet!$E$115,HT118*(Satokasvi!$H$11/1000)+(Satokasvi!$E$28-Satokasvi!$E$7)+IF(O$8="x",Toimenpiteet!$E$29,0)+IF(O$9="x",Toimenpiteet!$E$60,0)+IF(O$10="x",Toimenpiteet!$E$88,0))/(1+$C$13)^HT$61</f>
        <v>125.3454873987442</v>
      </c>
      <c r="HU221" s="37">
        <f>IF(P$11="x",Toimenpiteet!$E$115,HU118*(Satokasvi!$H$11/1000)+(Satokasvi!$E$28-Satokasvi!$E$7)+IF(P$8="x",Toimenpiteet!$E$29,0)+IF(P$9="x",Toimenpiteet!$E$60,0)+IF(P$10="x",Toimenpiteet!$E$88,0))/(1+$C$13)^HU$61</f>
        <v>121.6946479599458</v>
      </c>
      <c r="HV221" s="37">
        <f>IF(Q$11="x",Toimenpiteet!$E$115,HV118*(Satokasvi!$H$11/1000)+(Satokasvi!$E$28-Satokasvi!$E$7)+IF(Q$8="x",Toimenpiteet!$E$29,0)+IF(Q$9="x",Toimenpiteet!$E$60,0)+IF(Q$10="x",Toimenpiteet!$E$88,0))/(1+$C$13)^HV$61</f>
        <v>118.15014365043281</v>
      </c>
      <c r="HW221" s="37">
        <f>IF(R$11="x",Toimenpiteet!$E$115,HW118*(Satokasvi!$H$11/1000)+(Satokasvi!$E$28-Satokasvi!$E$7)+IF(R$8="x",Toimenpiteet!$E$29,0)+IF(R$9="x",Toimenpiteet!$E$60,0)+IF(R$10="x",Toimenpiteet!$E$88,0))/(1+$C$13)^HW$61</f>
        <v>114.70887733051731</v>
      </c>
      <c r="HX221" s="37">
        <f>IF(S$11="x",Toimenpiteet!$E$115,HX118*(Satokasvi!$H$11/1000)+(Satokasvi!$E$28-Satokasvi!$E$7)+IF(S$8="x",Toimenpiteet!$E$29,0)+IF(S$9="x",Toimenpiteet!$E$60,0)+IF(S$10="x",Toimenpiteet!$E$88,0))/(1+$C$13)^HX$61</f>
        <v>111.36784206846342</v>
      </c>
      <c r="HY221" s="37">
        <f>IF(T$11="x",Toimenpiteet!$E$115,HY118*(Satokasvi!$H$11/1000)+(Satokasvi!$E$28-Satokasvi!$E$7)+IF(T$8="x",Toimenpiteet!$E$29,0)+IF(T$9="x",Toimenpiteet!$E$60,0)+IF(T$10="x",Toimenpiteet!$E$88,0))/(1+$C$13)^HY$61</f>
        <v>108.12411851307127</v>
      </c>
      <c r="HZ221" s="37">
        <f>IF(U$11="x",Toimenpiteet!$E$115,HZ118*(Satokasvi!$H$11/1000)+(Satokasvi!$E$28-Satokasvi!$E$7)+IF(U$8="x",Toimenpiteet!$E$29,0)+IF(U$9="x",Toimenpiteet!$E$60,0)+IF(U$10="x",Toimenpiteet!$E$88,0))/(1+$C$13)^HZ$61</f>
        <v>104.97487234278765</v>
      </c>
      <c r="IA221" s="37">
        <f>IF(V$11="x",Toimenpiteet!$E$115,IA118*(Satokasvi!$H$11/1000)+(Satokasvi!$E$28-Satokasvi!$E$7)+IF(V$8="x",Toimenpiteet!$E$29,0)+IF(V$9="x",Toimenpiteet!$E$60,0)+IF(V$10="x",Toimenpiteet!$E$88,0))/(1+$C$13)^IA$61</f>
        <v>101.91735178911422</v>
      </c>
      <c r="IB221" s="37">
        <f>IF(W$11="x",Toimenpiteet!$E$115,IB118*(Satokasvi!$H$11/1000)+(Satokasvi!$E$28-Satokasvi!$E$7)+IF(W$8="x",Toimenpiteet!$E$29,0)+IF(W$9="x",Toimenpiteet!$E$60,0)+IF(W$10="x",Toimenpiteet!$E$88,0))/(1+$C$13)^IB$61</f>
        <v>98.948885232149735</v>
      </c>
      <c r="IC221" s="37">
        <f>IF(X$11="x",Toimenpiteet!$E$115,IC118*(Satokasvi!$H$11/1000)+(Satokasvi!$E$28-Satokasvi!$E$7)+IF(X$8="x",Toimenpiteet!$E$29,0)+IF(X$9="x",Toimenpiteet!$E$60,0)+IF(X$10="x",Toimenpiteet!$E$88,0))/(1+$C$13)^IC$61</f>
        <v>96.066878866164785</v>
      </c>
      <c r="ID221" s="37">
        <f>IF(Y$11="x",Toimenpiteet!$E$115,ID118*(Satokasvi!$H$11/1000)+(Satokasvi!$E$28-Satokasvi!$E$7)+IF(Y$8="x",Toimenpiteet!$E$29,0)+IF(Y$9="x",Toimenpiteet!$E$60,0)+IF(Y$10="x",Toimenpiteet!$E$88,0))/(1+$C$13)^ID$61</f>
        <v>93.268814433169695</v>
      </c>
      <c r="IE221" s="37">
        <f>IF(Z$11="x",Toimenpiteet!$E$115,IE118*(Satokasvi!$H$11/1000)+(Satokasvi!$E$28-Satokasvi!$E$7)+IF(Z$8="x",Toimenpiteet!$E$29,0)+IF(Z$9="x",Toimenpiteet!$E$60,0)+IF(Z$10="x",Toimenpiteet!$E$88,0))/(1+$C$13)^IE$61</f>
        <v>90.552247022494853</v>
      </c>
      <c r="IF221" s="37">
        <f>IF(AA$11="x",Toimenpiteet!$E$115,IF118*(Satokasvi!$H$11/1000)+(Satokasvi!$E$28-Satokasvi!$E$7)+IF(AA$8="x",Toimenpiteet!$E$29,0)+IF(AA$9="x",Toimenpiteet!$E$60,0)+IF(AA$10="x",Toimenpiteet!$E$88,0))/(1+$C$13)^IF$61</f>
        <v>87.914802934461036</v>
      </c>
      <c r="IH221" s="15">
        <f t="shared" si="162"/>
        <v>150.39554117224017</v>
      </c>
      <c r="II221" s="15">
        <f t="shared" si="163"/>
        <v>299.46533865376352</v>
      </c>
      <c r="IJ221" s="15">
        <f t="shared" si="164"/>
        <v>447.15903423270402</v>
      </c>
      <c r="IK221" s="15">
        <f t="shared" si="165"/>
        <v>593.43032786178685</v>
      </c>
      <c r="IL221" s="15">
        <f t="shared" si="166"/>
        <v>738.23678398109143</v>
      </c>
      <c r="IM221" s="15">
        <f t="shared" si="167"/>
        <v>881.53964568029448</v>
      </c>
      <c r="IN221" s="15">
        <f t="shared" si="168"/>
        <v>1023.3036564080292</v>
      </c>
      <c r="IO221" s="15">
        <f t="shared" si="169"/>
        <v>1163.4968889463744</v>
      </c>
      <c r="IP221" s="15">
        <f t="shared" si="170"/>
        <v>1302.0905813785137</v>
      </c>
      <c r="IQ221" s="15">
        <f t="shared" si="171"/>
        <v>1439.0589797872813</v>
      </c>
      <c r="IR221" s="15">
        <f t="shared" si="172"/>
        <v>1572.038007368609</v>
      </c>
      <c r="IS221" s="15">
        <f t="shared" si="173"/>
        <v>1701.1438593893156</v>
      </c>
      <c r="IT221" s="15">
        <f t="shared" si="174"/>
        <v>1826.4893467880597</v>
      </c>
      <c r="IU221" s="15">
        <f t="shared" si="175"/>
        <v>1948.1839947480055</v>
      </c>
      <c r="IV221" s="15">
        <f t="shared" si="176"/>
        <v>2066.3341383984384</v>
      </c>
      <c r="IW221" s="15">
        <f t="shared" si="177"/>
        <v>2181.0430157289557</v>
      </c>
      <c r="IX221" s="15">
        <f t="shared" si="178"/>
        <v>2292.4108577974189</v>
      </c>
      <c r="IY221" s="15">
        <f t="shared" si="179"/>
        <v>2400.53497631049</v>
      </c>
      <c r="IZ221" s="15">
        <f t="shared" si="180"/>
        <v>2505.5098486532779</v>
      </c>
      <c r="JA221" s="15">
        <f t="shared" si="181"/>
        <v>2607.4272004423919</v>
      </c>
      <c r="JB221" s="15">
        <f t="shared" si="182"/>
        <v>2706.3760856745416</v>
      </c>
      <c r="JC221" s="15">
        <f t="shared" si="183"/>
        <v>2802.4429645407063</v>
      </c>
      <c r="JD221" s="15">
        <f t="shared" si="184"/>
        <v>2895.7117789738759</v>
      </c>
      <c r="JE221" s="15">
        <f t="shared" si="185"/>
        <v>2986.2640259963709</v>
      </c>
      <c r="JF221" s="15">
        <f t="shared" si="186"/>
        <v>3074.178828930832</v>
      </c>
    </row>
    <row r="222" spans="214:266" x14ac:dyDescent="0.35">
      <c r="HF222" s="76">
        <f t="shared" si="190"/>
        <v>-0.16666666666666669</v>
      </c>
      <c r="HG222" s="76">
        <f>$HG$76</f>
        <v>0.10000000000000002</v>
      </c>
      <c r="HH222" s="37">
        <f>IF(C$11="x",Toimenpiteet!$E$115,HH119*(Satokasvi!$H$11/1000)+(Satokasvi!$E$28-Satokasvi!$E$7)+IF(C$8="x",Toimenpiteet!$E$29,0)+IF(C$9="x",Toimenpiteet!$E$60,0)+IF(C$10="x",Toimenpiteet!$E$88,0))/(1+$C$13)^HH$61</f>
        <v>151.29449838187699</v>
      </c>
      <c r="HI222" s="37">
        <f>IF(D$11="x",Toimenpiteet!$E$115,HI119*(Satokasvi!$H$11/1000)+(Satokasvi!$E$28-Satokasvi!$E$7)+IF(D$8="x",Toimenpiteet!$E$29,0)+IF(D$9="x",Toimenpiteet!$E$60,0)+IF(D$10="x",Toimenpiteet!$E$88,0))/(1+$C$13)^HI$61</f>
        <v>150.81534546140065</v>
      </c>
      <c r="HJ222" s="37">
        <f>IF(E$11="x",Toimenpiteet!$E$115,HJ119*(Satokasvi!$H$11/1000)+(Satokasvi!$E$28-Satokasvi!$E$7)+IF(E$8="x",Toimenpiteet!$E$29,0)+IF(E$9="x",Toimenpiteet!$E$60,0)+IF(E$10="x",Toimenpiteet!$E$88,0))/(1+$C$13)^HJ$61</f>
        <v>150.23575574381033</v>
      </c>
      <c r="HK222" s="37">
        <f>IF(F$11="x",Toimenpiteet!$E$115,HK119*(Satokasvi!$H$11/1000)+(Satokasvi!$E$28-Satokasvi!$E$7)+IF(F$8="x",Toimenpiteet!$E$29,0)+IF(F$9="x",Toimenpiteet!$E$60,0)+IF(F$10="x",Toimenpiteet!$E$88,0))/(1+$C$13)^HK$61</f>
        <v>149.56198639914095</v>
      </c>
      <c r="HL222" s="37">
        <f>IF(G$11="x",Toimenpiteet!$E$115,HL119*(Satokasvi!$H$11/1000)+(Satokasvi!$E$28-Satokasvi!$E$7)+IF(G$8="x",Toimenpiteet!$E$29,0)+IF(G$9="x",Toimenpiteet!$E$60,0)+IF(G$10="x",Toimenpiteet!$E$88,0))/(1+$C$13)^HL$61</f>
        <v>148.80001530626831</v>
      </c>
      <c r="HM222" s="37">
        <f>IF(H$11="x",Toimenpiteet!$E$115,HM119*(Satokasvi!$H$11/1000)+(Satokasvi!$E$28-Satokasvi!$E$7)+IF(H$8="x",Toimenpiteet!$E$29,0)+IF(H$9="x",Toimenpiteet!$E$60,0)+IF(H$10="x",Toimenpiteet!$E$88,0))/(1+$C$13)^HM$61</f>
        <v>147.95555201411224</v>
      </c>
      <c r="HN222" s="37">
        <f>IF(I$11="x",Toimenpiteet!$E$115,HN119*(Satokasvi!$H$11/1000)+(Satokasvi!$E$28-Satokasvi!$E$7)+IF(I$8="x",Toimenpiteet!$E$29,0)+IF(I$9="x",Toimenpiteet!$E$60,0)+IF(I$10="x",Toimenpiteet!$E$88,0))/(1+$C$13)^HN$61</f>
        <v>147.03404830125646</v>
      </c>
      <c r="HO222" s="37">
        <f>IF(J$11="x",Toimenpiteet!$E$115,HO119*(Satokasvi!$H$11/1000)+(Satokasvi!$E$28-Satokasvi!$E$7)+IF(J$8="x",Toimenpiteet!$E$29,0)+IF(J$9="x",Toimenpiteet!$E$60,0)+IF(J$10="x",Toimenpiteet!$E$88,0))/(1+$C$13)^HO$61</f>
        <v>146.04070834807811</v>
      </c>
      <c r="HP222" s="37">
        <f>IF(K$11="x",Toimenpiteet!$E$115,HP119*(Satokasvi!$H$11/1000)+(Satokasvi!$E$28-Satokasvi!$E$7)+IF(K$8="x",Toimenpiteet!$E$29,0)+IF(K$9="x",Toimenpiteet!$E$60,0)+IF(K$10="x",Toimenpiteet!$E$88,0))/(1+$C$13)^HP$61</f>
        <v>144.98049853500274</v>
      </c>
      <c r="HQ222" s="37">
        <f>IF(L$11="x",Toimenpiteet!$E$115,HQ119*(Satokasvi!$H$11/1000)+(Satokasvi!$E$28-Satokasvi!$E$7)+IF(L$8="x",Toimenpiteet!$E$29,0)+IF(L$9="x",Toimenpiteet!$E$60,0)+IF(L$10="x",Toimenpiteet!$E$88,0))/(1+$C$13)^HQ$61</f>
        <v>143.85815688003353</v>
      </c>
      <c r="HR222" s="37">
        <f>IF(M$11="x",Toimenpiteet!$E$115,HR119*(Satokasvi!$H$11/1000)+(Satokasvi!$E$28-Satokasvi!$E$7)+IF(M$8="x",Toimenpiteet!$E$29,0)+IF(M$9="x",Toimenpiteet!$E$60,0)+IF(M$10="x",Toimenpiteet!$E$88,0))/(1+$C$13)^HR$61</f>
        <v>139.66811347576069</v>
      </c>
      <c r="HS222" s="37">
        <f>IF(N$11="x",Toimenpiteet!$E$115,HS119*(Satokasvi!$H$11/1000)+(Satokasvi!$E$28-Satokasvi!$E$7)+IF(N$8="x",Toimenpiteet!$E$29,0)+IF(N$9="x",Toimenpiteet!$E$60,0)+IF(N$10="x",Toimenpiteet!$E$88,0))/(1+$C$13)^HS$61</f>
        <v>135.60011017064147</v>
      </c>
      <c r="HT222" s="37">
        <f>IF(O$11="x",Toimenpiteet!$E$115,HT119*(Satokasvi!$H$11/1000)+(Satokasvi!$E$28-Satokasvi!$E$7)+IF(O$8="x",Toimenpiteet!$E$29,0)+IF(O$9="x",Toimenpiteet!$E$60,0)+IF(O$10="x",Toimenpiteet!$E$88,0))/(1+$C$13)^HT$61</f>
        <v>131.65059239868106</v>
      </c>
      <c r="HU222" s="37">
        <f>IF(P$11="x",Toimenpiteet!$E$115,HU119*(Satokasvi!$H$11/1000)+(Satokasvi!$E$28-Satokasvi!$E$7)+IF(P$8="x",Toimenpiteet!$E$29,0)+IF(P$9="x",Toimenpiteet!$E$60,0)+IF(P$10="x",Toimenpiteet!$E$88,0))/(1+$C$13)^HU$61</f>
        <v>127.81610912493305</v>
      </c>
      <c r="HV222" s="37">
        <f>IF(Q$11="x",Toimenpiteet!$E$115,HV119*(Satokasvi!$H$11/1000)+(Satokasvi!$E$28-Satokasvi!$E$7)+IF(Q$8="x",Toimenpiteet!$E$29,0)+IF(Q$9="x",Toimenpiteet!$E$60,0)+IF(Q$10="x",Toimenpiteet!$E$88,0))/(1+$C$13)^HV$61</f>
        <v>124.09330983003207</v>
      </c>
      <c r="HW222" s="37">
        <f>IF(R$11="x",Toimenpiteet!$E$115,HW119*(Satokasvi!$H$11/1000)+(Satokasvi!$E$28-Satokasvi!$E$7)+IF(R$8="x",Toimenpiteet!$E$29,0)+IF(R$9="x",Toimenpiteet!$E$60,0)+IF(R$10="x",Toimenpiteet!$E$88,0))/(1+$C$13)^HW$61</f>
        <v>120.47894158255544</v>
      </c>
      <c r="HX222" s="37">
        <f>IF(S$11="x",Toimenpiteet!$E$115,HX119*(Satokasvi!$H$11/1000)+(Satokasvi!$E$28-Satokasvi!$E$7)+IF(S$8="x",Toimenpiteet!$E$29,0)+IF(S$9="x",Toimenpiteet!$E$60,0)+IF(S$10="x",Toimenpiteet!$E$88,0))/(1+$C$13)^HX$61</f>
        <v>116.96984619665577</v>
      </c>
      <c r="HY222" s="37">
        <f>IF(T$11="x",Toimenpiteet!$E$115,HY119*(Satokasvi!$H$11/1000)+(Satokasvi!$E$28-Satokasvi!$E$7)+IF(T$8="x",Toimenpiteet!$E$29,0)+IF(T$9="x",Toimenpiteet!$E$60,0)+IF(T$10="x",Toimenpiteet!$E$88,0))/(1+$C$13)^HY$61</f>
        <v>113.56295747248132</v>
      </c>
      <c r="HZ222" s="37">
        <f>IF(U$11="x",Toimenpiteet!$E$115,HZ119*(Satokasvi!$H$11/1000)+(Satokasvi!$E$28-Satokasvi!$E$7)+IF(U$8="x",Toimenpiteet!$E$29,0)+IF(U$9="x",Toimenpiteet!$E$60,0)+IF(U$10="x",Toimenpiteet!$E$88,0))/(1+$C$13)^HZ$61</f>
        <v>110.25529851697216</v>
      </c>
      <c r="IA222" s="37">
        <f>IF(V$11="x",Toimenpiteet!$E$115,IA119*(Satokasvi!$H$11/1000)+(Satokasvi!$E$28-Satokasvi!$E$7)+IF(V$8="x",Toimenpiteet!$E$29,0)+IF(V$9="x",Toimenpiteet!$E$60,0)+IF(V$10="x",Toimenpiteet!$E$88,0))/(1+$C$13)^IA$61</f>
        <v>107.04397914269141</v>
      </c>
      <c r="IB222" s="37">
        <f>IF(W$11="x",Toimenpiteet!$E$115,IB119*(Satokasvi!$H$11/1000)+(Satokasvi!$E$28-Satokasvi!$E$7)+IF(W$8="x",Toimenpiteet!$E$29,0)+IF(W$9="x",Toimenpiteet!$E$60,0)+IF(W$10="x",Toimenpiteet!$E$88,0))/(1+$C$13)^IB$61</f>
        <v>103.92619334241887</v>
      </c>
      <c r="IC222" s="37">
        <f>IF(X$11="x",Toimenpiteet!$E$115,IC119*(Satokasvi!$H$11/1000)+(Satokasvi!$E$28-Satokasvi!$E$7)+IF(X$8="x",Toimenpiteet!$E$29,0)+IF(X$9="x",Toimenpiteet!$E$60,0)+IF(X$10="x",Toimenpiteet!$E$88,0))/(1+$C$13)^IC$61</f>
        <v>100.89921683729986</v>
      </c>
      <c r="ID222" s="37">
        <f>IF(Y$11="x",Toimenpiteet!$E$115,ID119*(Satokasvi!$H$11/1000)+(Satokasvi!$E$28-Satokasvi!$E$7)+IF(Y$8="x",Toimenpiteet!$E$29,0)+IF(Y$9="x",Toimenpiteet!$E$60,0)+IF(Y$10="x",Toimenpiteet!$E$88,0))/(1+$C$13)^ID$61</f>
        <v>97.960404696407622</v>
      </c>
      <c r="IE222" s="37">
        <f>IF(Z$11="x",Toimenpiteet!$E$115,IE119*(Satokasvi!$H$11/1000)+(Satokasvi!$E$28-Satokasvi!$E$7)+IF(Z$8="x",Toimenpiteet!$E$29,0)+IF(Z$9="x",Toimenpiteet!$E$60,0)+IF(Z$10="x",Toimenpiteet!$E$88,0))/(1+$C$13)^IE$61</f>
        <v>95.107189025638476</v>
      </c>
      <c r="IF222" s="37">
        <f>IF(AA$11="x",Toimenpiteet!$E$115,IF119*(Satokasvi!$H$11/1000)+(Satokasvi!$E$28-Satokasvi!$E$7)+IF(AA$8="x",Toimenpiteet!$E$29,0)+IF(AA$9="x",Toimenpiteet!$E$60,0)+IF(AA$10="x",Toimenpiteet!$E$88,0))/(1+$C$13)^IF$61</f>
        <v>92.337076723920859</v>
      </c>
      <c r="IH222" s="15">
        <f t="shared" si="162"/>
        <v>151.29449838187699</v>
      </c>
      <c r="II222" s="15">
        <f t="shared" si="163"/>
        <v>302.10984384327764</v>
      </c>
      <c r="IJ222" s="15">
        <f t="shared" si="164"/>
        <v>452.34559958708797</v>
      </c>
      <c r="IK222" s="15">
        <f t="shared" si="165"/>
        <v>601.90758598622892</v>
      </c>
      <c r="IL222" s="15">
        <f t="shared" si="166"/>
        <v>750.7076012924972</v>
      </c>
      <c r="IM222" s="15">
        <f t="shared" si="167"/>
        <v>898.6631533066095</v>
      </c>
      <c r="IN222" s="15">
        <f t="shared" si="168"/>
        <v>1045.697201607866</v>
      </c>
      <c r="IO222" s="15">
        <f t="shared" si="169"/>
        <v>1191.7379099559441</v>
      </c>
      <c r="IP222" s="15">
        <f t="shared" si="170"/>
        <v>1336.7184084909468</v>
      </c>
      <c r="IQ222" s="15">
        <f t="shared" si="171"/>
        <v>1480.5765653709802</v>
      </c>
      <c r="IR222" s="15">
        <f t="shared" si="172"/>
        <v>1620.244678846741</v>
      </c>
      <c r="IS222" s="15">
        <f t="shared" si="173"/>
        <v>1755.8447890173825</v>
      </c>
      <c r="IT222" s="15">
        <f t="shared" si="174"/>
        <v>1887.4953814160635</v>
      </c>
      <c r="IU222" s="15">
        <f t="shared" si="175"/>
        <v>2015.3114905409966</v>
      </c>
      <c r="IV222" s="15">
        <f t="shared" si="176"/>
        <v>2139.4048003710286</v>
      </c>
      <c r="IW222" s="15">
        <f t="shared" si="177"/>
        <v>2259.8837419535839</v>
      </c>
      <c r="IX222" s="15">
        <f t="shared" si="178"/>
        <v>2376.8535881502398</v>
      </c>
      <c r="IY222" s="15">
        <f t="shared" si="179"/>
        <v>2490.4165456227211</v>
      </c>
      <c r="IZ222" s="15">
        <f t="shared" si="180"/>
        <v>2600.6718441396933</v>
      </c>
      <c r="JA222" s="15">
        <f t="shared" si="181"/>
        <v>2707.7158232823849</v>
      </c>
      <c r="JB222" s="15">
        <f t="shared" si="182"/>
        <v>2811.642016624804</v>
      </c>
      <c r="JC222" s="15">
        <f t="shared" si="183"/>
        <v>2912.5412334621037</v>
      </c>
      <c r="JD222" s="15">
        <f t="shared" si="184"/>
        <v>3010.5016381585115</v>
      </c>
      <c r="JE222" s="15">
        <f t="shared" si="185"/>
        <v>3105.60882718415</v>
      </c>
      <c r="JF222" s="15">
        <f t="shared" si="186"/>
        <v>3197.9459039080707</v>
      </c>
    </row>
    <row r="223" spans="214:266" x14ac:dyDescent="0.35">
      <c r="HF223" s="76">
        <f>HF213+($BI$6-$BI$5)/9</f>
        <v>-5.555555555555558E-2</v>
      </c>
      <c r="HG223" s="76">
        <f>$HG$67</f>
        <v>-0.1</v>
      </c>
      <c r="HH223" s="37">
        <f>IF(C$11="x",Toimenpiteet!$E$115,HH120*(Satokasvi!$H$11/1000)+(Satokasvi!$E$28-Satokasvi!$E$7)+IF(C$8="x",Toimenpiteet!$E$29,0)+IF(C$9="x",Toimenpiteet!$E$60,0)+IF(C$10="x",Toimenpiteet!$E$88,0))/(1+$C$13)^HH$61</f>
        <v>196.60194174757277</v>
      </c>
      <c r="HI223" s="37">
        <f>IF(D$11="x",Toimenpiteet!$E$115,HI120*(Satokasvi!$H$11/1000)+(Satokasvi!$E$28-Satokasvi!$E$7)+IF(D$8="x",Toimenpiteet!$E$29,0)+IF(D$9="x",Toimenpiteet!$E$60,0)+IF(D$10="x",Toimenpiteet!$E$88,0))/(1+$C$13)^HI$61</f>
        <v>186.42452425089809</v>
      </c>
      <c r="HJ223" s="37">
        <f>IF(E$11="x",Toimenpiteet!$E$115,HJ120*(Satokasvi!$H$11/1000)+(Satokasvi!$E$28-Satokasvi!$E$7)+IF(E$8="x",Toimenpiteet!$E$29,0)+IF(E$9="x",Toimenpiteet!$E$60,0)+IF(E$10="x",Toimenpiteet!$E$88,0))/(1+$C$13)^HJ$61</f>
        <v>176.67318145845712</v>
      </c>
      <c r="HK223" s="37">
        <f>IF(F$11="x",Toimenpiteet!$E$115,HK120*(Satokasvi!$H$11/1000)+(Satokasvi!$E$28-Satokasvi!$E$7)+IF(F$8="x",Toimenpiteet!$E$29,0)+IF(F$9="x",Toimenpiteet!$E$60,0)+IF(F$10="x",Toimenpiteet!$E$88,0))/(1+$C$13)^HK$61</f>
        <v>167.33172735745475</v>
      </c>
      <c r="HL223" s="37">
        <f>IF(G$11="x",Toimenpiteet!$E$115,HL120*(Satokasvi!$H$11/1000)+(Satokasvi!$E$28-Satokasvi!$E$7)+IF(G$8="x",Toimenpiteet!$E$29,0)+IF(G$9="x",Toimenpiteet!$E$60,0)+IF(G$10="x",Toimenpiteet!$E$88,0))/(1+$C$13)^HL$61</f>
        <v>158.38455735498121</v>
      </c>
      <c r="HM223" s="37">
        <f>IF(H$11="x",Toimenpiteet!$E$115,HM120*(Satokasvi!$H$11/1000)+(Satokasvi!$E$28-Satokasvi!$E$7)+IF(H$8="x",Toimenpiteet!$E$29,0)+IF(H$9="x",Toimenpiteet!$E$60,0)+IF(H$10="x",Toimenpiteet!$E$88,0))/(1+$C$13)^HM$61</f>
        <v>149.81662814007589</v>
      </c>
      <c r="HN223" s="37">
        <f>IF(I$11="x",Toimenpiteet!$E$115,HN120*(Satokasvi!$H$11/1000)+(Satokasvi!$E$28-Satokasvi!$E$7)+IF(I$8="x",Toimenpiteet!$E$29,0)+IF(I$9="x",Toimenpiteet!$E$60,0)+IF(I$10="x",Toimenpiteet!$E$88,0))/(1+$C$13)^HN$61</f>
        <v>141.61343822563407</v>
      </c>
      <c r="HO223" s="37">
        <f>IF(J$11="x",Toimenpiteet!$E$115,HO120*(Satokasvi!$H$11/1000)+(Satokasvi!$E$28-Satokasvi!$E$7)+IF(J$8="x",Toimenpiteet!$E$29,0)+IF(J$9="x",Toimenpiteet!$E$60,0)+IF(J$10="x",Toimenpiteet!$E$88,0))/(1+$C$13)^HO$61</f>
        <v>133.76100914763913</v>
      </c>
      <c r="HP223" s="37">
        <f>IF(K$11="x",Toimenpiteet!$E$115,HP120*(Satokasvi!$H$11/1000)+(Satokasvi!$E$28-Satokasvi!$E$7)+IF(K$8="x",Toimenpiteet!$E$29,0)+IF(K$9="x",Toimenpiteet!$E$60,0)+IF(K$10="x",Toimenpiteet!$E$88,0))/(1+$C$13)^HP$61</f>
        <v>126.24586729993629</v>
      </c>
      <c r="HQ223" s="37">
        <f>IF(L$11="x",Toimenpiteet!$E$115,HQ120*(Satokasvi!$H$11/1000)+(Satokasvi!$E$28-Satokasvi!$E$7)+IF(L$8="x",Toimenpiteet!$E$29,0)+IF(L$9="x",Toimenpiteet!$E$60,0)+IF(L$10="x",Toimenpiteet!$E$88,0))/(1+$C$13)^HQ$61</f>
        <v>119.05502638347603</v>
      </c>
      <c r="HR223" s="37">
        <f>IF(M$11="x",Toimenpiteet!$E$115,HR120*(Satokasvi!$H$11/1000)+(Satokasvi!$E$28-Satokasvi!$E$7)+IF(M$8="x",Toimenpiteet!$E$29,0)+IF(M$9="x",Toimenpiteet!$E$60,0)+IF(M$10="x",Toimenpiteet!$E$88,0))/(1+$C$13)^HR$61</f>
        <v>115.58740425580197</v>
      </c>
      <c r="HS223" s="37">
        <f>IF(N$11="x",Toimenpiteet!$E$115,HS120*(Satokasvi!$H$11/1000)+(Satokasvi!$E$28-Satokasvi!$E$7)+IF(N$8="x",Toimenpiteet!$E$29,0)+IF(N$9="x",Toimenpiteet!$E$60,0)+IF(N$10="x",Toimenpiteet!$E$88,0))/(1+$C$13)^HS$61</f>
        <v>112.22078083087571</v>
      </c>
      <c r="HT223" s="37">
        <f>IF(O$11="x",Toimenpiteet!$E$115,HT120*(Satokasvi!$H$11/1000)+(Satokasvi!$E$28-Satokasvi!$E$7)+IF(O$8="x",Toimenpiteet!$E$29,0)+IF(O$9="x",Toimenpiteet!$E$60,0)+IF(O$10="x",Toimenpiteet!$E$88,0))/(1+$C$13)^HT$61</f>
        <v>108.95221439890847</v>
      </c>
      <c r="HU223" s="37">
        <f>IF(P$11="x",Toimenpiteet!$E$115,HU120*(Satokasvi!$H$11/1000)+(Satokasvi!$E$28-Satokasvi!$E$7)+IF(P$8="x",Toimenpiteet!$E$29,0)+IF(P$9="x",Toimenpiteet!$E$60,0)+IF(P$10="x",Toimenpiteet!$E$88,0))/(1+$C$13)^HU$61</f>
        <v>105.77884893097908</v>
      </c>
      <c r="HV223" s="37">
        <f>IF(Q$11="x",Toimenpiteet!$E$115,HV120*(Satokasvi!$H$11/1000)+(Satokasvi!$E$28-Satokasvi!$E$7)+IF(Q$8="x",Toimenpiteet!$E$29,0)+IF(Q$9="x",Toimenpiteet!$E$60,0)+IF(Q$10="x",Toimenpiteet!$E$88,0))/(1+$C$13)^HV$61</f>
        <v>102.69791158347483</v>
      </c>
      <c r="HW223" s="37">
        <f>IF(R$11="x",Toimenpiteet!$E$115,HW120*(Satokasvi!$H$11/1000)+(Satokasvi!$E$28-Satokasvi!$E$7)+IF(R$8="x",Toimenpiteet!$E$29,0)+IF(R$9="x",Toimenpiteet!$E$60,0)+IF(R$10="x",Toimenpiteet!$E$88,0))/(1+$C$13)^HW$61</f>
        <v>99.706710275218299</v>
      </c>
      <c r="HX223" s="37">
        <f>IF(S$11="x",Toimenpiteet!$E$115,HX120*(Satokasvi!$H$11/1000)+(Satokasvi!$E$28-Satokasvi!$E$7)+IF(S$8="x",Toimenpiteet!$E$29,0)+IF(S$9="x",Toimenpiteet!$E$60,0)+IF(S$10="x",Toimenpiteet!$E$88,0))/(1+$C$13)^HX$61</f>
        <v>96.802631335163397</v>
      </c>
      <c r="HY223" s="37">
        <f>IF(T$11="x",Toimenpiteet!$E$115,HY120*(Satokasvi!$H$11/1000)+(Satokasvi!$E$28-Satokasvi!$E$7)+IF(T$8="x",Toimenpiteet!$E$29,0)+IF(T$9="x",Toimenpiteet!$E$60,0)+IF(T$10="x",Toimenpiteet!$E$88,0))/(1+$C$13)^HY$61</f>
        <v>93.983137218605236</v>
      </c>
      <c r="HZ223" s="37">
        <f>IF(U$11="x",Toimenpiteet!$E$115,HZ120*(Satokasvi!$H$11/1000)+(Satokasvi!$E$28-Satokasvi!$E$7)+IF(U$8="x",Toimenpiteet!$E$29,0)+IF(U$9="x",Toimenpiteet!$E$60,0)+IF(U$10="x",Toimenpiteet!$E$88,0))/(1+$C$13)^HZ$61</f>
        <v>91.245764289907996</v>
      </c>
      <c r="IA223" s="37">
        <f>IF(V$11="x",Toimenpiteet!$E$115,IA120*(Satokasvi!$H$11/1000)+(Satokasvi!$E$28-Satokasvi!$E$7)+IF(V$8="x",Toimenpiteet!$E$29,0)+IF(V$9="x",Toimenpiteet!$E$60,0)+IF(V$10="x",Toimenpiteet!$E$88,0))/(1+$C$13)^IA$61</f>
        <v>88.588120669813591</v>
      </c>
      <c r="IB223" s="37">
        <f>IF(W$11="x",Toimenpiteet!$E$115,IB120*(Satokasvi!$H$11/1000)+(Satokasvi!$E$28-Satokasvi!$E$7)+IF(W$8="x",Toimenpiteet!$E$29,0)+IF(W$9="x",Toimenpiteet!$E$60,0)+IF(W$10="x",Toimenpiteet!$E$88,0))/(1+$C$13)^IB$61</f>
        <v>86.007884145450106</v>
      </c>
      <c r="IC223" s="37">
        <f>IF(X$11="x",Toimenpiteet!$E$115,IC120*(Satokasvi!$H$11/1000)+(Satokasvi!$E$28-Satokasvi!$E$7)+IF(X$8="x",Toimenpiteet!$E$29,0)+IF(X$9="x",Toimenpiteet!$E$60,0)+IF(X$10="x",Toimenpiteet!$E$88,0))/(1+$C$13)^IC$61</f>
        <v>83.502800141213683</v>
      </c>
      <c r="ID223" s="37">
        <f>IF(Y$11="x",Toimenpiteet!$E$115,ID120*(Satokasvi!$H$11/1000)+(Satokasvi!$E$28-Satokasvi!$E$7)+IF(Y$8="x",Toimenpiteet!$E$29,0)+IF(Y$9="x",Toimenpiteet!$E$60,0)+IF(Y$10="x",Toimenpiteet!$E$88,0))/(1+$C$13)^ID$61</f>
        <v>81.070679748751147</v>
      </c>
      <c r="IE223" s="37">
        <f>IF(Z$11="x",Toimenpiteet!$E$115,IE120*(Satokasvi!$H$11/1000)+(Satokasvi!$E$28-Satokasvi!$E$7)+IF(Z$8="x",Toimenpiteet!$E$29,0)+IF(Z$9="x",Toimenpiteet!$E$60,0)+IF(Z$10="x",Toimenpiteet!$E$88,0))/(1+$C$13)^IE$61</f>
        <v>78.709397814321505</v>
      </c>
      <c r="IF223" s="37">
        <f>IF(AA$11="x",Toimenpiteet!$E$115,IF120*(Satokasvi!$H$11/1000)+(Satokasvi!$E$28-Satokasvi!$E$7)+IF(AA$8="x",Toimenpiteet!$E$29,0)+IF(AA$9="x",Toimenpiteet!$E$60,0)+IF(AA$10="x",Toimenpiteet!$E$88,0))/(1+$C$13)^IF$61</f>
        <v>76.416891081865543</v>
      </c>
      <c r="IH223" s="15">
        <f t="shared" si="162"/>
        <v>196.60194174757277</v>
      </c>
      <c r="II223" s="15">
        <f t="shared" si="163"/>
        <v>383.02646599847083</v>
      </c>
      <c r="IJ223" s="15">
        <f t="shared" si="164"/>
        <v>559.69964745692801</v>
      </c>
      <c r="IK223" s="15">
        <f t="shared" si="165"/>
        <v>727.03137481438273</v>
      </c>
      <c r="IL223" s="15">
        <f t="shared" si="166"/>
        <v>885.41593216936394</v>
      </c>
      <c r="IM223" s="15">
        <f t="shared" si="167"/>
        <v>1035.2325603094398</v>
      </c>
      <c r="IN223" s="15">
        <f t="shared" si="168"/>
        <v>1176.8459985350739</v>
      </c>
      <c r="IO223" s="15">
        <f t="shared" si="169"/>
        <v>1310.6070076827132</v>
      </c>
      <c r="IP223" s="15">
        <f t="shared" si="170"/>
        <v>1436.8528749826494</v>
      </c>
      <c r="IQ223" s="15">
        <f t="shared" si="171"/>
        <v>1555.9079013661253</v>
      </c>
      <c r="IR223" s="15">
        <f t="shared" si="172"/>
        <v>1671.4953056219274</v>
      </c>
      <c r="IS223" s="15">
        <f t="shared" si="173"/>
        <v>1783.7160864528032</v>
      </c>
      <c r="IT223" s="15">
        <f t="shared" si="174"/>
        <v>1892.6683008517116</v>
      </c>
      <c r="IU223" s="15">
        <f t="shared" si="175"/>
        <v>1998.4471497826908</v>
      </c>
      <c r="IV223" s="15">
        <f t="shared" si="176"/>
        <v>2101.1450613661655</v>
      </c>
      <c r="IW223" s="15">
        <f t="shared" si="177"/>
        <v>2200.8517716413839</v>
      </c>
      <c r="IX223" s="15">
        <f t="shared" si="178"/>
        <v>2297.6544029765473</v>
      </c>
      <c r="IY223" s="15">
        <f t="shared" si="179"/>
        <v>2391.6375401951527</v>
      </c>
      <c r="IZ223" s="15">
        <f t="shared" si="180"/>
        <v>2482.8833044850608</v>
      </c>
      <c r="JA223" s="15">
        <f t="shared" si="181"/>
        <v>2571.4714251548744</v>
      </c>
      <c r="JB223" s="15">
        <f t="shared" si="182"/>
        <v>2657.4793093003245</v>
      </c>
      <c r="JC223" s="15">
        <f t="shared" si="183"/>
        <v>2740.9821094415383</v>
      </c>
      <c r="JD223" s="15">
        <f t="shared" si="184"/>
        <v>2822.0527891902893</v>
      </c>
      <c r="JE223" s="15">
        <f t="shared" si="185"/>
        <v>2900.762187004611</v>
      </c>
      <c r="JF223" s="15">
        <f t="shared" si="186"/>
        <v>2977.1790780864767</v>
      </c>
    </row>
    <row r="224" spans="214:266" x14ac:dyDescent="0.35">
      <c r="HF224" s="76">
        <f t="shared" ref="HF224:HF232" si="191">HF223</f>
        <v>-5.555555555555558E-2</v>
      </c>
      <c r="HG224" s="76">
        <f>$HG$68</f>
        <v>-7.7777777777777779E-2</v>
      </c>
      <c r="HH224" s="37">
        <f>IF(C$11="x",Toimenpiteet!$E$115,HH121*(Satokasvi!$H$11/1000)+(Satokasvi!$E$28-Satokasvi!$E$7)+IF(C$8="x",Toimenpiteet!$E$29,0)+IF(C$9="x",Toimenpiteet!$E$60,0)+IF(C$10="x",Toimenpiteet!$E$88,0))/(1+$C$13)^HH$61</f>
        <v>197.62075991849451</v>
      </c>
      <c r="HI224" s="37">
        <f>IF(D$11="x",Toimenpiteet!$E$115,HI121*(Satokasvi!$H$11/1000)+(Satokasvi!$E$28-Satokasvi!$E$7)+IF(D$8="x",Toimenpiteet!$E$29,0)+IF(D$9="x",Toimenpiteet!$E$60,0)+IF(D$10="x",Toimenpiteet!$E$88,0))/(1+$C$13)^HI$61</f>
        <v>188.4028119614257</v>
      </c>
      <c r="HJ224" s="37">
        <f>IF(E$11="x",Toimenpiteet!$E$115,HJ121*(Satokasvi!$H$11/1000)+(Satokasvi!$E$28-Satokasvi!$E$7)+IF(E$8="x",Toimenpiteet!$E$29,0)+IF(E$9="x",Toimenpiteet!$E$60,0)+IF(E$10="x",Toimenpiteet!$E$88,0))/(1+$C$13)^HJ$61</f>
        <v>179.55418297864307</v>
      </c>
      <c r="HK224" s="37">
        <f>IF(F$11="x",Toimenpiteet!$E$115,HK121*(Satokasvi!$H$11/1000)+(Satokasvi!$E$28-Satokasvi!$E$7)+IF(F$8="x",Toimenpiteet!$E$29,0)+IF(F$9="x",Toimenpiteet!$E$60,0)+IF(F$10="x",Toimenpiteet!$E$88,0))/(1+$C$13)^HK$61</f>
        <v>171.06117916352059</v>
      </c>
      <c r="HL224" s="37">
        <f>IF(G$11="x",Toimenpiteet!$E$115,HL121*(Satokasvi!$H$11/1000)+(Satokasvi!$E$28-Satokasvi!$E$7)+IF(G$8="x",Toimenpiteet!$E$29,0)+IF(G$9="x",Toimenpiteet!$E$60,0)+IF(G$10="x",Toimenpiteet!$E$88,0))/(1+$C$13)^HL$61</f>
        <v>162.91059110020674</v>
      </c>
      <c r="HM224" s="37">
        <f>IF(H$11="x",Toimenpiteet!$E$115,HM121*(Satokasvi!$H$11/1000)+(Satokasvi!$E$28-Satokasvi!$E$7)+IF(H$8="x",Toimenpiteet!$E$29,0)+IF(H$9="x",Toimenpiteet!$E$60,0)+IF(H$10="x",Toimenpiteet!$E$88,0))/(1+$C$13)^HM$61</f>
        <v>155.08967716363969</v>
      </c>
      <c r="HN224" s="37">
        <f>IF(I$11="x",Toimenpiteet!$E$115,HN121*(Satokasvi!$H$11/1000)+(Satokasvi!$E$28-Satokasvi!$E$7)+IF(I$8="x",Toimenpiteet!$E$29,0)+IF(I$9="x",Toimenpiteet!$E$60,0)+IF(I$10="x",Toimenpiteet!$E$88,0))/(1+$C$13)^HN$61</f>
        <v>147.58614747562538</v>
      </c>
      <c r="HO224" s="37">
        <f>IF(J$11="x",Toimenpiteet!$E$115,HO121*(Satokasvi!$H$11/1000)+(Satokasvi!$E$28-Satokasvi!$E$7)+IF(J$8="x",Toimenpiteet!$E$29,0)+IF(J$9="x",Toimenpiteet!$E$60,0)+IF(J$10="x",Toimenpiteet!$E$88,0))/(1+$C$13)^HO$61</f>
        <v>140.38814839866967</v>
      </c>
      <c r="HP224" s="37">
        <f>IF(K$11="x",Toimenpiteet!$E$115,HP121*(Satokasvi!$H$11/1000)+(Satokasvi!$E$28-Satokasvi!$E$7)+IF(K$8="x",Toimenpiteet!$E$29,0)+IF(K$9="x",Toimenpiteet!$E$60,0)+IF(K$10="x",Toimenpiteet!$E$88,0))/(1+$C$13)^HP$61</f>
        <v>133.48424754984833</v>
      </c>
      <c r="HQ224" s="37">
        <f>IF(L$11="x",Toimenpiteet!$E$115,HQ121*(Satokasvi!$H$11/1000)+(Satokasvi!$E$28-Satokasvi!$E$7)+IF(L$8="x",Toimenpiteet!$E$29,0)+IF(L$9="x",Toimenpiteet!$E$60,0)+IF(L$10="x",Toimenpiteet!$E$88,0))/(1+$C$13)^HQ$61</f>
        <v>126.86341931757742</v>
      </c>
      <c r="HR224" s="37">
        <f>IF(M$11="x",Toimenpiteet!$E$115,HR121*(Satokasvi!$H$11/1000)+(Satokasvi!$E$28-Satokasvi!$E$7)+IF(M$8="x",Toimenpiteet!$E$29,0)+IF(M$9="x",Toimenpiteet!$E$60,0)+IF(M$10="x",Toimenpiteet!$E$88,0))/(1+$C$13)^HR$61</f>
        <v>123.16836826949263</v>
      </c>
      <c r="HS224" s="37">
        <f>IF(N$11="x",Toimenpiteet!$E$115,HS121*(Satokasvi!$H$11/1000)+(Satokasvi!$E$28-Satokasvi!$E$7)+IF(N$8="x",Toimenpiteet!$E$29,0)+IF(N$9="x",Toimenpiteet!$E$60,0)+IF(N$10="x",Toimenpiteet!$E$88,0))/(1+$C$13)^HS$61</f>
        <v>119.5809400674686</v>
      </c>
      <c r="HT224" s="37">
        <f>IF(O$11="x",Toimenpiteet!$E$115,HT121*(Satokasvi!$H$11/1000)+(Satokasvi!$E$28-Satokasvi!$E$7)+IF(O$8="x",Toimenpiteet!$E$29,0)+IF(O$9="x",Toimenpiteet!$E$60,0)+IF(O$10="x",Toimenpiteet!$E$88,0))/(1+$C$13)^HT$61</f>
        <v>116.0980000655035</v>
      </c>
      <c r="HU224" s="37">
        <f>IF(P$11="x",Toimenpiteet!$E$115,HU121*(Satokasvi!$H$11/1000)+(Satokasvi!$E$28-Satokasvi!$E$7)+IF(P$8="x",Toimenpiteet!$E$29,0)+IF(P$9="x",Toimenpiteet!$E$60,0)+IF(P$10="x",Toimenpiteet!$E$88,0))/(1+$C$13)^HU$61</f>
        <v>112.71650491796456</v>
      </c>
      <c r="HV224" s="37">
        <f>IF(Q$11="x",Toimenpiteet!$E$115,HV121*(Satokasvi!$H$11/1000)+(Satokasvi!$E$28-Satokasvi!$E$7)+IF(Q$8="x",Toimenpiteet!$E$29,0)+IF(Q$9="x",Toimenpiteet!$E$60,0)+IF(Q$10="x",Toimenpiteet!$E$88,0))/(1+$C$13)^HV$61</f>
        <v>109.43349992035392</v>
      </c>
      <c r="HW224" s="37">
        <f>IF(R$11="x",Toimenpiteet!$E$115,HW121*(Satokasvi!$H$11/1000)+(Satokasvi!$E$28-Satokasvi!$E$7)+IF(R$8="x",Toimenpiteet!$E$29,0)+IF(R$9="x",Toimenpiteet!$E$60,0)+IF(R$10="x",Toimenpiteet!$E$88,0))/(1+$C$13)^HW$61</f>
        <v>106.24611642752811</v>
      </c>
      <c r="HX224" s="37">
        <f>IF(S$11="x",Toimenpiteet!$E$115,HX121*(Satokasvi!$H$11/1000)+(Satokasvi!$E$28-Satokasvi!$E$7)+IF(S$8="x",Toimenpiteet!$E$29,0)+IF(S$9="x",Toimenpiteet!$E$60,0)+IF(S$10="x",Toimenpiteet!$E$88,0))/(1+$C$13)^HX$61</f>
        <v>103.15156934711466</v>
      </c>
      <c r="HY224" s="37">
        <f>IF(T$11="x",Toimenpiteet!$E$115,HY121*(Satokasvi!$H$11/1000)+(Satokasvi!$E$28-Satokasvi!$E$7)+IF(T$8="x",Toimenpiteet!$E$29,0)+IF(T$9="x",Toimenpiteet!$E$60,0)+IF(T$10="x",Toimenpiteet!$E$88,0))/(1+$C$13)^HY$61</f>
        <v>100.14715470593656</v>
      </c>
      <c r="HZ224" s="37">
        <f>IF(U$11="x",Toimenpiteet!$E$115,HZ121*(Satokasvi!$H$11/1000)+(Satokasvi!$E$28-Satokasvi!$E$7)+IF(U$8="x",Toimenpiteet!$E$29,0)+IF(U$9="x",Toimenpiteet!$E$60,0)+IF(U$10="x",Toimenpiteet!$E$88,0))/(1+$C$13)^HZ$61</f>
        <v>97.230247287317056</v>
      </c>
      <c r="IA224" s="37">
        <f>IF(V$11="x",Toimenpiteet!$E$115,IA121*(Satokasvi!$H$11/1000)+(Satokasvi!$E$28-Satokasvi!$E$7)+IF(V$8="x",Toimenpiteet!$E$29,0)+IF(V$9="x",Toimenpiteet!$E$60,0)+IF(V$10="x",Toimenpiteet!$E$88,0))/(1+$C$13)^IA$61</f>
        <v>94.398298337201027</v>
      </c>
      <c r="IB224" s="37">
        <f>IF(W$11="x",Toimenpiteet!$E$115,IB121*(Satokasvi!$H$11/1000)+(Satokasvi!$E$28-Satokasvi!$E$7)+IF(W$8="x",Toimenpiteet!$E$29,0)+IF(W$9="x",Toimenpiteet!$E$60,0)+IF(W$10="x",Toimenpiteet!$E$88,0))/(1+$C$13)^IB$61</f>
        <v>91.648833337088391</v>
      </c>
      <c r="IC224" s="37">
        <f>IF(X$11="x",Toimenpiteet!$E$115,IC121*(Satokasvi!$H$11/1000)+(Satokasvi!$E$28-Satokasvi!$E$7)+IF(X$8="x",Toimenpiteet!$E$29,0)+IF(X$9="x",Toimenpiteet!$E$60,0)+IF(X$10="x",Toimenpiteet!$E$88,0))/(1+$C$13)^IC$61</f>
        <v>88.979449841833372</v>
      </c>
      <c r="ID224" s="37">
        <f>IF(Y$11="x",Toimenpiteet!$E$115,ID121*(Satokasvi!$H$11/1000)+(Satokasvi!$E$28-Satokasvi!$E$7)+IF(Y$8="x",Toimenpiteet!$E$29,0)+IF(Y$9="x",Toimenpiteet!$E$60,0)+IF(Y$10="x",Toimenpiteet!$E$88,0))/(1+$C$13)^ID$61</f>
        <v>86.387815380420747</v>
      </c>
      <c r="IE224" s="37">
        <f>IF(Z$11="x",Toimenpiteet!$E$115,IE121*(Satokasvi!$H$11/1000)+(Satokasvi!$E$28-Satokasvi!$E$7)+IF(Z$8="x",Toimenpiteet!$E$29,0)+IF(Z$9="x",Toimenpiteet!$E$60,0)+IF(Z$10="x",Toimenpiteet!$E$88,0))/(1+$C$13)^IE$61</f>
        <v>83.87166541788423</v>
      </c>
      <c r="IF224" s="37">
        <f>IF(AA$11="x",Toimenpiteet!$E$115,IF121*(Satokasvi!$H$11/1000)+(Satokasvi!$E$28-Satokasvi!$E$7)+IF(AA$8="x",Toimenpiteet!$E$29,0)+IF(AA$9="x",Toimenpiteet!$E$60,0)+IF(AA$10="x",Toimenpiteet!$E$88,0))/(1+$C$13)^IF$61</f>
        <v>81.428801376586634</v>
      </c>
      <c r="IH224" s="15">
        <f t="shared" si="162"/>
        <v>197.62075991849451</v>
      </c>
      <c r="II224" s="15">
        <f t="shared" si="163"/>
        <v>386.02357187992021</v>
      </c>
      <c r="IJ224" s="15">
        <f t="shared" si="164"/>
        <v>565.57775485856325</v>
      </c>
      <c r="IK224" s="15">
        <f t="shared" si="165"/>
        <v>736.63893402208384</v>
      </c>
      <c r="IL224" s="15">
        <f t="shared" si="166"/>
        <v>899.54952512229056</v>
      </c>
      <c r="IM224" s="15">
        <f t="shared" si="167"/>
        <v>1054.6392022859302</v>
      </c>
      <c r="IN224" s="15">
        <f t="shared" si="168"/>
        <v>1202.2253497615557</v>
      </c>
      <c r="IO224" s="15">
        <f t="shared" si="169"/>
        <v>1342.6134981602254</v>
      </c>
      <c r="IP224" s="15">
        <f t="shared" si="170"/>
        <v>1476.0977457100737</v>
      </c>
      <c r="IQ224" s="15">
        <f t="shared" si="171"/>
        <v>1602.9611650276511</v>
      </c>
      <c r="IR224" s="15">
        <f t="shared" si="172"/>
        <v>1726.1295332971438</v>
      </c>
      <c r="IS224" s="15">
        <f t="shared" si="173"/>
        <v>1845.7104733646124</v>
      </c>
      <c r="IT224" s="15">
        <f t="shared" si="174"/>
        <v>1961.808473430116</v>
      </c>
      <c r="IU224" s="15">
        <f t="shared" si="175"/>
        <v>2074.5249783480804</v>
      </c>
      <c r="IV224" s="15">
        <f t="shared" si="176"/>
        <v>2183.9584782684342</v>
      </c>
      <c r="IW224" s="15">
        <f t="shared" si="177"/>
        <v>2290.2045946959624</v>
      </c>
      <c r="IX224" s="15">
        <f t="shared" si="178"/>
        <v>2393.3561640430771</v>
      </c>
      <c r="IY224" s="15">
        <f t="shared" si="179"/>
        <v>2493.5033187490135</v>
      </c>
      <c r="IZ224" s="15">
        <f t="shared" si="180"/>
        <v>2590.7335660363306</v>
      </c>
      <c r="JA224" s="15">
        <f t="shared" si="181"/>
        <v>2685.1318643735317</v>
      </c>
      <c r="JB224" s="15">
        <f t="shared" si="182"/>
        <v>2776.7806977106202</v>
      </c>
      <c r="JC224" s="15">
        <f t="shared" si="183"/>
        <v>2865.7601475524534</v>
      </c>
      <c r="JD224" s="15">
        <f t="shared" si="184"/>
        <v>2952.1479629328742</v>
      </c>
      <c r="JE224" s="15">
        <f t="shared" si="185"/>
        <v>3036.0196283507585</v>
      </c>
      <c r="JF224" s="15">
        <f t="shared" si="186"/>
        <v>3117.4484297273452</v>
      </c>
    </row>
    <row r="225" spans="214:266" x14ac:dyDescent="0.35">
      <c r="HF225" s="76">
        <f t="shared" si="191"/>
        <v>-5.555555555555558E-2</v>
      </c>
      <c r="HG225" s="76">
        <f>$HG$69</f>
        <v>-5.5555555555555552E-2</v>
      </c>
      <c r="HH225" s="37">
        <f>IF(C$11="x",Toimenpiteet!$E$115,HH122*(Satokasvi!$H$11/1000)+(Satokasvi!$E$28-Satokasvi!$E$7)+IF(C$8="x",Toimenpiteet!$E$29,0)+IF(C$9="x",Toimenpiteet!$E$60,0)+IF(C$10="x",Toimenpiteet!$E$88,0))/(1+$C$13)^HH$61</f>
        <v>198.63957808941629</v>
      </c>
      <c r="HI225" s="37">
        <f>IF(D$11="x",Toimenpiteet!$E$115,HI122*(Satokasvi!$H$11/1000)+(Satokasvi!$E$28-Satokasvi!$E$7)+IF(D$8="x",Toimenpiteet!$E$29,0)+IF(D$9="x",Toimenpiteet!$E$60,0)+IF(D$10="x",Toimenpiteet!$E$88,0))/(1+$C$13)^HI$61</f>
        <v>190.38109967195334</v>
      </c>
      <c r="HJ225" s="37">
        <f>IF(E$11="x",Toimenpiteet!$E$115,HJ122*(Satokasvi!$H$11/1000)+(Satokasvi!$E$28-Satokasvi!$E$7)+IF(E$8="x",Toimenpiteet!$E$29,0)+IF(E$9="x",Toimenpiteet!$E$60,0)+IF(E$10="x",Toimenpiteet!$E$88,0))/(1+$C$13)^HJ$61</f>
        <v>182.43518449882893</v>
      </c>
      <c r="HK225" s="37">
        <f>IF(F$11="x",Toimenpiteet!$E$115,HK122*(Satokasvi!$H$11/1000)+(Satokasvi!$E$28-Satokasvi!$E$7)+IF(F$8="x",Toimenpiteet!$E$29,0)+IF(F$9="x",Toimenpiteet!$E$60,0)+IF(F$10="x",Toimenpiteet!$E$88,0))/(1+$C$13)^HK$61</f>
        <v>174.79063096958643</v>
      </c>
      <c r="HL225" s="37">
        <f>IF(G$11="x",Toimenpiteet!$E$115,HL122*(Satokasvi!$H$11/1000)+(Satokasvi!$E$28-Satokasvi!$E$7)+IF(G$8="x",Toimenpiteet!$E$29,0)+IF(G$9="x",Toimenpiteet!$E$60,0)+IF(G$10="x",Toimenpiteet!$E$88,0))/(1+$C$13)^HL$61</f>
        <v>167.43662484543233</v>
      </c>
      <c r="HM225" s="37">
        <f>IF(H$11="x",Toimenpiteet!$E$115,HM122*(Satokasvi!$H$11/1000)+(Satokasvi!$E$28-Satokasvi!$E$7)+IF(H$8="x",Toimenpiteet!$E$29,0)+IF(H$9="x",Toimenpiteet!$E$60,0)+IF(H$10="x",Toimenpiteet!$E$88,0))/(1+$C$13)^HM$61</f>
        <v>160.36272618720349</v>
      </c>
      <c r="HN225" s="37">
        <f>IF(I$11="x",Toimenpiteet!$E$115,HN122*(Satokasvi!$H$11/1000)+(Satokasvi!$E$28-Satokasvi!$E$7)+IF(I$8="x",Toimenpiteet!$E$29,0)+IF(I$9="x",Toimenpiteet!$E$60,0)+IF(I$10="x",Toimenpiteet!$E$88,0))/(1+$C$13)^HN$61</f>
        <v>153.55885672561666</v>
      </c>
      <c r="HO225" s="37">
        <f>IF(J$11="x",Toimenpiteet!$E$115,HO122*(Satokasvi!$H$11/1000)+(Satokasvi!$E$28-Satokasvi!$E$7)+IF(J$8="x",Toimenpiteet!$E$29,0)+IF(J$9="x",Toimenpiteet!$E$60,0)+IF(J$10="x",Toimenpiteet!$E$88,0))/(1+$C$13)^HO$61</f>
        <v>147.01528764970027</v>
      </c>
      <c r="HP225" s="37">
        <f>IF(K$11="x",Toimenpiteet!$E$115,HP122*(Satokasvi!$H$11/1000)+(Satokasvi!$E$28-Satokasvi!$E$7)+IF(K$8="x",Toimenpiteet!$E$29,0)+IF(K$9="x",Toimenpiteet!$E$60,0)+IF(K$10="x",Toimenpiteet!$E$88,0))/(1+$C$13)^HP$61</f>
        <v>140.72262779976037</v>
      </c>
      <c r="HQ225" s="37">
        <f>IF(L$11="x",Toimenpiteet!$E$115,HQ122*(Satokasvi!$H$11/1000)+(Satokasvi!$E$28-Satokasvi!$E$7)+IF(L$8="x",Toimenpiteet!$E$29,0)+IF(L$9="x",Toimenpiteet!$E$60,0)+IF(L$10="x",Toimenpiteet!$E$88,0))/(1+$C$13)^HQ$61</f>
        <v>134.67181225167889</v>
      </c>
      <c r="HR225" s="37">
        <f>IF(M$11="x",Toimenpiteet!$E$115,HR122*(Satokasvi!$H$11/1000)+(Satokasvi!$E$28-Satokasvi!$E$7)+IF(M$8="x",Toimenpiteet!$E$29,0)+IF(M$9="x",Toimenpiteet!$E$60,0)+IF(M$10="x",Toimenpiteet!$E$88,0))/(1+$C$13)^HR$61</f>
        <v>130.74933228318338</v>
      </c>
      <c r="HS225" s="37">
        <f>IF(N$11="x",Toimenpiteet!$E$115,HS122*(Satokasvi!$H$11/1000)+(Satokasvi!$E$28-Satokasvi!$E$7)+IF(N$8="x",Toimenpiteet!$E$29,0)+IF(N$9="x",Toimenpiteet!$E$60,0)+IF(N$10="x",Toimenpiteet!$E$88,0))/(1+$C$13)^HS$61</f>
        <v>126.94109930406157</v>
      </c>
      <c r="HT225" s="37">
        <f>IF(O$11="x",Toimenpiteet!$E$115,HT122*(Satokasvi!$H$11/1000)+(Satokasvi!$E$28-Satokasvi!$E$7)+IF(O$8="x",Toimenpiteet!$E$29,0)+IF(O$9="x",Toimenpiteet!$E$60,0)+IF(O$10="x",Toimenpiteet!$E$88,0))/(1+$C$13)^HT$61</f>
        <v>123.24378573209862</v>
      </c>
      <c r="HU225" s="37">
        <f>IF(P$11="x",Toimenpiteet!$E$115,HU122*(Satokasvi!$H$11/1000)+(Satokasvi!$E$28-Satokasvi!$E$7)+IF(P$8="x",Toimenpiteet!$E$29,0)+IF(P$9="x",Toimenpiteet!$E$60,0)+IF(P$10="x",Toimenpiteet!$E$88,0))/(1+$C$13)^HU$61</f>
        <v>119.65416090495009</v>
      </c>
      <c r="HV225" s="37">
        <f>IF(Q$11="x",Toimenpiteet!$E$115,HV122*(Satokasvi!$H$11/1000)+(Satokasvi!$E$28-Satokasvi!$E$7)+IF(Q$8="x",Toimenpiteet!$E$29,0)+IF(Q$9="x",Toimenpiteet!$E$60,0)+IF(Q$10="x",Toimenpiteet!$E$88,0))/(1+$C$13)^HV$61</f>
        <v>116.1690882572331</v>
      </c>
      <c r="HW225" s="37">
        <f>IF(R$11="x",Toimenpiteet!$E$115,HW122*(Satokasvi!$H$11/1000)+(Satokasvi!$E$28-Satokasvi!$E$7)+IF(R$8="x",Toimenpiteet!$E$29,0)+IF(R$9="x",Toimenpiteet!$E$60,0)+IF(R$10="x",Toimenpiteet!$E$88,0))/(1+$C$13)^HW$61</f>
        <v>112.78552257983797</v>
      </c>
      <c r="HX225" s="37">
        <f>IF(S$11="x",Toimenpiteet!$E$115,HX122*(Satokasvi!$H$11/1000)+(Satokasvi!$E$28-Satokasvi!$E$7)+IF(S$8="x",Toimenpiteet!$E$29,0)+IF(S$9="x",Toimenpiteet!$E$60,0)+IF(S$10="x",Toimenpiteet!$E$88,0))/(1+$C$13)^HX$61</f>
        <v>109.50050735906599</v>
      </c>
      <c r="HY225" s="37">
        <f>IF(T$11="x",Toimenpiteet!$E$115,HY122*(Satokasvi!$H$11/1000)+(Satokasvi!$E$28-Satokasvi!$E$7)+IF(T$8="x",Toimenpiteet!$E$29,0)+IF(T$9="x",Toimenpiteet!$E$60,0)+IF(T$10="x",Toimenpiteet!$E$88,0))/(1+$C$13)^HY$61</f>
        <v>106.31117219326795</v>
      </c>
      <c r="HZ225" s="37">
        <f>IF(U$11="x",Toimenpiteet!$E$115,HZ122*(Satokasvi!$H$11/1000)+(Satokasvi!$E$28-Satokasvi!$E$7)+IF(U$8="x",Toimenpiteet!$E$29,0)+IF(U$9="x",Toimenpiteet!$E$60,0)+IF(U$10="x",Toimenpiteet!$E$88,0))/(1+$C$13)^HZ$61</f>
        <v>103.21473028472617</v>
      </c>
      <c r="IA225" s="37">
        <f>IF(V$11="x",Toimenpiteet!$E$115,IA122*(Satokasvi!$H$11/1000)+(Satokasvi!$E$28-Satokasvi!$E$7)+IF(V$8="x",Toimenpiteet!$E$29,0)+IF(V$9="x",Toimenpiteet!$E$60,0)+IF(V$10="x",Toimenpiteet!$E$88,0))/(1+$C$13)^IA$61</f>
        <v>100.20847600458852</v>
      </c>
      <c r="IB225" s="37">
        <f>IF(W$11="x",Toimenpiteet!$E$115,IB122*(Satokasvi!$H$11/1000)+(Satokasvi!$E$28-Satokasvi!$E$7)+IF(W$8="x",Toimenpiteet!$E$29,0)+IF(W$9="x",Toimenpiteet!$E$60,0)+IF(W$10="x",Toimenpiteet!$E$88,0))/(1+$C$13)^IB$61</f>
        <v>97.289782528726732</v>
      </c>
      <c r="IC225" s="37">
        <f>IF(X$11="x",Toimenpiteet!$E$115,IC122*(Satokasvi!$H$11/1000)+(Satokasvi!$E$28-Satokasvi!$E$7)+IF(X$8="x",Toimenpiteet!$E$29,0)+IF(X$9="x",Toimenpiteet!$E$60,0)+IF(X$10="x",Toimenpiteet!$E$88,0))/(1+$C$13)^IC$61</f>
        <v>94.456099542453131</v>
      </c>
      <c r="ID225" s="37">
        <f>IF(Y$11="x",Toimenpiteet!$E$115,ID122*(Satokasvi!$H$11/1000)+(Satokasvi!$E$28-Satokasvi!$E$7)+IF(Y$8="x",Toimenpiteet!$E$29,0)+IF(Y$9="x",Toimenpiteet!$E$60,0)+IF(Y$10="x",Toimenpiteet!$E$88,0))/(1+$C$13)^ID$61</f>
        <v>91.704951012090405</v>
      </c>
      <c r="IE225" s="37">
        <f>IF(Z$11="x",Toimenpiteet!$E$115,IE122*(Satokasvi!$H$11/1000)+(Satokasvi!$E$28-Satokasvi!$E$7)+IF(Z$8="x",Toimenpiteet!$E$29,0)+IF(Z$9="x",Toimenpiteet!$E$60,0)+IF(Z$10="x",Toimenpiteet!$E$88,0))/(1+$C$13)^IE$61</f>
        <v>89.033933021447012</v>
      </c>
      <c r="IF225" s="37">
        <f>IF(AA$11="x",Toimenpiteet!$E$115,IF122*(Satokasvi!$H$11/1000)+(Satokasvi!$E$28-Satokasvi!$E$7)+IF(AA$8="x",Toimenpiteet!$E$29,0)+IF(AA$9="x",Toimenpiteet!$E$60,0)+IF(AA$10="x",Toimenpiteet!$E$88,0))/(1+$C$13)^IF$61</f>
        <v>86.440711671307781</v>
      </c>
      <c r="IH225" s="15">
        <f t="shared" si="162"/>
        <v>198.63957808941629</v>
      </c>
      <c r="II225" s="15">
        <f t="shared" si="163"/>
        <v>389.0206777613696</v>
      </c>
      <c r="IJ225" s="15">
        <f t="shared" si="164"/>
        <v>571.4558622601985</v>
      </c>
      <c r="IK225" s="15">
        <f t="shared" si="165"/>
        <v>746.24649322978496</v>
      </c>
      <c r="IL225" s="15">
        <f t="shared" si="166"/>
        <v>913.68311807521729</v>
      </c>
      <c r="IM225" s="15">
        <f t="shared" si="167"/>
        <v>1074.0458442624208</v>
      </c>
      <c r="IN225" s="15">
        <f t="shared" si="168"/>
        <v>1227.6047009880374</v>
      </c>
      <c r="IO225" s="15">
        <f t="shared" si="169"/>
        <v>1374.6199886377376</v>
      </c>
      <c r="IP225" s="15">
        <f t="shared" si="170"/>
        <v>1515.342616437498</v>
      </c>
      <c r="IQ225" s="15">
        <f t="shared" si="171"/>
        <v>1650.0144286891768</v>
      </c>
      <c r="IR225" s="15">
        <f t="shared" si="172"/>
        <v>1780.7637609723602</v>
      </c>
      <c r="IS225" s="15">
        <f t="shared" si="173"/>
        <v>1907.7048602764216</v>
      </c>
      <c r="IT225" s="15">
        <f t="shared" si="174"/>
        <v>2030.9486460085202</v>
      </c>
      <c r="IU225" s="15">
        <f t="shared" si="175"/>
        <v>2150.6028069134704</v>
      </c>
      <c r="IV225" s="15">
        <f t="shared" si="176"/>
        <v>2266.7718951707034</v>
      </c>
      <c r="IW225" s="15">
        <f t="shared" si="177"/>
        <v>2379.5574177505414</v>
      </c>
      <c r="IX225" s="15">
        <f t="shared" si="178"/>
        <v>2489.0579251096074</v>
      </c>
      <c r="IY225" s="15">
        <f t="shared" si="179"/>
        <v>2595.3690973028752</v>
      </c>
      <c r="IZ225" s="15">
        <f t="shared" si="180"/>
        <v>2698.5838275876013</v>
      </c>
      <c r="JA225" s="15">
        <f t="shared" si="181"/>
        <v>2798.7923035921899</v>
      </c>
      <c r="JB225" s="15">
        <f t="shared" si="182"/>
        <v>2896.0820861209168</v>
      </c>
      <c r="JC225" s="15">
        <f t="shared" si="183"/>
        <v>2990.5381856633699</v>
      </c>
      <c r="JD225" s="15">
        <f t="shared" si="184"/>
        <v>3082.2431366754604</v>
      </c>
      <c r="JE225" s="15">
        <f t="shared" si="185"/>
        <v>3171.2770696969073</v>
      </c>
      <c r="JF225" s="15">
        <f t="shared" si="186"/>
        <v>3257.7177813682151</v>
      </c>
    </row>
    <row r="226" spans="214:266" x14ac:dyDescent="0.35">
      <c r="HF226" s="76">
        <f t="shared" si="191"/>
        <v>-5.555555555555558E-2</v>
      </c>
      <c r="HG226" s="76">
        <f>$HG$70</f>
        <v>-3.3333333333333326E-2</v>
      </c>
      <c r="HH226" s="37">
        <f>IF(C$11="x",Toimenpiteet!$E$115,HH123*(Satokasvi!$H$11/1000)+(Satokasvi!$E$28-Satokasvi!$E$7)+IF(C$8="x",Toimenpiteet!$E$29,0)+IF(C$9="x",Toimenpiteet!$E$60,0)+IF(C$10="x",Toimenpiteet!$E$88,0))/(1+$C$13)^HH$61</f>
        <v>199.65839626033795</v>
      </c>
      <c r="HI226" s="37">
        <f>IF(D$11="x",Toimenpiteet!$E$115,HI123*(Satokasvi!$H$11/1000)+(Satokasvi!$E$28-Satokasvi!$E$7)+IF(D$8="x",Toimenpiteet!$E$29,0)+IF(D$9="x",Toimenpiteet!$E$60,0)+IF(D$10="x",Toimenpiteet!$E$88,0))/(1+$C$13)^HI$61</f>
        <v>192.35938738248095</v>
      </c>
      <c r="HJ226" s="37">
        <f>IF(E$11="x",Toimenpiteet!$E$115,HJ123*(Satokasvi!$H$11/1000)+(Satokasvi!$E$28-Satokasvi!$E$7)+IF(E$8="x",Toimenpiteet!$E$29,0)+IF(E$9="x",Toimenpiteet!$E$60,0)+IF(E$10="x",Toimenpiteet!$E$88,0))/(1+$C$13)^HJ$61</f>
        <v>185.31618601901476</v>
      </c>
      <c r="HK226" s="37">
        <f>IF(F$11="x",Toimenpiteet!$E$115,HK123*(Satokasvi!$H$11/1000)+(Satokasvi!$E$28-Satokasvi!$E$7)+IF(F$8="x",Toimenpiteet!$E$29,0)+IF(F$9="x",Toimenpiteet!$E$60,0)+IF(F$10="x",Toimenpiteet!$E$88,0))/(1+$C$13)^HK$61</f>
        <v>178.52008277565233</v>
      </c>
      <c r="HL226" s="37">
        <f>IF(G$11="x",Toimenpiteet!$E$115,HL123*(Satokasvi!$H$11/1000)+(Satokasvi!$E$28-Satokasvi!$E$7)+IF(G$8="x",Toimenpiteet!$E$29,0)+IF(G$9="x",Toimenpiteet!$E$60,0)+IF(G$10="x",Toimenpiteet!$E$88,0))/(1+$C$13)^HL$61</f>
        <v>171.9626585906579</v>
      </c>
      <c r="HM226" s="37">
        <f>IF(H$11="x",Toimenpiteet!$E$115,HM123*(Satokasvi!$H$11/1000)+(Satokasvi!$E$28-Satokasvi!$E$7)+IF(H$8="x",Toimenpiteet!$E$29,0)+IF(H$9="x",Toimenpiteet!$E$60,0)+IF(H$10="x",Toimenpiteet!$E$88,0))/(1+$C$13)^HM$61</f>
        <v>165.63577521076721</v>
      </c>
      <c r="HN226" s="37">
        <f>IF(I$11="x",Toimenpiteet!$E$115,HN123*(Satokasvi!$H$11/1000)+(Satokasvi!$E$28-Satokasvi!$E$7)+IF(I$8="x",Toimenpiteet!$E$29,0)+IF(I$9="x",Toimenpiteet!$E$60,0)+IF(I$10="x",Toimenpiteet!$E$88,0))/(1+$C$13)^HN$61</f>
        <v>159.531565975608</v>
      </c>
      <c r="HO226" s="37">
        <f>IF(J$11="x",Toimenpiteet!$E$115,HO123*(Satokasvi!$H$11/1000)+(Satokasvi!$E$28-Satokasvi!$E$7)+IF(J$8="x",Toimenpiteet!$E$29,0)+IF(J$9="x",Toimenpiteet!$E$60,0)+IF(J$10="x",Toimenpiteet!$E$88,0))/(1+$C$13)^HO$61</f>
        <v>153.64242690073078</v>
      </c>
      <c r="HP226" s="37">
        <f>IF(K$11="x",Toimenpiteet!$E$115,HP123*(Satokasvi!$H$11/1000)+(Satokasvi!$E$28-Satokasvi!$E$7)+IF(K$8="x",Toimenpiteet!$E$29,0)+IF(K$9="x",Toimenpiteet!$E$60,0)+IF(K$10="x",Toimenpiteet!$E$88,0))/(1+$C$13)^HP$61</f>
        <v>147.96100804967236</v>
      </c>
      <c r="HQ226" s="37">
        <f>IF(L$11="x",Toimenpiteet!$E$115,HQ123*(Satokasvi!$H$11/1000)+(Satokasvi!$E$28-Satokasvi!$E$7)+IF(L$8="x",Toimenpiteet!$E$29,0)+IF(L$9="x",Toimenpiteet!$E$60,0)+IF(L$10="x",Toimenpiteet!$E$88,0))/(1+$C$13)^HQ$61</f>
        <v>142.48020518578036</v>
      </c>
      <c r="HR226" s="37">
        <f>IF(M$11="x",Toimenpiteet!$E$115,HR123*(Satokasvi!$H$11/1000)+(Satokasvi!$E$28-Satokasvi!$E$7)+IF(M$8="x",Toimenpiteet!$E$29,0)+IF(M$9="x",Toimenpiteet!$E$60,0)+IF(M$10="x",Toimenpiteet!$E$88,0))/(1+$C$13)^HR$61</f>
        <v>138.33029629687414</v>
      </c>
      <c r="HS226" s="37">
        <f>IF(N$11="x",Toimenpiteet!$E$115,HS123*(Satokasvi!$H$11/1000)+(Satokasvi!$E$28-Satokasvi!$E$7)+IF(N$8="x",Toimenpiteet!$E$29,0)+IF(N$9="x",Toimenpiteet!$E$60,0)+IF(N$10="x",Toimenpiteet!$E$88,0))/(1+$C$13)^HS$61</f>
        <v>134.30125854065452</v>
      </c>
      <c r="HT226" s="37">
        <f>IF(O$11="x",Toimenpiteet!$E$115,HT123*(Satokasvi!$H$11/1000)+(Satokasvi!$E$28-Satokasvi!$E$7)+IF(O$8="x",Toimenpiteet!$E$29,0)+IF(O$9="x",Toimenpiteet!$E$60,0)+IF(O$10="x",Toimenpiteet!$E$88,0))/(1+$C$13)^HT$61</f>
        <v>130.38957139869373</v>
      </c>
      <c r="HU226" s="37">
        <f>IF(P$11="x",Toimenpiteet!$E$115,HU123*(Satokasvi!$H$11/1000)+(Satokasvi!$E$28-Satokasvi!$E$7)+IF(P$8="x",Toimenpiteet!$E$29,0)+IF(P$9="x",Toimenpiteet!$E$60,0)+IF(P$10="x",Toimenpiteet!$E$88,0))/(1+$C$13)^HU$61</f>
        <v>126.59181689193564</v>
      </c>
      <c r="HV226" s="37">
        <f>IF(Q$11="x",Toimenpiteet!$E$115,HV123*(Satokasvi!$H$11/1000)+(Satokasvi!$E$28-Satokasvi!$E$7)+IF(Q$8="x",Toimenpiteet!$E$29,0)+IF(Q$9="x",Toimenpiteet!$E$60,0)+IF(Q$10="x",Toimenpiteet!$E$88,0))/(1+$C$13)^HV$61</f>
        <v>122.90467659411226</v>
      </c>
      <c r="HW226" s="37">
        <f>IF(R$11="x",Toimenpiteet!$E$115,HW123*(Satokasvi!$H$11/1000)+(Satokasvi!$E$28-Satokasvi!$E$7)+IF(R$8="x",Toimenpiteet!$E$29,0)+IF(R$9="x",Toimenpiteet!$E$60,0)+IF(R$10="x",Toimenpiteet!$E$88,0))/(1+$C$13)^HW$61</f>
        <v>119.32492873214785</v>
      </c>
      <c r="HX226" s="37">
        <f>IF(S$11="x",Toimenpiteet!$E$115,HX123*(Satokasvi!$H$11/1000)+(Satokasvi!$E$28-Satokasvi!$E$7)+IF(S$8="x",Toimenpiteet!$E$29,0)+IF(S$9="x",Toimenpiteet!$E$60,0)+IF(S$10="x",Toimenpiteet!$E$88,0))/(1+$C$13)^HX$61</f>
        <v>115.84944537101732</v>
      </c>
      <c r="HY226" s="37">
        <f>IF(T$11="x",Toimenpiteet!$E$115,HY123*(Satokasvi!$H$11/1000)+(Satokasvi!$E$28-Satokasvi!$E$7)+IF(T$8="x",Toimenpiteet!$E$29,0)+IF(T$9="x",Toimenpiteet!$E$60,0)+IF(T$10="x",Toimenpiteet!$E$88,0))/(1+$C$13)^HY$61</f>
        <v>112.47518968059934</v>
      </c>
      <c r="HZ226" s="37">
        <f>IF(U$11="x",Toimenpiteet!$E$115,HZ123*(Satokasvi!$H$11/1000)+(Satokasvi!$E$28-Satokasvi!$E$7)+IF(U$8="x",Toimenpiteet!$E$29,0)+IF(U$9="x",Toimenpiteet!$E$60,0)+IF(U$10="x",Toimenpiteet!$E$88,0))/(1+$C$13)^HZ$61</f>
        <v>109.19921328213529</v>
      </c>
      <c r="IA226" s="37">
        <f>IF(V$11="x",Toimenpiteet!$E$115,IA123*(Satokasvi!$H$11/1000)+(Satokasvi!$E$28-Satokasvi!$E$7)+IF(V$8="x",Toimenpiteet!$E$29,0)+IF(V$9="x",Toimenpiteet!$E$60,0)+IF(V$10="x",Toimenpiteet!$E$88,0))/(1+$C$13)^IA$61</f>
        <v>106.01865367197601</v>
      </c>
      <c r="IB226" s="37">
        <f>IF(W$11="x",Toimenpiteet!$E$115,IB123*(Satokasvi!$H$11/1000)+(Satokasvi!$E$28-Satokasvi!$E$7)+IF(W$8="x",Toimenpiteet!$E$29,0)+IF(W$9="x",Toimenpiteet!$E$60,0)+IF(W$10="x",Toimenpiteet!$E$88,0))/(1+$C$13)^IB$61</f>
        <v>102.93073172036507</v>
      </c>
      <c r="IC226" s="37">
        <f>IF(X$11="x",Toimenpiteet!$E$115,IC123*(Satokasvi!$H$11/1000)+(Satokasvi!$E$28-Satokasvi!$E$7)+IF(X$8="x",Toimenpiteet!$E$29,0)+IF(X$9="x",Toimenpiteet!$E$60,0)+IF(X$10="x",Toimenpiteet!$E$88,0))/(1+$C$13)^IC$61</f>
        <v>99.932749243072877</v>
      </c>
      <c r="ID226" s="37">
        <f>IF(Y$11="x",Toimenpiteet!$E$115,ID123*(Satokasvi!$H$11/1000)+(Satokasvi!$E$28-Satokasvi!$E$7)+IF(Y$8="x",Toimenpiteet!$E$29,0)+IF(Y$9="x",Toimenpiteet!$E$60,0)+IF(Y$10="x",Toimenpiteet!$E$88,0))/(1+$C$13)^ID$61</f>
        <v>97.022086643760076</v>
      </c>
      <c r="IE226" s="37">
        <f>IF(Z$11="x",Toimenpiteet!$E$115,IE123*(Satokasvi!$H$11/1000)+(Satokasvi!$E$28-Satokasvi!$E$7)+IF(Z$8="x",Toimenpiteet!$E$29,0)+IF(Z$9="x",Toimenpiteet!$E$60,0)+IF(Z$10="x",Toimenpiteet!$E$88,0))/(1+$C$13)^IE$61</f>
        <v>94.196200625009794</v>
      </c>
      <c r="IF226" s="37">
        <f>IF(AA$11="x",Toimenpiteet!$E$115,IF123*(Satokasvi!$H$11/1000)+(Satokasvi!$E$28-Satokasvi!$E$7)+IF(AA$8="x",Toimenpiteet!$E$29,0)+IF(AA$9="x",Toimenpiteet!$E$60,0)+IF(AA$10="x",Toimenpiteet!$E$88,0))/(1+$C$13)^IF$61</f>
        <v>91.452621966028929</v>
      </c>
      <c r="IH226" s="15">
        <f t="shared" si="162"/>
        <v>199.65839626033795</v>
      </c>
      <c r="II226" s="15">
        <f t="shared" si="163"/>
        <v>392.01778364281893</v>
      </c>
      <c r="IJ226" s="15">
        <f t="shared" si="164"/>
        <v>577.33396966183363</v>
      </c>
      <c r="IK226" s="15">
        <f t="shared" si="165"/>
        <v>755.85405243748596</v>
      </c>
      <c r="IL226" s="15">
        <f t="shared" si="166"/>
        <v>927.8167110281438</v>
      </c>
      <c r="IM226" s="15">
        <f t="shared" si="167"/>
        <v>1093.452486238911</v>
      </c>
      <c r="IN226" s="15">
        <f t="shared" si="168"/>
        <v>1252.9840522145189</v>
      </c>
      <c r="IO226" s="15">
        <f t="shared" si="169"/>
        <v>1406.6264791152496</v>
      </c>
      <c r="IP226" s="15">
        <f t="shared" si="170"/>
        <v>1554.5874871649219</v>
      </c>
      <c r="IQ226" s="15">
        <f t="shared" si="171"/>
        <v>1697.0676923507021</v>
      </c>
      <c r="IR226" s="15">
        <f t="shared" si="172"/>
        <v>1835.3979886475763</v>
      </c>
      <c r="IS226" s="15">
        <f t="shared" si="173"/>
        <v>1969.6992471882309</v>
      </c>
      <c r="IT226" s="15">
        <f t="shared" si="174"/>
        <v>2100.0888185869244</v>
      </c>
      <c r="IU226" s="15">
        <f t="shared" si="175"/>
        <v>2226.68063547886</v>
      </c>
      <c r="IV226" s="15">
        <f t="shared" si="176"/>
        <v>2349.5853120729721</v>
      </c>
      <c r="IW226" s="15">
        <f t="shared" si="177"/>
        <v>2468.9102408051199</v>
      </c>
      <c r="IX226" s="15">
        <f t="shared" si="178"/>
        <v>2584.7596861761372</v>
      </c>
      <c r="IY226" s="15">
        <f t="shared" si="179"/>
        <v>2697.2348758567364</v>
      </c>
      <c r="IZ226" s="15">
        <f t="shared" si="180"/>
        <v>2806.4340891388715</v>
      </c>
      <c r="JA226" s="15">
        <f t="shared" si="181"/>
        <v>2912.4527428108477</v>
      </c>
      <c r="JB226" s="15">
        <f t="shared" si="182"/>
        <v>3015.3834745312129</v>
      </c>
      <c r="JC226" s="15">
        <f t="shared" si="183"/>
        <v>3115.3162237742858</v>
      </c>
      <c r="JD226" s="15">
        <f t="shared" si="184"/>
        <v>3212.3383104180457</v>
      </c>
      <c r="JE226" s="15">
        <f t="shared" si="185"/>
        <v>3306.5345110430553</v>
      </c>
      <c r="JF226" s="15">
        <f t="shared" si="186"/>
        <v>3397.9871330090841</v>
      </c>
    </row>
    <row r="227" spans="214:266" x14ac:dyDescent="0.35">
      <c r="HF227" s="76">
        <f t="shared" si="191"/>
        <v>-5.555555555555558E-2</v>
      </c>
      <c r="HG227" s="76">
        <f>$HG$71</f>
        <v>-1.1111111111111103E-2</v>
      </c>
      <c r="HH227" s="37">
        <f>IF(C$11="x",Toimenpiteet!$E$115,HH124*(Satokasvi!$H$11/1000)+(Satokasvi!$E$28-Satokasvi!$E$7)+IF(C$8="x",Toimenpiteet!$E$29,0)+IF(C$9="x",Toimenpiteet!$E$60,0)+IF(C$10="x",Toimenpiteet!$E$88,0))/(1+$C$13)^HH$61</f>
        <v>200.67721443125973</v>
      </c>
      <c r="HI227" s="37">
        <f>IF(D$11="x",Toimenpiteet!$E$115,HI124*(Satokasvi!$H$11/1000)+(Satokasvi!$E$28-Satokasvi!$E$7)+IF(D$8="x",Toimenpiteet!$E$29,0)+IF(D$9="x",Toimenpiteet!$E$60,0)+IF(D$10="x",Toimenpiteet!$E$88,0))/(1+$C$13)^HI$61</f>
        <v>194.33767509300853</v>
      </c>
      <c r="HJ227" s="37">
        <f>IF(E$11="x",Toimenpiteet!$E$115,HJ124*(Satokasvi!$H$11/1000)+(Satokasvi!$E$28-Satokasvi!$E$7)+IF(E$8="x",Toimenpiteet!$E$29,0)+IF(E$9="x",Toimenpiteet!$E$60,0)+IF(E$10="x",Toimenpiteet!$E$88,0))/(1+$C$13)^HJ$61</f>
        <v>188.19718753920063</v>
      </c>
      <c r="HK227" s="37">
        <f>IF(F$11="x",Toimenpiteet!$E$115,HK124*(Satokasvi!$H$11/1000)+(Satokasvi!$E$28-Satokasvi!$E$7)+IF(F$8="x",Toimenpiteet!$E$29,0)+IF(F$9="x",Toimenpiteet!$E$60,0)+IF(F$10="x",Toimenpiteet!$E$88,0))/(1+$C$13)^HK$61</f>
        <v>182.24953458171817</v>
      </c>
      <c r="HL227" s="37">
        <f>IF(G$11="x",Toimenpiteet!$E$115,HL124*(Satokasvi!$H$11/1000)+(Satokasvi!$E$28-Satokasvi!$E$7)+IF(G$8="x",Toimenpiteet!$E$29,0)+IF(G$9="x",Toimenpiteet!$E$60,0)+IF(G$10="x",Toimenpiteet!$E$88,0))/(1+$C$13)^HL$61</f>
        <v>176.48869233588346</v>
      </c>
      <c r="HM227" s="37">
        <f>IF(H$11="x",Toimenpiteet!$E$115,HM124*(Satokasvi!$H$11/1000)+(Satokasvi!$E$28-Satokasvi!$E$7)+IF(H$8="x",Toimenpiteet!$E$29,0)+IF(H$9="x",Toimenpiteet!$E$60,0)+IF(H$10="x",Toimenpiteet!$E$88,0))/(1+$C$13)^HM$61</f>
        <v>170.90882423433092</v>
      </c>
      <c r="HN227" s="37">
        <f>IF(I$11="x",Toimenpiteet!$E$115,HN124*(Satokasvi!$H$11/1000)+(Satokasvi!$E$28-Satokasvi!$E$7)+IF(I$8="x",Toimenpiteet!$E$29,0)+IF(I$9="x",Toimenpiteet!$E$60,0)+IF(I$10="x",Toimenpiteet!$E$88,0))/(1+$C$13)^HN$61</f>
        <v>165.50427522559932</v>
      </c>
      <c r="HO227" s="37">
        <f>IF(J$11="x",Toimenpiteet!$E$115,HO124*(Satokasvi!$H$11/1000)+(Satokasvi!$E$28-Satokasvi!$E$7)+IF(J$8="x",Toimenpiteet!$E$29,0)+IF(J$9="x",Toimenpiteet!$E$60,0)+IF(J$10="x",Toimenpiteet!$E$88,0))/(1+$C$13)^HO$61</f>
        <v>160.26956615176141</v>
      </c>
      <c r="HP227" s="37">
        <f>IF(K$11="x",Toimenpiteet!$E$115,HP124*(Satokasvi!$H$11/1000)+(Satokasvi!$E$28-Satokasvi!$E$7)+IF(K$8="x",Toimenpiteet!$E$29,0)+IF(K$9="x",Toimenpiteet!$E$60,0)+IF(K$10="x",Toimenpiteet!$E$88,0))/(1+$C$13)^HP$61</f>
        <v>155.1993882995844</v>
      </c>
      <c r="HQ227" s="37">
        <f>IF(L$11="x",Toimenpiteet!$E$115,HQ124*(Satokasvi!$H$11/1000)+(Satokasvi!$E$28-Satokasvi!$E$7)+IF(L$8="x",Toimenpiteet!$E$29,0)+IF(L$9="x",Toimenpiteet!$E$60,0)+IF(L$10="x",Toimenpiteet!$E$88,0))/(1+$C$13)^HQ$61</f>
        <v>150.28859811988175</v>
      </c>
      <c r="HR227" s="37">
        <f>IF(M$11="x",Toimenpiteet!$E$115,HR124*(Satokasvi!$H$11/1000)+(Satokasvi!$E$28-Satokasvi!$E$7)+IF(M$8="x",Toimenpiteet!$E$29,0)+IF(M$9="x",Toimenpiteet!$E$60,0)+IF(M$10="x",Toimenpiteet!$E$88,0))/(1+$C$13)^HR$61</f>
        <v>145.91126031056481</v>
      </c>
      <c r="HS227" s="37">
        <f>IF(N$11="x",Toimenpiteet!$E$115,HS124*(Satokasvi!$H$11/1000)+(Satokasvi!$E$28-Satokasvi!$E$7)+IF(N$8="x",Toimenpiteet!$E$29,0)+IF(N$9="x",Toimenpiteet!$E$60,0)+IF(N$10="x",Toimenpiteet!$E$88,0))/(1+$C$13)^HS$61</f>
        <v>141.66141777724741</v>
      </c>
      <c r="HT227" s="37">
        <f>IF(O$11="x",Toimenpiteet!$E$115,HT124*(Satokasvi!$H$11/1000)+(Satokasvi!$E$28-Satokasvi!$E$7)+IF(O$8="x",Toimenpiteet!$E$29,0)+IF(O$9="x",Toimenpiteet!$E$60,0)+IF(O$10="x",Toimenpiteet!$E$88,0))/(1+$C$13)^HT$61</f>
        <v>137.53535706528876</v>
      </c>
      <c r="HU227" s="37">
        <f>IF(P$11="x",Toimenpiteet!$E$115,HU124*(Satokasvi!$H$11/1000)+(Satokasvi!$E$28-Satokasvi!$E$7)+IF(P$8="x",Toimenpiteet!$E$29,0)+IF(P$9="x",Toimenpiteet!$E$60,0)+IF(P$10="x",Toimenpiteet!$E$88,0))/(1+$C$13)^HU$61</f>
        <v>133.5294728789211</v>
      </c>
      <c r="HV227" s="37">
        <f>IF(Q$11="x",Toimenpiteet!$E$115,HV124*(Satokasvi!$H$11/1000)+(Satokasvi!$E$28-Satokasvi!$E$7)+IF(Q$8="x",Toimenpiteet!$E$29,0)+IF(Q$9="x",Toimenpiteet!$E$60,0)+IF(Q$10="x",Toimenpiteet!$E$88,0))/(1+$C$13)^HV$61</f>
        <v>129.64026493099135</v>
      </c>
      <c r="HW227" s="37">
        <f>IF(R$11="x",Toimenpiteet!$E$115,HW124*(Satokasvi!$H$11/1000)+(Satokasvi!$E$28-Satokasvi!$E$7)+IF(R$8="x",Toimenpiteet!$E$29,0)+IF(R$9="x",Toimenpiteet!$E$60,0)+IF(R$10="x",Toimenpiteet!$E$88,0))/(1+$C$13)^HW$61</f>
        <v>125.86433488445765</v>
      </c>
      <c r="HX227" s="37">
        <f>IF(S$11="x",Toimenpiteet!$E$115,HX124*(Satokasvi!$H$11/1000)+(Satokasvi!$E$28-Satokasvi!$E$7)+IF(S$8="x",Toimenpiteet!$E$29,0)+IF(S$9="x",Toimenpiteet!$E$60,0)+IF(S$10="x",Toimenpiteet!$E$88,0))/(1+$C$13)^HX$61</f>
        <v>122.1983833829686</v>
      </c>
      <c r="HY227" s="37">
        <f>IF(T$11="x",Toimenpiteet!$E$115,HY124*(Satokasvi!$H$11/1000)+(Satokasvi!$E$28-Satokasvi!$E$7)+IF(T$8="x",Toimenpiteet!$E$29,0)+IF(T$9="x",Toimenpiteet!$E$60,0)+IF(T$10="x",Toimenpiteet!$E$88,0))/(1+$C$13)^HY$61</f>
        <v>118.63920716793068</v>
      </c>
      <c r="HZ227" s="37">
        <f>IF(U$11="x",Toimenpiteet!$E$115,HZ124*(Satokasvi!$H$11/1000)+(Satokasvi!$E$28-Satokasvi!$E$7)+IF(U$8="x",Toimenpiteet!$E$29,0)+IF(U$9="x",Toimenpiteet!$E$60,0)+IF(U$10="x",Toimenpiteet!$E$88,0))/(1+$C$13)^HZ$61</f>
        <v>115.18369627954435</v>
      </c>
      <c r="IA227" s="37">
        <f>IF(V$11="x",Toimenpiteet!$E$115,IA124*(Satokasvi!$H$11/1000)+(Satokasvi!$E$28-Satokasvi!$E$7)+IF(V$8="x",Toimenpiteet!$E$29,0)+IF(V$9="x",Toimenpiteet!$E$60,0)+IF(V$10="x",Toimenpiteet!$E$88,0))/(1+$C$13)^IA$61</f>
        <v>111.82883133936345</v>
      </c>
      <c r="IB227" s="37">
        <f>IF(W$11="x",Toimenpiteet!$E$115,IB124*(Satokasvi!$H$11/1000)+(Satokasvi!$E$28-Satokasvi!$E$7)+IF(W$8="x",Toimenpiteet!$E$29,0)+IF(W$9="x",Toimenpiteet!$E$60,0)+IF(W$10="x",Toimenpiteet!$E$88,0))/(1+$C$13)^IB$61</f>
        <v>108.57168091200336</v>
      </c>
      <c r="IC227" s="37">
        <f>IF(X$11="x",Toimenpiteet!$E$115,IC124*(Satokasvi!$H$11/1000)+(Satokasvi!$E$28-Satokasvi!$E$7)+IF(X$8="x",Toimenpiteet!$E$29,0)+IF(X$9="x",Toimenpiteet!$E$60,0)+IF(X$10="x",Toimenpiteet!$E$88,0))/(1+$C$13)^IC$61</f>
        <v>105.40939894369258</v>
      </c>
      <c r="ID227" s="37">
        <f>IF(Y$11="x",Toimenpiteet!$E$115,ID124*(Satokasvi!$H$11/1000)+(Satokasvi!$E$28-Satokasvi!$E$7)+IF(Y$8="x",Toimenpiteet!$E$29,0)+IF(Y$9="x",Toimenpiteet!$E$60,0)+IF(Y$10="x",Toimenpiteet!$E$88,0))/(1+$C$13)^ID$61</f>
        <v>102.33922227542968</v>
      </c>
      <c r="IE227" s="37">
        <f>IF(Z$11="x",Toimenpiteet!$E$115,IE124*(Satokasvi!$H$11/1000)+(Satokasvi!$E$28-Satokasvi!$E$7)+IF(Z$8="x",Toimenpiteet!$E$29,0)+IF(Z$9="x",Toimenpiteet!$E$60,0)+IF(Z$10="x",Toimenpiteet!$E$88,0))/(1+$C$13)^IE$61</f>
        <v>99.358468228572519</v>
      </c>
      <c r="IF227" s="37">
        <f>IF(AA$11="x",Toimenpiteet!$E$115,IF124*(Satokasvi!$H$11/1000)+(Satokasvi!$E$28-Satokasvi!$E$7)+IF(AA$8="x",Toimenpiteet!$E$29,0)+IF(AA$9="x",Toimenpiteet!$E$60,0)+IF(AA$10="x",Toimenpiteet!$E$88,0))/(1+$C$13)^IF$61</f>
        <v>96.464532260750019</v>
      </c>
      <c r="IH227" s="15">
        <f t="shared" si="162"/>
        <v>200.67721443125973</v>
      </c>
      <c r="II227" s="15">
        <f t="shared" si="163"/>
        <v>395.01488952426826</v>
      </c>
      <c r="IJ227" s="15">
        <f t="shared" si="164"/>
        <v>583.21207706346888</v>
      </c>
      <c r="IK227" s="15">
        <f t="shared" si="165"/>
        <v>765.46161164518708</v>
      </c>
      <c r="IL227" s="15">
        <f t="shared" si="166"/>
        <v>941.95030398107053</v>
      </c>
      <c r="IM227" s="15">
        <f t="shared" si="167"/>
        <v>1112.8591282154014</v>
      </c>
      <c r="IN227" s="15">
        <f t="shared" si="168"/>
        <v>1278.3634034410006</v>
      </c>
      <c r="IO227" s="15">
        <f t="shared" si="169"/>
        <v>1438.632969592762</v>
      </c>
      <c r="IP227" s="15">
        <f t="shared" si="170"/>
        <v>1593.8323578923464</v>
      </c>
      <c r="IQ227" s="15">
        <f t="shared" si="171"/>
        <v>1744.1209560122281</v>
      </c>
      <c r="IR227" s="15">
        <f t="shared" si="172"/>
        <v>1890.0322163227929</v>
      </c>
      <c r="IS227" s="15">
        <f t="shared" si="173"/>
        <v>2031.6936341000403</v>
      </c>
      <c r="IT227" s="15">
        <f t="shared" si="174"/>
        <v>2169.2289911653293</v>
      </c>
      <c r="IU227" s="15">
        <f t="shared" si="175"/>
        <v>2302.7584640442506</v>
      </c>
      <c r="IV227" s="15">
        <f t="shared" si="176"/>
        <v>2432.3987289752417</v>
      </c>
      <c r="IW227" s="15">
        <f t="shared" si="177"/>
        <v>2558.2630638596993</v>
      </c>
      <c r="IX227" s="15">
        <f t="shared" si="178"/>
        <v>2680.4614472426679</v>
      </c>
      <c r="IY227" s="15">
        <f t="shared" si="179"/>
        <v>2799.1006544105985</v>
      </c>
      <c r="IZ227" s="15">
        <f t="shared" si="180"/>
        <v>2914.2843506901427</v>
      </c>
      <c r="JA227" s="15">
        <f t="shared" si="181"/>
        <v>3026.1131820295063</v>
      </c>
      <c r="JB227" s="15">
        <f t="shared" si="182"/>
        <v>3134.6848629415099</v>
      </c>
      <c r="JC227" s="15">
        <f t="shared" si="183"/>
        <v>3240.0942618852023</v>
      </c>
      <c r="JD227" s="15">
        <f t="shared" si="184"/>
        <v>3342.4334841606319</v>
      </c>
      <c r="JE227" s="15">
        <f t="shared" si="185"/>
        <v>3441.7919523892042</v>
      </c>
      <c r="JF227" s="15">
        <f t="shared" si="186"/>
        <v>3538.256484649954</v>
      </c>
    </row>
    <row r="228" spans="214:266" x14ac:dyDescent="0.35">
      <c r="HF228" s="76">
        <f t="shared" si="191"/>
        <v>-5.555555555555558E-2</v>
      </c>
      <c r="HG228" s="76">
        <f>$HG$72</f>
        <v>1.111111111111112E-2</v>
      </c>
      <c r="HH228" s="37">
        <f>IF(C$11="x",Toimenpiteet!$E$115,HH125*(Satokasvi!$H$11/1000)+(Satokasvi!$E$28-Satokasvi!$E$7)+IF(C$8="x",Toimenpiteet!$E$29,0)+IF(C$9="x",Toimenpiteet!$E$60,0)+IF(C$10="x",Toimenpiteet!$E$88,0))/(1+$C$13)^HH$61</f>
        <v>201.69603260218145</v>
      </c>
      <c r="HI228" s="37">
        <f>IF(D$11="x",Toimenpiteet!$E$115,HI125*(Satokasvi!$H$11/1000)+(Satokasvi!$E$28-Satokasvi!$E$7)+IF(D$8="x",Toimenpiteet!$E$29,0)+IF(D$9="x",Toimenpiteet!$E$60,0)+IF(D$10="x",Toimenpiteet!$E$88,0))/(1+$C$13)^HI$61</f>
        <v>196.31596280353619</v>
      </c>
      <c r="HJ228" s="37">
        <f>IF(E$11="x",Toimenpiteet!$E$115,HJ125*(Satokasvi!$H$11/1000)+(Satokasvi!$E$28-Satokasvi!$E$7)+IF(E$8="x",Toimenpiteet!$E$29,0)+IF(E$9="x",Toimenpiteet!$E$60,0)+IF(E$10="x",Toimenpiteet!$E$88,0))/(1+$C$13)^HJ$61</f>
        <v>191.07818905938657</v>
      </c>
      <c r="HK228" s="37">
        <f>IF(F$11="x",Toimenpiteet!$E$115,HK125*(Satokasvi!$H$11/1000)+(Satokasvi!$E$28-Satokasvi!$E$7)+IF(F$8="x",Toimenpiteet!$E$29,0)+IF(F$9="x",Toimenpiteet!$E$60,0)+IF(F$10="x",Toimenpiteet!$E$88,0))/(1+$C$13)^HK$61</f>
        <v>185.978986387784</v>
      </c>
      <c r="HL228" s="37">
        <f>IF(G$11="x",Toimenpiteet!$E$115,HL125*(Satokasvi!$H$11/1000)+(Satokasvi!$E$28-Satokasvi!$E$7)+IF(G$8="x",Toimenpiteet!$E$29,0)+IF(G$9="x",Toimenpiteet!$E$60,0)+IF(G$10="x",Toimenpiteet!$E$88,0))/(1+$C$13)^HL$61</f>
        <v>181.01472608110896</v>
      </c>
      <c r="HM228" s="37">
        <f>IF(H$11="x",Toimenpiteet!$E$115,HM125*(Satokasvi!$H$11/1000)+(Satokasvi!$E$28-Satokasvi!$E$7)+IF(H$8="x",Toimenpiteet!$E$29,0)+IF(H$9="x",Toimenpiteet!$E$60,0)+IF(H$10="x",Toimenpiteet!$E$88,0))/(1+$C$13)^HM$61</f>
        <v>176.18187325789461</v>
      </c>
      <c r="HN228" s="37">
        <f>IF(I$11="x",Toimenpiteet!$E$115,HN125*(Satokasvi!$H$11/1000)+(Satokasvi!$E$28-Satokasvi!$E$7)+IF(I$8="x",Toimenpiteet!$E$29,0)+IF(I$9="x",Toimenpiteet!$E$60,0)+IF(I$10="x",Toimenpiteet!$E$88,0))/(1+$C$13)^HN$61</f>
        <v>171.47698447559068</v>
      </c>
      <c r="HO228" s="37">
        <f>IF(J$11="x",Toimenpiteet!$E$115,HO125*(Satokasvi!$H$11/1000)+(Satokasvi!$E$28-Satokasvi!$E$7)+IF(J$8="x",Toimenpiteet!$E$29,0)+IF(J$9="x",Toimenpiteet!$E$60,0)+IF(J$10="x",Toimenpiteet!$E$88,0))/(1+$C$13)^HO$61</f>
        <v>166.89670540279201</v>
      </c>
      <c r="HP228" s="37">
        <f>IF(K$11="x",Toimenpiteet!$E$115,HP125*(Satokasvi!$H$11/1000)+(Satokasvi!$E$28-Satokasvi!$E$7)+IF(K$8="x",Toimenpiteet!$E$29,0)+IF(K$9="x",Toimenpiteet!$E$60,0)+IF(K$10="x",Toimenpiteet!$E$88,0))/(1+$C$13)^HP$61</f>
        <v>162.4377685494965</v>
      </c>
      <c r="HQ228" s="37">
        <f>IF(L$11="x",Toimenpiteet!$E$115,HQ125*(Satokasvi!$H$11/1000)+(Satokasvi!$E$28-Satokasvi!$E$7)+IF(L$8="x",Toimenpiteet!$E$29,0)+IF(L$9="x",Toimenpiteet!$E$60,0)+IF(L$10="x",Toimenpiteet!$E$88,0))/(1+$C$13)^HQ$61</f>
        <v>158.0969910539832</v>
      </c>
      <c r="HR228" s="37">
        <f>IF(M$11="x",Toimenpiteet!$E$115,HR125*(Satokasvi!$H$11/1000)+(Satokasvi!$E$28-Satokasvi!$E$7)+IF(M$8="x",Toimenpiteet!$E$29,0)+IF(M$9="x",Toimenpiteet!$E$60,0)+IF(M$10="x",Toimenpiteet!$E$88,0))/(1+$C$13)^HR$61</f>
        <v>153.49222432425552</v>
      </c>
      <c r="HS228" s="37">
        <f>IF(N$11="x",Toimenpiteet!$E$115,HS125*(Satokasvi!$H$11/1000)+(Satokasvi!$E$28-Satokasvi!$E$7)+IF(N$8="x",Toimenpiteet!$E$29,0)+IF(N$9="x",Toimenpiteet!$E$60,0)+IF(N$10="x",Toimenpiteet!$E$88,0))/(1+$C$13)^HS$61</f>
        <v>149.02157701384033</v>
      </c>
      <c r="HT228" s="37">
        <f>IF(O$11="x",Toimenpiteet!$E$115,HT125*(Satokasvi!$H$11/1000)+(Satokasvi!$E$28-Satokasvi!$E$7)+IF(O$8="x",Toimenpiteet!$E$29,0)+IF(O$9="x",Toimenpiteet!$E$60,0)+IF(O$10="x",Toimenpiteet!$E$88,0))/(1+$C$13)^HT$61</f>
        <v>144.68114273188382</v>
      </c>
      <c r="HU228" s="37">
        <f>IF(P$11="x",Toimenpiteet!$E$115,HU125*(Satokasvi!$H$11/1000)+(Satokasvi!$E$28-Satokasvi!$E$7)+IF(P$8="x",Toimenpiteet!$E$29,0)+IF(P$9="x",Toimenpiteet!$E$60,0)+IF(P$10="x",Toimenpiteet!$E$88,0))/(1+$C$13)^HU$61</f>
        <v>140.46712886590663</v>
      </c>
      <c r="HV228" s="37">
        <f>IF(Q$11="x",Toimenpiteet!$E$115,HV125*(Satokasvi!$H$11/1000)+(Satokasvi!$E$28-Satokasvi!$E$7)+IF(Q$8="x",Toimenpiteet!$E$29,0)+IF(Q$9="x",Toimenpiteet!$E$60,0)+IF(Q$10="x",Toimenpiteet!$E$88,0))/(1+$C$13)^HV$61</f>
        <v>136.3758532678705</v>
      </c>
      <c r="HW228" s="37">
        <f>IF(R$11="x",Toimenpiteet!$E$115,HW125*(Satokasvi!$H$11/1000)+(Satokasvi!$E$28-Satokasvi!$E$7)+IF(R$8="x",Toimenpiteet!$E$29,0)+IF(R$9="x",Toimenpiteet!$E$60,0)+IF(R$10="x",Toimenpiteet!$E$88,0))/(1+$C$13)^HW$61</f>
        <v>132.40374103676749</v>
      </c>
      <c r="HX228" s="37">
        <f>IF(S$11="x",Toimenpiteet!$E$115,HX125*(Satokasvi!$H$11/1000)+(Satokasvi!$E$28-Satokasvi!$E$7)+IF(S$8="x",Toimenpiteet!$E$29,0)+IF(S$9="x",Toimenpiteet!$E$60,0)+IF(S$10="x",Toimenpiteet!$E$88,0))/(1+$C$13)^HX$61</f>
        <v>128.54732139491989</v>
      </c>
      <c r="HY228" s="37">
        <f>IF(T$11="x",Toimenpiteet!$E$115,HY125*(Satokasvi!$H$11/1000)+(Satokasvi!$E$28-Satokasvi!$E$7)+IF(T$8="x",Toimenpiteet!$E$29,0)+IF(T$9="x",Toimenpiteet!$E$60,0)+IF(T$10="x",Toimenpiteet!$E$88,0))/(1+$C$13)^HY$61</f>
        <v>124.80322465526203</v>
      </c>
      <c r="HZ228" s="37">
        <f>IF(U$11="x",Toimenpiteet!$E$115,HZ125*(Satokasvi!$H$11/1000)+(Satokasvi!$E$28-Satokasvi!$E$7)+IF(U$8="x",Toimenpiteet!$E$29,0)+IF(U$9="x",Toimenpiteet!$E$60,0)+IF(U$10="x",Toimenpiteet!$E$88,0))/(1+$C$13)^HZ$61</f>
        <v>121.16817927695344</v>
      </c>
      <c r="IA228" s="37">
        <f>IF(V$11="x",Toimenpiteet!$E$115,IA125*(Satokasvi!$H$11/1000)+(Satokasvi!$E$28-Satokasvi!$E$7)+IF(V$8="x",Toimenpiteet!$E$29,0)+IF(V$9="x",Toimenpiteet!$E$60,0)+IF(V$10="x",Toimenpiteet!$E$88,0))/(1+$C$13)^IA$61</f>
        <v>117.63900900675091</v>
      </c>
      <c r="IB228" s="37">
        <f>IF(W$11="x",Toimenpiteet!$E$115,IB125*(Satokasvi!$H$11/1000)+(Satokasvi!$E$28-Satokasvi!$E$7)+IF(W$8="x",Toimenpiteet!$E$29,0)+IF(W$9="x",Toimenpiteet!$E$60,0)+IF(W$10="x",Toimenpiteet!$E$88,0))/(1+$C$13)^IB$61</f>
        <v>114.21263010364167</v>
      </c>
      <c r="IC228" s="37">
        <f>IF(X$11="x",Toimenpiteet!$E$115,IC125*(Satokasvi!$H$11/1000)+(Satokasvi!$E$28-Satokasvi!$E$7)+IF(X$8="x",Toimenpiteet!$E$29,0)+IF(X$9="x",Toimenpiteet!$E$60,0)+IF(X$10="x",Toimenpiteet!$E$88,0))/(1+$C$13)^IC$61</f>
        <v>110.8860486443123</v>
      </c>
      <c r="ID228" s="37">
        <f>IF(Y$11="x",Toimenpiteet!$E$115,ID125*(Satokasvi!$H$11/1000)+(Satokasvi!$E$28-Satokasvi!$E$7)+IF(Y$8="x",Toimenpiteet!$E$29,0)+IF(Y$9="x",Toimenpiteet!$E$60,0)+IF(Y$10="x",Toimenpiteet!$E$88,0))/(1+$C$13)^ID$61</f>
        <v>107.65635790709931</v>
      </c>
      <c r="IE228" s="37">
        <f>IF(Z$11="x",Toimenpiteet!$E$115,IE125*(Satokasvi!$H$11/1000)+(Satokasvi!$E$28-Satokasvi!$E$7)+IF(Z$8="x",Toimenpiteet!$E$29,0)+IF(Z$9="x",Toimenpiteet!$E$60,0)+IF(Z$10="x",Toimenpiteet!$E$88,0))/(1+$C$13)^IE$61</f>
        <v>104.52073583213527</v>
      </c>
      <c r="IF228" s="37">
        <f>IF(AA$11="x",Toimenpiteet!$E$115,IF125*(Satokasvi!$H$11/1000)+(Satokasvi!$E$28-Satokasvi!$E$7)+IF(AA$8="x",Toimenpiteet!$E$29,0)+IF(AA$9="x",Toimenpiteet!$E$60,0)+IF(AA$10="x",Toimenpiteet!$E$88,0))/(1+$C$13)^IF$61</f>
        <v>101.47644255547114</v>
      </c>
      <c r="IH228" s="15">
        <f t="shared" si="162"/>
        <v>201.69603260218145</v>
      </c>
      <c r="II228" s="15">
        <f t="shared" si="163"/>
        <v>398.01199540571764</v>
      </c>
      <c r="IJ228" s="15">
        <f t="shared" si="164"/>
        <v>589.09018446510424</v>
      </c>
      <c r="IK228" s="15">
        <f t="shared" si="165"/>
        <v>775.06917085288819</v>
      </c>
      <c r="IL228" s="15">
        <f t="shared" si="166"/>
        <v>956.08389693399715</v>
      </c>
      <c r="IM228" s="15">
        <f t="shared" si="167"/>
        <v>1132.2657701918918</v>
      </c>
      <c r="IN228" s="15">
        <f t="shared" si="168"/>
        <v>1303.7427546674824</v>
      </c>
      <c r="IO228" s="15">
        <f t="shared" si="169"/>
        <v>1470.6394600702743</v>
      </c>
      <c r="IP228" s="15">
        <f t="shared" si="170"/>
        <v>1633.0772286197707</v>
      </c>
      <c r="IQ228" s="15">
        <f t="shared" si="171"/>
        <v>1791.1742196737539</v>
      </c>
      <c r="IR228" s="15">
        <f t="shared" si="172"/>
        <v>1944.6664439980095</v>
      </c>
      <c r="IS228" s="15">
        <f t="shared" si="173"/>
        <v>2093.6880210118497</v>
      </c>
      <c r="IT228" s="15">
        <f t="shared" si="174"/>
        <v>2238.3691637437337</v>
      </c>
      <c r="IU228" s="15">
        <f t="shared" si="175"/>
        <v>2378.8362926096402</v>
      </c>
      <c r="IV228" s="15">
        <f t="shared" si="176"/>
        <v>2515.2121458775105</v>
      </c>
      <c r="IW228" s="15">
        <f t="shared" si="177"/>
        <v>2647.6158869142778</v>
      </c>
      <c r="IX228" s="15">
        <f t="shared" si="178"/>
        <v>2776.1632083091977</v>
      </c>
      <c r="IY228" s="15">
        <f t="shared" si="179"/>
        <v>2900.9664329644597</v>
      </c>
      <c r="IZ228" s="15">
        <f t="shared" si="180"/>
        <v>3022.1346122414134</v>
      </c>
      <c r="JA228" s="15">
        <f t="shared" si="181"/>
        <v>3139.7736212481641</v>
      </c>
      <c r="JB228" s="15">
        <f t="shared" si="182"/>
        <v>3253.9862513518055</v>
      </c>
      <c r="JC228" s="15">
        <f t="shared" si="183"/>
        <v>3364.8722999961178</v>
      </c>
      <c r="JD228" s="15">
        <f t="shared" si="184"/>
        <v>3472.5286579032172</v>
      </c>
      <c r="JE228" s="15">
        <f t="shared" si="185"/>
        <v>3577.0493937353526</v>
      </c>
      <c r="JF228" s="15">
        <f t="shared" si="186"/>
        <v>3678.5258362908239</v>
      </c>
    </row>
    <row r="229" spans="214:266" x14ac:dyDescent="0.35">
      <c r="HF229" s="76">
        <f t="shared" si="191"/>
        <v>-5.555555555555558E-2</v>
      </c>
      <c r="HG229" s="76">
        <f>$HG$73</f>
        <v>3.333333333333334E-2</v>
      </c>
      <c r="HH229" s="37">
        <f>IF(C$11="x",Toimenpiteet!$E$115,HH126*(Satokasvi!$H$11/1000)+(Satokasvi!$E$28-Satokasvi!$E$7)+IF(C$8="x",Toimenpiteet!$E$29,0)+IF(C$9="x",Toimenpiteet!$E$60,0)+IF(C$10="x",Toimenpiteet!$E$88,0))/(1+$C$13)^HH$61</f>
        <v>202.71485077310319</v>
      </c>
      <c r="HI229" s="37">
        <f>IF(D$11="x",Toimenpiteet!$E$115,HI126*(Satokasvi!$H$11/1000)+(Satokasvi!$E$28-Satokasvi!$E$7)+IF(D$8="x",Toimenpiteet!$E$29,0)+IF(D$9="x",Toimenpiteet!$E$60,0)+IF(D$10="x",Toimenpiteet!$E$88,0))/(1+$C$13)^HI$61</f>
        <v>198.2942505140638</v>
      </c>
      <c r="HJ229" s="37">
        <f>IF(E$11="x",Toimenpiteet!$E$115,HJ126*(Satokasvi!$H$11/1000)+(Satokasvi!$E$28-Satokasvi!$E$7)+IF(E$8="x",Toimenpiteet!$E$29,0)+IF(E$9="x",Toimenpiteet!$E$60,0)+IF(E$10="x",Toimenpiteet!$E$88,0))/(1+$C$13)^HJ$61</f>
        <v>193.95919057957244</v>
      </c>
      <c r="HK229" s="37">
        <f>IF(F$11="x",Toimenpiteet!$E$115,HK126*(Satokasvi!$H$11/1000)+(Satokasvi!$E$28-Satokasvi!$E$7)+IF(F$8="x",Toimenpiteet!$E$29,0)+IF(F$9="x",Toimenpiteet!$E$60,0)+IF(F$10="x",Toimenpiteet!$E$88,0))/(1+$C$13)^HK$61</f>
        <v>189.7084381938499</v>
      </c>
      <c r="HL229" s="37">
        <f>IF(G$11="x",Toimenpiteet!$E$115,HL126*(Satokasvi!$H$11/1000)+(Satokasvi!$E$28-Satokasvi!$E$7)+IF(G$8="x",Toimenpiteet!$E$29,0)+IF(G$9="x",Toimenpiteet!$E$60,0)+IF(G$10="x",Toimenpiteet!$E$88,0))/(1+$C$13)^HL$61</f>
        <v>185.54075982633452</v>
      </c>
      <c r="HM229" s="37">
        <f>IF(H$11="x",Toimenpiteet!$E$115,HM126*(Satokasvi!$H$11/1000)+(Satokasvi!$E$28-Satokasvi!$E$7)+IF(H$8="x",Toimenpiteet!$E$29,0)+IF(H$9="x",Toimenpiteet!$E$60,0)+IF(H$10="x",Toimenpiteet!$E$88,0))/(1+$C$13)^HM$61</f>
        <v>181.45492228145844</v>
      </c>
      <c r="HN229" s="37">
        <f>IF(I$11="x",Toimenpiteet!$E$115,HN126*(Satokasvi!$H$11/1000)+(Satokasvi!$E$28-Satokasvi!$E$7)+IF(I$8="x",Toimenpiteet!$E$29,0)+IF(I$9="x",Toimenpiteet!$E$60,0)+IF(I$10="x",Toimenpiteet!$E$88,0))/(1+$C$13)^HN$61</f>
        <v>177.44969372558191</v>
      </c>
      <c r="HO229" s="37">
        <f>IF(J$11="x",Toimenpiteet!$E$115,HO126*(Satokasvi!$H$11/1000)+(Satokasvi!$E$28-Satokasvi!$E$7)+IF(J$8="x",Toimenpiteet!$E$29,0)+IF(J$9="x",Toimenpiteet!$E$60,0)+IF(J$10="x",Toimenpiteet!$E$88,0))/(1+$C$13)^HO$61</f>
        <v>173.52384465382252</v>
      </c>
      <c r="HP229" s="37">
        <f>IF(K$11="x",Toimenpiteet!$E$115,HP126*(Satokasvi!$H$11/1000)+(Satokasvi!$E$28-Satokasvi!$E$7)+IF(K$8="x",Toimenpiteet!$E$29,0)+IF(K$9="x",Toimenpiteet!$E$60,0)+IF(K$10="x",Toimenpiteet!$E$88,0))/(1+$C$13)^HP$61</f>
        <v>169.67614879940854</v>
      </c>
      <c r="HQ229" s="37">
        <f>IF(L$11="x",Toimenpiteet!$E$115,HQ126*(Satokasvi!$H$11/1000)+(Satokasvi!$E$28-Satokasvi!$E$7)+IF(L$8="x",Toimenpiteet!$E$29,0)+IF(L$9="x",Toimenpiteet!$E$60,0)+IF(L$10="x",Toimenpiteet!$E$88,0))/(1+$C$13)^HQ$61</f>
        <v>165.90538398808468</v>
      </c>
      <c r="HR229" s="37">
        <f>IF(M$11="x",Toimenpiteet!$E$115,HR126*(Satokasvi!$H$11/1000)+(Satokasvi!$E$28-Satokasvi!$E$7)+IF(M$8="x",Toimenpiteet!$E$29,0)+IF(M$9="x",Toimenpiteet!$E$60,0)+IF(M$10="x",Toimenpiteet!$E$88,0))/(1+$C$13)^HR$61</f>
        <v>161.07318833794628</v>
      </c>
      <c r="HS229" s="37">
        <f>IF(N$11="x",Toimenpiteet!$E$115,HS126*(Satokasvi!$H$11/1000)+(Satokasvi!$E$28-Satokasvi!$E$7)+IF(N$8="x",Toimenpiteet!$E$29,0)+IF(N$9="x",Toimenpiteet!$E$60,0)+IF(N$10="x",Toimenpiteet!$E$88,0))/(1+$C$13)^HS$61</f>
        <v>156.38173625043331</v>
      </c>
      <c r="HT229" s="37">
        <f>IF(O$11="x",Toimenpiteet!$E$115,HT126*(Satokasvi!$H$11/1000)+(Satokasvi!$E$28-Satokasvi!$E$7)+IF(O$8="x",Toimenpiteet!$E$29,0)+IF(O$9="x",Toimenpiteet!$E$60,0)+IF(O$10="x",Toimenpiteet!$E$88,0))/(1+$C$13)^HT$61</f>
        <v>151.82692839847894</v>
      </c>
      <c r="HU229" s="37">
        <f>IF(P$11="x",Toimenpiteet!$E$115,HU126*(Satokasvi!$H$11/1000)+(Satokasvi!$E$28-Satokasvi!$E$7)+IF(P$8="x",Toimenpiteet!$E$29,0)+IF(P$9="x",Toimenpiteet!$E$60,0)+IF(P$10="x",Toimenpiteet!$E$88,0))/(1+$C$13)^HU$61</f>
        <v>147.40478485289216</v>
      </c>
      <c r="HV229" s="37">
        <f>IF(Q$11="x",Toimenpiteet!$E$115,HV126*(Satokasvi!$H$11/1000)+(Satokasvi!$E$28-Satokasvi!$E$7)+IF(Q$8="x",Toimenpiteet!$E$29,0)+IF(Q$9="x",Toimenpiteet!$E$60,0)+IF(Q$10="x",Toimenpiteet!$E$88,0))/(1+$C$13)^HV$61</f>
        <v>143.11144160474967</v>
      </c>
      <c r="HW229" s="37">
        <f>IF(R$11="x",Toimenpiteet!$E$115,HW126*(Satokasvi!$H$11/1000)+(Satokasvi!$E$28-Satokasvi!$E$7)+IF(R$8="x",Toimenpiteet!$E$29,0)+IF(R$9="x",Toimenpiteet!$E$60,0)+IF(R$10="x",Toimenpiteet!$E$88,0))/(1+$C$13)^HW$61</f>
        <v>138.94314718907737</v>
      </c>
      <c r="HX229" s="37">
        <f>IF(S$11="x",Toimenpiteet!$E$115,HX126*(Satokasvi!$H$11/1000)+(Satokasvi!$E$28-Satokasvi!$E$7)+IF(S$8="x",Toimenpiteet!$E$29,0)+IF(S$9="x",Toimenpiteet!$E$60,0)+IF(S$10="x",Toimenpiteet!$E$88,0))/(1+$C$13)^HX$61</f>
        <v>134.89625940687122</v>
      </c>
      <c r="HY229" s="37">
        <f>IF(T$11="x",Toimenpiteet!$E$115,HY126*(Satokasvi!$H$11/1000)+(Satokasvi!$E$28-Satokasvi!$E$7)+IF(T$8="x",Toimenpiteet!$E$29,0)+IF(T$9="x",Toimenpiteet!$E$60,0)+IF(T$10="x",Toimenpiteet!$E$88,0))/(1+$C$13)^HY$61</f>
        <v>130.96724214259342</v>
      </c>
      <c r="HZ229" s="37">
        <f>IF(U$11="x",Toimenpiteet!$E$115,HZ126*(Satokasvi!$H$11/1000)+(Satokasvi!$E$28-Satokasvi!$E$7)+IF(U$8="x",Toimenpiteet!$E$29,0)+IF(U$9="x",Toimenpiteet!$E$60,0)+IF(U$10="x",Toimenpiteet!$E$88,0))/(1+$C$13)^HZ$61</f>
        <v>127.15266227436256</v>
      </c>
      <c r="IA229" s="37">
        <f>IF(V$11="x",Toimenpiteet!$E$115,IA126*(Satokasvi!$H$11/1000)+(Satokasvi!$E$28-Satokasvi!$E$7)+IF(V$8="x",Toimenpiteet!$E$29,0)+IF(V$9="x",Toimenpiteet!$E$60,0)+IF(V$10="x",Toimenpiteet!$E$88,0))/(1+$C$13)^IA$61</f>
        <v>123.4491866741384</v>
      </c>
      <c r="IB229" s="37">
        <f>IF(W$11="x",Toimenpiteet!$E$115,IB126*(Satokasvi!$H$11/1000)+(Satokasvi!$E$28-Satokasvi!$E$7)+IF(W$8="x",Toimenpiteet!$E$29,0)+IF(W$9="x",Toimenpiteet!$E$60,0)+IF(W$10="x",Toimenpiteet!$E$88,0))/(1+$C$13)^IB$61</f>
        <v>119.85357929528001</v>
      </c>
      <c r="IC229" s="37">
        <f>IF(X$11="x",Toimenpiteet!$E$115,IC126*(Satokasvi!$H$11/1000)+(Satokasvi!$E$28-Satokasvi!$E$7)+IF(X$8="x",Toimenpiteet!$E$29,0)+IF(X$9="x",Toimenpiteet!$E$60,0)+IF(X$10="x",Toimenpiteet!$E$88,0))/(1+$C$13)^IC$61</f>
        <v>116.36269834493204</v>
      </c>
      <c r="ID229" s="37">
        <f>IF(Y$11="x",Toimenpiteet!$E$115,ID126*(Satokasvi!$H$11/1000)+(Satokasvi!$E$28-Satokasvi!$E$7)+IF(Y$8="x",Toimenpiteet!$E$29,0)+IF(Y$9="x",Toimenpiteet!$E$60,0)+IF(Y$10="x",Toimenpiteet!$E$88,0))/(1+$C$13)^ID$61</f>
        <v>112.97349353876896</v>
      </c>
      <c r="IE229" s="37">
        <f>IF(Z$11="x",Toimenpiteet!$E$115,IE126*(Satokasvi!$H$11/1000)+(Satokasvi!$E$28-Satokasvi!$E$7)+IF(Z$8="x",Toimenpiteet!$E$29,0)+IF(Z$9="x",Toimenpiteet!$E$60,0)+IF(Z$10="x",Toimenpiteet!$E$88,0))/(1+$C$13)^IE$61</f>
        <v>109.68300343569804</v>
      </c>
      <c r="IF229" s="37">
        <f>IF(AA$11="x",Toimenpiteet!$E$115,IF126*(Satokasvi!$H$11/1000)+(Satokasvi!$E$28-Satokasvi!$E$7)+IF(AA$8="x",Toimenpiteet!$E$29,0)+IF(AA$9="x",Toimenpiteet!$E$60,0)+IF(AA$10="x",Toimenpiteet!$E$88,0))/(1+$C$13)^IF$61</f>
        <v>106.48835285019229</v>
      </c>
      <c r="IH229" s="15">
        <f t="shared" si="162"/>
        <v>202.71485077310319</v>
      </c>
      <c r="II229" s="15">
        <f t="shared" si="163"/>
        <v>401.00910128716703</v>
      </c>
      <c r="IJ229" s="15">
        <f t="shared" si="164"/>
        <v>594.96829186673949</v>
      </c>
      <c r="IK229" s="15">
        <f t="shared" si="165"/>
        <v>784.67673006058942</v>
      </c>
      <c r="IL229" s="15">
        <f t="shared" si="166"/>
        <v>970.21748988692389</v>
      </c>
      <c r="IM229" s="15">
        <f t="shared" si="167"/>
        <v>1151.6724121683824</v>
      </c>
      <c r="IN229" s="15">
        <f t="shared" si="168"/>
        <v>1329.1221058939643</v>
      </c>
      <c r="IO229" s="15">
        <f t="shared" si="169"/>
        <v>1502.6459505477869</v>
      </c>
      <c r="IP229" s="15">
        <f t="shared" si="170"/>
        <v>1672.3220993471955</v>
      </c>
      <c r="IQ229" s="15">
        <f t="shared" si="171"/>
        <v>1838.2274833352801</v>
      </c>
      <c r="IR229" s="15">
        <f t="shared" si="172"/>
        <v>1999.3006716732264</v>
      </c>
      <c r="IS229" s="15">
        <f t="shared" si="173"/>
        <v>2155.6824079236599</v>
      </c>
      <c r="IT229" s="15">
        <f t="shared" si="174"/>
        <v>2307.509336322139</v>
      </c>
      <c r="IU229" s="15">
        <f t="shared" si="175"/>
        <v>2454.9141211750311</v>
      </c>
      <c r="IV229" s="15">
        <f t="shared" si="176"/>
        <v>2598.025562779781</v>
      </c>
      <c r="IW229" s="15">
        <f t="shared" si="177"/>
        <v>2736.9687099688585</v>
      </c>
      <c r="IX229" s="15">
        <f t="shared" si="178"/>
        <v>2871.8649693757297</v>
      </c>
      <c r="IY229" s="15">
        <f t="shared" si="179"/>
        <v>3002.8322115183232</v>
      </c>
      <c r="IZ229" s="15">
        <f t="shared" si="180"/>
        <v>3129.9848737926859</v>
      </c>
      <c r="JA229" s="15">
        <f t="shared" si="181"/>
        <v>3253.4340604668241</v>
      </c>
      <c r="JB229" s="15">
        <f t="shared" si="182"/>
        <v>3373.2876397621039</v>
      </c>
      <c r="JC229" s="15">
        <f t="shared" si="183"/>
        <v>3489.6503381070361</v>
      </c>
      <c r="JD229" s="15">
        <f t="shared" si="184"/>
        <v>3602.6238316458052</v>
      </c>
      <c r="JE229" s="15">
        <f t="shared" si="185"/>
        <v>3712.3068350815033</v>
      </c>
      <c r="JF229" s="15">
        <f t="shared" si="186"/>
        <v>3818.7951879316956</v>
      </c>
    </row>
    <row r="230" spans="214:266" x14ac:dyDescent="0.35">
      <c r="HF230" s="76">
        <f t="shared" si="191"/>
        <v>-5.555555555555558E-2</v>
      </c>
      <c r="HG230" s="76">
        <f>$HG$74</f>
        <v>5.5555555555555566E-2</v>
      </c>
      <c r="HH230" s="37">
        <f>IF(C$11="x",Toimenpiteet!$E$115,HH127*(Satokasvi!$H$11/1000)+(Satokasvi!$E$28-Satokasvi!$E$7)+IF(C$8="x",Toimenpiteet!$E$29,0)+IF(C$9="x",Toimenpiteet!$E$60,0)+IF(C$10="x",Toimenpiteet!$E$88,0))/(1+$C$13)^HH$61</f>
        <v>203.73366894402486</v>
      </c>
      <c r="HI230" s="37">
        <f>IF(D$11="x",Toimenpiteet!$E$115,HI127*(Satokasvi!$H$11/1000)+(Satokasvi!$E$28-Satokasvi!$E$7)+IF(D$8="x",Toimenpiteet!$E$29,0)+IF(D$9="x",Toimenpiteet!$E$60,0)+IF(D$10="x",Toimenpiteet!$E$88,0))/(1+$C$13)^HI$61</f>
        <v>200.2725382245915</v>
      </c>
      <c r="HJ230" s="37">
        <f>IF(E$11="x",Toimenpiteet!$E$115,HJ127*(Satokasvi!$H$11/1000)+(Satokasvi!$E$28-Satokasvi!$E$7)+IF(E$8="x",Toimenpiteet!$E$29,0)+IF(E$9="x",Toimenpiteet!$E$60,0)+IF(E$10="x",Toimenpiteet!$E$88,0))/(1+$C$13)^HJ$61</f>
        <v>196.84019209975827</v>
      </c>
      <c r="HK230" s="37">
        <f>IF(F$11="x",Toimenpiteet!$E$115,HK127*(Satokasvi!$H$11/1000)+(Satokasvi!$E$28-Satokasvi!$E$7)+IF(F$8="x",Toimenpiteet!$E$29,0)+IF(F$9="x",Toimenpiteet!$E$60,0)+IF(F$10="x",Toimenpiteet!$E$88,0))/(1+$C$13)^HK$61</f>
        <v>193.43788999991565</v>
      </c>
      <c r="HL230" s="37">
        <f>IF(G$11="x",Toimenpiteet!$E$115,HL127*(Satokasvi!$H$11/1000)+(Satokasvi!$E$28-Satokasvi!$E$7)+IF(G$8="x",Toimenpiteet!$E$29,0)+IF(G$9="x",Toimenpiteet!$E$60,0)+IF(G$10="x",Toimenpiteet!$E$88,0))/(1+$C$13)^HL$61</f>
        <v>190.06679357156008</v>
      </c>
      <c r="HM230" s="37">
        <f>IF(H$11="x",Toimenpiteet!$E$115,HM127*(Satokasvi!$H$11/1000)+(Satokasvi!$E$28-Satokasvi!$E$7)+IF(H$8="x",Toimenpiteet!$E$29,0)+IF(H$9="x",Toimenpiteet!$E$60,0)+IF(H$10="x",Toimenpiteet!$E$88,0))/(1+$C$13)^HM$61</f>
        <v>186.72797130502224</v>
      </c>
      <c r="HN230" s="37">
        <f>IF(I$11="x",Toimenpiteet!$E$115,HN127*(Satokasvi!$H$11/1000)+(Satokasvi!$E$28-Satokasvi!$E$7)+IF(I$8="x",Toimenpiteet!$E$29,0)+IF(I$9="x",Toimenpiteet!$E$60,0)+IF(I$10="x",Toimenpiteet!$E$88,0))/(1+$C$13)^HN$61</f>
        <v>183.42240297557319</v>
      </c>
      <c r="HO230" s="37">
        <f>IF(J$11="x",Toimenpiteet!$E$115,HO127*(Satokasvi!$H$11/1000)+(Satokasvi!$E$28-Satokasvi!$E$7)+IF(J$8="x",Toimenpiteet!$E$29,0)+IF(J$9="x",Toimenpiteet!$E$60,0)+IF(J$10="x",Toimenpiteet!$E$88,0))/(1+$C$13)^HO$61</f>
        <v>180.15098390485318</v>
      </c>
      <c r="HP230" s="37">
        <f>IF(K$11="x",Toimenpiteet!$E$115,HP127*(Satokasvi!$H$11/1000)+(Satokasvi!$E$28-Satokasvi!$E$7)+IF(K$8="x",Toimenpiteet!$E$29,0)+IF(K$9="x",Toimenpiteet!$E$60,0)+IF(K$10="x",Toimenpiteet!$E$88,0))/(1+$C$13)^HP$61</f>
        <v>176.91452904932055</v>
      </c>
      <c r="HQ230" s="37">
        <f>IF(L$11="x",Toimenpiteet!$E$115,HQ127*(Satokasvi!$H$11/1000)+(Satokasvi!$E$28-Satokasvi!$E$7)+IF(L$8="x",Toimenpiteet!$E$29,0)+IF(L$9="x",Toimenpiteet!$E$60,0)+IF(L$10="x",Toimenpiteet!$E$88,0))/(1+$C$13)^HQ$61</f>
        <v>173.71377692218607</v>
      </c>
      <c r="HR230" s="37">
        <f>IF(M$11="x",Toimenpiteet!$E$115,HR127*(Satokasvi!$H$11/1000)+(Satokasvi!$E$28-Satokasvi!$E$7)+IF(M$8="x",Toimenpiteet!$E$29,0)+IF(M$9="x",Toimenpiteet!$E$60,0)+IF(M$10="x",Toimenpiteet!$E$88,0))/(1+$C$13)^HR$61</f>
        <v>168.65415235163695</v>
      </c>
      <c r="HS230" s="37">
        <f>IF(N$11="x",Toimenpiteet!$E$115,HS127*(Satokasvi!$H$11/1000)+(Satokasvi!$E$28-Satokasvi!$E$7)+IF(N$8="x",Toimenpiteet!$E$29,0)+IF(N$9="x",Toimenpiteet!$E$60,0)+IF(N$10="x",Toimenpiteet!$E$88,0))/(1+$C$13)^HS$61</f>
        <v>163.7418954870262</v>
      </c>
      <c r="HT230" s="37">
        <f>IF(O$11="x",Toimenpiteet!$E$115,HT127*(Satokasvi!$H$11/1000)+(Satokasvi!$E$28-Satokasvi!$E$7)+IF(O$8="x",Toimenpiteet!$E$29,0)+IF(O$9="x",Toimenpiteet!$E$60,0)+IF(O$10="x",Toimenpiteet!$E$88,0))/(1+$C$13)^HT$61</f>
        <v>158.97271406507397</v>
      </c>
      <c r="HU230" s="37">
        <f>IF(P$11="x",Toimenpiteet!$E$115,HU127*(Satokasvi!$H$11/1000)+(Satokasvi!$E$28-Satokasvi!$E$7)+IF(P$8="x",Toimenpiteet!$E$29,0)+IF(P$9="x",Toimenpiteet!$E$60,0)+IF(P$10="x",Toimenpiteet!$E$88,0))/(1+$C$13)^HU$61</f>
        <v>154.34244083987764</v>
      </c>
      <c r="HV230" s="37">
        <f>IF(Q$11="x",Toimenpiteet!$E$115,HV127*(Satokasvi!$H$11/1000)+(Satokasvi!$E$28-Satokasvi!$E$7)+IF(Q$8="x",Toimenpiteet!$E$29,0)+IF(Q$9="x",Toimenpiteet!$E$60,0)+IF(Q$10="x",Toimenpiteet!$E$88,0))/(1+$C$13)^HV$61</f>
        <v>149.84702994162876</v>
      </c>
      <c r="HW230" s="37">
        <f>IF(R$11="x",Toimenpiteet!$E$115,HW127*(Satokasvi!$H$11/1000)+(Satokasvi!$E$28-Satokasvi!$E$7)+IF(R$8="x",Toimenpiteet!$E$29,0)+IF(R$9="x",Toimenpiteet!$E$60,0)+IF(R$10="x",Toimenpiteet!$E$88,0))/(1+$C$13)^HW$61</f>
        <v>145.48255334138716</v>
      </c>
      <c r="HX230" s="37">
        <f>IF(S$11="x",Toimenpiteet!$E$115,HX127*(Satokasvi!$H$11/1000)+(Satokasvi!$E$28-Satokasvi!$E$7)+IF(S$8="x",Toimenpiteet!$E$29,0)+IF(S$9="x",Toimenpiteet!$E$60,0)+IF(S$10="x",Toimenpiteet!$E$88,0))/(1+$C$13)^HX$61</f>
        <v>141.2451974188225</v>
      </c>
      <c r="HY230" s="37">
        <f>IF(T$11="x",Toimenpiteet!$E$115,HY127*(Satokasvi!$H$11/1000)+(Satokasvi!$E$28-Satokasvi!$E$7)+IF(T$8="x",Toimenpiteet!$E$29,0)+IF(T$9="x",Toimenpiteet!$E$60,0)+IF(T$10="x",Toimenpiteet!$E$88,0))/(1+$C$13)^HY$61</f>
        <v>137.13125962992476</v>
      </c>
      <c r="HZ230" s="37">
        <f>IF(U$11="x",Toimenpiteet!$E$115,HZ127*(Satokasvi!$H$11/1000)+(Satokasvi!$E$28-Satokasvi!$E$7)+IF(U$8="x",Toimenpiteet!$E$29,0)+IF(U$9="x",Toimenpiteet!$E$60,0)+IF(U$10="x",Toimenpiteet!$E$88,0))/(1+$C$13)^HZ$61</f>
        <v>133.1371452717716</v>
      </c>
      <c r="IA230" s="37">
        <f>IF(V$11="x",Toimenpiteet!$E$115,IA127*(Satokasvi!$H$11/1000)+(Satokasvi!$E$28-Satokasvi!$E$7)+IF(V$8="x",Toimenpiteet!$E$29,0)+IF(V$9="x",Toimenpiteet!$E$60,0)+IF(V$10="x",Toimenpiteet!$E$88,0))/(1+$C$13)^IA$61</f>
        <v>129.25936434152584</v>
      </c>
      <c r="IB230" s="37">
        <f>IF(W$11="x",Toimenpiteet!$E$115,IB127*(Satokasvi!$H$11/1000)+(Satokasvi!$E$28-Satokasvi!$E$7)+IF(W$8="x",Toimenpiteet!$E$29,0)+IF(W$9="x",Toimenpiteet!$E$60,0)+IF(W$10="x",Toimenpiteet!$E$88,0))/(1+$C$13)^IB$61</f>
        <v>125.4945284869183</v>
      </c>
      <c r="IC230" s="37">
        <f>IF(X$11="x",Toimenpiteet!$E$115,IC127*(Satokasvi!$H$11/1000)+(Satokasvi!$E$28-Satokasvi!$E$7)+IF(X$8="x",Toimenpiteet!$E$29,0)+IF(X$9="x",Toimenpiteet!$E$60,0)+IF(X$10="x",Toimenpiteet!$E$88,0))/(1+$C$13)^IC$61</f>
        <v>121.83934804555174</v>
      </c>
      <c r="ID230" s="37">
        <f>IF(Y$11="x",Toimenpiteet!$E$115,ID127*(Satokasvi!$H$11/1000)+(Satokasvi!$E$28-Satokasvi!$E$7)+IF(Y$8="x",Toimenpiteet!$E$29,0)+IF(Y$9="x",Toimenpiteet!$E$60,0)+IF(Y$10="x",Toimenpiteet!$E$88,0))/(1+$C$13)^ID$61</f>
        <v>118.29062917043858</v>
      </c>
      <c r="IE230" s="37">
        <f>IF(Z$11="x",Toimenpiteet!$E$115,IE127*(Satokasvi!$H$11/1000)+(Satokasvi!$E$28-Satokasvi!$E$7)+IF(Z$8="x",Toimenpiteet!$E$29,0)+IF(Z$9="x",Toimenpiteet!$E$60,0)+IF(Z$10="x",Toimenpiteet!$E$88,0))/(1+$C$13)^IE$61</f>
        <v>114.84527103926077</v>
      </c>
      <c r="IF230" s="37">
        <f>IF(AA$11="x",Toimenpiteet!$E$115,IF127*(Satokasvi!$H$11/1000)+(Satokasvi!$E$28-Satokasvi!$E$7)+IF(AA$8="x",Toimenpiteet!$E$29,0)+IF(AA$9="x",Toimenpiteet!$E$60,0)+IF(AA$10="x",Toimenpiteet!$E$88,0))/(1+$C$13)^IF$61</f>
        <v>111.50026314491338</v>
      </c>
      <c r="IH230" s="15">
        <f t="shared" si="162"/>
        <v>203.73366894402486</v>
      </c>
      <c r="II230" s="15">
        <f t="shared" si="163"/>
        <v>404.00620716861636</v>
      </c>
      <c r="IJ230" s="15">
        <f t="shared" si="164"/>
        <v>600.84639926837463</v>
      </c>
      <c r="IK230" s="15">
        <f t="shared" si="165"/>
        <v>794.28428926829031</v>
      </c>
      <c r="IL230" s="15">
        <f t="shared" si="166"/>
        <v>984.35108283985039</v>
      </c>
      <c r="IM230" s="15">
        <f t="shared" si="167"/>
        <v>1171.0790541448725</v>
      </c>
      <c r="IN230" s="15">
        <f t="shared" si="168"/>
        <v>1354.5014571204458</v>
      </c>
      <c r="IO230" s="15">
        <f t="shared" si="169"/>
        <v>1534.6524410252989</v>
      </c>
      <c r="IP230" s="15">
        <f t="shared" si="170"/>
        <v>1711.5669700746193</v>
      </c>
      <c r="IQ230" s="15">
        <f t="shared" si="171"/>
        <v>1885.2807469968054</v>
      </c>
      <c r="IR230" s="15">
        <f t="shared" si="172"/>
        <v>2053.9348993484423</v>
      </c>
      <c r="IS230" s="15">
        <f t="shared" si="173"/>
        <v>2217.6767948354686</v>
      </c>
      <c r="IT230" s="15">
        <f t="shared" si="174"/>
        <v>2376.6495089005425</v>
      </c>
      <c r="IU230" s="15">
        <f t="shared" si="175"/>
        <v>2530.9919497404203</v>
      </c>
      <c r="IV230" s="15">
        <f t="shared" si="176"/>
        <v>2680.8389796820493</v>
      </c>
      <c r="IW230" s="15">
        <f t="shared" si="177"/>
        <v>2826.3215330234366</v>
      </c>
      <c r="IX230" s="15">
        <f t="shared" si="178"/>
        <v>2967.5667304422591</v>
      </c>
      <c r="IY230" s="15">
        <f t="shared" si="179"/>
        <v>3104.697990072184</v>
      </c>
      <c r="IZ230" s="15">
        <f t="shared" si="180"/>
        <v>3237.8351353439557</v>
      </c>
      <c r="JA230" s="15">
        <f t="shared" si="181"/>
        <v>3367.0944996854814</v>
      </c>
      <c r="JB230" s="15">
        <f t="shared" si="182"/>
        <v>3492.5890281723996</v>
      </c>
      <c r="JC230" s="15">
        <f t="shared" si="183"/>
        <v>3614.4283762179512</v>
      </c>
      <c r="JD230" s="15">
        <f t="shared" si="184"/>
        <v>3732.7190053883896</v>
      </c>
      <c r="JE230" s="15">
        <f t="shared" si="185"/>
        <v>3847.5642764276504</v>
      </c>
      <c r="JF230" s="15">
        <f t="shared" si="186"/>
        <v>3959.0645395725637</v>
      </c>
    </row>
    <row r="231" spans="214:266" x14ac:dyDescent="0.35">
      <c r="HF231" s="76">
        <f t="shared" si="191"/>
        <v>-5.555555555555558E-2</v>
      </c>
      <c r="HG231" s="76">
        <f>$HG$75</f>
        <v>7.7777777777777793E-2</v>
      </c>
      <c r="HH231" s="37">
        <f>IF(C$11="x",Toimenpiteet!$E$115,HH128*(Satokasvi!$H$11/1000)+(Satokasvi!$E$28-Satokasvi!$E$7)+IF(C$8="x",Toimenpiteet!$E$29,0)+IF(C$9="x",Toimenpiteet!$E$60,0)+IF(C$10="x",Toimenpiteet!$E$88,0))/(1+$C$13)^HH$61</f>
        <v>204.75248711494675</v>
      </c>
      <c r="HI231" s="37">
        <f>IF(D$11="x",Toimenpiteet!$E$115,HI128*(Satokasvi!$H$11/1000)+(Satokasvi!$E$28-Satokasvi!$E$7)+IF(D$8="x",Toimenpiteet!$E$29,0)+IF(D$9="x",Toimenpiteet!$E$60,0)+IF(D$10="x",Toimenpiteet!$E$88,0))/(1+$C$13)^HI$61</f>
        <v>202.25082593511914</v>
      </c>
      <c r="HJ231" s="37">
        <f>IF(E$11="x",Toimenpiteet!$E$115,HJ128*(Satokasvi!$H$11/1000)+(Satokasvi!$E$28-Satokasvi!$E$7)+IF(E$8="x",Toimenpiteet!$E$29,0)+IF(E$9="x",Toimenpiteet!$E$60,0)+IF(E$10="x",Toimenpiteet!$E$88,0))/(1+$C$13)^HJ$61</f>
        <v>199.72119361994413</v>
      </c>
      <c r="HK231" s="37">
        <f>IF(F$11="x",Toimenpiteet!$E$115,HK128*(Satokasvi!$H$11/1000)+(Satokasvi!$E$28-Satokasvi!$E$7)+IF(F$8="x",Toimenpiteet!$E$29,0)+IF(F$9="x",Toimenpiteet!$E$60,0)+IF(F$10="x",Toimenpiteet!$E$88,0))/(1+$C$13)^HK$61</f>
        <v>197.16734180598158</v>
      </c>
      <c r="HL231" s="37">
        <f>IF(G$11="x",Toimenpiteet!$E$115,HL128*(Satokasvi!$H$11/1000)+(Satokasvi!$E$28-Satokasvi!$E$7)+IF(G$8="x",Toimenpiteet!$E$29,0)+IF(G$9="x",Toimenpiteet!$E$60,0)+IF(G$10="x",Toimenpiteet!$E$88,0))/(1+$C$13)^HL$61</f>
        <v>194.59282731678562</v>
      </c>
      <c r="HM231" s="37">
        <f>IF(H$11="x",Toimenpiteet!$E$115,HM128*(Satokasvi!$H$11/1000)+(Satokasvi!$E$28-Satokasvi!$E$7)+IF(H$8="x",Toimenpiteet!$E$29,0)+IF(H$9="x",Toimenpiteet!$E$60,0)+IF(H$10="x",Toimenpiteet!$E$88,0))/(1+$C$13)^HM$61</f>
        <v>192.00102032858595</v>
      </c>
      <c r="HN231" s="37">
        <f>IF(I$11="x",Toimenpiteet!$E$115,HN128*(Satokasvi!$H$11/1000)+(Satokasvi!$E$28-Satokasvi!$E$7)+IF(I$8="x",Toimenpiteet!$E$29,0)+IF(I$9="x",Toimenpiteet!$E$60,0)+IF(I$10="x",Toimenpiteet!$E$88,0))/(1+$C$13)^HN$61</f>
        <v>189.39511222556453</v>
      </c>
      <c r="HO231" s="37">
        <f>IF(J$11="x",Toimenpiteet!$E$115,HO128*(Satokasvi!$H$11/1000)+(Satokasvi!$E$28-Satokasvi!$E$7)+IF(J$8="x",Toimenpiteet!$E$29,0)+IF(J$9="x",Toimenpiteet!$E$60,0)+IF(J$10="x",Toimenpiteet!$E$88,0))/(1+$C$13)^HO$61</f>
        <v>186.77812315588366</v>
      </c>
      <c r="HP231" s="37">
        <f>IF(K$11="x",Toimenpiteet!$E$115,HP128*(Satokasvi!$H$11/1000)+(Satokasvi!$E$28-Satokasvi!$E$7)+IF(K$8="x",Toimenpiteet!$E$29,0)+IF(K$9="x",Toimenpiteet!$E$60,0)+IF(K$10="x",Toimenpiteet!$E$88,0))/(1+$C$13)^HP$61</f>
        <v>184.15290929923259</v>
      </c>
      <c r="HQ231" s="37">
        <f>IF(L$11="x",Toimenpiteet!$E$115,HQ128*(Satokasvi!$H$11/1000)+(Satokasvi!$E$28-Satokasvi!$E$7)+IF(L$8="x",Toimenpiteet!$E$29,0)+IF(L$9="x",Toimenpiteet!$E$60,0)+IF(L$10="x",Toimenpiteet!$E$88,0))/(1+$C$13)^HQ$61</f>
        <v>181.52216985628749</v>
      </c>
      <c r="HR231" s="37">
        <f>IF(M$11="x",Toimenpiteet!$E$115,HR128*(Satokasvi!$H$11/1000)+(Satokasvi!$E$28-Satokasvi!$E$7)+IF(M$8="x",Toimenpiteet!$E$29,0)+IF(M$9="x",Toimenpiteet!$E$60,0)+IF(M$10="x",Toimenpiteet!$E$88,0))/(1+$C$13)^HR$61</f>
        <v>176.23511636532766</v>
      </c>
      <c r="HS231" s="37">
        <f>IF(N$11="x",Toimenpiteet!$E$115,HS128*(Satokasvi!$H$11/1000)+(Satokasvi!$E$28-Satokasvi!$E$7)+IF(N$8="x",Toimenpiteet!$E$29,0)+IF(N$9="x",Toimenpiteet!$E$60,0)+IF(N$10="x",Toimenpiteet!$E$88,0))/(1+$C$13)^HS$61</f>
        <v>171.10205472361912</v>
      </c>
      <c r="HT231" s="37">
        <f>IF(O$11="x",Toimenpiteet!$E$115,HT128*(Satokasvi!$H$11/1000)+(Satokasvi!$E$28-Satokasvi!$E$7)+IF(O$8="x",Toimenpiteet!$E$29,0)+IF(O$9="x",Toimenpiteet!$E$60,0)+IF(O$10="x",Toimenpiteet!$E$88,0))/(1+$C$13)^HT$61</f>
        <v>166.11849973166906</v>
      </c>
      <c r="HU231" s="37">
        <f>IF(P$11="x",Toimenpiteet!$E$115,HU128*(Satokasvi!$H$11/1000)+(Satokasvi!$E$28-Satokasvi!$E$7)+IF(P$8="x",Toimenpiteet!$E$29,0)+IF(P$9="x",Toimenpiteet!$E$60,0)+IF(P$10="x",Toimenpiteet!$E$88,0))/(1+$C$13)^HU$61</f>
        <v>161.28009682686314</v>
      </c>
      <c r="HV231" s="37">
        <f>IF(Q$11="x",Toimenpiteet!$E$115,HV128*(Satokasvi!$H$11/1000)+(Satokasvi!$E$28-Satokasvi!$E$7)+IF(Q$8="x",Toimenpiteet!$E$29,0)+IF(Q$9="x",Toimenpiteet!$E$60,0)+IF(Q$10="x",Toimenpiteet!$E$88,0))/(1+$C$13)^HV$61</f>
        <v>156.58261827850788</v>
      </c>
      <c r="HW231" s="37">
        <f>IF(R$11="x",Toimenpiteet!$E$115,HW128*(Satokasvi!$H$11/1000)+(Satokasvi!$E$28-Satokasvi!$E$7)+IF(R$8="x",Toimenpiteet!$E$29,0)+IF(R$9="x",Toimenpiteet!$E$60,0)+IF(R$10="x",Toimenpiteet!$E$88,0))/(1+$C$13)^HW$61</f>
        <v>152.02195949369701</v>
      </c>
      <c r="HX231" s="37">
        <f>IF(S$11="x",Toimenpiteet!$E$115,HX128*(Satokasvi!$H$11/1000)+(Satokasvi!$E$28-Satokasvi!$E$7)+IF(S$8="x",Toimenpiteet!$E$29,0)+IF(S$9="x",Toimenpiteet!$E$60,0)+IF(S$10="x",Toimenpiteet!$E$88,0))/(1+$C$13)^HX$61</f>
        <v>147.5941354307738</v>
      </c>
      <c r="HY231" s="37">
        <f>IF(T$11="x",Toimenpiteet!$E$115,HY128*(Satokasvi!$H$11/1000)+(Satokasvi!$E$28-Satokasvi!$E$7)+IF(T$8="x",Toimenpiteet!$E$29,0)+IF(T$9="x",Toimenpiteet!$E$60,0)+IF(T$10="x",Toimenpiteet!$E$88,0))/(1+$C$13)^HY$61</f>
        <v>143.29527711725612</v>
      </c>
      <c r="HZ231" s="37">
        <f>IF(U$11="x",Toimenpiteet!$E$115,HZ128*(Satokasvi!$H$11/1000)+(Satokasvi!$E$28-Satokasvi!$E$7)+IF(U$8="x",Toimenpiteet!$E$29,0)+IF(U$9="x",Toimenpiteet!$E$60,0)+IF(U$10="x",Toimenpiteet!$E$88,0))/(1+$C$13)^HZ$61</f>
        <v>139.12162826918069</v>
      </c>
      <c r="IA231" s="37">
        <f>IF(V$11="x",Toimenpiteet!$E$115,IA128*(Satokasvi!$H$11/1000)+(Satokasvi!$E$28-Satokasvi!$E$7)+IF(V$8="x",Toimenpiteet!$E$29,0)+IF(V$9="x",Toimenpiteet!$E$60,0)+IF(V$10="x",Toimenpiteet!$E$88,0))/(1+$C$13)^IA$61</f>
        <v>135.06954200891329</v>
      </c>
      <c r="IB231" s="37">
        <f>IF(W$11="x",Toimenpiteet!$E$115,IB128*(Satokasvi!$H$11/1000)+(Satokasvi!$E$28-Satokasvi!$E$7)+IF(W$8="x",Toimenpiteet!$E$29,0)+IF(W$9="x",Toimenpiteet!$E$60,0)+IF(W$10="x",Toimenpiteet!$E$88,0))/(1+$C$13)^IB$61</f>
        <v>131.13547767855661</v>
      </c>
      <c r="IC231" s="37">
        <f>IF(X$11="x",Toimenpiteet!$E$115,IC128*(Satokasvi!$H$11/1000)+(Satokasvi!$E$28-Satokasvi!$E$7)+IF(X$8="x",Toimenpiteet!$E$29,0)+IF(X$9="x",Toimenpiteet!$E$60,0)+IF(X$10="x",Toimenpiteet!$E$88,0))/(1+$C$13)^IC$61</f>
        <v>127.31599774617146</v>
      </c>
      <c r="ID231" s="37">
        <f>IF(Y$11="x",Toimenpiteet!$E$115,ID128*(Satokasvi!$H$11/1000)+(Satokasvi!$E$28-Satokasvi!$E$7)+IF(Y$8="x",Toimenpiteet!$E$29,0)+IF(Y$9="x",Toimenpiteet!$E$60,0)+IF(Y$10="x",Toimenpiteet!$E$88,0))/(1+$C$13)^ID$61</f>
        <v>123.60776480210821</v>
      </c>
      <c r="IE231" s="37">
        <f>IF(Z$11="x",Toimenpiteet!$E$115,IE128*(Satokasvi!$H$11/1000)+(Satokasvi!$E$28-Satokasvi!$E$7)+IF(Z$8="x",Toimenpiteet!$E$29,0)+IF(Z$9="x",Toimenpiteet!$E$60,0)+IF(Z$10="x",Toimenpiteet!$E$88,0))/(1+$C$13)^IE$61</f>
        <v>120.00753864282352</v>
      </c>
      <c r="IF231" s="37">
        <f>IF(AA$11="x",Toimenpiteet!$E$115,IF128*(Satokasvi!$H$11/1000)+(Satokasvi!$E$28-Satokasvi!$E$7)+IF(AA$8="x",Toimenpiteet!$E$29,0)+IF(AA$9="x",Toimenpiteet!$E$60,0)+IF(AA$10="x",Toimenpiteet!$E$88,0))/(1+$C$13)^IF$61</f>
        <v>116.51217343963448</v>
      </c>
      <c r="IH231" s="15">
        <f t="shared" si="162"/>
        <v>204.75248711494675</v>
      </c>
      <c r="II231" s="15">
        <f t="shared" si="163"/>
        <v>407.00331305006591</v>
      </c>
      <c r="IJ231" s="15">
        <f t="shared" si="164"/>
        <v>606.72450667000999</v>
      </c>
      <c r="IK231" s="15">
        <f t="shared" si="165"/>
        <v>803.89184847599154</v>
      </c>
      <c r="IL231" s="15">
        <f t="shared" si="166"/>
        <v>998.48467579277713</v>
      </c>
      <c r="IM231" s="15">
        <f t="shared" si="167"/>
        <v>1190.4856961213632</v>
      </c>
      <c r="IN231" s="15">
        <f t="shared" si="168"/>
        <v>1379.8808083469278</v>
      </c>
      <c r="IO231" s="15">
        <f t="shared" si="169"/>
        <v>1566.6589315028114</v>
      </c>
      <c r="IP231" s="15">
        <f t="shared" si="170"/>
        <v>1750.8118408020439</v>
      </c>
      <c r="IQ231" s="15">
        <f t="shared" si="171"/>
        <v>1932.3340106583314</v>
      </c>
      <c r="IR231" s="15">
        <f t="shared" si="172"/>
        <v>2108.5691270236589</v>
      </c>
      <c r="IS231" s="15">
        <f t="shared" si="173"/>
        <v>2279.6711817472778</v>
      </c>
      <c r="IT231" s="15">
        <f t="shared" si="174"/>
        <v>2445.7896814789469</v>
      </c>
      <c r="IU231" s="15">
        <f t="shared" si="175"/>
        <v>2607.0697783058099</v>
      </c>
      <c r="IV231" s="15">
        <f t="shared" si="176"/>
        <v>2763.652396584318</v>
      </c>
      <c r="IW231" s="15">
        <f t="shared" si="177"/>
        <v>2915.6743560780151</v>
      </c>
      <c r="IX231" s="15">
        <f t="shared" si="178"/>
        <v>3063.2684915087889</v>
      </c>
      <c r="IY231" s="15">
        <f t="shared" si="179"/>
        <v>3206.5637686260452</v>
      </c>
      <c r="IZ231" s="15">
        <f t="shared" si="180"/>
        <v>3345.6853968952259</v>
      </c>
      <c r="JA231" s="15">
        <f t="shared" si="181"/>
        <v>3480.7549389041392</v>
      </c>
      <c r="JB231" s="15">
        <f t="shared" si="182"/>
        <v>3611.8904165826957</v>
      </c>
      <c r="JC231" s="15">
        <f t="shared" si="183"/>
        <v>3739.2064143288671</v>
      </c>
      <c r="JD231" s="15">
        <f t="shared" si="184"/>
        <v>3862.8141791309754</v>
      </c>
      <c r="JE231" s="15">
        <f t="shared" si="185"/>
        <v>3982.8217177737988</v>
      </c>
      <c r="JF231" s="15">
        <f t="shared" si="186"/>
        <v>4099.3338912134332</v>
      </c>
    </row>
    <row r="232" spans="214:266" x14ac:dyDescent="0.35">
      <c r="HF232" s="76">
        <f t="shared" si="191"/>
        <v>-5.555555555555558E-2</v>
      </c>
      <c r="HG232" s="76">
        <f>$HG$76</f>
        <v>0.10000000000000002</v>
      </c>
      <c r="HH232" s="37">
        <f>IF(C$11="x",Toimenpiteet!$E$115,HH129*(Satokasvi!$H$11/1000)+(Satokasvi!$E$28-Satokasvi!$E$7)+IF(C$8="x",Toimenpiteet!$E$29,0)+IF(C$9="x",Toimenpiteet!$E$60,0)+IF(C$10="x",Toimenpiteet!$E$88,0))/(1+$C$13)^HH$61</f>
        <v>205.77130528586841</v>
      </c>
      <c r="HI232" s="37">
        <f>IF(D$11="x",Toimenpiteet!$E$115,HI129*(Satokasvi!$H$11/1000)+(Satokasvi!$E$28-Satokasvi!$E$7)+IF(D$8="x",Toimenpiteet!$E$29,0)+IF(D$9="x",Toimenpiteet!$E$60,0)+IF(D$10="x",Toimenpiteet!$E$88,0))/(1+$C$13)^HI$61</f>
        <v>204.22911364564675</v>
      </c>
      <c r="HJ232" s="37">
        <f>IF(E$11="x",Toimenpiteet!$E$115,HJ129*(Satokasvi!$H$11/1000)+(Satokasvi!$E$28-Satokasvi!$E$7)+IF(E$8="x",Toimenpiteet!$E$29,0)+IF(E$9="x",Toimenpiteet!$E$60,0)+IF(E$10="x",Toimenpiteet!$E$88,0))/(1+$C$13)^HJ$61</f>
        <v>202.60219514013008</v>
      </c>
      <c r="HK232" s="37">
        <f>IF(F$11="x",Toimenpiteet!$E$115,HK129*(Satokasvi!$H$11/1000)+(Satokasvi!$E$28-Satokasvi!$E$7)+IF(F$8="x",Toimenpiteet!$E$29,0)+IF(F$9="x",Toimenpiteet!$E$60,0)+IF(F$10="x",Toimenpiteet!$E$88,0))/(1+$C$13)^HK$61</f>
        <v>200.89679361204742</v>
      </c>
      <c r="HL232" s="37">
        <f>IF(G$11="x",Toimenpiteet!$E$115,HL129*(Satokasvi!$H$11/1000)+(Satokasvi!$E$28-Satokasvi!$E$7)+IF(G$8="x",Toimenpiteet!$E$29,0)+IF(G$9="x",Toimenpiteet!$E$60,0)+IF(G$10="x",Toimenpiteet!$E$88,0))/(1+$C$13)^HL$61</f>
        <v>199.11886106201121</v>
      </c>
      <c r="HM232" s="37">
        <f>IF(H$11="x",Toimenpiteet!$E$115,HM129*(Satokasvi!$H$11/1000)+(Satokasvi!$E$28-Satokasvi!$E$7)+IF(H$8="x",Toimenpiteet!$E$29,0)+IF(H$9="x",Toimenpiteet!$E$60,0)+IF(H$10="x",Toimenpiteet!$E$88,0))/(1+$C$13)^HM$61</f>
        <v>197.27406935214975</v>
      </c>
      <c r="HN232" s="37">
        <f>IF(I$11="x",Toimenpiteet!$E$115,HN129*(Satokasvi!$H$11/1000)+(Satokasvi!$E$28-Satokasvi!$E$7)+IF(I$8="x",Toimenpiteet!$E$29,0)+IF(I$9="x",Toimenpiteet!$E$60,0)+IF(I$10="x",Toimenpiteet!$E$88,0))/(1+$C$13)^HN$61</f>
        <v>195.36782147555581</v>
      </c>
      <c r="HO232" s="37">
        <f>IF(J$11="x",Toimenpiteet!$E$115,HO129*(Satokasvi!$H$11/1000)+(Satokasvi!$E$28-Satokasvi!$E$7)+IF(J$8="x",Toimenpiteet!$E$29,0)+IF(J$9="x",Toimenpiteet!$E$60,0)+IF(J$10="x",Toimenpiteet!$E$88,0))/(1+$C$13)^HO$61</f>
        <v>193.40526240691426</v>
      </c>
      <c r="HP232" s="37">
        <f>IF(K$11="x",Toimenpiteet!$E$115,HP129*(Satokasvi!$H$11/1000)+(Satokasvi!$E$28-Satokasvi!$E$7)+IF(K$8="x",Toimenpiteet!$E$29,0)+IF(K$9="x",Toimenpiteet!$E$60,0)+IF(K$10="x",Toimenpiteet!$E$88,0))/(1+$C$13)^HP$61</f>
        <v>191.39128954914457</v>
      </c>
      <c r="HQ232" s="37">
        <f>IF(L$11="x",Toimenpiteet!$E$115,HQ129*(Satokasvi!$H$11/1000)+(Satokasvi!$E$28-Satokasvi!$E$7)+IF(L$8="x",Toimenpiteet!$E$29,0)+IF(L$9="x",Toimenpiteet!$E$60,0)+IF(L$10="x",Toimenpiteet!$E$88,0))/(1+$C$13)^HQ$61</f>
        <v>189.33056279038897</v>
      </c>
      <c r="HR232" s="37">
        <f>IF(M$11="x",Toimenpiteet!$E$115,HR129*(Satokasvi!$H$11/1000)+(Satokasvi!$E$28-Satokasvi!$E$7)+IF(M$8="x",Toimenpiteet!$E$29,0)+IF(M$9="x",Toimenpiteet!$E$60,0)+IF(M$10="x",Toimenpiteet!$E$88,0))/(1+$C$13)^HR$61</f>
        <v>183.81608037901842</v>
      </c>
      <c r="HS232" s="37">
        <f>IF(N$11="x",Toimenpiteet!$E$115,HS129*(Satokasvi!$H$11/1000)+(Satokasvi!$E$28-Satokasvi!$E$7)+IF(N$8="x",Toimenpiteet!$E$29,0)+IF(N$9="x",Toimenpiteet!$E$60,0)+IF(N$10="x",Toimenpiteet!$E$88,0))/(1+$C$13)^HS$61</f>
        <v>178.46221396021207</v>
      </c>
      <c r="HT232" s="37">
        <f>IF(O$11="x",Toimenpiteet!$E$115,HT129*(Satokasvi!$H$11/1000)+(Satokasvi!$E$28-Satokasvi!$E$7)+IF(O$8="x",Toimenpiteet!$E$29,0)+IF(O$9="x",Toimenpiteet!$E$60,0)+IF(O$10="x",Toimenpiteet!$E$88,0))/(1+$C$13)^HT$61</f>
        <v>173.26428539826418</v>
      </c>
      <c r="HU232" s="37">
        <f>IF(P$11="x",Toimenpiteet!$E$115,HU129*(Satokasvi!$H$11/1000)+(Satokasvi!$E$28-Satokasvi!$E$7)+IF(P$8="x",Toimenpiteet!$E$29,0)+IF(P$9="x",Toimenpiteet!$E$60,0)+IF(P$10="x",Toimenpiteet!$E$88,0))/(1+$C$13)^HU$61</f>
        <v>168.21775281384868</v>
      </c>
      <c r="HV232" s="37">
        <f>IF(Q$11="x",Toimenpiteet!$E$115,HV129*(Satokasvi!$H$11/1000)+(Satokasvi!$E$28-Satokasvi!$E$7)+IF(Q$8="x",Toimenpiteet!$E$29,0)+IF(Q$9="x",Toimenpiteet!$E$60,0)+IF(Q$10="x",Toimenpiteet!$E$88,0))/(1+$C$13)^HV$61</f>
        <v>163.31820661538706</v>
      </c>
      <c r="HW232" s="37">
        <f>IF(R$11="x",Toimenpiteet!$E$115,HW129*(Satokasvi!$H$11/1000)+(Satokasvi!$E$28-Satokasvi!$E$7)+IF(R$8="x",Toimenpiteet!$E$29,0)+IF(R$9="x",Toimenpiteet!$E$60,0)+IF(R$10="x",Toimenpiteet!$E$88,0))/(1+$C$13)^HW$61</f>
        <v>158.56136564600689</v>
      </c>
      <c r="HX232" s="37">
        <f>IF(S$11="x",Toimenpiteet!$E$115,HX129*(Satokasvi!$H$11/1000)+(Satokasvi!$E$28-Satokasvi!$E$7)+IF(S$8="x",Toimenpiteet!$E$29,0)+IF(S$9="x",Toimenpiteet!$E$60,0)+IF(S$10="x",Toimenpiteet!$E$88,0))/(1+$C$13)^HX$61</f>
        <v>153.94307344272514</v>
      </c>
      <c r="HY232" s="37">
        <f>IF(T$11="x",Toimenpiteet!$E$115,HY129*(Satokasvi!$H$11/1000)+(Satokasvi!$E$28-Satokasvi!$E$7)+IF(T$8="x",Toimenpiteet!$E$29,0)+IF(T$9="x",Toimenpiteet!$E$60,0)+IF(T$10="x",Toimenpiteet!$E$88,0))/(1+$C$13)^HY$61</f>
        <v>149.45929460458751</v>
      </c>
      <c r="HZ232" s="37">
        <f>IF(U$11="x",Toimenpiteet!$E$115,HZ129*(Satokasvi!$H$11/1000)+(Satokasvi!$E$28-Satokasvi!$E$7)+IF(U$8="x",Toimenpiteet!$E$29,0)+IF(U$9="x",Toimenpiteet!$E$60,0)+IF(U$10="x",Toimenpiteet!$E$88,0))/(1+$C$13)^HZ$61</f>
        <v>145.10611126658981</v>
      </c>
      <c r="IA232" s="37">
        <f>IF(V$11="x",Toimenpiteet!$E$115,IA129*(Satokasvi!$H$11/1000)+(Satokasvi!$E$28-Satokasvi!$E$7)+IF(V$8="x",Toimenpiteet!$E$29,0)+IF(V$9="x",Toimenpiteet!$E$60,0)+IF(V$10="x",Toimenpiteet!$E$88,0))/(1+$C$13)^IA$61</f>
        <v>140.87971967630079</v>
      </c>
      <c r="IB232" s="37">
        <f>IF(W$11="x",Toimenpiteet!$E$115,IB129*(Satokasvi!$H$11/1000)+(Satokasvi!$E$28-Satokasvi!$E$7)+IF(W$8="x",Toimenpiteet!$E$29,0)+IF(W$9="x",Toimenpiteet!$E$60,0)+IF(W$10="x",Toimenpiteet!$E$88,0))/(1+$C$13)^IB$61</f>
        <v>136.77642687019497</v>
      </c>
      <c r="IC232" s="37">
        <f>IF(X$11="x",Toimenpiteet!$E$115,IC129*(Satokasvi!$H$11/1000)+(Satokasvi!$E$28-Satokasvi!$E$7)+IF(X$8="x",Toimenpiteet!$E$29,0)+IF(X$9="x",Toimenpiteet!$E$60,0)+IF(X$10="x",Toimenpiteet!$E$88,0))/(1+$C$13)^IC$61</f>
        <v>132.79264744679122</v>
      </c>
      <c r="ID232" s="37">
        <f>IF(Y$11="x",Toimenpiteet!$E$115,ID129*(Satokasvi!$H$11/1000)+(Satokasvi!$E$28-Satokasvi!$E$7)+IF(Y$8="x",Toimenpiteet!$E$29,0)+IF(Y$9="x",Toimenpiteet!$E$60,0)+IF(Y$10="x",Toimenpiteet!$E$88,0))/(1+$C$13)^ID$61</f>
        <v>128.92490043377788</v>
      </c>
      <c r="IE232" s="37">
        <f>IF(Z$11="x",Toimenpiteet!$E$115,IE129*(Satokasvi!$H$11/1000)+(Satokasvi!$E$28-Satokasvi!$E$7)+IF(Z$8="x",Toimenpiteet!$E$29,0)+IF(Z$9="x",Toimenpiteet!$E$60,0)+IF(Z$10="x",Toimenpiteet!$E$88,0))/(1+$C$13)^IE$61</f>
        <v>125.1698062463863</v>
      </c>
      <c r="IF232" s="37">
        <f>IF(AA$11="x",Toimenpiteet!$E$115,IF129*(Satokasvi!$H$11/1000)+(Satokasvi!$E$28-Satokasvi!$E$7)+IF(AA$8="x",Toimenpiteet!$E$29,0)+IF(AA$9="x",Toimenpiteet!$E$60,0)+IF(AA$10="x",Toimenpiteet!$E$88,0))/(1+$C$13)^IF$61</f>
        <v>121.52408373435563</v>
      </c>
      <c r="IH232" s="15">
        <f t="shared" si="162"/>
        <v>205.77130528586841</v>
      </c>
      <c r="II232" s="15">
        <f t="shared" si="163"/>
        <v>410.00041893151513</v>
      </c>
      <c r="IJ232" s="15">
        <f t="shared" si="164"/>
        <v>612.60261407164523</v>
      </c>
      <c r="IK232" s="15">
        <f t="shared" si="165"/>
        <v>813.49940768369265</v>
      </c>
      <c r="IL232" s="15">
        <f t="shared" si="166"/>
        <v>1012.6182687457039</v>
      </c>
      <c r="IM232" s="15">
        <f t="shared" si="167"/>
        <v>1209.8923380978536</v>
      </c>
      <c r="IN232" s="15">
        <f t="shared" si="168"/>
        <v>1405.2601595734093</v>
      </c>
      <c r="IO232" s="15">
        <f t="shared" si="169"/>
        <v>1598.6654219803236</v>
      </c>
      <c r="IP232" s="15">
        <f t="shared" si="170"/>
        <v>1790.0567115294682</v>
      </c>
      <c r="IQ232" s="15">
        <f t="shared" si="171"/>
        <v>1979.3872743198572</v>
      </c>
      <c r="IR232" s="15">
        <f t="shared" si="172"/>
        <v>2163.2033546988755</v>
      </c>
      <c r="IS232" s="15">
        <f t="shared" si="173"/>
        <v>2341.6655686590875</v>
      </c>
      <c r="IT232" s="15">
        <f t="shared" si="174"/>
        <v>2514.9298540573518</v>
      </c>
      <c r="IU232" s="15">
        <f t="shared" si="175"/>
        <v>2683.1476068712004</v>
      </c>
      <c r="IV232" s="15">
        <f t="shared" si="176"/>
        <v>2846.4658134865876</v>
      </c>
      <c r="IW232" s="15">
        <f t="shared" si="177"/>
        <v>3005.0271791325945</v>
      </c>
      <c r="IX232" s="15">
        <f t="shared" si="178"/>
        <v>3158.9702525753196</v>
      </c>
      <c r="IY232" s="15">
        <f t="shared" si="179"/>
        <v>3308.4295471799069</v>
      </c>
      <c r="IZ232" s="15">
        <f t="shared" si="180"/>
        <v>3453.5356584464967</v>
      </c>
      <c r="JA232" s="15">
        <f t="shared" si="181"/>
        <v>3594.4153781227974</v>
      </c>
      <c r="JB232" s="15">
        <f t="shared" si="182"/>
        <v>3731.1918049929923</v>
      </c>
      <c r="JC232" s="15">
        <f t="shared" si="183"/>
        <v>3863.9844524397836</v>
      </c>
      <c r="JD232" s="15">
        <f t="shared" si="184"/>
        <v>3992.9093528735616</v>
      </c>
      <c r="JE232" s="15">
        <f t="shared" si="185"/>
        <v>4118.0791591199477</v>
      </c>
      <c r="JF232" s="15">
        <f t="shared" si="186"/>
        <v>4239.6032428543031</v>
      </c>
    </row>
    <row r="233" spans="214:266" x14ac:dyDescent="0.35">
      <c r="HF233" s="76">
        <f>HF223+($BI$6-$BI$5)/9</f>
        <v>5.5555555555555525E-2</v>
      </c>
      <c r="HG233" s="76">
        <f>$HG$67</f>
        <v>-0.1</v>
      </c>
      <c r="HH233" s="37">
        <f>IF(C$11="x",Toimenpiteet!$E$115,HH130*(Satokasvi!$H$11/1000)+(Satokasvi!$E$28-Satokasvi!$E$7)+IF(C$8="x",Toimenpiteet!$E$29,0)+IF(C$9="x",Toimenpiteet!$E$60,0)+IF(C$10="x",Toimenpiteet!$E$88,0))/(1+$C$13)^HH$61</f>
        <v>250</v>
      </c>
      <c r="HI233" s="37">
        <f>IF(D$11="x",Toimenpiteet!$E$115,HI130*(Satokasvi!$H$11/1000)+(Satokasvi!$E$28-Satokasvi!$E$7)+IF(D$8="x",Toimenpiteet!$E$29,0)+IF(D$9="x",Toimenpiteet!$E$60,0)+IF(D$10="x",Toimenpiteet!$E$88,0))/(1+$C$13)^HI$61</f>
        <v>237.74363485929146</v>
      </c>
      <c r="HJ233" s="37">
        <f>IF(E$11="x",Toimenpiteet!$E$115,HJ130*(Satokasvi!$H$11/1000)+(Satokasvi!$E$28-Satokasvi!$E$7)+IF(E$8="x",Toimenpiteet!$E$29,0)+IF(E$9="x",Toimenpiteet!$E$60,0)+IF(E$10="x",Toimenpiteet!$E$88,0))/(1+$C$13)^HJ$61</f>
        <v>225.98914865693303</v>
      </c>
      <c r="HK233" s="37">
        <f>IF(F$11="x",Toimenpiteet!$E$115,HK130*(Satokasvi!$H$11/1000)+(Satokasvi!$E$28-Satokasvi!$E$7)+IF(F$8="x",Toimenpiteet!$E$29,0)+IF(F$9="x",Toimenpiteet!$E$60,0)+IF(F$10="x",Toimenpiteet!$E$88,0))/(1+$C$13)^HK$61</f>
        <v>214.71770324629156</v>
      </c>
      <c r="HL233" s="37">
        <f>IF(G$11="x",Toimenpiteet!$E$115,HL130*(Satokasvi!$H$11/1000)+(Satokasvi!$E$28-Satokasvi!$E$7)+IF(G$8="x",Toimenpiteet!$E$29,0)+IF(G$9="x",Toimenpiteet!$E$60,0)+IF(G$10="x",Toimenpiteet!$E$88,0))/(1+$C$13)^HL$61</f>
        <v>203.9111320863677</v>
      </c>
      <c r="HM233" s="37">
        <f>IF(H$11="x",Toimenpiteet!$E$115,HM130*(Satokasvi!$H$11/1000)+(Satokasvi!$E$28-Satokasvi!$E$7)+IF(H$8="x",Toimenpiteet!$E$29,0)+IF(H$9="x",Toimenpiteet!$E$60,0)+IF(H$10="x",Toimenpiteet!$E$88,0))/(1+$C$13)^HM$61</f>
        <v>193.55191710022237</v>
      </c>
      <c r="HN233" s="37">
        <f>IF(I$11="x",Toimenpiteet!$E$115,HN130*(Satokasvi!$H$11/1000)+(Satokasvi!$E$28-Satokasvi!$E$7)+IF(I$8="x",Toimenpiteet!$E$29,0)+IF(I$9="x",Toimenpiteet!$E$60,0)+IF(I$10="x",Toimenpiteet!$E$88,0))/(1+$C$13)^HN$61</f>
        <v>183.62316631170737</v>
      </c>
      <c r="HO233" s="37">
        <f>IF(J$11="x",Toimenpiteet!$E$115,HO130*(Satokasvi!$H$11/1000)+(Satokasvi!$E$28-Satokasvi!$E$7)+IF(J$8="x",Toimenpiteet!$E$29,0)+IF(J$9="x",Toimenpiteet!$E$60,0)+IF(J$10="x",Toimenpiteet!$E$88,0))/(1+$C$13)^HO$61</f>
        <v>174.10859223479591</v>
      </c>
      <c r="HP233" s="37">
        <f>IF(K$11="x",Toimenpiteet!$E$115,HP130*(Satokasvi!$H$11/1000)+(Satokasvi!$E$28-Satokasvi!$E$7)+IF(K$8="x",Toimenpiteet!$E$29,0)+IF(K$9="x",Toimenpiteet!$E$60,0)+IF(K$10="x",Toimenpiteet!$E$88,0))/(1+$C$13)^HP$61</f>
        <v>164.99249099064195</v>
      </c>
      <c r="HQ233" s="37">
        <f>IF(L$11="x",Toimenpiteet!$E$115,HQ130*(Satokasvi!$H$11/1000)+(Satokasvi!$E$28-Satokasvi!$E$7)+IF(L$8="x",Toimenpiteet!$E$29,0)+IF(L$9="x",Toimenpiteet!$E$60,0)+IF(L$10="x",Toimenpiteet!$E$88,0))/(1+$C$13)^HQ$61</f>
        <v>156.25972212831238</v>
      </c>
      <c r="HR233" s="37">
        <f>IF(M$11="x",Toimenpiteet!$E$115,HR130*(Satokasvi!$H$11/1000)+(Satokasvi!$E$28-Satokasvi!$E$7)+IF(M$8="x",Toimenpiteet!$E$29,0)+IF(M$9="x",Toimenpiteet!$E$60,0)+IF(M$10="x",Toimenpiteet!$E$88,0))/(1+$C$13)^HR$61</f>
        <v>151.70846808574015</v>
      </c>
      <c r="HS233" s="37">
        <f>IF(N$11="x",Toimenpiteet!$E$115,HS130*(Satokasvi!$H$11/1000)+(Satokasvi!$E$28-Satokasvi!$E$7)+IF(N$8="x",Toimenpiteet!$E$29,0)+IF(N$9="x",Toimenpiteet!$E$60,0)+IF(N$10="x",Toimenpiteet!$E$88,0))/(1+$C$13)^HS$61</f>
        <v>147.28977484052444</v>
      </c>
      <c r="HT233" s="37">
        <f>IF(O$11="x",Toimenpiteet!$E$115,HT130*(Satokasvi!$H$11/1000)+(Satokasvi!$E$28-Satokasvi!$E$7)+IF(O$8="x",Toimenpiteet!$E$29,0)+IF(O$9="x",Toimenpiteet!$E$60,0)+IF(O$10="x",Toimenpiteet!$E$88,0))/(1+$C$13)^HT$61</f>
        <v>142.99978139856745</v>
      </c>
      <c r="HU233" s="37">
        <f>IF(P$11="x",Toimenpiteet!$E$115,HU130*(Satokasvi!$H$11/1000)+(Satokasvi!$E$28-Satokasvi!$E$7)+IF(P$8="x",Toimenpiteet!$E$29,0)+IF(P$9="x",Toimenpiteet!$E$60,0)+IF(P$10="x",Toimenpiteet!$E$88,0))/(1+$C$13)^HU$61</f>
        <v>138.83473922191013</v>
      </c>
      <c r="HV233" s="37">
        <f>IF(Q$11="x",Toimenpiteet!$E$115,HV130*(Satokasvi!$H$11/1000)+(Satokasvi!$E$28-Satokasvi!$E$7)+IF(Q$8="x",Toimenpiteet!$E$29,0)+IF(Q$9="x",Toimenpiteet!$E$60,0)+IF(Q$10="x",Toimenpiteet!$E$88,0))/(1+$C$13)^HV$61</f>
        <v>134.79100895331078</v>
      </c>
      <c r="HW233" s="37">
        <f>IF(R$11="x",Toimenpiteet!$E$115,HW130*(Satokasvi!$H$11/1000)+(Satokasvi!$E$28-Satokasvi!$E$7)+IF(R$8="x",Toimenpiteet!$E$29,0)+IF(R$9="x",Toimenpiteet!$E$60,0)+IF(R$10="x",Toimenpiteet!$E$88,0))/(1+$C$13)^HW$61</f>
        <v>130.86505723622409</v>
      </c>
      <c r="HX233" s="37">
        <f>IF(S$11="x",Toimenpiteet!$E$115,HX130*(Satokasvi!$H$11/1000)+(Satokasvi!$E$28-Satokasvi!$E$7)+IF(S$8="x",Toimenpiteet!$E$29,0)+IF(S$9="x",Toimenpiteet!$E$60,0)+IF(S$10="x",Toimenpiteet!$E$88,0))/(1+$C$13)^HX$61</f>
        <v>127.05345362740202</v>
      </c>
      <c r="HY233" s="37">
        <f>IF(T$11="x",Toimenpiteet!$E$115,HY130*(Satokasvi!$H$11/1000)+(Satokasvi!$E$28-Satokasvi!$E$7)+IF(T$8="x",Toimenpiteet!$E$29,0)+IF(T$9="x",Toimenpiteet!$E$60,0)+IF(T$10="x",Toimenpiteet!$E$88,0))/(1+$C$13)^HY$61</f>
        <v>123.35286759941944</v>
      </c>
      <c r="HZ233" s="37">
        <f>IF(U$11="x",Toimenpiteet!$E$115,HZ130*(Satokasvi!$H$11/1000)+(Satokasvi!$E$28-Satokasvi!$E$7)+IF(U$8="x",Toimenpiteet!$E$29,0)+IF(U$9="x",Toimenpiteet!$E$60,0)+IF(U$10="x",Toimenpiteet!$E$88,0))/(1+$C$13)^HZ$61</f>
        <v>119.76006563050431</v>
      </c>
      <c r="IA233" s="37">
        <f>IF(V$11="x",Toimenpiteet!$E$115,IA130*(Satokasvi!$H$11/1000)+(Satokasvi!$E$28-Satokasvi!$E$7)+IF(V$8="x",Toimenpiteet!$E$29,0)+IF(V$9="x",Toimenpiteet!$E$60,0)+IF(V$10="x",Toimenpiteet!$E$88,0))/(1+$C$13)^IA$61</f>
        <v>116.27190837913041</v>
      </c>
      <c r="IB233" s="37">
        <f>IF(W$11="x",Toimenpiteet!$E$115,IB130*(Satokasvi!$H$11/1000)+(Satokasvi!$E$28-Satokasvi!$E$7)+IF(W$8="x",Toimenpiteet!$E$29,0)+IF(W$9="x",Toimenpiteet!$E$60,0)+IF(W$10="x",Toimenpiteet!$E$88,0))/(1+$C$13)^IB$61</f>
        <v>112.88534794090332</v>
      </c>
      <c r="IC233" s="37">
        <f>IF(X$11="x",Toimenpiteet!$E$115,IC130*(Satokasvi!$H$11/1000)+(Satokasvi!$E$28-Satokasvi!$E$7)+IF(X$8="x",Toimenpiteet!$E$29,0)+IF(X$9="x",Toimenpiteet!$E$60,0)+IF(X$10="x",Toimenpiteet!$E$88,0))/(1+$C$13)^IC$61</f>
        <v>109.59742518534301</v>
      </c>
      <c r="ID233" s="37">
        <f>IF(Y$11="x",Toimenpiteet!$E$115,ID130*(Satokasvi!$H$11/1000)+(Satokasvi!$E$28-Satokasvi!$E$7)+IF(Y$8="x",Toimenpiteet!$E$29,0)+IF(Y$9="x",Toimenpiteet!$E$60,0)+IF(Y$10="x",Toimenpiteet!$E$88,0))/(1+$C$13)^ID$61</f>
        <v>106.40526717023593</v>
      </c>
      <c r="IE233" s="37">
        <f>IF(Z$11="x",Toimenpiteet!$E$115,IE130*(Satokasvi!$H$11/1000)+(Satokasvi!$E$28-Satokasvi!$E$7)+IF(Z$8="x",Toimenpiteet!$E$29,0)+IF(Z$9="x",Toimenpiteet!$E$60,0)+IF(Z$10="x",Toimenpiteet!$E$88,0))/(1+$C$13)^IE$61</f>
        <v>103.30608463129704</v>
      </c>
      <c r="IF233" s="37">
        <f>IF(AA$11="x",Toimenpiteet!$E$115,IF130*(Satokasvi!$H$11/1000)+(Satokasvi!$E$28-Satokasvi!$E$7)+IF(AA$8="x",Toimenpiteet!$E$29,0)+IF(AA$9="x",Toimenpiteet!$E$60,0)+IF(AA$10="x",Toimenpiteet!$E$88,0))/(1+$C$13)^IF$61</f>
        <v>100.29716954494859</v>
      </c>
      <c r="IH233" s="15">
        <f t="shared" si="162"/>
        <v>250</v>
      </c>
      <c r="II233" s="15">
        <f t="shared" si="163"/>
        <v>487.74363485929143</v>
      </c>
      <c r="IJ233" s="15">
        <f t="shared" si="164"/>
        <v>713.73278351622446</v>
      </c>
      <c r="IK233" s="15">
        <f t="shared" si="165"/>
        <v>928.45048676251599</v>
      </c>
      <c r="IL233" s="15">
        <f t="shared" si="166"/>
        <v>1132.3616188488836</v>
      </c>
      <c r="IM233" s="15">
        <f t="shared" si="167"/>
        <v>1325.9135359491061</v>
      </c>
      <c r="IN233" s="15">
        <f t="shared" si="168"/>
        <v>1509.5367022608134</v>
      </c>
      <c r="IO233" s="15">
        <f t="shared" si="169"/>
        <v>1683.6452944956093</v>
      </c>
      <c r="IP233" s="15">
        <f t="shared" si="170"/>
        <v>1848.6377854862512</v>
      </c>
      <c r="IQ233" s="15">
        <f t="shared" si="171"/>
        <v>2004.8975076145637</v>
      </c>
      <c r="IR233" s="15">
        <f t="shared" si="172"/>
        <v>2156.605975700304</v>
      </c>
      <c r="IS233" s="15">
        <f t="shared" si="173"/>
        <v>2303.8957505408284</v>
      </c>
      <c r="IT233" s="15">
        <f t="shared" si="174"/>
        <v>2446.8955319393958</v>
      </c>
      <c r="IU233" s="15">
        <f t="shared" si="175"/>
        <v>2585.7302711613061</v>
      </c>
      <c r="IV233" s="15">
        <f t="shared" si="176"/>
        <v>2720.5212801146167</v>
      </c>
      <c r="IW233" s="15">
        <f t="shared" si="177"/>
        <v>2851.3863373508407</v>
      </c>
      <c r="IX233" s="15">
        <f t="shared" si="178"/>
        <v>2978.4397909782429</v>
      </c>
      <c r="IY233" s="15">
        <f t="shared" si="179"/>
        <v>3101.7926585776622</v>
      </c>
      <c r="IZ233" s="15">
        <f t="shared" si="180"/>
        <v>3221.5527242081666</v>
      </c>
      <c r="JA233" s="15">
        <f t="shared" si="181"/>
        <v>3337.8246325872969</v>
      </c>
      <c r="JB233" s="15">
        <f t="shared" si="182"/>
        <v>3450.7099805282</v>
      </c>
      <c r="JC233" s="15">
        <f t="shared" si="183"/>
        <v>3560.3074057135432</v>
      </c>
      <c r="JD233" s="15">
        <f t="shared" si="184"/>
        <v>3666.7126728837793</v>
      </c>
      <c r="JE233" s="15">
        <f t="shared" si="185"/>
        <v>3770.0187575150762</v>
      </c>
      <c r="JF233" s="15">
        <f t="shared" si="186"/>
        <v>3870.3159270600249</v>
      </c>
    </row>
    <row r="234" spans="214:266" x14ac:dyDescent="0.35">
      <c r="HF234" s="76">
        <f t="shared" ref="HF234:HF242" si="192">HF233</f>
        <v>5.5555555555555525E-2</v>
      </c>
      <c r="HG234" s="76">
        <f>$HG$68</f>
        <v>-7.7777777777777779E-2</v>
      </c>
      <c r="HH234" s="37">
        <f>IF(C$11="x",Toimenpiteet!$E$115,HH131*(Satokasvi!$H$11/1000)+(Satokasvi!$E$28-Satokasvi!$E$7)+IF(C$8="x",Toimenpiteet!$E$29,0)+IF(C$9="x",Toimenpiteet!$E$60,0)+IF(C$10="x",Toimenpiteet!$E$88,0))/(1+$C$13)^HH$61</f>
        <v>251.13867913220676</v>
      </c>
      <c r="HI234" s="37">
        <f>IF(D$11="x",Toimenpiteet!$E$115,HI131*(Satokasvi!$H$11/1000)+(Satokasvi!$E$28-Satokasvi!$E$7)+IF(D$8="x",Toimenpiteet!$E$29,0)+IF(D$9="x",Toimenpiteet!$E$60,0)+IF(D$10="x",Toimenpiteet!$E$88,0))/(1+$C$13)^HI$61</f>
        <v>239.95466230046944</v>
      </c>
      <c r="HJ234" s="37">
        <f>IF(E$11="x",Toimenpiteet!$E$115,HJ131*(Satokasvi!$H$11/1000)+(Satokasvi!$E$28-Satokasvi!$E$7)+IF(E$8="x",Toimenpiteet!$E$29,0)+IF(E$9="x",Toimenpiteet!$E$60,0)+IF(E$10="x",Toimenpiteet!$E$88,0))/(1+$C$13)^HJ$61</f>
        <v>229.20909153243494</v>
      </c>
      <c r="HK234" s="37">
        <f>IF(F$11="x",Toimenpiteet!$E$115,HK131*(Satokasvi!$H$11/1000)+(Satokasvi!$E$28-Satokasvi!$E$7)+IF(F$8="x",Toimenpiteet!$E$29,0)+IF(F$9="x",Toimenpiteet!$E$60,0)+IF(F$10="x",Toimenpiteet!$E$88,0))/(1+$C$13)^HK$61</f>
        <v>218.88591408836515</v>
      </c>
      <c r="HL234" s="37">
        <f>IF(G$11="x",Toimenpiteet!$E$115,HL131*(Satokasvi!$H$11/1000)+(Satokasvi!$E$28-Satokasvi!$E$7)+IF(G$8="x",Toimenpiteet!$E$29,0)+IF(G$9="x",Toimenpiteet!$E$60,0)+IF(G$10="x",Toimenpiteet!$E$88,0))/(1+$C$13)^HL$61</f>
        <v>208.96964038985513</v>
      </c>
      <c r="HM234" s="37">
        <f>IF(H$11="x",Toimenpiteet!$E$115,HM131*(Satokasvi!$H$11/1000)+(Satokasvi!$E$28-Satokasvi!$E$7)+IF(H$8="x",Toimenpiteet!$E$29,0)+IF(H$9="x",Toimenpiteet!$E$60,0)+IF(H$10="x",Toimenpiteet!$E$88,0))/(1+$C$13)^HM$61</f>
        <v>199.44532483244072</v>
      </c>
      <c r="HN234" s="37">
        <f>IF(I$11="x",Toimenpiteet!$E$115,HN131*(Satokasvi!$H$11/1000)+(Satokasvi!$E$28-Satokasvi!$E$7)+IF(I$8="x",Toimenpiteet!$E$29,0)+IF(I$9="x",Toimenpiteet!$E$60,0)+IF(I$10="x",Toimenpiteet!$E$88,0))/(1+$C$13)^HN$61</f>
        <v>190.29854723816834</v>
      </c>
      <c r="HO234" s="37">
        <f>IF(J$11="x",Toimenpiteet!$E$115,HO131*(Satokasvi!$H$11/1000)+(Satokasvi!$E$28-Satokasvi!$E$7)+IF(J$8="x",Toimenpiteet!$E$29,0)+IF(J$9="x",Toimenpiteet!$E$60,0)+IF(J$10="x",Toimenpiteet!$E$88,0))/(1+$C$13)^HO$61</f>
        <v>181.51539492712422</v>
      </c>
      <c r="HP234" s="37">
        <f>IF(K$11="x",Toimenpiteet!$E$115,HP131*(Satokasvi!$H$11/1000)+(Satokasvi!$E$28-Satokasvi!$E$7)+IF(K$8="x",Toimenpiteet!$E$29,0)+IF(K$9="x",Toimenpiteet!$E$60,0)+IF(K$10="x",Toimenpiteet!$E$88,0))/(1+$C$13)^HP$61</f>
        <v>173.08244538760249</v>
      </c>
      <c r="HQ234" s="37">
        <f>IF(L$11="x",Toimenpiteet!$E$115,HQ131*(Satokasvi!$H$11/1000)+(Satokasvi!$E$28-Satokasvi!$E$7)+IF(L$8="x",Toimenpiteet!$E$29,0)+IF(L$9="x",Toimenpiteet!$E$60,0)+IF(L$10="x",Toimenpiteet!$E$88,0))/(1+$C$13)^HQ$61</f>
        <v>164.98674952524928</v>
      </c>
      <c r="HR234" s="37">
        <f>IF(M$11="x",Toimenpiteet!$E$115,HR131*(Satokasvi!$H$11/1000)+(Satokasvi!$E$28-Satokasvi!$E$7)+IF(M$8="x",Toimenpiteet!$E$29,0)+IF(M$9="x",Toimenpiteet!$E$60,0)+IF(M$10="x",Toimenpiteet!$E$88,0))/(1+$C$13)^HR$61</f>
        <v>160.18131021868862</v>
      </c>
      <c r="HS234" s="37">
        <f>IF(N$11="x",Toimenpiteet!$E$115,HS131*(Satokasvi!$H$11/1000)+(Satokasvi!$E$28-Satokasvi!$E$7)+IF(N$8="x",Toimenpiteet!$E$29,0)+IF(N$9="x",Toimenpiteet!$E$60,0)+IF(N$10="x",Toimenpiteet!$E$88,0))/(1+$C$13)^HS$61</f>
        <v>155.51583516377539</v>
      </c>
      <c r="HT234" s="37">
        <f>IF(O$11="x",Toimenpiteet!$E$115,HT131*(Satokasvi!$H$11/1000)+(Satokasvi!$E$28-Satokasvi!$E$7)+IF(O$8="x",Toimenpiteet!$E$29,0)+IF(O$9="x",Toimenpiteet!$E$60,0)+IF(O$10="x",Toimenpiteet!$E$88,0))/(1+$C$13)^HT$61</f>
        <v>150.98624773182075</v>
      </c>
      <c r="HU234" s="37">
        <f>IF(P$11="x",Toimenpiteet!$E$115,HU131*(Satokasvi!$H$11/1000)+(Satokasvi!$E$28-Satokasvi!$E$7)+IF(P$8="x",Toimenpiteet!$E$29,0)+IF(P$9="x",Toimenpiteet!$E$60,0)+IF(P$10="x",Toimenpiteet!$E$88,0))/(1+$C$13)^HU$61</f>
        <v>146.58859003089393</v>
      </c>
      <c r="HV234" s="37">
        <f>IF(Q$11="x",Toimenpiteet!$E$115,HV131*(Satokasvi!$H$11/1000)+(Satokasvi!$E$28-Satokasvi!$E$7)+IF(Q$8="x",Toimenpiteet!$E$29,0)+IF(Q$9="x",Toimenpiteet!$E$60,0)+IF(Q$10="x",Toimenpiteet!$E$88,0))/(1+$C$13)^HV$61</f>
        <v>142.31901944746983</v>
      </c>
      <c r="HW234" s="37">
        <f>IF(R$11="x",Toimenpiteet!$E$115,HW131*(Satokasvi!$H$11/1000)+(Satokasvi!$E$28-Satokasvi!$E$7)+IF(R$8="x",Toimenpiteet!$E$29,0)+IF(R$9="x",Toimenpiteet!$E$60,0)+IF(R$10="x",Toimenpiteet!$E$88,0))/(1+$C$13)^HW$61</f>
        <v>138.17380528880568</v>
      </c>
      <c r="HX234" s="37">
        <f>IF(S$11="x",Toimenpiteet!$E$115,HX131*(Satokasvi!$H$11/1000)+(Satokasvi!$E$28-Satokasvi!$E$7)+IF(S$8="x",Toimenpiteet!$E$29,0)+IF(S$9="x",Toimenpiteet!$E$60,0)+IF(S$10="x",Toimenpiteet!$E$88,0))/(1+$C$13)^HX$61</f>
        <v>134.14932552311231</v>
      </c>
      <c r="HY234" s="37">
        <f>IF(T$11="x",Toimenpiteet!$E$115,HY131*(Satokasvi!$H$11/1000)+(Satokasvi!$E$28-Satokasvi!$E$7)+IF(T$8="x",Toimenpiteet!$E$29,0)+IF(T$9="x",Toimenpiteet!$E$60,0)+IF(T$10="x",Toimenpiteet!$E$88,0))/(1+$C$13)^HY$61</f>
        <v>130.24206361467213</v>
      </c>
      <c r="HZ234" s="37">
        <f>IF(U$11="x",Toimenpiteet!$E$115,HZ131*(Satokasvi!$H$11/1000)+(Satokasvi!$E$28-Satokasvi!$E$7)+IF(U$8="x",Toimenpiteet!$E$29,0)+IF(U$9="x",Toimenpiteet!$E$60,0)+IF(U$10="x",Toimenpiteet!$E$88,0))/(1+$C$13)^HZ$61</f>
        <v>126.44860545113801</v>
      </c>
      <c r="IA234" s="37">
        <f>IF(V$11="x",Toimenpiteet!$E$115,IA131*(Satokasvi!$H$11/1000)+(Satokasvi!$E$28-Satokasvi!$E$7)+IF(V$8="x",Toimenpiteet!$E$29,0)+IF(V$9="x",Toimenpiteet!$E$60,0)+IF(V$10="x",Toimenpiteet!$E$88,0))/(1+$C$13)^IA$61</f>
        <v>122.76563636032817</v>
      </c>
      <c r="IB234" s="37">
        <f>IF(W$11="x",Toimenpiteet!$E$115,IB131*(Satokasvi!$H$11/1000)+(Satokasvi!$E$28-Satokasvi!$E$7)+IF(W$8="x",Toimenpiteet!$E$29,0)+IF(W$9="x",Toimenpiteet!$E$60,0)+IF(W$10="x",Toimenpiteet!$E$88,0))/(1+$C$13)^IB$61</f>
        <v>119.18993821391086</v>
      </c>
      <c r="IC234" s="37">
        <f>IF(X$11="x",Toimenpiteet!$E$115,IC131*(Satokasvi!$H$11/1000)+(Satokasvi!$E$28-Satokasvi!$E$7)+IF(X$8="x",Toimenpiteet!$E$29,0)+IF(X$9="x",Toimenpiteet!$E$60,0)+IF(X$10="x",Toimenpiteet!$E$88,0))/(1+$C$13)^IC$61</f>
        <v>115.71838661544743</v>
      </c>
      <c r="ID234" s="37">
        <f>IF(Y$11="x",Toimenpiteet!$E$115,ID131*(Satokasvi!$H$11/1000)+(Satokasvi!$E$28-Satokasvi!$E$7)+IF(Y$8="x",Toimenpiteet!$E$29,0)+IF(Y$9="x",Toimenpiteet!$E$60,0)+IF(Y$10="x",Toimenpiteet!$E$88,0))/(1+$C$13)^ID$61</f>
        <v>112.3479481703373</v>
      </c>
      <c r="IE234" s="37">
        <f>IF(Z$11="x",Toimenpiteet!$E$115,IE131*(Satokasvi!$H$11/1000)+(Satokasvi!$E$28-Satokasvi!$E$7)+IF(Z$8="x",Toimenpiteet!$E$29,0)+IF(Z$9="x",Toimenpiteet!$E$60,0)+IF(Z$10="x",Toimenpiteet!$E$88,0))/(1+$C$13)^IE$61</f>
        <v>109.07567783527895</v>
      </c>
      <c r="IF234" s="37">
        <f>IF(AA$11="x",Toimenpiteet!$E$115,IF131*(Satokasvi!$H$11/1000)+(Satokasvi!$E$28-Satokasvi!$E$7)+IF(AA$8="x",Toimenpiteet!$E$29,0)+IF(AA$9="x",Toimenpiteet!$E$60,0)+IF(AA$10="x",Toimenpiteet!$E$88,0))/(1+$C$13)^IF$61</f>
        <v>105.89871634493102</v>
      </c>
      <c r="IH234" s="15">
        <f t="shared" si="162"/>
        <v>251.13867913220676</v>
      </c>
      <c r="II234" s="15">
        <f t="shared" si="163"/>
        <v>491.0933414326762</v>
      </c>
      <c r="IJ234" s="15">
        <f t="shared" si="164"/>
        <v>720.30243296511117</v>
      </c>
      <c r="IK234" s="15">
        <f t="shared" si="165"/>
        <v>939.18834705347626</v>
      </c>
      <c r="IL234" s="15">
        <f t="shared" si="166"/>
        <v>1148.1579874433314</v>
      </c>
      <c r="IM234" s="15">
        <f t="shared" si="167"/>
        <v>1347.6033122757722</v>
      </c>
      <c r="IN234" s="15">
        <f t="shared" si="168"/>
        <v>1537.9018595139405</v>
      </c>
      <c r="IO234" s="15">
        <f t="shared" si="169"/>
        <v>1719.4172544410646</v>
      </c>
      <c r="IP234" s="15">
        <f t="shared" si="170"/>
        <v>1892.4996998286672</v>
      </c>
      <c r="IQ234" s="15">
        <f t="shared" si="171"/>
        <v>2057.4864493539167</v>
      </c>
      <c r="IR234" s="15">
        <f t="shared" si="172"/>
        <v>2217.6677595726051</v>
      </c>
      <c r="IS234" s="15">
        <f t="shared" si="173"/>
        <v>2373.1835947363807</v>
      </c>
      <c r="IT234" s="15">
        <f t="shared" si="174"/>
        <v>2524.1698424682013</v>
      </c>
      <c r="IU234" s="15">
        <f t="shared" si="175"/>
        <v>2670.7584324990953</v>
      </c>
      <c r="IV234" s="15">
        <f t="shared" si="176"/>
        <v>2813.0774519465649</v>
      </c>
      <c r="IW234" s="15">
        <f t="shared" si="177"/>
        <v>2951.2512572353708</v>
      </c>
      <c r="IX234" s="15">
        <f t="shared" si="178"/>
        <v>3085.4005827584829</v>
      </c>
      <c r="IY234" s="15">
        <f t="shared" si="179"/>
        <v>3215.642646373155</v>
      </c>
      <c r="IZ234" s="15">
        <f t="shared" si="180"/>
        <v>3342.0912518242931</v>
      </c>
      <c r="JA234" s="15">
        <f t="shared" si="181"/>
        <v>3464.8568881846213</v>
      </c>
      <c r="JB234" s="15">
        <f t="shared" si="182"/>
        <v>3584.0468263985322</v>
      </c>
      <c r="JC234" s="15">
        <f t="shared" si="183"/>
        <v>3699.7652130139795</v>
      </c>
      <c r="JD234" s="15">
        <f t="shared" si="184"/>
        <v>3812.1131611843166</v>
      </c>
      <c r="JE234" s="15">
        <f t="shared" si="185"/>
        <v>3921.1888390195954</v>
      </c>
      <c r="JF234" s="15">
        <f t="shared" si="186"/>
        <v>4027.0875553645265</v>
      </c>
    </row>
    <row r="235" spans="214:266" x14ac:dyDescent="0.35">
      <c r="HF235" s="76">
        <f t="shared" si="192"/>
        <v>5.5555555555555525E-2</v>
      </c>
      <c r="HG235" s="76">
        <f>$HG$69</f>
        <v>-5.5555555555555552E-2</v>
      </c>
      <c r="HH235" s="37">
        <f>IF(C$11="x",Toimenpiteet!$E$115,HH132*(Satokasvi!$H$11/1000)+(Satokasvi!$E$28-Satokasvi!$E$7)+IF(C$8="x",Toimenpiteet!$E$29,0)+IF(C$9="x",Toimenpiteet!$E$60,0)+IF(C$10="x",Toimenpiteet!$E$88,0))/(1+$C$13)^HH$61</f>
        <v>252.27735826441344</v>
      </c>
      <c r="HI235" s="37">
        <f>IF(D$11="x",Toimenpiteet!$E$115,HI132*(Satokasvi!$H$11/1000)+(Satokasvi!$E$28-Satokasvi!$E$7)+IF(D$8="x",Toimenpiteet!$E$29,0)+IF(D$9="x",Toimenpiteet!$E$60,0)+IF(D$10="x",Toimenpiteet!$E$88,0))/(1+$C$13)^HI$61</f>
        <v>242.16568974164733</v>
      </c>
      <c r="HJ235" s="37">
        <f>IF(E$11="x",Toimenpiteet!$E$115,HJ132*(Satokasvi!$H$11/1000)+(Satokasvi!$E$28-Satokasvi!$E$7)+IF(E$8="x",Toimenpiteet!$E$29,0)+IF(E$9="x",Toimenpiteet!$E$60,0)+IF(E$10="x",Toimenpiteet!$E$88,0))/(1+$C$13)^HJ$61</f>
        <v>232.42903440793688</v>
      </c>
      <c r="HK235" s="37">
        <f>IF(F$11="x",Toimenpiteet!$E$115,HK132*(Satokasvi!$H$11/1000)+(Satokasvi!$E$28-Satokasvi!$E$7)+IF(F$8="x",Toimenpiteet!$E$29,0)+IF(F$9="x",Toimenpiteet!$E$60,0)+IF(F$10="x",Toimenpiteet!$E$88,0))/(1+$C$13)^HK$61</f>
        <v>223.05412493043875</v>
      </c>
      <c r="HL235" s="37">
        <f>IF(G$11="x",Toimenpiteet!$E$115,HL132*(Satokasvi!$H$11/1000)+(Satokasvi!$E$28-Satokasvi!$E$7)+IF(G$8="x",Toimenpiteet!$E$29,0)+IF(G$9="x",Toimenpiteet!$E$60,0)+IF(G$10="x",Toimenpiteet!$E$88,0))/(1+$C$13)^HL$61</f>
        <v>214.02814869334259</v>
      </c>
      <c r="HM235" s="37">
        <f>IF(H$11="x",Toimenpiteet!$E$115,HM132*(Satokasvi!$H$11/1000)+(Satokasvi!$E$28-Satokasvi!$E$7)+IF(H$8="x",Toimenpiteet!$E$29,0)+IF(H$9="x",Toimenpiteet!$E$60,0)+IF(H$10="x",Toimenpiteet!$E$88,0))/(1+$C$13)^HM$61</f>
        <v>205.33873256465901</v>
      </c>
      <c r="HN235" s="37">
        <f>IF(I$11="x",Toimenpiteet!$E$115,HN132*(Satokasvi!$H$11/1000)+(Satokasvi!$E$28-Satokasvi!$E$7)+IF(I$8="x",Toimenpiteet!$E$29,0)+IF(I$9="x",Toimenpiteet!$E$60,0)+IF(I$10="x",Toimenpiteet!$E$88,0))/(1+$C$13)^HN$61</f>
        <v>196.9739281646292</v>
      </c>
      <c r="HO235" s="37">
        <f>IF(J$11="x",Toimenpiteet!$E$115,HO132*(Satokasvi!$H$11/1000)+(Satokasvi!$E$28-Satokasvi!$E$7)+IF(J$8="x",Toimenpiteet!$E$29,0)+IF(J$9="x",Toimenpiteet!$E$60,0)+IF(J$10="x",Toimenpiteet!$E$88,0))/(1+$C$13)^HO$61</f>
        <v>188.92219761945242</v>
      </c>
      <c r="HP235" s="37">
        <f>IF(K$11="x",Toimenpiteet!$E$115,HP132*(Satokasvi!$H$11/1000)+(Satokasvi!$E$28-Satokasvi!$E$7)+IF(K$8="x",Toimenpiteet!$E$29,0)+IF(K$9="x",Toimenpiteet!$E$60,0)+IF(K$10="x",Toimenpiteet!$E$88,0))/(1+$C$13)^HP$61</f>
        <v>181.17239978456294</v>
      </c>
      <c r="HQ235" s="37">
        <f>IF(L$11="x",Toimenpiteet!$E$115,HQ132*(Satokasvi!$H$11/1000)+(Satokasvi!$E$28-Satokasvi!$E$7)+IF(L$8="x",Toimenpiteet!$E$29,0)+IF(L$9="x",Toimenpiteet!$E$60,0)+IF(L$10="x",Toimenpiteet!$E$88,0))/(1+$C$13)^HQ$61</f>
        <v>173.7137769221861</v>
      </c>
      <c r="HR235" s="37">
        <f>IF(M$11="x",Toimenpiteet!$E$115,HR132*(Satokasvi!$H$11/1000)+(Satokasvi!$E$28-Satokasvi!$E$7)+IF(M$8="x",Toimenpiteet!$E$29,0)+IF(M$9="x",Toimenpiteet!$E$60,0)+IF(M$10="x",Toimenpiteet!$E$88,0))/(1+$C$13)^HR$61</f>
        <v>168.65415235163698</v>
      </c>
      <c r="HS235" s="37">
        <f>IF(N$11="x",Toimenpiteet!$E$115,HS132*(Satokasvi!$H$11/1000)+(Satokasvi!$E$28-Satokasvi!$E$7)+IF(N$8="x",Toimenpiteet!$E$29,0)+IF(N$9="x",Toimenpiteet!$E$60,0)+IF(N$10="x",Toimenpiteet!$E$88,0))/(1+$C$13)^HS$61</f>
        <v>163.74189548702623</v>
      </c>
      <c r="HT235" s="37">
        <f>IF(O$11="x",Toimenpiteet!$E$115,HT132*(Satokasvi!$H$11/1000)+(Satokasvi!$E$28-Satokasvi!$E$7)+IF(O$8="x",Toimenpiteet!$E$29,0)+IF(O$9="x",Toimenpiteet!$E$60,0)+IF(O$10="x",Toimenpiteet!$E$88,0))/(1+$C$13)^HT$61</f>
        <v>158.97271406507403</v>
      </c>
      <c r="HU235" s="37">
        <f>IF(P$11="x",Toimenpiteet!$E$115,HU132*(Satokasvi!$H$11/1000)+(Satokasvi!$E$28-Satokasvi!$E$7)+IF(P$8="x",Toimenpiteet!$E$29,0)+IF(P$9="x",Toimenpiteet!$E$60,0)+IF(P$10="x",Toimenpiteet!$E$88,0))/(1+$C$13)^HU$61</f>
        <v>154.34244083987767</v>
      </c>
      <c r="HV235" s="37">
        <f>IF(Q$11="x",Toimenpiteet!$E$115,HV132*(Satokasvi!$H$11/1000)+(Satokasvi!$E$28-Satokasvi!$E$7)+IF(Q$8="x",Toimenpiteet!$E$29,0)+IF(Q$9="x",Toimenpiteet!$E$60,0)+IF(Q$10="x",Toimenpiteet!$E$88,0))/(1+$C$13)^HV$61</f>
        <v>149.84702994162879</v>
      </c>
      <c r="HW235" s="37">
        <f>IF(R$11="x",Toimenpiteet!$E$115,HW132*(Satokasvi!$H$11/1000)+(Satokasvi!$E$28-Satokasvi!$E$7)+IF(R$8="x",Toimenpiteet!$E$29,0)+IF(R$9="x",Toimenpiteet!$E$60,0)+IF(R$10="x",Toimenpiteet!$E$88,0))/(1+$C$13)^HW$61</f>
        <v>145.48255334138722</v>
      </c>
      <c r="HX235" s="37">
        <f>IF(S$11="x",Toimenpiteet!$E$115,HX132*(Satokasvi!$H$11/1000)+(Satokasvi!$E$28-Satokasvi!$E$7)+IF(S$8="x",Toimenpiteet!$E$29,0)+IF(S$9="x",Toimenpiteet!$E$60,0)+IF(S$10="x",Toimenpiteet!$E$88,0))/(1+$C$13)^HX$61</f>
        <v>141.24519741882253</v>
      </c>
      <c r="HY235" s="37">
        <f>IF(T$11="x",Toimenpiteet!$E$115,HY132*(Satokasvi!$H$11/1000)+(Satokasvi!$E$28-Satokasvi!$E$7)+IF(T$8="x",Toimenpiteet!$E$29,0)+IF(T$9="x",Toimenpiteet!$E$60,0)+IF(T$10="x",Toimenpiteet!$E$88,0))/(1+$C$13)^HY$61</f>
        <v>137.13125962992478</v>
      </c>
      <c r="HZ235" s="37">
        <f>IF(U$11="x",Toimenpiteet!$E$115,HZ132*(Satokasvi!$H$11/1000)+(Satokasvi!$E$28-Satokasvi!$E$7)+IF(U$8="x",Toimenpiteet!$E$29,0)+IF(U$9="x",Toimenpiteet!$E$60,0)+IF(U$10="x",Toimenpiteet!$E$88,0))/(1+$C$13)^HZ$61</f>
        <v>133.13714527177163</v>
      </c>
      <c r="IA235" s="37">
        <f>IF(V$11="x",Toimenpiteet!$E$115,IA132*(Satokasvi!$H$11/1000)+(Satokasvi!$E$28-Satokasvi!$E$7)+IF(V$8="x",Toimenpiteet!$E$29,0)+IF(V$9="x",Toimenpiteet!$E$60,0)+IF(V$10="x",Toimenpiteet!$E$88,0))/(1+$C$13)^IA$61</f>
        <v>129.25936434152587</v>
      </c>
      <c r="IB235" s="37">
        <f>IF(W$11="x",Toimenpiteet!$E$115,IB132*(Satokasvi!$H$11/1000)+(Satokasvi!$E$28-Satokasvi!$E$7)+IF(W$8="x",Toimenpiteet!$E$29,0)+IF(W$9="x",Toimenpiteet!$E$60,0)+IF(W$10="x",Toimenpiteet!$E$88,0))/(1+$C$13)^IB$61</f>
        <v>125.49452848691833</v>
      </c>
      <c r="IC235" s="37">
        <f>IF(X$11="x",Toimenpiteet!$E$115,IC132*(Satokasvi!$H$11/1000)+(Satokasvi!$E$28-Satokasvi!$E$7)+IF(X$8="x",Toimenpiteet!$E$29,0)+IF(X$9="x",Toimenpiteet!$E$60,0)+IF(X$10="x",Toimenpiteet!$E$88,0))/(1+$C$13)^IC$61</f>
        <v>121.83934804555177</v>
      </c>
      <c r="ID235" s="37">
        <f>IF(Y$11="x",Toimenpiteet!$E$115,ID132*(Satokasvi!$H$11/1000)+(Satokasvi!$E$28-Satokasvi!$E$7)+IF(Y$8="x",Toimenpiteet!$E$29,0)+IF(Y$9="x",Toimenpiteet!$E$60,0)+IF(Y$10="x",Toimenpiteet!$E$88,0))/(1+$C$13)^ID$61</f>
        <v>118.29062917043861</v>
      </c>
      <c r="IE235" s="37">
        <f>IF(Z$11="x",Toimenpiteet!$E$115,IE132*(Satokasvi!$H$11/1000)+(Satokasvi!$E$28-Satokasvi!$E$7)+IF(Z$8="x",Toimenpiteet!$E$29,0)+IF(Z$9="x",Toimenpiteet!$E$60,0)+IF(Z$10="x",Toimenpiteet!$E$88,0))/(1+$C$13)^IE$61</f>
        <v>114.84527103926079</v>
      </c>
      <c r="IF235" s="37">
        <f>IF(AA$11="x",Toimenpiteet!$E$115,IF132*(Satokasvi!$H$11/1000)+(Satokasvi!$E$28-Satokasvi!$E$7)+IF(AA$8="x",Toimenpiteet!$E$29,0)+IF(AA$9="x",Toimenpiteet!$E$60,0)+IF(AA$10="x",Toimenpiteet!$E$88,0))/(1+$C$13)^IF$61</f>
        <v>111.50026314491339</v>
      </c>
      <c r="IH235" s="15">
        <f t="shared" si="162"/>
        <v>252.27735826441344</v>
      </c>
      <c r="II235" s="15">
        <f t="shared" si="163"/>
        <v>494.44304800606074</v>
      </c>
      <c r="IJ235" s="15">
        <f t="shared" si="164"/>
        <v>726.87208241399765</v>
      </c>
      <c r="IK235" s="15">
        <f t="shared" si="165"/>
        <v>949.92620734443642</v>
      </c>
      <c r="IL235" s="15">
        <f t="shared" si="166"/>
        <v>1163.954356037779</v>
      </c>
      <c r="IM235" s="15">
        <f t="shared" si="167"/>
        <v>1369.293088602438</v>
      </c>
      <c r="IN235" s="15">
        <f t="shared" si="168"/>
        <v>1566.2670167670672</v>
      </c>
      <c r="IO235" s="15">
        <f t="shared" si="169"/>
        <v>1755.1892143865196</v>
      </c>
      <c r="IP235" s="15">
        <f t="shared" si="170"/>
        <v>1936.3616141710825</v>
      </c>
      <c r="IQ235" s="15">
        <f t="shared" si="171"/>
        <v>2110.0753910932685</v>
      </c>
      <c r="IR235" s="15">
        <f t="shared" si="172"/>
        <v>2278.7295434449056</v>
      </c>
      <c r="IS235" s="15">
        <f t="shared" si="173"/>
        <v>2442.471438931932</v>
      </c>
      <c r="IT235" s="15">
        <f t="shared" si="174"/>
        <v>2601.4441529970059</v>
      </c>
      <c r="IU235" s="15">
        <f t="shared" si="175"/>
        <v>2755.7865938368836</v>
      </c>
      <c r="IV235" s="15">
        <f t="shared" si="176"/>
        <v>2905.6336237785126</v>
      </c>
      <c r="IW235" s="15">
        <f t="shared" si="177"/>
        <v>3051.1161771198999</v>
      </c>
      <c r="IX235" s="15">
        <f t="shared" si="178"/>
        <v>3192.3613745387224</v>
      </c>
      <c r="IY235" s="15">
        <f t="shared" si="179"/>
        <v>3329.4926341686473</v>
      </c>
      <c r="IZ235" s="15">
        <f t="shared" si="180"/>
        <v>3462.629779440419</v>
      </c>
      <c r="JA235" s="15">
        <f t="shared" si="181"/>
        <v>3591.8891437819448</v>
      </c>
      <c r="JB235" s="15">
        <f t="shared" si="182"/>
        <v>3717.3836722688629</v>
      </c>
      <c r="JC235" s="15">
        <f t="shared" si="183"/>
        <v>3839.2230203144145</v>
      </c>
      <c r="JD235" s="15">
        <f t="shared" si="184"/>
        <v>3957.513649484853</v>
      </c>
      <c r="JE235" s="15">
        <f t="shared" si="185"/>
        <v>4072.3589205241137</v>
      </c>
      <c r="JF235" s="15">
        <f t="shared" si="186"/>
        <v>4183.8591836690275</v>
      </c>
    </row>
    <row r="236" spans="214:266" x14ac:dyDescent="0.35">
      <c r="HF236" s="76">
        <f t="shared" si="192"/>
        <v>5.5555555555555525E-2</v>
      </c>
      <c r="HG236" s="76">
        <f>$HG$70</f>
        <v>-3.3333333333333326E-2</v>
      </c>
      <c r="HH236" s="37">
        <f>IF(C$11="x",Toimenpiteet!$E$115,HH133*(Satokasvi!$H$11/1000)+(Satokasvi!$E$28-Satokasvi!$E$7)+IF(C$8="x",Toimenpiteet!$E$29,0)+IF(C$9="x",Toimenpiteet!$E$60,0)+IF(C$10="x",Toimenpiteet!$E$88,0))/(1+$C$13)^HH$61</f>
        <v>253.41603739661997</v>
      </c>
      <c r="HI236" s="37">
        <f>IF(D$11="x",Toimenpiteet!$E$115,HI133*(Satokasvi!$H$11/1000)+(Satokasvi!$E$28-Satokasvi!$E$7)+IF(D$8="x",Toimenpiteet!$E$29,0)+IF(D$9="x",Toimenpiteet!$E$60,0)+IF(D$10="x",Toimenpiteet!$E$88,0))/(1+$C$13)^HI$61</f>
        <v>244.3767171828253</v>
      </c>
      <c r="HJ236" s="37">
        <f>IF(E$11="x",Toimenpiteet!$E$115,HJ133*(Satokasvi!$H$11/1000)+(Satokasvi!$E$28-Satokasvi!$E$7)+IF(E$8="x",Toimenpiteet!$E$29,0)+IF(E$9="x",Toimenpiteet!$E$60,0)+IF(E$10="x",Toimenpiteet!$E$88,0))/(1+$C$13)^HJ$61</f>
        <v>235.6489772834386</v>
      </c>
      <c r="HK236" s="37">
        <f>IF(F$11="x",Toimenpiteet!$E$115,HK133*(Satokasvi!$H$11/1000)+(Satokasvi!$E$28-Satokasvi!$E$7)+IF(F$8="x",Toimenpiteet!$E$29,0)+IF(F$9="x",Toimenpiteet!$E$60,0)+IF(F$10="x",Toimenpiteet!$E$88,0))/(1+$C$13)^HK$61</f>
        <v>227.22233577251234</v>
      </c>
      <c r="HL236" s="37">
        <f>IF(G$11="x",Toimenpiteet!$E$115,HL133*(Satokasvi!$H$11/1000)+(Satokasvi!$E$28-Satokasvi!$E$7)+IF(G$8="x",Toimenpiteet!$E$29,0)+IF(G$9="x",Toimenpiteet!$E$60,0)+IF(G$10="x",Toimenpiteet!$E$88,0))/(1+$C$13)^HL$61</f>
        <v>219.08665699682996</v>
      </c>
      <c r="HM236" s="37">
        <f>IF(H$11="x",Toimenpiteet!$E$115,HM133*(Satokasvi!$H$11/1000)+(Satokasvi!$E$28-Satokasvi!$E$7)+IF(H$8="x",Toimenpiteet!$E$29,0)+IF(H$9="x",Toimenpiteet!$E$60,0)+IF(H$10="x",Toimenpiteet!$E$88,0))/(1+$C$13)^HM$61</f>
        <v>211.23214029687733</v>
      </c>
      <c r="HN236" s="37">
        <f>IF(I$11="x",Toimenpiteet!$E$115,HN133*(Satokasvi!$H$11/1000)+(Satokasvi!$E$28-Satokasvi!$E$7)+IF(I$8="x",Toimenpiteet!$E$29,0)+IF(I$9="x",Toimenpiteet!$E$60,0)+IF(I$10="x",Toimenpiteet!$E$88,0))/(1+$C$13)^HN$61</f>
        <v>203.64930909109006</v>
      </c>
      <c r="HO236" s="37">
        <f>IF(J$11="x",Toimenpiteet!$E$115,HO133*(Satokasvi!$H$11/1000)+(Satokasvi!$E$28-Satokasvi!$E$7)+IF(J$8="x",Toimenpiteet!$E$29,0)+IF(J$9="x",Toimenpiteet!$E$60,0)+IF(J$10="x",Toimenpiteet!$E$88,0))/(1+$C$13)^HO$61</f>
        <v>196.32900031178079</v>
      </c>
      <c r="HP236" s="37">
        <f>IF(K$11="x",Toimenpiteet!$E$115,HP133*(Satokasvi!$H$11/1000)+(Satokasvi!$E$28-Satokasvi!$E$7)+IF(K$8="x",Toimenpiteet!$E$29,0)+IF(K$9="x",Toimenpiteet!$E$60,0)+IF(K$10="x",Toimenpiteet!$E$88,0))/(1+$C$13)^HP$61</f>
        <v>189.26235418152345</v>
      </c>
      <c r="HQ236" s="37">
        <f>IF(L$11="x",Toimenpiteet!$E$115,HQ133*(Satokasvi!$H$11/1000)+(Satokasvi!$E$28-Satokasvi!$E$7)+IF(L$8="x",Toimenpiteet!$E$29,0)+IF(L$9="x",Toimenpiteet!$E$60,0)+IF(L$10="x",Toimenpiteet!$E$88,0))/(1+$C$13)^HQ$61</f>
        <v>182.440804319123</v>
      </c>
      <c r="HR236" s="37">
        <f>IF(M$11="x",Toimenpiteet!$E$115,HR133*(Satokasvi!$H$11/1000)+(Satokasvi!$E$28-Satokasvi!$E$7)+IF(M$8="x",Toimenpiteet!$E$29,0)+IF(M$9="x",Toimenpiteet!$E$60,0)+IF(M$10="x",Toimenpiteet!$E$88,0))/(1+$C$13)^HR$61</f>
        <v>177.12699448458545</v>
      </c>
      <c r="HS236" s="37">
        <f>IF(N$11="x",Toimenpiteet!$E$115,HS133*(Satokasvi!$H$11/1000)+(Satokasvi!$E$28-Satokasvi!$E$7)+IF(N$8="x",Toimenpiteet!$E$29,0)+IF(N$9="x",Toimenpiteet!$E$60,0)+IF(N$10="x",Toimenpiteet!$E$88,0))/(1+$C$13)^HS$61</f>
        <v>171.96795581027715</v>
      </c>
      <c r="HT236" s="37">
        <f>IF(O$11="x",Toimenpiteet!$E$115,HT133*(Satokasvi!$H$11/1000)+(Satokasvi!$E$28-Satokasvi!$E$7)+IF(O$8="x",Toimenpiteet!$E$29,0)+IF(O$9="x",Toimenpiteet!$E$60,0)+IF(O$10="x",Toimenpiteet!$E$88,0))/(1+$C$13)^HT$61</f>
        <v>166.95918039832733</v>
      </c>
      <c r="HU236" s="37">
        <f>IF(P$11="x",Toimenpiteet!$E$115,HU133*(Satokasvi!$H$11/1000)+(Satokasvi!$E$28-Satokasvi!$E$7)+IF(P$8="x",Toimenpiteet!$E$29,0)+IF(P$9="x",Toimenpiteet!$E$60,0)+IF(P$10="x",Toimenpiteet!$E$88,0))/(1+$C$13)^HU$61</f>
        <v>162.0962916488615</v>
      </c>
      <c r="HV236" s="37">
        <f>IF(Q$11="x",Toimenpiteet!$E$115,HV133*(Satokasvi!$H$11/1000)+(Satokasvi!$E$28-Satokasvi!$E$7)+IF(Q$8="x",Toimenpiteet!$E$29,0)+IF(Q$9="x",Toimenpiteet!$E$60,0)+IF(Q$10="x",Toimenpiteet!$E$88,0))/(1+$C$13)^HV$61</f>
        <v>157.37504043578784</v>
      </c>
      <c r="HW236" s="37">
        <f>IF(R$11="x",Toimenpiteet!$E$115,HW133*(Satokasvi!$H$11/1000)+(Satokasvi!$E$28-Satokasvi!$E$7)+IF(R$8="x",Toimenpiteet!$E$29,0)+IF(R$9="x",Toimenpiteet!$E$60,0)+IF(R$10="x",Toimenpiteet!$E$88,0))/(1+$C$13)^HW$61</f>
        <v>152.79130139396881</v>
      </c>
      <c r="HX236" s="37">
        <f>IF(S$11="x",Toimenpiteet!$E$115,HX133*(Satokasvi!$H$11/1000)+(Satokasvi!$E$28-Satokasvi!$E$7)+IF(S$8="x",Toimenpiteet!$E$29,0)+IF(S$9="x",Toimenpiteet!$E$60,0)+IF(S$10="x",Toimenpiteet!$E$88,0))/(1+$C$13)^HX$61</f>
        <v>148.34106931453283</v>
      </c>
      <c r="HY236" s="37">
        <f>IF(T$11="x",Toimenpiteet!$E$115,HY133*(Satokasvi!$H$11/1000)+(Satokasvi!$E$28-Satokasvi!$E$7)+IF(T$8="x",Toimenpiteet!$E$29,0)+IF(T$9="x",Toimenpiteet!$E$60,0)+IF(T$10="x",Toimenpiteet!$E$88,0))/(1+$C$13)^HY$61</f>
        <v>144.02045564517749</v>
      </c>
      <c r="HZ236" s="37">
        <f>IF(U$11="x",Toimenpiteet!$E$115,HZ133*(Satokasvi!$H$11/1000)+(Satokasvi!$E$28-Satokasvi!$E$7)+IF(U$8="x",Toimenpiteet!$E$29,0)+IF(U$9="x",Toimenpiteet!$E$60,0)+IF(U$10="x",Toimenpiteet!$E$88,0))/(1+$C$13)^HZ$61</f>
        <v>139.82568509240534</v>
      </c>
      <c r="IA236" s="37">
        <f>IF(V$11="x",Toimenpiteet!$E$115,IA133*(Satokasvi!$H$11/1000)+(Satokasvi!$E$28-Satokasvi!$E$7)+IF(V$8="x",Toimenpiteet!$E$29,0)+IF(V$9="x",Toimenpiteet!$E$60,0)+IF(V$10="x",Toimenpiteet!$E$88,0))/(1+$C$13)^IA$61</f>
        <v>135.75309232272363</v>
      </c>
      <c r="IB236" s="37">
        <f>IF(W$11="x",Toimenpiteet!$E$115,IB133*(Satokasvi!$H$11/1000)+(Satokasvi!$E$28-Satokasvi!$E$7)+IF(W$8="x",Toimenpiteet!$E$29,0)+IF(W$9="x",Toimenpiteet!$E$60,0)+IF(W$10="x",Toimenpiteet!$E$88,0))/(1+$C$13)^IB$61</f>
        <v>131.79911875992588</v>
      </c>
      <c r="IC236" s="37">
        <f>IF(X$11="x",Toimenpiteet!$E$115,IC133*(Satokasvi!$H$11/1000)+(Satokasvi!$E$28-Satokasvi!$E$7)+IF(X$8="x",Toimenpiteet!$E$29,0)+IF(X$9="x",Toimenpiteet!$E$60,0)+IF(X$10="x",Toimenpiteet!$E$88,0))/(1+$C$13)^IC$61</f>
        <v>127.96030947565617</v>
      </c>
      <c r="ID236" s="37">
        <f>IF(Y$11="x",Toimenpiteet!$E$115,ID133*(Satokasvi!$H$11/1000)+(Satokasvi!$E$28-Satokasvi!$E$7)+IF(Y$8="x",Toimenpiteet!$E$29,0)+IF(Y$9="x",Toimenpiteet!$E$60,0)+IF(Y$10="x",Toimenpiteet!$E$88,0))/(1+$C$13)^ID$61</f>
        <v>124.23331017053997</v>
      </c>
      <c r="IE236" s="37">
        <f>IF(Z$11="x",Toimenpiteet!$E$115,IE133*(Satokasvi!$H$11/1000)+(Satokasvi!$E$28-Satokasvi!$E$7)+IF(Z$8="x",Toimenpiteet!$E$29,0)+IF(Z$9="x",Toimenpiteet!$E$60,0)+IF(Z$10="x",Toimenpiteet!$E$88,0))/(1+$C$13)^IE$61</f>
        <v>120.61486424324271</v>
      </c>
      <c r="IF236" s="37">
        <f>IF(AA$11="x",Toimenpiteet!$E$115,IF133*(Satokasvi!$H$11/1000)+(Satokasvi!$E$28-Satokasvi!$E$7)+IF(AA$8="x",Toimenpiteet!$E$29,0)+IF(AA$9="x",Toimenpiteet!$E$60,0)+IF(AA$10="x",Toimenpiteet!$E$88,0))/(1+$C$13)^IF$61</f>
        <v>117.10180994489583</v>
      </c>
      <c r="IH236" s="15">
        <f t="shared" si="162"/>
        <v>253.41603739661997</v>
      </c>
      <c r="II236" s="15">
        <f t="shared" si="163"/>
        <v>497.79275457944527</v>
      </c>
      <c r="IJ236" s="15">
        <f t="shared" si="164"/>
        <v>733.4417318628839</v>
      </c>
      <c r="IK236" s="15">
        <f t="shared" si="165"/>
        <v>960.66406763539624</v>
      </c>
      <c r="IL236" s="15">
        <f t="shared" si="166"/>
        <v>1179.7507246322261</v>
      </c>
      <c r="IM236" s="15">
        <f t="shared" si="167"/>
        <v>1390.9828649291035</v>
      </c>
      <c r="IN236" s="15">
        <f t="shared" si="168"/>
        <v>1594.6321740201936</v>
      </c>
      <c r="IO236" s="15">
        <f t="shared" si="169"/>
        <v>1790.9611743319745</v>
      </c>
      <c r="IP236" s="15">
        <f t="shared" si="170"/>
        <v>1980.223528513498</v>
      </c>
      <c r="IQ236" s="15">
        <f t="shared" si="171"/>
        <v>2162.6643328326209</v>
      </c>
      <c r="IR236" s="15">
        <f t="shared" si="172"/>
        <v>2339.7913273172062</v>
      </c>
      <c r="IS236" s="15">
        <f t="shared" si="173"/>
        <v>2511.7592831274833</v>
      </c>
      <c r="IT236" s="15">
        <f t="shared" si="174"/>
        <v>2678.7184635258104</v>
      </c>
      <c r="IU236" s="15">
        <f t="shared" si="175"/>
        <v>2840.814755174672</v>
      </c>
      <c r="IV236" s="15">
        <f t="shared" si="176"/>
        <v>2998.1897956104599</v>
      </c>
      <c r="IW236" s="15">
        <f t="shared" si="177"/>
        <v>3150.9810970044286</v>
      </c>
      <c r="IX236" s="15">
        <f t="shared" si="178"/>
        <v>3299.3221663189615</v>
      </c>
      <c r="IY236" s="15">
        <f t="shared" si="179"/>
        <v>3443.3426219641392</v>
      </c>
      <c r="IZ236" s="15">
        <f t="shared" si="180"/>
        <v>3583.1683070565446</v>
      </c>
      <c r="JA236" s="15">
        <f t="shared" si="181"/>
        <v>3718.9213993792682</v>
      </c>
      <c r="JB236" s="15">
        <f t="shared" si="182"/>
        <v>3850.7205181391942</v>
      </c>
      <c r="JC236" s="15">
        <f t="shared" si="183"/>
        <v>3978.6808276148504</v>
      </c>
      <c r="JD236" s="15">
        <f t="shared" si="184"/>
        <v>4102.9141377853903</v>
      </c>
      <c r="JE236" s="15">
        <f t="shared" si="185"/>
        <v>4223.5290020286329</v>
      </c>
      <c r="JF236" s="15">
        <f t="shared" si="186"/>
        <v>4340.6308119735286</v>
      </c>
    </row>
    <row r="237" spans="214:266" x14ac:dyDescent="0.35">
      <c r="HF237" s="76">
        <f t="shared" si="192"/>
        <v>5.5555555555555525E-2</v>
      </c>
      <c r="HG237" s="76">
        <f>$HG$71</f>
        <v>-1.1111111111111103E-2</v>
      </c>
      <c r="HH237" s="37">
        <f>IF(C$11="x",Toimenpiteet!$E$115,HH134*(Satokasvi!$H$11/1000)+(Satokasvi!$E$28-Satokasvi!$E$7)+IF(C$8="x",Toimenpiteet!$E$29,0)+IF(C$9="x",Toimenpiteet!$E$60,0)+IF(C$10="x",Toimenpiteet!$E$88,0))/(1+$C$13)^HH$61</f>
        <v>254.55471652882665</v>
      </c>
      <c r="HI237" s="37">
        <f>IF(D$11="x",Toimenpiteet!$E$115,HI134*(Satokasvi!$H$11/1000)+(Satokasvi!$E$28-Satokasvi!$E$7)+IF(D$8="x",Toimenpiteet!$E$29,0)+IF(D$9="x",Toimenpiteet!$E$60,0)+IF(D$10="x",Toimenpiteet!$E$88,0))/(1+$C$13)^HI$61</f>
        <v>246.58774462400319</v>
      </c>
      <c r="HJ237" s="37">
        <f>IF(E$11="x",Toimenpiteet!$E$115,HJ134*(Satokasvi!$H$11/1000)+(Satokasvi!$E$28-Satokasvi!$E$7)+IF(E$8="x",Toimenpiteet!$E$29,0)+IF(E$9="x",Toimenpiteet!$E$60,0)+IF(E$10="x",Toimenpiteet!$E$88,0))/(1+$C$13)^HJ$61</f>
        <v>238.86892015894051</v>
      </c>
      <c r="HK237" s="37">
        <f>IF(F$11="x",Toimenpiteet!$E$115,HK134*(Satokasvi!$H$11/1000)+(Satokasvi!$E$28-Satokasvi!$E$7)+IF(F$8="x",Toimenpiteet!$E$29,0)+IF(F$9="x",Toimenpiteet!$E$60,0)+IF(F$10="x",Toimenpiteet!$E$88,0))/(1+$C$13)^HK$61</f>
        <v>231.39054661458601</v>
      </c>
      <c r="HL237" s="37">
        <f>IF(G$11="x",Toimenpiteet!$E$115,HL134*(Satokasvi!$H$11/1000)+(Satokasvi!$E$28-Satokasvi!$E$7)+IF(G$8="x",Toimenpiteet!$E$29,0)+IF(G$9="x",Toimenpiteet!$E$60,0)+IF(G$10="x",Toimenpiteet!$E$88,0))/(1+$C$13)^HL$61</f>
        <v>224.14516530031736</v>
      </c>
      <c r="HM237" s="37">
        <f>IF(H$11="x",Toimenpiteet!$E$115,HM134*(Satokasvi!$H$11/1000)+(Satokasvi!$E$28-Satokasvi!$E$7)+IF(H$8="x",Toimenpiteet!$E$29,0)+IF(H$9="x",Toimenpiteet!$E$60,0)+IF(H$10="x",Toimenpiteet!$E$88,0))/(1+$C$13)^HM$61</f>
        <v>217.12554802909565</v>
      </c>
      <c r="HN237" s="37">
        <f>IF(I$11="x",Toimenpiteet!$E$115,HN134*(Satokasvi!$H$11/1000)+(Satokasvi!$E$28-Satokasvi!$E$7)+IF(I$8="x",Toimenpiteet!$E$29,0)+IF(I$9="x",Toimenpiteet!$E$60,0)+IF(I$10="x",Toimenpiteet!$E$88,0))/(1+$C$13)^HN$61</f>
        <v>210.32469001755098</v>
      </c>
      <c r="HO237" s="37">
        <f>IF(J$11="x",Toimenpiteet!$E$115,HO134*(Satokasvi!$H$11/1000)+(Satokasvi!$E$28-Satokasvi!$E$7)+IF(J$8="x",Toimenpiteet!$E$29,0)+IF(J$9="x",Toimenpiteet!$E$60,0)+IF(J$10="x",Toimenpiteet!$E$88,0))/(1+$C$13)^HO$61</f>
        <v>203.73580300410904</v>
      </c>
      <c r="HP237" s="37">
        <f>IF(K$11="x",Toimenpiteet!$E$115,HP134*(Satokasvi!$H$11/1000)+(Satokasvi!$E$28-Satokasvi!$E$7)+IF(K$8="x",Toimenpiteet!$E$29,0)+IF(K$9="x",Toimenpiteet!$E$60,0)+IF(K$10="x",Toimenpiteet!$E$88,0))/(1+$C$13)^HP$61</f>
        <v>197.35230857848393</v>
      </c>
      <c r="HQ237" s="37">
        <f>IF(L$11="x",Toimenpiteet!$E$115,HQ134*(Satokasvi!$H$11/1000)+(Satokasvi!$E$28-Satokasvi!$E$7)+IF(L$8="x",Toimenpiteet!$E$29,0)+IF(L$9="x",Toimenpiteet!$E$60,0)+IF(L$10="x",Toimenpiteet!$E$88,0))/(1+$C$13)^HQ$61</f>
        <v>191.16783171605994</v>
      </c>
      <c r="HR237" s="37">
        <f>IF(M$11="x",Toimenpiteet!$E$115,HR134*(Satokasvi!$H$11/1000)+(Satokasvi!$E$28-Satokasvi!$E$7)+IF(M$8="x",Toimenpiteet!$E$29,0)+IF(M$9="x",Toimenpiteet!$E$60,0)+IF(M$10="x",Toimenpiteet!$E$88,0))/(1+$C$13)^HR$61</f>
        <v>185.5998366175339</v>
      </c>
      <c r="HS237" s="37">
        <f>IF(N$11="x",Toimenpiteet!$E$115,HS134*(Satokasvi!$H$11/1000)+(Satokasvi!$E$28-Satokasvi!$E$7)+IF(N$8="x",Toimenpiteet!$E$29,0)+IF(N$9="x",Toimenpiteet!$E$60,0)+IF(N$10="x",Toimenpiteet!$E$88,0))/(1+$C$13)^HS$61</f>
        <v>180.19401613352809</v>
      </c>
      <c r="HT237" s="37">
        <f>IF(O$11="x",Toimenpiteet!$E$115,HT134*(Satokasvi!$H$11/1000)+(Satokasvi!$E$28-Satokasvi!$E$7)+IF(O$8="x",Toimenpiteet!$E$29,0)+IF(O$9="x",Toimenpiteet!$E$60,0)+IF(O$10="x",Toimenpiteet!$E$88,0))/(1+$C$13)^HT$61</f>
        <v>174.94564673158067</v>
      </c>
      <c r="HU237" s="37">
        <f>IF(P$11="x",Toimenpiteet!$E$115,HU134*(Satokasvi!$H$11/1000)+(Satokasvi!$E$28-Satokasvi!$E$7)+IF(P$8="x",Toimenpiteet!$E$29,0)+IF(P$9="x",Toimenpiteet!$E$60,0)+IF(P$10="x",Toimenpiteet!$E$88,0))/(1+$C$13)^HU$61</f>
        <v>169.85014245784529</v>
      </c>
      <c r="HV237" s="37">
        <f>IF(Q$11="x",Toimenpiteet!$E$115,HV134*(Satokasvi!$H$11/1000)+(Satokasvi!$E$28-Satokasvi!$E$7)+IF(Q$8="x",Toimenpiteet!$E$29,0)+IF(Q$9="x",Toimenpiteet!$E$60,0)+IF(Q$10="x",Toimenpiteet!$E$88,0))/(1+$C$13)^HV$61</f>
        <v>164.90305092994689</v>
      </c>
      <c r="HW237" s="37">
        <f>IF(R$11="x",Toimenpiteet!$E$115,HW134*(Satokasvi!$H$11/1000)+(Satokasvi!$E$28-Satokasvi!$E$7)+IF(R$8="x",Toimenpiteet!$E$29,0)+IF(R$9="x",Toimenpiteet!$E$60,0)+IF(R$10="x",Toimenpiteet!$E$88,0))/(1+$C$13)^HW$61</f>
        <v>160.1000494465504</v>
      </c>
      <c r="HX237" s="37">
        <f>IF(S$11="x",Toimenpiteet!$E$115,HX134*(Satokasvi!$H$11/1000)+(Satokasvi!$E$28-Satokasvi!$E$7)+IF(S$8="x",Toimenpiteet!$E$29,0)+IF(S$9="x",Toimenpiteet!$E$60,0)+IF(S$10="x",Toimenpiteet!$E$88,0))/(1+$C$13)^HX$61</f>
        <v>155.43694121024311</v>
      </c>
      <c r="HY237" s="37">
        <f>IF(T$11="x",Toimenpiteet!$E$115,HY134*(Satokasvi!$H$11/1000)+(Satokasvi!$E$28-Satokasvi!$E$7)+IF(T$8="x",Toimenpiteet!$E$29,0)+IF(T$9="x",Toimenpiteet!$E$60,0)+IF(T$10="x",Toimenpiteet!$E$88,0))/(1+$C$13)^HY$61</f>
        <v>150.9096516604302</v>
      </c>
      <c r="HZ237" s="37">
        <f>IF(U$11="x",Toimenpiteet!$E$115,HZ134*(Satokasvi!$H$11/1000)+(Satokasvi!$E$28-Satokasvi!$E$7)+IF(U$8="x",Toimenpiteet!$E$29,0)+IF(U$9="x",Toimenpiteet!$E$60,0)+IF(U$10="x",Toimenpiteet!$E$88,0))/(1+$C$13)^HZ$61</f>
        <v>146.51422491303904</v>
      </c>
      <c r="IA237" s="37">
        <f>IF(V$11="x",Toimenpiteet!$E$115,IA134*(Satokasvi!$H$11/1000)+(Satokasvi!$E$28-Satokasvi!$E$7)+IF(V$8="x",Toimenpiteet!$E$29,0)+IF(V$9="x",Toimenpiteet!$E$60,0)+IF(V$10="x",Toimenpiteet!$E$88,0))/(1+$C$13)^IA$61</f>
        <v>142.2468203039214</v>
      </c>
      <c r="IB237" s="37">
        <f>IF(W$11="x",Toimenpiteet!$E$115,IB134*(Satokasvi!$H$11/1000)+(Satokasvi!$E$28-Satokasvi!$E$7)+IF(W$8="x",Toimenpiteet!$E$29,0)+IF(W$9="x",Toimenpiteet!$E$60,0)+IF(W$10="x",Toimenpiteet!$E$88,0))/(1+$C$13)^IB$61</f>
        <v>138.10370903293341</v>
      </c>
      <c r="IC237" s="37">
        <f>IF(X$11="x",Toimenpiteet!$E$115,IC134*(Satokasvi!$H$11/1000)+(Satokasvi!$E$28-Satokasvi!$E$7)+IF(X$8="x",Toimenpiteet!$E$29,0)+IF(X$9="x",Toimenpiteet!$E$60,0)+IF(X$10="x",Toimenpiteet!$E$88,0))/(1+$C$13)^IC$61</f>
        <v>134.08127090576059</v>
      </c>
      <c r="ID237" s="37">
        <f>IF(Y$11="x",Toimenpiteet!$E$115,ID134*(Satokasvi!$H$11/1000)+(Satokasvi!$E$28-Satokasvi!$E$7)+IF(Y$8="x",Toimenpiteet!$E$29,0)+IF(Y$9="x",Toimenpiteet!$E$60,0)+IF(Y$10="x",Toimenpiteet!$E$88,0))/(1+$C$13)^ID$61</f>
        <v>130.17599117064134</v>
      </c>
      <c r="IE237" s="37">
        <f>IF(Z$11="x",Toimenpiteet!$E$115,IE134*(Satokasvi!$H$11/1000)+(Satokasvi!$E$28-Satokasvi!$E$7)+IF(Z$8="x",Toimenpiteet!$E$29,0)+IF(Z$9="x",Toimenpiteet!$E$60,0)+IF(Z$10="x",Toimenpiteet!$E$88,0))/(1+$C$13)^IE$61</f>
        <v>126.38445744722461</v>
      </c>
      <c r="IF237" s="37">
        <f>IF(AA$11="x",Toimenpiteet!$E$115,IF134*(Satokasvi!$H$11/1000)+(Satokasvi!$E$28-Satokasvi!$E$7)+IF(AA$8="x",Toimenpiteet!$E$29,0)+IF(AA$9="x",Toimenpiteet!$E$60,0)+IF(AA$10="x",Toimenpiteet!$E$88,0))/(1+$C$13)^IF$61</f>
        <v>122.70335674487826</v>
      </c>
      <c r="IH237" s="15">
        <f t="shared" si="162"/>
        <v>254.55471652882665</v>
      </c>
      <c r="II237" s="15">
        <f t="shared" si="163"/>
        <v>501.14246115282981</v>
      </c>
      <c r="IJ237" s="15">
        <f t="shared" si="164"/>
        <v>740.01138131177026</v>
      </c>
      <c r="IK237" s="15">
        <f t="shared" si="165"/>
        <v>971.40192792635628</v>
      </c>
      <c r="IL237" s="15">
        <f t="shared" si="166"/>
        <v>1195.5470932266737</v>
      </c>
      <c r="IM237" s="15">
        <f t="shared" si="167"/>
        <v>1412.6726412557693</v>
      </c>
      <c r="IN237" s="15">
        <f t="shared" si="168"/>
        <v>1622.9973312733202</v>
      </c>
      <c r="IO237" s="15">
        <f t="shared" si="169"/>
        <v>1826.7331342774294</v>
      </c>
      <c r="IP237" s="15">
        <f t="shared" si="170"/>
        <v>2024.0854428559132</v>
      </c>
      <c r="IQ237" s="15">
        <f t="shared" si="171"/>
        <v>2215.2532745719732</v>
      </c>
      <c r="IR237" s="15">
        <f t="shared" si="172"/>
        <v>2400.8531111895072</v>
      </c>
      <c r="IS237" s="15">
        <f t="shared" si="173"/>
        <v>2581.0471273230355</v>
      </c>
      <c r="IT237" s="15">
        <f t="shared" si="174"/>
        <v>2755.9927740546163</v>
      </c>
      <c r="IU237" s="15">
        <f t="shared" si="175"/>
        <v>2925.8429165124617</v>
      </c>
      <c r="IV237" s="15">
        <f t="shared" si="176"/>
        <v>3090.7459674424085</v>
      </c>
      <c r="IW237" s="15">
        <f t="shared" si="177"/>
        <v>3250.8460168889587</v>
      </c>
      <c r="IX237" s="15">
        <f t="shared" si="178"/>
        <v>3406.282958099202</v>
      </c>
      <c r="IY237" s="15">
        <f t="shared" si="179"/>
        <v>3557.1926097596324</v>
      </c>
      <c r="IZ237" s="15">
        <f t="shared" si="180"/>
        <v>3703.7068346726714</v>
      </c>
      <c r="JA237" s="15">
        <f t="shared" si="181"/>
        <v>3845.953654976593</v>
      </c>
      <c r="JB237" s="15">
        <f t="shared" si="182"/>
        <v>3984.0573640095263</v>
      </c>
      <c r="JC237" s="15">
        <f t="shared" si="183"/>
        <v>4118.1386349152872</v>
      </c>
      <c r="JD237" s="15">
        <f t="shared" si="184"/>
        <v>4248.3146260859285</v>
      </c>
      <c r="JE237" s="15">
        <f t="shared" si="185"/>
        <v>4374.6990835331535</v>
      </c>
      <c r="JF237" s="15">
        <f t="shared" si="186"/>
        <v>4497.4024402780315</v>
      </c>
    </row>
    <row r="238" spans="214:266" x14ac:dyDescent="0.35">
      <c r="HF238" s="76">
        <f t="shared" si="192"/>
        <v>5.5555555555555525E-2</v>
      </c>
      <c r="HG238" s="76">
        <f>$HG$72</f>
        <v>1.111111111111112E-2</v>
      </c>
      <c r="HH238" s="37">
        <f>IF(C$11="x",Toimenpiteet!$E$115,HH135*(Satokasvi!$H$11/1000)+(Satokasvi!$E$28-Satokasvi!$E$7)+IF(C$8="x",Toimenpiteet!$E$29,0)+IF(C$9="x",Toimenpiteet!$E$60,0)+IF(C$10="x",Toimenpiteet!$E$88,0))/(1+$C$13)^HH$61</f>
        <v>255.69339566103321</v>
      </c>
      <c r="HI238" s="37">
        <f>IF(D$11="x",Toimenpiteet!$E$115,HI135*(Satokasvi!$H$11/1000)+(Satokasvi!$E$28-Satokasvi!$E$7)+IF(D$8="x",Toimenpiteet!$E$29,0)+IF(D$9="x",Toimenpiteet!$E$60,0)+IF(D$10="x",Toimenpiteet!$E$88,0))/(1+$C$13)^HI$61</f>
        <v>248.79877206518105</v>
      </c>
      <c r="HJ238" s="37">
        <f>IF(E$11="x",Toimenpiteet!$E$115,HJ135*(Satokasvi!$H$11/1000)+(Satokasvi!$E$28-Satokasvi!$E$7)+IF(E$8="x",Toimenpiteet!$E$29,0)+IF(E$9="x",Toimenpiteet!$E$60,0)+IF(E$10="x",Toimenpiteet!$E$88,0))/(1+$C$13)^HJ$61</f>
        <v>242.08886303444243</v>
      </c>
      <c r="HK238" s="37">
        <f>IF(F$11="x",Toimenpiteet!$E$115,HK135*(Satokasvi!$H$11/1000)+(Satokasvi!$E$28-Satokasvi!$E$7)+IF(F$8="x",Toimenpiteet!$E$29,0)+IF(F$9="x",Toimenpiteet!$E$60,0)+IF(F$10="x",Toimenpiteet!$E$88,0))/(1+$C$13)^HK$61</f>
        <v>235.55875745665961</v>
      </c>
      <c r="HL238" s="37">
        <f>IF(G$11="x",Toimenpiteet!$E$115,HL135*(Satokasvi!$H$11/1000)+(Satokasvi!$E$28-Satokasvi!$E$7)+IF(G$8="x",Toimenpiteet!$E$29,0)+IF(G$9="x",Toimenpiteet!$E$60,0)+IF(G$10="x",Toimenpiteet!$E$88,0))/(1+$C$13)^HL$61</f>
        <v>229.20367360380465</v>
      </c>
      <c r="HM238" s="37">
        <f>IF(H$11="x",Toimenpiteet!$E$115,HM135*(Satokasvi!$H$11/1000)+(Satokasvi!$E$28-Satokasvi!$E$7)+IF(H$8="x",Toimenpiteet!$E$29,0)+IF(H$9="x",Toimenpiteet!$E$60,0)+IF(H$10="x",Toimenpiteet!$E$88,0))/(1+$C$13)^HM$61</f>
        <v>223.018955761314</v>
      </c>
      <c r="HN238" s="37">
        <f>IF(I$11="x",Toimenpiteet!$E$115,HN135*(Satokasvi!$H$11/1000)+(Satokasvi!$E$28-Satokasvi!$E$7)+IF(I$8="x",Toimenpiteet!$E$29,0)+IF(I$9="x",Toimenpiteet!$E$60,0)+IF(I$10="x",Toimenpiteet!$E$88,0))/(1+$C$13)^HN$61</f>
        <v>217.00007094401178</v>
      </c>
      <c r="HO238" s="37">
        <f>IF(J$11="x",Toimenpiteet!$E$115,HO135*(Satokasvi!$H$11/1000)+(Satokasvi!$E$28-Satokasvi!$E$7)+IF(J$8="x",Toimenpiteet!$E$29,0)+IF(J$9="x",Toimenpiteet!$E$60,0)+IF(J$10="x",Toimenpiteet!$E$88,0))/(1+$C$13)^HO$61</f>
        <v>211.1426056964373</v>
      </c>
      <c r="HP238" s="37">
        <f>IF(K$11="x",Toimenpiteet!$E$115,HP135*(Satokasvi!$H$11/1000)+(Satokasvi!$E$28-Satokasvi!$E$7)+IF(K$8="x",Toimenpiteet!$E$29,0)+IF(K$9="x",Toimenpiteet!$E$60,0)+IF(K$10="x",Toimenpiteet!$E$88,0))/(1+$C$13)^HP$61</f>
        <v>205.44226297544452</v>
      </c>
      <c r="HQ238" s="37">
        <f>IF(L$11="x",Toimenpiteet!$E$115,HQ135*(Satokasvi!$H$11/1000)+(Satokasvi!$E$28-Satokasvi!$E$7)+IF(L$8="x",Toimenpiteet!$E$29,0)+IF(L$9="x",Toimenpiteet!$E$60,0)+IF(L$10="x",Toimenpiteet!$E$88,0))/(1+$C$13)^HQ$61</f>
        <v>199.89485911299684</v>
      </c>
      <c r="HR238" s="37">
        <f>IF(M$11="x",Toimenpiteet!$E$115,HR135*(Satokasvi!$H$11/1000)+(Satokasvi!$E$28-Satokasvi!$E$7)+IF(M$8="x",Toimenpiteet!$E$29,0)+IF(M$9="x",Toimenpiteet!$E$60,0)+IF(M$10="x",Toimenpiteet!$E$88,0))/(1+$C$13)^HR$61</f>
        <v>194.07267875048237</v>
      </c>
      <c r="HS238" s="37">
        <f>IF(N$11="x",Toimenpiteet!$E$115,HS135*(Satokasvi!$H$11/1000)+(Satokasvi!$E$28-Satokasvi!$E$7)+IF(N$8="x",Toimenpiteet!$E$29,0)+IF(N$9="x",Toimenpiteet!$E$60,0)+IF(N$10="x",Toimenpiteet!$E$88,0))/(1+$C$13)^HS$61</f>
        <v>188.42007645677901</v>
      </c>
      <c r="HT238" s="37">
        <f>IF(O$11="x",Toimenpiteet!$E$115,HT135*(Satokasvi!$H$11/1000)+(Satokasvi!$E$28-Satokasvi!$E$7)+IF(O$8="x",Toimenpiteet!$E$29,0)+IF(O$9="x",Toimenpiteet!$E$60,0)+IF(O$10="x",Toimenpiteet!$E$88,0))/(1+$C$13)^HT$61</f>
        <v>182.932113064834</v>
      </c>
      <c r="HU238" s="37">
        <f>IF(P$11="x",Toimenpiteet!$E$115,HU135*(Satokasvi!$H$11/1000)+(Satokasvi!$E$28-Satokasvi!$E$7)+IF(P$8="x",Toimenpiteet!$E$29,0)+IF(P$9="x",Toimenpiteet!$E$60,0)+IF(P$10="x",Toimenpiteet!$E$88,0))/(1+$C$13)^HU$61</f>
        <v>177.60399326682912</v>
      </c>
      <c r="HV238" s="37">
        <f>IF(Q$11="x",Toimenpiteet!$E$115,HV135*(Satokasvi!$H$11/1000)+(Satokasvi!$E$28-Satokasvi!$E$7)+IF(Q$8="x",Toimenpiteet!$E$29,0)+IF(Q$9="x",Toimenpiteet!$E$60,0)+IF(Q$10="x",Toimenpiteet!$E$88,0))/(1+$C$13)^HV$61</f>
        <v>172.43106142410593</v>
      </c>
      <c r="HW238" s="37">
        <f>IF(R$11="x",Toimenpiteet!$E$115,HW135*(Satokasvi!$H$11/1000)+(Satokasvi!$E$28-Satokasvi!$E$7)+IF(R$8="x",Toimenpiteet!$E$29,0)+IF(R$9="x",Toimenpiteet!$E$60,0)+IF(R$10="x",Toimenpiteet!$E$88,0))/(1+$C$13)^HW$61</f>
        <v>167.40879749913199</v>
      </c>
      <c r="HX238" s="37">
        <f>IF(S$11="x",Toimenpiteet!$E$115,HX135*(Satokasvi!$H$11/1000)+(Satokasvi!$E$28-Satokasvi!$E$7)+IF(S$8="x",Toimenpiteet!$E$29,0)+IF(S$9="x",Toimenpiteet!$E$60,0)+IF(S$10="x",Toimenpiteet!$E$88,0))/(1+$C$13)^HX$61</f>
        <v>162.53281310595338</v>
      </c>
      <c r="HY238" s="37">
        <f>IF(T$11="x",Toimenpiteet!$E$115,HY135*(Satokasvi!$H$11/1000)+(Satokasvi!$E$28-Satokasvi!$E$7)+IF(T$8="x",Toimenpiteet!$E$29,0)+IF(T$9="x",Toimenpiteet!$E$60,0)+IF(T$10="x",Toimenpiteet!$E$88,0))/(1+$C$13)^HY$61</f>
        <v>157.79884767568291</v>
      </c>
      <c r="HZ238" s="37">
        <f>IF(U$11="x",Toimenpiteet!$E$115,HZ135*(Satokasvi!$H$11/1000)+(Satokasvi!$E$28-Satokasvi!$E$7)+IF(U$8="x",Toimenpiteet!$E$29,0)+IF(U$9="x",Toimenpiteet!$E$60,0)+IF(U$10="x",Toimenpiteet!$E$88,0))/(1+$C$13)^HZ$61</f>
        <v>153.20276473367272</v>
      </c>
      <c r="IA238" s="37">
        <f>IF(V$11="x",Toimenpiteet!$E$115,IA135*(Satokasvi!$H$11/1000)+(Satokasvi!$E$28-Satokasvi!$E$7)+IF(V$8="x",Toimenpiteet!$E$29,0)+IF(V$9="x",Toimenpiteet!$E$60,0)+IF(V$10="x",Toimenpiteet!$E$88,0))/(1+$C$13)^IA$61</f>
        <v>148.74054828511916</v>
      </c>
      <c r="IB238" s="37">
        <f>IF(W$11="x",Toimenpiteet!$E$115,IB135*(Satokasvi!$H$11/1000)+(Satokasvi!$E$28-Satokasvi!$E$7)+IF(W$8="x",Toimenpiteet!$E$29,0)+IF(W$9="x",Toimenpiteet!$E$60,0)+IF(W$10="x",Toimenpiteet!$E$88,0))/(1+$C$13)^IB$61</f>
        <v>144.40829930594094</v>
      </c>
      <c r="IC238" s="37">
        <f>IF(X$11="x",Toimenpiteet!$E$115,IC135*(Satokasvi!$H$11/1000)+(Satokasvi!$E$28-Satokasvi!$E$7)+IF(X$8="x",Toimenpiteet!$E$29,0)+IF(X$9="x",Toimenpiteet!$E$60,0)+IF(X$10="x",Toimenpiteet!$E$88,0))/(1+$C$13)^IC$61</f>
        <v>140.20223233586498</v>
      </c>
      <c r="ID238" s="37">
        <f>IF(Y$11="x",Toimenpiteet!$E$115,ID135*(Satokasvi!$H$11/1000)+(Satokasvi!$E$28-Satokasvi!$E$7)+IF(Y$8="x",Toimenpiteet!$E$29,0)+IF(Y$9="x",Toimenpiteet!$E$60,0)+IF(Y$10="x",Toimenpiteet!$E$88,0))/(1+$C$13)^ID$61</f>
        <v>136.11867217074268</v>
      </c>
      <c r="IE238" s="37">
        <f>IF(Z$11="x",Toimenpiteet!$E$115,IE135*(Satokasvi!$H$11/1000)+(Satokasvi!$E$28-Satokasvi!$E$7)+IF(Z$8="x",Toimenpiteet!$E$29,0)+IF(Z$9="x",Toimenpiteet!$E$60,0)+IF(Z$10="x",Toimenpiteet!$E$88,0))/(1+$C$13)^IE$61</f>
        <v>132.15405065120652</v>
      </c>
      <c r="IF238" s="37">
        <f>IF(AA$11="x",Toimenpiteet!$E$115,IF135*(Satokasvi!$H$11/1000)+(Satokasvi!$E$28-Satokasvi!$E$7)+IF(AA$8="x",Toimenpiteet!$E$29,0)+IF(AA$9="x",Toimenpiteet!$E$60,0)+IF(AA$10="x",Toimenpiteet!$E$88,0))/(1+$C$13)^IF$61</f>
        <v>128.30490354486071</v>
      </c>
      <c r="IH238" s="15">
        <f t="shared" si="162"/>
        <v>255.69339566103321</v>
      </c>
      <c r="II238" s="15">
        <f t="shared" si="163"/>
        <v>504.49216772621423</v>
      </c>
      <c r="IJ238" s="15">
        <f t="shared" si="164"/>
        <v>746.58103076065663</v>
      </c>
      <c r="IK238" s="15">
        <f t="shared" si="165"/>
        <v>982.13978821731621</v>
      </c>
      <c r="IL238" s="15">
        <f t="shared" si="166"/>
        <v>1211.3434618211209</v>
      </c>
      <c r="IM238" s="15">
        <f t="shared" si="167"/>
        <v>1434.3624175824348</v>
      </c>
      <c r="IN238" s="15">
        <f t="shared" si="168"/>
        <v>1651.3624885264467</v>
      </c>
      <c r="IO238" s="15">
        <f t="shared" si="169"/>
        <v>1862.5050942228841</v>
      </c>
      <c r="IP238" s="15">
        <f t="shared" si="170"/>
        <v>2067.9473571983285</v>
      </c>
      <c r="IQ238" s="15">
        <f t="shared" si="171"/>
        <v>2267.8422163113255</v>
      </c>
      <c r="IR238" s="15">
        <f t="shared" si="172"/>
        <v>2461.9148950618078</v>
      </c>
      <c r="IS238" s="15">
        <f t="shared" si="173"/>
        <v>2650.3349715185868</v>
      </c>
      <c r="IT238" s="15">
        <f t="shared" si="174"/>
        <v>2833.2670845834209</v>
      </c>
      <c r="IU238" s="15">
        <f t="shared" si="175"/>
        <v>3010.87107785025</v>
      </c>
      <c r="IV238" s="15">
        <f t="shared" si="176"/>
        <v>3183.3021392743558</v>
      </c>
      <c r="IW238" s="15">
        <f t="shared" si="177"/>
        <v>3350.7109367734879</v>
      </c>
      <c r="IX238" s="15">
        <f t="shared" si="178"/>
        <v>3513.2437498794411</v>
      </c>
      <c r="IY238" s="15">
        <f t="shared" si="179"/>
        <v>3671.0425975551238</v>
      </c>
      <c r="IZ238" s="15">
        <f t="shared" si="180"/>
        <v>3824.2453622887965</v>
      </c>
      <c r="JA238" s="15">
        <f t="shared" si="181"/>
        <v>3972.9859105739156</v>
      </c>
      <c r="JB238" s="15">
        <f t="shared" si="182"/>
        <v>4117.3942098798561</v>
      </c>
      <c r="JC238" s="15">
        <f t="shared" si="183"/>
        <v>4257.5964422157213</v>
      </c>
      <c r="JD238" s="15">
        <f t="shared" si="184"/>
        <v>4393.7151143864639</v>
      </c>
      <c r="JE238" s="15">
        <f t="shared" si="185"/>
        <v>4525.8691650376704</v>
      </c>
      <c r="JF238" s="15">
        <f t="shared" si="186"/>
        <v>4654.1740685825307</v>
      </c>
    </row>
    <row r="239" spans="214:266" x14ac:dyDescent="0.35">
      <c r="HF239" s="76">
        <f t="shared" si="192"/>
        <v>5.5555555555555525E-2</v>
      </c>
      <c r="HG239" s="76">
        <f>$HG$73</f>
        <v>3.333333333333334E-2</v>
      </c>
      <c r="HH239" s="37">
        <f>IF(C$11="x",Toimenpiteet!$E$115,HH136*(Satokasvi!$H$11/1000)+(Satokasvi!$E$28-Satokasvi!$E$7)+IF(C$8="x",Toimenpiteet!$E$29,0)+IF(C$9="x",Toimenpiteet!$E$60,0)+IF(C$10="x",Toimenpiteet!$E$88,0))/(1+$C$13)^HH$61</f>
        <v>256.83207479324</v>
      </c>
      <c r="HI239" s="37">
        <f>IF(D$11="x",Toimenpiteet!$E$115,HI136*(Satokasvi!$H$11/1000)+(Satokasvi!$E$28-Satokasvi!$E$7)+IF(D$8="x",Toimenpiteet!$E$29,0)+IF(D$9="x",Toimenpiteet!$E$60,0)+IF(D$10="x",Toimenpiteet!$E$88,0))/(1+$C$13)^HI$61</f>
        <v>251.00979950635914</v>
      </c>
      <c r="HJ239" s="37">
        <f>IF(E$11="x",Toimenpiteet!$E$115,HJ136*(Satokasvi!$H$11/1000)+(Satokasvi!$E$28-Satokasvi!$E$7)+IF(E$8="x",Toimenpiteet!$E$29,0)+IF(E$9="x",Toimenpiteet!$E$60,0)+IF(E$10="x",Toimenpiteet!$E$88,0))/(1+$C$13)^HJ$61</f>
        <v>245.30880590994425</v>
      </c>
      <c r="HK239" s="37">
        <f>IF(F$11="x",Toimenpiteet!$E$115,HK136*(Satokasvi!$H$11/1000)+(Satokasvi!$E$28-Satokasvi!$E$7)+IF(F$8="x",Toimenpiteet!$E$29,0)+IF(F$9="x",Toimenpiteet!$E$60,0)+IF(F$10="x",Toimenpiteet!$E$88,0))/(1+$C$13)^HK$61</f>
        <v>239.7269682987332</v>
      </c>
      <c r="HL239" s="37">
        <f>IF(G$11="x",Toimenpiteet!$E$115,HL136*(Satokasvi!$H$11/1000)+(Satokasvi!$E$28-Satokasvi!$E$7)+IF(G$8="x",Toimenpiteet!$E$29,0)+IF(G$9="x",Toimenpiteet!$E$60,0)+IF(G$10="x",Toimenpiteet!$E$88,0))/(1+$C$13)^HL$61</f>
        <v>234.26218190729202</v>
      </c>
      <c r="HM239" s="37">
        <f>IF(H$11="x",Toimenpiteet!$E$115,HM136*(Satokasvi!$H$11/1000)+(Satokasvi!$E$28-Satokasvi!$E$7)+IF(H$8="x",Toimenpiteet!$E$29,0)+IF(H$9="x",Toimenpiteet!$E$60,0)+IF(H$10="x",Toimenpiteet!$E$88,0))/(1+$C$13)^HM$61</f>
        <v>228.91236349353224</v>
      </c>
      <c r="HN239" s="37">
        <f>IF(I$11="x",Toimenpiteet!$E$115,HN136*(Satokasvi!$H$11/1000)+(Satokasvi!$E$28-Satokasvi!$E$7)+IF(I$8="x",Toimenpiteet!$E$29,0)+IF(I$9="x",Toimenpiteet!$E$60,0)+IF(I$10="x",Toimenpiteet!$E$88,0))/(1+$C$13)^HN$61</f>
        <v>223.6754518704727</v>
      </c>
      <c r="HO239" s="37">
        <f>IF(J$11="x",Toimenpiteet!$E$115,HO136*(Satokasvi!$H$11/1000)+(Satokasvi!$E$28-Satokasvi!$E$7)+IF(J$8="x",Toimenpiteet!$E$29,0)+IF(J$9="x",Toimenpiteet!$E$60,0)+IF(J$10="x",Toimenpiteet!$E$88,0))/(1+$C$13)^HO$61</f>
        <v>218.54940838876564</v>
      </c>
      <c r="HP239" s="37">
        <f>IF(K$11="x",Toimenpiteet!$E$115,HP136*(Satokasvi!$H$11/1000)+(Satokasvi!$E$28-Satokasvi!$E$7)+IF(K$8="x",Toimenpiteet!$E$29,0)+IF(K$9="x",Toimenpiteet!$E$60,0)+IF(K$10="x",Toimenpiteet!$E$88,0))/(1+$C$13)^HP$61</f>
        <v>213.53221737240503</v>
      </c>
      <c r="HQ239" s="37">
        <f>IF(L$11="x",Toimenpiteet!$E$115,HQ136*(Satokasvi!$H$11/1000)+(Satokasvi!$E$28-Satokasvi!$E$7)+IF(L$8="x",Toimenpiteet!$E$29,0)+IF(L$9="x",Toimenpiteet!$E$60,0)+IF(L$10="x",Toimenpiteet!$E$88,0))/(1+$C$13)^HQ$61</f>
        <v>208.62188650993374</v>
      </c>
      <c r="HR239" s="37">
        <f>IF(M$11="x",Toimenpiteet!$E$115,HR136*(Satokasvi!$H$11/1000)+(Satokasvi!$E$28-Satokasvi!$E$7)+IF(M$8="x",Toimenpiteet!$E$29,0)+IF(M$9="x",Toimenpiteet!$E$60,0)+IF(M$10="x",Toimenpiteet!$E$88,0))/(1+$C$13)^HR$61</f>
        <v>202.54552088343081</v>
      </c>
      <c r="HS239" s="37">
        <f>IF(N$11="x",Toimenpiteet!$E$115,HS136*(Satokasvi!$H$11/1000)+(Satokasvi!$E$28-Satokasvi!$E$7)+IF(N$8="x",Toimenpiteet!$E$29,0)+IF(N$9="x",Toimenpiteet!$E$60,0)+IF(N$10="x",Toimenpiteet!$E$88,0))/(1+$C$13)^HS$61</f>
        <v>196.64613678002993</v>
      </c>
      <c r="HT239" s="37">
        <f>IF(O$11="x",Toimenpiteet!$E$115,HT136*(Satokasvi!$H$11/1000)+(Satokasvi!$E$28-Satokasvi!$E$7)+IF(O$8="x",Toimenpiteet!$E$29,0)+IF(O$9="x",Toimenpiteet!$E$60,0)+IF(O$10="x",Toimenpiteet!$E$88,0))/(1+$C$13)^HT$61</f>
        <v>190.91857939808733</v>
      </c>
      <c r="HU239" s="37">
        <f>IF(P$11="x",Toimenpiteet!$E$115,HU136*(Satokasvi!$H$11/1000)+(Satokasvi!$E$28-Satokasvi!$E$7)+IF(P$8="x",Toimenpiteet!$E$29,0)+IF(P$9="x",Toimenpiteet!$E$60,0)+IF(P$10="x",Toimenpiteet!$E$88,0))/(1+$C$13)^HU$61</f>
        <v>185.35784407581292</v>
      </c>
      <c r="HV239" s="37">
        <f>IF(Q$11="x",Toimenpiteet!$E$115,HV136*(Satokasvi!$H$11/1000)+(Satokasvi!$E$28-Satokasvi!$E$7)+IF(Q$8="x",Toimenpiteet!$E$29,0)+IF(Q$9="x",Toimenpiteet!$E$60,0)+IF(Q$10="x",Toimenpiteet!$E$88,0))/(1+$C$13)^HV$61</f>
        <v>179.95907191826495</v>
      </c>
      <c r="HW239" s="37">
        <f>IF(R$11="x",Toimenpiteet!$E$115,HW136*(Satokasvi!$H$11/1000)+(Satokasvi!$E$28-Satokasvi!$E$7)+IF(R$8="x",Toimenpiteet!$E$29,0)+IF(R$9="x",Toimenpiteet!$E$60,0)+IF(R$10="x",Toimenpiteet!$E$88,0))/(1+$C$13)^HW$61</f>
        <v>174.71754555171358</v>
      </c>
      <c r="HX239" s="37">
        <f>IF(S$11="x",Toimenpiteet!$E$115,HX136*(Satokasvi!$H$11/1000)+(Satokasvi!$E$28-Satokasvi!$E$7)+IF(S$8="x",Toimenpiteet!$E$29,0)+IF(S$9="x",Toimenpiteet!$E$60,0)+IF(S$10="x",Toimenpiteet!$E$88,0))/(1+$C$13)^HX$61</f>
        <v>169.62868500166368</v>
      </c>
      <c r="HY239" s="37">
        <f>IF(T$11="x",Toimenpiteet!$E$115,HY136*(Satokasvi!$H$11/1000)+(Satokasvi!$E$28-Satokasvi!$E$7)+IF(T$8="x",Toimenpiteet!$E$29,0)+IF(T$9="x",Toimenpiteet!$E$60,0)+IF(T$10="x",Toimenpiteet!$E$88,0))/(1+$C$13)^HY$61</f>
        <v>164.68804369093561</v>
      </c>
      <c r="HZ239" s="37">
        <f>IF(U$11="x",Toimenpiteet!$E$115,HZ136*(Satokasvi!$H$11/1000)+(Satokasvi!$E$28-Satokasvi!$E$7)+IF(U$8="x",Toimenpiteet!$E$29,0)+IF(U$9="x",Toimenpiteet!$E$60,0)+IF(U$10="x",Toimenpiteet!$E$88,0))/(1+$C$13)^HZ$61</f>
        <v>159.89130455430643</v>
      </c>
      <c r="IA239" s="37">
        <f>IF(V$11="x",Toimenpiteet!$E$115,IA136*(Satokasvi!$H$11/1000)+(Satokasvi!$E$28-Satokasvi!$E$7)+IF(V$8="x",Toimenpiteet!$E$29,0)+IF(V$9="x",Toimenpiteet!$E$60,0)+IF(V$10="x",Toimenpiteet!$E$88,0))/(1+$C$13)^IA$61</f>
        <v>155.23427626631693</v>
      </c>
      <c r="IB239" s="37">
        <f>IF(W$11="x",Toimenpiteet!$E$115,IB136*(Satokasvi!$H$11/1000)+(Satokasvi!$E$28-Satokasvi!$E$7)+IF(W$8="x",Toimenpiteet!$E$29,0)+IF(W$9="x",Toimenpiteet!$E$60,0)+IF(W$10="x",Toimenpiteet!$E$88,0))/(1+$C$13)^IB$61</f>
        <v>150.71288957894848</v>
      </c>
      <c r="IC239" s="37">
        <f>IF(X$11="x",Toimenpiteet!$E$115,IC136*(Satokasvi!$H$11/1000)+(Satokasvi!$E$28-Satokasvi!$E$7)+IF(X$8="x",Toimenpiteet!$E$29,0)+IF(X$9="x",Toimenpiteet!$E$60,0)+IF(X$10="x",Toimenpiteet!$E$88,0))/(1+$C$13)^IC$61</f>
        <v>146.32319376596939</v>
      </c>
      <c r="ID239" s="37">
        <f>IF(Y$11="x",Toimenpiteet!$E$115,ID136*(Satokasvi!$H$11/1000)+(Satokasvi!$E$28-Satokasvi!$E$7)+IF(Y$8="x",Toimenpiteet!$E$29,0)+IF(Y$9="x",Toimenpiteet!$E$60,0)+IF(Y$10="x",Toimenpiteet!$E$88,0))/(1+$C$13)^ID$61</f>
        <v>142.06135317084406</v>
      </c>
      <c r="IE239" s="37">
        <f>IF(Z$11="x",Toimenpiteet!$E$115,IE136*(Satokasvi!$H$11/1000)+(Satokasvi!$E$28-Satokasvi!$E$7)+IF(Z$8="x",Toimenpiteet!$E$29,0)+IF(Z$9="x",Toimenpiteet!$E$60,0)+IF(Z$10="x",Toimenpiteet!$E$88,0))/(1+$C$13)^IE$61</f>
        <v>137.92364385518843</v>
      </c>
      <c r="IF239" s="37">
        <f>IF(AA$11="x",Toimenpiteet!$E$115,IF136*(Satokasvi!$H$11/1000)+(Satokasvi!$E$28-Satokasvi!$E$7)+IF(AA$8="x",Toimenpiteet!$E$29,0)+IF(AA$9="x",Toimenpiteet!$E$60,0)+IF(AA$10="x",Toimenpiteet!$E$88,0))/(1+$C$13)^IF$61</f>
        <v>133.90645034484314</v>
      </c>
      <c r="IH239" s="15">
        <f t="shared" si="162"/>
        <v>256.83207479324</v>
      </c>
      <c r="II239" s="15">
        <f t="shared" si="163"/>
        <v>507.84187429959911</v>
      </c>
      <c r="IJ239" s="15">
        <f t="shared" si="164"/>
        <v>753.15068020954334</v>
      </c>
      <c r="IK239" s="15">
        <f t="shared" si="165"/>
        <v>992.87764850827648</v>
      </c>
      <c r="IL239" s="15">
        <f t="shared" si="166"/>
        <v>1227.1398304155684</v>
      </c>
      <c r="IM239" s="15">
        <f t="shared" si="167"/>
        <v>1456.0521939091007</v>
      </c>
      <c r="IN239" s="15">
        <f t="shared" si="168"/>
        <v>1679.7276457795733</v>
      </c>
      <c r="IO239" s="15">
        <f t="shared" si="169"/>
        <v>1898.277054168339</v>
      </c>
      <c r="IP239" s="15">
        <f t="shared" si="170"/>
        <v>2111.8092715407438</v>
      </c>
      <c r="IQ239" s="15">
        <f t="shared" si="171"/>
        <v>2320.4311580506774</v>
      </c>
      <c r="IR239" s="15">
        <f t="shared" si="172"/>
        <v>2522.9766789341083</v>
      </c>
      <c r="IS239" s="15">
        <f t="shared" si="173"/>
        <v>2719.6228157141381</v>
      </c>
      <c r="IT239" s="15">
        <f t="shared" si="174"/>
        <v>2910.5413951122255</v>
      </c>
      <c r="IU239" s="15">
        <f t="shared" si="175"/>
        <v>3095.8992391880383</v>
      </c>
      <c r="IV239" s="15">
        <f t="shared" si="176"/>
        <v>3275.8583111063035</v>
      </c>
      <c r="IW239" s="15">
        <f t="shared" si="177"/>
        <v>3450.5758566580171</v>
      </c>
      <c r="IX239" s="15">
        <f t="shared" si="178"/>
        <v>3620.2045416596807</v>
      </c>
      <c r="IY239" s="15">
        <f t="shared" si="179"/>
        <v>3784.8925853506162</v>
      </c>
      <c r="IZ239" s="15">
        <f t="shared" si="180"/>
        <v>3944.7838899049225</v>
      </c>
      <c r="JA239" s="15">
        <f t="shared" si="181"/>
        <v>4100.0181661712395</v>
      </c>
      <c r="JB239" s="15">
        <f t="shared" si="182"/>
        <v>4250.7310557501878</v>
      </c>
      <c r="JC239" s="15">
        <f t="shared" si="183"/>
        <v>4397.0542495161571</v>
      </c>
      <c r="JD239" s="15">
        <f t="shared" si="184"/>
        <v>4539.1156026870012</v>
      </c>
      <c r="JE239" s="15">
        <f t="shared" si="185"/>
        <v>4677.0392465421901</v>
      </c>
      <c r="JF239" s="15">
        <f t="shared" si="186"/>
        <v>4810.9456968870336</v>
      </c>
    </row>
    <row r="240" spans="214:266" x14ac:dyDescent="0.35">
      <c r="HF240" s="76">
        <f t="shared" si="192"/>
        <v>5.5555555555555525E-2</v>
      </c>
      <c r="HG240" s="76">
        <f>$HG$74</f>
        <v>5.5555555555555566E-2</v>
      </c>
      <c r="HH240" s="37">
        <f>IF(C$11="x",Toimenpiteet!$E$115,HH137*(Satokasvi!$H$11/1000)+(Satokasvi!$E$28-Satokasvi!$E$7)+IF(C$8="x",Toimenpiteet!$E$29,0)+IF(C$9="x",Toimenpiteet!$E$60,0)+IF(C$10="x",Toimenpiteet!$E$88,0))/(1+$C$13)^HH$61</f>
        <v>257.9707539254465</v>
      </c>
      <c r="HI240" s="37">
        <f>IF(D$11="x",Toimenpiteet!$E$115,HI137*(Satokasvi!$H$11/1000)+(Satokasvi!$E$28-Satokasvi!$E$7)+IF(D$8="x",Toimenpiteet!$E$29,0)+IF(D$9="x",Toimenpiteet!$E$60,0)+IF(D$10="x",Toimenpiteet!$E$88,0))/(1+$C$13)^HI$61</f>
        <v>253.22082694753703</v>
      </c>
      <c r="HJ240" s="37">
        <f>IF(E$11="x",Toimenpiteet!$E$115,HJ137*(Satokasvi!$H$11/1000)+(Satokasvi!$E$28-Satokasvi!$E$7)+IF(E$8="x",Toimenpiteet!$E$29,0)+IF(E$9="x",Toimenpiteet!$E$60,0)+IF(E$10="x",Toimenpiteet!$E$88,0))/(1+$C$13)^HJ$61</f>
        <v>248.52874878544608</v>
      </c>
      <c r="HK240" s="37">
        <f>IF(F$11="x",Toimenpiteet!$E$115,HK137*(Satokasvi!$H$11/1000)+(Satokasvi!$E$28-Satokasvi!$E$7)+IF(F$8="x",Toimenpiteet!$E$29,0)+IF(F$9="x",Toimenpiteet!$E$60,0)+IF(F$10="x",Toimenpiteet!$E$88,0))/(1+$C$13)^HK$61</f>
        <v>243.89517914080668</v>
      </c>
      <c r="HL240" s="37">
        <f>IF(G$11="x",Toimenpiteet!$E$115,HL137*(Satokasvi!$H$11/1000)+(Satokasvi!$E$28-Satokasvi!$E$7)+IF(G$8="x",Toimenpiteet!$E$29,0)+IF(G$9="x",Toimenpiteet!$E$60,0)+IF(G$10="x",Toimenpiteet!$E$88,0))/(1+$C$13)^HL$61</f>
        <v>239.32069021077942</v>
      </c>
      <c r="HM240" s="37">
        <f>IF(H$11="x",Toimenpiteet!$E$115,HM137*(Satokasvi!$H$11/1000)+(Satokasvi!$E$28-Satokasvi!$E$7)+IF(H$8="x",Toimenpiteet!$E$29,0)+IF(H$9="x",Toimenpiteet!$E$60,0)+IF(H$10="x",Toimenpiteet!$E$88,0))/(1+$C$13)^HM$61</f>
        <v>234.80577122575056</v>
      </c>
      <c r="HN240" s="37">
        <f>IF(I$11="x",Toimenpiteet!$E$115,HN137*(Satokasvi!$H$11/1000)+(Satokasvi!$E$28-Satokasvi!$E$7)+IF(I$8="x",Toimenpiteet!$E$29,0)+IF(I$9="x",Toimenpiteet!$E$60,0)+IF(I$10="x",Toimenpiteet!$E$88,0))/(1+$C$13)^HN$61</f>
        <v>230.35083279693362</v>
      </c>
      <c r="HO240" s="37">
        <f>IF(J$11="x",Toimenpiteet!$E$115,HO137*(Satokasvi!$H$11/1000)+(Satokasvi!$E$28-Satokasvi!$E$7)+IF(J$8="x",Toimenpiteet!$E$29,0)+IF(J$9="x",Toimenpiteet!$E$60,0)+IF(J$10="x",Toimenpiteet!$E$88,0))/(1+$C$13)^HO$61</f>
        <v>225.9562110810939</v>
      </c>
      <c r="HP240" s="37">
        <f>IF(K$11="x",Toimenpiteet!$E$115,HP137*(Satokasvi!$H$11/1000)+(Satokasvi!$E$28-Satokasvi!$E$7)+IF(K$8="x",Toimenpiteet!$E$29,0)+IF(K$9="x",Toimenpiteet!$E$60,0)+IF(K$10="x",Toimenpiteet!$E$88,0))/(1+$C$13)^HP$61</f>
        <v>221.62217176936559</v>
      </c>
      <c r="HQ240" s="37">
        <f>IF(L$11="x",Toimenpiteet!$E$115,HQ137*(Satokasvi!$H$11/1000)+(Satokasvi!$E$28-Satokasvi!$E$7)+IF(L$8="x",Toimenpiteet!$E$29,0)+IF(L$9="x",Toimenpiteet!$E$60,0)+IF(L$10="x",Toimenpiteet!$E$88,0))/(1+$C$13)^HQ$61</f>
        <v>217.34891390687065</v>
      </c>
      <c r="HR240" s="37">
        <f>IF(M$11="x",Toimenpiteet!$E$115,HR137*(Satokasvi!$H$11/1000)+(Satokasvi!$E$28-Satokasvi!$E$7)+IF(M$8="x",Toimenpiteet!$E$29,0)+IF(M$9="x",Toimenpiteet!$E$60,0)+IF(M$10="x",Toimenpiteet!$E$88,0))/(1+$C$13)^HR$61</f>
        <v>211.01836301637925</v>
      </c>
      <c r="HS240" s="37">
        <f>IF(N$11="x",Toimenpiteet!$E$115,HS137*(Satokasvi!$H$11/1000)+(Satokasvi!$E$28-Satokasvi!$E$7)+IF(N$8="x",Toimenpiteet!$E$29,0)+IF(N$9="x",Toimenpiteet!$E$60,0)+IF(N$10="x",Toimenpiteet!$E$88,0))/(1+$C$13)^HS$61</f>
        <v>204.87219710328088</v>
      </c>
      <c r="HT240" s="37">
        <f>IF(O$11="x",Toimenpiteet!$E$115,HT137*(Satokasvi!$H$11/1000)+(Satokasvi!$E$28-Satokasvi!$E$7)+IF(O$8="x",Toimenpiteet!$E$29,0)+IF(O$9="x",Toimenpiteet!$E$60,0)+IF(O$10="x",Toimenpiteet!$E$88,0))/(1+$C$13)^HT$61</f>
        <v>198.90504573134066</v>
      </c>
      <c r="HU240" s="37">
        <f>IF(P$11="x",Toimenpiteet!$E$115,HU137*(Satokasvi!$H$11/1000)+(Satokasvi!$E$28-Satokasvi!$E$7)+IF(P$8="x",Toimenpiteet!$E$29,0)+IF(P$9="x",Toimenpiteet!$E$60,0)+IF(P$10="x",Toimenpiteet!$E$88,0))/(1+$C$13)^HU$61</f>
        <v>193.11169488479675</v>
      </c>
      <c r="HV240" s="37">
        <f>IF(Q$11="x",Toimenpiteet!$E$115,HV137*(Satokasvi!$H$11/1000)+(Satokasvi!$E$28-Satokasvi!$E$7)+IF(Q$8="x",Toimenpiteet!$E$29,0)+IF(Q$9="x",Toimenpiteet!$E$60,0)+IF(Q$10="x",Toimenpiteet!$E$88,0))/(1+$C$13)^HV$61</f>
        <v>187.487082412424</v>
      </c>
      <c r="HW240" s="37">
        <f>IF(R$11="x",Toimenpiteet!$E$115,HW137*(Satokasvi!$H$11/1000)+(Satokasvi!$E$28-Satokasvi!$E$7)+IF(R$8="x",Toimenpiteet!$E$29,0)+IF(R$9="x",Toimenpiteet!$E$60,0)+IF(R$10="x",Toimenpiteet!$E$88,0))/(1+$C$13)^HW$61</f>
        <v>182.02629360429518</v>
      </c>
      <c r="HX240" s="37">
        <f>IF(S$11="x",Toimenpiteet!$E$115,HX137*(Satokasvi!$H$11/1000)+(Satokasvi!$E$28-Satokasvi!$E$7)+IF(S$8="x",Toimenpiteet!$E$29,0)+IF(S$9="x",Toimenpiteet!$E$60,0)+IF(S$10="x",Toimenpiteet!$E$88,0))/(1+$C$13)^HX$61</f>
        <v>176.72455689737396</v>
      </c>
      <c r="HY240" s="37">
        <f>IF(T$11="x",Toimenpiteet!$E$115,HY137*(Satokasvi!$H$11/1000)+(Satokasvi!$E$28-Satokasvi!$E$7)+IF(T$8="x",Toimenpiteet!$E$29,0)+IF(T$9="x",Toimenpiteet!$E$60,0)+IF(T$10="x",Toimenpiteet!$E$88,0))/(1+$C$13)^HY$61</f>
        <v>171.57723970618832</v>
      </c>
      <c r="HZ240" s="37">
        <f>IF(U$11="x",Toimenpiteet!$E$115,HZ137*(Satokasvi!$H$11/1000)+(Satokasvi!$E$28-Satokasvi!$E$7)+IF(U$8="x",Toimenpiteet!$E$29,0)+IF(U$9="x",Toimenpiteet!$E$60,0)+IF(U$10="x",Toimenpiteet!$E$88,0))/(1+$C$13)^HZ$61</f>
        <v>166.57984437494011</v>
      </c>
      <c r="IA240" s="37">
        <f>IF(V$11="x",Toimenpiteet!$E$115,IA137*(Satokasvi!$H$11/1000)+(Satokasvi!$E$28-Satokasvi!$E$7)+IF(V$8="x",Toimenpiteet!$E$29,0)+IF(V$9="x",Toimenpiteet!$E$60,0)+IF(V$10="x",Toimenpiteet!$E$88,0))/(1+$C$13)^IA$61</f>
        <v>161.72800424751469</v>
      </c>
      <c r="IB240" s="37">
        <f>IF(W$11="x",Toimenpiteet!$E$115,IB137*(Satokasvi!$H$11/1000)+(Satokasvi!$E$28-Satokasvi!$E$7)+IF(W$8="x",Toimenpiteet!$E$29,0)+IF(W$9="x",Toimenpiteet!$E$60,0)+IF(W$10="x",Toimenpiteet!$E$88,0))/(1+$C$13)^IB$61</f>
        <v>157.01747985195601</v>
      </c>
      <c r="IC240" s="37">
        <f>IF(X$11="x",Toimenpiteet!$E$115,IC137*(Satokasvi!$H$11/1000)+(Satokasvi!$E$28-Satokasvi!$E$7)+IF(X$8="x",Toimenpiteet!$E$29,0)+IF(X$9="x",Toimenpiteet!$E$60,0)+IF(X$10="x",Toimenpiteet!$E$88,0))/(1+$C$13)^IC$61</f>
        <v>152.44415519607378</v>
      </c>
      <c r="ID240" s="37">
        <f>IF(Y$11="x",Toimenpiteet!$E$115,ID137*(Satokasvi!$H$11/1000)+(Satokasvi!$E$28-Satokasvi!$E$7)+IF(Y$8="x",Toimenpiteet!$E$29,0)+IF(Y$9="x",Toimenpiteet!$E$60,0)+IF(Y$10="x",Toimenpiteet!$E$88,0))/(1+$C$13)^ID$61</f>
        <v>148.0040341709454</v>
      </c>
      <c r="IE240" s="37">
        <f>IF(Z$11="x",Toimenpiteet!$E$115,IE137*(Satokasvi!$H$11/1000)+(Satokasvi!$E$28-Satokasvi!$E$7)+IF(Z$8="x",Toimenpiteet!$E$29,0)+IF(Z$9="x",Toimenpiteet!$E$60,0)+IF(Z$10="x",Toimenpiteet!$E$88,0))/(1+$C$13)^IE$61</f>
        <v>143.69323705917031</v>
      </c>
      <c r="IF240" s="37">
        <f>IF(AA$11="x",Toimenpiteet!$E$115,IF137*(Satokasvi!$H$11/1000)+(Satokasvi!$E$28-Satokasvi!$E$7)+IF(AA$8="x",Toimenpiteet!$E$29,0)+IF(AA$9="x",Toimenpiteet!$E$60,0)+IF(AA$10="x",Toimenpiteet!$E$88,0))/(1+$C$13)^IF$61</f>
        <v>139.50799714482557</v>
      </c>
      <c r="IH240" s="15">
        <f t="shared" si="162"/>
        <v>257.9707539254465</v>
      </c>
      <c r="II240" s="15">
        <f t="shared" si="163"/>
        <v>511.19158087298354</v>
      </c>
      <c r="IJ240" s="15">
        <f t="shared" si="164"/>
        <v>759.72032965842959</v>
      </c>
      <c r="IK240" s="15">
        <f t="shared" si="165"/>
        <v>1003.6155087992363</v>
      </c>
      <c r="IL240" s="15">
        <f t="shared" si="166"/>
        <v>1242.9361990100158</v>
      </c>
      <c r="IM240" s="15">
        <f t="shared" si="167"/>
        <v>1477.7419702357663</v>
      </c>
      <c r="IN240" s="15">
        <f t="shared" si="168"/>
        <v>1708.0928030327</v>
      </c>
      <c r="IO240" s="15">
        <f t="shared" si="169"/>
        <v>1934.0490141137939</v>
      </c>
      <c r="IP240" s="15">
        <f t="shared" si="170"/>
        <v>2155.6711858831595</v>
      </c>
      <c r="IQ240" s="15">
        <f t="shared" si="171"/>
        <v>2373.0200997900301</v>
      </c>
      <c r="IR240" s="15">
        <f t="shared" si="172"/>
        <v>2584.0384628064094</v>
      </c>
      <c r="IS240" s="15">
        <f t="shared" si="173"/>
        <v>2788.9106599096904</v>
      </c>
      <c r="IT240" s="15">
        <f t="shared" si="174"/>
        <v>2987.8157056410309</v>
      </c>
      <c r="IU240" s="15">
        <f t="shared" si="175"/>
        <v>3180.9274005258276</v>
      </c>
      <c r="IV240" s="15">
        <f t="shared" si="176"/>
        <v>3368.4144829382517</v>
      </c>
      <c r="IW240" s="15">
        <f t="shared" si="177"/>
        <v>3550.4407765425467</v>
      </c>
      <c r="IX240" s="15">
        <f t="shared" si="178"/>
        <v>3727.1653334399207</v>
      </c>
      <c r="IY240" s="15">
        <f t="shared" si="179"/>
        <v>3898.742573146109</v>
      </c>
      <c r="IZ240" s="15">
        <f t="shared" si="180"/>
        <v>4065.3224175210489</v>
      </c>
      <c r="JA240" s="15">
        <f t="shared" si="181"/>
        <v>4227.0504217685639</v>
      </c>
      <c r="JB240" s="15">
        <f t="shared" si="182"/>
        <v>4384.0679016205195</v>
      </c>
      <c r="JC240" s="15">
        <f t="shared" si="183"/>
        <v>4536.512056816593</v>
      </c>
      <c r="JD240" s="15">
        <f t="shared" si="184"/>
        <v>4684.5160909875385</v>
      </c>
      <c r="JE240" s="15">
        <f t="shared" si="185"/>
        <v>4828.2093280467088</v>
      </c>
      <c r="JF240" s="15">
        <f t="shared" si="186"/>
        <v>4967.7173251915347</v>
      </c>
    </row>
    <row r="241" spans="214:266" x14ac:dyDescent="0.35">
      <c r="HF241" s="76">
        <f t="shared" si="192"/>
        <v>5.5555555555555525E-2</v>
      </c>
      <c r="HG241" s="76">
        <f>$HG$75</f>
        <v>7.7777777777777793E-2</v>
      </c>
      <c r="HH241" s="37">
        <f>IF(C$11="x",Toimenpiteet!$E$115,HH138*(Satokasvi!$H$11/1000)+(Satokasvi!$E$28-Satokasvi!$E$7)+IF(C$8="x",Toimenpiteet!$E$29,0)+IF(C$9="x",Toimenpiteet!$E$60,0)+IF(C$10="x",Toimenpiteet!$E$88,0))/(1+$C$13)^HH$61</f>
        <v>259.10943305765318</v>
      </c>
      <c r="HI241" s="37">
        <f>IF(D$11="x",Toimenpiteet!$E$115,HI138*(Satokasvi!$H$11/1000)+(Satokasvi!$E$28-Satokasvi!$E$7)+IF(D$8="x",Toimenpiteet!$E$29,0)+IF(D$9="x",Toimenpiteet!$E$60,0)+IF(D$10="x",Toimenpiteet!$E$88,0))/(1+$C$13)^HI$61</f>
        <v>255.43185438871504</v>
      </c>
      <c r="HJ241" s="37">
        <f>IF(E$11="x",Toimenpiteet!$E$115,HJ138*(Satokasvi!$H$11/1000)+(Satokasvi!$E$28-Satokasvi!$E$7)+IF(E$8="x",Toimenpiteet!$E$29,0)+IF(E$9="x",Toimenpiteet!$E$60,0)+IF(E$10="x",Toimenpiteet!$E$88,0))/(1+$C$13)^HJ$61</f>
        <v>251.748691660948</v>
      </c>
      <c r="HK241" s="37">
        <f>IF(F$11="x",Toimenpiteet!$E$115,HK138*(Satokasvi!$H$11/1000)+(Satokasvi!$E$28-Satokasvi!$E$7)+IF(F$8="x",Toimenpiteet!$E$29,0)+IF(F$9="x",Toimenpiteet!$E$60,0)+IF(F$10="x",Toimenpiteet!$E$88,0))/(1+$C$13)^HK$61</f>
        <v>248.06338998288035</v>
      </c>
      <c r="HL241" s="37">
        <f>IF(G$11="x",Toimenpiteet!$E$115,HL138*(Satokasvi!$H$11/1000)+(Satokasvi!$E$28-Satokasvi!$E$7)+IF(G$8="x",Toimenpiteet!$E$29,0)+IF(G$9="x",Toimenpiteet!$E$60,0)+IF(G$10="x",Toimenpiteet!$E$88,0))/(1+$C$13)^HL$61</f>
        <v>244.3791985142669</v>
      </c>
      <c r="HM241" s="37">
        <f>IF(H$11="x",Toimenpiteet!$E$115,HM138*(Satokasvi!$H$11/1000)+(Satokasvi!$E$28-Satokasvi!$E$7)+IF(H$8="x",Toimenpiteet!$E$29,0)+IF(H$9="x",Toimenpiteet!$E$60,0)+IF(H$10="x",Toimenpiteet!$E$88,0))/(1+$C$13)^HM$61</f>
        <v>240.69917895796891</v>
      </c>
      <c r="HN241" s="37">
        <f>IF(I$11="x",Toimenpiteet!$E$115,HN138*(Satokasvi!$H$11/1000)+(Satokasvi!$E$28-Satokasvi!$E$7)+IF(I$8="x",Toimenpiteet!$E$29,0)+IF(I$9="x",Toimenpiteet!$E$60,0)+IF(I$10="x",Toimenpiteet!$E$88,0))/(1+$C$13)^HN$61</f>
        <v>237.02621372339442</v>
      </c>
      <c r="HO241" s="37">
        <f>IF(J$11="x",Toimenpiteet!$E$115,HO138*(Satokasvi!$H$11/1000)+(Satokasvi!$E$28-Satokasvi!$E$7)+IF(J$8="x",Toimenpiteet!$E$29,0)+IF(J$9="x",Toimenpiteet!$E$60,0)+IF(J$10="x",Toimenpiteet!$E$88,0))/(1+$C$13)^HO$61</f>
        <v>233.36301377342215</v>
      </c>
      <c r="HP241" s="37">
        <f>IF(K$11="x",Toimenpiteet!$E$115,HP138*(Satokasvi!$H$11/1000)+(Satokasvi!$E$28-Satokasvi!$E$7)+IF(K$8="x",Toimenpiteet!$E$29,0)+IF(K$9="x",Toimenpiteet!$E$60,0)+IF(K$10="x",Toimenpiteet!$E$88,0))/(1+$C$13)^HP$61</f>
        <v>229.7121261663261</v>
      </c>
      <c r="HQ241" s="37">
        <f>IF(L$11="x",Toimenpiteet!$E$115,HQ138*(Satokasvi!$H$11/1000)+(Satokasvi!$E$28-Satokasvi!$E$7)+IF(L$8="x",Toimenpiteet!$E$29,0)+IF(L$9="x",Toimenpiteet!$E$60,0)+IF(L$10="x",Toimenpiteet!$E$88,0))/(1+$C$13)^HQ$61</f>
        <v>226.07594130380747</v>
      </c>
      <c r="HR241" s="37">
        <f>IF(M$11="x",Toimenpiteet!$E$115,HR138*(Satokasvi!$H$11/1000)+(Satokasvi!$E$28-Satokasvi!$E$7)+IF(M$8="x",Toimenpiteet!$E$29,0)+IF(M$9="x",Toimenpiteet!$E$60,0)+IF(M$10="x",Toimenpiteet!$E$88,0))/(1+$C$13)^HR$61</f>
        <v>219.49120514932764</v>
      </c>
      <c r="HS241" s="37">
        <f>IF(N$11="x",Toimenpiteet!$E$115,HS138*(Satokasvi!$H$11/1000)+(Satokasvi!$E$28-Satokasvi!$E$7)+IF(N$8="x",Toimenpiteet!$E$29,0)+IF(N$9="x",Toimenpiteet!$E$60,0)+IF(N$10="x",Toimenpiteet!$E$88,0))/(1+$C$13)^HS$61</f>
        <v>213.09825742653172</v>
      </c>
      <c r="HT241" s="37">
        <f>IF(O$11="x",Toimenpiteet!$E$115,HT138*(Satokasvi!$H$11/1000)+(Satokasvi!$E$28-Satokasvi!$E$7)+IF(O$8="x",Toimenpiteet!$E$29,0)+IF(O$9="x",Toimenpiteet!$E$60,0)+IF(O$10="x",Toimenpiteet!$E$88,0))/(1+$C$13)^HT$61</f>
        <v>206.89151206459391</v>
      </c>
      <c r="HU241" s="37">
        <f>IF(P$11="x",Toimenpiteet!$E$115,HU138*(Satokasvi!$H$11/1000)+(Satokasvi!$E$28-Satokasvi!$E$7)+IF(P$8="x",Toimenpiteet!$E$29,0)+IF(P$9="x",Toimenpiteet!$E$60,0)+IF(P$10="x",Toimenpiteet!$E$88,0))/(1+$C$13)^HU$61</f>
        <v>200.86554569378046</v>
      </c>
      <c r="HV241" s="37">
        <f>IF(Q$11="x",Toimenpiteet!$E$115,HV138*(Satokasvi!$H$11/1000)+(Satokasvi!$E$28-Satokasvi!$E$7)+IF(Q$8="x",Toimenpiteet!$E$29,0)+IF(Q$9="x",Toimenpiteet!$E$60,0)+IF(Q$10="x",Toimenpiteet!$E$88,0))/(1+$C$13)^HV$61</f>
        <v>195.01509290658296</v>
      </c>
      <c r="HW241" s="37">
        <f>IF(R$11="x",Toimenpiteet!$E$115,HW138*(Satokasvi!$H$11/1000)+(Satokasvi!$E$28-Satokasvi!$E$7)+IF(R$8="x",Toimenpiteet!$E$29,0)+IF(R$9="x",Toimenpiteet!$E$60,0)+IF(R$10="x",Toimenpiteet!$E$88,0))/(1+$C$13)^HW$61</f>
        <v>189.33504165687671</v>
      </c>
      <c r="HX241" s="37">
        <f>IF(S$11="x",Toimenpiteet!$E$115,HX138*(Satokasvi!$H$11/1000)+(Satokasvi!$E$28-Satokasvi!$E$7)+IF(S$8="x",Toimenpiteet!$E$29,0)+IF(S$9="x",Toimenpiteet!$E$60,0)+IF(S$10="x",Toimenpiteet!$E$88,0))/(1+$C$13)^HX$61</f>
        <v>183.82042879308418</v>
      </c>
      <c r="HY241" s="37">
        <f>IF(T$11="x",Toimenpiteet!$E$115,HY138*(Satokasvi!$H$11/1000)+(Satokasvi!$E$28-Satokasvi!$E$7)+IF(T$8="x",Toimenpiteet!$E$29,0)+IF(T$9="x",Toimenpiteet!$E$60,0)+IF(T$10="x",Toimenpiteet!$E$88,0))/(1+$C$13)^HY$61</f>
        <v>178.46643572144094</v>
      </c>
      <c r="HZ241" s="37">
        <f>IF(U$11="x",Toimenpiteet!$E$115,HZ138*(Satokasvi!$H$11/1000)+(Satokasvi!$E$28-Satokasvi!$E$7)+IF(U$8="x",Toimenpiteet!$E$29,0)+IF(U$9="x",Toimenpiteet!$E$60,0)+IF(U$10="x",Toimenpiteet!$E$88,0))/(1+$C$13)^HZ$61</f>
        <v>173.26838419557373</v>
      </c>
      <c r="IA241" s="37">
        <f>IF(V$11="x",Toimenpiteet!$E$115,IA138*(Satokasvi!$H$11/1000)+(Satokasvi!$E$28-Satokasvi!$E$7)+IF(V$8="x",Toimenpiteet!$E$29,0)+IF(V$9="x",Toimenpiteet!$E$60,0)+IF(V$10="x",Toimenpiteet!$E$88,0))/(1+$C$13)^IA$61</f>
        <v>168.22173222871237</v>
      </c>
      <c r="IB241" s="37">
        <f>IF(W$11="x",Toimenpiteet!$E$115,IB138*(Satokasvi!$H$11/1000)+(Satokasvi!$E$28-Satokasvi!$E$7)+IF(W$8="x",Toimenpiteet!$E$29,0)+IF(W$9="x",Toimenpiteet!$E$60,0)+IF(W$10="x",Toimenpiteet!$E$88,0))/(1+$C$13)^IB$61</f>
        <v>163.32207012496349</v>
      </c>
      <c r="IC241" s="37">
        <f>IF(X$11="x",Toimenpiteet!$E$115,IC138*(Satokasvi!$H$11/1000)+(Satokasvi!$E$28-Satokasvi!$E$7)+IF(X$8="x",Toimenpiteet!$E$29,0)+IF(X$9="x",Toimenpiteet!$E$60,0)+IF(X$10="x",Toimenpiteet!$E$88,0))/(1+$C$13)^IC$61</f>
        <v>158.56511662617814</v>
      </c>
      <c r="ID241" s="37">
        <f>IF(Y$11="x",Toimenpiteet!$E$115,ID138*(Satokasvi!$H$11/1000)+(Satokasvi!$E$28-Satokasvi!$E$7)+IF(Y$8="x",Toimenpiteet!$E$29,0)+IF(Y$9="x",Toimenpiteet!$E$60,0)+IF(Y$10="x",Toimenpiteet!$E$88,0))/(1+$C$13)^ID$61</f>
        <v>153.94671517104672</v>
      </c>
      <c r="IE241" s="37">
        <f>IF(Z$11="x",Toimenpiteet!$E$115,IE138*(Satokasvi!$H$11/1000)+(Satokasvi!$E$28-Satokasvi!$E$7)+IF(Z$8="x",Toimenpiteet!$E$29,0)+IF(Z$9="x",Toimenpiteet!$E$60,0)+IF(Z$10="x",Toimenpiteet!$E$88,0))/(1+$C$13)^IE$61</f>
        <v>149.46283026315217</v>
      </c>
      <c r="IF241" s="37">
        <f>IF(AA$11="x",Toimenpiteet!$E$115,IF138*(Satokasvi!$H$11/1000)+(Satokasvi!$E$28-Satokasvi!$E$7)+IF(AA$8="x",Toimenpiteet!$E$29,0)+IF(AA$9="x",Toimenpiteet!$E$60,0)+IF(AA$10="x",Toimenpiteet!$E$88,0))/(1+$C$13)^IF$61</f>
        <v>145.10954394480794</v>
      </c>
      <c r="IH241" s="15">
        <f t="shared" si="162"/>
        <v>259.10943305765318</v>
      </c>
      <c r="II241" s="15">
        <f t="shared" si="163"/>
        <v>514.54128744636819</v>
      </c>
      <c r="IJ241" s="15">
        <f t="shared" si="164"/>
        <v>766.28997910731619</v>
      </c>
      <c r="IK241" s="15">
        <f t="shared" si="165"/>
        <v>1014.3533690901966</v>
      </c>
      <c r="IL241" s="15">
        <f t="shared" si="166"/>
        <v>1258.7325676044634</v>
      </c>
      <c r="IM241" s="15">
        <f t="shared" si="167"/>
        <v>1499.4317465624322</v>
      </c>
      <c r="IN241" s="15">
        <f t="shared" si="168"/>
        <v>1736.4579602858266</v>
      </c>
      <c r="IO241" s="15">
        <f t="shared" si="169"/>
        <v>1969.8209740592488</v>
      </c>
      <c r="IP241" s="15">
        <f t="shared" si="170"/>
        <v>2199.5331002255748</v>
      </c>
      <c r="IQ241" s="15">
        <f t="shared" si="171"/>
        <v>2425.6090415293825</v>
      </c>
      <c r="IR241" s="15">
        <f t="shared" si="172"/>
        <v>2645.1002466787099</v>
      </c>
      <c r="IS241" s="15">
        <f t="shared" si="173"/>
        <v>2858.1985041052417</v>
      </c>
      <c r="IT241" s="15">
        <f t="shared" si="174"/>
        <v>3065.0900161698355</v>
      </c>
      <c r="IU241" s="15">
        <f t="shared" si="175"/>
        <v>3265.9555618636159</v>
      </c>
      <c r="IV241" s="15">
        <f t="shared" si="176"/>
        <v>3460.970654770199</v>
      </c>
      <c r="IW241" s="15">
        <f t="shared" si="177"/>
        <v>3650.3056964270759</v>
      </c>
      <c r="IX241" s="15">
        <f t="shared" si="178"/>
        <v>3834.1261252201602</v>
      </c>
      <c r="IY241" s="15">
        <f t="shared" si="179"/>
        <v>4012.5925609416013</v>
      </c>
      <c r="IZ241" s="15">
        <f t="shared" si="180"/>
        <v>4185.8609451371749</v>
      </c>
      <c r="JA241" s="15">
        <f t="shared" si="181"/>
        <v>4354.0826773658873</v>
      </c>
      <c r="JB241" s="15">
        <f t="shared" si="182"/>
        <v>4517.4047474908512</v>
      </c>
      <c r="JC241" s="15">
        <f t="shared" si="183"/>
        <v>4675.9698641170289</v>
      </c>
      <c r="JD241" s="15">
        <f t="shared" si="184"/>
        <v>4829.9165792880758</v>
      </c>
      <c r="JE241" s="15">
        <f t="shared" si="185"/>
        <v>4979.3794095512276</v>
      </c>
      <c r="JF241" s="15">
        <f t="shared" si="186"/>
        <v>5124.4889534960357</v>
      </c>
    </row>
    <row r="242" spans="214:266" x14ac:dyDescent="0.35">
      <c r="HF242" s="76">
        <f t="shared" si="192"/>
        <v>5.5555555555555525E-2</v>
      </c>
      <c r="HG242" s="76">
        <f>$HG$76</f>
        <v>0.10000000000000002</v>
      </c>
      <c r="HH242" s="37">
        <f>IF(C$11="x",Toimenpiteet!$E$115,HH139*(Satokasvi!$H$11/1000)+(Satokasvi!$E$28-Satokasvi!$E$7)+IF(C$8="x",Toimenpiteet!$E$29,0)+IF(C$9="x",Toimenpiteet!$E$60,0)+IF(C$10="x",Toimenpiteet!$E$88,0))/(1+$C$13)^HH$61</f>
        <v>260.24811218985985</v>
      </c>
      <c r="HI242" s="37">
        <f>IF(D$11="x",Toimenpiteet!$E$115,HI139*(Satokasvi!$H$11/1000)+(Satokasvi!$E$28-Satokasvi!$E$7)+IF(D$8="x",Toimenpiteet!$E$29,0)+IF(D$9="x",Toimenpiteet!$E$60,0)+IF(D$10="x",Toimenpiteet!$E$88,0))/(1+$C$13)^HI$61</f>
        <v>257.64288182989293</v>
      </c>
      <c r="HJ242" s="37">
        <f>IF(E$11="x",Toimenpiteet!$E$115,HJ139*(Satokasvi!$H$11/1000)+(Satokasvi!$E$28-Satokasvi!$E$7)+IF(E$8="x",Toimenpiteet!$E$29,0)+IF(E$9="x",Toimenpiteet!$E$60,0)+IF(E$10="x",Toimenpiteet!$E$88,0))/(1+$C$13)^HJ$61</f>
        <v>254.96863453644983</v>
      </c>
      <c r="HK242" s="37">
        <f>IF(F$11="x",Toimenpiteet!$E$115,HK139*(Satokasvi!$H$11/1000)+(Satokasvi!$E$28-Satokasvi!$E$7)+IF(F$8="x",Toimenpiteet!$E$29,0)+IF(F$9="x",Toimenpiteet!$E$60,0)+IF(F$10="x",Toimenpiteet!$E$88,0))/(1+$C$13)^HK$61</f>
        <v>252.23160082495406</v>
      </c>
      <c r="HL242" s="37">
        <f>IF(G$11="x",Toimenpiteet!$E$115,HL139*(Satokasvi!$H$11/1000)+(Satokasvi!$E$28-Satokasvi!$E$7)+IF(G$8="x",Toimenpiteet!$E$29,0)+IF(G$9="x",Toimenpiteet!$E$60,0)+IF(G$10="x",Toimenpiteet!$E$88,0))/(1+$C$13)^HL$61</f>
        <v>249.43770681775428</v>
      </c>
      <c r="HM242" s="37">
        <f>IF(H$11="x",Toimenpiteet!$E$115,HM139*(Satokasvi!$H$11/1000)+(Satokasvi!$E$28-Satokasvi!$E$7)+IF(H$8="x",Toimenpiteet!$E$29,0)+IF(H$9="x",Toimenpiteet!$E$60,0)+IF(H$10="x",Toimenpiteet!$E$88,0))/(1+$C$13)^HM$61</f>
        <v>246.59258669018723</v>
      </c>
      <c r="HN242" s="37">
        <f>IF(I$11="x",Toimenpiteet!$E$115,HN139*(Satokasvi!$H$11/1000)+(Satokasvi!$E$28-Satokasvi!$E$7)+IF(I$8="x",Toimenpiteet!$E$29,0)+IF(I$9="x",Toimenpiteet!$E$60,0)+IF(I$10="x",Toimenpiteet!$E$88,0))/(1+$C$13)^HN$61</f>
        <v>243.70159464985534</v>
      </c>
      <c r="HO242" s="37">
        <f>IF(J$11="x",Toimenpiteet!$E$115,HO139*(Satokasvi!$H$11/1000)+(Satokasvi!$E$28-Satokasvi!$E$7)+IF(J$8="x",Toimenpiteet!$E$29,0)+IF(J$9="x",Toimenpiteet!$E$60,0)+IF(J$10="x",Toimenpiteet!$E$88,0))/(1+$C$13)^HO$61</f>
        <v>240.76981646575049</v>
      </c>
      <c r="HP242" s="37">
        <f>IF(K$11="x",Toimenpiteet!$E$115,HP139*(Satokasvi!$H$11/1000)+(Satokasvi!$E$28-Satokasvi!$E$7)+IF(K$8="x",Toimenpiteet!$E$29,0)+IF(K$9="x",Toimenpiteet!$E$60,0)+IF(K$10="x",Toimenpiteet!$E$88,0))/(1+$C$13)^HP$61</f>
        <v>237.80208056328661</v>
      </c>
      <c r="HQ242" s="37">
        <f>IF(L$11="x",Toimenpiteet!$E$115,HQ139*(Satokasvi!$H$11/1000)+(Satokasvi!$E$28-Satokasvi!$E$7)+IF(L$8="x",Toimenpiteet!$E$29,0)+IF(L$9="x",Toimenpiteet!$E$60,0)+IF(L$10="x",Toimenpiteet!$E$88,0))/(1+$C$13)^HQ$61</f>
        <v>234.80296870074446</v>
      </c>
      <c r="HR242" s="37">
        <f>IF(M$11="x",Toimenpiteet!$E$115,HR139*(Satokasvi!$H$11/1000)+(Satokasvi!$E$28-Satokasvi!$E$7)+IF(M$8="x",Toimenpiteet!$E$29,0)+IF(M$9="x",Toimenpiteet!$E$60,0)+IF(M$10="x",Toimenpiteet!$E$88,0))/(1+$C$13)^HR$61</f>
        <v>227.96404728227617</v>
      </c>
      <c r="HS242" s="37">
        <f>IF(N$11="x",Toimenpiteet!$E$115,HS139*(Satokasvi!$H$11/1000)+(Satokasvi!$E$28-Satokasvi!$E$7)+IF(N$8="x",Toimenpiteet!$E$29,0)+IF(N$9="x",Toimenpiteet!$E$60,0)+IF(N$10="x",Toimenpiteet!$E$88,0))/(1+$C$13)^HS$61</f>
        <v>221.32431774978272</v>
      </c>
      <c r="HT242" s="37">
        <f>IF(O$11="x",Toimenpiteet!$E$115,HT139*(Satokasvi!$H$11/1000)+(Satokasvi!$E$28-Satokasvi!$E$7)+IF(O$8="x",Toimenpiteet!$E$29,0)+IF(O$9="x",Toimenpiteet!$E$60,0)+IF(O$10="x",Toimenpiteet!$E$88,0))/(1+$C$13)^HT$61</f>
        <v>214.87797839784733</v>
      </c>
      <c r="HU242" s="37">
        <f>IF(P$11="x",Toimenpiteet!$E$115,HU139*(Satokasvi!$H$11/1000)+(Satokasvi!$E$28-Satokasvi!$E$7)+IF(P$8="x",Toimenpiteet!$E$29,0)+IF(P$9="x",Toimenpiteet!$E$60,0)+IF(P$10="x",Toimenpiteet!$E$88,0))/(1+$C$13)^HU$61</f>
        <v>208.61939650276437</v>
      </c>
      <c r="HV242" s="37">
        <f>IF(Q$11="x",Toimenpiteet!$E$115,HV139*(Satokasvi!$H$11/1000)+(Satokasvi!$E$28-Satokasvi!$E$7)+IF(Q$8="x",Toimenpiteet!$E$29,0)+IF(Q$9="x",Toimenpiteet!$E$60,0)+IF(Q$10="x",Toimenpiteet!$E$88,0))/(1+$C$13)^HV$61</f>
        <v>202.5431034007421</v>
      </c>
      <c r="HW242" s="37">
        <f>IF(R$11="x",Toimenpiteet!$E$115,HW139*(Satokasvi!$H$11/1000)+(Satokasvi!$E$28-Satokasvi!$E$7)+IF(R$8="x",Toimenpiteet!$E$29,0)+IF(R$9="x",Toimenpiteet!$E$60,0)+IF(R$10="x",Toimenpiteet!$E$88,0))/(1+$C$13)^HW$61</f>
        <v>196.64378970945836</v>
      </c>
      <c r="HX242" s="37">
        <f>IF(S$11="x",Toimenpiteet!$E$115,HX139*(Satokasvi!$H$11/1000)+(Satokasvi!$E$28-Satokasvi!$E$7)+IF(S$8="x",Toimenpiteet!$E$29,0)+IF(S$9="x",Toimenpiteet!$E$60,0)+IF(S$10="x",Toimenpiteet!$E$88,0))/(1+$C$13)^HX$61</f>
        <v>190.91630068879454</v>
      </c>
      <c r="HY242" s="37">
        <f>IF(T$11="x",Toimenpiteet!$E$115,HY139*(Satokasvi!$H$11/1000)+(Satokasvi!$E$28-Satokasvi!$E$7)+IF(T$8="x",Toimenpiteet!$E$29,0)+IF(T$9="x",Toimenpiteet!$E$60,0)+IF(T$10="x",Toimenpiteet!$E$88,0))/(1+$C$13)^HY$61</f>
        <v>185.35563173669371</v>
      </c>
      <c r="HZ242" s="37">
        <f>IF(U$11="x",Toimenpiteet!$E$115,HZ139*(Satokasvi!$H$11/1000)+(Satokasvi!$E$28-Satokasvi!$E$7)+IF(U$8="x",Toimenpiteet!$E$29,0)+IF(U$9="x",Toimenpiteet!$E$60,0)+IF(U$10="x",Toimenpiteet!$E$88,0))/(1+$C$13)^HZ$61</f>
        <v>179.95692401620749</v>
      </c>
      <c r="IA242" s="37">
        <f>IF(V$11="x",Toimenpiteet!$E$115,IA139*(Satokasvi!$H$11/1000)+(Satokasvi!$E$28-Satokasvi!$E$7)+IF(V$8="x",Toimenpiteet!$E$29,0)+IF(V$9="x",Toimenpiteet!$E$60,0)+IF(V$10="x",Toimenpiteet!$E$88,0))/(1+$C$13)^IA$61</f>
        <v>174.71546020991019</v>
      </c>
      <c r="IB242" s="37">
        <f>IF(W$11="x",Toimenpiteet!$E$115,IB139*(Satokasvi!$H$11/1000)+(Satokasvi!$E$28-Satokasvi!$E$7)+IF(W$8="x",Toimenpiteet!$E$29,0)+IF(W$9="x",Toimenpiteet!$E$60,0)+IF(W$10="x",Toimenpiteet!$E$88,0))/(1+$C$13)^IB$61</f>
        <v>169.62666039797108</v>
      </c>
      <c r="IC242" s="37">
        <f>IF(X$11="x",Toimenpiteet!$E$115,IC139*(Satokasvi!$H$11/1000)+(Satokasvi!$E$28-Satokasvi!$E$7)+IF(X$8="x",Toimenpiteet!$E$29,0)+IF(X$9="x",Toimenpiteet!$E$60,0)+IF(X$10="x",Toimenpiteet!$E$88,0))/(1+$C$13)^IC$61</f>
        <v>164.68607805628261</v>
      </c>
      <c r="ID242" s="37">
        <f>IF(Y$11="x",Toimenpiteet!$E$115,ID139*(Satokasvi!$H$11/1000)+(Satokasvi!$E$28-Satokasvi!$E$7)+IF(Y$8="x",Toimenpiteet!$E$29,0)+IF(Y$9="x",Toimenpiteet!$E$60,0)+IF(Y$10="x",Toimenpiteet!$E$88,0))/(1+$C$13)^ID$61</f>
        <v>159.88939617114815</v>
      </c>
      <c r="IE242" s="37">
        <f>IF(Z$11="x",Toimenpiteet!$E$115,IE139*(Satokasvi!$H$11/1000)+(Satokasvi!$E$28-Satokasvi!$E$7)+IF(Z$8="x",Toimenpiteet!$E$29,0)+IF(Z$9="x",Toimenpiteet!$E$60,0)+IF(Z$10="x",Toimenpiteet!$E$88,0))/(1+$C$13)^IE$61</f>
        <v>155.23242346713414</v>
      </c>
      <c r="IF242" s="37">
        <f>IF(AA$11="x",Toimenpiteet!$E$115,IF139*(Satokasvi!$H$11/1000)+(Satokasvi!$E$28-Satokasvi!$E$7)+IF(AA$8="x",Toimenpiteet!$E$29,0)+IF(AA$9="x",Toimenpiteet!$E$60,0)+IF(AA$10="x",Toimenpiteet!$E$88,0))/(1+$C$13)^IF$61</f>
        <v>150.71109074479043</v>
      </c>
      <c r="IH242" s="15">
        <f t="shared" si="162"/>
        <v>260.24811218985985</v>
      </c>
      <c r="II242" s="15">
        <f t="shared" si="163"/>
        <v>517.89099401975272</v>
      </c>
      <c r="IJ242" s="15">
        <f t="shared" si="164"/>
        <v>772.85962855620255</v>
      </c>
      <c r="IK242" s="15">
        <f t="shared" si="165"/>
        <v>1025.0912293811566</v>
      </c>
      <c r="IL242" s="15">
        <f t="shared" si="166"/>
        <v>1274.528936198911</v>
      </c>
      <c r="IM242" s="15">
        <f t="shared" si="167"/>
        <v>1521.1215228890983</v>
      </c>
      <c r="IN242" s="15">
        <f t="shared" si="168"/>
        <v>1764.8231175389537</v>
      </c>
      <c r="IO242" s="15">
        <f t="shared" si="169"/>
        <v>2005.5929340047041</v>
      </c>
      <c r="IP242" s="15">
        <f t="shared" si="170"/>
        <v>2243.395014567991</v>
      </c>
      <c r="IQ242" s="15">
        <f t="shared" si="171"/>
        <v>2478.1979832687352</v>
      </c>
      <c r="IR242" s="15">
        <f t="shared" si="172"/>
        <v>2706.1620305510114</v>
      </c>
      <c r="IS242" s="15">
        <f t="shared" si="173"/>
        <v>2927.4863483007939</v>
      </c>
      <c r="IT242" s="15">
        <f t="shared" si="174"/>
        <v>3142.3643266986414</v>
      </c>
      <c r="IU242" s="15">
        <f t="shared" si="175"/>
        <v>3350.9837232014056</v>
      </c>
      <c r="IV242" s="15">
        <f t="shared" si="176"/>
        <v>3553.5268266021476</v>
      </c>
      <c r="IW242" s="15">
        <f t="shared" si="177"/>
        <v>3750.170616311606</v>
      </c>
      <c r="IX242" s="15">
        <f t="shared" si="178"/>
        <v>3941.0869170004007</v>
      </c>
      <c r="IY242" s="15">
        <f t="shared" si="179"/>
        <v>4126.4425487370945</v>
      </c>
      <c r="IZ242" s="15">
        <f t="shared" si="180"/>
        <v>4306.3994727533018</v>
      </c>
      <c r="JA242" s="15">
        <f t="shared" si="181"/>
        <v>4481.1149329632117</v>
      </c>
      <c r="JB242" s="15">
        <f t="shared" si="182"/>
        <v>4650.7415933611828</v>
      </c>
      <c r="JC242" s="15">
        <f t="shared" si="183"/>
        <v>4815.4276714174657</v>
      </c>
      <c r="JD242" s="15">
        <f t="shared" si="184"/>
        <v>4975.317067588614</v>
      </c>
      <c r="JE242" s="15">
        <f t="shared" si="185"/>
        <v>5130.5494910557481</v>
      </c>
      <c r="JF242" s="15">
        <f t="shared" si="186"/>
        <v>5281.2605818005386</v>
      </c>
    </row>
    <row r="243" spans="214:266" x14ac:dyDescent="0.35">
      <c r="HF243" s="76">
        <f>HF233+($BI$6-$BI$5)/9</f>
        <v>0.16666666666666663</v>
      </c>
      <c r="HG243" s="76">
        <f>$HG$67</f>
        <v>-0.1</v>
      </c>
      <c r="HH243" s="37">
        <f>IF(C$11="x",Toimenpiteet!$E$115,HH140*(Satokasvi!$H$11/1000)+(Satokasvi!$E$28-Satokasvi!$E$7)+IF(C$8="x",Toimenpiteet!$E$29,0)+IF(C$9="x",Toimenpiteet!$E$60,0)+IF(C$10="x",Toimenpiteet!$E$88,0))/(1+$C$13)^HH$61</f>
        <v>303.39805825242718</v>
      </c>
      <c r="HI243" s="37">
        <f>IF(D$11="x",Toimenpiteet!$E$115,HI140*(Satokasvi!$H$11/1000)+(Satokasvi!$E$28-Satokasvi!$E$7)+IF(D$8="x",Toimenpiteet!$E$29,0)+IF(D$9="x",Toimenpiteet!$E$60,0)+IF(D$10="x",Toimenpiteet!$E$88,0))/(1+$C$13)^HI$61</f>
        <v>289.06274546768464</v>
      </c>
      <c r="HJ243" s="37">
        <f>IF(E$11="x",Toimenpiteet!$E$115,HJ140*(Satokasvi!$H$11/1000)+(Satokasvi!$E$28-Satokasvi!$E$7)+IF(E$8="x",Toimenpiteet!$E$29,0)+IF(E$9="x",Toimenpiteet!$E$60,0)+IF(E$10="x",Toimenpiteet!$E$88,0))/(1+$C$13)^HJ$61</f>
        <v>275.30511585540887</v>
      </c>
      <c r="HK243" s="37">
        <f>IF(F$11="x",Toimenpiteet!$E$115,HK140*(Satokasvi!$H$11/1000)+(Satokasvi!$E$28-Satokasvi!$E$7)+IF(F$8="x",Toimenpiteet!$E$29,0)+IF(F$9="x",Toimenpiteet!$E$60,0)+IF(F$10="x",Toimenpiteet!$E$88,0))/(1+$C$13)^HK$61</f>
        <v>262.10367913512812</v>
      </c>
      <c r="HL243" s="37">
        <f>IF(G$11="x",Toimenpiteet!$E$115,HL140*(Satokasvi!$H$11/1000)+(Satokasvi!$E$28-Satokasvi!$E$7)+IF(G$8="x",Toimenpiteet!$E$29,0)+IF(G$9="x",Toimenpiteet!$E$60,0)+IF(G$10="x",Toimenpiteet!$E$88,0))/(1+$C$13)^HL$61</f>
        <v>249.43770681775408</v>
      </c>
      <c r="HM243" s="37">
        <f>IF(H$11="x",Toimenpiteet!$E$115,HM140*(Satokasvi!$H$11/1000)+(Satokasvi!$E$28-Satokasvi!$E$7)+IF(H$8="x",Toimenpiteet!$E$29,0)+IF(H$9="x",Toimenpiteet!$E$60,0)+IF(H$10="x",Toimenpiteet!$E$88,0))/(1+$C$13)^HM$61</f>
        <v>237.28720606036879</v>
      </c>
      <c r="HN243" s="37">
        <f>IF(I$11="x",Toimenpiteet!$E$115,HN140*(Satokasvi!$H$11/1000)+(Satokasvi!$E$28-Satokasvi!$E$7)+IF(I$8="x",Toimenpiteet!$E$29,0)+IF(I$9="x",Toimenpiteet!$E$60,0)+IF(I$10="x",Toimenpiteet!$E$88,0))/(1+$C$13)^HN$61</f>
        <v>225.63289439778057</v>
      </c>
      <c r="HO243" s="37">
        <f>IF(J$11="x",Toimenpiteet!$E$115,HO140*(Satokasvi!$H$11/1000)+(Satokasvi!$E$28-Satokasvi!$E$7)+IF(J$8="x",Toimenpiteet!$E$29,0)+IF(J$9="x",Toimenpiteet!$E$60,0)+IF(J$10="x",Toimenpiteet!$E$88,0))/(1+$C$13)^HO$61</f>
        <v>214.4561753219526</v>
      </c>
      <c r="HP243" s="37">
        <f>IF(K$11="x",Toimenpiteet!$E$115,HP140*(Satokasvi!$H$11/1000)+(Satokasvi!$E$28-Satokasvi!$E$7)+IF(K$8="x",Toimenpiteet!$E$29,0)+IF(K$9="x",Toimenpiteet!$E$60,0)+IF(K$10="x",Toimenpiteet!$E$88,0))/(1+$C$13)^HP$61</f>
        <v>203.73911468134753</v>
      </c>
      <c r="HQ243" s="37">
        <f>IF(L$11="x",Toimenpiteet!$E$115,HQ140*(Satokasvi!$H$11/1000)+(Satokasvi!$E$28-Satokasvi!$E$7)+IF(L$8="x",Toimenpiteet!$E$29,0)+IF(L$9="x",Toimenpiteet!$E$60,0)+IF(L$10="x",Toimenpiteet!$E$88,0))/(1+$C$13)^HQ$61</f>
        <v>193.46441787314856</v>
      </c>
      <c r="HR243" s="37">
        <f>IF(M$11="x",Toimenpiteet!$E$115,HR140*(Satokasvi!$H$11/1000)+(Satokasvi!$E$28-Satokasvi!$E$7)+IF(M$8="x",Toimenpiteet!$E$29,0)+IF(M$9="x",Toimenpiteet!$E$60,0)+IF(M$10="x",Toimenpiteet!$E$88,0))/(1+$C$13)^HR$61</f>
        <v>187.82953191567819</v>
      </c>
      <c r="HS243" s="37">
        <f>IF(N$11="x",Toimenpiteet!$E$115,HS140*(Satokasvi!$H$11/1000)+(Satokasvi!$E$28-Satokasvi!$E$7)+IF(N$8="x",Toimenpiteet!$E$29,0)+IF(N$9="x",Toimenpiteet!$E$60,0)+IF(N$10="x",Toimenpiteet!$E$88,0))/(1+$C$13)^HS$61</f>
        <v>182.35876885017302</v>
      </c>
      <c r="HT243" s="37">
        <f>IF(O$11="x",Toimenpiteet!$E$115,HT140*(Satokasvi!$H$11/1000)+(Satokasvi!$E$28-Satokasvi!$E$7)+IF(O$8="x",Toimenpiteet!$E$29,0)+IF(O$9="x",Toimenpiteet!$E$60,0)+IF(O$10="x",Toimenpiteet!$E$88,0))/(1+$C$13)^HT$61</f>
        <v>177.04734839822626</v>
      </c>
      <c r="HU243" s="37">
        <f>IF(P$11="x",Toimenpiteet!$E$115,HU140*(Satokasvi!$H$11/1000)+(Satokasvi!$E$28-Satokasvi!$E$7)+IF(P$8="x",Toimenpiteet!$E$29,0)+IF(P$9="x",Toimenpiteet!$E$60,0)+IF(P$10="x",Toimenpiteet!$E$88,0))/(1+$C$13)^HU$61</f>
        <v>171.890629512841</v>
      </c>
      <c r="HV243" s="37">
        <f>IF(Q$11="x",Toimenpiteet!$E$115,HV140*(Satokasvi!$H$11/1000)+(Satokasvi!$E$28-Satokasvi!$E$7)+IF(Q$8="x",Toimenpiteet!$E$29,0)+IF(Q$9="x",Toimenpiteet!$E$60,0)+IF(Q$10="x",Toimenpiteet!$E$88,0))/(1+$C$13)^HV$61</f>
        <v>166.8841063231466</v>
      </c>
      <c r="HW243" s="37">
        <f>IF(R$11="x",Toimenpiteet!$E$115,HW140*(Satokasvi!$H$11/1000)+(Satokasvi!$E$28-Satokasvi!$E$7)+IF(R$8="x",Toimenpiteet!$E$29,0)+IF(R$9="x",Toimenpiteet!$E$60,0)+IF(R$10="x",Toimenpiteet!$E$88,0))/(1+$C$13)^HW$61</f>
        <v>162.02340419722972</v>
      </c>
      <c r="HX243" s="37">
        <f>IF(S$11="x",Toimenpiteet!$E$115,HX140*(Satokasvi!$H$11/1000)+(Satokasvi!$E$28-Satokasvi!$E$7)+IF(S$8="x",Toimenpiteet!$E$29,0)+IF(S$9="x",Toimenpiteet!$E$60,0)+IF(S$10="x",Toimenpiteet!$E$88,0))/(1+$C$13)^HX$61</f>
        <v>157.30427591964053</v>
      </c>
      <c r="HY243" s="37">
        <f>IF(T$11="x",Toimenpiteet!$E$115,HY140*(Satokasvi!$H$11/1000)+(Satokasvi!$E$28-Satokasvi!$E$7)+IF(T$8="x",Toimenpiteet!$E$29,0)+IF(T$9="x",Toimenpiteet!$E$60,0)+IF(T$10="x",Toimenpiteet!$E$88,0))/(1+$C$13)^HY$61</f>
        <v>152.7225979802335</v>
      </c>
      <c r="HZ243" s="37">
        <f>IF(U$11="x",Toimenpiteet!$E$115,HZ140*(Satokasvi!$H$11/1000)+(Satokasvi!$E$28-Satokasvi!$E$7)+IF(U$8="x",Toimenpiteet!$E$29,0)+IF(U$9="x",Toimenpiteet!$E$60,0)+IF(U$10="x",Toimenpiteet!$E$88,0))/(1+$C$13)^HZ$61</f>
        <v>148.27436697110051</v>
      </c>
      <c r="IA243" s="37">
        <f>IF(V$11="x",Toimenpiteet!$E$115,IA140*(Satokasvi!$H$11/1000)+(Satokasvi!$E$28-Satokasvi!$E$7)+IF(V$8="x",Toimenpiteet!$E$29,0)+IF(V$9="x",Toimenpiteet!$E$60,0)+IF(V$10="x",Toimenpiteet!$E$88,0))/(1+$C$13)^IA$61</f>
        <v>143.9556960884471</v>
      </c>
      <c r="IB243" s="37">
        <f>IF(W$11="x",Toimenpiteet!$E$115,IB140*(Satokasvi!$H$11/1000)+(Satokasvi!$E$28-Satokasvi!$E$7)+IF(W$8="x",Toimenpiteet!$E$29,0)+IF(W$9="x",Toimenpiteet!$E$60,0)+IF(W$10="x",Toimenpiteet!$E$88,0))/(1+$C$13)^IB$61</f>
        <v>139.76281173635641</v>
      </c>
      <c r="IC243" s="37">
        <f>IF(X$11="x",Toimenpiteet!$E$115,IC140*(Satokasvi!$H$11/1000)+(Satokasvi!$E$28-Satokasvi!$E$7)+IF(X$8="x",Toimenpiteet!$E$29,0)+IF(X$9="x",Toimenpiteet!$E$60,0)+IF(X$10="x",Toimenpiteet!$E$88,0))/(1+$C$13)^IC$61</f>
        <v>135.69205022947224</v>
      </c>
      <c r="ID243" s="37">
        <f>IF(Y$11="x",Toimenpiteet!$E$115,ID140*(Satokasvi!$H$11/1000)+(Satokasvi!$E$28-Satokasvi!$E$7)+IF(Y$8="x",Toimenpiteet!$E$29,0)+IF(Y$9="x",Toimenpiteet!$E$60,0)+IF(Y$10="x",Toimenpiteet!$E$88,0))/(1+$C$13)^ID$61</f>
        <v>131.73985459172061</v>
      </c>
      <c r="IE243" s="37">
        <f>IF(Z$11="x",Toimenpiteet!$E$115,IE140*(Satokasvi!$H$11/1000)+(Satokasvi!$E$28-Satokasvi!$E$7)+IF(Z$8="x",Toimenpiteet!$E$29,0)+IF(Z$9="x",Toimenpiteet!$E$60,0)+IF(Z$10="x",Toimenpiteet!$E$88,0))/(1+$C$13)^IE$61</f>
        <v>127.90277144827246</v>
      </c>
      <c r="IF243" s="37">
        <f>IF(AA$11="x",Toimenpiteet!$E$115,IF140*(Satokasvi!$H$11/1000)+(Satokasvi!$E$28-Satokasvi!$E$7)+IF(AA$8="x",Toimenpiteet!$E$29,0)+IF(AA$9="x",Toimenpiteet!$E$60,0)+IF(AA$10="x",Toimenpiteet!$E$88,0))/(1+$C$13)^IF$61</f>
        <v>124.17744800803152</v>
      </c>
      <c r="IH243" s="15">
        <f t="shared" si="162"/>
        <v>303.39805825242718</v>
      </c>
      <c r="II243" s="15">
        <f t="shared" si="163"/>
        <v>592.46080372011181</v>
      </c>
      <c r="IJ243" s="15">
        <f t="shared" si="164"/>
        <v>867.76591957552068</v>
      </c>
      <c r="IK243" s="15">
        <f t="shared" si="165"/>
        <v>1129.8695987106489</v>
      </c>
      <c r="IL243" s="15">
        <f t="shared" si="166"/>
        <v>1379.307305528403</v>
      </c>
      <c r="IM243" s="15">
        <f t="shared" si="167"/>
        <v>1616.5945115887719</v>
      </c>
      <c r="IN243" s="15">
        <f t="shared" si="168"/>
        <v>1842.2274059865524</v>
      </c>
      <c r="IO243" s="15">
        <f t="shared" si="169"/>
        <v>2056.6835813085049</v>
      </c>
      <c r="IP243" s="15">
        <f t="shared" si="170"/>
        <v>2260.4226959898524</v>
      </c>
      <c r="IQ243" s="15">
        <f t="shared" si="171"/>
        <v>2453.8871138630011</v>
      </c>
      <c r="IR243" s="15">
        <f t="shared" si="172"/>
        <v>2641.7166457786793</v>
      </c>
      <c r="IS243" s="15">
        <f t="shared" si="173"/>
        <v>2824.0754146288523</v>
      </c>
      <c r="IT243" s="15">
        <f t="shared" si="174"/>
        <v>3001.1227630270787</v>
      </c>
      <c r="IU243" s="15">
        <f t="shared" si="175"/>
        <v>3173.0133925399196</v>
      </c>
      <c r="IV243" s="15">
        <f t="shared" si="176"/>
        <v>3339.8974988630662</v>
      </c>
      <c r="IW243" s="15">
        <f t="shared" si="177"/>
        <v>3501.920903060296</v>
      </c>
      <c r="IX243" s="15">
        <f t="shared" si="178"/>
        <v>3659.2251789799366</v>
      </c>
      <c r="IY243" s="15">
        <f t="shared" si="179"/>
        <v>3811.9477769601699</v>
      </c>
      <c r="IZ243" s="15">
        <f t="shared" si="180"/>
        <v>3960.2221439312702</v>
      </c>
      <c r="JA243" s="15">
        <f t="shared" si="181"/>
        <v>4104.1778400197172</v>
      </c>
      <c r="JB243" s="15">
        <f t="shared" si="182"/>
        <v>4243.9406517560737</v>
      </c>
      <c r="JC243" s="15">
        <f t="shared" si="183"/>
        <v>4379.6327019855462</v>
      </c>
      <c r="JD243" s="15">
        <f t="shared" si="184"/>
        <v>4511.3725565772666</v>
      </c>
      <c r="JE243" s="15">
        <f t="shared" si="185"/>
        <v>4639.2753280255392</v>
      </c>
      <c r="JF243" s="15">
        <f t="shared" si="186"/>
        <v>4763.4527760335704</v>
      </c>
    </row>
    <row r="244" spans="214:266" x14ac:dyDescent="0.35">
      <c r="HF244" s="76">
        <f t="shared" ref="HF244:HF252" si="193">HF243</f>
        <v>0.16666666666666663</v>
      </c>
      <c r="HG244" s="76">
        <f>$HG$68</f>
        <v>-7.7777777777777779E-2</v>
      </c>
      <c r="HH244" s="37">
        <f>IF(C$11="x",Toimenpiteet!$E$115,HH141*(Satokasvi!$H$11/1000)+(Satokasvi!$E$28-Satokasvi!$E$7)+IF(C$8="x",Toimenpiteet!$E$29,0)+IF(C$9="x",Toimenpiteet!$E$60,0)+IF(C$10="x",Toimenpiteet!$E$88,0))/(1+$C$13)^HH$61</f>
        <v>304.65659834591872</v>
      </c>
      <c r="HI244" s="37">
        <f>IF(D$11="x",Toimenpiteet!$E$115,HI141*(Satokasvi!$H$11/1000)+(Satokasvi!$E$28-Satokasvi!$E$7)+IF(D$8="x",Toimenpiteet!$E$29,0)+IF(D$9="x",Toimenpiteet!$E$60,0)+IF(D$10="x",Toimenpiteet!$E$88,0))/(1+$C$13)^HI$61</f>
        <v>291.50651263951289</v>
      </c>
      <c r="HJ244" s="37">
        <f>IF(E$11="x",Toimenpiteet!$E$115,HJ141*(Satokasvi!$H$11/1000)+(Satokasvi!$E$28-Satokasvi!$E$7)+IF(E$8="x",Toimenpiteet!$E$29,0)+IF(E$9="x",Toimenpiteet!$E$60,0)+IF(E$10="x",Toimenpiteet!$E$88,0))/(1+$C$13)^HJ$61</f>
        <v>278.86400008622661</v>
      </c>
      <c r="HK244" s="37">
        <f>IF(F$11="x",Toimenpiteet!$E$115,HK141*(Satokasvi!$H$11/1000)+(Satokasvi!$E$28-Satokasvi!$E$7)+IF(F$8="x",Toimenpiteet!$E$29,0)+IF(F$9="x",Toimenpiteet!$E$60,0)+IF(F$10="x",Toimenpiteet!$E$88,0))/(1+$C$13)^HK$61</f>
        <v>266.71064901320955</v>
      </c>
      <c r="HL244" s="37">
        <f>IF(G$11="x",Toimenpiteet!$E$115,HL141*(Satokasvi!$H$11/1000)+(Satokasvi!$E$28-Satokasvi!$E$7)+IF(G$8="x",Toimenpiteet!$E$29,0)+IF(G$9="x",Toimenpiteet!$E$60,0)+IF(G$10="x",Toimenpiteet!$E$88,0))/(1+$C$13)^HL$61</f>
        <v>255.02868967950334</v>
      </c>
      <c r="HM244" s="37">
        <f>IF(H$11="x",Toimenpiteet!$E$115,HM141*(Satokasvi!$H$11/1000)+(Satokasvi!$E$28-Satokasvi!$E$7)+IF(H$8="x",Toimenpiteet!$E$29,0)+IF(H$9="x",Toimenpiteet!$E$60,0)+IF(H$10="x",Toimenpiteet!$E$88,0))/(1+$C$13)^HM$61</f>
        <v>243.80097250124169</v>
      </c>
      <c r="HN244" s="37">
        <f>IF(I$11="x",Toimenpiteet!$E$115,HN141*(Satokasvi!$H$11/1000)+(Satokasvi!$E$28-Satokasvi!$E$7)+IF(I$8="x",Toimenpiteet!$E$29,0)+IF(I$9="x",Toimenpiteet!$E$60,0)+IF(I$10="x",Toimenpiteet!$E$88,0))/(1+$C$13)^HN$61</f>
        <v>233.01094700071116</v>
      </c>
      <c r="HO244" s="37">
        <f>IF(J$11="x",Toimenpiteet!$E$115,HO141*(Satokasvi!$H$11/1000)+(Satokasvi!$E$28-Satokasvi!$E$7)+IF(J$8="x",Toimenpiteet!$E$29,0)+IF(J$9="x",Toimenpiteet!$E$60,0)+IF(J$10="x",Toimenpiteet!$E$88,0))/(1+$C$13)^HO$61</f>
        <v>222.64264145557857</v>
      </c>
      <c r="HP244" s="37">
        <f>IF(K$11="x",Toimenpiteet!$E$115,HP141*(Satokasvi!$H$11/1000)+(Satokasvi!$E$28-Satokasvi!$E$7)+IF(K$8="x",Toimenpiteet!$E$29,0)+IF(K$9="x",Toimenpiteet!$E$60,0)+IF(K$10="x",Toimenpiteet!$E$88,0))/(1+$C$13)^HP$61</f>
        <v>212.68064322535648</v>
      </c>
      <c r="HQ244" s="37">
        <f>IF(L$11="x",Toimenpiteet!$E$115,HQ141*(Satokasvi!$H$11/1000)+(Satokasvi!$E$28-Satokasvi!$E$7)+IF(L$8="x",Toimenpiteet!$E$29,0)+IF(L$9="x",Toimenpiteet!$E$60,0)+IF(L$10="x",Toimenpiteet!$E$88,0))/(1+$C$13)^HQ$61</f>
        <v>203.11007973292089</v>
      </c>
      <c r="HR244" s="37">
        <f>IF(M$11="x",Toimenpiteet!$E$115,HR141*(Satokasvi!$H$11/1000)+(Satokasvi!$E$28-Satokasvi!$E$7)+IF(M$8="x",Toimenpiteet!$E$29,0)+IF(M$9="x",Toimenpiteet!$E$60,0)+IF(M$10="x",Toimenpiteet!$E$88,0))/(1+$C$13)^HR$61</f>
        <v>197.19425216788434</v>
      </c>
      <c r="HS244" s="37">
        <f>IF(N$11="x",Toimenpiteet!$E$115,HS141*(Satokasvi!$H$11/1000)+(Satokasvi!$E$28-Satokasvi!$E$7)+IF(N$8="x",Toimenpiteet!$E$29,0)+IF(N$9="x",Toimenpiteet!$E$60,0)+IF(N$10="x",Toimenpiteet!$E$88,0))/(1+$C$13)^HS$61</f>
        <v>191.45073026008191</v>
      </c>
      <c r="HT244" s="37">
        <f>IF(O$11="x",Toimenpiteet!$E$115,HT141*(Satokasvi!$H$11/1000)+(Satokasvi!$E$28-Satokasvi!$E$7)+IF(O$8="x",Toimenpiteet!$E$29,0)+IF(O$9="x",Toimenpiteet!$E$60,0)+IF(O$10="x",Toimenpiteet!$E$88,0))/(1+$C$13)^HT$61</f>
        <v>185.87449539813781</v>
      </c>
      <c r="HU244" s="37">
        <f>IF(P$11="x",Toimenpiteet!$E$115,HU141*(Satokasvi!$H$11/1000)+(Satokasvi!$E$28-Satokasvi!$E$7)+IF(P$8="x",Toimenpiteet!$E$29,0)+IF(P$9="x",Toimenpiteet!$E$60,0)+IF(P$10="x",Toimenpiteet!$E$88,0))/(1+$C$13)^HU$61</f>
        <v>180.4606751438231</v>
      </c>
      <c r="HV244" s="37">
        <f>IF(Q$11="x",Toimenpiteet!$E$115,HV141*(Satokasvi!$H$11/1000)+(Satokasvi!$E$28-Satokasvi!$E$7)+IF(Q$8="x",Toimenpiteet!$E$29,0)+IF(Q$9="x",Toimenpiteet!$E$60,0)+IF(Q$10="x",Toimenpiteet!$E$88,0))/(1+$C$13)^HV$61</f>
        <v>175.20453897458552</v>
      </c>
      <c r="HW244" s="37">
        <f>IF(R$11="x",Toimenpiteet!$E$115,HW141*(Satokasvi!$H$11/1000)+(Satokasvi!$E$28-Satokasvi!$E$7)+IF(R$8="x",Toimenpiteet!$E$29,0)+IF(R$9="x",Toimenpiteet!$E$60,0)+IF(R$10="x",Toimenpiteet!$E$88,0))/(1+$C$13)^HW$61</f>
        <v>170.10149415008306</v>
      </c>
      <c r="HX244" s="37">
        <f>IF(S$11="x",Toimenpiteet!$E$115,HX141*(Satokasvi!$H$11/1000)+(Satokasvi!$E$28-Satokasvi!$E$7)+IF(S$8="x",Toimenpiteet!$E$29,0)+IF(S$9="x",Toimenpiteet!$E$60,0)+IF(S$10="x",Toimenpiteet!$E$88,0))/(1+$C$13)^HX$61</f>
        <v>165.14708169910975</v>
      </c>
      <c r="HY244" s="37">
        <f>IF(T$11="x",Toimenpiteet!$E$115,HY141*(Satokasvi!$H$11/1000)+(Satokasvi!$E$28-Satokasvi!$E$7)+IF(T$8="x",Toimenpiteet!$E$29,0)+IF(T$9="x",Toimenpiteet!$E$60,0)+IF(T$10="x",Toimenpiteet!$E$88,0))/(1+$C$13)^HY$61</f>
        <v>160.33697252340752</v>
      </c>
      <c r="HZ244" s="37">
        <f>IF(U$11="x",Toimenpiteet!$E$115,HZ141*(Satokasvi!$H$11/1000)+(Satokasvi!$E$28-Satokasvi!$E$7)+IF(U$8="x",Toimenpiteet!$E$29,0)+IF(U$9="x",Toimenpiteet!$E$60,0)+IF(U$10="x",Toimenpiteet!$E$88,0))/(1+$C$13)^HZ$61</f>
        <v>155.66696361495877</v>
      </c>
      <c r="IA244" s="37">
        <f>IF(V$11="x",Toimenpiteet!$E$115,IA141*(Satokasvi!$H$11/1000)+(Satokasvi!$E$28-Satokasvi!$E$7)+IF(V$8="x",Toimenpiteet!$E$29,0)+IF(V$9="x",Toimenpiteet!$E$60,0)+IF(V$10="x",Toimenpiteet!$E$88,0))/(1+$C$13)^IA$61</f>
        <v>151.13297438345512</v>
      </c>
      <c r="IB244" s="37">
        <f>IF(W$11="x",Toimenpiteet!$E$115,IB141*(Satokasvi!$H$11/1000)+(Satokasvi!$E$28-Satokasvi!$E$7)+IF(W$8="x",Toimenpiteet!$E$29,0)+IF(W$9="x",Toimenpiteet!$E$60,0)+IF(W$10="x",Toimenpiteet!$E$88,0))/(1+$C$13)^IB$61</f>
        <v>146.73104309073315</v>
      </c>
      <c r="IC244" s="37">
        <f>IF(X$11="x",Toimenpiteet!$E$115,IC141*(Satokasvi!$H$11/1000)+(Satokasvi!$E$28-Satokasvi!$E$7)+IF(X$8="x",Toimenpiteet!$E$29,0)+IF(X$9="x",Toimenpiteet!$E$60,0)+IF(X$10="x",Toimenpiteet!$E$88,0))/(1+$C$13)^IC$61</f>
        <v>142.45732338906129</v>
      </c>
      <c r="ID244" s="37">
        <f>IF(Y$11="x",Toimenpiteet!$E$115,ID141*(Satokasvi!$H$11/1000)+(Satokasvi!$E$28-Satokasvi!$E$7)+IF(Y$8="x",Toimenpiteet!$E$29,0)+IF(Y$9="x",Toimenpiteet!$E$60,0)+IF(Y$10="x",Toimenpiteet!$E$88,0))/(1+$C$13)^ID$61</f>
        <v>138.30808096025368</v>
      </c>
      <c r="IE244" s="37">
        <f>IF(Z$11="x",Toimenpiteet!$E$115,IE141*(Satokasvi!$H$11/1000)+(Satokasvi!$E$28-Satokasvi!$E$7)+IF(Z$8="x",Toimenpiteet!$E$29,0)+IF(Z$9="x",Toimenpiteet!$E$60,0)+IF(Z$10="x",Toimenpiteet!$E$88,0))/(1+$C$13)^IE$61</f>
        <v>134.27969025267348</v>
      </c>
      <c r="IF244" s="37">
        <f>IF(AA$11="x",Toimenpiteet!$E$115,IF141*(Satokasvi!$H$11/1000)+(Satokasvi!$E$28-Satokasvi!$E$7)+IF(AA$8="x",Toimenpiteet!$E$29,0)+IF(AA$9="x",Toimenpiteet!$E$60,0)+IF(AA$10="x",Toimenpiteet!$E$88,0))/(1+$C$13)^IF$61</f>
        <v>130.36863131327524</v>
      </c>
      <c r="IH244" s="15">
        <f t="shared" si="162"/>
        <v>304.65659834591872</v>
      </c>
      <c r="II244" s="15">
        <f t="shared" si="163"/>
        <v>596.16311098543156</v>
      </c>
      <c r="IJ244" s="15">
        <f t="shared" si="164"/>
        <v>875.02711107165817</v>
      </c>
      <c r="IK244" s="15">
        <f t="shared" si="165"/>
        <v>1141.7377600848677</v>
      </c>
      <c r="IL244" s="15">
        <f t="shared" si="166"/>
        <v>1396.7664497643709</v>
      </c>
      <c r="IM244" s="15">
        <f t="shared" si="167"/>
        <v>1640.5674222656125</v>
      </c>
      <c r="IN244" s="15">
        <f t="shared" si="168"/>
        <v>1873.5783692663238</v>
      </c>
      <c r="IO244" s="15">
        <f t="shared" si="169"/>
        <v>2096.2210107219025</v>
      </c>
      <c r="IP244" s="15">
        <f t="shared" si="170"/>
        <v>2308.9016539472591</v>
      </c>
      <c r="IQ244" s="15">
        <f t="shared" si="171"/>
        <v>2512.01173368018</v>
      </c>
      <c r="IR244" s="15">
        <f t="shared" si="172"/>
        <v>2709.2059858480643</v>
      </c>
      <c r="IS244" s="15">
        <f t="shared" si="173"/>
        <v>2900.6567161081462</v>
      </c>
      <c r="IT244" s="15">
        <f t="shared" si="174"/>
        <v>3086.5312115062839</v>
      </c>
      <c r="IU244" s="15">
        <f t="shared" si="175"/>
        <v>3266.9918866501071</v>
      </c>
      <c r="IV244" s="15">
        <f t="shared" si="176"/>
        <v>3442.1964256246924</v>
      </c>
      <c r="IW244" s="15">
        <f t="shared" si="177"/>
        <v>3612.2979197747754</v>
      </c>
      <c r="IX244" s="15">
        <f t="shared" si="178"/>
        <v>3777.445001473885</v>
      </c>
      <c r="IY244" s="15">
        <f t="shared" si="179"/>
        <v>3937.7819739972924</v>
      </c>
      <c r="IZ244" s="15">
        <f t="shared" si="180"/>
        <v>4093.448937612251</v>
      </c>
      <c r="JA244" s="15">
        <f t="shared" si="181"/>
        <v>4244.5819119957059</v>
      </c>
      <c r="JB244" s="15">
        <f t="shared" si="182"/>
        <v>4391.3129550864387</v>
      </c>
      <c r="JC244" s="15">
        <f t="shared" si="183"/>
        <v>4533.7702784755002</v>
      </c>
      <c r="JD244" s="15">
        <f t="shared" si="184"/>
        <v>4672.0783594357536</v>
      </c>
      <c r="JE244" s="15">
        <f t="shared" si="185"/>
        <v>4806.3580496884269</v>
      </c>
      <c r="JF244" s="15">
        <f t="shared" si="186"/>
        <v>4936.7266810017018</v>
      </c>
    </row>
    <row r="245" spans="214:266" x14ac:dyDescent="0.35">
      <c r="HF245" s="76">
        <f t="shared" si="193"/>
        <v>0.16666666666666663</v>
      </c>
      <c r="HG245" s="76">
        <f>$HG$69</f>
        <v>-5.5555555555555552E-2</v>
      </c>
      <c r="HH245" s="37">
        <f>IF(C$11="x",Toimenpiteet!$E$115,HH142*(Satokasvi!$H$11/1000)+(Satokasvi!$E$28-Satokasvi!$E$7)+IF(C$8="x",Toimenpiteet!$E$29,0)+IF(C$9="x",Toimenpiteet!$E$60,0)+IF(C$10="x",Toimenpiteet!$E$88,0))/(1+$C$13)^HH$61</f>
        <v>305.91513843941027</v>
      </c>
      <c r="HI245" s="37">
        <f>IF(D$11="x",Toimenpiteet!$E$115,HI142*(Satokasvi!$H$11/1000)+(Satokasvi!$E$28-Satokasvi!$E$7)+IF(D$8="x",Toimenpiteet!$E$29,0)+IF(D$9="x",Toimenpiteet!$E$60,0)+IF(D$10="x",Toimenpiteet!$E$88,0))/(1+$C$13)^HI$61</f>
        <v>293.9502798113412</v>
      </c>
      <c r="HJ245" s="37">
        <f>IF(E$11="x",Toimenpiteet!$E$115,HJ142*(Satokasvi!$H$11/1000)+(Satokasvi!$E$28-Satokasvi!$E$7)+IF(E$8="x",Toimenpiteet!$E$29,0)+IF(E$9="x",Toimenpiteet!$E$60,0)+IF(E$10="x",Toimenpiteet!$E$88,0))/(1+$C$13)^HJ$61</f>
        <v>282.42288431704458</v>
      </c>
      <c r="HK245" s="37">
        <f>IF(F$11="x",Toimenpiteet!$E$115,HK142*(Satokasvi!$H$11/1000)+(Satokasvi!$E$28-Satokasvi!$E$7)+IF(F$8="x",Toimenpiteet!$E$29,0)+IF(F$9="x",Toimenpiteet!$E$60,0)+IF(F$10="x",Toimenpiteet!$E$88,0))/(1+$C$13)^HK$61</f>
        <v>271.31761889129092</v>
      </c>
      <c r="HL245" s="37">
        <f>IF(G$11="x",Toimenpiteet!$E$115,HL142*(Satokasvi!$H$11/1000)+(Satokasvi!$E$28-Satokasvi!$E$7)+IF(G$8="x",Toimenpiteet!$E$29,0)+IF(G$9="x",Toimenpiteet!$E$60,0)+IF(G$10="x",Toimenpiteet!$E$88,0))/(1+$C$13)^HL$61</f>
        <v>260.6196725412525</v>
      </c>
      <c r="HM245" s="37">
        <f>IF(H$11="x",Toimenpiteet!$E$115,HM142*(Satokasvi!$H$11/1000)+(Satokasvi!$E$28-Satokasvi!$E$7)+IF(H$8="x",Toimenpiteet!$E$29,0)+IF(H$9="x",Toimenpiteet!$E$60,0)+IF(H$10="x",Toimenpiteet!$E$88,0))/(1+$C$13)^HM$61</f>
        <v>250.3147389421145</v>
      </c>
      <c r="HN245" s="37">
        <f>IF(I$11="x",Toimenpiteet!$E$115,HN142*(Satokasvi!$H$11/1000)+(Satokasvi!$E$28-Satokasvi!$E$7)+IF(I$8="x",Toimenpiteet!$E$29,0)+IF(I$9="x",Toimenpiteet!$E$60,0)+IF(I$10="x",Toimenpiteet!$E$88,0))/(1+$C$13)^HN$61</f>
        <v>240.38899960364154</v>
      </c>
      <c r="HO245" s="37">
        <f>IF(J$11="x",Toimenpiteet!$E$115,HO142*(Satokasvi!$H$11/1000)+(Satokasvi!$E$28-Satokasvi!$E$7)+IF(J$8="x",Toimenpiteet!$E$29,0)+IF(J$9="x",Toimenpiteet!$E$60,0)+IF(J$10="x",Toimenpiteet!$E$88,0))/(1+$C$13)^HO$61</f>
        <v>230.82910758920454</v>
      </c>
      <c r="HP245" s="37">
        <f>IF(K$11="x",Toimenpiteet!$E$115,HP142*(Satokasvi!$H$11/1000)+(Satokasvi!$E$28-Satokasvi!$E$7)+IF(K$8="x",Toimenpiteet!$E$29,0)+IF(K$9="x",Toimenpiteet!$E$60,0)+IF(K$10="x",Toimenpiteet!$E$88,0))/(1+$C$13)^HP$61</f>
        <v>221.62217176936542</v>
      </c>
      <c r="HQ245" s="37">
        <f>IF(L$11="x",Toimenpiteet!$E$115,HQ142*(Satokasvi!$H$11/1000)+(Satokasvi!$E$28-Satokasvi!$E$7)+IF(L$8="x",Toimenpiteet!$E$29,0)+IF(L$9="x",Toimenpiteet!$E$60,0)+IF(L$10="x",Toimenpiteet!$E$88,0))/(1+$C$13)^HQ$61</f>
        <v>212.75574159269331</v>
      </c>
      <c r="HR245" s="37">
        <f>IF(M$11="x",Toimenpiteet!$E$115,HR142*(Satokasvi!$H$11/1000)+(Satokasvi!$E$28-Satokasvi!$E$7)+IF(M$8="x",Toimenpiteet!$E$29,0)+IF(M$9="x",Toimenpiteet!$E$60,0)+IF(M$10="x",Toimenpiteet!$E$88,0))/(1+$C$13)^HR$61</f>
        <v>206.55897242009058</v>
      </c>
      <c r="HS245" s="37">
        <f>IF(N$11="x",Toimenpiteet!$E$115,HS142*(Satokasvi!$H$11/1000)+(Satokasvi!$E$28-Satokasvi!$E$7)+IF(N$8="x",Toimenpiteet!$E$29,0)+IF(N$9="x",Toimenpiteet!$E$60,0)+IF(N$10="x",Toimenpiteet!$E$88,0))/(1+$C$13)^HS$61</f>
        <v>200.54269166999089</v>
      </c>
      <c r="HT245" s="37">
        <f>IF(O$11="x",Toimenpiteet!$E$115,HT142*(Satokasvi!$H$11/1000)+(Satokasvi!$E$28-Satokasvi!$E$7)+IF(O$8="x",Toimenpiteet!$E$29,0)+IF(O$9="x",Toimenpiteet!$E$60,0)+IF(O$10="x",Toimenpiteet!$E$88,0))/(1+$C$13)^HT$61</f>
        <v>194.70164239804942</v>
      </c>
      <c r="HU245" s="37">
        <f>IF(P$11="x",Toimenpiteet!$E$115,HU142*(Satokasvi!$H$11/1000)+(Satokasvi!$E$28-Satokasvi!$E$7)+IF(P$8="x",Toimenpiteet!$E$29,0)+IF(P$9="x",Toimenpiteet!$E$60,0)+IF(P$10="x",Toimenpiteet!$E$88,0))/(1+$C$13)^HU$61</f>
        <v>189.03072077480525</v>
      </c>
      <c r="HV245" s="37">
        <f>IF(Q$11="x",Toimenpiteet!$E$115,HV142*(Satokasvi!$H$11/1000)+(Satokasvi!$E$28-Satokasvi!$E$7)+IF(Q$8="x",Toimenpiteet!$E$29,0)+IF(Q$9="x",Toimenpiteet!$E$60,0)+IF(Q$10="x",Toimenpiteet!$E$88,0))/(1+$C$13)^HV$61</f>
        <v>183.5249716260245</v>
      </c>
      <c r="HW245" s="37">
        <f>IF(R$11="x",Toimenpiteet!$E$115,HW142*(Satokasvi!$H$11/1000)+(Satokasvi!$E$28-Satokasvi!$E$7)+IF(R$8="x",Toimenpiteet!$E$29,0)+IF(R$9="x",Toimenpiteet!$E$60,0)+IF(R$10="x",Toimenpiteet!$E$88,0))/(1+$C$13)^HW$61</f>
        <v>178.17958410293645</v>
      </c>
      <c r="HX245" s="37">
        <f>IF(S$11="x",Toimenpiteet!$E$115,HX142*(Satokasvi!$H$11/1000)+(Satokasvi!$E$28-Satokasvi!$E$7)+IF(S$8="x",Toimenpiteet!$E$29,0)+IF(S$9="x",Toimenpiteet!$E$60,0)+IF(S$10="x",Toimenpiteet!$E$88,0))/(1+$C$13)^HX$61</f>
        <v>172.98988747857908</v>
      </c>
      <c r="HY245" s="37">
        <f>IF(T$11="x",Toimenpiteet!$E$115,HY142*(Satokasvi!$H$11/1000)+(Satokasvi!$E$28-Satokasvi!$E$7)+IF(T$8="x",Toimenpiteet!$E$29,0)+IF(T$9="x",Toimenpiteet!$E$60,0)+IF(T$10="x",Toimenpiteet!$E$88,0))/(1+$C$13)^HY$61</f>
        <v>167.9513470665816</v>
      </c>
      <c r="HZ245" s="37">
        <f>IF(U$11="x",Toimenpiteet!$E$115,HZ142*(Satokasvi!$H$11/1000)+(Satokasvi!$E$28-Satokasvi!$E$7)+IF(U$8="x",Toimenpiteet!$E$29,0)+IF(U$9="x",Toimenpiteet!$E$60,0)+IF(U$10="x",Toimenpiteet!$E$88,0))/(1+$C$13)^HZ$61</f>
        <v>163.0595602588171</v>
      </c>
      <c r="IA245" s="37">
        <f>IF(V$11="x",Toimenpiteet!$E$115,IA142*(Satokasvi!$H$11/1000)+(Satokasvi!$E$28-Satokasvi!$E$7)+IF(V$8="x",Toimenpiteet!$E$29,0)+IF(V$9="x",Toimenpiteet!$E$60,0)+IF(V$10="x",Toimenpiteet!$E$88,0))/(1+$C$13)^IA$61</f>
        <v>158.3102526784632</v>
      </c>
      <c r="IB245" s="37">
        <f>IF(W$11="x",Toimenpiteet!$E$115,IB142*(Satokasvi!$H$11/1000)+(Satokasvi!$E$28-Satokasvi!$E$7)+IF(W$8="x",Toimenpiteet!$E$29,0)+IF(W$9="x",Toimenpiteet!$E$60,0)+IF(W$10="x",Toimenpiteet!$E$88,0))/(1+$C$13)^IB$61</f>
        <v>153.69927444510992</v>
      </c>
      <c r="IC245" s="37">
        <f>IF(X$11="x",Toimenpiteet!$E$115,IC142*(Satokasvi!$H$11/1000)+(Satokasvi!$E$28-Satokasvi!$E$7)+IF(X$8="x",Toimenpiteet!$E$29,0)+IF(X$9="x",Toimenpiteet!$E$60,0)+IF(X$10="x",Toimenpiteet!$E$88,0))/(1+$C$13)^IC$61</f>
        <v>149.22259654865042</v>
      </c>
      <c r="ID245" s="37">
        <f>IF(Y$11="x",Toimenpiteet!$E$115,ID142*(Satokasvi!$H$11/1000)+(Satokasvi!$E$28-Satokasvi!$E$7)+IF(Y$8="x",Toimenpiteet!$E$29,0)+IF(Y$9="x",Toimenpiteet!$E$60,0)+IF(Y$10="x",Toimenpiteet!$E$88,0))/(1+$C$13)^ID$61</f>
        <v>144.87630732878679</v>
      </c>
      <c r="IE245" s="37">
        <f>IF(Z$11="x",Toimenpiteet!$E$115,IE142*(Satokasvi!$H$11/1000)+(Satokasvi!$E$28-Satokasvi!$E$7)+IF(Z$8="x",Toimenpiteet!$E$29,0)+IF(Z$9="x",Toimenpiteet!$E$60,0)+IF(Z$10="x",Toimenpiteet!$E$88,0))/(1+$C$13)^IE$61</f>
        <v>140.65660905707458</v>
      </c>
      <c r="IF245" s="37">
        <f>IF(AA$11="x",Toimenpiteet!$E$115,IF142*(Satokasvi!$H$11/1000)+(Satokasvi!$E$28-Satokasvi!$E$7)+IF(AA$8="x",Toimenpiteet!$E$29,0)+IF(AA$9="x",Toimenpiteet!$E$60,0)+IF(AA$10="x",Toimenpiteet!$E$88,0))/(1+$C$13)^IF$61</f>
        <v>136.559814618519</v>
      </c>
      <c r="IH245" s="15">
        <f t="shared" si="162"/>
        <v>305.91513843941027</v>
      </c>
      <c r="II245" s="15">
        <f t="shared" si="163"/>
        <v>599.86541825075142</v>
      </c>
      <c r="IJ245" s="15">
        <f t="shared" si="164"/>
        <v>882.28830256779599</v>
      </c>
      <c r="IK245" s="15">
        <f t="shared" si="165"/>
        <v>1153.6059214590869</v>
      </c>
      <c r="IL245" s="15">
        <f t="shared" si="166"/>
        <v>1414.2255940003392</v>
      </c>
      <c r="IM245" s="15">
        <f t="shared" si="167"/>
        <v>1664.5403329424537</v>
      </c>
      <c r="IN245" s="15">
        <f t="shared" si="168"/>
        <v>1904.9293325460953</v>
      </c>
      <c r="IO245" s="15">
        <f t="shared" si="169"/>
        <v>2135.7584401352997</v>
      </c>
      <c r="IP245" s="15">
        <f t="shared" si="170"/>
        <v>2357.3806119046649</v>
      </c>
      <c r="IQ245" s="15">
        <f t="shared" si="171"/>
        <v>2570.136353497358</v>
      </c>
      <c r="IR245" s="15">
        <f t="shared" si="172"/>
        <v>2776.6953259174484</v>
      </c>
      <c r="IS245" s="15">
        <f t="shared" si="173"/>
        <v>2977.2380175874391</v>
      </c>
      <c r="IT245" s="15">
        <f t="shared" si="174"/>
        <v>3171.9396599854886</v>
      </c>
      <c r="IU245" s="15">
        <f t="shared" si="175"/>
        <v>3360.9703807602937</v>
      </c>
      <c r="IV245" s="15">
        <f t="shared" si="176"/>
        <v>3544.4953523863182</v>
      </c>
      <c r="IW245" s="15">
        <f t="shared" si="177"/>
        <v>3722.6749364892548</v>
      </c>
      <c r="IX245" s="15">
        <f t="shared" si="178"/>
        <v>3895.6648239678339</v>
      </c>
      <c r="IY245" s="15">
        <f t="shared" si="179"/>
        <v>4063.6161710344154</v>
      </c>
      <c r="IZ245" s="15">
        <f t="shared" si="180"/>
        <v>4226.6757312932323</v>
      </c>
      <c r="JA245" s="15">
        <f t="shared" si="181"/>
        <v>4384.9859839716955</v>
      </c>
      <c r="JB245" s="15">
        <f t="shared" si="182"/>
        <v>4538.6852584168055</v>
      </c>
      <c r="JC245" s="15">
        <f t="shared" si="183"/>
        <v>4687.907854965456</v>
      </c>
      <c r="JD245" s="15">
        <f t="shared" si="184"/>
        <v>4832.7841622942424</v>
      </c>
      <c r="JE245" s="15">
        <f t="shared" si="185"/>
        <v>4973.4407713513174</v>
      </c>
      <c r="JF245" s="15">
        <f t="shared" si="186"/>
        <v>5110.0005859698367</v>
      </c>
    </row>
    <row r="246" spans="214:266" x14ac:dyDescent="0.35">
      <c r="HF246" s="76">
        <f t="shared" si="193"/>
        <v>0.16666666666666663</v>
      </c>
      <c r="HG246" s="76">
        <f>$HG$70</f>
        <v>-3.3333333333333326E-2</v>
      </c>
      <c r="HH246" s="37">
        <f>IF(C$11="x",Toimenpiteet!$E$115,HH143*(Satokasvi!$H$11/1000)+(Satokasvi!$E$28-Satokasvi!$E$7)+IF(C$8="x",Toimenpiteet!$E$29,0)+IF(C$9="x",Toimenpiteet!$E$60,0)+IF(C$10="x",Toimenpiteet!$E$88,0))/(1+$C$13)^HH$61</f>
        <v>307.17367853290187</v>
      </c>
      <c r="HI246" s="37">
        <f>IF(D$11="x",Toimenpiteet!$E$115,HI143*(Satokasvi!$H$11/1000)+(Satokasvi!$E$28-Satokasvi!$E$7)+IF(D$8="x",Toimenpiteet!$E$29,0)+IF(D$9="x",Toimenpiteet!$E$60,0)+IF(D$10="x",Toimenpiteet!$E$88,0))/(1+$C$13)^HI$61</f>
        <v>296.39404698316946</v>
      </c>
      <c r="HJ246" s="37">
        <f>IF(E$11="x",Toimenpiteet!$E$115,HJ143*(Satokasvi!$H$11/1000)+(Satokasvi!$E$28-Satokasvi!$E$7)+IF(E$8="x",Toimenpiteet!$E$29,0)+IF(E$9="x",Toimenpiteet!$E$60,0)+IF(E$10="x",Toimenpiteet!$E$88,0))/(1+$C$13)^HJ$61</f>
        <v>285.98176854786237</v>
      </c>
      <c r="HK246" s="37">
        <f>IF(F$11="x",Toimenpiteet!$E$115,HK143*(Satokasvi!$H$11/1000)+(Satokasvi!$E$28-Satokasvi!$E$7)+IF(F$8="x",Toimenpiteet!$E$29,0)+IF(F$9="x",Toimenpiteet!$E$60,0)+IF(F$10="x",Toimenpiteet!$E$88,0))/(1+$C$13)^HK$61</f>
        <v>275.92458876937229</v>
      </c>
      <c r="HL246" s="37">
        <f>IF(G$11="x",Toimenpiteet!$E$115,HL143*(Satokasvi!$H$11/1000)+(Satokasvi!$E$28-Satokasvi!$E$7)+IF(G$8="x",Toimenpiteet!$E$29,0)+IF(G$9="x",Toimenpiteet!$E$60,0)+IF(G$10="x",Toimenpiteet!$E$88,0))/(1+$C$13)^HL$61</f>
        <v>266.21065540300185</v>
      </c>
      <c r="HM246" s="37">
        <f>IF(H$11="x",Toimenpiteet!$E$115,HM143*(Satokasvi!$H$11/1000)+(Satokasvi!$E$28-Satokasvi!$E$7)+IF(H$8="x",Toimenpiteet!$E$29,0)+IF(H$9="x",Toimenpiteet!$E$60,0)+IF(H$10="x",Toimenpiteet!$E$88,0))/(1+$C$13)^HM$61</f>
        <v>256.82850538298732</v>
      </c>
      <c r="HN246" s="37">
        <f>IF(I$11="x",Toimenpiteet!$E$115,HN143*(Satokasvi!$H$11/1000)+(Satokasvi!$E$28-Satokasvi!$E$7)+IF(I$8="x",Toimenpiteet!$E$29,0)+IF(I$9="x",Toimenpiteet!$E$60,0)+IF(I$10="x",Toimenpiteet!$E$88,0))/(1+$C$13)^HN$61</f>
        <v>247.76705220657192</v>
      </c>
      <c r="HO246" s="37">
        <f>IF(J$11="x",Toimenpiteet!$E$115,HO143*(Satokasvi!$H$11/1000)+(Satokasvi!$E$28-Satokasvi!$E$7)+IF(J$8="x",Toimenpiteet!$E$29,0)+IF(J$9="x",Toimenpiteet!$E$60,0)+IF(J$10="x",Toimenpiteet!$E$88,0))/(1+$C$13)^HO$61</f>
        <v>239.01557372283051</v>
      </c>
      <c r="HP246" s="37">
        <f>IF(K$11="x",Toimenpiteet!$E$115,HP143*(Satokasvi!$H$11/1000)+(Satokasvi!$E$28-Satokasvi!$E$7)+IF(K$8="x",Toimenpiteet!$E$29,0)+IF(K$9="x",Toimenpiteet!$E$60,0)+IF(K$10="x",Toimenpiteet!$E$88,0))/(1+$C$13)^HP$61</f>
        <v>230.56370031337445</v>
      </c>
      <c r="HQ246" s="37">
        <f>IF(L$11="x",Toimenpiteet!$E$115,HQ143*(Satokasvi!$H$11/1000)+(Satokasvi!$E$28-Satokasvi!$E$7)+IF(L$8="x",Toimenpiteet!$E$29,0)+IF(L$9="x",Toimenpiteet!$E$60,0)+IF(L$10="x",Toimenpiteet!$E$88,0))/(1+$C$13)^HQ$61</f>
        <v>222.40140345246567</v>
      </c>
      <c r="HR246" s="37">
        <f>IF(M$11="x",Toimenpiteet!$E$115,HR143*(Satokasvi!$H$11/1000)+(Satokasvi!$E$28-Satokasvi!$E$7)+IF(M$8="x",Toimenpiteet!$E$29,0)+IF(M$9="x",Toimenpiteet!$E$60,0)+IF(M$10="x",Toimenpiteet!$E$88,0))/(1+$C$13)^HR$61</f>
        <v>215.92369267229674</v>
      </c>
      <c r="HS246" s="37">
        <f>IF(N$11="x",Toimenpiteet!$E$115,HS143*(Satokasvi!$H$11/1000)+(Satokasvi!$E$28-Satokasvi!$E$7)+IF(N$8="x",Toimenpiteet!$E$29,0)+IF(N$9="x",Toimenpiteet!$E$60,0)+IF(N$10="x",Toimenpiteet!$E$88,0))/(1+$C$13)^HS$61</f>
        <v>209.63465307989978</v>
      </c>
      <c r="HT246" s="37">
        <f>IF(O$11="x",Toimenpiteet!$E$115,HT143*(Satokasvi!$H$11/1000)+(Satokasvi!$E$28-Satokasvi!$E$7)+IF(O$8="x",Toimenpiteet!$E$29,0)+IF(O$9="x",Toimenpiteet!$E$60,0)+IF(O$10="x",Toimenpiteet!$E$88,0))/(1+$C$13)^HT$61</f>
        <v>203.52878939796096</v>
      </c>
      <c r="HU246" s="37">
        <f>IF(P$11="x",Toimenpiteet!$E$115,HU143*(Satokasvi!$H$11/1000)+(Satokasvi!$E$28-Satokasvi!$E$7)+IF(P$8="x",Toimenpiteet!$E$29,0)+IF(P$9="x",Toimenpiteet!$E$60,0)+IF(P$10="x",Toimenpiteet!$E$88,0))/(1+$C$13)^HU$61</f>
        <v>197.60076640578734</v>
      </c>
      <c r="HV246" s="37">
        <f>IF(Q$11="x",Toimenpiteet!$E$115,HV143*(Satokasvi!$H$11/1000)+(Satokasvi!$E$28-Satokasvi!$E$7)+IF(Q$8="x",Toimenpiteet!$E$29,0)+IF(Q$9="x",Toimenpiteet!$E$60,0)+IF(Q$10="x",Toimenpiteet!$E$88,0))/(1+$C$13)^HV$61</f>
        <v>191.84540427746342</v>
      </c>
      <c r="HW246" s="37">
        <f>IF(R$11="x",Toimenpiteet!$E$115,HW143*(Satokasvi!$H$11/1000)+(Satokasvi!$E$28-Satokasvi!$E$7)+IF(R$8="x",Toimenpiteet!$E$29,0)+IF(R$9="x",Toimenpiteet!$E$60,0)+IF(R$10="x",Toimenpiteet!$E$88,0))/(1+$C$13)^HW$61</f>
        <v>186.25767405578975</v>
      </c>
      <c r="HX246" s="37">
        <f>IF(S$11="x",Toimenpiteet!$E$115,HX143*(Satokasvi!$H$11/1000)+(Satokasvi!$E$28-Satokasvi!$E$7)+IF(S$8="x",Toimenpiteet!$E$29,0)+IF(S$9="x",Toimenpiteet!$E$60,0)+IF(S$10="x",Toimenpiteet!$E$88,0))/(1+$C$13)^HX$61</f>
        <v>180.83269325804829</v>
      </c>
      <c r="HY246" s="37">
        <f>IF(T$11="x",Toimenpiteet!$E$115,HY143*(Satokasvi!$H$11/1000)+(Satokasvi!$E$28-Satokasvi!$E$7)+IF(T$8="x",Toimenpiteet!$E$29,0)+IF(T$9="x",Toimenpiteet!$E$60,0)+IF(T$10="x",Toimenpiteet!$E$88,0))/(1+$C$13)^HY$61</f>
        <v>175.56572160975563</v>
      </c>
      <c r="HZ246" s="37">
        <f>IF(U$11="x",Toimenpiteet!$E$115,HZ143*(Satokasvi!$H$11/1000)+(Satokasvi!$E$28-Satokasvi!$E$7)+IF(U$8="x",Toimenpiteet!$E$29,0)+IF(U$9="x",Toimenpiteet!$E$60,0)+IF(U$10="x",Toimenpiteet!$E$88,0))/(1+$C$13)^HZ$61</f>
        <v>170.45215690267537</v>
      </c>
      <c r="IA246" s="37">
        <f>IF(V$11="x",Toimenpiteet!$E$115,IA143*(Satokasvi!$H$11/1000)+(Satokasvi!$E$28-Satokasvi!$E$7)+IF(V$8="x",Toimenpiteet!$E$29,0)+IF(V$9="x",Toimenpiteet!$E$60,0)+IF(V$10="x",Toimenpiteet!$E$88,0))/(1+$C$13)^IA$61</f>
        <v>165.48753097347125</v>
      </c>
      <c r="IB246" s="37">
        <f>IF(W$11="x",Toimenpiteet!$E$115,IB143*(Satokasvi!$H$11/1000)+(Satokasvi!$E$28-Satokasvi!$E$7)+IF(W$8="x",Toimenpiteet!$E$29,0)+IF(W$9="x",Toimenpiteet!$E$60,0)+IF(W$10="x",Toimenpiteet!$E$88,0))/(1+$C$13)^IB$61</f>
        <v>160.66750579948666</v>
      </c>
      <c r="IC246" s="37">
        <f>IF(X$11="x",Toimenpiteet!$E$115,IC143*(Satokasvi!$H$11/1000)+(Satokasvi!$E$28-Satokasvi!$E$7)+IF(X$8="x",Toimenpiteet!$E$29,0)+IF(X$9="x",Toimenpiteet!$E$60,0)+IF(X$10="x",Toimenpiteet!$E$88,0))/(1+$C$13)^IC$61</f>
        <v>155.98786970823946</v>
      </c>
      <c r="ID246" s="37">
        <f>IF(Y$11="x",Toimenpiteet!$E$115,ID143*(Satokasvi!$H$11/1000)+(Satokasvi!$E$28-Satokasvi!$E$7)+IF(Y$8="x",Toimenpiteet!$E$29,0)+IF(Y$9="x",Toimenpiteet!$E$60,0)+IF(Y$10="x",Toimenpiteet!$E$88,0))/(1+$C$13)^ID$61</f>
        <v>151.44453369731986</v>
      </c>
      <c r="IE246" s="37">
        <f>IF(Z$11="x",Toimenpiteet!$E$115,IE143*(Satokasvi!$H$11/1000)+(Satokasvi!$E$28-Satokasvi!$E$7)+IF(Z$8="x",Toimenpiteet!$E$29,0)+IF(Z$9="x",Toimenpiteet!$E$60,0)+IF(Z$10="x",Toimenpiteet!$E$88,0))/(1+$C$13)^IE$61</f>
        <v>147.03352786147562</v>
      </c>
      <c r="IF246" s="37">
        <f>IF(AA$11="x",Toimenpiteet!$E$115,IF143*(Satokasvi!$H$11/1000)+(Satokasvi!$E$28-Satokasvi!$E$7)+IF(AA$8="x",Toimenpiteet!$E$29,0)+IF(AA$9="x",Toimenpiteet!$E$60,0)+IF(AA$10="x",Toimenpiteet!$E$88,0))/(1+$C$13)^IF$61</f>
        <v>142.75099792376272</v>
      </c>
      <c r="IH246" s="15">
        <f t="shared" si="162"/>
        <v>307.17367853290187</v>
      </c>
      <c r="II246" s="15">
        <f t="shared" si="163"/>
        <v>603.56772551607128</v>
      </c>
      <c r="IJ246" s="15">
        <f t="shared" si="164"/>
        <v>889.54949406393371</v>
      </c>
      <c r="IK246" s="15">
        <f t="shared" si="165"/>
        <v>1165.4740828333061</v>
      </c>
      <c r="IL246" s="15">
        <f t="shared" si="166"/>
        <v>1431.684738236308</v>
      </c>
      <c r="IM246" s="15">
        <f t="shared" si="167"/>
        <v>1688.5132436192953</v>
      </c>
      <c r="IN246" s="15">
        <f t="shared" si="168"/>
        <v>1936.2802958258671</v>
      </c>
      <c r="IO246" s="15">
        <f t="shared" si="169"/>
        <v>2175.2958695486977</v>
      </c>
      <c r="IP246" s="15">
        <f t="shared" si="170"/>
        <v>2405.859569862072</v>
      </c>
      <c r="IQ246" s="15">
        <f t="shared" si="171"/>
        <v>2628.2609733145378</v>
      </c>
      <c r="IR246" s="15">
        <f t="shared" si="172"/>
        <v>2844.1846659868343</v>
      </c>
      <c r="IS246" s="15">
        <f t="shared" si="173"/>
        <v>3053.8193190667339</v>
      </c>
      <c r="IT246" s="15">
        <f t="shared" si="174"/>
        <v>3257.3481084646946</v>
      </c>
      <c r="IU246" s="15">
        <f t="shared" si="175"/>
        <v>3454.9488748704821</v>
      </c>
      <c r="IV246" s="15">
        <f t="shared" si="176"/>
        <v>3646.7942791479454</v>
      </c>
      <c r="IW246" s="15">
        <f t="shared" si="177"/>
        <v>3833.0519532037351</v>
      </c>
      <c r="IX246" s="15">
        <f t="shared" si="178"/>
        <v>4013.8846464617836</v>
      </c>
      <c r="IY246" s="15">
        <f t="shared" si="179"/>
        <v>4189.4503680715388</v>
      </c>
      <c r="IZ246" s="15">
        <f t="shared" si="180"/>
        <v>4359.9025249742144</v>
      </c>
      <c r="JA246" s="15">
        <f t="shared" si="181"/>
        <v>4525.3900559476861</v>
      </c>
      <c r="JB246" s="15">
        <f t="shared" si="182"/>
        <v>4686.0575617471732</v>
      </c>
      <c r="JC246" s="15">
        <f t="shared" si="183"/>
        <v>4842.0454314554127</v>
      </c>
      <c r="JD246" s="15">
        <f t="shared" si="184"/>
        <v>4993.4899651527321</v>
      </c>
      <c r="JE246" s="15">
        <f t="shared" si="185"/>
        <v>5140.5234930142078</v>
      </c>
      <c r="JF246" s="15">
        <f t="shared" si="186"/>
        <v>5283.2744909379708</v>
      </c>
    </row>
    <row r="247" spans="214:266" x14ac:dyDescent="0.35">
      <c r="HF247" s="76">
        <f t="shared" si="193"/>
        <v>0.16666666666666663</v>
      </c>
      <c r="HG247" s="76">
        <f>$HG$71</f>
        <v>-1.1111111111111103E-2</v>
      </c>
      <c r="HH247" s="37">
        <f>IF(C$11="x",Toimenpiteet!$E$115,HH144*(Satokasvi!$H$11/1000)+(Satokasvi!$E$28-Satokasvi!$E$7)+IF(C$8="x",Toimenpiteet!$E$29,0)+IF(C$9="x",Toimenpiteet!$E$60,0)+IF(C$10="x",Toimenpiteet!$E$88,0))/(1+$C$13)^HH$61</f>
        <v>308.43221862639342</v>
      </c>
      <c r="HI247" s="37">
        <f>IF(D$11="x",Toimenpiteet!$E$115,HI144*(Satokasvi!$H$11/1000)+(Satokasvi!$E$28-Satokasvi!$E$7)+IF(D$8="x",Toimenpiteet!$E$29,0)+IF(D$9="x",Toimenpiteet!$E$60,0)+IF(D$10="x",Toimenpiteet!$E$88,0))/(1+$C$13)^HI$61</f>
        <v>298.83781415499772</v>
      </c>
      <c r="HJ247" s="37">
        <f>IF(E$11="x",Toimenpiteet!$E$115,HJ144*(Satokasvi!$H$11/1000)+(Satokasvi!$E$28-Satokasvi!$E$7)+IF(E$8="x",Toimenpiteet!$E$29,0)+IF(E$9="x",Toimenpiteet!$E$60,0)+IF(E$10="x",Toimenpiteet!$E$88,0))/(1+$C$13)^HJ$61</f>
        <v>289.54065277868023</v>
      </c>
      <c r="HK247" s="37">
        <f>IF(F$11="x",Toimenpiteet!$E$115,HK144*(Satokasvi!$H$11/1000)+(Satokasvi!$E$28-Satokasvi!$E$7)+IF(F$8="x",Toimenpiteet!$E$29,0)+IF(F$9="x",Toimenpiteet!$E$60,0)+IF(F$10="x",Toimenpiteet!$E$88,0))/(1+$C$13)^HK$61</f>
        <v>280.53155864745366</v>
      </c>
      <c r="HL247" s="37">
        <f>IF(G$11="x",Toimenpiteet!$E$115,HL144*(Satokasvi!$H$11/1000)+(Satokasvi!$E$28-Satokasvi!$E$7)+IF(G$8="x",Toimenpiteet!$E$29,0)+IF(G$9="x",Toimenpiteet!$E$60,0)+IF(G$10="x",Toimenpiteet!$E$88,0))/(1+$C$13)^HL$61</f>
        <v>271.80163826475098</v>
      </c>
      <c r="HM247" s="37">
        <f>IF(H$11="x",Toimenpiteet!$E$115,HM144*(Satokasvi!$H$11/1000)+(Satokasvi!$E$28-Satokasvi!$E$7)+IF(H$8="x",Toimenpiteet!$E$29,0)+IF(H$9="x",Toimenpiteet!$E$60,0)+IF(H$10="x",Toimenpiteet!$E$88,0))/(1+$C$13)^HM$61</f>
        <v>263.34227182386024</v>
      </c>
      <c r="HN247" s="37">
        <f>IF(I$11="x",Toimenpiteet!$E$115,HN144*(Satokasvi!$H$11/1000)+(Satokasvi!$E$28-Satokasvi!$E$7)+IF(I$8="x",Toimenpiteet!$E$29,0)+IF(I$9="x",Toimenpiteet!$E$60,0)+IF(I$10="x",Toimenpiteet!$E$88,0))/(1+$C$13)^HN$61</f>
        <v>255.14510480950241</v>
      </c>
      <c r="HO247" s="37">
        <f>IF(J$11="x",Toimenpiteet!$E$115,HO144*(Satokasvi!$H$11/1000)+(Satokasvi!$E$28-Satokasvi!$E$7)+IF(J$8="x",Toimenpiteet!$E$29,0)+IF(J$9="x",Toimenpiteet!$E$60,0)+IF(J$10="x",Toimenpiteet!$E$88,0))/(1+$C$13)^HO$61</f>
        <v>247.20203985645657</v>
      </c>
      <c r="HP247" s="37">
        <f>IF(K$11="x",Toimenpiteet!$E$115,HP144*(Satokasvi!$H$11/1000)+(Satokasvi!$E$28-Satokasvi!$E$7)+IF(K$8="x",Toimenpiteet!$E$29,0)+IF(K$9="x",Toimenpiteet!$E$60,0)+IF(K$10="x",Toimenpiteet!$E$88,0))/(1+$C$13)^HP$61</f>
        <v>239.50522885738343</v>
      </c>
      <c r="HQ247" s="37">
        <f>IF(L$11="x",Toimenpiteet!$E$115,HQ144*(Satokasvi!$H$11/1000)+(Satokasvi!$E$28-Satokasvi!$E$7)+IF(L$8="x",Toimenpiteet!$E$29,0)+IF(L$9="x",Toimenpiteet!$E$60,0)+IF(L$10="x",Toimenpiteet!$E$88,0))/(1+$C$13)^HQ$61</f>
        <v>232.047065312238</v>
      </c>
      <c r="HR247" s="37">
        <f>IF(M$11="x",Toimenpiteet!$E$115,HR144*(Satokasvi!$H$11/1000)+(Satokasvi!$E$28-Satokasvi!$E$7)+IF(M$8="x",Toimenpiteet!$E$29,0)+IF(M$9="x",Toimenpiteet!$E$60,0)+IF(M$10="x",Toimenpiteet!$E$88,0))/(1+$C$13)^HR$61</f>
        <v>225.28841292450289</v>
      </c>
      <c r="HS247" s="37">
        <f>IF(N$11="x",Toimenpiteet!$E$115,HS144*(Satokasvi!$H$11/1000)+(Satokasvi!$E$28-Satokasvi!$E$7)+IF(N$8="x",Toimenpiteet!$E$29,0)+IF(N$9="x",Toimenpiteet!$E$60,0)+IF(N$10="x",Toimenpiteet!$E$88,0))/(1+$C$13)^HS$61</f>
        <v>218.72661448980867</v>
      </c>
      <c r="HT247" s="37">
        <f>IF(O$11="x",Toimenpiteet!$E$115,HT144*(Satokasvi!$H$11/1000)+(Satokasvi!$E$28-Satokasvi!$E$7)+IF(O$8="x",Toimenpiteet!$E$29,0)+IF(O$9="x",Toimenpiteet!$E$60,0)+IF(O$10="x",Toimenpiteet!$E$88,0))/(1+$C$13)^HT$61</f>
        <v>212.35593639787251</v>
      </c>
      <c r="HU247" s="37">
        <f>IF(P$11="x",Toimenpiteet!$E$115,HU144*(Satokasvi!$H$11/1000)+(Satokasvi!$E$28-Satokasvi!$E$7)+IF(P$8="x",Toimenpiteet!$E$29,0)+IF(P$9="x",Toimenpiteet!$E$60,0)+IF(P$10="x",Toimenpiteet!$E$88,0))/(1+$C$13)^HU$61</f>
        <v>206.17081203676941</v>
      </c>
      <c r="HV247" s="37">
        <f>IF(Q$11="x",Toimenpiteet!$E$115,HV144*(Satokasvi!$H$11/1000)+(Satokasvi!$E$28-Satokasvi!$E$7)+IF(Q$8="x",Toimenpiteet!$E$29,0)+IF(Q$9="x",Toimenpiteet!$E$60,0)+IF(Q$10="x",Toimenpiteet!$E$88,0))/(1+$C$13)^HV$61</f>
        <v>200.16583692890234</v>
      </c>
      <c r="HW247" s="37">
        <f>IF(R$11="x",Toimenpiteet!$E$115,HW144*(Satokasvi!$H$11/1000)+(Satokasvi!$E$28-Satokasvi!$E$7)+IF(R$8="x",Toimenpiteet!$E$29,0)+IF(R$9="x",Toimenpiteet!$E$60,0)+IF(R$10="x",Toimenpiteet!$E$88,0))/(1+$C$13)^HW$61</f>
        <v>194.33576400864308</v>
      </c>
      <c r="HX247" s="37">
        <f>IF(S$11="x",Toimenpiteet!$E$115,HX144*(Satokasvi!$H$11/1000)+(Satokasvi!$E$28-Satokasvi!$E$7)+IF(S$8="x",Toimenpiteet!$E$29,0)+IF(S$9="x",Toimenpiteet!$E$60,0)+IF(S$10="x",Toimenpiteet!$E$88,0))/(1+$C$13)^HX$61</f>
        <v>188.67549903751754</v>
      </c>
      <c r="HY247" s="37">
        <f>IF(T$11="x",Toimenpiteet!$E$115,HY144*(Satokasvi!$H$11/1000)+(Satokasvi!$E$28-Satokasvi!$E$7)+IF(T$8="x",Toimenpiteet!$E$29,0)+IF(T$9="x",Toimenpiteet!$E$60,0)+IF(T$10="x",Toimenpiteet!$E$88,0))/(1+$C$13)^HY$61</f>
        <v>183.18009615292965</v>
      </c>
      <c r="HZ247" s="37">
        <f>IF(U$11="x",Toimenpiteet!$E$115,HZ144*(Satokasvi!$H$11/1000)+(Satokasvi!$E$28-Satokasvi!$E$7)+IF(U$8="x",Toimenpiteet!$E$29,0)+IF(U$9="x",Toimenpiteet!$E$60,0)+IF(U$10="x",Toimenpiteet!$E$88,0))/(1+$C$13)^HZ$61</f>
        <v>177.84475354653364</v>
      </c>
      <c r="IA247" s="37">
        <f>IF(V$11="x",Toimenpiteet!$E$115,IA144*(Satokasvi!$H$11/1000)+(Satokasvi!$E$28-Satokasvi!$E$7)+IF(V$8="x",Toimenpiteet!$E$29,0)+IF(V$9="x",Toimenpiteet!$E$60,0)+IF(V$10="x",Toimenpiteet!$E$88,0))/(1+$C$13)^IA$61</f>
        <v>172.66480926847927</v>
      </c>
      <c r="IB247" s="37">
        <f>IF(W$11="x",Toimenpiteet!$E$115,IB144*(Satokasvi!$H$11/1000)+(Satokasvi!$E$28-Satokasvi!$E$7)+IF(W$8="x",Toimenpiteet!$E$29,0)+IF(W$9="x",Toimenpiteet!$E$60,0)+IF(W$10="x",Toimenpiteet!$E$88,0))/(1+$C$13)^IB$61</f>
        <v>167.6357371538634</v>
      </c>
      <c r="IC247" s="37">
        <f>IF(X$11="x",Toimenpiteet!$E$115,IC144*(Satokasvi!$H$11/1000)+(Satokasvi!$E$28-Satokasvi!$E$7)+IF(X$8="x",Toimenpiteet!$E$29,0)+IF(X$9="x",Toimenpiteet!$E$60,0)+IF(X$10="x",Toimenpiteet!$E$88,0))/(1+$C$13)^IC$61</f>
        <v>162.75314286782853</v>
      </c>
      <c r="ID247" s="37">
        <f>IF(Y$11="x",Toimenpiteet!$E$115,ID144*(Satokasvi!$H$11/1000)+(Satokasvi!$E$28-Satokasvi!$E$7)+IF(Y$8="x",Toimenpiteet!$E$29,0)+IF(Y$9="x",Toimenpiteet!$E$60,0)+IF(Y$10="x",Toimenpiteet!$E$88,0))/(1+$C$13)^ID$61</f>
        <v>158.01276006585292</v>
      </c>
      <c r="IE247" s="37">
        <f>IF(Z$11="x",Toimenpiteet!$E$115,IE144*(Satokasvi!$H$11/1000)+(Satokasvi!$E$28-Satokasvi!$E$7)+IF(Z$8="x",Toimenpiteet!$E$29,0)+IF(Z$9="x",Toimenpiteet!$E$60,0)+IF(Z$10="x",Toimenpiteet!$E$88,0))/(1+$C$13)^IE$61</f>
        <v>153.41044666587663</v>
      </c>
      <c r="IF247" s="37">
        <f>IF(AA$11="x",Toimenpiteet!$E$115,IF144*(Satokasvi!$H$11/1000)+(Satokasvi!$E$28-Satokasvi!$E$7)+IF(AA$8="x",Toimenpiteet!$E$29,0)+IF(AA$9="x",Toimenpiteet!$E$60,0)+IF(AA$10="x",Toimenpiteet!$E$88,0))/(1+$C$13)^IF$61</f>
        <v>148.94218122900645</v>
      </c>
      <c r="IH247" s="15">
        <f t="shared" si="162"/>
        <v>308.43221862639342</v>
      </c>
      <c r="II247" s="15">
        <f t="shared" si="163"/>
        <v>607.27003278139114</v>
      </c>
      <c r="IJ247" s="15">
        <f t="shared" si="164"/>
        <v>896.81068556007131</v>
      </c>
      <c r="IK247" s="15">
        <f t="shared" si="165"/>
        <v>1177.342244207525</v>
      </c>
      <c r="IL247" s="15">
        <f t="shared" si="166"/>
        <v>1449.1438824722759</v>
      </c>
      <c r="IM247" s="15">
        <f t="shared" si="167"/>
        <v>1712.4861542961362</v>
      </c>
      <c r="IN247" s="15">
        <f t="shared" si="168"/>
        <v>1967.6312591056385</v>
      </c>
      <c r="IO247" s="15">
        <f t="shared" si="169"/>
        <v>2214.8332989620949</v>
      </c>
      <c r="IP247" s="15">
        <f t="shared" si="170"/>
        <v>2454.3385278194783</v>
      </c>
      <c r="IQ247" s="15">
        <f t="shared" si="171"/>
        <v>2686.3855931317162</v>
      </c>
      <c r="IR247" s="15">
        <f t="shared" si="172"/>
        <v>2911.6740060562192</v>
      </c>
      <c r="IS247" s="15">
        <f t="shared" si="173"/>
        <v>3130.4006205460278</v>
      </c>
      <c r="IT247" s="15">
        <f t="shared" si="174"/>
        <v>3342.7565569439003</v>
      </c>
      <c r="IU247" s="15">
        <f t="shared" si="175"/>
        <v>3548.9273689806696</v>
      </c>
      <c r="IV247" s="15">
        <f t="shared" si="176"/>
        <v>3749.0932059095721</v>
      </c>
      <c r="IW247" s="15">
        <f t="shared" si="177"/>
        <v>3943.4289699182154</v>
      </c>
      <c r="IX247" s="15">
        <f t="shared" si="178"/>
        <v>4132.104468955733</v>
      </c>
      <c r="IY247" s="15">
        <f t="shared" si="179"/>
        <v>4315.2845651086627</v>
      </c>
      <c r="IZ247" s="15">
        <f t="shared" si="180"/>
        <v>4493.1293186551966</v>
      </c>
      <c r="JA247" s="15">
        <f t="shared" si="181"/>
        <v>4665.7941279236757</v>
      </c>
      <c r="JB247" s="15">
        <f t="shared" si="182"/>
        <v>4833.429865077539</v>
      </c>
      <c r="JC247" s="15">
        <f t="shared" si="183"/>
        <v>4996.1830079453675</v>
      </c>
      <c r="JD247" s="15">
        <f t="shared" si="184"/>
        <v>5154.19576801122</v>
      </c>
      <c r="JE247" s="15">
        <f t="shared" si="185"/>
        <v>5307.6062146770964</v>
      </c>
      <c r="JF247" s="15">
        <f t="shared" si="186"/>
        <v>5456.548395906103</v>
      </c>
    </row>
    <row r="248" spans="214:266" x14ac:dyDescent="0.35">
      <c r="HF248" s="76">
        <f t="shared" si="193"/>
        <v>0.16666666666666663</v>
      </c>
      <c r="HG248" s="76">
        <f>$HG$72</f>
        <v>1.111111111111112E-2</v>
      </c>
      <c r="HH248" s="37">
        <f>IF(C$11="x",Toimenpiteet!$E$115,HH145*(Satokasvi!$H$11/1000)+(Satokasvi!$E$28-Satokasvi!$E$7)+IF(C$8="x",Toimenpiteet!$E$29,0)+IF(C$9="x",Toimenpiteet!$E$60,0)+IF(C$10="x",Toimenpiteet!$E$88,0))/(1+$C$13)^HH$61</f>
        <v>309.69075871988485</v>
      </c>
      <c r="HI248" s="37">
        <f>IF(D$11="x",Toimenpiteet!$E$115,HI145*(Satokasvi!$H$11/1000)+(Satokasvi!$E$28-Satokasvi!$E$7)+IF(D$8="x",Toimenpiteet!$E$29,0)+IF(D$9="x",Toimenpiteet!$E$60,0)+IF(D$10="x",Toimenpiteet!$E$88,0))/(1+$C$13)^HI$61</f>
        <v>301.28158132682586</v>
      </c>
      <c r="HJ248" s="37">
        <f>IF(E$11="x",Toimenpiteet!$E$115,HJ145*(Satokasvi!$H$11/1000)+(Satokasvi!$E$28-Satokasvi!$E$7)+IF(E$8="x",Toimenpiteet!$E$29,0)+IF(E$9="x",Toimenpiteet!$E$60,0)+IF(E$10="x",Toimenpiteet!$E$88,0))/(1+$C$13)^HJ$61</f>
        <v>293.09953700949808</v>
      </c>
      <c r="HK248" s="37">
        <f>IF(F$11="x",Toimenpiteet!$E$115,HK145*(Satokasvi!$H$11/1000)+(Satokasvi!$E$28-Satokasvi!$E$7)+IF(F$8="x",Toimenpiteet!$E$29,0)+IF(F$9="x",Toimenpiteet!$E$60,0)+IF(F$10="x",Toimenpiteet!$E$88,0))/(1+$C$13)^HK$61</f>
        <v>285.13852852553504</v>
      </c>
      <c r="HL248" s="37">
        <f>IF(G$11="x",Toimenpiteet!$E$115,HL145*(Satokasvi!$H$11/1000)+(Satokasvi!$E$28-Satokasvi!$E$7)+IF(G$8="x",Toimenpiteet!$E$29,0)+IF(G$9="x",Toimenpiteet!$E$60,0)+IF(G$10="x",Toimenpiteet!$E$88,0))/(1+$C$13)^HL$61</f>
        <v>277.3926211265001</v>
      </c>
      <c r="HM248" s="37">
        <f>IF(H$11="x",Toimenpiteet!$E$115,HM145*(Satokasvi!$H$11/1000)+(Satokasvi!$E$28-Satokasvi!$E$7)+IF(H$8="x",Toimenpiteet!$E$29,0)+IF(H$9="x",Toimenpiteet!$E$60,0)+IF(H$10="x",Toimenpiteet!$E$88,0))/(1+$C$13)^HM$61</f>
        <v>269.85603826473306</v>
      </c>
      <c r="HN248" s="37">
        <f>IF(I$11="x",Toimenpiteet!$E$115,HN145*(Satokasvi!$H$11/1000)+(Satokasvi!$E$28-Satokasvi!$E$7)+IF(I$8="x",Toimenpiteet!$E$29,0)+IF(I$9="x",Toimenpiteet!$E$60,0)+IF(I$10="x",Toimenpiteet!$E$88,0))/(1+$C$13)^HN$61</f>
        <v>262.52315741243291</v>
      </c>
      <c r="HO248" s="37">
        <f>IF(J$11="x",Toimenpiteet!$E$115,HO145*(Satokasvi!$H$11/1000)+(Satokasvi!$E$28-Satokasvi!$E$7)+IF(J$8="x",Toimenpiteet!$E$29,0)+IF(J$9="x",Toimenpiteet!$E$60,0)+IF(J$10="x",Toimenpiteet!$E$88,0))/(1+$C$13)^HO$61</f>
        <v>255.38850599008262</v>
      </c>
      <c r="HP248" s="37">
        <f>IF(K$11="x",Toimenpiteet!$E$115,HP145*(Satokasvi!$H$11/1000)+(Satokasvi!$E$28-Satokasvi!$E$7)+IF(K$8="x",Toimenpiteet!$E$29,0)+IF(K$9="x",Toimenpiteet!$E$60,0)+IF(K$10="x",Toimenpiteet!$E$88,0))/(1+$C$13)^HP$61</f>
        <v>248.44675740139238</v>
      </c>
      <c r="HQ248" s="37">
        <f>IF(L$11="x",Toimenpiteet!$E$115,HQ145*(Satokasvi!$H$11/1000)+(Satokasvi!$E$28-Satokasvi!$E$7)+IF(L$8="x",Toimenpiteet!$E$29,0)+IF(L$9="x",Toimenpiteet!$E$60,0)+IF(L$10="x",Toimenpiteet!$E$88,0))/(1+$C$13)^HQ$61</f>
        <v>241.69272717201034</v>
      </c>
      <c r="HR248" s="37">
        <f>IF(M$11="x",Toimenpiteet!$E$115,HR145*(Satokasvi!$H$11/1000)+(Satokasvi!$E$28-Satokasvi!$E$7)+IF(M$8="x",Toimenpiteet!$E$29,0)+IF(M$9="x",Toimenpiteet!$E$60,0)+IF(M$10="x",Toimenpiteet!$E$88,0))/(1+$C$13)^HR$61</f>
        <v>234.65313317670908</v>
      </c>
      <c r="HS248" s="37">
        <f>IF(N$11="x",Toimenpiteet!$E$115,HS145*(Satokasvi!$H$11/1000)+(Satokasvi!$E$28-Satokasvi!$E$7)+IF(N$8="x",Toimenpiteet!$E$29,0)+IF(N$9="x",Toimenpiteet!$E$60,0)+IF(N$10="x",Toimenpiteet!$E$88,0))/(1+$C$13)^HS$61</f>
        <v>227.81857589971756</v>
      </c>
      <c r="HT248" s="37">
        <f>IF(O$11="x",Toimenpiteet!$E$115,HT145*(Satokasvi!$H$11/1000)+(Satokasvi!$E$28-Satokasvi!$E$7)+IF(O$8="x",Toimenpiteet!$E$29,0)+IF(O$9="x",Toimenpiteet!$E$60,0)+IF(O$10="x",Toimenpiteet!$E$88,0))/(1+$C$13)^HT$61</f>
        <v>221.18308339778406</v>
      </c>
      <c r="HU248" s="37">
        <f>IF(P$11="x",Toimenpiteet!$E$115,HU145*(Satokasvi!$H$11/1000)+(Satokasvi!$E$28-Satokasvi!$E$7)+IF(P$8="x",Toimenpiteet!$E$29,0)+IF(P$9="x",Toimenpiteet!$E$60,0)+IF(P$10="x",Toimenpiteet!$E$88,0))/(1+$C$13)^HU$61</f>
        <v>214.7408576677515</v>
      </c>
      <c r="HV248" s="37">
        <f>IF(Q$11="x",Toimenpiteet!$E$115,HV145*(Satokasvi!$H$11/1000)+(Satokasvi!$E$28-Satokasvi!$E$7)+IF(Q$8="x",Toimenpiteet!$E$29,0)+IF(Q$9="x",Toimenpiteet!$E$60,0)+IF(Q$10="x",Toimenpiteet!$E$88,0))/(1+$C$13)^HV$61</f>
        <v>208.48626958034123</v>
      </c>
      <c r="HW248" s="37">
        <f>IF(R$11="x",Toimenpiteet!$E$115,HW145*(Satokasvi!$H$11/1000)+(Satokasvi!$E$28-Satokasvi!$E$7)+IF(R$8="x",Toimenpiteet!$E$29,0)+IF(R$9="x",Toimenpiteet!$E$60,0)+IF(R$10="x",Toimenpiteet!$E$88,0))/(1+$C$13)^HW$61</f>
        <v>202.41385396149639</v>
      </c>
      <c r="HX248" s="37">
        <f>IF(S$11="x",Toimenpiteet!$E$115,HX145*(Satokasvi!$H$11/1000)+(Satokasvi!$E$28-Satokasvi!$E$7)+IF(S$8="x",Toimenpiteet!$E$29,0)+IF(S$9="x",Toimenpiteet!$E$60,0)+IF(S$10="x",Toimenpiteet!$E$88,0))/(1+$C$13)^HX$61</f>
        <v>196.51830481698678</v>
      </c>
      <c r="HY248" s="37">
        <f>IF(T$11="x",Toimenpiteet!$E$115,HY145*(Satokasvi!$H$11/1000)+(Satokasvi!$E$28-Satokasvi!$E$7)+IF(T$8="x",Toimenpiteet!$E$29,0)+IF(T$9="x",Toimenpiteet!$E$60,0)+IF(T$10="x",Toimenpiteet!$E$88,0))/(1+$C$13)^HY$61</f>
        <v>190.79447069610367</v>
      </c>
      <c r="HZ248" s="37">
        <f>IF(U$11="x",Toimenpiteet!$E$115,HZ145*(Satokasvi!$H$11/1000)+(Satokasvi!$E$28-Satokasvi!$E$7)+IF(U$8="x",Toimenpiteet!$E$29,0)+IF(U$9="x",Toimenpiteet!$E$60,0)+IF(U$10="x",Toimenpiteet!$E$88,0))/(1+$C$13)^HZ$61</f>
        <v>185.23735019039191</v>
      </c>
      <c r="IA248" s="37">
        <f>IF(V$11="x",Toimenpiteet!$E$115,IA145*(Satokasvi!$H$11/1000)+(Satokasvi!$E$28-Satokasvi!$E$7)+IF(V$8="x",Toimenpiteet!$E$29,0)+IF(V$9="x",Toimenpiteet!$E$60,0)+IF(V$10="x",Toimenpiteet!$E$88,0))/(1+$C$13)^IA$61</f>
        <v>179.8420875634873</v>
      </c>
      <c r="IB248" s="37">
        <f>IF(W$11="x",Toimenpiteet!$E$115,IB145*(Satokasvi!$H$11/1000)+(Satokasvi!$E$28-Satokasvi!$E$7)+IF(W$8="x",Toimenpiteet!$E$29,0)+IF(W$9="x",Toimenpiteet!$E$60,0)+IF(W$10="x",Toimenpiteet!$E$88,0))/(1+$C$13)^IB$61</f>
        <v>174.60396850824011</v>
      </c>
      <c r="IC248" s="37">
        <f>IF(X$11="x",Toimenpiteet!$E$115,IC145*(Satokasvi!$H$11/1000)+(Satokasvi!$E$28-Satokasvi!$E$7)+IF(X$8="x",Toimenpiteet!$E$29,0)+IF(X$9="x",Toimenpiteet!$E$60,0)+IF(X$10="x",Toimenpiteet!$E$88,0))/(1+$C$13)^IC$61</f>
        <v>169.51841602741757</v>
      </c>
      <c r="ID248" s="37">
        <f>IF(Y$11="x",Toimenpiteet!$E$115,ID145*(Satokasvi!$H$11/1000)+(Satokasvi!$E$28-Satokasvi!$E$7)+IF(Y$8="x",Toimenpiteet!$E$29,0)+IF(Y$9="x",Toimenpiteet!$E$60,0)+IF(Y$10="x",Toimenpiteet!$E$88,0))/(1+$C$13)^ID$61</f>
        <v>164.58098643438598</v>
      </c>
      <c r="IE248" s="37">
        <f>IF(Z$11="x",Toimenpiteet!$E$115,IE145*(Satokasvi!$H$11/1000)+(Satokasvi!$E$28-Satokasvi!$E$7)+IF(Z$8="x",Toimenpiteet!$E$29,0)+IF(Z$9="x",Toimenpiteet!$E$60,0)+IF(Z$10="x",Toimenpiteet!$E$88,0))/(1+$C$13)^IE$61</f>
        <v>159.78736547027768</v>
      </c>
      <c r="IF248" s="37">
        <f>IF(AA$11="x",Toimenpiteet!$E$115,IF145*(Satokasvi!$H$11/1000)+(Satokasvi!$E$28-Satokasvi!$E$7)+IF(AA$8="x",Toimenpiteet!$E$29,0)+IF(AA$9="x",Toimenpiteet!$E$60,0)+IF(AA$10="x",Toimenpiteet!$E$88,0))/(1+$C$13)^IF$61</f>
        <v>155.13336453425018</v>
      </c>
      <c r="IH248" s="15">
        <f t="shared" ref="IH248:IH282" si="194">HH248</f>
        <v>309.69075871988485</v>
      </c>
      <c r="II248" s="15">
        <f t="shared" ref="II248:II282" si="195">IH248+HI248</f>
        <v>610.97234004671077</v>
      </c>
      <c r="IJ248" s="15">
        <f t="shared" ref="IJ248:IJ282" si="196">II248+HJ248</f>
        <v>904.0718770562089</v>
      </c>
      <c r="IK248" s="15">
        <f t="shared" ref="IK248:IK282" si="197">IJ248+HK248</f>
        <v>1189.210405581744</v>
      </c>
      <c r="IL248" s="15">
        <f t="shared" ref="IL248:IL282" si="198">IK248+HL248</f>
        <v>1466.6030267082442</v>
      </c>
      <c r="IM248" s="15">
        <f t="shared" ref="IM248:IM282" si="199">IL248+HM248</f>
        <v>1736.4590649729773</v>
      </c>
      <c r="IN248" s="15">
        <f t="shared" ref="IN248:IN282" si="200">IM248+HN248</f>
        <v>1998.9822223854103</v>
      </c>
      <c r="IO248" s="15">
        <f t="shared" ref="IO248:IO282" si="201">IN248+HO248</f>
        <v>2254.3707283754929</v>
      </c>
      <c r="IP248" s="15">
        <f t="shared" ref="IP248:IP282" si="202">IO248+HP248</f>
        <v>2502.8174857768854</v>
      </c>
      <c r="IQ248" s="15">
        <f t="shared" ref="IQ248:IQ282" si="203">IP248+HQ248</f>
        <v>2744.510212948896</v>
      </c>
      <c r="IR248" s="15">
        <f t="shared" ref="IR248:IR282" si="204">IQ248+HR248</f>
        <v>2979.1633461256051</v>
      </c>
      <c r="IS248" s="15">
        <f t="shared" ref="IS248:IS282" si="205">IR248+HS248</f>
        <v>3206.9819220253225</v>
      </c>
      <c r="IT248" s="15">
        <f t="shared" ref="IT248:IT282" si="206">IS248+HT248</f>
        <v>3428.1650054231068</v>
      </c>
      <c r="IU248" s="15">
        <f t="shared" ref="IU248:IU282" si="207">IT248+HU248</f>
        <v>3642.9058630908585</v>
      </c>
      <c r="IV248" s="15">
        <f t="shared" ref="IV248:IV282" si="208">IU248+HV248</f>
        <v>3851.3921326711998</v>
      </c>
      <c r="IW248" s="15">
        <f t="shared" ref="IW248:IW282" si="209">IV248+HW248</f>
        <v>4053.8059866326962</v>
      </c>
      <c r="IX248" s="15">
        <f t="shared" ref="IX248:IX282" si="210">IW248+HX248</f>
        <v>4250.3242914496832</v>
      </c>
      <c r="IY248" s="15">
        <f t="shared" ref="IY248:IY282" si="211">IX248+HY248</f>
        <v>4441.1187621457866</v>
      </c>
      <c r="IZ248" s="15">
        <f t="shared" ref="IZ248:IZ282" si="212">IY248+HZ248</f>
        <v>4626.3561123361787</v>
      </c>
      <c r="JA248" s="15">
        <f t="shared" ref="JA248:JA282" si="213">IZ248+IA248</f>
        <v>4806.1981998996662</v>
      </c>
      <c r="JB248" s="15">
        <f t="shared" ref="JB248:JB282" si="214">JA248+IB248</f>
        <v>4980.8021684079067</v>
      </c>
      <c r="JC248" s="15">
        <f t="shared" ref="JC248:JC282" si="215">JB248+IC248</f>
        <v>5150.3205844353242</v>
      </c>
      <c r="JD248" s="15">
        <f t="shared" ref="JD248:JD282" si="216">JC248+ID248</f>
        <v>5314.9015708697098</v>
      </c>
      <c r="JE248" s="15">
        <f t="shared" ref="JE248:JE282" si="217">JD248+IE248</f>
        <v>5474.6889363399878</v>
      </c>
      <c r="JF248" s="15">
        <f t="shared" ref="JF248:JF282" si="218">JE248+IF248</f>
        <v>5629.822300874238</v>
      </c>
    </row>
    <row r="249" spans="214:266" x14ac:dyDescent="0.35">
      <c r="HF249" s="76">
        <f t="shared" si="193"/>
        <v>0.16666666666666663</v>
      </c>
      <c r="HG249" s="76">
        <f>$HG$73</f>
        <v>3.333333333333334E-2</v>
      </c>
      <c r="HH249" s="37">
        <f>IF(C$11="x",Toimenpiteet!$E$115,HH146*(Satokasvi!$H$11/1000)+(Satokasvi!$E$28-Satokasvi!$E$7)+IF(C$8="x",Toimenpiteet!$E$29,0)+IF(C$9="x",Toimenpiteet!$E$60,0)+IF(C$10="x",Toimenpiteet!$E$88,0))/(1+$C$13)^HH$61</f>
        <v>310.94929881337652</v>
      </c>
      <c r="HI249" s="37">
        <f>IF(D$11="x",Toimenpiteet!$E$115,HI146*(Satokasvi!$H$11/1000)+(Satokasvi!$E$28-Satokasvi!$E$7)+IF(D$8="x",Toimenpiteet!$E$29,0)+IF(D$9="x",Toimenpiteet!$E$60,0)+IF(D$10="x",Toimenpiteet!$E$88,0))/(1+$C$13)^HI$61</f>
        <v>303.72534849865417</v>
      </c>
      <c r="HJ249" s="37">
        <f>IF(E$11="x",Toimenpiteet!$E$115,HJ146*(Satokasvi!$H$11/1000)+(Satokasvi!$E$28-Satokasvi!$E$7)+IF(E$8="x",Toimenpiteet!$E$29,0)+IF(E$9="x",Toimenpiteet!$E$60,0)+IF(E$10="x",Toimenpiteet!$E$88,0))/(1+$C$13)^HJ$61</f>
        <v>296.65842124031587</v>
      </c>
      <c r="HK249" s="37">
        <f>IF(F$11="x",Toimenpiteet!$E$115,HK146*(Satokasvi!$H$11/1000)+(Satokasvi!$E$28-Satokasvi!$E$7)+IF(F$8="x",Toimenpiteet!$E$29,0)+IF(F$9="x",Toimenpiteet!$E$60,0)+IF(F$10="x",Toimenpiteet!$E$88,0))/(1+$C$13)^HK$61</f>
        <v>289.74549840361641</v>
      </c>
      <c r="HL249" s="37">
        <f>IF(G$11="x",Toimenpiteet!$E$115,HL146*(Satokasvi!$H$11/1000)+(Satokasvi!$E$28-Satokasvi!$E$7)+IF(G$8="x",Toimenpiteet!$E$29,0)+IF(G$9="x",Toimenpiteet!$E$60,0)+IF(G$10="x",Toimenpiteet!$E$88,0))/(1+$C$13)^HL$61</f>
        <v>282.9836039882494</v>
      </c>
      <c r="HM249" s="37">
        <f>IF(H$11="x",Toimenpiteet!$E$115,HM146*(Satokasvi!$H$11/1000)+(Satokasvi!$E$28-Satokasvi!$E$7)+IF(H$8="x",Toimenpiteet!$E$29,0)+IF(H$9="x",Toimenpiteet!$E$60,0)+IF(H$10="x",Toimenpiteet!$E$88,0))/(1+$C$13)^HM$61</f>
        <v>276.36980470560593</v>
      </c>
      <c r="HN249" s="37">
        <f>IF(I$11="x",Toimenpiteet!$E$115,HN146*(Satokasvi!$H$11/1000)+(Satokasvi!$E$28-Satokasvi!$E$7)+IF(I$8="x",Toimenpiteet!$E$29,0)+IF(I$9="x",Toimenpiteet!$E$60,0)+IF(I$10="x",Toimenpiteet!$E$88,0))/(1+$C$13)^HN$61</f>
        <v>269.90121001536329</v>
      </c>
      <c r="HO249" s="37">
        <f>IF(J$11="x",Toimenpiteet!$E$115,HO146*(Satokasvi!$H$11/1000)+(Satokasvi!$E$28-Satokasvi!$E$7)+IF(J$8="x",Toimenpiteet!$E$29,0)+IF(J$9="x",Toimenpiteet!$E$60,0)+IF(J$10="x",Toimenpiteet!$E$88,0))/(1+$C$13)^HO$61</f>
        <v>263.57497212370856</v>
      </c>
      <c r="HP249" s="37">
        <f>IF(K$11="x",Toimenpiteet!$E$115,HP146*(Satokasvi!$H$11/1000)+(Satokasvi!$E$28-Satokasvi!$E$7)+IF(K$8="x",Toimenpiteet!$E$29,0)+IF(K$9="x",Toimenpiteet!$E$60,0)+IF(K$10="x",Toimenpiteet!$E$88,0))/(1+$C$13)^HP$61</f>
        <v>257.38828594540144</v>
      </c>
      <c r="HQ249" s="37">
        <f>IF(L$11="x",Toimenpiteet!$E$115,HQ146*(Satokasvi!$H$11/1000)+(Satokasvi!$E$28-Satokasvi!$E$7)+IF(L$8="x",Toimenpiteet!$E$29,0)+IF(L$9="x",Toimenpiteet!$E$60,0)+IF(L$10="x",Toimenpiteet!$E$88,0))/(1+$C$13)^HQ$61</f>
        <v>251.33838903178278</v>
      </c>
      <c r="HR249" s="37">
        <f>IF(M$11="x",Toimenpiteet!$E$115,HR146*(Satokasvi!$H$11/1000)+(Satokasvi!$E$28-Satokasvi!$E$7)+IF(M$8="x",Toimenpiteet!$E$29,0)+IF(M$9="x",Toimenpiteet!$E$60,0)+IF(M$10="x",Toimenpiteet!$E$88,0))/(1+$C$13)^HR$61</f>
        <v>244.01785342891529</v>
      </c>
      <c r="HS249" s="37">
        <f>IF(N$11="x",Toimenpiteet!$E$115,HS146*(Satokasvi!$H$11/1000)+(Satokasvi!$E$28-Satokasvi!$E$7)+IF(N$8="x",Toimenpiteet!$E$29,0)+IF(N$9="x",Toimenpiteet!$E$60,0)+IF(N$10="x",Toimenpiteet!$E$88,0))/(1+$C$13)^HS$61</f>
        <v>236.91053730962653</v>
      </c>
      <c r="HT249" s="37">
        <f>IF(O$11="x",Toimenpiteet!$E$115,HT146*(Satokasvi!$H$11/1000)+(Satokasvi!$E$28-Satokasvi!$E$7)+IF(O$8="x",Toimenpiteet!$E$29,0)+IF(O$9="x",Toimenpiteet!$E$60,0)+IF(O$10="x",Toimenpiteet!$E$88,0))/(1+$C$13)^HT$61</f>
        <v>230.01023039769569</v>
      </c>
      <c r="HU249" s="37">
        <f>IF(P$11="x",Toimenpiteet!$E$115,HU146*(Satokasvi!$H$11/1000)+(Satokasvi!$E$28-Satokasvi!$E$7)+IF(P$8="x",Toimenpiteet!$E$29,0)+IF(P$9="x",Toimenpiteet!$E$60,0)+IF(P$10="x",Toimenpiteet!$E$88,0))/(1+$C$13)^HU$61</f>
        <v>223.31090329873365</v>
      </c>
      <c r="HV249" s="37">
        <f>IF(Q$11="x",Toimenpiteet!$E$115,HV146*(Satokasvi!$H$11/1000)+(Satokasvi!$E$28-Satokasvi!$E$7)+IF(Q$8="x",Toimenpiteet!$E$29,0)+IF(Q$9="x",Toimenpiteet!$E$60,0)+IF(Q$10="x",Toimenpiteet!$E$88,0))/(1+$C$13)^HV$61</f>
        <v>216.80670223178024</v>
      </c>
      <c r="HW249" s="37">
        <f>IF(R$11="x",Toimenpiteet!$E$115,HW146*(Satokasvi!$H$11/1000)+(Satokasvi!$E$28-Satokasvi!$E$7)+IF(R$8="x",Toimenpiteet!$E$29,0)+IF(R$9="x",Toimenpiteet!$E$60,0)+IF(R$10="x",Toimenpiteet!$E$88,0))/(1+$C$13)^HW$61</f>
        <v>210.49194391434978</v>
      </c>
      <c r="HX249" s="37">
        <f>IF(S$11="x",Toimenpiteet!$E$115,HX146*(Satokasvi!$H$11/1000)+(Satokasvi!$E$28-Satokasvi!$E$7)+IF(S$8="x",Toimenpiteet!$E$29,0)+IF(S$9="x",Toimenpiteet!$E$60,0)+IF(S$10="x",Toimenpiteet!$E$88,0))/(1+$C$13)^HX$61</f>
        <v>204.36111059645609</v>
      </c>
      <c r="HY249" s="37">
        <f>IF(T$11="x",Toimenpiteet!$E$115,HY146*(Satokasvi!$H$11/1000)+(Satokasvi!$E$28-Satokasvi!$E$7)+IF(T$8="x",Toimenpiteet!$E$29,0)+IF(T$9="x",Toimenpiteet!$E$60,0)+IF(T$10="x",Toimenpiteet!$E$88,0))/(1+$C$13)^HY$61</f>
        <v>198.40884523927775</v>
      </c>
      <c r="HZ249" s="37">
        <f>IF(U$11="x",Toimenpiteet!$E$115,HZ146*(Satokasvi!$H$11/1000)+(Satokasvi!$E$28-Satokasvi!$E$7)+IF(U$8="x",Toimenpiteet!$E$29,0)+IF(U$9="x",Toimenpiteet!$E$60,0)+IF(U$10="x",Toimenpiteet!$E$88,0))/(1+$C$13)^HZ$61</f>
        <v>192.62994683425026</v>
      </c>
      <c r="IA249" s="37">
        <f>IF(V$11="x",Toimenpiteet!$E$115,IA146*(Satokasvi!$H$11/1000)+(Satokasvi!$E$28-Satokasvi!$E$7)+IF(V$8="x",Toimenpiteet!$E$29,0)+IF(V$9="x",Toimenpiteet!$E$60,0)+IF(V$10="x",Toimenpiteet!$E$88,0))/(1+$C$13)^IA$61</f>
        <v>187.01936585849541</v>
      </c>
      <c r="IB249" s="37">
        <f>IF(W$11="x",Toimenpiteet!$E$115,IB146*(Satokasvi!$H$11/1000)+(Satokasvi!$E$28-Satokasvi!$E$7)+IF(W$8="x",Toimenpiteet!$E$29,0)+IF(W$9="x",Toimenpiteet!$E$60,0)+IF(W$10="x",Toimenpiteet!$E$88,0))/(1+$C$13)^IB$61</f>
        <v>181.57219986261691</v>
      </c>
      <c r="IC249" s="37">
        <f>IF(X$11="x",Toimenpiteet!$E$115,IC146*(Satokasvi!$H$11/1000)+(Satokasvi!$E$28-Satokasvi!$E$7)+IF(X$8="x",Toimenpiteet!$E$29,0)+IF(X$9="x",Toimenpiteet!$E$60,0)+IF(X$10="x",Toimenpiteet!$E$88,0))/(1+$C$13)^IC$61</f>
        <v>176.2836891870067</v>
      </c>
      <c r="ID249" s="37">
        <f>IF(Y$11="x",Toimenpiteet!$E$115,ID146*(Satokasvi!$H$11/1000)+(Satokasvi!$E$28-Satokasvi!$E$7)+IF(Y$8="x",Toimenpiteet!$E$29,0)+IF(Y$9="x",Toimenpiteet!$E$60,0)+IF(Y$10="x",Toimenpiteet!$E$88,0))/(1+$C$13)^ID$61</f>
        <v>171.1492128029191</v>
      </c>
      <c r="IE249" s="37">
        <f>IF(Z$11="x",Toimenpiteet!$E$115,IE146*(Satokasvi!$H$11/1000)+(Satokasvi!$E$28-Satokasvi!$E$7)+IF(Z$8="x",Toimenpiteet!$E$29,0)+IF(Z$9="x",Toimenpiteet!$E$60,0)+IF(Z$10="x",Toimenpiteet!$E$88,0))/(1+$C$13)^IE$61</f>
        <v>166.16428427467878</v>
      </c>
      <c r="IF249" s="37">
        <f>IF(AA$11="x",Toimenpiteet!$E$115,IF146*(Satokasvi!$H$11/1000)+(Satokasvi!$E$28-Satokasvi!$E$7)+IF(AA$8="x",Toimenpiteet!$E$29,0)+IF(AA$9="x",Toimenpiteet!$E$60,0)+IF(AA$10="x",Toimenpiteet!$E$88,0))/(1+$C$13)^IF$61</f>
        <v>161.32454783949396</v>
      </c>
      <c r="IH249" s="15">
        <f t="shared" si="194"/>
        <v>310.94929881337652</v>
      </c>
      <c r="II249" s="15">
        <f t="shared" si="195"/>
        <v>614.67464731203063</v>
      </c>
      <c r="IJ249" s="15">
        <f t="shared" si="196"/>
        <v>911.3330685523465</v>
      </c>
      <c r="IK249" s="15">
        <f t="shared" si="197"/>
        <v>1201.078566955963</v>
      </c>
      <c r="IL249" s="15">
        <f t="shared" si="198"/>
        <v>1484.0621709442123</v>
      </c>
      <c r="IM249" s="15">
        <f t="shared" si="199"/>
        <v>1760.4319756498182</v>
      </c>
      <c r="IN249" s="15">
        <f t="shared" si="200"/>
        <v>2030.3331856651816</v>
      </c>
      <c r="IO249" s="15">
        <f t="shared" si="201"/>
        <v>2293.9081577888901</v>
      </c>
      <c r="IP249" s="15">
        <f t="shared" si="202"/>
        <v>2551.2964437342916</v>
      </c>
      <c r="IQ249" s="15">
        <f t="shared" si="203"/>
        <v>2802.6348327660744</v>
      </c>
      <c r="IR249" s="15">
        <f t="shared" si="204"/>
        <v>3046.6526861949897</v>
      </c>
      <c r="IS249" s="15">
        <f t="shared" si="205"/>
        <v>3283.563223504616</v>
      </c>
      <c r="IT249" s="15">
        <f t="shared" si="206"/>
        <v>3513.5734539023115</v>
      </c>
      <c r="IU249" s="15">
        <f t="shared" si="207"/>
        <v>3736.8843572010451</v>
      </c>
      <c r="IV249" s="15">
        <f t="shared" si="208"/>
        <v>3953.6910594328251</v>
      </c>
      <c r="IW249" s="15">
        <f t="shared" si="209"/>
        <v>4164.1830033471751</v>
      </c>
      <c r="IX249" s="15">
        <f t="shared" si="210"/>
        <v>4368.5441139436316</v>
      </c>
      <c r="IY249" s="15">
        <f t="shared" si="211"/>
        <v>4566.9529591829096</v>
      </c>
      <c r="IZ249" s="15">
        <f t="shared" si="212"/>
        <v>4759.58290601716</v>
      </c>
      <c r="JA249" s="15">
        <f t="shared" si="213"/>
        <v>4946.6022718756558</v>
      </c>
      <c r="JB249" s="15">
        <f t="shared" si="214"/>
        <v>5128.1744717382726</v>
      </c>
      <c r="JC249" s="15">
        <f t="shared" si="215"/>
        <v>5304.4581609252791</v>
      </c>
      <c r="JD249" s="15">
        <f t="shared" si="216"/>
        <v>5475.6073737281986</v>
      </c>
      <c r="JE249" s="15">
        <f t="shared" si="217"/>
        <v>5641.7716580028773</v>
      </c>
      <c r="JF249" s="15">
        <f t="shared" si="218"/>
        <v>5803.0962058423711</v>
      </c>
    </row>
    <row r="250" spans="214:266" x14ac:dyDescent="0.35">
      <c r="HF250" s="76">
        <f t="shared" si="193"/>
        <v>0.16666666666666663</v>
      </c>
      <c r="HG250" s="76">
        <f>$HG$74</f>
        <v>5.5555555555555566E-2</v>
      </c>
      <c r="HH250" s="37">
        <f>IF(C$11="x",Toimenpiteet!$E$115,HH147*(Satokasvi!$H$11/1000)+(Satokasvi!$E$28-Satokasvi!$E$7)+IF(C$8="x",Toimenpiteet!$E$29,0)+IF(C$9="x",Toimenpiteet!$E$60,0)+IF(C$10="x",Toimenpiteet!$E$88,0))/(1+$C$13)^HH$61</f>
        <v>312.20783890686795</v>
      </c>
      <c r="HI250" s="37">
        <f>IF(D$11="x",Toimenpiteet!$E$115,HI147*(Satokasvi!$H$11/1000)+(Satokasvi!$E$28-Satokasvi!$E$7)+IF(D$8="x",Toimenpiteet!$E$29,0)+IF(D$9="x",Toimenpiteet!$E$60,0)+IF(D$10="x",Toimenpiteet!$E$88,0))/(1+$C$13)^HI$61</f>
        <v>306.16911567048243</v>
      </c>
      <c r="HJ250" s="37">
        <f>IF(E$11="x",Toimenpiteet!$E$115,HJ147*(Satokasvi!$H$11/1000)+(Satokasvi!$E$28-Satokasvi!$E$7)+IF(E$8="x",Toimenpiteet!$E$29,0)+IF(E$9="x",Toimenpiteet!$E$60,0)+IF(E$10="x",Toimenpiteet!$E$88,0))/(1+$C$13)^HJ$61</f>
        <v>300.21730547113373</v>
      </c>
      <c r="HK250" s="37">
        <f>IF(F$11="x",Toimenpiteet!$E$115,HK147*(Satokasvi!$H$11/1000)+(Satokasvi!$E$28-Satokasvi!$E$7)+IF(F$8="x",Toimenpiteet!$E$29,0)+IF(F$9="x",Toimenpiteet!$E$60,0)+IF(F$10="x",Toimenpiteet!$E$88,0))/(1+$C$13)^HK$61</f>
        <v>294.35246828169772</v>
      </c>
      <c r="HL250" s="37">
        <f>IF(G$11="x",Toimenpiteet!$E$115,HL147*(Satokasvi!$H$11/1000)+(Satokasvi!$E$28-Satokasvi!$E$7)+IF(G$8="x",Toimenpiteet!$E$29,0)+IF(G$9="x",Toimenpiteet!$E$60,0)+IF(G$10="x",Toimenpiteet!$E$88,0))/(1+$C$13)^HL$61</f>
        <v>288.57458684999852</v>
      </c>
      <c r="HM250" s="37">
        <f>IF(H$11="x",Toimenpiteet!$E$115,HM147*(Satokasvi!$H$11/1000)+(Satokasvi!$E$28-Satokasvi!$E$7)+IF(H$8="x",Toimenpiteet!$E$29,0)+IF(H$9="x",Toimenpiteet!$E$60,0)+IF(H$10="x",Toimenpiteet!$E$88,0))/(1+$C$13)^HM$61</f>
        <v>282.88357114647886</v>
      </c>
      <c r="HN250" s="37">
        <f>IF(I$11="x",Toimenpiteet!$E$115,HN147*(Satokasvi!$H$11/1000)+(Satokasvi!$E$28-Satokasvi!$E$7)+IF(I$8="x",Toimenpiteet!$E$29,0)+IF(I$9="x",Toimenpiteet!$E$60,0)+IF(I$10="x",Toimenpiteet!$E$88,0))/(1+$C$13)^HN$61</f>
        <v>277.27926261829373</v>
      </c>
      <c r="HO250" s="37">
        <f>IF(J$11="x",Toimenpiteet!$E$115,HO147*(Satokasvi!$H$11/1000)+(Satokasvi!$E$28-Satokasvi!$E$7)+IF(J$8="x",Toimenpiteet!$E$29,0)+IF(J$9="x",Toimenpiteet!$E$60,0)+IF(J$10="x",Toimenpiteet!$E$88,0))/(1+$C$13)^HO$61</f>
        <v>271.76143825733465</v>
      </c>
      <c r="HP250" s="37">
        <f>IF(K$11="x",Toimenpiteet!$E$115,HP147*(Satokasvi!$H$11/1000)+(Satokasvi!$E$28-Satokasvi!$E$7)+IF(K$8="x",Toimenpiteet!$E$29,0)+IF(K$9="x",Toimenpiteet!$E$60,0)+IF(K$10="x",Toimenpiteet!$E$88,0))/(1+$C$13)^HP$61</f>
        <v>266.32981448941035</v>
      </c>
      <c r="HQ250" s="37">
        <f>IF(L$11="x",Toimenpiteet!$E$115,HQ147*(Satokasvi!$H$11/1000)+(Satokasvi!$E$28-Satokasvi!$E$7)+IF(L$8="x",Toimenpiteet!$E$29,0)+IF(L$9="x",Toimenpiteet!$E$60,0)+IF(L$10="x",Toimenpiteet!$E$88,0))/(1+$C$13)^HQ$61</f>
        <v>260.98405089155511</v>
      </c>
      <c r="HR250" s="37">
        <f>IF(M$11="x",Toimenpiteet!$E$115,HR147*(Satokasvi!$H$11/1000)+(Satokasvi!$E$28-Satokasvi!$E$7)+IF(M$8="x",Toimenpiteet!$E$29,0)+IF(M$9="x",Toimenpiteet!$E$60,0)+IF(M$10="x",Toimenpiteet!$E$88,0))/(1+$C$13)^HR$61</f>
        <v>253.38257368112147</v>
      </c>
      <c r="HS250" s="37">
        <f>IF(N$11="x",Toimenpiteet!$E$115,HS147*(Satokasvi!$H$11/1000)+(Satokasvi!$E$28-Satokasvi!$E$7)+IF(N$8="x",Toimenpiteet!$E$29,0)+IF(N$9="x",Toimenpiteet!$E$60,0)+IF(N$10="x",Toimenpiteet!$E$88,0))/(1+$C$13)^HS$61</f>
        <v>246.00249871953542</v>
      </c>
      <c r="HT250" s="37">
        <f>IF(O$11="x",Toimenpiteet!$E$115,HT147*(Satokasvi!$H$11/1000)+(Satokasvi!$E$28-Satokasvi!$E$7)+IF(O$8="x",Toimenpiteet!$E$29,0)+IF(O$9="x",Toimenpiteet!$E$60,0)+IF(O$10="x",Toimenpiteet!$E$88,0))/(1+$C$13)^HT$61</f>
        <v>238.83737739760724</v>
      </c>
      <c r="HU250" s="37">
        <f>IF(P$11="x",Toimenpiteet!$E$115,HU147*(Satokasvi!$H$11/1000)+(Satokasvi!$E$28-Satokasvi!$E$7)+IF(P$8="x",Toimenpiteet!$E$29,0)+IF(P$9="x",Toimenpiteet!$E$60,0)+IF(P$10="x",Toimenpiteet!$E$88,0))/(1+$C$13)^HU$61</f>
        <v>231.88094892971574</v>
      </c>
      <c r="HV250" s="37">
        <f>IF(Q$11="x",Toimenpiteet!$E$115,HV147*(Satokasvi!$H$11/1000)+(Satokasvi!$E$28-Satokasvi!$E$7)+IF(Q$8="x",Toimenpiteet!$E$29,0)+IF(Q$9="x",Toimenpiteet!$E$60,0)+IF(Q$10="x",Toimenpiteet!$E$88,0))/(1+$C$13)^HV$61</f>
        <v>225.12713488321913</v>
      </c>
      <c r="HW250" s="37">
        <f>IF(R$11="x",Toimenpiteet!$E$115,HW147*(Satokasvi!$H$11/1000)+(Satokasvi!$E$28-Satokasvi!$E$7)+IF(R$8="x",Toimenpiteet!$E$29,0)+IF(R$9="x",Toimenpiteet!$E$60,0)+IF(R$10="x",Toimenpiteet!$E$88,0))/(1+$C$13)^HW$61</f>
        <v>218.57003386720308</v>
      </c>
      <c r="HX250" s="37">
        <f>IF(S$11="x",Toimenpiteet!$E$115,HX147*(Satokasvi!$H$11/1000)+(Satokasvi!$E$28-Satokasvi!$E$7)+IF(S$8="x",Toimenpiteet!$E$29,0)+IF(S$9="x",Toimenpiteet!$E$60,0)+IF(S$10="x",Toimenpiteet!$E$88,0))/(1+$C$13)^HX$61</f>
        <v>212.20391637592533</v>
      </c>
      <c r="HY250" s="37">
        <f>IF(T$11="x",Toimenpiteet!$E$115,HY147*(Satokasvi!$H$11/1000)+(Satokasvi!$E$28-Satokasvi!$E$7)+IF(T$8="x",Toimenpiteet!$E$29,0)+IF(T$9="x",Toimenpiteet!$E$60,0)+IF(T$10="x",Toimenpiteet!$E$88,0))/(1+$C$13)^HY$61</f>
        <v>206.02321978245178</v>
      </c>
      <c r="HZ250" s="37">
        <f>IF(U$11="x",Toimenpiteet!$E$115,HZ147*(Satokasvi!$H$11/1000)+(Satokasvi!$E$28-Satokasvi!$E$7)+IF(U$8="x",Toimenpiteet!$E$29,0)+IF(U$9="x",Toimenpiteet!$E$60,0)+IF(U$10="x",Toimenpiteet!$E$88,0))/(1+$C$13)^HZ$61</f>
        <v>200.02254347810853</v>
      </c>
      <c r="IA250" s="37">
        <f>IF(V$11="x",Toimenpiteet!$E$115,IA147*(Satokasvi!$H$11/1000)+(Satokasvi!$E$28-Satokasvi!$E$7)+IF(V$8="x",Toimenpiteet!$E$29,0)+IF(V$9="x",Toimenpiteet!$E$60,0)+IF(V$10="x",Toimenpiteet!$E$88,0))/(1+$C$13)^IA$61</f>
        <v>194.19664415350343</v>
      </c>
      <c r="IB250" s="37">
        <f>IF(W$11="x",Toimenpiteet!$E$115,IB147*(Satokasvi!$H$11/1000)+(Satokasvi!$E$28-Satokasvi!$E$7)+IF(W$8="x",Toimenpiteet!$E$29,0)+IF(W$9="x",Toimenpiteet!$E$60,0)+IF(W$10="x",Toimenpiteet!$E$88,0))/(1+$C$13)^IB$61</f>
        <v>188.54043121699365</v>
      </c>
      <c r="IC250" s="37">
        <f>IF(X$11="x",Toimenpiteet!$E$115,IC147*(Satokasvi!$H$11/1000)+(Satokasvi!$E$28-Satokasvi!$E$7)+IF(X$8="x",Toimenpiteet!$E$29,0)+IF(X$9="x",Toimenpiteet!$E$60,0)+IF(X$10="x",Toimenpiteet!$E$88,0))/(1+$C$13)^IC$61</f>
        <v>183.04896234659574</v>
      </c>
      <c r="ID250" s="37">
        <f>IF(Y$11="x",Toimenpiteet!$E$115,ID147*(Satokasvi!$H$11/1000)+(Satokasvi!$E$28-Satokasvi!$E$7)+IF(Y$8="x",Toimenpiteet!$E$29,0)+IF(Y$9="x",Toimenpiteet!$E$60,0)+IF(Y$10="x",Toimenpiteet!$E$88,0))/(1+$C$13)^ID$61</f>
        <v>177.71743917145218</v>
      </c>
      <c r="IE250" s="37">
        <f>IF(Z$11="x",Toimenpiteet!$E$115,IE147*(Satokasvi!$H$11/1000)+(Satokasvi!$E$28-Satokasvi!$E$7)+IF(Z$8="x",Toimenpiteet!$E$29,0)+IF(Z$9="x",Toimenpiteet!$E$60,0)+IF(Z$10="x",Toimenpiteet!$E$88,0))/(1+$C$13)^IE$61</f>
        <v>172.54120307907979</v>
      </c>
      <c r="IF250" s="37">
        <f>IF(AA$11="x",Toimenpiteet!$E$115,IF147*(Satokasvi!$H$11/1000)+(Satokasvi!$E$28-Satokasvi!$E$7)+IF(AA$8="x",Toimenpiteet!$E$29,0)+IF(AA$9="x",Toimenpiteet!$E$60,0)+IF(AA$10="x",Toimenpiteet!$E$88,0))/(1+$C$13)^IF$61</f>
        <v>167.51573114473769</v>
      </c>
      <c r="IH250" s="15">
        <f t="shared" si="194"/>
        <v>312.20783890686795</v>
      </c>
      <c r="II250" s="15">
        <f t="shared" si="195"/>
        <v>618.37695457735038</v>
      </c>
      <c r="IJ250" s="15">
        <f t="shared" si="196"/>
        <v>918.5942600484841</v>
      </c>
      <c r="IK250" s="15">
        <f t="shared" si="197"/>
        <v>1212.9467283301819</v>
      </c>
      <c r="IL250" s="15">
        <f t="shared" si="198"/>
        <v>1501.5213151801804</v>
      </c>
      <c r="IM250" s="15">
        <f t="shared" si="199"/>
        <v>1784.4048863266594</v>
      </c>
      <c r="IN250" s="15">
        <f t="shared" si="200"/>
        <v>2061.684148944953</v>
      </c>
      <c r="IO250" s="15">
        <f t="shared" si="201"/>
        <v>2333.4455872022877</v>
      </c>
      <c r="IP250" s="15">
        <f t="shared" si="202"/>
        <v>2599.7754016916979</v>
      </c>
      <c r="IQ250" s="15">
        <f t="shared" si="203"/>
        <v>2860.7594525832528</v>
      </c>
      <c r="IR250" s="15">
        <f t="shared" si="204"/>
        <v>3114.1420262643742</v>
      </c>
      <c r="IS250" s="15">
        <f t="shared" si="205"/>
        <v>3360.1445249839098</v>
      </c>
      <c r="IT250" s="15">
        <f t="shared" si="206"/>
        <v>3598.9819023815171</v>
      </c>
      <c r="IU250" s="15">
        <f t="shared" si="207"/>
        <v>3830.862851311233</v>
      </c>
      <c r="IV250" s="15">
        <f t="shared" si="208"/>
        <v>4055.9899861944523</v>
      </c>
      <c r="IW250" s="15">
        <f t="shared" si="209"/>
        <v>4274.5600200616555</v>
      </c>
      <c r="IX250" s="15">
        <f t="shared" si="210"/>
        <v>4486.7639364375809</v>
      </c>
      <c r="IY250" s="15">
        <f t="shared" si="211"/>
        <v>4692.7871562200326</v>
      </c>
      <c r="IZ250" s="15">
        <f t="shared" si="212"/>
        <v>4892.8096996981412</v>
      </c>
      <c r="JA250" s="15">
        <f t="shared" si="213"/>
        <v>5087.0063438516445</v>
      </c>
      <c r="JB250" s="15">
        <f t="shared" si="214"/>
        <v>5275.5467750686385</v>
      </c>
      <c r="JC250" s="15">
        <f t="shared" si="215"/>
        <v>5458.595737415234</v>
      </c>
      <c r="JD250" s="15">
        <f t="shared" si="216"/>
        <v>5636.3131765866865</v>
      </c>
      <c r="JE250" s="15">
        <f t="shared" si="217"/>
        <v>5808.8543796657659</v>
      </c>
      <c r="JF250" s="15">
        <f t="shared" si="218"/>
        <v>5976.3701108105033</v>
      </c>
    </row>
    <row r="251" spans="214:266" x14ac:dyDescent="0.35">
      <c r="HF251" s="76">
        <f t="shared" si="193"/>
        <v>0.16666666666666663</v>
      </c>
      <c r="HG251" s="76">
        <f>$HG$75</f>
        <v>7.7777777777777793E-2</v>
      </c>
      <c r="HH251" s="37">
        <f>IF(C$11="x",Toimenpiteet!$E$115,HH148*(Satokasvi!$H$11/1000)+(Satokasvi!$E$28-Satokasvi!$E$7)+IF(C$8="x",Toimenpiteet!$E$29,0)+IF(C$9="x",Toimenpiteet!$E$60,0)+IF(C$10="x",Toimenpiteet!$E$88,0))/(1+$C$13)^HH$61</f>
        <v>313.46637900035967</v>
      </c>
      <c r="HI251" s="37">
        <f>IF(D$11="x",Toimenpiteet!$E$115,HI148*(Satokasvi!$H$11/1000)+(Satokasvi!$E$28-Satokasvi!$E$7)+IF(D$8="x",Toimenpiteet!$E$29,0)+IF(D$9="x",Toimenpiteet!$E$60,0)+IF(D$10="x",Toimenpiteet!$E$88,0))/(1+$C$13)^HI$61</f>
        <v>308.61288284231068</v>
      </c>
      <c r="HJ251" s="37">
        <f>IF(E$11="x",Toimenpiteet!$E$115,HJ148*(Satokasvi!$H$11/1000)+(Satokasvi!$E$28-Satokasvi!$E$7)+IF(E$8="x",Toimenpiteet!$E$29,0)+IF(E$9="x",Toimenpiteet!$E$60,0)+IF(E$10="x",Toimenpiteet!$E$88,0))/(1+$C$13)^HJ$61</f>
        <v>303.77618970195158</v>
      </c>
      <c r="HK251" s="37">
        <f>IF(F$11="x",Toimenpiteet!$E$115,HK148*(Satokasvi!$H$11/1000)+(Satokasvi!$E$28-Satokasvi!$E$7)+IF(F$8="x",Toimenpiteet!$E$29,0)+IF(F$9="x",Toimenpiteet!$E$60,0)+IF(F$10="x",Toimenpiteet!$E$88,0))/(1+$C$13)^HK$61</f>
        <v>298.9594381597791</v>
      </c>
      <c r="HL251" s="37">
        <f>IF(G$11="x",Toimenpiteet!$E$115,HL148*(Satokasvi!$H$11/1000)+(Satokasvi!$E$28-Satokasvi!$E$7)+IF(G$8="x",Toimenpiteet!$E$29,0)+IF(G$9="x",Toimenpiteet!$E$60,0)+IF(G$10="x",Toimenpiteet!$E$88,0))/(1+$C$13)^HL$61</f>
        <v>294.16556971174788</v>
      </c>
      <c r="HM251" s="37">
        <f>IF(H$11="x",Toimenpiteet!$E$115,HM148*(Satokasvi!$H$11/1000)+(Satokasvi!$E$28-Satokasvi!$E$7)+IF(H$8="x",Toimenpiteet!$E$29,0)+IF(H$9="x",Toimenpiteet!$E$60,0)+IF(H$10="x",Toimenpiteet!$E$88,0))/(1+$C$13)^HM$61</f>
        <v>289.39733758735167</v>
      </c>
      <c r="HN251" s="37">
        <f>IF(I$11="x",Toimenpiteet!$E$115,HN148*(Satokasvi!$H$11/1000)+(Satokasvi!$E$28-Satokasvi!$E$7)+IF(I$8="x",Toimenpiteet!$E$29,0)+IF(I$9="x",Toimenpiteet!$E$60,0)+IF(I$10="x",Toimenpiteet!$E$88,0))/(1+$C$13)^HN$61</f>
        <v>284.65731522122411</v>
      </c>
      <c r="HO251" s="37">
        <f>IF(J$11="x",Toimenpiteet!$E$115,HO148*(Satokasvi!$H$11/1000)+(Satokasvi!$E$28-Satokasvi!$E$7)+IF(J$8="x",Toimenpiteet!$E$29,0)+IF(J$9="x",Toimenpiteet!$E$60,0)+IF(J$10="x",Toimenpiteet!$E$88,0))/(1+$C$13)^HO$61</f>
        <v>279.9479043909605</v>
      </c>
      <c r="HP251" s="37">
        <f>IF(K$11="x",Toimenpiteet!$E$115,HP148*(Satokasvi!$H$11/1000)+(Satokasvi!$E$28-Satokasvi!$E$7)+IF(K$8="x",Toimenpiteet!$E$29,0)+IF(K$9="x",Toimenpiteet!$E$60,0)+IF(K$10="x",Toimenpiteet!$E$88,0))/(1+$C$13)^HP$61</f>
        <v>275.27134303341938</v>
      </c>
      <c r="HQ251" s="37">
        <f>IF(L$11="x",Toimenpiteet!$E$115,HQ148*(Satokasvi!$H$11/1000)+(Satokasvi!$E$28-Satokasvi!$E$7)+IF(L$8="x",Toimenpiteet!$E$29,0)+IF(L$9="x",Toimenpiteet!$E$60,0)+IF(L$10="x",Toimenpiteet!$E$88,0))/(1+$C$13)^HQ$61</f>
        <v>270.62971275132747</v>
      </c>
      <c r="HR251" s="37">
        <f>IF(M$11="x",Toimenpiteet!$E$115,HR148*(Satokasvi!$H$11/1000)+(Satokasvi!$E$28-Satokasvi!$E$7)+IF(M$8="x",Toimenpiteet!$E$29,0)+IF(M$9="x",Toimenpiteet!$E$60,0)+IF(M$10="x",Toimenpiteet!$E$88,0))/(1+$C$13)^HR$61</f>
        <v>262.74729393332763</v>
      </c>
      <c r="HS251" s="37">
        <f>IF(N$11="x",Toimenpiteet!$E$115,HS148*(Satokasvi!$H$11/1000)+(Satokasvi!$E$28-Satokasvi!$E$7)+IF(N$8="x",Toimenpiteet!$E$29,0)+IF(N$9="x",Toimenpiteet!$E$60,0)+IF(N$10="x",Toimenpiteet!$E$88,0))/(1+$C$13)^HS$61</f>
        <v>255.09446012944431</v>
      </c>
      <c r="HT251" s="37">
        <f>IF(O$11="x",Toimenpiteet!$E$115,HT148*(Satokasvi!$H$11/1000)+(Satokasvi!$E$28-Satokasvi!$E$7)+IF(O$8="x",Toimenpiteet!$E$29,0)+IF(O$9="x",Toimenpiteet!$E$60,0)+IF(O$10="x",Toimenpiteet!$E$88,0))/(1+$C$13)^HT$61</f>
        <v>247.66452439751876</v>
      </c>
      <c r="HU251" s="37">
        <f>IF(P$11="x",Toimenpiteet!$E$115,HU148*(Satokasvi!$H$11/1000)+(Satokasvi!$E$28-Satokasvi!$E$7)+IF(P$8="x",Toimenpiteet!$E$29,0)+IF(P$9="x",Toimenpiteet!$E$60,0)+IF(P$10="x",Toimenpiteet!$E$88,0))/(1+$C$13)^HU$61</f>
        <v>240.45099456069781</v>
      </c>
      <c r="HV251" s="37">
        <f>IF(Q$11="x",Toimenpiteet!$E$115,HV148*(Satokasvi!$H$11/1000)+(Satokasvi!$E$28-Satokasvi!$E$7)+IF(Q$8="x",Toimenpiteet!$E$29,0)+IF(Q$9="x",Toimenpiteet!$E$60,0)+IF(Q$10="x",Toimenpiteet!$E$88,0))/(1+$C$13)^HV$61</f>
        <v>233.44756753465805</v>
      </c>
      <c r="HW251" s="37">
        <f>IF(R$11="x",Toimenpiteet!$E$115,HW148*(Satokasvi!$H$11/1000)+(Satokasvi!$E$28-Satokasvi!$E$7)+IF(R$8="x",Toimenpiteet!$E$29,0)+IF(R$9="x",Toimenpiteet!$E$60,0)+IF(R$10="x",Toimenpiteet!$E$88,0))/(1+$C$13)^HW$61</f>
        <v>226.64812382005641</v>
      </c>
      <c r="HX251" s="37">
        <f>IF(S$11="x",Toimenpiteet!$E$115,HX148*(Satokasvi!$H$11/1000)+(Satokasvi!$E$28-Satokasvi!$E$7)+IF(S$8="x",Toimenpiteet!$E$29,0)+IF(S$9="x",Toimenpiteet!$E$60,0)+IF(S$10="x",Toimenpiteet!$E$88,0))/(1+$C$13)^HX$61</f>
        <v>220.04672215539458</v>
      </c>
      <c r="HY251" s="37">
        <f>IF(T$11="x",Toimenpiteet!$E$115,HY148*(Satokasvi!$H$11/1000)+(Satokasvi!$E$28-Satokasvi!$E$7)+IF(T$8="x",Toimenpiteet!$E$29,0)+IF(T$9="x",Toimenpiteet!$E$60,0)+IF(T$10="x",Toimenpiteet!$E$88,0))/(1+$C$13)^HY$61</f>
        <v>213.6375943256258</v>
      </c>
      <c r="HZ251" s="37">
        <f>IF(U$11="x",Toimenpiteet!$E$115,HZ148*(Satokasvi!$H$11/1000)+(Satokasvi!$E$28-Satokasvi!$E$7)+IF(U$8="x",Toimenpiteet!$E$29,0)+IF(U$9="x",Toimenpiteet!$E$60,0)+IF(U$10="x",Toimenpiteet!$E$88,0))/(1+$C$13)^HZ$61</f>
        <v>207.4151401219668</v>
      </c>
      <c r="IA251" s="37">
        <f>IF(V$11="x",Toimenpiteet!$E$115,IA148*(Satokasvi!$H$11/1000)+(Satokasvi!$E$28-Satokasvi!$E$7)+IF(V$8="x",Toimenpiteet!$E$29,0)+IF(V$9="x",Toimenpiteet!$E$60,0)+IF(V$10="x",Toimenpiteet!$E$88,0))/(1+$C$13)^IA$61</f>
        <v>201.37392244851145</v>
      </c>
      <c r="IB251" s="37">
        <f>IF(W$11="x",Toimenpiteet!$E$115,IB148*(Satokasvi!$H$11/1000)+(Satokasvi!$E$28-Satokasvi!$E$7)+IF(W$8="x",Toimenpiteet!$E$29,0)+IF(W$9="x",Toimenpiteet!$E$60,0)+IF(W$10="x",Toimenpiteet!$E$88,0))/(1+$C$13)^IB$61</f>
        <v>195.50866257137037</v>
      </c>
      <c r="IC251" s="37">
        <f>IF(X$11="x",Toimenpiteet!$E$115,IC148*(Satokasvi!$H$11/1000)+(Satokasvi!$E$28-Satokasvi!$E$7)+IF(X$8="x",Toimenpiteet!$E$29,0)+IF(X$9="x",Toimenpiteet!$E$60,0)+IF(X$10="x",Toimenpiteet!$E$88,0))/(1+$C$13)^IC$61</f>
        <v>189.81423550618481</v>
      </c>
      <c r="ID251" s="37">
        <f>IF(Y$11="x",Toimenpiteet!$E$115,ID148*(Satokasvi!$H$11/1000)+(Satokasvi!$E$28-Satokasvi!$E$7)+IF(Y$8="x",Toimenpiteet!$E$29,0)+IF(Y$9="x",Toimenpiteet!$E$60,0)+IF(Y$10="x",Toimenpiteet!$E$88,0))/(1+$C$13)^ID$61</f>
        <v>184.28566553998525</v>
      </c>
      <c r="IE251" s="37">
        <f>IF(Z$11="x",Toimenpiteet!$E$115,IE148*(Satokasvi!$H$11/1000)+(Satokasvi!$E$28-Satokasvi!$E$7)+IF(Z$8="x",Toimenpiteet!$E$29,0)+IF(Z$9="x",Toimenpiteet!$E$60,0)+IF(Z$10="x",Toimenpiteet!$E$88,0))/(1+$C$13)^IE$61</f>
        <v>178.91812188348084</v>
      </c>
      <c r="IF251" s="37">
        <f>IF(AA$11="x",Toimenpiteet!$E$115,IF148*(Satokasvi!$H$11/1000)+(Satokasvi!$E$28-Satokasvi!$E$7)+IF(AA$8="x",Toimenpiteet!$E$29,0)+IF(AA$9="x",Toimenpiteet!$E$60,0)+IF(AA$10="x",Toimenpiteet!$E$88,0))/(1+$C$13)^IF$61</f>
        <v>173.70691444998141</v>
      </c>
      <c r="IH251" s="15">
        <f t="shared" si="194"/>
        <v>313.46637900035967</v>
      </c>
      <c r="II251" s="15">
        <f t="shared" si="195"/>
        <v>622.07926184267035</v>
      </c>
      <c r="IJ251" s="15">
        <f t="shared" si="196"/>
        <v>925.85545154462193</v>
      </c>
      <c r="IK251" s="15">
        <f t="shared" si="197"/>
        <v>1224.8148897044011</v>
      </c>
      <c r="IL251" s="15">
        <f t="shared" si="198"/>
        <v>1518.980459416149</v>
      </c>
      <c r="IM251" s="15">
        <f t="shared" si="199"/>
        <v>1808.3777970035007</v>
      </c>
      <c r="IN251" s="15">
        <f t="shared" si="200"/>
        <v>2093.0351122247248</v>
      </c>
      <c r="IO251" s="15">
        <f t="shared" si="201"/>
        <v>2372.9830166156853</v>
      </c>
      <c r="IP251" s="15">
        <f t="shared" si="202"/>
        <v>2648.2543596491046</v>
      </c>
      <c r="IQ251" s="15">
        <f t="shared" si="203"/>
        <v>2918.8840724004322</v>
      </c>
      <c r="IR251" s="15">
        <f t="shared" si="204"/>
        <v>3181.6313663337596</v>
      </c>
      <c r="IS251" s="15">
        <f t="shared" si="205"/>
        <v>3436.7258264632037</v>
      </c>
      <c r="IT251" s="15">
        <f t="shared" si="206"/>
        <v>3684.3903508607223</v>
      </c>
      <c r="IU251" s="15">
        <f t="shared" si="207"/>
        <v>3924.8413454214201</v>
      </c>
      <c r="IV251" s="15">
        <f t="shared" si="208"/>
        <v>4158.2889129560781</v>
      </c>
      <c r="IW251" s="15">
        <f t="shared" si="209"/>
        <v>4384.9370367761348</v>
      </c>
      <c r="IX251" s="15">
        <f t="shared" si="210"/>
        <v>4604.9837589315293</v>
      </c>
      <c r="IY251" s="15">
        <f t="shared" si="211"/>
        <v>4818.6213532571555</v>
      </c>
      <c r="IZ251" s="15">
        <f t="shared" si="212"/>
        <v>5026.0364933791225</v>
      </c>
      <c r="JA251" s="15">
        <f t="shared" si="213"/>
        <v>5227.4104158276341</v>
      </c>
      <c r="JB251" s="15">
        <f t="shared" si="214"/>
        <v>5422.9190783990043</v>
      </c>
      <c r="JC251" s="15">
        <f t="shared" si="215"/>
        <v>5612.7333139051889</v>
      </c>
      <c r="JD251" s="15">
        <f t="shared" si="216"/>
        <v>5797.0189794451744</v>
      </c>
      <c r="JE251" s="15">
        <f t="shared" si="217"/>
        <v>5975.9371013286554</v>
      </c>
      <c r="JF251" s="15">
        <f t="shared" si="218"/>
        <v>6149.6440157786365</v>
      </c>
    </row>
    <row r="252" spans="214:266" x14ac:dyDescent="0.35">
      <c r="HF252" s="76">
        <f t="shared" si="193"/>
        <v>0.16666666666666663</v>
      </c>
      <c r="HG252" s="76">
        <f>$HG$76</f>
        <v>0.10000000000000002</v>
      </c>
      <c r="HH252" s="37">
        <f>IF(C$11="x",Toimenpiteet!$E$115,HH149*(Satokasvi!$H$11/1000)+(Satokasvi!$E$28-Satokasvi!$E$7)+IF(C$8="x",Toimenpiteet!$E$29,0)+IF(C$9="x",Toimenpiteet!$E$60,0)+IF(C$10="x",Toimenpiteet!$E$88,0))/(1+$C$13)^HH$61</f>
        <v>314.7249190938511</v>
      </c>
      <c r="HI252" s="37">
        <f>IF(D$11="x",Toimenpiteet!$E$115,HI149*(Satokasvi!$H$11/1000)+(Satokasvi!$E$28-Satokasvi!$E$7)+IF(D$8="x",Toimenpiteet!$E$29,0)+IF(D$9="x",Toimenpiteet!$E$60,0)+IF(D$10="x",Toimenpiteet!$E$88,0))/(1+$C$13)^HI$61</f>
        <v>311.05665001413894</v>
      </c>
      <c r="HJ252" s="37">
        <f>IF(E$11="x",Toimenpiteet!$E$115,HJ149*(Satokasvi!$H$11/1000)+(Satokasvi!$E$28-Satokasvi!$E$7)+IF(E$8="x",Toimenpiteet!$E$29,0)+IF(E$9="x",Toimenpiteet!$E$60,0)+IF(E$10="x",Toimenpiteet!$E$88,0))/(1+$C$13)^HJ$61</f>
        <v>307.33507393276943</v>
      </c>
      <c r="HK252" s="37">
        <f>IF(F$11="x",Toimenpiteet!$E$115,HK149*(Satokasvi!$H$11/1000)+(Satokasvi!$E$28-Satokasvi!$E$7)+IF(F$8="x",Toimenpiteet!$E$29,0)+IF(F$9="x",Toimenpiteet!$E$60,0)+IF(F$10="x",Toimenpiteet!$E$88,0))/(1+$C$13)^HK$61</f>
        <v>303.56640803786047</v>
      </c>
      <c r="HL252" s="37">
        <f>IF(G$11="x",Toimenpiteet!$E$115,HL149*(Satokasvi!$H$11/1000)+(Satokasvi!$E$28-Satokasvi!$E$7)+IF(G$8="x",Toimenpiteet!$E$29,0)+IF(G$9="x",Toimenpiteet!$E$60,0)+IF(G$10="x",Toimenpiteet!$E$88,0))/(1+$C$13)^HL$61</f>
        <v>299.756552573497</v>
      </c>
      <c r="HM252" s="37">
        <f>IF(H$11="x",Toimenpiteet!$E$115,HM149*(Satokasvi!$H$11/1000)+(Satokasvi!$E$28-Satokasvi!$E$7)+IF(H$8="x",Toimenpiteet!$E$29,0)+IF(H$9="x",Toimenpiteet!$E$60,0)+IF(H$10="x",Toimenpiteet!$E$88,0))/(1+$C$13)^HM$61</f>
        <v>295.9111040282246</v>
      </c>
      <c r="HN252" s="37">
        <f>IF(I$11="x",Toimenpiteet!$E$115,HN149*(Satokasvi!$H$11/1000)+(Satokasvi!$E$28-Satokasvi!$E$7)+IF(I$8="x",Toimenpiteet!$E$29,0)+IF(I$9="x",Toimenpiteet!$E$60,0)+IF(I$10="x",Toimenpiteet!$E$88,0))/(1+$C$13)^HN$61</f>
        <v>292.0353678241546</v>
      </c>
      <c r="HO252" s="37">
        <f>IF(J$11="x",Toimenpiteet!$E$115,HO149*(Satokasvi!$H$11/1000)+(Satokasvi!$E$28-Satokasvi!$E$7)+IF(J$8="x",Toimenpiteet!$E$29,0)+IF(J$9="x",Toimenpiteet!$E$60,0)+IF(J$10="x",Toimenpiteet!$E$88,0))/(1+$C$13)^HO$61</f>
        <v>288.13437052458659</v>
      </c>
      <c r="HP252" s="37">
        <f>IF(K$11="x",Toimenpiteet!$E$115,HP149*(Satokasvi!$H$11/1000)+(Satokasvi!$E$28-Satokasvi!$E$7)+IF(K$8="x",Toimenpiteet!$E$29,0)+IF(K$9="x",Toimenpiteet!$E$60,0)+IF(K$10="x",Toimenpiteet!$E$88,0))/(1+$C$13)^HP$61</f>
        <v>284.21287157742836</v>
      </c>
      <c r="HQ252" s="37">
        <f>IF(L$11="x",Toimenpiteet!$E$115,HQ149*(Satokasvi!$H$11/1000)+(Satokasvi!$E$28-Satokasvi!$E$7)+IF(L$8="x",Toimenpiteet!$E$29,0)+IF(L$9="x",Toimenpiteet!$E$60,0)+IF(L$10="x",Toimenpiteet!$E$88,0))/(1+$C$13)^HQ$61</f>
        <v>280.27537461109989</v>
      </c>
      <c r="HR252" s="37">
        <f>IF(M$11="x",Toimenpiteet!$E$115,HR149*(Satokasvi!$H$11/1000)+(Satokasvi!$E$28-Satokasvi!$E$7)+IF(M$8="x",Toimenpiteet!$E$29,0)+IF(M$9="x",Toimenpiteet!$E$60,0)+IF(M$10="x",Toimenpiteet!$E$88,0))/(1+$C$13)^HR$61</f>
        <v>272.11201418553384</v>
      </c>
      <c r="HS252" s="37">
        <f>IF(N$11="x",Toimenpiteet!$E$115,HS149*(Satokasvi!$H$11/1000)+(Satokasvi!$E$28-Satokasvi!$E$7)+IF(N$8="x",Toimenpiteet!$E$29,0)+IF(N$9="x",Toimenpiteet!$E$60,0)+IF(N$10="x",Toimenpiteet!$E$88,0))/(1+$C$13)^HS$61</f>
        <v>264.18642153935332</v>
      </c>
      <c r="HT252" s="37">
        <f>IF(O$11="x",Toimenpiteet!$E$115,HT149*(Satokasvi!$H$11/1000)+(Satokasvi!$E$28-Satokasvi!$E$7)+IF(O$8="x",Toimenpiteet!$E$29,0)+IF(O$9="x",Toimenpiteet!$E$60,0)+IF(O$10="x",Toimenpiteet!$E$88,0))/(1+$C$13)^HT$61</f>
        <v>256.49167139743042</v>
      </c>
      <c r="HU252" s="37">
        <f>IF(P$11="x",Toimenpiteet!$E$115,HU149*(Satokasvi!$H$11/1000)+(Satokasvi!$E$28-Satokasvi!$E$7)+IF(P$8="x",Toimenpiteet!$E$29,0)+IF(P$9="x",Toimenpiteet!$E$60,0)+IF(P$10="x",Toimenpiteet!$E$88,0))/(1+$C$13)^HU$61</f>
        <v>249.02104019167996</v>
      </c>
      <c r="HV252" s="37">
        <f>IF(Q$11="x",Toimenpiteet!$E$115,HV149*(Satokasvi!$H$11/1000)+(Satokasvi!$E$28-Satokasvi!$E$7)+IF(Q$8="x",Toimenpiteet!$E$29,0)+IF(Q$9="x",Toimenpiteet!$E$60,0)+IF(Q$10="x",Toimenpiteet!$E$88,0))/(1+$C$13)^HV$61</f>
        <v>241.76800018609705</v>
      </c>
      <c r="HW252" s="37">
        <f>IF(R$11="x",Toimenpiteet!$E$115,HW149*(Satokasvi!$H$11/1000)+(Satokasvi!$E$28-Satokasvi!$E$7)+IF(R$8="x",Toimenpiteet!$E$29,0)+IF(R$9="x",Toimenpiteet!$E$60,0)+IF(R$10="x",Toimenpiteet!$E$88,0))/(1+$C$13)^HW$61</f>
        <v>234.7262137729098</v>
      </c>
      <c r="HX252" s="37">
        <f>IF(S$11="x",Toimenpiteet!$E$115,HX149*(Satokasvi!$H$11/1000)+(Satokasvi!$E$28-Satokasvi!$E$7)+IF(S$8="x",Toimenpiteet!$E$29,0)+IF(S$9="x",Toimenpiteet!$E$60,0)+IF(S$10="x",Toimenpiteet!$E$88,0))/(1+$C$13)^HX$61</f>
        <v>227.88952793486388</v>
      </c>
      <c r="HY252" s="37">
        <f>IF(T$11="x",Toimenpiteet!$E$115,HY149*(Satokasvi!$H$11/1000)+(Satokasvi!$E$28-Satokasvi!$E$7)+IF(T$8="x",Toimenpiteet!$E$29,0)+IF(T$9="x",Toimenpiteet!$E$60,0)+IF(T$10="x",Toimenpiteet!$E$88,0))/(1+$C$13)^HY$61</f>
        <v>221.25196886879988</v>
      </c>
      <c r="HZ252" s="37">
        <f>IF(U$11="x",Toimenpiteet!$E$115,HZ149*(Satokasvi!$H$11/1000)+(Satokasvi!$E$28-Satokasvi!$E$7)+IF(U$8="x",Toimenpiteet!$E$29,0)+IF(U$9="x",Toimenpiteet!$E$60,0)+IF(U$10="x",Toimenpiteet!$E$88,0))/(1+$C$13)^HZ$61</f>
        <v>214.80773676582513</v>
      </c>
      <c r="IA252" s="37">
        <f>IF(V$11="x",Toimenpiteet!$E$115,IA149*(Satokasvi!$H$11/1000)+(Satokasvi!$E$28-Satokasvi!$E$7)+IF(V$8="x",Toimenpiteet!$E$29,0)+IF(V$9="x",Toimenpiteet!$E$60,0)+IF(V$10="x",Toimenpiteet!$E$88,0))/(1+$C$13)^IA$61</f>
        <v>208.55120074351956</v>
      </c>
      <c r="IB252" s="37">
        <f>IF(W$11="x",Toimenpiteet!$E$115,IB149*(Satokasvi!$H$11/1000)+(Satokasvi!$E$28-Satokasvi!$E$7)+IF(W$8="x",Toimenpiteet!$E$29,0)+IF(W$9="x",Toimenpiteet!$E$60,0)+IF(W$10="x",Toimenpiteet!$E$88,0))/(1+$C$13)^IB$61</f>
        <v>202.47689392574716</v>
      </c>
      <c r="IC252" s="37">
        <f>IF(X$11="x",Toimenpiteet!$E$115,IC149*(Satokasvi!$H$11/1000)+(Satokasvi!$E$28-Satokasvi!$E$7)+IF(X$8="x",Toimenpiteet!$E$29,0)+IF(X$9="x",Toimenpiteet!$E$60,0)+IF(X$10="x",Toimenpiteet!$E$88,0))/(1+$C$13)^IC$61</f>
        <v>196.57950866577391</v>
      </c>
      <c r="ID252" s="37">
        <f>IF(Y$11="x",Toimenpiteet!$E$115,ID149*(Satokasvi!$H$11/1000)+(Satokasvi!$E$28-Satokasvi!$E$7)+IF(Y$8="x",Toimenpiteet!$E$29,0)+IF(Y$9="x",Toimenpiteet!$E$60,0)+IF(Y$10="x",Toimenpiteet!$E$88,0))/(1+$C$13)^ID$61</f>
        <v>190.85389190851836</v>
      </c>
      <c r="IE252" s="37">
        <f>IF(Z$11="x",Toimenpiteet!$E$115,IE149*(Satokasvi!$H$11/1000)+(Satokasvi!$E$28-Satokasvi!$E$7)+IF(Z$8="x",Toimenpiteet!$E$29,0)+IF(Z$9="x",Toimenpiteet!$E$60,0)+IF(Z$10="x",Toimenpiteet!$E$88,0))/(1+$C$13)^IE$61</f>
        <v>185.29504068788194</v>
      </c>
      <c r="IF252" s="37">
        <f>IF(AA$11="x",Toimenpiteet!$E$115,IF149*(Satokasvi!$H$11/1000)+(Satokasvi!$E$28-Satokasvi!$E$7)+IF(AA$8="x",Toimenpiteet!$E$29,0)+IF(AA$9="x",Toimenpiteet!$E$60,0)+IF(AA$10="x",Toimenpiteet!$E$88,0))/(1+$C$13)^IF$61</f>
        <v>179.89809775522517</v>
      </c>
      <c r="IH252" s="15">
        <f t="shared" si="194"/>
        <v>314.7249190938511</v>
      </c>
      <c r="II252" s="15">
        <f t="shared" si="195"/>
        <v>625.78156910798998</v>
      </c>
      <c r="IJ252" s="15">
        <f t="shared" si="196"/>
        <v>933.11664304075941</v>
      </c>
      <c r="IK252" s="15">
        <f t="shared" si="197"/>
        <v>1236.6830510786199</v>
      </c>
      <c r="IL252" s="15">
        <f t="shared" si="198"/>
        <v>1536.4396036521168</v>
      </c>
      <c r="IM252" s="15">
        <f t="shared" si="199"/>
        <v>1832.3507076803414</v>
      </c>
      <c r="IN252" s="15">
        <f t="shared" si="200"/>
        <v>2124.3860755044961</v>
      </c>
      <c r="IO252" s="15">
        <f t="shared" si="201"/>
        <v>2412.5204460290829</v>
      </c>
      <c r="IP252" s="15">
        <f t="shared" si="202"/>
        <v>2696.7333176065113</v>
      </c>
      <c r="IQ252" s="15">
        <f t="shared" si="203"/>
        <v>2977.008692217611</v>
      </c>
      <c r="IR252" s="15">
        <f t="shared" si="204"/>
        <v>3249.120706403145</v>
      </c>
      <c r="IS252" s="15">
        <f t="shared" si="205"/>
        <v>3513.3071279424985</v>
      </c>
      <c r="IT252" s="15">
        <f t="shared" si="206"/>
        <v>3769.7987993399288</v>
      </c>
      <c r="IU252" s="15">
        <f t="shared" si="207"/>
        <v>4018.8198395316085</v>
      </c>
      <c r="IV252" s="15">
        <f t="shared" si="208"/>
        <v>4260.5878397177057</v>
      </c>
      <c r="IW252" s="15">
        <f t="shared" si="209"/>
        <v>4495.3140534906152</v>
      </c>
      <c r="IX252" s="15">
        <f t="shared" si="210"/>
        <v>4723.2035814254787</v>
      </c>
      <c r="IY252" s="15">
        <f t="shared" si="211"/>
        <v>4944.4555502942785</v>
      </c>
      <c r="IZ252" s="15">
        <f t="shared" si="212"/>
        <v>5159.2632870601037</v>
      </c>
      <c r="JA252" s="15">
        <f t="shared" si="213"/>
        <v>5367.8144878036237</v>
      </c>
      <c r="JB252" s="15">
        <f t="shared" si="214"/>
        <v>5570.2913817293711</v>
      </c>
      <c r="JC252" s="15">
        <f t="shared" si="215"/>
        <v>5766.8708903951447</v>
      </c>
      <c r="JD252" s="15">
        <f t="shared" si="216"/>
        <v>5957.7247823036632</v>
      </c>
      <c r="JE252" s="15">
        <f t="shared" si="217"/>
        <v>6143.019822991545</v>
      </c>
      <c r="JF252" s="15">
        <f t="shared" si="218"/>
        <v>6322.9179207467705</v>
      </c>
    </row>
    <row r="253" spans="214:266" x14ac:dyDescent="0.35">
      <c r="HF253" s="76">
        <f>HF243+($BI$6-$BI$5)/9</f>
        <v>0.27777777777777773</v>
      </c>
      <c r="HG253" s="76">
        <f>$HG$67</f>
        <v>-0.1</v>
      </c>
      <c r="HH253" s="37">
        <f>IF(C$11="x",Toimenpiteet!$E$115,HH150*(Satokasvi!$H$11/1000)+(Satokasvi!$E$28-Satokasvi!$E$7)+IF(C$8="x",Toimenpiteet!$E$29,0)+IF(C$9="x",Toimenpiteet!$E$60,0)+IF(C$10="x",Toimenpiteet!$E$88,0))/(1+$C$13)^HH$61</f>
        <v>356.79611650485435</v>
      </c>
      <c r="HI253" s="37">
        <f>IF(D$11="x",Toimenpiteet!$E$115,HI150*(Satokasvi!$H$11/1000)+(Satokasvi!$E$28-Satokasvi!$E$7)+IF(D$8="x",Toimenpiteet!$E$29,0)+IF(D$9="x",Toimenpiteet!$E$60,0)+IF(D$10="x",Toimenpiteet!$E$88,0))/(1+$C$13)^HI$61</f>
        <v>340.38185607607795</v>
      </c>
      <c r="HJ253" s="37">
        <f>IF(E$11="x",Toimenpiteet!$E$115,HJ150*(Satokasvi!$H$11/1000)+(Satokasvi!$E$28-Satokasvi!$E$7)+IF(E$8="x",Toimenpiteet!$E$29,0)+IF(E$9="x",Toimenpiteet!$E$60,0)+IF(E$10="x",Toimenpiteet!$E$88,0))/(1+$C$13)^HJ$61</f>
        <v>324.6210830538846</v>
      </c>
      <c r="HK253" s="37">
        <f>IF(F$11="x",Toimenpiteet!$E$115,HK150*(Satokasvi!$H$11/1000)+(Satokasvi!$E$28-Satokasvi!$E$7)+IF(F$8="x",Toimenpiteet!$E$29,0)+IF(F$9="x",Toimenpiteet!$E$60,0)+IF(F$10="x",Toimenpiteet!$E$88,0))/(1+$C$13)^HK$61</f>
        <v>309.48965502396504</v>
      </c>
      <c r="HL253" s="37">
        <f>IF(G$11="x",Toimenpiteet!$E$115,HL150*(Satokasvi!$H$11/1000)+(Satokasvi!$E$28-Satokasvi!$E$7)+IF(G$8="x",Toimenpiteet!$E$29,0)+IF(G$9="x",Toimenpiteet!$E$60,0)+IF(G$10="x",Toimenpiteet!$E$88,0))/(1+$C$13)^HL$61</f>
        <v>294.96428154914059</v>
      </c>
      <c r="HM253" s="37">
        <f>IF(H$11="x",Toimenpiteet!$E$115,HM150*(Satokasvi!$H$11/1000)+(Satokasvi!$E$28-Satokasvi!$E$7)+IF(H$8="x",Toimenpiteet!$E$29,0)+IF(H$9="x",Toimenpiteet!$E$60,0)+IF(H$10="x",Toimenpiteet!$E$88,0))/(1+$C$13)^HM$61</f>
        <v>281.02249502051512</v>
      </c>
      <c r="HN253" s="37">
        <f>IF(I$11="x",Toimenpiteet!$E$115,HN150*(Satokasvi!$H$11/1000)+(Satokasvi!$E$28-Satokasvi!$E$7)+IF(I$8="x",Toimenpiteet!$E$29,0)+IF(I$9="x",Toimenpiteet!$E$60,0)+IF(I$10="x",Toimenpiteet!$E$88,0))/(1+$C$13)^HN$61</f>
        <v>267.64262248385393</v>
      </c>
      <c r="HO253" s="37">
        <f>IF(J$11="x",Toimenpiteet!$E$115,HO150*(Satokasvi!$H$11/1000)+(Satokasvi!$E$28-Satokasvi!$E$7)+IF(J$8="x",Toimenpiteet!$E$29,0)+IF(J$9="x",Toimenpiteet!$E$60,0)+IF(J$10="x",Toimenpiteet!$E$88,0))/(1+$C$13)^HO$61</f>
        <v>254.80375840910932</v>
      </c>
      <c r="HP253" s="37">
        <f>IF(K$11="x",Toimenpiteet!$E$115,HP150*(Satokasvi!$H$11/1000)+(Satokasvi!$E$28-Satokasvi!$E$7)+IF(K$8="x",Toimenpiteet!$E$29,0)+IF(K$9="x",Toimenpiteet!$E$60,0)+IF(K$10="x",Toimenpiteet!$E$88,0))/(1+$C$13)^HP$61</f>
        <v>242.48573837205311</v>
      </c>
      <c r="HQ253" s="37">
        <f>IF(L$11="x",Toimenpiteet!$E$115,HQ150*(Satokasvi!$H$11/1000)+(Satokasvi!$E$28-Satokasvi!$E$7)+IF(L$8="x",Toimenpiteet!$E$29,0)+IF(L$9="x",Toimenpiteet!$E$60,0)+IF(L$10="x",Toimenpiteet!$E$88,0))/(1+$C$13)^HQ$61</f>
        <v>230.66911361798481</v>
      </c>
      <c r="HR253" s="37">
        <f>IF(M$11="x",Toimenpiteet!$E$115,HR150*(Satokasvi!$H$11/1000)+(Satokasvi!$E$28-Satokasvi!$E$7)+IF(M$8="x",Toimenpiteet!$E$29,0)+IF(M$9="x",Toimenpiteet!$E$60,0)+IF(M$10="x",Toimenpiteet!$E$88,0))/(1+$C$13)^HR$61</f>
        <v>223.95059574561631</v>
      </c>
      <c r="HS253" s="37">
        <f>IF(N$11="x",Toimenpiteet!$E$115,HS150*(Satokasvi!$H$11/1000)+(Satokasvi!$E$28-Satokasvi!$E$7)+IF(N$8="x",Toimenpiteet!$E$29,0)+IF(N$9="x",Toimenpiteet!$E$60,0)+IF(N$10="x",Toimenpiteet!$E$88,0))/(1+$C$13)^HS$61</f>
        <v>217.42776285982168</v>
      </c>
      <c r="HT253" s="37">
        <f>IF(O$11="x",Toimenpiteet!$E$115,HT150*(Satokasvi!$H$11/1000)+(Satokasvi!$E$28-Satokasvi!$E$7)+IF(O$8="x",Toimenpiteet!$E$29,0)+IF(O$9="x",Toimenpiteet!$E$60,0)+IF(O$10="x",Toimenpiteet!$E$88,0))/(1+$C$13)^HT$61</f>
        <v>211.09491539788516</v>
      </c>
      <c r="HU253" s="37">
        <f>IF(P$11="x",Toimenpiteet!$E$115,HU150*(Satokasvi!$H$11/1000)+(Satokasvi!$E$28-Satokasvi!$E$7)+IF(P$8="x",Toimenpiteet!$E$29,0)+IF(P$9="x",Toimenpiteet!$E$60,0)+IF(P$10="x",Toimenpiteet!$E$88,0))/(1+$C$13)^HU$61</f>
        <v>204.94651980377196</v>
      </c>
      <c r="HV253" s="37">
        <f>IF(Q$11="x",Toimenpiteet!$E$115,HV150*(Satokasvi!$H$11/1000)+(Satokasvi!$E$28-Satokasvi!$E$7)+IF(Q$8="x",Toimenpiteet!$E$29,0)+IF(Q$9="x",Toimenpiteet!$E$60,0)+IF(Q$10="x",Toimenpiteet!$E$88,0))/(1+$C$13)^HV$61</f>
        <v>198.97720369298247</v>
      </c>
      <c r="HW253" s="37">
        <f>IF(R$11="x",Toimenpiteet!$E$115,HW150*(Satokasvi!$H$11/1000)+(Satokasvi!$E$28-Satokasvi!$E$7)+IF(R$8="x",Toimenpiteet!$E$29,0)+IF(R$9="x",Toimenpiteet!$E$60,0)+IF(R$10="x",Toimenpiteet!$E$88,0))/(1+$C$13)^HW$61</f>
        <v>193.18175115823544</v>
      </c>
      <c r="HX253" s="37">
        <f>IF(S$11="x",Toimenpiteet!$E$115,HX150*(Satokasvi!$H$11/1000)+(Satokasvi!$E$28-Satokasvi!$E$7)+IF(S$8="x",Toimenpiteet!$E$29,0)+IF(S$9="x",Toimenpiteet!$E$60,0)+IF(S$10="x",Toimenpiteet!$E$88,0))/(1+$C$13)^HX$61</f>
        <v>187.55509821187908</v>
      </c>
      <c r="HY253" s="37">
        <f>IF(T$11="x",Toimenpiteet!$E$115,HY150*(Satokasvi!$H$11/1000)+(Satokasvi!$E$28-Satokasvi!$E$7)+IF(T$8="x",Toimenpiteet!$E$29,0)+IF(T$9="x",Toimenpiteet!$E$60,0)+IF(T$10="x",Toimenpiteet!$E$88,0))/(1+$C$13)^HY$61</f>
        <v>182.09232836104763</v>
      </c>
      <c r="HZ253" s="37">
        <f>IF(U$11="x",Toimenpiteet!$E$115,HZ150*(Satokasvi!$H$11/1000)+(Satokasvi!$E$28-Satokasvi!$E$7)+IF(U$8="x",Toimenpiteet!$E$29,0)+IF(U$9="x",Toimenpiteet!$E$60,0)+IF(U$10="x",Toimenpiteet!$E$88,0))/(1+$C$13)^HZ$61</f>
        <v>176.78866831169674</v>
      </c>
      <c r="IA253" s="37">
        <f>IF(V$11="x",Toimenpiteet!$E$115,IA150*(Satokasvi!$H$11/1000)+(Satokasvi!$E$28-Satokasvi!$E$7)+IF(V$8="x",Toimenpiteet!$E$29,0)+IF(V$9="x",Toimenpiteet!$E$60,0)+IF(V$10="x",Toimenpiteet!$E$88,0))/(1+$C$13)^IA$61</f>
        <v>171.63948379776383</v>
      </c>
      <c r="IB253" s="37">
        <f>IF(W$11="x",Toimenpiteet!$E$115,IB150*(Satokasvi!$H$11/1000)+(Satokasvi!$E$28-Satokasvi!$E$7)+IF(W$8="x",Toimenpiteet!$E$29,0)+IF(W$9="x",Toimenpiteet!$E$60,0)+IF(W$10="x",Toimenpiteet!$E$88,0))/(1+$C$13)^IB$61</f>
        <v>166.64027553180958</v>
      </c>
      <c r="IC253" s="37">
        <f>IF(X$11="x",Toimenpiteet!$E$115,IC150*(Satokasvi!$H$11/1000)+(Satokasvi!$E$28-Satokasvi!$E$7)+IF(X$8="x",Toimenpiteet!$E$29,0)+IF(X$9="x",Toimenpiteet!$E$60,0)+IF(X$10="x",Toimenpiteet!$E$88,0))/(1+$C$13)^IC$61</f>
        <v>161.7866752736015</v>
      </c>
      <c r="ID253" s="37">
        <f>IF(Y$11="x",Toimenpiteet!$E$115,ID150*(Satokasvi!$H$11/1000)+(Satokasvi!$E$28-Satokasvi!$E$7)+IF(Y$8="x",Toimenpiteet!$E$29,0)+IF(Y$9="x",Toimenpiteet!$E$60,0)+IF(Y$10="x",Toimenpiteet!$E$88,0))/(1+$C$13)^ID$61</f>
        <v>157.07444201320536</v>
      </c>
      <c r="IE253" s="37">
        <f>IF(Z$11="x",Toimenpiteet!$E$115,IE150*(Satokasvi!$H$11/1000)+(Satokasvi!$E$28-Satokasvi!$E$7)+IF(Z$8="x",Toimenpiteet!$E$29,0)+IF(Z$9="x",Toimenpiteet!$E$60,0)+IF(Z$10="x",Toimenpiteet!$E$88,0))/(1+$C$13)^IE$61</f>
        <v>152.49945826524794</v>
      </c>
      <c r="IF253" s="37">
        <f>IF(AA$11="x",Toimenpiteet!$E$115,IF150*(Satokasvi!$H$11/1000)+(Satokasvi!$E$28-Satokasvi!$E$7)+IF(AA$8="x",Toimenpiteet!$E$29,0)+IF(AA$9="x",Toimenpiteet!$E$60,0)+IF(AA$10="x",Toimenpiteet!$E$88,0))/(1+$C$13)^IF$61</f>
        <v>148.05772647111451</v>
      </c>
      <c r="IH253" s="15">
        <f t="shared" si="194"/>
        <v>356.79611650485435</v>
      </c>
      <c r="II253" s="15">
        <f t="shared" si="195"/>
        <v>697.17797258093231</v>
      </c>
      <c r="IJ253" s="15">
        <f t="shared" si="196"/>
        <v>1021.7990556348169</v>
      </c>
      <c r="IK253" s="15">
        <f t="shared" si="197"/>
        <v>1331.2887106587818</v>
      </c>
      <c r="IL253" s="15">
        <f t="shared" si="198"/>
        <v>1626.2529922079225</v>
      </c>
      <c r="IM253" s="15">
        <f t="shared" si="199"/>
        <v>1907.2754872284377</v>
      </c>
      <c r="IN253" s="15">
        <f t="shared" si="200"/>
        <v>2174.9181097122914</v>
      </c>
      <c r="IO253" s="15">
        <f t="shared" si="201"/>
        <v>2429.7218681214008</v>
      </c>
      <c r="IP253" s="15">
        <f t="shared" si="202"/>
        <v>2672.207606493454</v>
      </c>
      <c r="IQ253" s="15">
        <f t="shared" si="203"/>
        <v>2902.8767201114388</v>
      </c>
      <c r="IR253" s="15">
        <f t="shared" si="204"/>
        <v>3126.8273158570551</v>
      </c>
      <c r="IS253" s="15">
        <f t="shared" si="205"/>
        <v>3344.2550787168766</v>
      </c>
      <c r="IT253" s="15">
        <f t="shared" si="206"/>
        <v>3555.3499941147616</v>
      </c>
      <c r="IU253" s="15">
        <f t="shared" si="207"/>
        <v>3760.2965139185335</v>
      </c>
      <c r="IV253" s="15">
        <f t="shared" si="208"/>
        <v>3959.2737176115161</v>
      </c>
      <c r="IW253" s="15">
        <f t="shared" si="209"/>
        <v>4152.4554687697519</v>
      </c>
      <c r="IX253" s="15">
        <f t="shared" si="210"/>
        <v>4340.0105669816312</v>
      </c>
      <c r="IY253" s="15">
        <f t="shared" si="211"/>
        <v>4522.1028953426785</v>
      </c>
      <c r="IZ253" s="15">
        <f t="shared" si="212"/>
        <v>4698.8915636543752</v>
      </c>
      <c r="JA253" s="15">
        <f t="shared" si="213"/>
        <v>4870.5310474521393</v>
      </c>
      <c r="JB253" s="15">
        <f t="shared" si="214"/>
        <v>5037.1713229839488</v>
      </c>
      <c r="JC253" s="15">
        <f t="shared" si="215"/>
        <v>5198.9579982575506</v>
      </c>
      <c r="JD253" s="15">
        <f t="shared" si="216"/>
        <v>5356.0324402707556</v>
      </c>
      <c r="JE253" s="15">
        <f t="shared" si="217"/>
        <v>5508.5318985360036</v>
      </c>
      <c r="JF253" s="15">
        <f t="shared" si="218"/>
        <v>5656.5896250071182</v>
      </c>
    </row>
    <row r="254" spans="214:266" x14ac:dyDescent="0.35">
      <c r="HF254" s="76">
        <f t="shared" ref="HF254:HF262" si="219">HF253</f>
        <v>0.27777777777777773</v>
      </c>
      <c r="HG254" s="76">
        <f>$HG$68</f>
        <v>-7.7777777777777779E-2</v>
      </c>
      <c r="HH254" s="37">
        <f>IF(C$11="x",Toimenpiteet!$E$115,HH151*(Satokasvi!$H$11/1000)+(Satokasvi!$E$28-Satokasvi!$E$7)+IF(C$8="x",Toimenpiteet!$E$29,0)+IF(C$9="x",Toimenpiteet!$E$60,0)+IF(C$10="x",Toimenpiteet!$E$88,0))/(1+$C$13)^HH$61</f>
        <v>358.17451755963094</v>
      </c>
      <c r="HI254" s="37">
        <f>IF(D$11="x",Toimenpiteet!$E$115,HI151*(Satokasvi!$H$11/1000)+(Satokasvi!$E$28-Satokasvi!$E$7)+IF(D$8="x",Toimenpiteet!$E$29,0)+IF(D$9="x",Toimenpiteet!$E$60,0)+IF(D$10="x",Toimenpiteet!$E$88,0))/(1+$C$13)^HI$61</f>
        <v>343.05836297855649</v>
      </c>
      <c r="HJ254" s="37">
        <f>IF(E$11="x",Toimenpiteet!$E$115,HJ151*(Satokasvi!$H$11/1000)+(Satokasvi!$E$28-Satokasvi!$E$7)+IF(E$8="x",Toimenpiteet!$E$29,0)+IF(E$9="x",Toimenpiteet!$E$60,0)+IF(E$10="x",Toimenpiteet!$E$88,0))/(1+$C$13)^HJ$61</f>
        <v>328.51890864001854</v>
      </c>
      <c r="HK254" s="37">
        <f>IF(F$11="x",Toimenpiteet!$E$115,HK151*(Satokasvi!$H$11/1000)+(Satokasvi!$E$28-Satokasvi!$E$7)+IF(F$8="x",Toimenpiteet!$E$29,0)+IF(F$9="x",Toimenpiteet!$E$60,0)+IF(F$10="x",Toimenpiteet!$E$88,0))/(1+$C$13)^HK$61</f>
        <v>314.53538393805422</v>
      </c>
      <c r="HL254" s="37">
        <f>IF(G$11="x",Toimenpiteet!$E$115,HL151*(Satokasvi!$H$11/1000)+(Satokasvi!$E$28-Satokasvi!$E$7)+IF(G$8="x",Toimenpiteet!$E$29,0)+IF(G$9="x",Toimenpiteet!$E$60,0)+IF(G$10="x",Toimenpiteet!$E$88,0))/(1+$C$13)^HL$61</f>
        <v>301.08773896915159</v>
      </c>
      <c r="HM254" s="37">
        <f>IF(H$11="x",Toimenpiteet!$E$115,HM151*(Satokasvi!$H$11/1000)+(Satokasvi!$E$28-Satokasvi!$E$7)+IF(H$8="x",Toimenpiteet!$E$29,0)+IF(H$9="x",Toimenpiteet!$E$60,0)+IF(H$10="x",Toimenpiteet!$E$88,0))/(1+$C$13)^HM$61</f>
        <v>288.15662017004263</v>
      </c>
      <c r="HN254" s="37">
        <f>IF(I$11="x",Toimenpiteet!$E$115,HN151*(Satokasvi!$H$11/1000)+(Satokasvi!$E$28-Satokasvi!$E$7)+IF(I$8="x",Toimenpiteet!$E$29,0)+IF(I$9="x",Toimenpiteet!$E$60,0)+IF(I$10="x",Toimenpiteet!$E$88,0))/(1+$C$13)^HN$61</f>
        <v>275.72334676325397</v>
      </c>
      <c r="HO254" s="37">
        <f>IF(J$11="x",Toimenpiteet!$E$115,HO151*(Satokasvi!$H$11/1000)+(Satokasvi!$E$28-Satokasvi!$E$7)+IF(J$8="x",Toimenpiteet!$E$29,0)+IF(J$9="x",Toimenpiteet!$E$60,0)+IF(J$10="x",Toimenpiteet!$E$88,0))/(1+$C$13)^HO$61</f>
        <v>263.76988798403301</v>
      </c>
      <c r="HP254" s="37">
        <f>IF(K$11="x",Toimenpiteet!$E$115,HP151*(Satokasvi!$H$11/1000)+(Satokasvi!$E$28-Satokasvi!$E$7)+IF(K$8="x",Toimenpiteet!$E$29,0)+IF(K$9="x",Toimenpiteet!$E$60,0)+IF(K$10="x",Toimenpiteet!$E$88,0))/(1+$C$13)^HP$61</f>
        <v>252.2788410631106</v>
      </c>
      <c r="HQ254" s="37">
        <f>IF(L$11="x",Toimenpiteet!$E$115,HQ151*(Satokasvi!$H$11/1000)+(Satokasvi!$E$28-Satokasvi!$E$7)+IF(L$8="x",Toimenpiteet!$E$29,0)+IF(L$9="x",Toimenpiteet!$E$60,0)+IF(L$10="x",Toimenpiteet!$E$88,0))/(1+$C$13)^HQ$61</f>
        <v>241.23340994059268</v>
      </c>
      <c r="HR254" s="37">
        <f>IF(M$11="x",Toimenpiteet!$E$115,HR151*(Satokasvi!$H$11/1000)+(Satokasvi!$E$28-Satokasvi!$E$7)+IF(M$8="x",Toimenpiteet!$E$29,0)+IF(M$9="x",Toimenpiteet!$E$60,0)+IF(M$10="x",Toimenpiteet!$E$88,0))/(1+$C$13)^HR$61</f>
        <v>234.20719411708026</v>
      </c>
      <c r="HS254" s="37">
        <f>IF(N$11="x",Toimenpiteet!$E$115,HS151*(Satokasvi!$H$11/1000)+(Satokasvi!$E$28-Satokasvi!$E$7)+IF(N$8="x",Toimenpiteet!$E$29,0)+IF(N$9="x",Toimenpiteet!$E$60,0)+IF(N$10="x",Toimenpiteet!$E$88,0))/(1+$C$13)^HS$61</f>
        <v>227.38562535638863</v>
      </c>
      <c r="HT254" s="37">
        <f>IF(O$11="x",Toimenpiteet!$E$115,HT151*(Satokasvi!$H$11/1000)+(Satokasvi!$E$28-Satokasvi!$E$7)+IF(O$8="x",Toimenpiteet!$E$29,0)+IF(O$9="x",Toimenpiteet!$E$60,0)+IF(O$10="x",Toimenpiteet!$E$88,0))/(1+$C$13)^HT$61</f>
        <v>220.76274306445498</v>
      </c>
      <c r="HU254" s="37">
        <f>IF(P$11="x",Toimenpiteet!$E$115,HU151*(Satokasvi!$H$11/1000)+(Satokasvi!$E$28-Satokasvi!$E$7)+IF(P$8="x",Toimenpiteet!$E$29,0)+IF(P$9="x",Toimenpiteet!$E$60,0)+IF(P$10="x",Toimenpiteet!$E$88,0))/(1+$C$13)^HU$61</f>
        <v>214.33276025675238</v>
      </c>
      <c r="HV254" s="37">
        <f>IF(Q$11="x",Toimenpiteet!$E$115,HV151*(Satokasvi!$H$11/1000)+(Satokasvi!$E$28-Satokasvi!$E$7)+IF(Q$8="x",Toimenpiteet!$E$29,0)+IF(Q$9="x",Toimenpiteet!$E$60,0)+IF(Q$10="x",Toimenpiteet!$E$88,0))/(1+$C$13)^HV$61</f>
        <v>208.09005850170135</v>
      </c>
      <c r="HW254" s="37">
        <f>IF(R$11="x",Toimenpiteet!$E$115,HW151*(Satokasvi!$H$11/1000)+(Satokasvi!$E$28-Satokasvi!$E$7)+IF(R$8="x",Toimenpiteet!$E$29,0)+IF(R$9="x",Toimenpiteet!$E$60,0)+IF(R$10="x",Toimenpiteet!$E$88,0))/(1+$C$13)^HW$61</f>
        <v>202.02918301136057</v>
      </c>
      <c r="HX254" s="37">
        <f>IF(S$11="x",Toimenpiteet!$E$115,HX151*(Satokasvi!$H$11/1000)+(Satokasvi!$E$28-Satokasvi!$E$7)+IF(S$8="x",Toimenpiteet!$E$29,0)+IF(S$9="x",Toimenpiteet!$E$60,0)+IF(S$10="x",Toimenpiteet!$E$88,0))/(1+$C$13)^HX$61</f>
        <v>196.14483787510733</v>
      </c>
      <c r="HY254" s="37">
        <f>IF(T$11="x",Toimenpiteet!$E$115,HY151*(Satokasvi!$H$11/1000)+(Satokasvi!$E$28-Satokasvi!$E$7)+IF(T$8="x",Toimenpiteet!$E$29,0)+IF(T$9="x",Toimenpiteet!$E$60,0)+IF(T$10="x",Toimenpiteet!$E$88,0))/(1+$C$13)^HY$61</f>
        <v>190.43188143214306</v>
      </c>
      <c r="HZ254" s="37">
        <f>IF(U$11="x",Toimenpiteet!$E$115,HZ151*(Satokasvi!$H$11/1000)+(Satokasvi!$E$28-Satokasvi!$E$7)+IF(U$8="x",Toimenpiteet!$E$29,0)+IF(U$9="x",Toimenpiteet!$E$60,0)+IF(U$10="x",Toimenpiteet!$E$88,0))/(1+$C$13)^HZ$61</f>
        <v>184.88532177877966</v>
      </c>
      <c r="IA254" s="37">
        <f>IF(V$11="x",Toimenpiteet!$E$115,IA151*(Satokasvi!$H$11/1000)+(Satokasvi!$E$28-Satokasvi!$E$7)+IF(V$8="x",Toimenpiteet!$E$29,0)+IF(V$9="x",Toimenpiteet!$E$60,0)+IF(V$10="x",Toimenpiteet!$E$88,0))/(1+$C$13)^IA$61</f>
        <v>179.5003124065822</v>
      </c>
      <c r="IB254" s="37">
        <f>IF(W$11="x",Toimenpiteet!$E$115,IB151*(Satokasvi!$H$11/1000)+(Satokasvi!$E$28-Satokasvi!$E$7)+IF(W$8="x",Toimenpiteet!$E$29,0)+IF(W$9="x",Toimenpiteet!$E$60,0)+IF(W$10="x",Toimenpiteet!$E$88,0))/(1+$C$13)^IB$61</f>
        <v>174.27214796755555</v>
      </c>
      <c r="IC254" s="37">
        <f>IF(X$11="x",Toimenpiteet!$E$115,IC151*(Satokasvi!$H$11/1000)+(Satokasvi!$E$28-Satokasvi!$E$7)+IF(X$8="x",Toimenpiteet!$E$29,0)+IF(X$9="x",Toimenpiteet!$E$60,0)+IF(X$10="x",Toimenpiteet!$E$88,0))/(1+$C$13)^IC$61</f>
        <v>169.19626016267529</v>
      </c>
      <c r="ID254" s="37">
        <f>IF(Y$11="x",Toimenpiteet!$E$115,ID151*(Satokasvi!$H$11/1000)+(Satokasvi!$E$28-Satokasvi!$E$7)+IF(Y$8="x",Toimenpiteet!$E$29,0)+IF(Y$9="x",Toimenpiteet!$E$60,0)+IF(Y$10="x",Toimenpiteet!$E$88,0))/(1+$C$13)^ID$61</f>
        <v>164.26821375017016</v>
      </c>
      <c r="IE254" s="37">
        <f>IF(Z$11="x",Toimenpiteet!$E$115,IE151*(Satokasvi!$H$11/1000)+(Satokasvi!$E$28-Satokasvi!$E$7)+IF(Z$8="x",Toimenpiteet!$E$29,0)+IF(Z$9="x",Toimenpiteet!$E$60,0)+IF(Z$10="x",Toimenpiteet!$E$88,0))/(1+$C$13)^IE$61</f>
        <v>159.48370267006814</v>
      </c>
      <c r="IF254" s="37">
        <f>IF(AA$11="x",Toimenpiteet!$E$115,IF151*(Satokasvi!$H$11/1000)+(Satokasvi!$E$28-Satokasvi!$E$7)+IF(AA$8="x",Toimenpiteet!$E$29,0)+IF(AA$9="x",Toimenpiteet!$E$60,0)+IF(AA$10="x",Toimenpiteet!$E$88,0))/(1+$C$13)^IF$61</f>
        <v>154.83854628161956</v>
      </c>
      <c r="IH254" s="15">
        <f t="shared" si="194"/>
        <v>358.17451755963094</v>
      </c>
      <c r="II254" s="15">
        <f t="shared" si="195"/>
        <v>701.23288053818737</v>
      </c>
      <c r="IJ254" s="15">
        <f t="shared" si="196"/>
        <v>1029.7517891782059</v>
      </c>
      <c r="IK254" s="15">
        <f t="shared" si="197"/>
        <v>1344.28717311626</v>
      </c>
      <c r="IL254" s="15">
        <f t="shared" si="198"/>
        <v>1645.3749120854116</v>
      </c>
      <c r="IM254" s="15">
        <f t="shared" si="199"/>
        <v>1933.5315322554543</v>
      </c>
      <c r="IN254" s="15">
        <f t="shared" si="200"/>
        <v>2209.2548790187084</v>
      </c>
      <c r="IO254" s="15">
        <f t="shared" si="201"/>
        <v>2473.0247670027416</v>
      </c>
      <c r="IP254" s="15">
        <f t="shared" si="202"/>
        <v>2725.3036080658521</v>
      </c>
      <c r="IQ254" s="15">
        <f t="shared" si="203"/>
        <v>2966.5370180064447</v>
      </c>
      <c r="IR254" s="15">
        <f t="shared" si="204"/>
        <v>3200.7442121235249</v>
      </c>
      <c r="IS254" s="15">
        <f t="shared" si="205"/>
        <v>3428.1298374799135</v>
      </c>
      <c r="IT254" s="15">
        <f t="shared" si="206"/>
        <v>3648.8925805443687</v>
      </c>
      <c r="IU254" s="15">
        <f t="shared" si="207"/>
        <v>3863.2253408011211</v>
      </c>
      <c r="IV254" s="15">
        <f t="shared" si="208"/>
        <v>4071.3153993028222</v>
      </c>
      <c r="IW254" s="15">
        <f t="shared" si="209"/>
        <v>4273.3445823141828</v>
      </c>
      <c r="IX254" s="15">
        <f t="shared" si="210"/>
        <v>4469.4894201892903</v>
      </c>
      <c r="IY254" s="15">
        <f t="shared" si="211"/>
        <v>4659.9213016214335</v>
      </c>
      <c r="IZ254" s="15">
        <f t="shared" si="212"/>
        <v>4844.8066234002135</v>
      </c>
      <c r="JA254" s="15">
        <f t="shared" si="213"/>
        <v>5024.306935806796</v>
      </c>
      <c r="JB254" s="15">
        <f t="shared" si="214"/>
        <v>5198.5790837743516</v>
      </c>
      <c r="JC254" s="15">
        <f t="shared" si="215"/>
        <v>5367.7753439370272</v>
      </c>
      <c r="JD254" s="15">
        <f t="shared" si="216"/>
        <v>5532.0435576871969</v>
      </c>
      <c r="JE254" s="15">
        <f t="shared" si="217"/>
        <v>5691.5272603572648</v>
      </c>
      <c r="JF254" s="15">
        <f t="shared" si="218"/>
        <v>5846.3658066388844</v>
      </c>
    </row>
    <row r="255" spans="214:266" x14ac:dyDescent="0.35">
      <c r="HF255" s="76">
        <f t="shared" si="219"/>
        <v>0.27777777777777773</v>
      </c>
      <c r="HG255" s="76">
        <f>$HG$69</f>
        <v>-5.5555555555555552E-2</v>
      </c>
      <c r="HH255" s="37">
        <f>IF(C$11="x",Toimenpiteet!$E$115,HH152*(Satokasvi!$H$11/1000)+(Satokasvi!$E$28-Satokasvi!$E$7)+IF(C$8="x",Toimenpiteet!$E$29,0)+IF(C$9="x",Toimenpiteet!$E$60,0)+IF(C$10="x",Toimenpiteet!$E$88,0))/(1+$C$13)^HH$61</f>
        <v>359.55291861440736</v>
      </c>
      <c r="HI255" s="37">
        <f>IF(D$11="x",Toimenpiteet!$E$115,HI152*(Satokasvi!$H$11/1000)+(Satokasvi!$E$28-Satokasvi!$E$7)+IF(D$8="x",Toimenpiteet!$E$29,0)+IF(D$9="x",Toimenpiteet!$E$60,0)+IF(D$10="x",Toimenpiteet!$E$88,0))/(1+$C$13)^HI$61</f>
        <v>345.73486988103514</v>
      </c>
      <c r="HJ255" s="37">
        <f>IF(E$11="x",Toimenpiteet!$E$115,HJ152*(Satokasvi!$H$11/1000)+(Satokasvi!$E$28-Satokasvi!$E$7)+IF(E$8="x",Toimenpiteet!$E$29,0)+IF(E$9="x",Toimenpiteet!$E$60,0)+IF(E$10="x",Toimenpiteet!$E$88,0))/(1+$C$13)^HJ$61</f>
        <v>332.41673422615241</v>
      </c>
      <c r="HK255" s="37">
        <f>IF(F$11="x",Toimenpiteet!$E$115,HK152*(Satokasvi!$H$11/1000)+(Satokasvi!$E$28-Satokasvi!$E$7)+IF(F$8="x",Toimenpiteet!$E$29,0)+IF(F$9="x",Toimenpiteet!$E$60,0)+IF(F$10="x",Toimenpiteet!$E$88,0))/(1+$C$13)^HK$61</f>
        <v>319.58111285214329</v>
      </c>
      <c r="HL255" s="37">
        <f>IF(G$11="x",Toimenpiteet!$E$115,HL152*(Satokasvi!$H$11/1000)+(Satokasvi!$E$28-Satokasvi!$E$7)+IF(G$8="x",Toimenpiteet!$E$29,0)+IF(G$9="x",Toimenpiteet!$E$60,0)+IF(G$10="x",Toimenpiteet!$E$88,0))/(1+$C$13)^HL$61</f>
        <v>307.21119638916269</v>
      </c>
      <c r="HM255" s="37">
        <f>IF(H$11="x",Toimenpiteet!$E$115,HM152*(Satokasvi!$H$11/1000)+(Satokasvi!$E$28-Satokasvi!$E$7)+IF(H$8="x",Toimenpiteet!$E$29,0)+IF(H$9="x",Toimenpiteet!$E$60,0)+IF(H$10="x",Toimenpiteet!$E$88,0))/(1+$C$13)^HM$61</f>
        <v>295.29074531957002</v>
      </c>
      <c r="HN255" s="37">
        <f>IF(I$11="x",Toimenpiteet!$E$115,HN152*(Satokasvi!$H$11/1000)+(Satokasvi!$E$28-Satokasvi!$E$7)+IF(I$8="x",Toimenpiteet!$E$29,0)+IF(I$9="x",Toimenpiteet!$E$60,0)+IF(I$10="x",Toimenpiteet!$E$88,0))/(1+$C$13)^HN$61</f>
        <v>283.8040710426539</v>
      </c>
      <c r="HO255" s="37">
        <f>IF(J$11="x",Toimenpiteet!$E$115,HO152*(Satokasvi!$H$11/1000)+(Satokasvi!$E$28-Satokasvi!$E$7)+IF(J$8="x",Toimenpiteet!$E$29,0)+IF(J$9="x",Toimenpiteet!$E$60,0)+IF(J$10="x",Toimenpiteet!$E$88,0))/(1+$C$13)^HO$61</f>
        <v>272.73601755895675</v>
      </c>
      <c r="HP255" s="37">
        <f>IF(K$11="x",Toimenpiteet!$E$115,HP152*(Satokasvi!$H$11/1000)+(Satokasvi!$E$28-Satokasvi!$E$7)+IF(K$8="x",Toimenpiteet!$E$29,0)+IF(K$9="x",Toimenpiteet!$E$60,0)+IF(K$10="x",Toimenpiteet!$E$88,0))/(1+$C$13)^HP$61</f>
        <v>262.07194375416799</v>
      </c>
      <c r="HQ255" s="37">
        <f>IF(L$11="x",Toimenpiteet!$E$115,HQ152*(Satokasvi!$H$11/1000)+(Satokasvi!$E$28-Satokasvi!$E$7)+IF(L$8="x",Toimenpiteet!$E$29,0)+IF(L$9="x",Toimenpiteet!$E$60,0)+IF(L$10="x",Toimenpiteet!$E$88,0))/(1+$C$13)^HQ$61</f>
        <v>251.79770626320044</v>
      </c>
      <c r="HR255" s="37">
        <f>IF(M$11="x",Toimenpiteet!$E$115,HR152*(Satokasvi!$H$11/1000)+(Satokasvi!$E$28-Satokasvi!$E$7)+IF(M$8="x",Toimenpiteet!$E$29,0)+IF(M$9="x",Toimenpiteet!$E$60,0)+IF(M$10="x",Toimenpiteet!$E$88,0))/(1+$C$13)^HR$61</f>
        <v>244.4637924885441</v>
      </c>
      <c r="HS255" s="37">
        <f>IF(N$11="x",Toimenpiteet!$E$115,HS152*(Satokasvi!$H$11/1000)+(Satokasvi!$E$28-Satokasvi!$E$7)+IF(N$8="x",Toimenpiteet!$E$29,0)+IF(N$9="x",Toimenpiteet!$E$60,0)+IF(N$10="x",Toimenpiteet!$E$88,0))/(1+$C$13)^HS$61</f>
        <v>237.34348785295549</v>
      </c>
      <c r="HT255" s="37">
        <f>IF(O$11="x",Toimenpiteet!$E$115,HT152*(Satokasvi!$H$11/1000)+(Satokasvi!$E$28-Satokasvi!$E$7)+IF(O$8="x",Toimenpiteet!$E$29,0)+IF(O$9="x",Toimenpiteet!$E$60,0)+IF(O$10="x",Toimenpiteet!$E$88,0))/(1+$C$13)^HT$61</f>
        <v>230.43057073102474</v>
      </c>
      <c r="HU255" s="37">
        <f>IF(P$11="x",Toimenpiteet!$E$115,HU152*(Satokasvi!$H$11/1000)+(Satokasvi!$E$28-Satokasvi!$E$7)+IF(P$8="x",Toimenpiteet!$E$29,0)+IF(P$9="x",Toimenpiteet!$E$60,0)+IF(P$10="x",Toimenpiteet!$E$88,0))/(1+$C$13)^HU$61</f>
        <v>223.71900070973274</v>
      </c>
      <c r="HV255" s="37">
        <f>IF(Q$11="x",Toimenpiteet!$E$115,HV152*(Satokasvi!$H$11/1000)+(Satokasvi!$E$28-Satokasvi!$E$7)+IF(Q$8="x",Toimenpiteet!$E$29,0)+IF(Q$9="x",Toimenpiteet!$E$60,0)+IF(Q$10="x",Toimenpiteet!$E$88,0))/(1+$C$13)^HV$61</f>
        <v>217.20291331042012</v>
      </c>
      <c r="HW255" s="37">
        <f>IF(R$11="x",Toimenpiteet!$E$115,HW152*(Satokasvi!$H$11/1000)+(Satokasvi!$E$28-Satokasvi!$E$7)+IF(R$8="x",Toimenpiteet!$E$29,0)+IF(R$9="x",Toimenpiteet!$E$60,0)+IF(R$10="x",Toimenpiteet!$E$88,0))/(1+$C$13)^HW$61</f>
        <v>210.87661486448559</v>
      </c>
      <c r="HX255" s="37">
        <f>IF(S$11="x",Toimenpiteet!$E$115,HX152*(Satokasvi!$H$11/1000)+(Satokasvi!$E$28-Satokasvi!$E$7)+IF(S$8="x",Toimenpiteet!$E$29,0)+IF(S$9="x",Toimenpiteet!$E$60,0)+IF(S$10="x",Toimenpiteet!$E$88,0))/(1+$C$13)^HX$61</f>
        <v>204.73457753833554</v>
      </c>
      <c r="HY255" s="37">
        <f>IF(T$11="x",Toimenpiteet!$E$115,HY152*(Satokasvi!$H$11/1000)+(Satokasvi!$E$28-Satokasvi!$E$7)+IF(T$8="x",Toimenpiteet!$E$29,0)+IF(T$9="x",Toimenpiteet!$E$60,0)+IF(T$10="x",Toimenpiteet!$E$88,0))/(1+$C$13)^HY$61</f>
        <v>198.77143450323837</v>
      </c>
      <c r="HZ255" s="37">
        <f>IF(U$11="x",Toimenpiteet!$E$115,HZ152*(Satokasvi!$H$11/1000)+(Satokasvi!$E$28-Satokasvi!$E$7)+IF(U$8="x",Toimenpiteet!$E$29,0)+IF(U$9="x",Toimenpiteet!$E$60,0)+IF(U$10="x",Toimenpiteet!$E$88,0))/(1+$C$13)^HZ$61</f>
        <v>192.98197524586251</v>
      </c>
      <c r="IA255" s="37">
        <f>IF(V$11="x",Toimenpiteet!$E$115,IA152*(Satokasvi!$H$11/1000)+(Satokasvi!$E$28-Satokasvi!$E$7)+IF(V$8="x",Toimenpiteet!$E$29,0)+IF(V$9="x",Toimenpiteet!$E$60,0)+IF(V$10="x",Toimenpiteet!$E$88,0))/(1+$C$13)^IA$61</f>
        <v>187.36114101540051</v>
      </c>
      <c r="IB255" s="37">
        <f>IF(W$11="x",Toimenpiteet!$E$115,IB152*(Satokasvi!$H$11/1000)+(Satokasvi!$E$28-Satokasvi!$E$7)+IF(W$8="x",Toimenpiteet!$E$29,0)+IF(W$9="x",Toimenpiteet!$E$60,0)+IF(W$10="x",Toimenpiteet!$E$88,0))/(1+$C$13)^IB$61</f>
        <v>181.90402040330147</v>
      </c>
      <c r="IC255" s="37">
        <f>IF(X$11="x",Toimenpiteet!$E$115,IC152*(Satokasvi!$H$11/1000)+(Satokasvi!$E$28-Satokasvi!$E$7)+IF(X$8="x",Toimenpiteet!$E$29,0)+IF(X$9="x",Toimenpiteet!$E$60,0)+IF(X$10="x",Toimenpiteet!$E$88,0))/(1+$C$13)^IC$61</f>
        <v>176.60584505174899</v>
      </c>
      <c r="ID255" s="37">
        <f>IF(Y$11="x",Toimenpiteet!$E$115,ID152*(Satokasvi!$H$11/1000)+(Satokasvi!$E$28-Satokasvi!$E$7)+IF(Y$8="x",Toimenpiteet!$E$29,0)+IF(Y$9="x",Toimenpiteet!$E$60,0)+IF(Y$10="x",Toimenpiteet!$E$88,0))/(1+$C$13)^ID$61</f>
        <v>171.46198548713494</v>
      </c>
      <c r="IE255" s="37">
        <f>IF(Z$11="x",Toimenpiteet!$E$115,IE152*(Satokasvi!$H$11/1000)+(Satokasvi!$E$28-Satokasvi!$E$7)+IF(Z$8="x",Toimenpiteet!$E$29,0)+IF(Z$9="x",Toimenpiteet!$E$60,0)+IF(Z$10="x",Toimenpiteet!$E$88,0))/(1+$C$13)^IE$61</f>
        <v>166.46794707488831</v>
      </c>
      <c r="IF255" s="37">
        <f>IF(AA$11="x",Toimenpiteet!$E$115,IF152*(Satokasvi!$H$11/1000)+(Satokasvi!$E$28-Satokasvi!$E$7)+IF(AA$8="x",Toimenpiteet!$E$29,0)+IF(AA$9="x",Toimenpiteet!$E$60,0)+IF(AA$10="x",Toimenpiteet!$E$88,0))/(1+$C$13)^IF$61</f>
        <v>161.61936609212458</v>
      </c>
      <c r="IH255" s="15">
        <f t="shared" si="194"/>
        <v>359.55291861440736</v>
      </c>
      <c r="II255" s="15">
        <f t="shared" si="195"/>
        <v>705.28778849544256</v>
      </c>
      <c r="IJ255" s="15">
        <f t="shared" si="196"/>
        <v>1037.7045227215949</v>
      </c>
      <c r="IK255" s="15">
        <f t="shared" si="197"/>
        <v>1357.2856355737381</v>
      </c>
      <c r="IL255" s="15">
        <f t="shared" si="198"/>
        <v>1664.4968319629008</v>
      </c>
      <c r="IM255" s="15">
        <f t="shared" si="199"/>
        <v>1959.7875772824709</v>
      </c>
      <c r="IN255" s="15">
        <f t="shared" si="200"/>
        <v>2243.5916483251249</v>
      </c>
      <c r="IO255" s="15">
        <f t="shared" si="201"/>
        <v>2516.3276658840814</v>
      </c>
      <c r="IP255" s="15">
        <f t="shared" si="202"/>
        <v>2778.3996096382493</v>
      </c>
      <c r="IQ255" s="15">
        <f t="shared" si="203"/>
        <v>3030.1973159014497</v>
      </c>
      <c r="IR255" s="15">
        <f t="shared" si="204"/>
        <v>3274.6611083899938</v>
      </c>
      <c r="IS255" s="15">
        <f t="shared" si="205"/>
        <v>3512.0045962429494</v>
      </c>
      <c r="IT255" s="15">
        <f t="shared" si="206"/>
        <v>3742.435166973974</v>
      </c>
      <c r="IU255" s="15">
        <f t="shared" si="207"/>
        <v>3966.1541676837069</v>
      </c>
      <c r="IV255" s="15">
        <f t="shared" si="208"/>
        <v>4183.3570809941266</v>
      </c>
      <c r="IW255" s="15">
        <f t="shared" si="209"/>
        <v>4394.233695858612</v>
      </c>
      <c r="IX255" s="15">
        <f t="shared" si="210"/>
        <v>4598.9682733969476</v>
      </c>
      <c r="IY255" s="15">
        <f t="shared" si="211"/>
        <v>4797.7397079001857</v>
      </c>
      <c r="IZ255" s="15">
        <f t="shared" si="212"/>
        <v>4990.7216831460482</v>
      </c>
      <c r="JA255" s="15">
        <f t="shared" si="213"/>
        <v>5178.082824161449</v>
      </c>
      <c r="JB255" s="15">
        <f t="shared" si="214"/>
        <v>5359.9868445647508</v>
      </c>
      <c r="JC255" s="15">
        <f t="shared" si="215"/>
        <v>5536.5926896165001</v>
      </c>
      <c r="JD255" s="15">
        <f t="shared" si="216"/>
        <v>5708.0546751036354</v>
      </c>
      <c r="JE255" s="15">
        <f t="shared" si="217"/>
        <v>5874.5226221785233</v>
      </c>
      <c r="JF255" s="15">
        <f t="shared" si="218"/>
        <v>6036.1419882706477</v>
      </c>
    </row>
    <row r="256" spans="214:266" x14ac:dyDescent="0.35">
      <c r="HF256" s="76">
        <f t="shared" si="219"/>
        <v>0.27777777777777773</v>
      </c>
      <c r="HG256" s="76">
        <f>$HG$70</f>
        <v>-3.3333333333333326E-2</v>
      </c>
      <c r="HH256" s="37">
        <f>IF(C$11="x",Toimenpiteet!$E$115,HH153*(Satokasvi!$H$11/1000)+(Satokasvi!$E$28-Satokasvi!$E$7)+IF(C$8="x",Toimenpiteet!$E$29,0)+IF(C$9="x",Toimenpiteet!$E$60,0)+IF(C$10="x",Toimenpiteet!$E$88,0))/(1+$C$13)^HH$61</f>
        <v>360.93131966918372</v>
      </c>
      <c r="HI256" s="37">
        <f>IF(D$11="x",Toimenpiteet!$E$115,HI153*(Satokasvi!$H$11/1000)+(Satokasvi!$E$28-Satokasvi!$E$7)+IF(D$8="x",Toimenpiteet!$E$29,0)+IF(D$9="x",Toimenpiteet!$E$60,0)+IF(D$10="x",Toimenpiteet!$E$88,0))/(1+$C$13)^HI$61</f>
        <v>348.41137678351362</v>
      </c>
      <c r="HJ256" s="37">
        <f>IF(E$11="x",Toimenpiteet!$E$115,HJ153*(Satokasvi!$H$11/1000)+(Satokasvi!$E$28-Satokasvi!$E$7)+IF(E$8="x",Toimenpiteet!$E$29,0)+IF(E$9="x",Toimenpiteet!$E$60,0)+IF(E$10="x",Toimenpiteet!$E$88,0))/(1+$C$13)^HJ$61</f>
        <v>336.31455981228612</v>
      </c>
      <c r="HK256" s="37">
        <f>IF(F$11="x",Toimenpiteet!$E$115,HK153*(Satokasvi!$H$11/1000)+(Satokasvi!$E$28-Satokasvi!$E$7)+IF(F$8="x",Toimenpiteet!$E$29,0)+IF(F$9="x",Toimenpiteet!$E$60,0)+IF(F$10="x",Toimenpiteet!$E$88,0))/(1+$C$13)^HK$61</f>
        <v>324.62684176623236</v>
      </c>
      <c r="HL256" s="37">
        <f>IF(G$11="x",Toimenpiteet!$E$115,HL153*(Satokasvi!$H$11/1000)+(Satokasvi!$E$28-Satokasvi!$E$7)+IF(G$8="x",Toimenpiteet!$E$29,0)+IF(G$9="x",Toimenpiteet!$E$60,0)+IF(G$10="x",Toimenpiteet!$E$88,0))/(1+$C$13)^HL$61</f>
        <v>313.3346538091738</v>
      </c>
      <c r="HM256" s="37">
        <f>IF(H$11="x",Toimenpiteet!$E$115,HM153*(Satokasvi!$H$11/1000)+(Satokasvi!$E$28-Satokasvi!$E$7)+IF(H$8="x",Toimenpiteet!$E$29,0)+IF(H$9="x",Toimenpiteet!$E$60,0)+IF(H$10="x",Toimenpiteet!$E$88,0))/(1+$C$13)^HM$61</f>
        <v>302.42487046909741</v>
      </c>
      <c r="HN256" s="37">
        <f>IF(I$11="x",Toimenpiteet!$E$115,HN153*(Satokasvi!$H$11/1000)+(Satokasvi!$E$28-Satokasvi!$E$7)+IF(I$8="x",Toimenpiteet!$E$29,0)+IF(I$9="x",Toimenpiteet!$E$60,0)+IF(I$10="x",Toimenpiteet!$E$88,0))/(1+$C$13)^HN$61</f>
        <v>291.88479532205395</v>
      </c>
      <c r="HO256" s="37">
        <f>IF(J$11="x",Toimenpiteet!$E$115,HO153*(Satokasvi!$H$11/1000)+(Satokasvi!$E$28-Satokasvi!$E$7)+IF(J$8="x",Toimenpiteet!$E$29,0)+IF(J$9="x",Toimenpiteet!$E$60,0)+IF(J$10="x",Toimenpiteet!$E$88,0))/(1+$C$13)^HO$61</f>
        <v>281.70214713388043</v>
      </c>
      <c r="HP256" s="37">
        <f>IF(K$11="x",Toimenpiteet!$E$115,HP153*(Satokasvi!$H$11/1000)+(Satokasvi!$E$28-Satokasvi!$E$7)+IF(K$8="x",Toimenpiteet!$E$29,0)+IF(K$9="x",Toimenpiteet!$E$60,0)+IF(K$10="x",Toimenpiteet!$E$88,0))/(1+$C$13)^HP$61</f>
        <v>271.8650464452254</v>
      </c>
      <c r="HQ256" s="37">
        <f>IF(L$11="x",Toimenpiteet!$E$115,HQ153*(Satokasvi!$H$11/1000)+(Satokasvi!$E$28-Satokasvi!$E$7)+IF(L$8="x",Toimenpiteet!$E$29,0)+IF(L$9="x",Toimenpiteet!$E$60,0)+IF(L$10="x",Toimenpiteet!$E$88,0))/(1+$C$13)^HQ$61</f>
        <v>262.36200258580828</v>
      </c>
      <c r="HR256" s="37">
        <f>IF(M$11="x",Toimenpiteet!$E$115,HR153*(Satokasvi!$H$11/1000)+(Satokasvi!$E$28-Satokasvi!$E$7)+IF(M$8="x",Toimenpiteet!$E$29,0)+IF(M$9="x",Toimenpiteet!$E$60,0)+IF(M$10="x",Toimenpiteet!$E$88,0))/(1+$C$13)^HR$61</f>
        <v>254.72039086000805</v>
      </c>
      <c r="HS256" s="37">
        <f>IF(N$11="x",Toimenpiteet!$E$115,HS153*(Satokasvi!$H$11/1000)+(Satokasvi!$E$28-Satokasvi!$E$7)+IF(N$8="x",Toimenpiteet!$E$29,0)+IF(N$9="x",Toimenpiteet!$E$60,0)+IF(N$10="x",Toimenpiteet!$E$88,0))/(1+$C$13)^HS$61</f>
        <v>247.30135034952241</v>
      </c>
      <c r="HT256" s="37">
        <f>IF(O$11="x",Toimenpiteet!$E$115,HT153*(Satokasvi!$H$11/1000)+(Satokasvi!$E$28-Satokasvi!$E$7)+IF(O$8="x",Toimenpiteet!$E$29,0)+IF(O$9="x",Toimenpiteet!$E$60,0)+IF(O$10="x",Toimenpiteet!$E$88,0))/(1+$C$13)^HT$61</f>
        <v>240.09839839759459</v>
      </c>
      <c r="HU256" s="37">
        <f>IF(P$11="x",Toimenpiteet!$E$115,HU153*(Satokasvi!$H$11/1000)+(Satokasvi!$E$28-Satokasvi!$E$7)+IF(P$8="x",Toimenpiteet!$E$29,0)+IF(P$9="x",Toimenpiteet!$E$60,0)+IF(P$10="x",Toimenpiteet!$E$88,0))/(1+$C$13)^HU$61</f>
        <v>233.10524116271316</v>
      </c>
      <c r="HV256" s="37">
        <f>IF(Q$11="x",Toimenpiteet!$E$115,HV153*(Satokasvi!$H$11/1000)+(Satokasvi!$E$28-Satokasvi!$E$7)+IF(Q$8="x",Toimenpiteet!$E$29,0)+IF(Q$9="x",Toimenpiteet!$E$60,0)+IF(Q$10="x",Toimenpiteet!$E$88,0))/(1+$C$13)^HV$61</f>
        <v>226.31576811913899</v>
      </c>
      <c r="HW256" s="37">
        <f>IF(R$11="x",Toimenpiteet!$E$115,HW153*(Satokasvi!$H$11/1000)+(Satokasvi!$E$28-Satokasvi!$E$7)+IF(R$8="x",Toimenpiteet!$E$29,0)+IF(R$9="x",Toimenpiteet!$E$60,0)+IF(R$10="x",Toimenpiteet!$E$88,0))/(1+$C$13)^HW$61</f>
        <v>219.72404671761072</v>
      </c>
      <c r="HX256" s="37">
        <f>IF(S$11="x",Toimenpiteet!$E$115,HX153*(Satokasvi!$H$11/1000)+(Satokasvi!$E$28-Satokasvi!$E$7)+IF(S$8="x",Toimenpiteet!$E$29,0)+IF(S$9="x",Toimenpiteet!$E$60,0)+IF(S$10="x",Toimenpiteet!$E$88,0))/(1+$C$13)^HX$61</f>
        <v>213.32431720156379</v>
      </c>
      <c r="HY256" s="37">
        <f>IF(T$11="x",Toimenpiteet!$E$115,HY153*(Satokasvi!$H$11/1000)+(Satokasvi!$E$28-Satokasvi!$E$7)+IF(T$8="x",Toimenpiteet!$E$29,0)+IF(T$9="x",Toimenpiteet!$E$60,0)+IF(T$10="x",Toimenpiteet!$E$88,0))/(1+$C$13)^HY$61</f>
        <v>207.11098757433376</v>
      </c>
      <c r="HZ256" s="37">
        <f>IF(U$11="x",Toimenpiteet!$E$115,HZ153*(Satokasvi!$H$11/1000)+(Satokasvi!$E$28-Satokasvi!$E$7)+IF(U$8="x",Toimenpiteet!$E$29,0)+IF(U$9="x",Toimenpiteet!$E$60,0)+IF(U$10="x",Toimenpiteet!$E$88,0))/(1+$C$13)^HZ$61</f>
        <v>201.07862871294543</v>
      </c>
      <c r="IA256" s="37">
        <f>IF(V$11="x",Toimenpiteet!$E$115,IA153*(Satokasvi!$H$11/1000)+(Satokasvi!$E$28-Satokasvi!$E$7)+IF(V$8="x",Toimenpiteet!$E$29,0)+IF(V$9="x",Toimenpiteet!$E$60,0)+IF(V$10="x",Toimenpiteet!$E$88,0))/(1+$C$13)^IA$61</f>
        <v>195.22196962421884</v>
      </c>
      <c r="IB256" s="37">
        <f>IF(W$11="x",Toimenpiteet!$E$115,IB153*(Satokasvi!$H$11/1000)+(Satokasvi!$E$28-Satokasvi!$E$7)+IF(W$8="x",Toimenpiteet!$E$29,0)+IF(W$9="x",Toimenpiteet!$E$60,0)+IF(W$10="x",Toimenpiteet!$E$88,0))/(1+$C$13)^IB$61</f>
        <v>189.53589283904745</v>
      </c>
      <c r="IC256" s="37">
        <f>IF(X$11="x",Toimenpiteet!$E$115,IC153*(Satokasvi!$H$11/1000)+(Satokasvi!$E$28-Satokasvi!$E$7)+IF(X$8="x",Toimenpiteet!$E$29,0)+IF(X$9="x",Toimenpiteet!$E$60,0)+IF(X$10="x",Toimenpiteet!$E$88,0))/(1+$C$13)^IC$61</f>
        <v>184.01542994082277</v>
      </c>
      <c r="ID256" s="37">
        <f>IF(Y$11="x",Toimenpiteet!$E$115,ID153*(Satokasvi!$H$11/1000)+(Satokasvi!$E$28-Satokasvi!$E$7)+IF(Y$8="x",Toimenpiteet!$E$29,0)+IF(Y$9="x",Toimenpiteet!$E$60,0)+IF(Y$10="x",Toimenpiteet!$E$88,0))/(1+$C$13)^ID$61</f>
        <v>178.65575722409974</v>
      </c>
      <c r="IE256" s="37">
        <f>IF(Z$11="x",Toimenpiteet!$E$115,IE153*(Satokasvi!$H$11/1000)+(Satokasvi!$E$28-Satokasvi!$E$7)+IF(Z$8="x",Toimenpiteet!$E$29,0)+IF(Z$9="x",Toimenpiteet!$E$60,0)+IF(Z$10="x",Toimenpiteet!$E$88,0))/(1+$C$13)^IE$61</f>
        <v>173.45219147970852</v>
      </c>
      <c r="IF256" s="37">
        <f>IF(AA$11="x",Toimenpiteet!$E$115,IF153*(Satokasvi!$H$11/1000)+(Satokasvi!$E$28-Satokasvi!$E$7)+IF(AA$8="x",Toimenpiteet!$E$29,0)+IF(AA$9="x",Toimenpiteet!$E$60,0)+IF(AA$10="x",Toimenpiteet!$E$88,0))/(1+$C$13)^IF$61</f>
        <v>168.40018590262963</v>
      </c>
      <c r="IH256" s="15">
        <f t="shared" si="194"/>
        <v>360.93131966918372</v>
      </c>
      <c r="II256" s="15">
        <f t="shared" si="195"/>
        <v>709.34269645269728</v>
      </c>
      <c r="IJ256" s="15">
        <f t="shared" si="196"/>
        <v>1045.6572562649835</v>
      </c>
      <c r="IK256" s="15">
        <f t="shared" si="197"/>
        <v>1370.2840980312158</v>
      </c>
      <c r="IL256" s="15">
        <f t="shared" si="198"/>
        <v>1683.6187518403895</v>
      </c>
      <c r="IM256" s="15">
        <f t="shared" si="199"/>
        <v>1986.0436223094869</v>
      </c>
      <c r="IN256" s="15">
        <f t="shared" si="200"/>
        <v>2277.9284176315409</v>
      </c>
      <c r="IO256" s="15">
        <f t="shared" si="201"/>
        <v>2559.6305647654212</v>
      </c>
      <c r="IP256" s="15">
        <f t="shared" si="202"/>
        <v>2831.4956112106465</v>
      </c>
      <c r="IQ256" s="15">
        <f t="shared" si="203"/>
        <v>3093.8576137964546</v>
      </c>
      <c r="IR256" s="15">
        <f t="shared" si="204"/>
        <v>3348.5780046564628</v>
      </c>
      <c r="IS256" s="15">
        <f t="shared" si="205"/>
        <v>3595.8793550059854</v>
      </c>
      <c r="IT256" s="15">
        <f t="shared" si="206"/>
        <v>3835.9777534035802</v>
      </c>
      <c r="IU256" s="15">
        <f t="shared" si="207"/>
        <v>4069.0829945662936</v>
      </c>
      <c r="IV256" s="15">
        <f t="shared" si="208"/>
        <v>4295.3987626854323</v>
      </c>
      <c r="IW256" s="15">
        <f t="shared" si="209"/>
        <v>4515.122809403043</v>
      </c>
      <c r="IX256" s="15">
        <f t="shared" si="210"/>
        <v>4728.4471266046066</v>
      </c>
      <c r="IY256" s="15">
        <f t="shared" si="211"/>
        <v>4935.5581141789407</v>
      </c>
      <c r="IZ256" s="15">
        <f t="shared" si="212"/>
        <v>5136.6367428918866</v>
      </c>
      <c r="JA256" s="15">
        <f t="shared" si="213"/>
        <v>5331.8587125161057</v>
      </c>
      <c r="JB256" s="15">
        <f t="shared" si="214"/>
        <v>5521.3946053551535</v>
      </c>
      <c r="JC256" s="15">
        <f t="shared" si="215"/>
        <v>5705.4100352959767</v>
      </c>
      <c r="JD256" s="15">
        <f t="shared" si="216"/>
        <v>5884.0657925200767</v>
      </c>
      <c r="JE256" s="15">
        <f t="shared" si="217"/>
        <v>6057.5179839997854</v>
      </c>
      <c r="JF256" s="15">
        <f t="shared" si="218"/>
        <v>6225.9181699024148</v>
      </c>
    </row>
    <row r="257" spans="214:266" x14ac:dyDescent="0.35">
      <c r="HF257" s="76">
        <f t="shared" si="219"/>
        <v>0.27777777777777773</v>
      </c>
      <c r="HG257" s="76">
        <f>$HG$71</f>
        <v>-1.1111111111111103E-2</v>
      </c>
      <c r="HH257" s="37">
        <f>IF(C$11="x",Toimenpiteet!$E$115,HH154*(Satokasvi!$H$11/1000)+(Satokasvi!$E$28-Satokasvi!$E$7)+IF(C$8="x",Toimenpiteet!$E$29,0)+IF(C$9="x",Toimenpiteet!$E$60,0)+IF(C$10="x",Toimenpiteet!$E$88,0))/(1+$C$13)^HH$61</f>
        <v>362.3097207239602</v>
      </c>
      <c r="HI257" s="37">
        <f>IF(D$11="x",Toimenpiteet!$E$115,HI154*(Satokasvi!$H$11/1000)+(Satokasvi!$E$28-Satokasvi!$E$7)+IF(D$8="x",Toimenpiteet!$E$29,0)+IF(D$9="x",Toimenpiteet!$E$60,0)+IF(D$10="x",Toimenpiteet!$E$88,0))/(1+$C$13)^HI$61</f>
        <v>351.08788368599227</v>
      </c>
      <c r="HJ257" s="37">
        <f>IF(E$11="x",Toimenpiteet!$E$115,HJ154*(Satokasvi!$H$11/1000)+(Satokasvi!$E$28-Satokasvi!$E$7)+IF(E$8="x",Toimenpiteet!$E$29,0)+IF(E$9="x",Toimenpiteet!$E$60,0)+IF(E$10="x",Toimenpiteet!$E$88,0))/(1+$C$13)^HJ$61</f>
        <v>340.21238539841994</v>
      </c>
      <c r="HK257" s="37">
        <f>IF(F$11="x",Toimenpiteet!$E$115,HK154*(Satokasvi!$H$11/1000)+(Satokasvi!$E$28-Satokasvi!$E$7)+IF(F$8="x",Toimenpiteet!$E$29,0)+IF(F$9="x",Toimenpiteet!$E$60,0)+IF(F$10="x",Toimenpiteet!$E$88,0))/(1+$C$13)^HK$61</f>
        <v>329.67257068032143</v>
      </c>
      <c r="HL257" s="37">
        <f>IF(G$11="x",Toimenpiteet!$E$115,HL154*(Satokasvi!$H$11/1000)+(Satokasvi!$E$28-Satokasvi!$E$7)+IF(G$8="x",Toimenpiteet!$E$29,0)+IF(G$9="x",Toimenpiteet!$E$60,0)+IF(G$10="x",Toimenpiteet!$E$88,0))/(1+$C$13)^HL$61</f>
        <v>319.45811122918479</v>
      </c>
      <c r="HM257" s="37">
        <f>IF(H$11="x",Toimenpiteet!$E$115,HM154*(Satokasvi!$H$11/1000)+(Satokasvi!$E$28-Satokasvi!$E$7)+IF(H$8="x",Toimenpiteet!$E$29,0)+IF(H$9="x",Toimenpiteet!$E$60,0)+IF(H$10="x",Toimenpiteet!$E$88,0))/(1+$C$13)^HM$61</f>
        <v>309.55899561862481</v>
      </c>
      <c r="HN257" s="37">
        <f>IF(I$11="x",Toimenpiteet!$E$115,HN154*(Satokasvi!$H$11/1000)+(Satokasvi!$E$28-Satokasvi!$E$7)+IF(I$8="x",Toimenpiteet!$E$29,0)+IF(I$9="x",Toimenpiteet!$E$60,0)+IF(I$10="x",Toimenpiteet!$E$88,0))/(1+$C$13)^HN$61</f>
        <v>299.96551960145399</v>
      </c>
      <c r="HO257" s="37">
        <f>IF(J$11="x",Toimenpiteet!$E$115,HO154*(Satokasvi!$H$11/1000)+(Satokasvi!$E$28-Satokasvi!$E$7)+IF(J$8="x",Toimenpiteet!$E$29,0)+IF(J$9="x",Toimenpiteet!$E$60,0)+IF(J$10="x",Toimenpiteet!$E$88,0))/(1+$C$13)^HO$61</f>
        <v>290.66827670880417</v>
      </c>
      <c r="HP257" s="37">
        <f>IF(K$11="x",Toimenpiteet!$E$115,HP154*(Satokasvi!$H$11/1000)+(Satokasvi!$E$28-Satokasvi!$E$7)+IF(K$8="x",Toimenpiteet!$E$29,0)+IF(K$9="x",Toimenpiteet!$E$60,0)+IF(K$10="x",Toimenpiteet!$E$88,0))/(1+$C$13)^HP$61</f>
        <v>281.65814913628293</v>
      </c>
      <c r="HQ257" s="37">
        <f>IF(L$11="x",Toimenpiteet!$E$115,HQ154*(Satokasvi!$H$11/1000)+(Satokasvi!$E$28-Satokasvi!$E$7)+IF(L$8="x",Toimenpiteet!$E$29,0)+IF(L$9="x",Toimenpiteet!$E$60,0)+IF(L$10="x",Toimenpiteet!$E$88,0))/(1+$C$13)^HQ$61</f>
        <v>272.92629890841619</v>
      </c>
      <c r="HR257" s="37">
        <f>IF(M$11="x",Toimenpiteet!$E$115,HR154*(Satokasvi!$H$11/1000)+(Satokasvi!$E$28-Satokasvi!$E$7)+IF(M$8="x",Toimenpiteet!$E$29,0)+IF(M$9="x",Toimenpiteet!$E$60,0)+IF(M$10="x",Toimenpiteet!$E$88,0))/(1+$C$13)^HR$61</f>
        <v>264.97698923147198</v>
      </c>
      <c r="HS257" s="37">
        <f>IF(N$11="x",Toimenpiteet!$E$115,HS154*(Satokasvi!$H$11/1000)+(Satokasvi!$E$28-Satokasvi!$E$7)+IF(N$8="x",Toimenpiteet!$E$29,0)+IF(N$9="x",Toimenpiteet!$E$60,0)+IF(N$10="x",Toimenpiteet!$E$88,0))/(1+$C$13)^HS$61</f>
        <v>257.25921284608933</v>
      </c>
      <c r="HT257" s="37">
        <f>IF(O$11="x",Toimenpiteet!$E$115,HT154*(Satokasvi!$H$11/1000)+(Satokasvi!$E$28-Satokasvi!$E$7)+IF(O$8="x",Toimenpiteet!$E$29,0)+IF(O$9="x",Toimenpiteet!$E$60,0)+IF(O$10="x",Toimenpiteet!$E$88,0))/(1+$C$13)^HT$61</f>
        <v>249.76622606416444</v>
      </c>
      <c r="HU257" s="37">
        <f>IF(P$11="x",Toimenpiteet!$E$115,HU154*(Satokasvi!$H$11/1000)+(Satokasvi!$E$28-Satokasvi!$E$7)+IF(P$8="x",Toimenpiteet!$E$29,0)+IF(P$9="x",Toimenpiteet!$E$60,0)+IF(P$10="x",Toimenpiteet!$E$88,0))/(1+$C$13)^HU$61</f>
        <v>242.4914816156936</v>
      </c>
      <c r="HV257" s="37">
        <f>IF(Q$11="x",Toimenpiteet!$E$115,HV154*(Satokasvi!$H$11/1000)+(Satokasvi!$E$28-Satokasvi!$E$7)+IF(Q$8="x",Toimenpiteet!$E$29,0)+IF(Q$9="x",Toimenpiteet!$E$60,0)+IF(Q$10="x",Toimenpiteet!$E$88,0))/(1+$C$13)^HV$61</f>
        <v>235.42862292785784</v>
      </c>
      <c r="HW257" s="37">
        <f>IF(R$11="x",Toimenpiteet!$E$115,HW154*(Satokasvi!$H$11/1000)+(Satokasvi!$E$28-Satokasvi!$E$7)+IF(R$8="x",Toimenpiteet!$E$29,0)+IF(R$9="x",Toimenpiteet!$E$60,0)+IF(R$10="x",Toimenpiteet!$E$88,0))/(1+$C$13)^HW$61</f>
        <v>228.57147857073582</v>
      </c>
      <c r="HX257" s="37">
        <f>IF(S$11="x",Toimenpiteet!$E$115,HX154*(Satokasvi!$H$11/1000)+(Satokasvi!$E$28-Satokasvi!$E$7)+IF(S$8="x",Toimenpiteet!$E$29,0)+IF(S$9="x",Toimenpiteet!$E$60,0)+IF(S$10="x",Toimenpiteet!$E$88,0))/(1+$C$13)^HX$61</f>
        <v>221.91405686479206</v>
      </c>
      <c r="HY257" s="37">
        <f>IF(T$11="x",Toimenpiteet!$E$115,HY154*(Satokasvi!$H$11/1000)+(Satokasvi!$E$28-Satokasvi!$E$7)+IF(T$8="x",Toimenpiteet!$E$29,0)+IF(T$9="x",Toimenpiteet!$E$60,0)+IF(T$10="x",Toimenpiteet!$E$88,0))/(1+$C$13)^HY$61</f>
        <v>215.45054064542919</v>
      </c>
      <c r="HZ257" s="37">
        <f>IF(U$11="x",Toimenpiteet!$E$115,HZ154*(Satokasvi!$H$11/1000)+(Satokasvi!$E$28-Satokasvi!$E$7)+IF(U$8="x",Toimenpiteet!$E$29,0)+IF(U$9="x",Toimenpiteet!$E$60,0)+IF(U$10="x",Toimenpiteet!$E$88,0))/(1+$C$13)^HZ$61</f>
        <v>209.17528218002832</v>
      </c>
      <c r="IA257" s="37">
        <f>IF(V$11="x",Toimenpiteet!$E$115,IA154*(Satokasvi!$H$11/1000)+(Satokasvi!$E$28-Satokasvi!$E$7)+IF(V$8="x",Toimenpiteet!$E$29,0)+IF(V$9="x",Toimenpiteet!$E$60,0)+IF(V$10="x",Toimenpiteet!$E$88,0))/(1+$C$13)^IA$61</f>
        <v>203.08279823303721</v>
      </c>
      <c r="IB257" s="37">
        <f>IF(W$11="x",Toimenpiteet!$E$115,IB154*(Satokasvi!$H$11/1000)+(Satokasvi!$E$28-Satokasvi!$E$7)+IF(W$8="x",Toimenpiteet!$E$29,0)+IF(W$9="x",Toimenpiteet!$E$60,0)+IF(W$10="x",Toimenpiteet!$E$88,0))/(1+$C$13)^IB$61</f>
        <v>197.16776527479345</v>
      </c>
      <c r="IC257" s="37">
        <f>IF(X$11="x",Toimenpiteet!$E$115,IC154*(Satokasvi!$H$11/1000)+(Satokasvi!$E$28-Satokasvi!$E$7)+IF(X$8="x",Toimenpiteet!$E$29,0)+IF(X$9="x",Toimenpiteet!$E$60,0)+IF(X$10="x",Toimenpiteet!$E$88,0))/(1+$C$13)^IC$61</f>
        <v>191.42501482989653</v>
      </c>
      <c r="ID257" s="37">
        <f>IF(Y$11="x",Toimenpiteet!$E$115,ID154*(Satokasvi!$H$11/1000)+(Satokasvi!$E$28-Satokasvi!$E$7)+IF(Y$8="x",Toimenpiteet!$E$29,0)+IF(Y$9="x",Toimenpiteet!$E$60,0)+IF(Y$10="x",Toimenpiteet!$E$88,0))/(1+$C$13)^ID$61</f>
        <v>185.84952896106458</v>
      </c>
      <c r="IE257" s="37">
        <f>IF(Z$11="x",Toimenpiteet!$E$115,IE154*(Satokasvi!$H$11/1000)+(Satokasvi!$E$28-Satokasvi!$E$7)+IF(Z$8="x",Toimenpiteet!$E$29,0)+IF(Z$9="x",Toimenpiteet!$E$60,0)+IF(Z$10="x",Toimenpiteet!$E$88,0))/(1+$C$13)^IE$61</f>
        <v>180.43643588452875</v>
      </c>
      <c r="IF257" s="37">
        <f>IF(AA$11="x",Toimenpiteet!$E$115,IF154*(Satokasvi!$H$11/1000)+(Satokasvi!$E$28-Satokasvi!$E$7)+IF(AA$8="x",Toimenpiteet!$E$29,0)+IF(AA$9="x",Toimenpiteet!$E$60,0)+IF(AA$10="x",Toimenpiteet!$E$88,0))/(1+$C$13)^IF$61</f>
        <v>175.18100571313471</v>
      </c>
      <c r="IH257" s="15">
        <f t="shared" si="194"/>
        <v>362.3097207239602</v>
      </c>
      <c r="II257" s="15">
        <f t="shared" si="195"/>
        <v>713.39760440995246</v>
      </c>
      <c r="IJ257" s="15">
        <f t="shared" si="196"/>
        <v>1053.6099898083723</v>
      </c>
      <c r="IK257" s="15">
        <f t="shared" si="197"/>
        <v>1383.2825604886939</v>
      </c>
      <c r="IL257" s="15">
        <f t="shared" si="198"/>
        <v>1702.7406717178787</v>
      </c>
      <c r="IM257" s="15">
        <f t="shared" si="199"/>
        <v>2012.2996673365035</v>
      </c>
      <c r="IN257" s="15">
        <f t="shared" si="200"/>
        <v>2312.2651869379574</v>
      </c>
      <c r="IO257" s="15">
        <f t="shared" si="201"/>
        <v>2602.9334636467615</v>
      </c>
      <c r="IP257" s="15">
        <f t="shared" si="202"/>
        <v>2884.5916127830446</v>
      </c>
      <c r="IQ257" s="15">
        <f t="shared" si="203"/>
        <v>3157.517911691461</v>
      </c>
      <c r="IR257" s="15">
        <f t="shared" si="204"/>
        <v>3422.4949009229331</v>
      </c>
      <c r="IS257" s="15">
        <f t="shared" si="205"/>
        <v>3679.7541137690223</v>
      </c>
      <c r="IT257" s="15">
        <f t="shared" si="206"/>
        <v>3929.5203398331869</v>
      </c>
      <c r="IU257" s="15">
        <f t="shared" si="207"/>
        <v>4172.0118214488803</v>
      </c>
      <c r="IV257" s="15">
        <f t="shared" si="208"/>
        <v>4407.440444376738</v>
      </c>
      <c r="IW257" s="15">
        <f t="shared" si="209"/>
        <v>4636.011922947474</v>
      </c>
      <c r="IX257" s="15">
        <f t="shared" si="210"/>
        <v>4857.9259798122657</v>
      </c>
      <c r="IY257" s="15">
        <f t="shared" si="211"/>
        <v>5073.3765204576948</v>
      </c>
      <c r="IZ257" s="15">
        <f t="shared" si="212"/>
        <v>5282.5518026377231</v>
      </c>
      <c r="JA257" s="15">
        <f t="shared" si="213"/>
        <v>5485.6346008707606</v>
      </c>
      <c r="JB257" s="15">
        <f t="shared" si="214"/>
        <v>5682.8023661455536</v>
      </c>
      <c r="JC257" s="15">
        <f t="shared" si="215"/>
        <v>5874.2273809754497</v>
      </c>
      <c r="JD257" s="15">
        <f t="shared" si="216"/>
        <v>6060.0769099365143</v>
      </c>
      <c r="JE257" s="15">
        <f t="shared" si="217"/>
        <v>6240.513345821043</v>
      </c>
      <c r="JF257" s="15">
        <f t="shared" si="218"/>
        <v>6415.6943515341773</v>
      </c>
    </row>
    <row r="258" spans="214:266" x14ac:dyDescent="0.35">
      <c r="HF258" s="76">
        <f t="shared" si="219"/>
        <v>0.27777777777777773</v>
      </c>
      <c r="HG258" s="76">
        <f>$HG$72</f>
        <v>1.111111111111112E-2</v>
      </c>
      <c r="HH258" s="37">
        <f>IF(C$11="x",Toimenpiteet!$E$115,HH155*(Satokasvi!$H$11/1000)+(Satokasvi!$E$28-Satokasvi!$E$7)+IF(C$8="x",Toimenpiteet!$E$29,0)+IF(C$9="x",Toimenpiteet!$E$60,0)+IF(C$10="x",Toimenpiteet!$E$88,0))/(1+$C$13)^HH$61</f>
        <v>363.68812177873673</v>
      </c>
      <c r="HI258" s="37">
        <f>IF(D$11="x",Toimenpiteet!$E$115,HI155*(Satokasvi!$H$11/1000)+(Satokasvi!$E$28-Satokasvi!$E$7)+IF(D$8="x",Toimenpiteet!$E$29,0)+IF(D$9="x",Toimenpiteet!$E$60,0)+IF(D$10="x",Toimenpiteet!$E$88,0))/(1+$C$13)^HI$61</f>
        <v>353.76439058847069</v>
      </c>
      <c r="HJ258" s="37">
        <f>IF(E$11="x",Toimenpiteet!$E$115,HJ155*(Satokasvi!$H$11/1000)+(Satokasvi!$E$28-Satokasvi!$E$7)+IF(E$8="x",Toimenpiteet!$E$29,0)+IF(E$9="x",Toimenpiteet!$E$60,0)+IF(E$10="x",Toimenpiteet!$E$88,0))/(1+$C$13)^HJ$61</f>
        <v>344.11021098455387</v>
      </c>
      <c r="HK258" s="37">
        <f>IF(F$11="x",Toimenpiteet!$E$115,HK155*(Satokasvi!$H$11/1000)+(Satokasvi!$E$28-Satokasvi!$E$7)+IF(F$8="x",Toimenpiteet!$E$29,0)+IF(F$9="x",Toimenpiteet!$E$60,0)+IF(F$10="x",Toimenpiteet!$E$88,0))/(1+$C$13)^HK$61</f>
        <v>334.7182995944105</v>
      </c>
      <c r="HL258" s="37">
        <f>IF(G$11="x",Toimenpiteet!$E$115,HL155*(Satokasvi!$H$11/1000)+(Satokasvi!$E$28-Satokasvi!$E$7)+IF(G$8="x",Toimenpiteet!$E$29,0)+IF(G$9="x",Toimenpiteet!$E$60,0)+IF(G$10="x",Toimenpiteet!$E$88,0))/(1+$C$13)^HL$61</f>
        <v>325.58156864919573</v>
      </c>
      <c r="HM258" s="37">
        <f>IF(H$11="x",Toimenpiteet!$E$115,HM155*(Satokasvi!$H$11/1000)+(Satokasvi!$E$28-Satokasvi!$E$7)+IF(H$8="x",Toimenpiteet!$E$29,0)+IF(H$9="x",Toimenpiteet!$E$60,0)+IF(H$10="x",Toimenpiteet!$E$88,0))/(1+$C$13)^HM$61</f>
        <v>316.69312076815231</v>
      </c>
      <c r="HN258" s="37">
        <f>IF(I$11="x",Toimenpiteet!$E$115,HN155*(Satokasvi!$H$11/1000)+(Satokasvi!$E$28-Satokasvi!$E$7)+IF(I$8="x",Toimenpiteet!$E$29,0)+IF(I$9="x",Toimenpiteet!$E$60,0)+IF(I$10="x",Toimenpiteet!$E$88,0))/(1+$C$13)^HN$61</f>
        <v>308.04624388085398</v>
      </c>
      <c r="HO258" s="37">
        <f>IF(J$11="x",Toimenpiteet!$E$115,HO155*(Satokasvi!$H$11/1000)+(Satokasvi!$E$28-Satokasvi!$E$7)+IF(J$8="x",Toimenpiteet!$E$29,0)+IF(J$9="x",Toimenpiteet!$E$60,0)+IF(J$10="x",Toimenpiteet!$E$88,0))/(1+$C$13)^HO$61</f>
        <v>299.63440628372791</v>
      </c>
      <c r="HP258" s="37">
        <f>IF(K$11="x",Toimenpiteet!$E$115,HP155*(Satokasvi!$H$11/1000)+(Satokasvi!$E$28-Satokasvi!$E$7)+IF(K$8="x",Toimenpiteet!$E$29,0)+IF(K$9="x",Toimenpiteet!$E$60,0)+IF(K$10="x",Toimenpiteet!$E$88,0))/(1+$C$13)^HP$61</f>
        <v>291.4512518273404</v>
      </c>
      <c r="HQ258" s="37">
        <f>IF(L$11="x",Toimenpiteet!$E$115,HQ155*(Satokasvi!$H$11/1000)+(Satokasvi!$E$28-Satokasvi!$E$7)+IF(L$8="x",Toimenpiteet!$E$29,0)+IF(L$9="x",Toimenpiteet!$E$60,0)+IF(L$10="x",Toimenpiteet!$E$88,0))/(1+$C$13)^HQ$61</f>
        <v>283.49059523102392</v>
      </c>
      <c r="HR258" s="37">
        <f>IF(M$11="x",Toimenpiteet!$E$115,HR155*(Satokasvi!$H$11/1000)+(Satokasvi!$E$28-Satokasvi!$E$7)+IF(M$8="x",Toimenpiteet!$E$29,0)+IF(M$9="x",Toimenpiteet!$E$60,0)+IF(M$10="x",Toimenpiteet!$E$88,0))/(1+$C$13)^HR$61</f>
        <v>275.23358760293587</v>
      </c>
      <c r="HS258" s="37">
        <f>IF(N$11="x",Toimenpiteet!$E$115,HS155*(Satokasvi!$H$11/1000)+(Satokasvi!$E$28-Satokasvi!$E$7)+IF(N$8="x",Toimenpiteet!$E$29,0)+IF(N$9="x",Toimenpiteet!$E$60,0)+IF(N$10="x",Toimenpiteet!$E$88,0))/(1+$C$13)^HS$61</f>
        <v>267.21707534265619</v>
      </c>
      <c r="HT258" s="37">
        <f>IF(O$11="x",Toimenpiteet!$E$115,HT155*(Satokasvi!$H$11/1000)+(Satokasvi!$E$28-Satokasvi!$E$7)+IF(O$8="x",Toimenpiteet!$E$29,0)+IF(O$9="x",Toimenpiteet!$E$60,0)+IF(O$10="x",Toimenpiteet!$E$88,0))/(1+$C$13)^HT$61</f>
        <v>259.43405373073421</v>
      </c>
      <c r="HU258" s="37">
        <f>IF(P$11="x",Toimenpiteet!$E$115,HU155*(Satokasvi!$H$11/1000)+(Satokasvi!$E$28-Satokasvi!$E$7)+IF(P$8="x",Toimenpiteet!$E$29,0)+IF(P$9="x",Toimenpiteet!$E$60,0)+IF(P$10="x",Toimenpiteet!$E$88,0))/(1+$C$13)^HU$61</f>
        <v>251.87772206867393</v>
      </c>
      <c r="HV258" s="37">
        <f>IF(Q$11="x",Toimenpiteet!$E$115,HV155*(Satokasvi!$H$11/1000)+(Satokasvi!$E$28-Satokasvi!$E$7)+IF(Q$8="x",Toimenpiteet!$E$29,0)+IF(Q$9="x",Toimenpiteet!$E$60,0)+IF(Q$10="x",Toimenpiteet!$E$88,0))/(1+$C$13)^HV$61</f>
        <v>244.54147773657664</v>
      </c>
      <c r="HW258" s="37">
        <f>IF(R$11="x",Toimenpiteet!$E$115,HW155*(Satokasvi!$H$11/1000)+(Satokasvi!$E$28-Satokasvi!$E$7)+IF(R$8="x",Toimenpiteet!$E$29,0)+IF(R$9="x",Toimenpiteet!$E$60,0)+IF(R$10="x",Toimenpiteet!$E$88,0))/(1+$C$13)^HW$61</f>
        <v>237.41891042386084</v>
      </c>
      <c r="HX258" s="37">
        <f>IF(S$11="x",Toimenpiteet!$E$115,HX155*(Satokasvi!$H$11/1000)+(Satokasvi!$E$28-Satokasvi!$E$7)+IF(S$8="x",Toimenpiteet!$E$29,0)+IF(S$9="x",Toimenpiteet!$E$60,0)+IF(S$10="x",Toimenpiteet!$E$88,0))/(1+$C$13)^HX$61</f>
        <v>230.50379652802025</v>
      </c>
      <c r="HY258" s="37">
        <f>IF(T$11="x",Toimenpiteet!$E$115,HY155*(Satokasvi!$H$11/1000)+(Satokasvi!$E$28-Satokasvi!$E$7)+IF(T$8="x",Toimenpiteet!$E$29,0)+IF(T$9="x",Toimenpiteet!$E$60,0)+IF(T$10="x",Toimenpiteet!$E$88,0))/(1+$C$13)^HY$61</f>
        <v>223.7900937165245</v>
      </c>
      <c r="HZ258" s="37">
        <f>IF(U$11="x",Toimenpiteet!$E$115,HZ155*(Satokasvi!$H$11/1000)+(Satokasvi!$E$28-Satokasvi!$E$7)+IF(U$8="x",Toimenpiteet!$E$29,0)+IF(U$9="x",Toimenpiteet!$E$60,0)+IF(U$10="x",Toimenpiteet!$E$88,0))/(1+$C$13)^HZ$61</f>
        <v>217.27193564711118</v>
      </c>
      <c r="IA258" s="37">
        <f>IF(V$11="x",Toimenpiteet!$E$115,IA155*(Satokasvi!$H$11/1000)+(Satokasvi!$E$28-Satokasvi!$E$7)+IF(V$8="x",Toimenpiteet!$E$29,0)+IF(V$9="x",Toimenpiteet!$E$60,0)+IF(V$10="x",Toimenpiteet!$E$88,0))/(1+$C$13)^IA$61</f>
        <v>210.94362684185552</v>
      </c>
      <c r="IB258" s="37">
        <f>IF(W$11="x",Toimenpiteet!$E$115,IB155*(Satokasvi!$H$11/1000)+(Satokasvi!$E$28-Satokasvi!$E$7)+IF(W$8="x",Toimenpiteet!$E$29,0)+IF(W$9="x",Toimenpiteet!$E$60,0)+IF(W$10="x",Toimenpiteet!$E$88,0))/(1+$C$13)^IB$61</f>
        <v>204.79963771053937</v>
      </c>
      <c r="IC258" s="37">
        <f>IF(X$11="x",Toimenpiteet!$E$115,IC155*(Satokasvi!$H$11/1000)+(Satokasvi!$E$28-Satokasvi!$E$7)+IF(X$8="x",Toimenpiteet!$E$29,0)+IF(X$9="x",Toimenpiteet!$E$60,0)+IF(X$10="x",Toimenpiteet!$E$88,0))/(1+$C$13)^IC$61</f>
        <v>198.83459971897022</v>
      </c>
      <c r="ID258" s="37">
        <f>IF(Y$11="x",Toimenpiteet!$E$115,ID155*(Satokasvi!$H$11/1000)+(Satokasvi!$E$28-Satokasvi!$E$7)+IF(Y$8="x",Toimenpiteet!$E$29,0)+IF(Y$9="x",Toimenpiteet!$E$60,0)+IF(Y$10="x",Toimenpiteet!$E$88,0))/(1+$C$13)^ID$61</f>
        <v>193.04330069802933</v>
      </c>
      <c r="IE258" s="37">
        <f>IF(Z$11="x",Toimenpiteet!$E$115,IE155*(Satokasvi!$H$11/1000)+(Satokasvi!$E$28-Satokasvi!$E$7)+IF(Z$8="x",Toimenpiteet!$E$29,0)+IF(Z$9="x",Toimenpiteet!$E$60,0)+IF(Z$10="x",Toimenpiteet!$E$88,0))/(1+$C$13)^IE$61</f>
        <v>187.42068028934889</v>
      </c>
      <c r="IF258" s="37">
        <f>IF(AA$11="x",Toimenpiteet!$E$115,IF155*(Satokasvi!$H$11/1000)+(Satokasvi!$E$28-Satokasvi!$E$7)+IF(AA$8="x",Toimenpiteet!$E$29,0)+IF(AA$9="x",Toimenpiteet!$E$60,0)+IF(AA$10="x",Toimenpiteet!$E$88,0))/(1+$C$13)^IF$61</f>
        <v>181.9618255236397</v>
      </c>
      <c r="IH258" s="15">
        <f t="shared" si="194"/>
        <v>363.68812177873673</v>
      </c>
      <c r="II258" s="15">
        <f t="shared" si="195"/>
        <v>717.45251236720742</v>
      </c>
      <c r="IJ258" s="15">
        <f t="shared" si="196"/>
        <v>1061.5627233517612</v>
      </c>
      <c r="IK258" s="15">
        <f t="shared" si="197"/>
        <v>1396.2810229461716</v>
      </c>
      <c r="IL258" s="15">
        <f t="shared" si="198"/>
        <v>1721.8625915953673</v>
      </c>
      <c r="IM258" s="15">
        <f t="shared" si="199"/>
        <v>2038.5557123635197</v>
      </c>
      <c r="IN258" s="15">
        <f t="shared" si="200"/>
        <v>2346.6019562443735</v>
      </c>
      <c r="IO258" s="15">
        <f t="shared" si="201"/>
        <v>2646.2363625281014</v>
      </c>
      <c r="IP258" s="15">
        <f t="shared" si="202"/>
        <v>2937.6876143554418</v>
      </c>
      <c r="IQ258" s="15">
        <f t="shared" si="203"/>
        <v>3221.1782095864655</v>
      </c>
      <c r="IR258" s="15">
        <f t="shared" si="204"/>
        <v>3496.4117971894016</v>
      </c>
      <c r="IS258" s="15">
        <f t="shared" si="205"/>
        <v>3763.6288725320578</v>
      </c>
      <c r="IT258" s="15">
        <f t="shared" si="206"/>
        <v>4023.0629262627922</v>
      </c>
      <c r="IU258" s="15">
        <f t="shared" si="207"/>
        <v>4274.940648331466</v>
      </c>
      <c r="IV258" s="15">
        <f t="shared" si="208"/>
        <v>4519.4821260680428</v>
      </c>
      <c r="IW258" s="15">
        <f t="shared" si="209"/>
        <v>4756.9010364919041</v>
      </c>
      <c r="IX258" s="15">
        <f t="shared" si="210"/>
        <v>4987.4048330199239</v>
      </c>
      <c r="IY258" s="15">
        <f t="shared" si="211"/>
        <v>5211.194926736448</v>
      </c>
      <c r="IZ258" s="15">
        <f t="shared" si="212"/>
        <v>5428.4668623835596</v>
      </c>
      <c r="JA258" s="15">
        <f t="shared" si="213"/>
        <v>5639.4104892254154</v>
      </c>
      <c r="JB258" s="15">
        <f t="shared" si="214"/>
        <v>5844.2101269359546</v>
      </c>
      <c r="JC258" s="15">
        <f t="shared" si="215"/>
        <v>6043.0447266549245</v>
      </c>
      <c r="JD258" s="15">
        <f t="shared" si="216"/>
        <v>6236.0880273529538</v>
      </c>
      <c r="JE258" s="15">
        <f t="shared" si="217"/>
        <v>6423.5087076423024</v>
      </c>
      <c r="JF258" s="15">
        <f t="shared" si="218"/>
        <v>6605.4705331659425</v>
      </c>
    </row>
    <row r="259" spans="214:266" x14ac:dyDescent="0.35">
      <c r="HF259" s="76">
        <f t="shared" si="219"/>
        <v>0.27777777777777773</v>
      </c>
      <c r="HG259" s="76">
        <f>$HG$73</f>
        <v>3.333333333333334E-2</v>
      </c>
      <c r="HH259" s="37">
        <f>IF(C$11="x",Toimenpiteet!$E$115,HH156*(Satokasvi!$H$11/1000)+(Satokasvi!$E$28-Satokasvi!$E$7)+IF(C$8="x",Toimenpiteet!$E$29,0)+IF(C$9="x",Toimenpiteet!$E$60,0)+IF(C$10="x",Toimenpiteet!$E$88,0))/(1+$C$13)^HH$61</f>
        <v>365.0665228335132</v>
      </c>
      <c r="HI259" s="37">
        <f>IF(D$11="x",Toimenpiteet!$E$115,HI156*(Satokasvi!$H$11/1000)+(Satokasvi!$E$28-Satokasvi!$E$7)+IF(D$8="x",Toimenpiteet!$E$29,0)+IF(D$9="x",Toimenpiteet!$E$60,0)+IF(D$10="x",Toimenpiteet!$E$88,0))/(1+$C$13)^HI$61</f>
        <v>356.44089749094934</v>
      </c>
      <c r="HJ259" s="37">
        <f>IF(E$11="x",Toimenpiteet!$E$115,HJ156*(Satokasvi!$H$11/1000)+(Satokasvi!$E$28-Satokasvi!$E$7)+IF(E$8="x",Toimenpiteet!$E$29,0)+IF(E$9="x",Toimenpiteet!$E$60,0)+IF(E$10="x",Toimenpiteet!$E$88,0))/(1+$C$13)^HJ$61</f>
        <v>348.00803657068769</v>
      </c>
      <c r="HK259" s="37">
        <f>IF(F$11="x",Toimenpiteet!$E$115,HK156*(Satokasvi!$H$11/1000)+(Satokasvi!$E$28-Satokasvi!$E$7)+IF(F$8="x",Toimenpiteet!$E$29,0)+IF(F$9="x",Toimenpiteet!$E$60,0)+IF(F$10="x",Toimenpiteet!$E$88,0))/(1+$C$13)^HK$61</f>
        <v>339.76402850849968</v>
      </c>
      <c r="HL259" s="37">
        <f>IF(G$11="x",Toimenpiteet!$E$115,HL156*(Satokasvi!$H$11/1000)+(Satokasvi!$E$28-Satokasvi!$E$7)+IF(G$8="x",Toimenpiteet!$E$29,0)+IF(G$9="x",Toimenpiteet!$E$60,0)+IF(G$10="x",Toimenpiteet!$E$88,0))/(1+$C$13)^HL$61</f>
        <v>331.70502606920672</v>
      </c>
      <c r="HM259" s="37">
        <f>IF(H$11="x",Toimenpiteet!$E$115,HM156*(Satokasvi!$H$11/1000)+(Satokasvi!$E$28-Satokasvi!$E$7)+IF(H$8="x",Toimenpiteet!$E$29,0)+IF(H$9="x",Toimenpiteet!$E$60,0)+IF(H$10="x",Toimenpiteet!$E$88,0))/(1+$C$13)^HM$61</f>
        <v>323.82724591767976</v>
      </c>
      <c r="HN259" s="37">
        <f>IF(I$11="x",Toimenpiteet!$E$115,HN156*(Satokasvi!$H$11/1000)+(Satokasvi!$E$28-Satokasvi!$E$7)+IF(I$8="x",Toimenpiteet!$E$29,0)+IF(I$9="x",Toimenpiteet!$E$60,0)+IF(I$10="x",Toimenpiteet!$E$88,0))/(1+$C$13)^HN$61</f>
        <v>316.12696816025402</v>
      </c>
      <c r="HO259" s="37">
        <f>IF(J$11="x",Toimenpiteet!$E$115,HO156*(Satokasvi!$H$11/1000)+(Satokasvi!$E$28-Satokasvi!$E$7)+IF(J$8="x",Toimenpiteet!$E$29,0)+IF(J$9="x",Toimenpiteet!$E$60,0)+IF(J$10="x",Toimenpiteet!$E$88,0))/(1+$C$13)^HO$61</f>
        <v>308.6005358586516</v>
      </c>
      <c r="HP259" s="37">
        <f>IF(K$11="x",Toimenpiteet!$E$115,HP156*(Satokasvi!$H$11/1000)+(Satokasvi!$E$28-Satokasvi!$E$7)+IF(K$8="x",Toimenpiteet!$E$29,0)+IF(K$9="x",Toimenpiteet!$E$60,0)+IF(K$10="x",Toimenpiteet!$E$88,0))/(1+$C$13)^HP$61</f>
        <v>301.24435451839787</v>
      </c>
      <c r="HQ259" s="37">
        <f>IF(L$11="x",Toimenpiteet!$E$115,HQ156*(Satokasvi!$H$11/1000)+(Satokasvi!$E$28-Satokasvi!$E$7)+IF(L$8="x",Toimenpiteet!$E$29,0)+IF(L$9="x",Toimenpiteet!$E$60,0)+IF(L$10="x",Toimenpiteet!$E$88,0))/(1+$C$13)^HQ$61</f>
        <v>294.05489155363182</v>
      </c>
      <c r="HR259" s="37">
        <f>IF(M$11="x",Toimenpiteet!$E$115,HR156*(Satokasvi!$H$11/1000)+(Satokasvi!$E$28-Satokasvi!$E$7)+IF(M$8="x",Toimenpiteet!$E$29,0)+IF(M$9="x",Toimenpiteet!$E$60,0)+IF(M$10="x",Toimenpiteet!$E$88,0))/(1+$C$13)^HR$61</f>
        <v>285.49018597439976</v>
      </c>
      <c r="HS259" s="37">
        <f>IF(N$11="x",Toimenpiteet!$E$115,HS156*(Satokasvi!$H$11/1000)+(Satokasvi!$E$28-Satokasvi!$E$7)+IF(N$8="x",Toimenpiteet!$E$29,0)+IF(N$9="x",Toimenpiteet!$E$60,0)+IF(N$10="x",Toimenpiteet!$E$88,0))/(1+$C$13)^HS$61</f>
        <v>277.17493783922316</v>
      </c>
      <c r="HT259" s="37">
        <f>IF(O$11="x",Toimenpiteet!$E$115,HT156*(Satokasvi!$H$11/1000)+(Satokasvi!$E$28-Satokasvi!$E$7)+IF(O$8="x",Toimenpiteet!$E$29,0)+IF(O$9="x",Toimenpiteet!$E$60,0)+IF(O$10="x",Toimenpiteet!$E$88,0))/(1+$C$13)^HT$61</f>
        <v>269.10188139730406</v>
      </c>
      <c r="HU259" s="37">
        <f>IF(P$11="x",Toimenpiteet!$E$115,HU156*(Satokasvi!$H$11/1000)+(Satokasvi!$E$28-Satokasvi!$E$7)+IF(P$8="x",Toimenpiteet!$E$29,0)+IF(P$9="x",Toimenpiteet!$E$60,0)+IF(P$10="x",Toimenpiteet!$E$88,0))/(1+$C$13)^HU$61</f>
        <v>261.26396252165438</v>
      </c>
      <c r="HV259" s="37">
        <f>IF(Q$11="x",Toimenpiteet!$E$115,HV156*(Satokasvi!$H$11/1000)+(Satokasvi!$E$28-Satokasvi!$E$7)+IF(Q$8="x",Toimenpiteet!$E$29,0)+IF(Q$9="x",Toimenpiteet!$E$60,0)+IF(Q$10="x",Toimenpiteet!$E$88,0))/(1+$C$13)^HV$61</f>
        <v>253.65433254529549</v>
      </c>
      <c r="HW259" s="37">
        <f>IF(R$11="x",Toimenpiteet!$E$115,HW156*(Satokasvi!$H$11/1000)+(Satokasvi!$E$28-Satokasvi!$E$7)+IF(R$8="x",Toimenpiteet!$E$29,0)+IF(R$9="x",Toimenpiteet!$E$60,0)+IF(R$10="x",Toimenpiteet!$E$88,0))/(1+$C$13)^HW$61</f>
        <v>246.26634227698597</v>
      </c>
      <c r="HX259" s="37">
        <f>IF(S$11="x",Toimenpiteet!$E$115,HX156*(Satokasvi!$H$11/1000)+(Satokasvi!$E$28-Satokasvi!$E$7)+IF(S$8="x",Toimenpiteet!$E$29,0)+IF(S$9="x",Toimenpiteet!$E$60,0)+IF(S$10="x",Toimenpiteet!$E$88,0))/(1+$C$13)^HX$61</f>
        <v>239.09353619124849</v>
      </c>
      <c r="HY259" s="37">
        <f>IF(T$11="x",Toimenpiteet!$E$115,HY156*(Satokasvi!$H$11/1000)+(Satokasvi!$E$28-Satokasvi!$E$7)+IF(T$8="x",Toimenpiteet!$E$29,0)+IF(T$9="x",Toimenpiteet!$E$60,0)+IF(T$10="x",Toimenpiteet!$E$88,0))/(1+$C$13)^HY$61</f>
        <v>232.12964678761989</v>
      </c>
      <c r="HZ259" s="37">
        <f>IF(U$11="x",Toimenpiteet!$E$115,HZ156*(Satokasvi!$H$11/1000)+(Satokasvi!$E$28-Satokasvi!$E$7)+IF(U$8="x",Toimenpiteet!$E$29,0)+IF(U$9="x",Toimenpiteet!$E$60,0)+IF(U$10="x",Toimenpiteet!$E$88,0))/(1+$C$13)^HZ$61</f>
        <v>225.36858911419409</v>
      </c>
      <c r="IA259" s="37">
        <f>IF(V$11="x",Toimenpiteet!$E$115,IA156*(Satokasvi!$H$11/1000)+(Satokasvi!$E$28-Satokasvi!$E$7)+IF(V$8="x",Toimenpiteet!$E$29,0)+IF(V$9="x",Toimenpiteet!$E$60,0)+IF(V$10="x",Toimenpiteet!$E$88,0))/(1+$C$13)^IA$61</f>
        <v>218.80445545067388</v>
      </c>
      <c r="IB259" s="37">
        <f>IF(W$11="x",Toimenpiteet!$E$115,IB156*(Satokasvi!$H$11/1000)+(Satokasvi!$E$28-Satokasvi!$E$7)+IF(W$8="x",Toimenpiteet!$E$29,0)+IF(W$9="x",Toimenpiteet!$E$60,0)+IF(W$10="x",Toimenpiteet!$E$88,0))/(1+$C$13)^IB$61</f>
        <v>212.43151014628535</v>
      </c>
      <c r="IC259" s="37">
        <f>IF(X$11="x",Toimenpiteet!$E$115,IC156*(Satokasvi!$H$11/1000)+(Satokasvi!$E$28-Satokasvi!$E$7)+IF(X$8="x",Toimenpiteet!$E$29,0)+IF(X$9="x",Toimenpiteet!$E$60,0)+IF(X$10="x",Toimenpiteet!$E$88,0))/(1+$C$13)^IC$61</f>
        <v>206.24418460804401</v>
      </c>
      <c r="ID259" s="37">
        <f>IF(Y$11="x",Toimenpiteet!$E$115,ID156*(Satokasvi!$H$11/1000)+(Satokasvi!$E$28-Satokasvi!$E$7)+IF(Y$8="x",Toimenpiteet!$E$29,0)+IF(Y$9="x",Toimenpiteet!$E$60,0)+IF(Y$10="x",Toimenpiteet!$E$88,0))/(1+$C$13)^ID$61</f>
        <v>200.23707243499416</v>
      </c>
      <c r="IE259" s="37">
        <f>IF(Z$11="x",Toimenpiteet!$E$115,IE156*(Satokasvi!$H$11/1000)+(Satokasvi!$E$28-Satokasvi!$E$7)+IF(Z$8="x",Toimenpiteet!$E$29,0)+IF(Z$9="x",Toimenpiteet!$E$60,0)+IF(Z$10="x",Toimenpiteet!$E$88,0))/(1+$C$13)^IE$61</f>
        <v>194.40492469416913</v>
      </c>
      <c r="IF259" s="37">
        <f>IF(AA$11="x",Toimenpiteet!$E$115,IF156*(Satokasvi!$H$11/1000)+(Satokasvi!$E$28-Satokasvi!$E$7)+IF(AA$8="x",Toimenpiteet!$E$29,0)+IF(AA$9="x",Toimenpiteet!$E$60,0)+IF(AA$10="x",Toimenpiteet!$E$88,0))/(1+$C$13)^IF$61</f>
        <v>188.74264533414478</v>
      </c>
      <c r="IH259" s="15">
        <f t="shared" si="194"/>
        <v>365.0665228335132</v>
      </c>
      <c r="II259" s="15">
        <f t="shared" si="195"/>
        <v>721.5074203244626</v>
      </c>
      <c r="IJ259" s="15">
        <f t="shared" si="196"/>
        <v>1069.5154568951502</v>
      </c>
      <c r="IK259" s="15">
        <f t="shared" si="197"/>
        <v>1409.2794854036499</v>
      </c>
      <c r="IL259" s="15">
        <f t="shared" si="198"/>
        <v>1740.9845114728566</v>
      </c>
      <c r="IM259" s="15">
        <f t="shared" si="199"/>
        <v>2064.8117573905365</v>
      </c>
      <c r="IN259" s="15">
        <f t="shared" si="200"/>
        <v>2380.9387255507904</v>
      </c>
      <c r="IO259" s="15">
        <f t="shared" si="201"/>
        <v>2689.5392614094421</v>
      </c>
      <c r="IP259" s="15">
        <f t="shared" si="202"/>
        <v>2990.7836159278399</v>
      </c>
      <c r="IQ259" s="15">
        <f t="shared" si="203"/>
        <v>3284.8385074814719</v>
      </c>
      <c r="IR259" s="15">
        <f t="shared" si="204"/>
        <v>3570.3286934558719</v>
      </c>
      <c r="IS259" s="15">
        <f t="shared" si="205"/>
        <v>3847.5036312950951</v>
      </c>
      <c r="IT259" s="15">
        <f t="shared" si="206"/>
        <v>4116.6055126923993</v>
      </c>
      <c r="IU259" s="15">
        <f t="shared" si="207"/>
        <v>4377.8694752140536</v>
      </c>
      <c r="IV259" s="15">
        <f t="shared" si="208"/>
        <v>4631.5238077593494</v>
      </c>
      <c r="IW259" s="15">
        <f t="shared" si="209"/>
        <v>4877.790150036335</v>
      </c>
      <c r="IX259" s="15">
        <f t="shared" si="210"/>
        <v>5116.8836862275839</v>
      </c>
      <c r="IY259" s="15">
        <f t="shared" si="211"/>
        <v>5349.0133330152039</v>
      </c>
      <c r="IZ259" s="15">
        <f t="shared" si="212"/>
        <v>5574.3819221293979</v>
      </c>
      <c r="JA259" s="15">
        <f t="shared" si="213"/>
        <v>5793.1863775800721</v>
      </c>
      <c r="JB259" s="15">
        <f t="shared" si="214"/>
        <v>6005.6178877263574</v>
      </c>
      <c r="JC259" s="15">
        <f t="shared" si="215"/>
        <v>6211.8620723344011</v>
      </c>
      <c r="JD259" s="15">
        <f t="shared" si="216"/>
        <v>6412.099144769395</v>
      </c>
      <c r="JE259" s="15">
        <f t="shared" si="217"/>
        <v>6606.5040694635645</v>
      </c>
      <c r="JF259" s="15">
        <f t="shared" si="218"/>
        <v>6795.2467147977095</v>
      </c>
    </row>
    <row r="260" spans="214:266" x14ac:dyDescent="0.35">
      <c r="HF260" s="76">
        <f t="shared" si="219"/>
        <v>0.27777777777777773</v>
      </c>
      <c r="HG260" s="76">
        <f>$HG$74</f>
        <v>5.5555555555555566E-2</v>
      </c>
      <c r="HH260" s="37">
        <f>IF(C$11="x",Toimenpiteet!$E$115,HH157*(Satokasvi!$H$11/1000)+(Satokasvi!$E$28-Satokasvi!$E$7)+IF(C$8="x",Toimenpiteet!$E$29,0)+IF(C$9="x",Toimenpiteet!$E$60,0)+IF(C$10="x",Toimenpiteet!$E$88,0))/(1+$C$13)^HH$61</f>
        <v>366.44492388828951</v>
      </c>
      <c r="HI260" s="37">
        <f>IF(D$11="x",Toimenpiteet!$E$115,HI157*(Satokasvi!$H$11/1000)+(Satokasvi!$E$28-Satokasvi!$E$7)+IF(D$8="x",Toimenpiteet!$E$29,0)+IF(D$9="x",Toimenpiteet!$E$60,0)+IF(D$10="x",Toimenpiteet!$E$88,0))/(1+$C$13)^HI$61</f>
        <v>359.11740439342788</v>
      </c>
      <c r="HJ260" s="37">
        <f>IF(E$11="x",Toimenpiteet!$E$115,HJ157*(Satokasvi!$H$11/1000)+(Satokasvi!$E$28-Satokasvi!$E$7)+IF(E$8="x",Toimenpiteet!$E$29,0)+IF(E$9="x",Toimenpiteet!$E$60,0)+IF(E$10="x",Toimenpiteet!$E$88,0))/(1+$C$13)^HJ$61</f>
        <v>351.9058621568214</v>
      </c>
      <c r="HK260" s="37">
        <f>IF(F$11="x",Toimenpiteet!$E$115,HK157*(Satokasvi!$H$11/1000)+(Satokasvi!$E$28-Satokasvi!$E$7)+IF(F$8="x",Toimenpiteet!$E$29,0)+IF(F$9="x",Toimenpiteet!$E$60,0)+IF(F$10="x",Toimenpiteet!$E$88,0))/(1+$C$13)^HK$61</f>
        <v>344.80975742258863</v>
      </c>
      <c r="HL260" s="37">
        <f>IF(G$11="x",Toimenpiteet!$E$115,HL157*(Satokasvi!$H$11/1000)+(Satokasvi!$E$28-Satokasvi!$E$7)+IF(G$8="x",Toimenpiteet!$E$29,0)+IF(G$9="x",Toimenpiteet!$E$60,0)+IF(G$10="x",Toimenpiteet!$E$88,0))/(1+$C$13)^HL$61</f>
        <v>337.82848348921783</v>
      </c>
      <c r="HM260" s="37">
        <f>IF(H$11="x",Toimenpiteet!$E$115,HM157*(Satokasvi!$H$11/1000)+(Satokasvi!$E$28-Satokasvi!$E$7)+IF(H$8="x",Toimenpiteet!$E$29,0)+IF(H$9="x",Toimenpiteet!$E$60,0)+IF(H$10="x",Toimenpiteet!$E$88,0))/(1+$C$13)^HM$61</f>
        <v>330.96137106720715</v>
      </c>
      <c r="HN260" s="37">
        <f>IF(I$11="x",Toimenpiteet!$E$115,HN157*(Satokasvi!$H$11/1000)+(Satokasvi!$E$28-Satokasvi!$E$7)+IF(I$8="x",Toimenpiteet!$E$29,0)+IF(I$9="x",Toimenpiteet!$E$60,0)+IF(I$10="x",Toimenpiteet!$E$88,0))/(1+$C$13)^HN$61</f>
        <v>324.20769243965401</v>
      </c>
      <c r="HO260" s="37">
        <f>IF(J$11="x",Toimenpiteet!$E$115,HO157*(Satokasvi!$H$11/1000)+(Satokasvi!$E$28-Satokasvi!$E$7)+IF(J$8="x",Toimenpiteet!$E$29,0)+IF(J$9="x",Toimenpiteet!$E$60,0)+IF(J$10="x",Toimenpiteet!$E$88,0))/(1+$C$13)^HO$61</f>
        <v>317.56666543357534</v>
      </c>
      <c r="HP260" s="37">
        <f>IF(K$11="x",Toimenpiteet!$E$115,HP157*(Satokasvi!$H$11/1000)+(Satokasvi!$E$28-Satokasvi!$E$7)+IF(K$8="x",Toimenpiteet!$E$29,0)+IF(K$9="x",Toimenpiteet!$E$60,0)+IF(K$10="x",Toimenpiteet!$E$88,0))/(1+$C$13)^HP$61</f>
        <v>311.03745720945528</v>
      </c>
      <c r="HQ260" s="37">
        <f>IF(L$11="x",Toimenpiteet!$E$115,HQ157*(Satokasvi!$H$11/1000)+(Satokasvi!$E$28-Satokasvi!$E$7)+IF(L$8="x",Toimenpiteet!$E$29,0)+IF(L$9="x",Toimenpiteet!$E$60,0)+IF(L$10="x",Toimenpiteet!$E$88,0))/(1+$C$13)^HQ$61</f>
        <v>304.61918787623966</v>
      </c>
      <c r="HR260" s="37">
        <f>IF(M$11="x",Toimenpiteet!$E$115,HR157*(Satokasvi!$H$11/1000)+(Satokasvi!$E$28-Satokasvi!$E$7)+IF(M$8="x",Toimenpiteet!$E$29,0)+IF(M$9="x",Toimenpiteet!$E$60,0)+IF(M$10="x",Toimenpiteet!$E$88,0))/(1+$C$13)^HR$61</f>
        <v>295.74678434586372</v>
      </c>
      <c r="HS260" s="37">
        <f>IF(N$11="x",Toimenpiteet!$E$115,HS157*(Satokasvi!$H$11/1000)+(Satokasvi!$E$28-Satokasvi!$E$7)+IF(N$8="x",Toimenpiteet!$E$29,0)+IF(N$9="x",Toimenpiteet!$E$60,0)+IF(N$10="x",Toimenpiteet!$E$88,0))/(1+$C$13)^HS$61</f>
        <v>287.13280033579008</v>
      </c>
      <c r="HT260" s="37">
        <f>IF(O$11="x",Toimenpiteet!$E$115,HT157*(Satokasvi!$H$11/1000)+(Satokasvi!$E$28-Satokasvi!$E$7)+IF(O$8="x",Toimenpiteet!$E$29,0)+IF(O$9="x",Toimenpiteet!$E$60,0)+IF(O$10="x",Toimenpiteet!$E$88,0))/(1+$C$13)^HT$61</f>
        <v>278.76970906387385</v>
      </c>
      <c r="HU260" s="37">
        <f>IF(P$11="x",Toimenpiteet!$E$115,HU157*(Satokasvi!$H$11/1000)+(Satokasvi!$E$28-Satokasvi!$E$7)+IF(P$8="x",Toimenpiteet!$E$29,0)+IF(P$9="x",Toimenpiteet!$E$60,0)+IF(P$10="x",Toimenpiteet!$E$88,0))/(1+$C$13)^HU$61</f>
        <v>270.65020297463479</v>
      </c>
      <c r="HV260" s="37">
        <f>IF(Q$11="x",Toimenpiteet!$E$115,HV157*(Satokasvi!$H$11/1000)+(Satokasvi!$E$28-Satokasvi!$E$7)+IF(Q$8="x",Toimenpiteet!$E$29,0)+IF(Q$9="x",Toimenpiteet!$E$60,0)+IF(Q$10="x",Toimenpiteet!$E$88,0))/(1+$C$13)^HV$61</f>
        <v>262.76718735401437</v>
      </c>
      <c r="HW260" s="37">
        <f>IF(R$11="x",Toimenpiteet!$E$115,HW157*(Satokasvi!$H$11/1000)+(Satokasvi!$E$28-Satokasvi!$E$7)+IF(R$8="x",Toimenpiteet!$E$29,0)+IF(R$9="x",Toimenpiteet!$E$60,0)+IF(R$10="x",Toimenpiteet!$E$88,0))/(1+$C$13)^HW$61</f>
        <v>255.11377413011107</v>
      </c>
      <c r="HX260" s="37">
        <f>IF(S$11="x",Toimenpiteet!$E$115,HX157*(Satokasvi!$H$11/1000)+(Satokasvi!$E$28-Satokasvi!$E$7)+IF(S$8="x",Toimenpiteet!$E$29,0)+IF(S$9="x",Toimenpiteet!$E$60,0)+IF(S$10="x",Toimenpiteet!$E$88,0))/(1+$C$13)^HX$61</f>
        <v>247.68327585447676</v>
      </c>
      <c r="HY260" s="37">
        <f>IF(T$11="x",Toimenpiteet!$E$115,HY157*(Satokasvi!$H$11/1000)+(Satokasvi!$E$28-Satokasvi!$E$7)+IF(T$8="x",Toimenpiteet!$E$29,0)+IF(T$9="x",Toimenpiteet!$E$60,0)+IF(T$10="x",Toimenpiteet!$E$88,0))/(1+$C$13)^HY$61</f>
        <v>240.46919985871529</v>
      </c>
      <c r="HZ260" s="37">
        <f>IF(U$11="x",Toimenpiteet!$E$115,HZ157*(Satokasvi!$H$11/1000)+(Satokasvi!$E$28-Satokasvi!$E$7)+IF(U$8="x",Toimenpiteet!$E$29,0)+IF(U$9="x",Toimenpiteet!$E$60,0)+IF(U$10="x",Toimenpiteet!$E$88,0))/(1+$C$13)^HZ$61</f>
        <v>233.46524258127701</v>
      </c>
      <c r="IA260" s="37">
        <f>IF(V$11="x",Toimenpiteet!$E$115,IA157*(Satokasvi!$H$11/1000)+(Satokasvi!$E$28-Satokasvi!$E$7)+IF(V$8="x",Toimenpiteet!$E$29,0)+IF(V$9="x",Toimenpiteet!$E$60,0)+IF(V$10="x",Toimenpiteet!$E$88,0))/(1+$C$13)^IA$61</f>
        <v>226.66528405949222</v>
      </c>
      <c r="IB260" s="37">
        <f>IF(W$11="x",Toimenpiteet!$E$115,IB157*(Satokasvi!$H$11/1000)+(Satokasvi!$E$28-Satokasvi!$E$7)+IF(W$8="x",Toimenpiteet!$E$29,0)+IF(W$9="x",Toimenpiteet!$E$60,0)+IF(W$10="x",Toimenpiteet!$E$88,0))/(1+$C$13)^IB$61</f>
        <v>220.06338258203132</v>
      </c>
      <c r="IC260" s="37">
        <f>IF(X$11="x",Toimenpiteet!$E$115,IC157*(Satokasvi!$H$11/1000)+(Satokasvi!$E$28-Satokasvi!$E$7)+IF(X$8="x",Toimenpiteet!$E$29,0)+IF(X$9="x",Toimenpiteet!$E$60,0)+IF(X$10="x",Toimenpiteet!$E$88,0))/(1+$C$13)^IC$61</f>
        <v>213.65376949711776</v>
      </c>
      <c r="ID260" s="37">
        <f>IF(Y$11="x",Toimenpiteet!$E$115,ID157*(Satokasvi!$H$11/1000)+(Satokasvi!$E$28-Satokasvi!$E$7)+IF(Y$8="x",Toimenpiteet!$E$29,0)+IF(Y$9="x",Toimenpiteet!$E$60,0)+IF(Y$10="x",Toimenpiteet!$E$88,0))/(1+$C$13)^ID$61</f>
        <v>207.430844171959</v>
      </c>
      <c r="IE260" s="37">
        <f>IF(Z$11="x",Toimenpiteet!$E$115,IE157*(Satokasvi!$H$11/1000)+(Satokasvi!$E$28-Satokasvi!$E$7)+IF(Z$8="x",Toimenpiteet!$E$29,0)+IF(Z$9="x",Toimenpiteet!$E$60,0)+IF(Z$10="x",Toimenpiteet!$E$88,0))/(1+$C$13)^IE$61</f>
        <v>201.38916909898933</v>
      </c>
      <c r="IF260" s="37">
        <f>IF(AA$11="x",Toimenpiteet!$E$115,IF157*(Satokasvi!$H$11/1000)+(Satokasvi!$E$28-Satokasvi!$E$7)+IF(AA$8="x",Toimenpiteet!$E$29,0)+IF(AA$9="x",Toimenpiteet!$E$60,0)+IF(AA$10="x",Toimenpiteet!$E$88,0))/(1+$C$13)^IF$61</f>
        <v>195.52346514464983</v>
      </c>
      <c r="IH260" s="15">
        <f t="shared" si="194"/>
        <v>366.44492388828951</v>
      </c>
      <c r="II260" s="15">
        <f t="shared" si="195"/>
        <v>725.56232828171733</v>
      </c>
      <c r="IJ260" s="15">
        <f t="shared" si="196"/>
        <v>1077.4681904385388</v>
      </c>
      <c r="IK260" s="15">
        <f t="shared" si="197"/>
        <v>1422.2779478611274</v>
      </c>
      <c r="IL260" s="15">
        <f t="shared" si="198"/>
        <v>1760.1064313503452</v>
      </c>
      <c r="IM260" s="15">
        <f t="shared" si="199"/>
        <v>2091.0678024175522</v>
      </c>
      <c r="IN260" s="15">
        <f t="shared" si="200"/>
        <v>2415.2754948572065</v>
      </c>
      <c r="IO260" s="15">
        <f t="shared" si="201"/>
        <v>2732.842160290782</v>
      </c>
      <c r="IP260" s="15">
        <f t="shared" si="202"/>
        <v>3043.8796175002371</v>
      </c>
      <c r="IQ260" s="15">
        <f t="shared" si="203"/>
        <v>3348.4988053764769</v>
      </c>
      <c r="IR260" s="15">
        <f t="shared" si="204"/>
        <v>3644.2455897223408</v>
      </c>
      <c r="IS260" s="15">
        <f t="shared" si="205"/>
        <v>3931.3783900581311</v>
      </c>
      <c r="IT260" s="15">
        <f t="shared" si="206"/>
        <v>4210.1480991220051</v>
      </c>
      <c r="IU260" s="15">
        <f t="shared" si="207"/>
        <v>4480.7983020966403</v>
      </c>
      <c r="IV260" s="15">
        <f t="shared" si="208"/>
        <v>4743.5654894506551</v>
      </c>
      <c r="IW260" s="15">
        <f t="shared" si="209"/>
        <v>4998.679263580766</v>
      </c>
      <c r="IX260" s="15">
        <f t="shared" si="210"/>
        <v>5246.362539435243</v>
      </c>
      <c r="IY260" s="15">
        <f t="shared" si="211"/>
        <v>5486.831739293958</v>
      </c>
      <c r="IZ260" s="15">
        <f t="shared" si="212"/>
        <v>5720.2969818752354</v>
      </c>
      <c r="JA260" s="15">
        <f t="shared" si="213"/>
        <v>5946.9622659347278</v>
      </c>
      <c r="JB260" s="15">
        <f t="shared" si="214"/>
        <v>6167.0256485167592</v>
      </c>
      <c r="JC260" s="15">
        <f t="shared" si="215"/>
        <v>6380.6794180138768</v>
      </c>
      <c r="JD260" s="15">
        <f t="shared" si="216"/>
        <v>6588.1102621858354</v>
      </c>
      <c r="JE260" s="15">
        <f t="shared" si="217"/>
        <v>6789.4994312848248</v>
      </c>
      <c r="JF260" s="15">
        <f t="shared" si="218"/>
        <v>6985.0228964294747</v>
      </c>
    </row>
    <row r="261" spans="214:266" x14ac:dyDescent="0.35">
      <c r="HF261" s="76">
        <f t="shared" si="219"/>
        <v>0.27777777777777773</v>
      </c>
      <c r="HG261" s="76">
        <f>$HG$75</f>
        <v>7.7777777777777793E-2</v>
      </c>
      <c r="HH261" s="37">
        <f>IF(C$11="x",Toimenpiteet!$E$115,HH158*(Satokasvi!$H$11/1000)+(Satokasvi!$E$28-Satokasvi!$E$7)+IF(C$8="x",Toimenpiteet!$E$29,0)+IF(C$9="x",Toimenpiteet!$E$60,0)+IF(C$10="x",Toimenpiteet!$E$88,0))/(1+$C$13)^HH$61</f>
        <v>367.8233249430661</v>
      </c>
      <c r="HI261" s="37">
        <f>IF(D$11="x",Toimenpiteet!$E$115,HI158*(Satokasvi!$H$11/1000)+(Satokasvi!$E$28-Satokasvi!$E$7)+IF(D$8="x",Toimenpiteet!$E$29,0)+IF(D$9="x",Toimenpiteet!$E$60,0)+IF(D$10="x",Toimenpiteet!$E$88,0))/(1+$C$13)^HI$61</f>
        <v>361.79391129590658</v>
      </c>
      <c r="HJ261" s="37">
        <f>IF(E$11="x",Toimenpiteet!$E$115,HJ158*(Satokasvi!$H$11/1000)+(Satokasvi!$E$28-Satokasvi!$E$7)+IF(E$8="x",Toimenpiteet!$E$29,0)+IF(E$9="x",Toimenpiteet!$E$60,0)+IF(E$10="x",Toimenpiteet!$E$88,0))/(1+$C$13)^HJ$61</f>
        <v>355.80368774295539</v>
      </c>
      <c r="HK261" s="37">
        <f>IF(F$11="x",Toimenpiteet!$E$115,HK158*(Satokasvi!$H$11/1000)+(Satokasvi!$E$28-Satokasvi!$E$7)+IF(F$8="x",Toimenpiteet!$E$29,0)+IF(F$9="x",Toimenpiteet!$E$60,0)+IF(F$10="x",Toimenpiteet!$E$88,0))/(1+$C$13)^HK$61</f>
        <v>349.8554863366777</v>
      </c>
      <c r="HL261" s="37">
        <f>IF(G$11="x",Toimenpiteet!$E$115,HL158*(Satokasvi!$H$11/1000)+(Satokasvi!$E$28-Satokasvi!$E$7)+IF(G$8="x",Toimenpiteet!$E$29,0)+IF(G$9="x",Toimenpiteet!$E$60,0)+IF(G$10="x",Toimenpiteet!$E$88,0))/(1+$C$13)^HL$61</f>
        <v>343.95194090922894</v>
      </c>
      <c r="HM261" s="37">
        <f>IF(H$11="x",Toimenpiteet!$E$115,HM158*(Satokasvi!$H$11/1000)+(Satokasvi!$E$28-Satokasvi!$E$7)+IF(H$8="x",Toimenpiteet!$E$29,0)+IF(H$9="x",Toimenpiteet!$E$60,0)+IF(H$10="x",Toimenpiteet!$E$88,0))/(1+$C$13)^HM$61</f>
        <v>338.09549621673455</v>
      </c>
      <c r="HN261" s="37">
        <f>IF(I$11="x",Toimenpiteet!$E$115,HN158*(Satokasvi!$H$11/1000)+(Satokasvi!$E$28-Satokasvi!$E$7)+IF(I$8="x",Toimenpiteet!$E$29,0)+IF(I$9="x",Toimenpiteet!$E$60,0)+IF(I$10="x",Toimenpiteet!$E$88,0))/(1+$C$13)^HN$61</f>
        <v>332.28841671905394</v>
      </c>
      <c r="HO261" s="37">
        <f>IF(J$11="x",Toimenpiteet!$E$115,HO158*(Satokasvi!$H$11/1000)+(Satokasvi!$E$28-Satokasvi!$E$7)+IF(J$8="x",Toimenpiteet!$E$29,0)+IF(J$9="x",Toimenpiteet!$E$60,0)+IF(J$10="x",Toimenpiteet!$E$88,0))/(1+$C$13)^HO$61</f>
        <v>326.53279500849902</v>
      </c>
      <c r="HP261" s="37">
        <f>IF(K$11="x",Toimenpiteet!$E$115,HP158*(Satokasvi!$H$11/1000)+(Satokasvi!$E$28-Satokasvi!$E$7)+IF(K$8="x",Toimenpiteet!$E$29,0)+IF(K$9="x",Toimenpiteet!$E$60,0)+IF(K$10="x",Toimenpiteet!$E$88,0))/(1+$C$13)^HP$61</f>
        <v>320.83055990051281</v>
      </c>
      <c r="HQ261" s="37">
        <f>IF(L$11="x",Toimenpiteet!$E$115,HQ158*(Satokasvi!$H$11/1000)+(Satokasvi!$E$28-Satokasvi!$E$7)+IF(L$8="x",Toimenpiteet!$E$29,0)+IF(L$9="x",Toimenpiteet!$E$60,0)+IF(L$10="x",Toimenpiteet!$E$88,0))/(1+$C$13)^HQ$61</f>
        <v>315.18348419884745</v>
      </c>
      <c r="HR261" s="37">
        <f>IF(M$11="x",Toimenpiteet!$E$115,HR158*(Satokasvi!$H$11/1000)+(Satokasvi!$E$28-Satokasvi!$E$7)+IF(M$8="x",Toimenpiteet!$E$29,0)+IF(M$9="x",Toimenpiteet!$E$60,0)+IF(M$10="x",Toimenpiteet!$E$88,0))/(1+$C$13)^HR$61</f>
        <v>306.00338271732761</v>
      </c>
      <c r="HS261" s="37">
        <f>IF(N$11="x",Toimenpiteet!$E$115,HS158*(Satokasvi!$H$11/1000)+(Satokasvi!$E$28-Satokasvi!$E$7)+IF(N$8="x",Toimenpiteet!$E$29,0)+IF(N$9="x",Toimenpiteet!$E$60,0)+IF(N$10="x",Toimenpiteet!$E$88,0))/(1+$C$13)^HS$61</f>
        <v>297.09066283235694</v>
      </c>
      <c r="HT261" s="37">
        <f>IF(O$11="x",Toimenpiteet!$E$115,HT158*(Satokasvi!$H$11/1000)+(Satokasvi!$E$28-Satokasvi!$E$7)+IF(O$8="x",Toimenpiteet!$E$29,0)+IF(O$9="x",Toimenpiteet!$E$60,0)+IF(O$10="x",Toimenpiteet!$E$88,0))/(1+$C$13)^HT$61</f>
        <v>288.43753673044364</v>
      </c>
      <c r="HU261" s="37">
        <f>IF(P$11="x",Toimenpiteet!$E$115,HU158*(Satokasvi!$H$11/1000)+(Satokasvi!$E$28-Satokasvi!$E$7)+IF(P$8="x",Toimenpiteet!$E$29,0)+IF(P$9="x",Toimenpiteet!$E$60,0)+IF(P$10="x",Toimenpiteet!$E$88,0))/(1+$C$13)^HU$61</f>
        <v>280.03644342761515</v>
      </c>
      <c r="HV261" s="37">
        <f>IF(Q$11="x",Toimenpiteet!$E$115,HV158*(Satokasvi!$H$11/1000)+(Satokasvi!$E$28-Satokasvi!$E$7)+IF(Q$8="x",Toimenpiteet!$E$29,0)+IF(Q$9="x",Toimenpiteet!$E$60,0)+IF(Q$10="x",Toimenpiteet!$E$88,0))/(1+$C$13)^HV$61</f>
        <v>271.88004216273316</v>
      </c>
      <c r="HW261" s="37">
        <f>IF(R$11="x",Toimenpiteet!$E$115,HW158*(Satokasvi!$H$11/1000)+(Satokasvi!$E$28-Satokasvi!$E$7)+IF(R$8="x",Toimenpiteet!$E$29,0)+IF(R$9="x",Toimenpiteet!$E$60,0)+IF(R$10="x",Toimenpiteet!$E$88,0))/(1+$C$13)^HW$61</f>
        <v>263.96120598323608</v>
      </c>
      <c r="HX261" s="37">
        <f>IF(S$11="x",Toimenpiteet!$E$115,HX158*(Satokasvi!$H$11/1000)+(Satokasvi!$E$28-Satokasvi!$E$7)+IF(S$8="x",Toimenpiteet!$E$29,0)+IF(S$9="x",Toimenpiteet!$E$60,0)+IF(S$10="x",Toimenpiteet!$E$88,0))/(1+$C$13)^HX$61</f>
        <v>256.27301551770495</v>
      </c>
      <c r="HY261" s="37">
        <f>IF(T$11="x",Toimenpiteet!$E$115,HY158*(Satokasvi!$H$11/1000)+(Satokasvi!$E$28-Satokasvi!$E$7)+IF(T$8="x",Toimenpiteet!$E$29,0)+IF(T$9="x",Toimenpiteet!$E$60,0)+IF(T$10="x",Toimenpiteet!$E$88,0))/(1+$C$13)^HY$61</f>
        <v>248.80875292981062</v>
      </c>
      <c r="HZ261" s="37">
        <f>IF(U$11="x",Toimenpiteet!$E$115,HZ158*(Satokasvi!$H$11/1000)+(Satokasvi!$E$28-Satokasvi!$E$7)+IF(U$8="x",Toimenpiteet!$E$29,0)+IF(U$9="x",Toimenpiteet!$E$60,0)+IF(U$10="x",Toimenpiteet!$E$88,0))/(1+$C$13)^HZ$61</f>
        <v>241.56189604835984</v>
      </c>
      <c r="IA261" s="37">
        <f>IF(V$11="x",Toimenpiteet!$E$115,IA158*(Satokasvi!$H$11/1000)+(Satokasvi!$E$28-Satokasvi!$E$7)+IF(V$8="x",Toimenpiteet!$E$29,0)+IF(V$9="x",Toimenpiteet!$E$60,0)+IF(V$10="x",Toimenpiteet!$E$88,0))/(1+$C$13)^IA$61</f>
        <v>234.52611266831053</v>
      </c>
      <c r="IB261" s="37">
        <f>IF(W$11="x",Toimenpiteet!$E$115,IB158*(Satokasvi!$H$11/1000)+(Satokasvi!$E$28-Satokasvi!$E$7)+IF(W$8="x",Toimenpiteet!$E$29,0)+IF(W$9="x",Toimenpiteet!$E$60,0)+IF(W$10="x",Toimenpiteet!$E$88,0))/(1+$C$13)^IB$61</f>
        <v>227.69525501777724</v>
      </c>
      <c r="IC261" s="37">
        <f>IF(X$11="x",Toimenpiteet!$E$115,IC158*(Satokasvi!$H$11/1000)+(Satokasvi!$E$28-Satokasvi!$E$7)+IF(X$8="x",Toimenpiteet!$E$29,0)+IF(X$9="x",Toimenpiteet!$E$60,0)+IF(X$10="x",Toimenpiteet!$E$88,0))/(1+$C$13)^IC$61</f>
        <v>221.06335438619149</v>
      </c>
      <c r="ID261" s="37">
        <f>IF(Y$11="x",Toimenpiteet!$E$115,ID158*(Satokasvi!$H$11/1000)+(Satokasvi!$E$28-Satokasvi!$E$7)+IF(Y$8="x",Toimenpiteet!$E$29,0)+IF(Y$9="x",Toimenpiteet!$E$60,0)+IF(Y$10="x",Toimenpiteet!$E$88,0))/(1+$C$13)^ID$61</f>
        <v>214.62461590892374</v>
      </c>
      <c r="IE261" s="37">
        <f>IF(Z$11="x",Toimenpiteet!$E$115,IE158*(Satokasvi!$H$11/1000)+(Satokasvi!$E$28-Satokasvi!$E$7)+IF(Z$8="x",Toimenpiteet!$E$29,0)+IF(Z$9="x",Toimenpiteet!$E$60,0)+IF(Z$10="x",Toimenpiteet!$E$88,0))/(1+$C$13)^IE$61</f>
        <v>208.3734135038095</v>
      </c>
      <c r="IF261" s="37">
        <f>IF(AA$11="x",Toimenpiteet!$E$115,IF158*(Satokasvi!$H$11/1000)+(Satokasvi!$E$28-Satokasvi!$E$7)+IF(AA$8="x",Toimenpiteet!$E$29,0)+IF(AA$9="x",Toimenpiteet!$E$60,0)+IF(AA$10="x",Toimenpiteet!$E$88,0))/(1+$C$13)^IF$61</f>
        <v>202.30428495515486</v>
      </c>
      <c r="IH261" s="15">
        <f t="shared" si="194"/>
        <v>367.8233249430661</v>
      </c>
      <c r="II261" s="15">
        <f t="shared" si="195"/>
        <v>729.61723623897274</v>
      </c>
      <c r="IJ261" s="15">
        <f t="shared" si="196"/>
        <v>1085.4209239819281</v>
      </c>
      <c r="IK261" s="15">
        <f t="shared" si="197"/>
        <v>1435.2764103186059</v>
      </c>
      <c r="IL261" s="15">
        <f t="shared" si="198"/>
        <v>1779.228351227835</v>
      </c>
      <c r="IM261" s="15">
        <f t="shared" si="199"/>
        <v>2117.3238474445698</v>
      </c>
      <c r="IN261" s="15">
        <f t="shared" si="200"/>
        <v>2449.6122641636239</v>
      </c>
      <c r="IO261" s="15">
        <f t="shared" si="201"/>
        <v>2776.1450591721227</v>
      </c>
      <c r="IP261" s="15">
        <f t="shared" si="202"/>
        <v>3096.9756190726357</v>
      </c>
      <c r="IQ261" s="15">
        <f t="shared" si="203"/>
        <v>3412.1591032714832</v>
      </c>
      <c r="IR261" s="15">
        <f t="shared" si="204"/>
        <v>3718.1624859888107</v>
      </c>
      <c r="IS261" s="15">
        <f t="shared" si="205"/>
        <v>4015.2531488211675</v>
      </c>
      <c r="IT261" s="15">
        <f t="shared" si="206"/>
        <v>4303.6906855516108</v>
      </c>
      <c r="IU261" s="15">
        <f t="shared" si="207"/>
        <v>4583.7271289792261</v>
      </c>
      <c r="IV261" s="15">
        <f t="shared" si="208"/>
        <v>4855.607171141959</v>
      </c>
      <c r="IW261" s="15">
        <f t="shared" si="209"/>
        <v>5119.5683771251952</v>
      </c>
      <c r="IX261" s="15">
        <f t="shared" si="210"/>
        <v>5375.8413926429002</v>
      </c>
      <c r="IY261" s="15">
        <f t="shared" si="211"/>
        <v>5624.6501455727112</v>
      </c>
      <c r="IZ261" s="15">
        <f t="shared" si="212"/>
        <v>5866.212041621071</v>
      </c>
      <c r="JA261" s="15">
        <f t="shared" si="213"/>
        <v>6100.7381542893818</v>
      </c>
      <c r="JB261" s="15">
        <f t="shared" si="214"/>
        <v>6328.4334093071593</v>
      </c>
      <c r="JC261" s="15">
        <f t="shared" si="215"/>
        <v>6549.4967636933507</v>
      </c>
      <c r="JD261" s="15">
        <f t="shared" si="216"/>
        <v>6764.1213796022748</v>
      </c>
      <c r="JE261" s="15">
        <f t="shared" si="217"/>
        <v>6972.4947931060842</v>
      </c>
      <c r="JF261" s="15">
        <f t="shared" si="218"/>
        <v>7174.799078061239</v>
      </c>
    </row>
    <row r="262" spans="214:266" x14ac:dyDescent="0.35">
      <c r="HF262" s="76">
        <f t="shared" si="219"/>
        <v>0.27777777777777773</v>
      </c>
      <c r="HG262" s="76">
        <f>$HG$76</f>
        <v>0.10000000000000002</v>
      </c>
      <c r="HH262" s="37">
        <f>IF(C$11="x",Toimenpiteet!$E$115,HH159*(Satokasvi!$H$11/1000)+(Satokasvi!$E$28-Satokasvi!$E$7)+IF(C$8="x",Toimenpiteet!$E$29,0)+IF(C$9="x",Toimenpiteet!$E$60,0)+IF(C$10="x",Toimenpiteet!$E$88,0))/(1+$C$13)^HH$61</f>
        <v>369.20172599784252</v>
      </c>
      <c r="HI262" s="37">
        <f>IF(D$11="x",Toimenpiteet!$E$115,HI159*(Satokasvi!$H$11/1000)+(Satokasvi!$E$28-Satokasvi!$E$7)+IF(D$8="x",Toimenpiteet!$E$29,0)+IF(D$9="x",Toimenpiteet!$E$60,0)+IF(D$10="x",Toimenpiteet!$E$88,0))/(1+$C$13)^HI$61</f>
        <v>364.47041819838512</v>
      </c>
      <c r="HJ262" s="37">
        <f>IF(E$11="x",Toimenpiteet!$E$115,HJ159*(Satokasvi!$H$11/1000)+(Satokasvi!$E$28-Satokasvi!$E$7)+IF(E$8="x",Toimenpiteet!$E$29,0)+IF(E$9="x",Toimenpiteet!$E$60,0)+IF(E$10="x",Toimenpiteet!$E$88,0))/(1+$C$13)^HJ$61</f>
        <v>359.70151332908921</v>
      </c>
      <c r="HK262" s="37">
        <f>IF(F$11="x",Toimenpiteet!$E$115,HK159*(Satokasvi!$H$11/1000)+(Satokasvi!$E$28-Satokasvi!$E$7)+IF(F$8="x",Toimenpiteet!$E$29,0)+IF(F$9="x",Toimenpiteet!$E$60,0)+IF(F$10="x",Toimenpiteet!$E$88,0))/(1+$C$13)^HK$61</f>
        <v>354.90121525076688</v>
      </c>
      <c r="HL262" s="37">
        <f>IF(G$11="x",Toimenpiteet!$E$115,HL159*(Satokasvi!$H$11/1000)+(Satokasvi!$E$28-Satokasvi!$E$7)+IF(G$8="x",Toimenpiteet!$E$29,0)+IF(G$9="x",Toimenpiteet!$E$60,0)+IF(G$10="x",Toimenpiteet!$E$88,0))/(1+$C$13)^HL$61</f>
        <v>350.07539832923999</v>
      </c>
      <c r="HM262" s="37">
        <f>IF(H$11="x",Toimenpiteet!$E$115,HM159*(Satokasvi!$H$11/1000)+(Satokasvi!$E$28-Satokasvi!$E$7)+IF(H$8="x",Toimenpiteet!$E$29,0)+IF(H$9="x",Toimenpiteet!$E$60,0)+IF(H$10="x",Toimenpiteet!$E$88,0))/(1+$C$13)^HM$61</f>
        <v>345.22962136626205</v>
      </c>
      <c r="HN262" s="37">
        <f>IF(I$11="x",Toimenpiteet!$E$115,HN159*(Satokasvi!$H$11/1000)+(Satokasvi!$E$28-Satokasvi!$E$7)+IF(I$8="x",Toimenpiteet!$E$29,0)+IF(I$9="x",Toimenpiteet!$E$60,0)+IF(I$10="x",Toimenpiteet!$E$88,0))/(1+$C$13)^HN$61</f>
        <v>340.36914099845399</v>
      </c>
      <c r="HO262" s="37">
        <f>IF(J$11="x",Toimenpiteet!$E$115,HO159*(Satokasvi!$H$11/1000)+(Satokasvi!$E$28-Satokasvi!$E$7)+IF(J$8="x",Toimenpiteet!$E$29,0)+IF(J$9="x",Toimenpiteet!$E$60,0)+IF(J$10="x",Toimenpiteet!$E$88,0))/(1+$C$13)^HO$61</f>
        <v>335.49892458342271</v>
      </c>
      <c r="HP262" s="37">
        <f>IF(K$11="x",Toimenpiteet!$E$115,HP159*(Satokasvi!$H$11/1000)+(Satokasvi!$E$28-Satokasvi!$E$7)+IF(K$8="x",Toimenpiteet!$E$29,0)+IF(K$9="x",Toimenpiteet!$E$60,0)+IF(K$10="x",Toimenpiteet!$E$88,0))/(1+$C$13)^HP$61</f>
        <v>330.62366259157028</v>
      </c>
      <c r="HQ262" s="37">
        <f>IF(L$11="x",Toimenpiteet!$E$115,HQ159*(Satokasvi!$H$11/1000)+(Satokasvi!$E$28-Satokasvi!$E$7)+IF(L$8="x",Toimenpiteet!$E$29,0)+IF(L$9="x",Toimenpiteet!$E$60,0)+IF(L$10="x",Toimenpiteet!$E$88,0))/(1+$C$13)^HQ$61</f>
        <v>325.7477805214553</v>
      </c>
      <c r="HR262" s="37">
        <f>IF(M$11="x",Toimenpiteet!$E$115,HR159*(Satokasvi!$H$11/1000)+(Satokasvi!$E$28-Satokasvi!$E$7)+IF(M$8="x",Toimenpiteet!$E$29,0)+IF(M$9="x",Toimenpiteet!$E$60,0)+IF(M$10="x",Toimenpiteet!$E$88,0))/(1+$C$13)^HR$61</f>
        <v>316.25998108879151</v>
      </c>
      <c r="HS262" s="37">
        <f>IF(N$11="x",Toimenpiteet!$E$115,HS159*(Satokasvi!$H$11/1000)+(Satokasvi!$E$28-Satokasvi!$E$7)+IF(N$8="x",Toimenpiteet!$E$29,0)+IF(N$9="x",Toimenpiteet!$E$60,0)+IF(N$10="x",Toimenpiteet!$E$88,0))/(1+$C$13)^HS$61</f>
        <v>307.04852532892386</v>
      </c>
      <c r="HT262" s="37">
        <f>IF(O$11="x",Toimenpiteet!$E$115,HT159*(Satokasvi!$H$11/1000)+(Satokasvi!$E$28-Satokasvi!$E$7)+IF(O$8="x",Toimenpiteet!$E$29,0)+IF(O$9="x",Toimenpiteet!$E$60,0)+IF(O$10="x",Toimenpiteet!$E$88,0))/(1+$C$13)^HT$61</f>
        <v>298.10536439701349</v>
      </c>
      <c r="HU262" s="37">
        <f>IF(P$11="x",Toimenpiteet!$E$115,HU159*(Satokasvi!$H$11/1000)+(Satokasvi!$E$28-Satokasvi!$E$7)+IF(P$8="x",Toimenpiteet!$E$29,0)+IF(P$9="x",Toimenpiteet!$E$60,0)+IF(P$10="x",Toimenpiteet!$E$88,0))/(1+$C$13)^HU$61</f>
        <v>289.42268388059557</v>
      </c>
      <c r="HV262" s="37">
        <f>IF(Q$11="x",Toimenpiteet!$E$115,HV159*(Satokasvi!$H$11/1000)+(Satokasvi!$E$28-Satokasvi!$E$7)+IF(Q$8="x",Toimenpiteet!$E$29,0)+IF(Q$9="x",Toimenpiteet!$E$60,0)+IF(Q$10="x",Toimenpiteet!$E$88,0))/(1+$C$13)^HV$61</f>
        <v>280.99289697145201</v>
      </c>
      <c r="HW262" s="37">
        <f>IF(R$11="x",Toimenpiteet!$E$115,HW159*(Satokasvi!$H$11/1000)+(Satokasvi!$E$28-Satokasvi!$E$7)+IF(R$8="x",Toimenpiteet!$E$29,0)+IF(R$9="x",Toimenpiteet!$E$60,0)+IF(R$10="x",Toimenpiteet!$E$88,0))/(1+$C$13)^HW$61</f>
        <v>272.80863783636119</v>
      </c>
      <c r="HX262" s="37">
        <f>IF(S$11="x",Toimenpiteet!$E$115,HX159*(Satokasvi!$H$11/1000)+(Satokasvi!$E$28-Satokasvi!$E$7)+IF(S$8="x",Toimenpiteet!$E$29,0)+IF(S$9="x",Toimenpiteet!$E$60,0)+IF(S$10="x",Toimenpiteet!$E$88,0))/(1+$C$13)^HX$61</f>
        <v>264.86275518093322</v>
      </c>
      <c r="HY262" s="37">
        <f>IF(T$11="x",Toimenpiteet!$E$115,HY159*(Satokasvi!$H$11/1000)+(Satokasvi!$E$28-Satokasvi!$E$7)+IF(T$8="x",Toimenpiteet!$E$29,0)+IF(T$9="x",Toimenpiteet!$E$60,0)+IF(T$10="x",Toimenpiteet!$E$88,0))/(1+$C$13)^HY$61</f>
        <v>257.14830600090602</v>
      </c>
      <c r="HZ262" s="37">
        <f>IF(U$11="x",Toimenpiteet!$E$115,HZ159*(Satokasvi!$H$11/1000)+(Satokasvi!$E$28-Satokasvi!$E$7)+IF(U$8="x",Toimenpiteet!$E$29,0)+IF(U$9="x",Toimenpiteet!$E$60,0)+IF(U$10="x",Toimenpiteet!$E$88,0))/(1+$C$13)^HZ$61</f>
        <v>249.65854951544276</v>
      </c>
      <c r="IA262" s="37">
        <f>IF(V$11="x",Toimenpiteet!$E$115,IA159*(Satokasvi!$H$11/1000)+(Satokasvi!$E$28-Satokasvi!$E$7)+IF(V$8="x",Toimenpiteet!$E$29,0)+IF(V$9="x",Toimenpiteet!$E$60,0)+IF(V$10="x",Toimenpiteet!$E$88,0))/(1+$C$13)^IA$61</f>
        <v>242.3869412771289</v>
      </c>
      <c r="IB262" s="37">
        <f>IF(W$11="x",Toimenpiteet!$E$115,IB159*(Satokasvi!$H$11/1000)+(Satokasvi!$E$28-Satokasvi!$E$7)+IF(W$8="x",Toimenpiteet!$E$29,0)+IF(W$9="x",Toimenpiteet!$E$60,0)+IF(W$10="x",Toimenpiteet!$E$88,0))/(1+$C$13)^IB$61</f>
        <v>235.32712745352322</v>
      </c>
      <c r="IC262" s="37">
        <f>IF(X$11="x",Toimenpiteet!$E$115,IC159*(Satokasvi!$H$11/1000)+(Satokasvi!$E$28-Satokasvi!$E$7)+IF(X$8="x",Toimenpiteet!$E$29,0)+IF(X$9="x",Toimenpiteet!$E$60,0)+IF(X$10="x",Toimenpiteet!$E$88,0))/(1+$C$13)^IC$61</f>
        <v>228.47293927526525</v>
      </c>
      <c r="ID262" s="37">
        <f>IF(Y$11="x",Toimenpiteet!$E$115,ID159*(Satokasvi!$H$11/1000)+(Satokasvi!$E$28-Satokasvi!$E$7)+IF(Y$8="x",Toimenpiteet!$E$29,0)+IF(Y$9="x",Toimenpiteet!$E$60,0)+IF(Y$10="x",Toimenpiteet!$E$88,0))/(1+$C$13)^ID$61</f>
        <v>221.81838764588858</v>
      </c>
      <c r="IE262" s="37">
        <f>IF(Z$11="x",Toimenpiteet!$E$115,IE159*(Satokasvi!$H$11/1000)+(Satokasvi!$E$28-Satokasvi!$E$7)+IF(Z$8="x",Toimenpiteet!$E$29,0)+IF(Z$9="x",Toimenpiteet!$E$60,0)+IF(Z$10="x",Toimenpiteet!$E$88,0))/(1+$C$13)^IE$61</f>
        <v>215.3576579086297</v>
      </c>
      <c r="IF262" s="37">
        <f>IF(AA$11="x",Toimenpiteet!$E$115,IF159*(Satokasvi!$H$11/1000)+(Satokasvi!$E$28-Satokasvi!$E$7)+IF(AA$8="x",Toimenpiteet!$E$29,0)+IF(AA$9="x",Toimenpiteet!$E$60,0)+IF(AA$10="x",Toimenpiteet!$E$88,0))/(1+$C$13)^IF$61</f>
        <v>209.08510476565993</v>
      </c>
      <c r="IH262" s="15">
        <f t="shared" si="194"/>
        <v>369.20172599784252</v>
      </c>
      <c r="II262" s="15">
        <f t="shared" si="195"/>
        <v>733.67214419622769</v>
      </c>
      <c r="IJ262" s="15">
        <f t="shared" si="196"/>
        <v>1093.373657525317</v>
      </c>
      <c r="IK262" s="15">
        <f t="shared" si="197"/>
        <v>1448.2748727760838</v>
      </c>
      <c r="IL262" s="15">
        <f t="shared" si="198"/>
        <v>1798.3502711053238</v>
      </c>
      <c r="IM262" s="15">
        <f t="shared" si="199"/>
        <v>2143.5798924715859</v>
      </c>
      <c r="IN262" s="15">
        <f t="shared" si="200"/>
        <v>2483.9490334700399</v>
      </c>
      <c r="IO262" s="15">
        <f t="shared" si="201"/>
        <v>2819.4479580534626</v>
      </c>
      <c r="IP262" s="15">
        <f t="shared" si="202"/>
        <v>3150.0716206450329</v>
      </c>
      <c r="IQ262" s="15">
        <f t="shared" si="203"/>
        <v>3475.8194011664882</v>
      </c>
      <c r="IR262" s="15">
        <f t="shared" si="204"/>
        <v>3792.0793822552796</v>
      </c>
      <c r="IS262" s="15">
        <f t="shared" si="205"/>
        <v>4099.1279075842031</v>
      </c>
      <c r="IT262" s="15">
        <f t="shared" si="206"/>
        <v>4397.2332719812166</v>
      </c>
      <c r="IU262" s="15">
        <f t="shared" si="207"/>
        <v>4686.6559558618119</v>
      </c>
      <c r="IV262" s="15">
        <f t="shared" si="208"/>
        <v>4967.6488528332638</v>
      </c>
      <c r="IW262" s="15">
        <f t="shared" si="209"/>
        <v>5240.4574906696253</v>
      </c>
      <c r="IX262" s="15">
        <f t="shared" si="210"/>
        <v>5505.3202458505584</v>
      </c>
      <c r="IY262" s="15">
        <f t="shared" si="211"/>
        <v>5762.4685518514643</v>
      </c>
      <c r="IZ262" s="15">
        <f t="shared" si="212"/>
        <v>6012.1271013669075</v>
      </c>
      <c r="JA262" s="15">
        <f t="shared" si="213"/>
        <v>6254.5140426440366</v>
      </c>
      <c r="JB262" s="15">
        <f t="shared" si="214"/>
        <v>6489.8411700975603</v>
      </c>
      <c r="JC262" s="15">
        <f t="shared" si="215"/>
        <v>6718.3141093728254</v>
      </c>
      <c r="JD262" s="15">
        <f t="shared" si="216"/>
        <v>6940.1324970187143</v>
      </c>
      <c r="JE262" s="15">
        <f t="shared" si="217"/>
        <v>7155.4901549273436</v>
      </c>
      <c r="JF262" s="15">
        <f t="shared" si="218"/>
        <v>7364.5752596930033</v>
      </c>
    </row>
    <row r="263" spans="214:266" x14ac:dyDescent="0.35">
      <c r="HF263" s="76">
        <f>HF253+($BI$6-$BI$5)/9</f>
        <v>0.38888888888888884</v>
      </c>
      <c r="HG263" s="76">
        <f>$HG$67</f>
        <v>-0.1</v>
      </c>
      <c r="HH263" s="37">
        <f>IF(C$11="x",Toimenpiteet!$E$115,HH160*(Satokasvi!$H$11/1000)+(Satokasvi!$E$28-Satokasvi!$E$7)+IF(C$8="x",Toimenpiteet!$E$29,0)+IF(C$9="x",Toimenpiteet!$E$60,0)+IF(C$10="x",Toimenpiteet!$E$88,0))/(1+$C$13)^HH$61</f>
        <v>410.19417475728153</v>
      </c>
      <c r="HI263" s="37">
        <f>IF(D$11="x",Toimenpiteet!$E$115,HI160*(Satokasvi!$H$11/1000)+(Satokasvi!$E$28-Satokasvi!$E$7)+IF(D$8="x",Toimenpiteet!$E$29,0)+IF(D$9="x",Toimenpiteet!$E$60,0)+IF(D$10="x",Toimenpiteet!$E$88,0))/(1+$C$13)^HI$61</f>
        <v>391.70096668447138</v>
      </c>
      <c r="HJ263" s="37">
        <f>IF(E$11="x",Toimenpiteet!$E$115,HJ160*(Satokasvi!$H$11/1000)+(Satokasvi!$E$28-Satokasvi!$E$7)+IF(E$8="x",Toimenpiteet!$E$29,0)+IF(E$9="x",Toimenpiteet!$E$60,0)+IF(E$10="x",Toimenpiteet!$E$88,0))/(1+$C$13)^HJ$61</f>
        <v>373.93705025236045</v>
      </c>
      <c r="HK263" s="37">
        <f>IF(F$11="x",Toimenpiteet!$E$115,HK160*(Satokasvi!$H$11/1000)+(Satokasvi!$E$28-Satokasvi!$E$7)+IF(F$8="x",Toimenpiteet!$E$29,0)+IF(F$9="x",Toimenpiteet!$E$60,0)+IF(F$10="x",Toimenpiteet!$E$88,0))/(1+$C$13)^HK$61</f>
        <v>356.87563091280168</v>
      </c>
      <c r="HL263" s="37">
        <f>IF(G$11="x",Toimenpiteet!$E$115,HL160*(Satokasvi!$H$11/1000)+(Satokasvi!$E$28-Satokasvi!$E$7)+IF(G$8="x",Toimenpiteet!$E$29,0)+IF(G$9="x",Toimenpiteet!$E$60,0)+IF(G$10="x",Toimenpiteet!$E$88,0))/(1+$C$13)^HL$61</f>
        <v>340.49085628052694</v>
      </c>
      <c r="HM263" s="37">
        <f>IF(H$11="x",Toimenpiteet!$E$115,HM160*(Satokasvi!$H$11/1000)+(Satokasvi!$E$28-Satokasvi!$E$7)+IF(H$8="x",Toimenpiteet!$E$29,0)+IF(H$9="x",Toimenpiteet!$E$60,0)+IF(H$10="x",Toimenpiteet!$E$88,0))/(1+$C$13)^HM$61</f>
        <v>324.7577839806616</v>
      </c>
      <c r="HN263" s="37">
        <f>IF(I$11="x",Toimenpiteet!$E$115,HN160*(Satokasvi!$H$11/1000)+(Satokasvi!$E$28-Satokasvi!$E$7)+IF(I$8="x",Toimenpiteet!$E$29,0)+IF(I$9="x",Toimenpiteet!$E$60,0)+IF(I$10="x",Toimenpiteet!$E$88,0))/(1+$C$13)^HN$61</f>
        <v>309.65235056992725</v>
      </c>
      <c r="HO263" s="37">
        <f>IF(J$11="x",Toimenpiteet!$E$115,HO160*(Satokasvi!$H$11/1000)+(Satokasvi!$E$28-Satokasvi!$E$7)+IF(J$8="x",Toimenpiteet!$E$29,0)+IF(J$9="x",Toimenpiteet!$E$60,0)+IF(J$10="x",Toimenpiteet!$E$88,0))/(1+$C$13)^HO$61</f>
        <v>295.15134149626601</v>
      </c>
      <c r="HP263" s="37">
        <f>IF(K$11="x",Toimenpiteet!$E$115,HP160*(Satokasvi!$H$11/1000)+(Satokasvi!$E$28-Satokasvi!$E$7)+IF(K$8="x",Toimenpiteet!$E$29,0)+IF(K$9="x",Toimenpiteet!$E$60,0)+IF(K$10="x",Toimenpiteet!$E$88,0))/(1+$C$13)^HP$61</f>
        <v>281.23236206275868</v>
      </c>
      <c r="HQ263" s="37">
        <f>IF(L$11="x",Toimenpiteet!$E$115,HQ160*(Satokasvi!$H$11/1000)+(Satokasvi!$E$28-Satokasvi!$E$7)+IF(L$8="x",Toimenpiteet!$E$29,0)+IF(L$9="x",Toimenpiteet!$E$60,0)+IF(L$10="x",Toimenpiteet!$E$88,0))/(1+$C$13)^HQ$61</f>
        <v>267.87380936282108</v>
      </c>
      <c r="HR263" s="37">
        <f>IF(M$11="x",Toimenpiteet!$E$115,HR160*(Satokasvi!$H$11/1000)+(Satokasvi!$E$28-Satokasvi!$E$7)+IF(M$8="x",Toimenpiteet!$E$29,0)+IF(M$9="x",Toimenpiteet!$E$60,0)+IF(M$10="x",Toimenpiteet!$E$88,0))/(1+$C$13)^HR$61</f>
        <v>260.07165957555441</v>
      </c>
      <c r="HS263" s="37">
        <f>IF(N$11="x",Toimenpiteet!$E$115,HS160*(Satokasvi!$H$11/1000)+(Satokasvi!$E$28-Satokasvi!$E$7)+IF(N$8="x",Toimenpiteet!$E$29,0)+IF(N$9="x",Toimenpiteet!$E$60,0)+IF(N$10="x",Toimenpiteet!$E$88,0))/(1+$C$13)^HS$61</f>
        <v>252.49675686947035</v>
      </c>
      <c r="HT263" s="37">
        <f>IF(O$11="x",Toimenpiteet!$E$115,HT160*(Satokasvi!$H$11/1000)+(Satokasvi!$E$28-Satokasvi!$E$7)+IF(O$8="x",Toimenpiteet!$E$29,0)+IF(O$9="x",Toimenpiteet!$E$60,0)+IF(O$10="x",Toimenpiteet!$E$88,0))/(1+$C$13)^HT$61</f>
        <v>245.14248239754406</v>
      </c>
      <c r="HU263" s="37">
        <f>IF(P$11="x",Toimenpiteet!$E$115,HU160*(Satokasvi!$H$11/1000)+(Satokasvi!$E$28-Satokasvi!$E$7)+IF(P$8="x",Toimenpiteet!$E$29,0)+IF(P$9="x",Toimenpiteet!$E$60,0)+IF(P$10="x",Toimenpiteet!$E$88,0))/(1+$C$13)^HU$61</f>
        <v>238.00241009470292</v>
      </c>
      <c r="HV263" s="37">
        <f>IF(Q$11="x",Toimenpiteet!$E$115,HV160*(Satokasvi!$H$11/1000)+(Satokasvi!$E$28-Satokasvi!$E$7)+IF(Q$8="x",Toimenpiteet!$E$29,0)+IF(Q$9="x",Toimenpiteet!$E$60,0)+IF(Q$10="x",Toimenpiteet!$E$88,0))/(1+$C$13)^HV$61</f>
        <v>231.07030106281837</v>
      </c>
      <c r="HW263" s="37">
        <f>IF(R$11="x",Toimenpiteet!$E$115,HW160*(Satokasvi!$H$11/1000)+(Satokasvi!$E$28-Satokasvi!$E$7)+IF(R$8="x",Toimenpiteet!$E$29,0)+IF(R$9="x",Toimenpiteet!$E$60,0)+IF(R$10="x",Toimenpiteet!$E$88,0))/(1+$C$13)^HW$61</f>
        <v>224.34009811924116</v>
      </c>
      <c r="HX263" s="37">
        <f>IF(S$11="x",Toimenpiteet!$E$115,HX160*(Satokasvi!$H$11/1000)+(Satokasvi!$E$28-Satokasvi!$E$7)+IF(S$8="x",Toimenpiteet!$E$29,0)+IF(S$9="x",Toimenpiteet!$E$60,0)+IF(S$10="x",Toimenpiteet!$E$88,0))/(1+$C$13)^HX$61</f>
        <v>217.80592050411764</v>
      </c>
      <c r="HY263" s="37">
        <f>IF(T$11="x",Toimenpiteet!$E$115,HY160*(Satokasvi!$H$11/1000)+(Satokasvi!$E$28-Satokasvi!$E$7)+IF(T$8="x",Toimenpiteet!$E$29,0)+IF(T$9="x",Toimenpiteet!$E$60,0)+IF(T$10="x",Toimenpiteet!$E$88,0))/(1+$C$13)^HY$61</f>
        <v>211.4620587418618</v>
      </c>
      <c r="HZ263" s="37">
        <f>IF(U$11="x",Toimenpiteet!$E$115,HZ160*(Satokasvi!$H$11/1000)+(Satokasvi!$E$28-Satokasvi!$E$7)+IF(U$8="x",Toimenpiteet!$E$29,0)+IF(U$9="x",Toimenpiteet!$E$60,0)+IF(U$10="x",Toimenpiteet!$E$88,0))/(1+$C$13)^HZ$61</f>
        <v>205.302969652293</v>
      </c>
      <c r="IA263" s="37">
        <f>IF(V$11="x",Toimenpiteet!$E$115,IA160*(Satokasvi!$H$11/1000)+(Satokasvi!$E$28-Satokasvi!$E$7)+IF(V$8="x",Toimenpiteet!$E$29,0)+IF(V$9="x",Toimenpiteet!$E$60,0)+IF(V$10="x",Toimenpiteet!$E$88,0))/(1+$C$13)^IA$61</f>
        <v>199.32327150708059</v>
      </c>
      <c r="IB263" s="37">
        <f>IF(W$11="x",Toimenpiteet!$E$115,IB160*(Satokasvi!$H$11/1000)+(Satokasvi!$E$28-Satokasvi!$E$7)+IF(W$8="x",Toimenpiteet!$E$29,0)+IF(W$9="x",Toimenpiteet!$E$60,0)+IF(W$10="x",Toimenpiteet!$E$88,0))/(1+$C$13)^IB$61</f>
        <v>193.51773932726272</v>
      </c>
      <c r="IC263" s="37">
        <f>IF(X$11="x",Toimenpiteet!$E$115,IC160*(Satokasvi!$H$11/1000)+(Satokasvi!$E$28-Satokasvi!$E$7)+IF(X$8="x",Toimenpiteet!$E$29,0)+IF(X$9="x",Toimenpiteet!$E$60,0)+IF(X$10="x",Toimenpiteet!$E$88,0))/(1+$C$13)^IC$61</f>
        <v>187.88130031773079</v>
      </c>
      <c r="ID263" s="37">
        <f>IF(Y$11="x",Toimenpiteet!$E$115,ID160*(Satokasvi!$H$11/1000)+(Satokasvi!$E$28-Satokasvi!$E$7)+IF(Y$8="x",Toimenpiteet!$E$29,0)+IF(Y$9="x",Toimenpiteet!$E$60,0)+IF(Y$10="x",Toimenpiteet!$E$88,0))/(1+$C$13)^ID$61</f>
        <v>182.40902943469007</v>
      </c>
      <c r="IE263" s="37">
        <f>IF(Z$11="x",Toimenpiteet!$E$115,IE160*(Satokasvi!$H$11/1000)+(Satokasvi!$E$28-Satokasvi!$E$7)+IF(Z$8="x",Toimenpiteet!$E$29,0)+IF(Z$9="x",Toimenpiteet!$E$60,0)+IF(Z$10="x",Toimenpiteet!$E$88,0))/(1+$C$13)^IE$61</f>
        <v>177.09614508222339</v>
      </c>
      <c r="IF263" s="37">
        <f>IF(AA$11="x",Toimenpiteet!$E$115,IF160*(Satokasvi!$H$11/1000)+(Satokasvi!$E$28-Satokasvi!$E$7)+IF(AA$8="x",Toimenpiteet!$E$29,0)+IF(AA$9="x",Toimenpiteet!$E$60,0)+IF(AA$10="x",Toimenpiteet!$E$88,0))/(1+$C$13)^IF$61</f>
        <v>171.93800493419747</v>
      </c>
      <c r="IH263" s="15">
        <f t="shared" si="194"/>
        <v>410.19417475728153</v>
      </c>
      <c r="II263" s="15">
        <f t="shared" si="195"/>
        <v>801.89514144175291</v>
      </c>
      <c r="IJ263" s="15">
        <f t="shared" si="196"/>
        <v>1175.8321916941134</v>
      </c>
      <c r="IK263" s="15">
        <f t="shared" si="197"/>
        <v>1532.707822606915</v>
      </c>
      <c r="IL263" s="15">
        <f t="shared" si="198"/>
        <v>1873.1986788874419</v>
      </c>
      <c r="IM263" s="15">
        <f t="shared" si="199"/>
        <v>2197.9564628681037</v>
      </c>
      <c r="IN263" s="15">
        <f t="shared" si="200"/>
        <v>2507.6088134380311</v>
      </c>
      <c r="IO263" s="15">
        <f t="shared" si="201"/>
        <v>2802.7601549342971</v>
      </c>
      <c r="IP263" s="15">
        <f t="shared" si="202"/>
        <v>3083.9925169970556</v>
      </c>
      <c r="IQ263" s="15">
        <f t="shared" si="203"/>
        <v>3351.8663263598769</v>
      </c>
      <c r="IR263" s="15">
        <f t="shared" si="204"/>
        <v>3611.9379859354312</v>
      </c>
      <c r="IS263" s="15">
        <f t="shared" si="205"/>
        <v>3864.4347428049014</v>
      </c>
      <c r="IT263" s="15">
        <f t="shared" si="206"/>
        <v>4109.5772252024453</v>
      </c>
      <c r="IU263" s="15">
        <f t="shared" si="207"/>
        <v>4347.5796352971483</v>
      </c>
      <c r="IV263" s="15">
        <f t="shared" si="208"/>
        <v>4578.6499363599669</v>
      </c>
      <c r="IW263" s="15">
        <f t="shared" si="209"/>
        <v>4802.9900344792077</v>
      </c>
      <c r="IX263" s="15">
        <f t="shared" si="210"/>
        <v>5020.7959549833249</v>
      </c>
      <c r="IY263" s="15">
        <f t="shared" si="211"/>
        <v>5232.2580137251871</v>
      </c>
      <c r="IZ263" s="15">
        <f t="shared" si="212"/>
        <v>5437.5609833774797</v>
      </c>
      <c r="JA263" s="15">
        <f t="shared" si="213"/>
        <v>5636.8842548845605</v>
      </c>
      <c r="JB263" s="15">
        <f t="shared" si="214"/>
        <v>5830.401994211823</v>
      </c>
      <c r="JC263" s="15">
        <f t="shared" si="215"/>
        <v>6018.283294529554</v>
      </c>
      <c r="JD263" s="15">
        <f t="shared" si="216"/>
        <v>6200.6923239642438</v>
      </c>
      <c r="JE263" s="15">
        <f t="shared" si="217"/>
        <v>6377.7884690464671</v>
      </c>
      <c r="JF263" s="15">
        <f t="shared" si="218"/>
        <v>6549.7264739806642</v>
      </c>
    </row>
    <row r="264" spans="214:266" x14ac:dyDescent="0.35">
      <c r="HF264" s="76">
        <f t="shared" ref="HF264:HF272" si="220">HF263</f>
        <v>0.38888888888888884</v>
      </c>
      <c r="HG264" s="76">
        <f>$HG$68</f>
        <v>-7.7777777777777779E-2</v>
      </c>
      <c r="HH264" s="37">
        <f>IF(C$11="x",Toimenpiteet!$E$115,HH161*(Satokasvi!$H$11/1000)+(Satokasvi!$E$28-Satokasvi!$E$7)+IF(C$8="x",Toimenpiteet!$E$29,0)+IF(C$9="x",Toimenpiteet!$E$60,0)+IF(C$10="x",Toimenpiteet!$E$88,0))/(1+$C$13)^HH$61</f>
        <v>411.69243677334288</v>
      </c>
      <c r="HI264" s="37">
        <f>IF(D$11="x",Toimenpiteet!$E$115,HI161*(Satokasvi!$H$11/1000)+(Satokasvi!$E$28-Satokasvi!$E$7)+IF(D$8="x",Toimenpiteet!$E$29,0)+IF(D$9="x",Toimenpiteet!$E$60,0)+IF(D$10="x",Toimenpiteet!$E$88,0))/(1+$C$13)^HI$61</f>
        <v>394.6102133176002</v>
      </c>
      <c r="HJ264" s="37">
        <f>IF(E$11="x",Toimenpiteet!$E$115,HJ161*(Satokasvi!$H$11/1000)+(Satokasvi!$E$28-Satokasvi!$E$7)+IF(E$8="x",Toimenpiteet!$E$29,0)+IF(E$9="x",Toimenpiteet!$E$60,0)+IF(E$10="x",Toimenpiteet!$E$88,0))/(1+$C$13)^HJ$61</f>
        <v>378.17381719381041</v>
      </c>
      <c r="HK264" s="37">
        <f>IF(F$11="x",Toimenpiteet!$E$115,HK161*(Satokasvi!$H$11/1000)+(Satokasvi!$E$28-Satokasvi!$E$7)+IF(F$8="x",Toimenpiteet!$E$29,0)+IF(F$9="x",Toimenpiteet!$E$60,0)+IF(F$10="x",Toimenpiteet!$E$88,0))/(1+$C$13)^HK$61</f>
        <v>362.36011886289867</v>
      </c>
      <c r="HL264" s="37">
        <f>IF(G$11="x",Toimenpiteet!$E$115,HL161*(Satokasvi!$H$11/1000)+(Satokasvi!$E$28-Satokasvi!$E$7)+IF(G$8="x",Toimenpiteet!$E$29,0)+IF(G$9="x",Toimenpiteet!$E$60,0)+IF(G$10="x",Toimenpiteet!$E$88,0))/(1+$C$13)^HL$61</f>
        <v>347.14678825879992</v>
      </c>
      <c r="HM264" s="37">
        <f>IF(H$11="x",Toimenpiteet!$E$115,HM161*(Satokasvi!$H$11/1000)+(Satokasvi!$E$28-Satokasvi!$E$7)+IF(H$8="x",Toimenpiteet!$E$29,0)+IF(H$9="x",Toimenpiteet!$E$60,0)+IF(H$10="x",Toimenpiteet!$E$88,0))/(1+$C$13)^HM$61</f>
        <v>332.51226783884357</v>
      </c>
      <c r="HN264" s="37">
        <f>IF(I$11="x",Toimenpiteet!$E$115,HN161*(Satokasvi!$H$11/1000)+(Satokasvi!$E$28-Satokasvi!$E$7)+IF(I$8="x",Toimenpiteet!$E$29,0)+IF(I$9="x",Toimenpiteet!$E$60,0)+IF(I$10="x",Toimenpiteet!$E$88,0))/(1+$C$13)^HN$61</f>
        <v>318.43574652579679</v>
      </c>
      <c r="HO264" s="37">
        <f>IF(J$11="x",Toimenpiteet!$E$115,HO161*(Satokasvi!$H$11/1000)+(Satokasvi!$E$28-Satokasvi!$E$7)+IF(J$8="x",Toimenpiteet!$E$29,0)+IF(J$9="x",Toimenpiteet!$E$60,0)+IF(J$10="x",Toimenpiteet!$E$88,0))/(1+$C$13)^HO$61</f>
        <v>304.89713451248747</v>
      </c>
      <c r="HP264" s="37">
        <f>IF(K$11="x",Toimenpiteet!$E$115,HP161*(Satokasvi!$H$11/1000)+(Satokasvi!$E$28-Satokasvi!$E$7)+IF(K$8="x",Toimenpiteet!$E$29,0)+IF(K$9="x",Toimenpiteet!$E$60,0)+IF(K$10="x",Toimenpiteet!$E$88,0))/(1+$C$13)^HP$61</f>
        <v>291.8770389008647</v>
      </c>
      <c r="HQ264" s="37">
        <f>IF(L$11="x",Toimenpiteet!$E$115,HQ161*(Satokasvi!$H$11/1000)+(Satokasvi!$E$28-Satokasvi!$E$7)+IF(L$8="x",Toimenpiteet!$E$29,0)+IF(L$9="x",Toimenpiteet!$E$60,0)+IF(L$10="x",Toimenpiteet!$E$88,0))/(1+$C$13)^HQ$61</f>
        <v>279.35674014826446</v>
      </c>
      <c r="HR264" s="37">
        <f>IF(M$11="x",Toimenpiteet!$E$115,HR161*(Satokasvi!$H$11/1000)+(Satokasvi!$E$28-Satokasvi!$E$7)+IF(M$8="x",Toimenpiteet!$E$29,0)+IF(M$9="x",Toimenpiteet!$E$60,0)+IF(M$10="x",Toimenpiteet!$E$88,0))/(1+$C$13)^HR$61</f>
        <v>271.22013606627615</v>
      </c>
      <c r="HS264" s="37">
        <f>IF(N$11="x",Toimenpiteet!$E$115,HS161*(Satokasvi!$H$11/1000)+(Satokasvi!$E$28-Satokasvi!$E$7)+IF(N$8="x",Toimenpiteet!$E$29,0)+IF(N$9="x",Toimenpiteet!$E$60,0)+IF(N$10="x",Toimenpiteet!$E$88,0))/(1+$C$13)^HS$61</f>
        <v>263.32052045269535</v>
      </c>
      <c r="HT264" s="37">
        <f>IF(O$11="x",Toimenpiteet!$E$115,HT161*(Satokasvi!$H$11/1000)+(Satokasvi!$E$28-Satokasvi!$E$7)+IF(O$8="x",Toimenpiteet!$E$29,0)+IF(O$9="x",Toimenpiteet!$E$60,0)+IF(O$10="x",Toimenpiteet!$E$88,0))/(1+$C$13)^HT$61</f>
        <v>255.65099073077218</v>
      </c>
      <c r="HU264" s="37">
        <f>IF(P$11="x",Toimenpiteet!$E$115,HU161*(Satokasvi!$H$11/1000)+(Satokasvi!$E$28-Satokasvi!$E$7)+IF(P$8="x",Toimenpiteet!$E$29,0)+IF(P$9="x",Toimenpiteet!$E$60,0)+IF(P$10="x",Toimenpiteet!$E$88,0))/(1+$C$13)^HU$61</f>
        <v>248.20484536968169</v>
      </c>
      <c r="HV264" s="37">
        <f>IF(Q$11="x",Toimenpiteet!$E$115,HV161*(Satokasvi!$H$11/1000)+(Satokasvi!$E$28-Satokasvi!$E$7)+IF(Q$8="x",Toimenpiteet!$E$29,0)+IF(Q$9="x",Toimenpiteet!$E$60,0)+IF(Q$10="x",Toimenpiteet!$E$88,0))/(1+$C$13)^HV$61</f>
        <v>240.97557802881718</v>
      </c>
      <c r="HW264" s="37">
        <f>IF(R$11="x",Toimenpiteet!$E$115,HW161*(Satokasvi!$H$11/1000)+(Satokasvi!$E$28-Satokasvi!$E$7)+IF(R$8="x",Toimenpiteet!$E$29,0)+IF(R$9="x",Toimenpiteet!$E$60,0)+IF(R$10="x",Toimenpiteet!$E$88,0))/(1+$C$13)^HW$61</f>
        <v>233.95687187263806</v>
      </c>
      <c r="HX264" s="37">
        <f>IF(S$11="x",Toimenpiteet!$E$115,HX161*(Satokasvi!$H$11/1000)+(Satokasvi!$E$28-Satokasvi!$E$7)+IF(S$8="x",Toimenpiteet!$E$29,0)+IF(S$9="x",Toimenpiteet!$E$60,0)+IF(S$10="x",Toimenpiteet!$E$88,0))/(1+$C$13)^HX$61</f>
        <v>227.14259405110494</v>
      </c>
      <c r="HY264" s="37">
        <f>IF(T$11="x",Toimenpiteet!$E$115,HY161*(Satokasvi!$H$11/1000)+(Satokasvi!$E$28-Satokasvi!$E$7)+IF(T$8="x",Toimenpiteet!$E$29,0)+IF(T$9="x",Toimenpiteet!$E$60,0)+IF(T$10="x",Toimenpiteet!$E$88,0))/(1+$C$13)^HY$61</f>
        <v>220.52679034087856</v>
      </c>
      <c r="HZ264" s="37">
        <f>IF(U$11="x",Toimenpiteet!$E$115,HZ161*(Satokasvi!$H$11/1000)+(Satokasvi!$E$28-Satokasvi!$E$7)+IF(U$8="x",Toimenpiteet!$E$29,0)+IF(U$9="x",Toimenpiteet!$E$60,0)+IF(U$10="x",Toimenpiteet!$E$88,0))/(1+$C$13)^HZ$61</f>
        <v>214.10367994260056</v>
      </c>
      <c r="IA264" s="37">
        <f>IF(V$11="x",Toimenpiteet!$E$115,IA161*(Satokasvi!$H$11/1000)+(Satokasvi!$E$28-Satokasvi!$E$7)+IF(V$8="x",Toimenpiteet!$E$29,0)+IF(V$9="x",Toimenpiteet!$E$60,0)+IF(V$10="x",Toimenpiteet!$E$88,0))/(1+$C$13)^IA$61</f>
        <v>207.86765042970927</v>
      </c>
      <c r="IB264" s="37">
        <f>IF(W$11="x",Toimenpiteet!$E$115,IB161*(Satokasvi!$H$11/1000)+(Satokasvi!$E$28-Satokasvi!$E$7)+IF(W$8="x",Toimenpiteet!$E$29,0)+IF(W$9="x",Toimenpiteet!$E$60,0)+IF(W$10="x",Toimenpiteet!$E$88,0))/(1+$C$13)^IB$61</f>
        <v>201.81325284437796</v>
      </c>
      <c r="IC264" s="37">
        <f>IF(X$11="x",Toimenpiteet!$E$115,IC161*(Satokasvi!$H$11/1000)+(Satokasvi!$E$28-Satokasvi!$E$7)+IF(X$8="x",Toimenpiteet!$E$29,0)+IF(X$9="x",Toimenpiteet!$E$60,0)+IF(X$10="x",Toimenpiteet!$E$88,0))/(1+$C$13)^IC$61</f>
        <v>195.93519693628926</v>
      </c>
      <c r="ID264" s="37">
        <f>IF(Y$11="x",Toimenpiteet!$E$115,ID161*(Satokasvi!$H$11/1000)+(Satokasvi!$E$28-Satokasvi!$E$7)+IF(Y$8="x",Toimenpiteet!$E$29,0)+IF(Y$9="x",Toimenpiteet!$E$60,0)+IF(Y$10="x",Toimenpiteet!$E$88,0))/(1+$C$13)^ID$61</f>
        <v>190.22834654008665</v>
      </c>
      <c r="IE264" s="37">
        <f>IF(Z$11="x",Toimenpiteet!$E$115,IE161*(Satokasvi!$H$11/1000)+(Satokasvi!$E$28-Satokasvi!$E$7)+IF(Z$8="x",Toimenpiteet!$E$29,0)+IF(Z$9="x",Toimenpiteet!$E$60,0)+IF(Z$10="x",Toimenpiteet!$E$88,0))/(1+$C$13)^IE$61</f>
        <v>184.68771508746281</v>
      </c>
      <c r="IF264" s="37">
        <f>IF(AA$11="x",Toimenpiteet!$E$115,IF161*(Satokasvi!$H$11/1000)+(Satokasvi!$E$28-Satokasvi!$E$7)+IF(AA$8="x",Toimenpiteet!$E$29,0)+IF(AA$9="x",Toimenpiteet!$E$60,0)+IF(AA$10="x",Toimenpiteet!$E$88,0))/(1+$C$13)^IF$61</f>
        <v>179.3084612499639</v>
      </c>
      <c r="IH264" s="15">
        <f t="shared" si="194"/>
        <v>411.69243677334288</v>
      </c>
      <c r="II264" s="15">
        <f t="shared" si="195"/>
        <v>806.30265009094308</v>
      </c>
      <c r="IJ264" s="15">
        <f t="shared" si="196"/>
        <v>1184.4764672847534</v>
      </c>
      <c r="IK264" s="15">
        <f t="shared" si="197"/>
        <v>1546.836586147652</v>
      </c>
      <c r="IL264" s="15">
        <f t="shared" si="198"/>
        <v>1893.983374406452</v>
      </c>
      <c r="IM264" s="15">
        <f t="shared" si="199"/>
        <v>2226.4956422452956</v>
      </c>
      <c r="IN264" s="15">
        <f t="shared" si="200"/>
        <v>2544.9313887710923</v>
      </c>
      <c r="IO264" s="15">
        <f t="shared" si="201"/>
        <v>2849.8285232835797</v>
      </c>
      <c r="IP264" s="15">
        <f t="shared" si="202"/>
        <v>3141.7055621844443</v>
      </c>
      <c r="IQ264" s="15">
        <f t="shared" si="203"/>
        <v>3421.0623023327089</v>
      </c>
      <c r="IR264" s="15">
        <f t="shared" si="204"/>
        <v>3692.2824383989851</v>
      </c>
      <c r="IS264" s="15">
        <f t="shared" si="205"/>
        <v>3955.6029588516803</v>
      </c>
      <c r="IT264" s="15">
        <f t="shared" si="206"/>
        <v>4211.2539495824522</v>
      </c>
      <c r="IU264" s="15">
        <f t="shared" si="207"/>
        <v>4459.4587949521338</v>
      </c>
      <c r="IV264" s="15">
        <f t="shared" si="208"/>
        <v>4700.4343729809507</v>
      </c>
      <c r="IW264" s="15">
        <f t="shared" si="209"/>
        <v>4934.3912448535884</v>
      </c>
      <c r="IX264" s="15">
        <f t="shared" si="210"/>
        <v>5161.5338389046938</v>
      </c>
      <c r="IY264" s="15">
        <f t="shared" si="211"/>
        <v>5382.0606292455723</v>
      </c>
      <c r="IZ264" s="15">
        <f t="shared" si="212"/>
        <v>5596.1643091881724</v>
      </c>
      <c r="JA264" s="15">
        <f t="shared" si="213"/>
        <v>5804.0319596178815</v>
      </c>
      <c r="JB264" s="15">
        <f t="shared" si="214"/>
        <v>6005.845212462259</v>
      </c>
      <c r="JC264" s="15">
        <f t="shared" si="215"/>
        <v>6201.7804093985487</v>
      </c>
      <c r="JD264" s="15">
        <f t="shared" si="216"/>
        <v>6392.0087559386357</v>
      </c>
      <c r="JE264" s="15">
        <f t="shared" si="217"/>
        <v>6576.6964710260982</v>
      </c>
      <c r="JF264" s="15">
        <f t="shared" si="218"/>
        <v>6756.0049322760624</v>
      </c>
    </row>
    <row r="265" spans="214:266" x14ac:dyDescent="0.35">
      <c r="HF265" s="76">
        <f t="shared" si="220"/>
        <v>0.38888888888888884</v>
      </c>
      <c r="HG265" s="76">
        <f>$HG$69</f>
        <v>-5.5555555555555552E-2</v>
      </c>
      <c r="HH265" s="37">
        <f>IF(C$11="x",Toimenpiteet!$E$115,HH162*(Satokasvi!$H$11/1000)+(Satokasvi!$E$28-Satokasvi!$E$7)+IF(C$8="x",Toimenpiteet!$E$29,0)+IF(C$9="x",Toimenpiteet!$E$60,0)+IF(C$10="x",Toimenpiteet!$E$88,0))/(1+$C$13)^HH$61</f>
        <v>413.19069878940434</v>
      </c>
      <c r="HI265" s="37">
        <f>IF(D$11="x",Toimenpiteet!$E$115,HI162*(Satokasvi!$H$11/1000)+(Satokasvi!$E$28-Satokasvi!$E$7)+IF(D$8="x",Toimenpiteet!$E$29,0)+IF(D$9="x",Toimenpiteet!$E$60,0)+IF(D$10="x",Toimenpiteet!$E$88,0))/(1+$C$13)^HI$61</f>
        <v>397.51945995072901</v>
      </c>
      <c r="HJ265" s="37">
        <f>IF(E$11="x",Toimenpiteet!$E$115,HJ162*(Satokasvi!$H$11/1000)+(Satokasvi!$E$28-Satokasvi!$E$7)+IF(E$8="x",Toimenpiteet!$E$29,0)+IF(E$9="x",Toimenpiteet!$E$60,0)+IF(E$10="x",Toimenpiteet!$E$88,0))/(1+$C$13)^HJ$61</f>
        <v>382.41058413526019</v>
      </c>
      <c r="HK265" s="37">
        <f>IF(F$11="x",Toimenpiteet!$E$115,HK162*(Satokasvi!$H$11/1000)+(Satokasvi!$E$28-Satokasvi!$E$7)+IF(F$8="x",Toimenpiteet!$E$29,0)+IF(F$9="x",Toimenpiteet!$E$60,0)+IF(F$10="x",Toimenpiteet!$E$88,0))/(1+$C$13)^HK$61</f>
        <v>367.84460681299544</v>
      </c>
      <c r="HL265" s="37">
        <f>IF(G$11="x",Toimenpiteet!$E$115,HL162*(Satokasvi!$H$11/1000)+(Satokasvi!$E$28-Satokasvi!$E$7)+IF(G$8="x",Toimenpiteet!$E$29,0)+IF(G$9="x",Toimenpiteet!$E$60,0)+IF(G$10="x",Toimenpiteet!$E$88,0))/(1+$C$13)^HL$61</f>
        <v>353.80272023707278</v>
      </c>
      <c r="HM265" s="37">
        <f>IF(H$11="x",Toimenpiteet!$E$115,HM162*(Satokasvi!$H$11/1000)+(Satokasvi!$E$28-Satokasvi!$E$7)+IF(H$8="x",Toimenpiteet!$E$29,0)+IF(H$9="x",Toimenpiteet!$E$60,0)+IF(H$10="x",Toimenpiteet!$E$88,0))/(1+$C$13)^HM$61</f>
        <v>340.26675169702554</v>
      </c>
      <c r="HN265" s="37">
        <f>IF(I$11="x",Toimenpiteet!$E$115,HN162*(Satokasvi!$H$11/1000)+(Satokasvi!$E$28-Satokasvi!$E$7)+IF(I$8="x",Toimenpiteet!$E$29,0)+IF(I$9="x",Toimenpiteet!$E$60,0)+IF(I$10="x",Toimenpiteet!$E$88,0))/(1+$C$13)^HN$61</f>
        <v>327.21914248166638</v>
      </c>
      <c r="HO265" s="37">
        <f>IF(J$11="x",Toimenpiteet!$E$115,HO162*(Satokasvi!$H$11/1000)+(Satokasvi!$E$28-Satokasvi!$E$7)+IF(J$8="x",Toimenpiteet!$E$29,0)+IF(J$9="x",Toimenpiteet!$E$60,0)+IF(J$10="x",Toimenpiteet!$E$88,0))/(1+$C$13)^HO$61</f>
        <v>314.64292752870887</v>
      </c>
      <c r="HP265" s="37">
        <f>IF(K$11="x",Toimenpiteet!$E$115,HP162*(Satokasvi!$H$11/1000)+(Satokasvi!$E$28-Satokasvi!$E$7)+IF(K$8="x",Toimenpiteet!$E$29,0)+IF(K$9="x",Toimenpiteet!$E$60,0)+IF(K$10="x",Toimenpiteet!$E$88,0))/(1+$C$13)^HP$61</f>
        <v>302.5217157389705</v>
      </c>
      <c r="HQ265" s="37">
        <f>IF(L$11="x",Toimenpiteet!$E$115,HQ162*(Satokasvi!$H$11/1000)+(Satokasvi!$E$28-Satokasvi!$E$7)+IF(L$8="x",Toimenpiteet!$E$29,0)+IF(L$9="x",Toimenpiteet!$E$60,0)+IF(L$10="x",Toimenpiteet!$E$88,0))/(1+$C$13)^HQ$61</f>
        <v>290.83967093370768</v>
      </c>
      <c r="HR265" s="37">
        <f>IF(M$11="x",Toimenpiteet!$E$115,HR162*(Satokasvi!$H$11/1000)+(Satokasvi!$E$28-Satokasvi!$E$7)+IF(M$8="x",Toimenpiteet!$E$29,0)+IF(M$9="x",Toimenpiteet!$E$60,0)+IF(M$10="x",Toimenpiteet!$E$88,0))/(1+$C$13)^HR$61</f>
        <v>282.36861255699773</v>
      </c>
      <c r="HS265" s="37">
        <f>IF(N$11="x",Toimenpiteet!$E$115,HS162*(Satokasvi!$H$11/1000)+(Satokasvi!$E$28-Satokasvi!$E$7)+IF(N$8="x",Toimenpiteet!$E$29,0)+IF(N$9="x",Toimenpiteet!$E$60,0)+IF(N$10="x",Toimenpiteet!$E$88,0))/(1+$C$13)^HS$61</f>
        <v>274.14428403592012</v>
      </c>
      <c r="HT265" s="37">
        <f>IF(O$11="x",Toimenpiteet!$E$115,HT162*(Satokasvi!$H$11/1000)+(Satokasvi!$E$28-Satokasvi!$E$7)+IF(O$8="x",Toimenpiteet!$E$29,0)+IF(O$9="x",Toimenpiteet!$E$60,0)+IF(O$10="x",Toimenpiteet!$E$88,0))/(1+$C$13)^HT$61</f>
        <v>266.15949906400016</v>
      </c>
      <c r="HU265" s="37">
        <f>IF(P$11="x",Toimenpiteet!$E$115,HU162*(Satokasvi!$H$11/1000)+(Satokasvi!$E$28-Satokasvi!$E$7)+IF(P$8="x",Toimenpiteet!$E$29,0)+IF(P$9="x",Toimenpiteet!$E$60,0)+IF(P$10="x",Toimenpiteet!$E$88,0))/(1+$C$13)^HU$61</f>
        <v>258.40728064466032</v>
      </c>
      <c r="HV265" s="37">
        <f>IF(Q$11="x",Toimenpiteet!$E$115,HV162*(Satokasvi!$H$11/1000)+(Satokasvi!$E$28-Satokasvi!$E$7)+IF(Q$8="x",Toimenpiteet!$E$29,0)+IF(Q$9="x",Toimenpiteet!$E$60,0)+IF(Q$10="x",Toimenpiteet!$E$88,0))/(1+$C$13)^HV$61</f>
        <v>250.88085499481582</v>
      </c>
      <c r="HW265" s="37">
        <f>IF(R$11="x",Toimenpiteet!$E$115,HW162*(Satokasvi!$H$11/1000)+(Satokasvi!$E$28-Satokasvi!$E$7)+IF(R$8="x",Toimenpiteet!$E$29,0)+IF(R$9="x",Toimenpiteet!$E$60,0)+IF(R$10="x",Toimenpiteet!$E$88,0))/(1+$C$13)^HW$61</f>
        <v>243.57364562603482</v>
      </c>
      <c r="HX265" s="37">
        <f>IF(S$11="x",Toimenpiteet!$E$115,HX162*(Satokasvi!$H$11/1000)+(Satokasvi!$E$28-Satokasvi!$E$7)+IF(S$8="x",Toimenpiteet!$E$29,0)+IF(S$9="x",Toimenpiteet!$E$60,0)+IF(S$10="x",Toimenpiteet!$E$88,0))/(1+$C$13)^HX$61</f>
        <v>236.47926759809206</v>
      </c>
      <c r="HY265" s="37">
        <f>IF(T$11="x",Toimenpiteet!$E$115,HY162*(Satokasvi!$H$11/1000)+(Satokasvi!$E$28-Satokasvi!$E$7)+IF(T$8="x",Toimenpiteet!$E$29,0)+IF(T$9="x",Toimenpiteet!$E$60,0)+IF(T$10="x",Toimenpiteet!$E$88,0))/(1+$C$13)^HY$61</f>
        <v>229.59152193989522</v>
      </c>
      <c r="HZ265" s="37">
        <f>IF(U$11="x",Toimenpiteet!$E$115,HZ162*(Satokasvi!$H$11/1000)+(Satokasvi!$E$28-Satokasvi!$E$7)+IF(U$8="x",Toimenpiteet!$E$29,0)+IF(U$9="x",Toimenpiteet!$E$60,0)+IF(U$10="x",Toimenpiteet!$E$88,0))/(1+$C$13)^HZ$61</f>
        <v>222.90439023290799</v>
      </c>
      <c r="IA265" s="37">
        <f>IF(V$11="x",Toimenpiteet!$E$115,IA162*(Satokasvi!$H$11/1000)+(Satokasvi!$E$28-Satokasvi!$E$7)+IF(V$8="x",Toimenpiteet!$E$29,0)+IF(V$9="x",Toimenpiteet!$E$60,0)+IF(V$10="x",Toimenpiteet!$E$88,0))/(1+$C$13)^IA$61</f>
        <v>216.41202935233784</v>
      </c>
      <c r="IB265" s="37">
        <f>IF(W$11="x",Toimenpiteet!$E$115,IB162*(Satokasvi!$H$11/1000)+(Satokasvi!$E$28-Satokasvi!$E$7)+IF(W$8="x",Toimenpiteet!$E$29,0)+IF(W$9="x",Toimenpiteet!$E$60,0)+IF(W$10="x",Toimenpiteet!$E$88,0))/(1+$C$13)^IB$61</f>
        <v>210.10876636149308</v>
      </c>
      <c r="IC265" s="37">
        <f>IF(X$11="x",Toimenpiteet!$E$115,IC162*(Satokasvi!$H$11/1000)+(Satokasvi!$E$28-Satokasvi!$E$7)+IF(X$8="x",Toimenpiteet!$E$29,0)+IF(X$9="x",Toimenpiteet!$E$60,0)+IF(X$10="x",Toimenpiteet!$E$88,0))/(1+$C$13)^IC$61</f>
        <v>203.98909355484764</v>
      </c>
      <c r="ID265" s="37">
        <f>IF(Y$11="x",Toimenpiteet!$E$115,ID162*(Satokasvi!$H$11/1000)+(Satokasvi!$E$28-Satokasvi!$E$7)+IF(Y$8="x",Toimenpiteet!$E$29,0)+IF(Y$9="x",Toimenpiteet!$E$60,0)+IF(Y$10="x",Toimenpiteet!$E$88,0))/(1+$C$13)^ID$61</f>
        <v>198.04766364548311</v>
      </c>
      <c r="IE265" s="37">
        <f>IF(Z$11="x",Toimenpiteet!$E$115,IE162*(Satokasvi!$H$11/1000)+(Satokasvi!$E$28-Satokasvi!$E$7)+IF(Z$8="x",Toimenpiteet!$E$29,0)+IF(Z$9="x",Toimenpiteet!$E$60,0)+IF(Z$10="x",Toimenpiteet!$E$88,0))/(1+$C$13)^IE$61</f>
        <v>192.27928509270208</v>
      </c>
      <c r="IF265" s="37">
        <f>IF(AA$11="x",Toimenpiteet!$E$115,IF162*(Satokasvi!$H$11/1000)+(Satokasvi!$E$28-Satokasvi!$E$7)+IF(AA$8="x",Toimenpiteet!$E$29,0)+IF(AA$9="x",Toimenpiteet!$E$60,0)+IF(AA$10="x",Toimenpiteet!$E$88,0))/(1+$C$13)^IF$61</f>
        <v>186.67891756573019</v>
      </c>
      <c r="IH265" s="15">
        <f t="shared" si="194"/>
        <v>413.19069878940434</v>
      </c>
      <c r="II265" s="15">
        <f t="shared" si="195"/>
        <v>810.71015874013335</v>
      </c>
      <c r="IJ265" s="15">
        <f t="shared" si="196"/>
        <v>1193.1207428753935</v>
      </c>
      <c r="IK265" s="15">
        <f t="shared" si="197"/>
        <v>1560.9653496883889</v>
      </c>
      <c r="IL265" s="15">
        <f t="shared" si="198"/>
        <v>1914.7680699254615</v>
      </c>
      <c r="IM265" s="15">
        <f t="shared" si="199"/>
        <v>2255.034821622487</v>
      </c>
      <c r="IN265" s="15">
        <f t="shared" si="200"/>
        <v>2582.2539641041535</v>
      </c>
      <c r="IO265" s="15">
        <f t="shared" si="201"/>
        <v>2896.8968916328622</v>
      </c>
      <c r="IP265" s="15">
        <f t="shared" si="202"/>
        <v>3199.4186073718329</v>
      </c>
      <c r="IQ265" s="15">
        <f t="shared" si="203"/>
        <v>3490.2582783055404</v>
      </c>
      <c r="IR265" s="15">
        <f t="shared" si="204"/>
        <v>3772.6268908625379</v>
      </c>
      <c r="IS265" s="15">
        <f t="shared" si="205"/>
        <v>4046.771174898458</v>
      </c>
      <c r="IT265" s="15">
        <f t="shared" si="206"/>
        <v>4312.9306739624581</v>
      </c>
      <c r="IU265" s="15">
        <f t="shared" si="207"/>
        <v>4571.3379546071183</v>
      </c>
      <c r="IV265" s="15">
        <f t="shared" si="208"/>
        <v>4822.2188096019345</v>
      </c>
      <c r="IW265" s="15">
        <f t="shared" si="209"/>
        <v>5065.7924552279692</v>
      </c>
      <c r="IX265" s="15">
        <f t="shared" si="210"/>
        <v>5302.2717228260608</v>
      </c>
      <c r="IY265" s="15">
        <f t="shared" si="211"/>
        <v>5531.8632447659556</v>
      </c>
      <c r="IZ265" s="15">
        <f t="shared" si="212"/>
        <v>5754.7676349988633</v>
      </c>
      <c r="JA265" s="15">
        <f t="shared" si="213"/>
        <v>5971.1796643512007</v>
      </c>
      <c r="JB265" s="15">
        <f t="shared" si="214"/>
        <v>6181.2884307126942</v>
      </c>
      <c r="JC265" s="15">
        <f t="shared" si="215"/>
        <v>6385.2775242675416</v>
      </c>
      <c r="JD265" s="15">
        <f t="shared" si="216"/>
        <v>6583.3251879130248</v>
      </c>
      <c r="JE265" s="15">
        <f t="shared" si="217"/>
        <v>6775.6044730057265</v>
      </c>
      <c r="JF265" s="15">
        <f t="shared" si="218"/>
        <v>6962.2833905714569</v>
      </c>
    </row>
    <row r="266" spans="214:266" x14ac:dyDescent="0.35">
      <c r="HF266" s="76">
        <f t="shared" si="220"/>
        <v>0.38888888888888884</v>
      </c>
      <c r="HG266" s="76">
        <f>$HG$70</f>
        <v>-3.3333333333333326E-2</v>
      </c>
      <c r="HH266" s="37">
        <f>IF(C$11="x",Toimenpiteet!$E$115,HH163*(Satokasvi!$H$11/1000)+(Satokasvi!$E$28-Satokasvi!$E$7)+IF(C$8="x",Toimenpiteet!$E$29,0)+IF(C$9="x",Toimenpiteet!$E$60,0)+IF(C$10="x",Toimenpiteet!$E$88,0))/(1+$C$13)^HH$61</f>
        <v>414.68896080546568</v>
      </c>
      <c r="HI266" s="37">
        <f>IF(D$11="x",Toimenpiteet!$E$115,HI163*(Satokasvi!$H$11/1000)+(Satokasvi!$E$28-Satokasvi!$E$7)+IF(D$8="x",Toimenpiteet!$E$29,0)+IF(D$9="x",Toimenpiteet!$E$60,0)+IF(D$10="x",Toimenpiteet!$E$88,0))/(1+$C$13)^HI$61</f>
        <v>400.42870658385783</v>
      </c>
      <c r="HJ266" s="37">
        <f>IF(E$11="x",Toimenpiteet!$E$115,HJ163*(Satokasvi!$H$11/1000)+(Satokasvi!$E$28-Satokasvi!$E$7)+IF(E$8="x",Toimenpiteet!$E$29,0)+IF(E$9="x",Toimenpiteet!$E$60,0)+IF(E$10="x",Toimenpiteet!$E$88,0))/(1+$C$13)^HJ$61</f>
        <v>386.64735107670992</v>
      </c>
      <c r="HK266" s="37">
        <f>IF(F$11="x",Toimenpiteet!$E$115,HK163*(Satokasvi!$H$11/1000)+(Satokasvi!$E$28-Satokasvi!$E$7)+IF(F$8="x",Toimenpiteet!$E$29,0)+IF(F$9="x",Toimenpiteet!$E$60,0)+IF(F$10="x",Toimenpiteet!$E$88,0))/(1+$C$13)^HK$61</f>
        <v>373.32909476309231</v>
      </c>
      <c r="HL266" s="37">
        <f>IF(G$11="x",Toimenpiteet!$E$115,HL163*(Satokasvi!$H$11/1000)+(Satokasvi!$E$28-Satokasvi!$E$7)+IF(G$8="x",Toimenpiteet!$E$29,0)+IF(G$9="x",Toimenpiteet!$E$60,0)+IF(G$10="x",Toimenpiteet!$E$88,0))/(1+$C$13)^HL$61</f>
        <v>360.45865221534569</v>
      </c>
      <c r="HM266" s="37">
        <f>IF(H$11="x",Toimenpiteet!$E$115,HM163*(Satokasvi!$H$11/1000)+(Satokasvi!$E$28-Satokasvi!$E$7)+IF(H$8="x",Toimenpiteet!$E$29,0)+IF(H$9="x",Toimenpiteet!$E$60,0)+IF(H$10="x",Toimenpiteet!$E$88,0))/(1+$C$13)^HM$61</f>
        <v>348.02123555520757</v>
      </c>
      <c r="HN266" s="37">
        <f>IF(I$11="x",Toimenpiteet!$E$115,HN163*(Satokasvi!$H$11/1000)+(Satokasvi!$E$28-Satokasvi!$E$7)+IF(I$8="x",Toimenpiteet!$E$29,0)+IF(I$9="x",Toimenpiteet!$E$60,0)+IF(I$10="x",Toimenpiteet!$E$88,0))/(1+$C$13)^HN$61</f>
        <v>336.00253843753603</v>
      </c>
      <c r="HO266" s="37">
        <f>IF(J$11="x",Toimenpiteet!$E$115,HO163*(Satokasvi!$H$11/1000)+(Satokasvi!$E$28-Satokasvi!$E$7)+IF(J$8="x",Toimenpiteet!$E$29,0)+IF(J$9="x",Toimenpiteet!$E$60,0)+IF(J$10="x",Toimenpiteet!$E$88,0))/(1+$C$13)^HO$61</f>
        <v>324.38872054493032</v>
      </c>
      <c r="HP266" s="37">
        <f>IF(K$11="x",Toimenpiteet!$E$115,HP163*(Satokasvi!$H$11/1000)+(Satokasvi!$E$28-Satokasvi!$E$7)+IF(K$8="x",Toimenpiteet!$E$29,0)+IF(K$9="x",Toimenpiteet!$E$60,0)+IF(K$10="x",Toimenpiteet!$E$88,0))/(1+$C$13)^HP$61</f>
        <v>313.16639257707641</v>
      </c>
      <c r="HQ266" s="37">
        <f>IF(L$11="x",Toimenpiteet!$E$115,HQ163*(Satokasvi!$H$11/1000)+(Satokasvi!$E$28-Satokasvi!$E$7)+IF(L$8="x",Toimenpiteet!$E$29,0)+IF(L$9="x",Toimenpiteet!$E$60,0)+IF(L$10="x",Toimenpiteet!$E$88,0))/(1+$C$13)^HQ$61</f>
        <v>302.32260171915095</v>
      </c>
      <c r="HR266" s="37">
        <f>IF(M$11="x",Toimenpiteet!$E$115,HR163*(Satokasvi!$H$11/1000)+(Satokasvi!$E$28-Satokasvi!$E$7)+IF(M$8="x",Toimenpiteet!$E$29,0)+IF(M$9="x",Toimenpiteet!$E$60,0)+IF(M$10="x",Toimenpiteet!$E$88,0))/(1+$C$13)^HR$61</f>
        <v>293.51708904771937</v>
      </c>
      <c r="HS266" s="37">
        <f>IF(N$11="x",Toimenpiteet!$E$115,HS163*(Satokasvi!$H$11/1000)+(Satokasvi!$E$28-Satokasvi!$E$7)+IF(N$8="x",Toimenpiteet!$E$29,0)+IF(N$9="x",Toimenpiteet!$E$60,0)+IF(N$10="x",Toimenpiteet!$E$88,0))/(1+$C$13)^HS$61</f>
        <v>284.96804761914507</v>
      </c>
      <c r="HT266" s="37">
        <f>IF(O$11="x",Toimenpiteet!$E$115,HT163*(Satokasvi!$H$11/1000)+(Satokasvi!$E$28-Satokasvi!$E$7)+IF(O$8="x",Toimenpiteet!$E$29,0)+IF(O$9="x",Toimenpiteet!$E$60,0)+IF(O$10="x",Toimenpiteet!$E$88,0))/(1+$C$13)^HT$61</f>
        <v>276.66800739722822</v>
      </c>
      <c r="HU266" s="37">
        <f>IF(P$11="x",Toimenpiteet!$E$115,HU163*(Satokasvi!$H$11/1000)+(Satokasvi!$E$28-Satokasvi!$E$7)+IF(P$8="x",Toimenpiteet!$E$29,0)+IF(P$9="x",Toimenpiteet!$E$60,0)+IF(P$10="x",Toimenpiteet!$E$88,0))/(1+$C$13)^HU$61</f>
        <v>268.60971591963903</v>
      </c>
      <c r="HV266" s="37">
        <f>IF(Q$11="x",Toimenpiteet!$E$115,HV163*(Satokasvi!$H$11/1000)+(Satokasvi!$E$28-Satokasvi!$E$7)+IF(Q$8="x",Toimenpiteet!$E$29,0)+IF(Q$9="x",Toimenpiteet!$E$60,0)+IF(Q$10="x",Toimenpiteet!$E$88,0))/(1+$C$13)^HV$61</f>
        <v>260.78613196081454</v>
      </c>
      <c r="HW266" s="37">
        <f>IF(R$11="x",Toimenpiteet!$E$115,HW163*(Satokasvi!$H$11/1000)+(Satokasvi!$E$28-Satokasvi!$E$7)+IF(R$8="x",Toimenpiteet!$E$29,0)+IF(R$9="x",Toimenpiteet!$E$60,0)+IF(R$10="x",Toimenpiteet!$E$88,0))/(1+$C$13)^HW$61</f>
        <v>253.19041937943166</v>
      </c>
      <c r="HX266" s="37">
        <f>IF(S$11="x",Toimenpiteet!$E$115,HX163*(Satokasvi!$H$11/1000)+(Satokasvi!$E$28-Satokasvi!$E$7)+IF(S$8="x",Toimenpiteet!$E$29,0)+IF(S$9="x",Toimenpiteet!$E$60,0)+IF(S$10="x",Toimenpiteet!$E$88,0))/(1+$C$13)^HX$61</f>
        <v>245.81594114507928</v>
      </c>
      <c r="HY266" s="37">
        <f>IF(T$11="x",Toimenpiteet!$E$115,HY163*(Satokasvi!$H$11/1000)+(Satokasvi!$E$28-Satokasvi!$E$7)+IF(T$8="x",Toimenpiteet!$E$29,0)+IF(T$9="x",Toimenpiteet!$E$60,0)+IF(T$10="x",Toimenpiteet!$E$88,0))/(1+$C$13)^HY$61</f>
        <v>238.65625353891193</v>
      </c>
      <c r="HZ266" s="37">
        <f>IF(U$11="x",Toimenpiteet!$E$115,HZ163*(Satokasvi!$H$11/1000)+(Satokasvi!$E$28-Satokasvi!$E$7)+IF(U$8="x",Toimenpiteet!$E$29,0)+IF(U$9="x",Toimenpiteet!$E$60,0)+IF(U$10="x",Toimenpiteet!$E$88,0))/(1+$C$13)^HZ$61</f>
        <v>231.70510052321546</v>
      </c>
      <c r="IA266" s="37">
        <f>IF(V$11="x",Toimenpiteet!$E$115,IA163*(Satokasvi!$H$11/1000)+(Satokasvi!$E$28-Satokasvi!$E$7)+IF(V$8="x",Toimenpiteet!$E$29,0)+IF(V$9="x",Toimenpiteet!$E$60,0)+IF(V$10="x",Toimenpiteet!$E$88,0))/(1+$C$13)^IA$61</f>
        <v>224.95640827496646</v>
      </c>
      <c r="IB266" s="37">
        <f>IF(W$11="x",Toimenpiteet!$E$115,IB163*(Satokasvi!$H$11/1000)+(Satokasvi!$E$28-Satokasvi!$E$7)+IF(W$8="x",Toimenpiteet!$E$29,0)+IF(W$9="x",Toimenpiteet!$E$60,0)+IF(W$10="x",Toimenpiteet!$E$88,0))/(1+$C$13)^IB$61</f>
        <v>218.40427987860826</v>
      </c>
      <c r="IC266" s="37">
        <f>IF(X$11="x",Toimenpiteet!$E$115,IC163*(Satokasvi!$H$11/1000)+(Satokasvi!$E$28-Satokasvi!$E$7)+IF(X$8="x",Toimenpiteet!$E$29,0)+IF(X$9="x",Toimenpiteet!$E$60,0)+IF(X$10="x",Toimenpiteet!$E$88,0))/(1+$C$13)^IC$61</f>
        <v>212.04299017340605</v>
      </c>
      <c r="ID266" s="37">
        <f>IF(Y$11="x",Toimenpiteet!$E$115,ID163*(Satokasvi!$H$11/1000)+(Satokasvi!$E$28-Satokasvi!$E$7)+IF(Y$8="x",Toimenpiteet!$E$29,0)+IF(Y$9="x",Toimenpiteet!$E$60,0)+IF(Y$10="x",Toimenpiteet!$E$88,0))/(1+$C$13)^ID$61</f>
        <v>205.86698075087963</v>
      </c>
      <c r="IE266" s="37">
        <f>IF(Z$11="x",Toimenpiteet!$E$115,IE163*(Satokasvi!$H$11/1000)+(Satokasvi!$E$28-Satokasvi!$E$7)+IF(Z$8="x",Toimenpiteet!$E$29,0)+IF(Z$9="x",Toimenpiteet!$E$60,0)+IF(Z$10="x",Toimenpiteet!$E$88,0))/(1+$C$13)^IE$61</f>
        <v>199.87085509794144</v>
      </c>
      <c r="IF266" s="37">
        <f>IF(AA$11="x",Toimenpiteet!$E$115,IF163*(Satokasvi!$H$11/1000)+(Satokasvi!$E$28-Satokasvi!$E$7)+IF(AA$8="x",Toimenpiteet!$E$29,0)+IF(AA$9="x",Toimenpiteet!$E$60,0)+IF(AA$10="x",Toimenpiteet!$E$88,0))/(1+$C$13)^IF$61</f>
        <v>194.04937388149654</v>
      </c>
      <c r="IH266" s="15">
        <f t="shared" si="194"/>
        <v>414.68896080546568</v>
      </c>
      <c r="II266" s="15">
        <f t="shared" si="195"/>
        <v>815.11766738932351</v>
      </c>
      <c r="IJ266" s="15">
        <f t="shared" si="196"/>
        <v>1201.7650184660333</v>
      </c>
      <c r="IK266" s="15">
        <f t="shared" si="197"/>
        <v>1575.0941132291257</v>
      </c>
      <c r="IL266" s="15">
        <f t="shared" si="198"/>
        <v>1935.5527654444713</v>
      </c>
      <c r="IM266" s="15">
        <f t="shared" si="199"/>
        <v>2283.5740009996789</v>
      </c>
      <c r="IN266" s="15">
        <f t="shared" si="200"/>
        <v>2619.5765394372147</v>
      </c>
      <c r="IO266" s="15">
        <f t="shared" si="201"/>
        <v>2943.9652599821452</v>
      </c>
      <c r="IP266" s="15">
        <f t="shared" si="202"/>
        <v>3257.1316525592215</v>
      </c>
      <c r="IQ266" s="15">
        <f t="shared" si="203"/>
        <v>3559.4542542783724</v>
      </c>
      <c r="IR266" s="15">
        <f t="shared" si="204"/>
        <v>3852.9713433260918</v>
      </c>
      <c r="IS266" s="15">
        <f t="shared" si="205"/>
        <v>4137.9393909452365</v>
      </c>
      <c r="IT266" s="15">
        <f t="shared" si="206"/>
        <v>4414.6073983424649</v>
      </c>
      <c r="IU266" s="15">
        <f t="shared" si="207"/>
        <v>4683.2171142621037</v>
      </c>
      <c r="IV266" s="15">
        <f t="shared" si="208"/>
        <v>4944.0032462229183</v>
      </c>
      <c r="IW266" s="15">
        <f t="shared" si="209"/>
        <v>5197.1936656023499</v>
      </c>
      <c r="IX266" s="15">
        <f t="shared" si="210"/>
        <v>5443.0096067474296</v>
      </c>
      <c r="IY266" s="15">
        <f t="shared" si="211"/>
        <v>5681.6658602863417</v>
      </c>
      <c r="IZ266" s="15">
        <f t="shared" si="212"/>
        <v>5913.3709608095569</v>
      </c>
      <c r="JA266" s="15">
        <f t="shared" si="213"/>
        <v>6138.3273690845235</v>
      </c>
      <c r="JB266" s="15">
        <f t="shared" si="214"/>
        <v>6356.7316489631321</v>
      </c>
      <c r="JC266" s="15">
        <f t="shared" si="215"/>
        <v>6568.7746391365381</v>
      </c>
      <c r="JD266" s="15">
        <f t="shared" si="216"/>
        <v>6774.6416198874176</v>
      </c>
      <c r="JE266" s="15">
        <f t="shared" si="217"/>
        <v>6974.5124749853594</v>
      </c>
      <c r="JF266" s="15">
        <f t="shared" si="218"/>
        <v>7168.5618488668561</v>
      </c>
    </row>
    <row r="267" spans="214:266" x14ac:dyDescent="0.35">
      <c r="HF267" s="76">
        <f t="shared" si="220"/>
        <v>0.38888888888888884</v>
      </c>
      <c r="HG267" s="76">
        <f>$HG$71</f>
        <v>-1.1111111111111103E-2</v>
      </c>
      <c r="HH267" s="37">
        <f>IF(C$11="x",Toimenpiteet!$E$115,HH164*(Satokasvi!$H$11/1000)+(Satokasvi!$E$28-Satokasvi!$E$7)+IF(C$8="x",Toimenpiteet!$E$29,0)+IF(C$9="x",Toimenpiteet!$E$60,0)+IF(C$10="x",Toimenpiteet!$E$88,0))/(1+$C$13)^HH$61</f>
        <v>416.18722282152703</v>
      </c>
      <c r="HI267" s="37">
        <f>IF(D$11="x",Toimenpiteet!$E$115,HI164*(Satokasvi!$H$11/1000)+(Satokasvi!$E$28-Satokasvi!$E$7)+IF(D$8="x",Toimenpiteet!$E$29,0)+IF(D$9="x",Toimenpiteet!$E$60,0)+IF(D$10="x",Toimenpiteet!$E$88,0))/(1+$C$13)^HI$61</f>
        <v>403.33795321698682</v>
      </c>
      <c r="HJ267" s="37">
        <f>IF(E$11="x",Toimenpiteet!$E$115,HJ164*(Satokasvi!$H$11/1000)+(Satokasvi!$E$28-Satokasvi!$E$7)+IF(E$8="x",Toimenpiteet!$E$29,0)+IF(E$9="x",Toimenpiteet!$E$60,0)+IF(E$10="x",Toimenpiteet!$E$88,0))/(1+$C$13)^HJ$61</f>
        <v>390.88411801815977</v>
      </c>
      <c r="HK267" s="37">
        <f>IF(F$11="x",Toimenpiteet!$E$115,HK164*(Satokasvi!$H$11/1000)+(Satokasvi!$E$28-Satokasvi!$E$7)+IF(F$8="x",Toimenpiteet!$E$29,0)+IF(F$9="x",Toimenpiteet!$E$60,0)+IF(F$10="x",Toimenpiteet!$E$88,0))/(1+$C$13)^HK$61</f>
        <v>378.81358271318908</v>
      </c>
      <c r="HL267" s="37">
        <f>IF(G$11="x",Toimenpiteet!$E$115,HL164*(Satokasvi!$H$11/1000)+(Satokasvi!$E$28-Satokasvi!$E$7)+IF(G$8="x",Toimenpiteet!$E$29,0)+IF(G$9="x",Toimenpiteet!$E$60,0)+IF(G$10="x",Toimenpiteet!$E$88,0))/(1+$C$13)^HL$61</f>
        <v>367.11458419361855</v>
      </c>
      <c r="HM267" s="37">
        <f>IF(H$11="x",Toimenpiteet!$E$115,HM164*(Satokasvi!$H$11/1000)+(Satokasvi!$E$28-Satokasvi!$E$7)+IF(H$8="x",Toimenpiteet!$E$29,0)+IF(H$9="x",Toimenpiteet!$E$60,0)+IF(H$10="x",Toimenpiteet!$E$88,0))/(1+$C$13)^HM$61</f>
        <v>355.77571941338948</v>
      </c>
      <c r="HN267" s="37">
        <f>IF(I$11="x",Toimenpiteet!$E$115,HN164*(Satokasvi!$H$11/1000)+(Satokasvi!$E$28-Satokasvi!$E$7)+IF(I$8="x",Toimenpiteet!$E$29,0)+IF(I$9="x",Toimenpiteet!$E$60,0)+IF(I$10="x",Toimenpiteet!$E$88,0))/(1+$C$13)^HN$61</f>
        <v>344.78593439340546</v>
      </c>
      <c r="HO267" s="37">
        <f>IF(J$11="x",Toimenpiteet!$E$115,HO164*(Satokasvi!$H$11/1000)+(Satokasvi!$E$28-Satokasvi!$E$7)+IF(J$8="x",Toimenpiteet!$E$29,0)+IF(J$9="x",Toimenpiteet!$E$60,0)+IF(J$10="x",Toimenpiteet!$E$88,0))/(1+$C$13)^HO$61</f>
        <v>334.13451356115172</v>
      </c>
      <c r="HP267" s="37">
        <f>IF(K$11="x",Toimenpiteet!$E$115,HP164*(Satokasvi!$H$11/1000)+(Satokasvi!$E$28-Satokasvi!$E$7)+IF(K$8="x",Toimenpiteet!$E$29,0)+IF(K$9="x",Toimenpiteet!$E$60,0)+IF(K$10="x",Toimenpiteet!$E$88,0))/(1+$C$13)^HP$61</f>
        <v>323.81106941518237</v>
      </c>
      <c r="HQ267" s="37">
        <f>IF(L$11="x",Toimenpiteet!$E$115,HQ164*(Satokasvi!$H$11/1000)+(Satokasvi!$E$28-Satokasvi!$E$7)+IF(L$8="x",Toimenpiteet!$E$29,0)+IF(L$9="x",Toimenpiteet!$E$60,0)+IF(L$10="x",Toimenpiteet!$E$88,0))/(1+$C$13)^HQ$61</f>
        <v>313.80553250459423</v>
      </c>
      <c r="HR267" s="37">
        <f>IF(M$11="x",Toimenpiteet!$E$115,HR164*(Satokasvi!$H$11/1000)+(Satokasvi!$E$28-Satokasvi!$E$7)+IF(M$8="x",Toimenpiteet!$E$29,0)+IF(M$9="x",Toimenpiteet!$E$60,0)+IF(M$10="x",Toimenpiteet!$E$88,0))/(1+$C$13)^HR$61</f>
        <v>304.665565538441</v>
      </c>
      <c r="HS267" s="37">
        <f>IF(N$11="x",Toimenpiteet!$E$115,HS164*(Satokasvi!$H$11/1000)+(Satokasvi!$E$28-Satokasvi!$E$7)+IF(N$8="x",Toimenpiteet!$E$29,0)+IF(N$9="x",Toimenpiteet!$E$60,0)+IF(N$10="x",Toimenpiteet!$E$88,0))/(1+$C$13)^HS$61</f>
        <v>295.79181120236996</v>
      </c>
      <c r="HT267" s="37">
        <f>IF(O$11="x",Toimenpiteet!$E$115,HT164*(Satokasvi!$H$11/1000)+(Satokasvi!$E$28-Satokasvi!$E$7)+IF(O$8="x",Toimenpiteet!$E$29,0)+IF(O$9="x",Toimenpiteet!$E$60,0)+IF(O$10="x",Toimenpiteet!$E$88,0))/(1+$C$13)^HT$61</f>
        <v>287.17651573045629</v>
      </c>
      <c r="HU267" s="37">
        <f>IF(P$11="x",Toimenpiteet!$E$115,HU164*(Satokasvi!$H$11/1000)+(Satokasvi!$E$28-Satokasvi!$E$7)+IF(P$8="x",Toimenpiteet!$E$29,0)+IF(P$9="x",Toimenpiteet!$E$60,0)+IF(P$10="x",Toimenpiteet!$E$88,0))/(1+$C$13)^HU$61</f>
        <v>278.81215119461768</v>
      </c>
      <c r="HV267" s="37">
        <f>IF(Q$11="x",Toimenpiteet!$E$115,HV164*(Satokasvi!$H$11/1000)+(Satokasvi!$E$28-Satokasvi!$E$7)+IF(Q$8="x",Toimenpiteet!$E$29,0)+IF(Q$9="x",Toimenpiteet!$E$60,0)+IF(Q$10="x",Toimenpiteet!$E$88,0))/(1+$C$13)^HV$61</f>
        <v>270.69140892681327</v>
      </c>
      <c r="HW267" s="37">
        <f>IF(R$11="x",Toimenpiteet!$E$115,HW164*(Satokasvi!$H$11/1000)+(Satokasvi!$E$28-Satokasvi!$E$7)+IF(R$8="x",Toimenpiteet!$E$29,0)+IF(R$9="x",Toimenpiteet!$E$60,0)+IF(R$10="x",Toimenpiteet!$E$88,0))/(1+$C$13)^HW$61</f>
        <v>262.8071931328285</v>
      </c>
      <c r="HX267" s="37">
        <f>IF(S$11="x",Toimenpiteet!$E$115,HX164*(Satokasvi!$H$11/1000)+(Satokasvi!$E$28-Satokasvi!$E$7)+IF(S$8="x",Toimenpiteet!$E$29,0)+IF(S$9="x",Toimenpiteet!$E$60,0)+IF(S$10="x",Toimenpiteet!$E$88,0))/(1+$C$13)^HX$61</f>
        <v>255.15261469206649</v>
      </c>
      <c r="HY267" s="37">
        <f>IF(T$11="x",Toimenpiteet!$E$115,HY164*(Satokasvi!$H$11/1000)+(Satokasvi!$E$28-Satokasvi!$E$7)+IF(T$8="x",Toimenpiteet!$E$29,0)+IF(T$9="x",Toimenpiteet!$E$60,0)+IF(T$10="x",Toimenpiteet!$E$88,0))/(1+$C$13)^HY$61</f>
        <v>247.72098513792864</v>
      </c>
      <c r="HZ267" s="37">
        <f>IF(U$11="x",Toimenpiteet!$E$115,HZ164*(Satokasvi!$H$11/1000)+(Satokasvi!$E$28-Satokasvi!$E$7)+IF(U$8="x",Toimenpiteet!$E$29,0)+IF(U$9="x",Toimenpiteet!$E$60,0)+IF(U$10="x",Toimenpiteet!$E$88,0))/(1+$C$13)^HZ$61</f>
        <v>240.50581081352294</v>
      </c>
      <c r="IA267" s="37">
        <f>IF(V$11="x",Toimenpiteet!$E$115,IA164*(Satokasvi!$H$11/1000)+(Satokasvi!$E$28-Satokasvi!$E$7)+IF(V$8="x",Toimenpiteet!$E$29,0)+IF(V$9="x",Toimenpiteet!$E$60,0)+IF(V$10="x",Toimenpiteet!$E$88,0))/(1+$C$13)^IA$61</f>
        <v>233.50078719759509</v>
      </c>
      <c r="IB267" s="37">
        <f>IF(W$11="x",Toimenpiteet!$E$115,IB164*(Satokasvi!$H$11/1000)+(Satokasvi!$E$28-Satokasvi!$E$7)+IF(W$8="x",Toimenpiteet!$E$29,0)+IF(W$9="x",Toimenpiteet!$E$60,0)+IF(W$10="x",Toimenpiteet!$E$88,0))/(1+$C$13)^IB$61</f>
        <v>226.69979339572342</v>
      </c>
      <c r="IC267" s="37">
        <f>IF(X$11="x",Toimenpiteet!$E$115,IC164*(Satokasvi!$H$11/1000)+(Satokasvi!$E$28-Satokasvi!$E$7)+IF(X$8="x",Toimenpiteet!$E$29,0)+IF(X$9="x",Toimenpiteet!$E$60,0)+IF(X$10="x",Toimenpiteet!$E$88,0))/(1+$C$13)^IC$61</f>
        <v>220.09688679196447</v>
      </c>
      <c r="ID267" s="37">
        <f>IF(Y$11="x",Toimenpiteet!$E$115,ID164*(Satokasvi!$H$11/1000)+(Satokasvi!$E$28-Satokasvi!$E$7)+IF(Y$8="x",Toimenpiteet!$E$29,0)+IF(Y$9="x",Toimenpiteet!$E$60,0)+IF(Y$10="x",Toimenpiteet!$E$88,0))/(1+$C$13)^ID$61</f>
        <v>213.68629785627618</v>
      </c>
      <c r="IE267" s="37">
        <f>IF(Z$11="x",Toimenpiteet!$E$115,IE164*(Satokasvi!$H$11/1000)+(Satokasvi!$E$28-Satokasvi!$E$7)+IF(Z$8="x",Toimenpiteet!$E$29,0)+IF(Z$9="x",Toimenpiteet!$E$60,0)+IF(Z$10="x",Toimenpiteet!$E$88,0))/(1+$C$13)^IE$61</f>
        <v>207.46242510318078</v>
      </c>
      <c r="IF267" s="37">
        <f>IF(AA$11="x",Toimenpiteet!$E$115,IF164*(Satokasvi!$H$11/1000)+(Satokasvi!$E$28-Satokasvi!$E$7)+IF(AA$8="x",Toimenpiteet!$E$29,0)+IF(AA$9="x",Toimenpiteet!$E$60,0)+IF(AA$10="x",Toimenpiteet!$E$88,0))/(1+$C$13)^IF$61</f>
        <v>201.41983019726288</v>
      </c>
      <c r="IH267" s="15">
        <f t="shared" si="194"/>
        <v>416.18722282152703</v>
      </c>
      <c r="II267" s="15">
        <f t="shared" si="195"/>
        <v>819.52517603851379</v>
      </c>
      <c r="IJ267" s="15">
        <f t="shared" si="196"/>
        <v>1210.4092940566736</v>
      </c>
      <c r="IK267" s="15">
        <f t="shared" si="197"/>
        <v>1589.2228767698628</v>
      </c>
      <c r="IL267" s="15">
        <f t="shared" si="198"/>
        <v>1956.3374609634814</v>
      </c>
      <c r="IM267" s="15">
        <f t="shared" si="199"/>
        <v>2312.1131803768708</v>
      </c>
      <c r="IN267" s="15">
        <f t="shared" si="200"/>
        <v>2656.8991147702764</v>
      </c>
      <c r="IO267" s="15">
        <f t="shared" si="201"/>
        <v>2991.0336283314282</v>
      </c>
      <c r="IP267" s="15">
        <f t="shared" si="202"/>
        <v>3314.8446977466106</v>
      </c>
      <c r="IQ267" s="15">
        <f t="shared" si="203"/>
        <v>3628.6502302512049</v>
      </c>
      <c r="IR267" s="15">
        <f t="shared" si="204"/>
        <v>3933.315795789646</v>
      </c>
      <c r="IS267" s="15">
        <f t="shared" si="205"/>
        <v>4229.1076069920164</v>
      </c>
      <c r="IT267" s="15">
        <f t="shared" si="206"/>
        <v>4516.2841227224726</v>
      </c>
      <c r="IU267" s="15">
        <f t="shared" si="207"/>
        <v>4795.09627391709</v>
      </c>
      <c r="IV267" s="15">
        <f t="shared" si="208"/>
        <v>5065.787682843903</v>
      </c>
      <c r="IW267" s="15">
        <f t="shared" si="209"/>
        <v>5328.5948759767316</v>
      </c>
      <c r="IX267" s="15">
        <f t="shared" si="210"/>
        <v>5583.7474906687985</v>
      </c>
      <c r="IY267" s="15">
        <f t="shared" si="211"/>
        <v>5831.4684758067269</v>
      </c>
      <c r="IZ267" s="15">
        <f t="shared" si="212"/>
        <v>6071.9742866202496</v>
      </c>
      <c r="JA267" s="15">
        <f t="shared" si="213"/>
        <v>6305.4750738178445</v>
      </c>
      <c r="JB267" s="15">
        <f t="shared" si="214"/>
        <v>6532.1748672135682</v>
      </c>
      <c r="JC267" s="15">
        <f t="shared" si="215"/>
        <v>6752.2717540055328</v>
      </c>
      <c r="JD267" s="15">
        <f t="shared" si="216"/>
        <v>6965.9580518618086</v>
      </c>
      <c r="JE267" s="15">
        <f t="shared" si="217"/>
        <v>7173.4204769649896</v>
      </c>
      <c r="JF267" s="15">
        <f t="shared" si="218"/>
        <v>7374.8403071622524</v>
      </c>
    </row>
    <row r="268" spans="214:266" x14ac:dyDescent="0.35">
      <c r="HF268" s="76">
        <f t="shared" si="220"/>
        <v>0.38888888888888884</v>
      </c>
      <c r="HG268" s="76">
        <f>$HG$72</f>
        <v>1.111111111111112E-2</v>
      </c>
      <c r="HH268" s="37">
        <f>IF(C$11="x",Toimenpiteet!$E$115,HH165*(Satokasvi!$H$11/1000)+(Satokasvi!$E$28-Satokasvi!$E$7)+IF(C$8="x",Toimenpiteet!$E$29,0)+IF(C$9="x",Toimenpiteet!$E$60,0)+IF(C$10="x",Toimenpiteet!$E$88,0))/(1+$C$13)^HH$61</f>
        <v>417.68548483758838</v>
      </c>
      <c r="HI268" s="37">
        <f>IF(D$11="x",Toimenpiteet!$E$115,HI165*(Satokasvi!$H$11/1000)+(Satokasvi!$E$28-Satokasvi!$E$7)+IF(D$8="x",Toimenpiteet!$E$29,0)+IF(D$9="x",Toimenpiteet!$E$60,0)+IF(D$10="x",Toimenpiteet!$E$88,0))/(1+$C$13)^HI$61</f>
        <v>406.24719985011563</v>
      </c>
      <c r="HJ268" s="37">
        <f>IF(E$11="x",Toimenpiteet!$E$115,HJ165*(Satokasvi!$H$11/1000)+(Satokasvi!$E$28-Satokasvi!$E$7)+IF(E$8="x",Toimenpiteet!$E$29,0)+IF(E$9="x",Toimenpiteet!$E$60,0)+IF(E$10="x",Toimenpiteet!$E$88,0))/(1+$C$13)^HJ$61</f>
        <v>395.12088495960961</v>
      </c>
      <c r="HK268" s="37">
        <f>IF(F$11="x",Toimenpiteet!$E$115,HK165*(Satokasvi!$H$11/1000)+(Satokasvi!$E$28-Satokasvi!$E$7)+IF(F$8="x",Toimenpiteet!$E$29,0)+IF(F$9="x",Toimenpiteet!$E$60,0)+IF(F$10="x",Toimenpiteet!$E$88,0))/(1+$C$13)^HK$61</f>
        <v>384.29807066328601</v>
      </c>
      <c r="HL268" s="37">
        <f>IF(G$11="x",Toimenpiteet!$E$115,HL165*(Satokasvi!$H$11/1000)+(Satokasvi!$E$28-Satokasvi!$E$7)+IF(G$8="x",Toimenpiteet!$E$29,0)+IF(G$9="x",Toimenpiteet!$E$60,0)+IF(G$10="x",Toimenpiteet!$E$88,0))/(1+$C$13)^HL$61</f>
        <v>373.7705161718913</v>
      </c>
      <c r="HM268" s="37">
        <f>IF(H$11="x",Toimenpiteet!$E$115,HM165*(Satokasvi!$H$11/1000)+(Satokasvi!$E$28-Satokasvi!$E$7)+IF(H$8="x",Toimenpiteet!$E$29,0)+IF(H$9="x",Toimenpiteet!$E$60,0)+IF(H$10="x",Toimenpiteet!$E$88,0))/(1+$C$13)^HM$61</f>
        <v>363.53020327157145</v>
      </c>
      <c r="HN268" s="37">
        <f>IF(I$11="x",Toimenpiteet!$E$115,HN165*(Satokasvi!$H$11/1000)+(Satokasvi!$E$28-Satokasvi!$E$7)+IF(I$8="x",Toimenpiteet!$E$29,0)+IF(I$9="x",Toimenpiteet!$E$60,0)+IF(I$10="x",Toimenpiteet!$E$88,0))/(1+$C$13)^HN$61</f>
        <v>353.56933034927516</v>
      </c>
      <c r="HO268" s="37">
        <f>IF(J$11="x",Toimenpiteet!$E$115,HO165*(Satokasvi!$H$11/1000)+(Satokasvi!$E$28-Satokasvi!$E$7)+IF(J$8="x",Toimenpiteet!$E$29,0)+IF(J$9="x",Toimenpiteet!$E$60,0)+IF(J$10="x",Toimenpiteet!$E$88,0))/(1+$C$13)^HO$61</f>
        <v>343.88030657737318</v>
      </c>
      <c r="HP268" s="37">
        <f>IF(K$11="x",Toimenpiteet!$E$115,HP165*(Satokasvi!$H$11/1000)+(Satokasvi!$E$28-Satokasvi!$E$7)+IF(K$8="x",Toimenpiteet!$E$29,0)+IF(K$9="x",Toimenpiteet!$E$60,0)+IF(K$10="x",Toimenpiteet!$E$88,0))/(1+$C$13)^HP$61</f>
        <v>334.45574625328834</v>
      </c>
      <c r="HQ268" s="37">
        <f>IF(L$11="x",Toimenpiteet!$E$115,HQ165*(Satokasvi!$H$11/1000)+(Satokasvi!$E$28-Satokasvi!$E$7)+IF(L$8="x",Toimenpiteet!$E$29,0)+IF(L$9="x",Toimenpiteet!$E$60,0)+IF(L$10="x",Toimenpiteet!$E$88,0))/(1+$C$13)^HQ$61</f>
        <v>325.28846329003755</v>
      </c>
      <c r="HR268" s="37">
        <f>IF(M$11="x",Toimenpiteet!$E$115,HR165*(Satokasvi!$H$11/1000)+(Satokasvi!$E$28-Satokasvi!$E$7)+IF(M$8="x",Toimenpiteet!$E$29,0)+IF(M$9="x",Toimenpiteet!$E$60,0)+IF(M$10="x",Toimenpiteet!$E$88,0))/(1+$C$13)^HR$61</f>
        <v>315.81404202916264</v>
      </c>
      <c r="HS268" s="37">
        <f>IF(N$11="x",Toimenpiteet!$E$115,HS165*(Satokasvi!$H$11/1000)+(Satokasvi!$E$28-Satokasvi!$E$7)+IF(N$8="x",Toimenpiteet!$E$29,0)+IF(N$9="x",Toimenpiteet!$E$60,0)+IF(N$10="x",Toimenpiteet!$E$88,0))/(1+$C$13)^HS$61</f>
        <v>306.61557478559484</v>
      </c>
      <c r="HT268" s="37">
        <f>IF(O$11="x",Toimenpiteet!$E$115,HT165*(Satokasvi!$H$11/1000)+(Satokasvi!$E$28-Satokasvi!$E$7)+IF(O$8="x",Toimenpiteet!$E$29,0)+IF(O$9="x",Toimenpiteet!$E$60,0)+IF(O$10="x",Toimenpiteet!$E$88,0))/(1+$C$13)^HT$61</f>
        <v>297.68502406368435</v>
      </c>
      <c r="HU268" s="37">
        <f>IF(P$11="x",Toimenpiteet!$E$115,HU165*(Satokasvi!$H$11/1000)+(Satokasvi!$E$28-Satokasvi!$E$7)+IF(P$8="x",Toimenpiteet!$E$29,0)+IF(P$9="x",Toimenpiteet!$E$60,0)+IF(P$10="x",Toimenpiteet!$E$88,0))/(1+$C$13)^HU$61</f>
        <v>289.0145864695964</v>
      </c>
      <c r="HV268" s="37">
        <f>IF(Q$11="x",Toimenpiteet!$E$115,HV165*(Satokasvi!$H$11/1000)+(Satokasvi!$E$28-Satokasvi!$E$7)+IF(Q$8="x",Toimenpiteet!$E$29,0)+IF(Q$9="x",Toimenpiteet!$E$60,0)+IF(Q$10="x",Toimenpiteet!$E$88,0))/(1+$C$13)^HV$61</f>
        <v>280.59668589281205</v>
      </c>
      <c r="HW268" s="37">
        <f>IF(R$11="x",Toimenpiteet!$E$115,HW165*(Satokasvi!$H$11/1000)+(Satokasvi!$E$28-Satokasvi!$E$7)+IF(R$8="x",Toimenpiteet!$E$29,0)+IF(R$9="x",Toimenpiteet!$E$60,0)+IF(R$10="x",Toimenpiteet!$E$88,0))/(1+$C$13)^HW$61</f>
        <v>272.42396688622529</v>
      </c>
      <c r="HX268" s="37">
        <f>IF(S$11="x",Toimenpiteet!$E$115,HX165*(Satokasvi!$H$11/1000)+(Satokasvi!$E$28-Satokasvi!$E$7)+IF(S$8="x",Toimenpiteet!$E$29,0)+IF(S$9="x",Toimenpiteet!$E$60,0)+IF(S$10="x",Toimenpiteet!$E$88,0))/(1+$C$13)^HX$61</f>
        <v>264.48928823905368</v>
      </c>
      <c r="HY268" s="37">
        <f>IF(T$11="x",Toimenpiteet!$E$115,HY165*(Satokasvi!$H$11/1000)+(Satokasvi!$E$28-Satokasvi!$E$7)+IF(T$8="x",Toimenpiteet!$E$29,0)+IF(T$9="x",Toimenpiteet!$E$60,0)+IF(T$10="x",Toimenpiteet!$E$88,0))/(1+$C$13)^HY$61</f>
        <v>256.78571673694535</v>
      </c>
      <c r="HZ268" s="37">
        <f>IF(U$11="x",Toimenpiteet!$E$115,HZ165*(Satokasvi!$H$11/1000)+(Satokasvi!$E$28-Satokasvi!$E$7)+IF(U$8="x",Toimenpiteet!$E$29,0)+IF(U$9="x",Toimenpiteet!$E$60,0)+IF(U$10="x",Toimenpiteet!$E$88,0))/(1+$C$13)^HZ$61</f>
        <v>249.30652110383042</v>
      </c>
      <c r="IA268" s="37">
        <f>IF(V$11="x",Toimenpiteet!$E$115,IA165*(Satokasvi!$H$11/1000)+(Satokasvi!$E$28-Satokasvi!$E$7)+IF(V$8="x",Toimenpiteet!$E$29,0)+IF(V$9="x",Toimenpiteet!$E$60,0)+IF(V$10="x",Toimenpiteet!$E$88,0))/(1+$C$13)^IA$61</f>
        <v>242.04516612022371</v>
      </c>
      <c r="IB268" s="37">
        <f>IF(W$11="x",Toimenpiteet!$E$115,IB165*(Satokasvi!$H$11/1000)+(Satokasvi!$E$28-Satokasvi!$E$7)+IF(W$8="x",Toimenpiteet!$E$29,0)+IF(W$9="x",Toimenpiteet!$E$60,0)+IF(W$10="x",Toimenpiteet!$E$88,0))/(1+$C$13)^IB$61</f>
        <v>234.9953069128386</v>
      </c>
      <c r="IC268" s="37">
        <f>IF(X$11="x",Toimenpiteet!$E$115,IC165*(Satokasvi!$H$11/1000)+(Satokasvi!$E$28-Satokasvi!$E$7)+IF(X$8="x",Toimenpiteet!$E$29,0)+IF(X$9="x",Toimenpiteet!$E$60,0)+IF(X$10="x",Toimenpiteet!$E$88,0))/(1+$C$13)^IC$61</f>
        <v>228.15078341052288</v>
      </c>
      <c r="ID268" s="37">
        <f>IF(Y$11="x",Toimenpiteet!$E$115,ID165*(Satokasvi!$H$11/1000)+(Satokasvi!$E$28-Satokasvi!$E$7)+IF(Y$8="x",Toimenpiteet!$E$29,0)+IF(Y$9="x",Toimenpiteet!$E$60,0)+IF(Y$10="x",Toimenpiteet!$E$88,0))/(1+$C$13)^ID$61</f>
        <v>221.50561496167271</v>
      </c>
      <c r="IE268" s="37">
        <f>IF(Z$11="x",Toimenpiteet!$E$115,IE165*(Satokasvi!$H$11/1000)+(Satokasvi!$E$28-Satokasvi!$E$7)+IF(Z$8="x",Toimenpiteet!$E$29,0)+IF(Z$9="x",Toimenpiteet!$E$60,0)+IF(Z$10="x",Toimenpiteet!$E$88,0))/(1+$C$13)^IE$61</f>
        <v>215.05399510842011</v>
      </c>
      <c r="IF268" s="37">
        <f>IF(AA$11="x",Toimenpiteet!$E$115,IF165*(Satokasvi!$H$11/1000)+(Satokasvi!$E$28-Satokasvi!$E$7)+IF(AA$8="x",Toimenpiteet!$E$29,0)+IF(AA$9="x",Toimenpiteet!$E$60,0)+IF(AA$10="x",Toimenpiteet!$E$88,0))/(1+$C$13)^IF$61</f>
        <v>208.79028651302926</v>
      </c>
      <c r="IH268" s="15">
        <f t="shared" si="194"/>
        <v>417.68548483758838</v>
      </c>
      <c r="II268" s="15">
        <f t="shared" si="195"/>
        <v>823.93268468770407</v>
      </c>
      <c r="IJ268" s="15">
        <f t="shared" si="196"/>
        <v>1219.0535696473137</v>
      </c>
      <c r="IK268" s="15">
        <f t="shared" si="197"/>
        <v>1603.3516403105996</v>
      </c>
      <c r="IL268" s="15">
        <f t="shared" si="198"/>
        <v>1977.1221564824909</v>
      </c>
      <c r="IM268" s="15">
        <f t="shared" si="199"/>
        <v>2340.6523597540622</v>
      </c>
      <c r="IN268" s="15">
        <f t="shared" si="200"/>
        <v>2694.2216901033376</v>
      </c>
      <c r="IO268" s="15">
        <f t="shared" si="201"/>
        <v>3038.1019966807107</v>
      </c>
      <c r="IP268" s="15">
        <f t="shared" si="202"/>
        <v>3372.5577429339992</v>
      </c>
      <c r="IQ268" s="15">
        <f t="shared" si="203"/>
        <v>3697.8462062240369</v>
      </c>
      <c r="IR268" s="15">
        <f t="shared" si="204"/>
        <v>4013.6602482531994</v>
      </c>
      <c r="IS268" s="15">
        <f t="shared" si="205"/>
        <v>4320.2758230387944</v>
      </c>
      <c r="IT268" s="15">
        <f t="shared" si="206"/>
        <v>4617.9608471024785</v>
      </c>
      <c r="IU268" s="15">
        <f t="shared" si="207"/>
        <v>4906.9754335720745</v>
      </c>
      <c r="IV268" s="15">
        <f t="shared" si="208"/>
        <v>5187.5721194648868</v>
      </c>
      <c r="IW268" s="15">
        <f t="shared" si="209"/>
        <v>5459.9960863511124</v>
      </c>
      <c r="IX268" s="15">
        <f t="shared" si="210"/>
        <v>5724.4853745901664</v>
      </c>
      <c r="IY268" s="15">
        <f t="shared" si="211"/>
        <v>5981.2710913271121</v>
      </c>
      <c r="IZ268" s="15">
        <f t="shared" si="212"/>
        <v>6230.5776124309423</v>
      </c>
      <c r="JA268" s="15">
        <f t="shared" si="213"/>
        <v>6472.6227785511655</v>
      </c>
      <c r="JB268" s="15">
        <f t="shared" si="214"/>
        <v>6707.6180854640043</v>
      </c>
      <c r="JC268" s="15">
        <f t="shared" si="215"/>
        <v>6935.7688688745275</v>
      </c>
      <c r="JD268" s="15">
        <f t="shared" si="216"/>
        <v>7157.2744838362005</v>
      </c>
      <c r="JE268" s="15">
        <f t="shared" si="217"/>
        <v>7372.3284789446207</v>
      </c>
      <c r="JF268" s="15">
        <f t="shared" si="218"/>
        <v>7581.1187654576497</v>
      </c>
    </row>
    <row r="269" spans="214:266" x14ac:dyDescent="0.35">
      <c r="HF269" s="76">
        <f t="shared" si="220"/>
        <v>0.38888888888888884</v>
      </c>
      <c r="HG269" s="76">
        <f>$HG$73</f>
        <v>3.333333333333334E-2</v>
      </c>
      <c r="HH269" s="37">
        <f>IF(C$11="x",Toimenpiteet!$E$115,HH166*(Satokasvi!$H$11/1000)+(Satokasvi!$E$28-Satokasvi!$E$7)+IF(C$8="x",Toimenpiteet!$E$29,0)+IF(C$9="x",Toimenpiteet!$E$60,0)+IF(C$10="x",Toimenpiteet!$E$88,0))/(1+$C$13)^HH$61</f>
        <v>419.18374685364984</v>
      </c>
      <c r="HI269" s="37">
        <f>IF(D$11="x",Toimenpiteet!$E$115,HI166*(Satokasvi!$H$11/1000)+(Satokasvi!$E$28-Satokasvi!$E$7)+IF(D$8="x",Toimenpiteet!$E$29,0)+IF(D$9="x",Toimenpiteet!$E$60,0)+IF(D$10="x",Toimenpiteet!$E$88,0))/(1+$C$13)^HI$61</f>
        <v>409.15644648324445</v>
      </c>
      <c r="HJ269" s="37">
        <f>IF(E$11="x",Toimenpiteet!$E$115,HJ166*(Satokasvi!$H$11/1000)+(Satokasvi!$E$28-Satokasvi!$E$7)+IF(E$8="x",Toimenpiteet!$E$29,0)+IF(E$9="x",Toimenpiteet!$E$60,0)+IF(E$10="x",Toimenpiteet!$E$88,0))/(1+$C$13)^HJ$61</f>
        <v>399.3576519010594</v>
      </c>
      <c r="HK269" s="37">
        <f>IF(F$11="x",Toimenpiteet!$E$115,HK166*(Satokasvi!$H$11/1000)+(Satokasvi!$E$28-Satokasvi!$E$7)+IF(F$8="x",Toimenpiteet!$E$29,0)+IF(F$9="x",Toimenpiteet!$E$60,0)+IF(F$10="x",Toimenpiteet!$E$88,0))/(1+$C$13)^HK$61</f>
        <v>389.78255861338289</v>
      </c>
      <c r="HL269" s="37">
        <f>IF(G$11="x",Toimenpiteet!$E$115,HL166*(Satokasvi!$H$11/1000)+(Satokasvi!$E$28-Satokasvi!$E$7)+IF(G$8="x",Toimenpiteet!$E$29,0)+IF(G$9="x",Toimenpiteet!$E$60,0)+IF(G$10="x",Toimenpiteet!$E$88,0))/(1+$C$13)^HL$61</f>
        <v>380.42644815016416</v>
      </c>
      <c r="HM269" s="37">
        <f>IF(H$11="x",Toimenpiteet!$E$115,HM166*(Satokasvi!$H$11/1000)+(Satokasvi!$E$28-Satokasvi!$E$7)+IF(H$8="x",Toimenpiteet!$E$29,0)+IF(H$9="x",Toimenpiteet!$E$60,0)+IF(H$10="x",Toimenpiteet!$E$88,0))/(1+$C$13)^HM$61</f>
        <v>371.28468712975348</v>
      </c>
      <c r="HN269" s="37">
        <f>IF(I$11="x",Toimenpiteet!$E$115,HN166*(Satokasvi!$H$11/1000)+(Satokasvi!$E$28-Satokasvi!$E$7)+IF(I$8="x",Toimenpiteet!$E$29,0)+IF(I$9="x",Toimenpiteet!$E$60,0)+IF(I$10="x",Toimenpiteet!$E$88,0))/(1+$C$13)^HN$61</f>
        <v>362.3527263051447</v>
      </c>
      <c r="HO269" s="37">
        <f>IF(J$11="x",Toimenpiteet!$E$115,HO166*(Satokasvi!$H$11/1000)+(Satokasvi!$E$28-Satokasvi!$E$7)+IF(J$8="x",Toimenpiteet!$E$29,0)+IF(J$9="x",Toimenpiteet!$E$60,0)+IF(J$10="x",Toimenpiteet!$E$88,0))/(1+$C$13)^HO$61</f>
        <v>353.62609959359463</v>
      </c>
      <c r="HP269" s="37">
        <f>IF(K$11="x",Toimenpiteet!$E$115,HP166*(Satokasvi!$H$11/1000)+(Satokasvi!$E$28-Satokasvi!$E$7)+IF(K$8="x",Toimenpiteet!$E$29,0)+IF(K$9="x",Toimenpiteet!$E$60,0)+IF(K$10="x",Toimenpiteet!$E$88,0))/(1+$C$13)^HP$61</f>
        <v>345.1004230913943</v>
      </c>
      <c r="HQ269" s="37">
        <f>IF(L$11="x",Toimenpiteet!$E$115,HQ166*(Satokasvi!$H$11/1000)+(Satokasvi!$E$28-Satokasvi!$E$7)+IF(L$8="x",Toimenpiteet!$E$29,0)+IF(L$9="x",Toimenpiteet!$E$60,0)+IF(L$10="x",Toimenpiteet!$E$88,0))/(1+$C$13)^HQ$61</f>
        <v>336.77139407548083</v>
      </c>
      <c r="HR269" s="37">
        <f>IF(M$11="x",Toimenpiteet!$E$115,HR166*(Satokasvi!$H$11/1000)+(Satokasvi!$E$28-Satokasvi!$E$7)+IF(M$8="x",Toimenpiteet!$E$29,0)+IF(M$9="x",Toimenpiteet!$E$60,0)+IF(M$10="x",Toimenpiteet!$E$88,0))/(1+$C$13)^HR$61</f>
        <v>326.96251851988427</v>
      </c>
      <c r="HS269" s="37">
        <f>IF(N$11="x",Toimenpiteet!$E$115,HS166*(Satokasvi!$H$11/1000)+(Satokasvi!$E$28-Satokasvi!$E$7)+IF(N$8="x",Toimenpiteet!$E$29,0)+IF(N$9="x",Toimenpiteet!$E$60,0)+IF(N$10="x",Toimenpiteet!$E$88,0))/(1+$C$13)^HS$61</f>
        <v>317.43933836881973</v>
      </c>
      <c r="HT269" s="37">
        <f>IF(O$11="x",Toimenpiteet!$E$115,HT166*(Satokasvi!$H$11/1000)+(Satokasvi!$E$28-Satokasvi!$E$7)+IF(O$8="x",Toimenpiteet!$E$29,0)+IF(O$9="x",Toimenpiteet!$E$60,0)+IF(O$10="x",Toimenpiteet!$E$88,0))/(1+$C$13)^HT$61</f>
        <v>308.19353239691236</v>
      </c>
      <c r="HU269" s="37">
        <f>IF(P$11="x",Toimenpiteet!$E$115,HU166*(Satokasvi!$H$11/1000)+(Satokasvi!$E$28-Satokasvi!$E$7)+IF(P$8="x",Toimenpiteet!$E$29,0)+IF(P$9="x",Toimenpiteet!$E$60,0)+IF(P$10="x",Toimenpiteet!$E$88,0))/(1+$C$13)^HU$61</f>
        <v>299.21702174457511</v>
      </c>
      <c r="HV269" s="37">
        <f>IF(Q$11="x",Toimenpiteet!$E$115,HV166*(Satokasvi!$H$11/1000)+(Satokasvi!$E$28-Satokasvi!$E$7)+IF(Q$8="x",Toimenpiteet!$E$29,0)+IF(Q$9="x",Toimenpiteet!$E$60,0)+IF(Q$10="x",Toimenpiteet!$E$88,0))/(1+$C$13)^HV$61</f>
        <v>290.50196285881077</v>
      </c>
      <c r="HW269" s="37">
        <f>IF(R$11="x",Toimenpiteet!$E$115,HW166*(Satokasvi!$H$11/1000)+(Satokasvi!$E$28-Satokasvi!$E$7)+IF(R$8="x",Toimenpiteet!$E$29,0)+IF(R$9="x",Toimenpiteet!$E$60,0)+IF(R$10="x",Toimenpiteet!$E$88,0))/(1+$C$13)^HW$61</f>
        <v>282.04074063962213</v>
      </c>
      <c r="HX269" s="37">
        <f>IF(S$11="x",Toimenpiteet!$E$115,HX166*(Satokasvi!$H$11/1000)+(Satokasvi!$E$28-Satokasvi!$E$7)+IF(S$8="x",Toimenpiteet!$E$29,0)+IF(S$9="x",Toimenpiteet!$E$60,0)+IF(S$10="x",Toimenpiteet!$E$88,0))/(1+$C$13)^HX$61</f>
        <v>273.82596178604092</v>
      </c>
      <c r="HY269" s="37">
        <f>IF(T$11="x",Toimenpiteet!$E$115,HY166*(Satokasvi!$H$11/1000)+(Satokasvi!$E$28-Satokasvi!$E$7)+IF(T$8="x",Toimenpiteet!$E$29,0)+IF(T$9="x",Toimenpiteet!$E$60,0)+IF(T$10="x",Toimenpiteet!$E$88,0))/(1+$C$13)^HY$61</f>
        <v>265.85044833596203</v>
      </c>
      <c r="HZ269" s="37">
        <f>IF(U$11="x",Toimenpiteet!$E$115,HZ166*(Satokasvi!$H$11/1000)+(Satokasvi!$E$28-Satokasvi!$E$7)+IF(U$8="x",Toimenpiteet!$E$29,0)+IF(U$9="x",Toimenpiteet!$E$60,0)+IF(U$10="x",Toimenpiteet!$E$88,0))/(1+$C$13)^HZ$61</f>
        <v>258.1072313941379</v>
      </c>
      <c r="IA269" s="37">
        <f>IF(V$11="x",Toimenpiteet!$E$115,IA166*(Satokasvi!$H$11/1000)+(Satokasvi!$E$28-Satokasvi!$E$7)+IF(V$8="x",Toimenpiteet!$E$29,0)+IF(V$9="x",Toimenpiteet!$E$60,0)+IF(V$10="x",Toimenpiteet!$E$88,0))/(1+$C$13)^IA$61</f>
        <v>250.58954504285236</v>
      </c>
      <c r="IB269" s="37">
        <f>IF(W$11="x",Toimenpiteet!$E$115,IB166*(Satokasvi!$H$11/1000)+(Satokasvi!$E$28-Satokasvi!$E$7)+IF(W$8="x",Toimenpiteet!$E$29,0)+IF(W$9="x",Toimenpiteet!$E$60,0)+IF(W$10="x",Toimenpiteet!$E$88,0))/(1+$C$13)^IB$61</f>
        <v>243.29082042995378</v>
      </c>
      <c r="IC269" s="37">
        <f>IF(X$11="x",Toimenpiteet!$E$115,IC166*(Satokasvi!$H$11/1000)+(Satokasvi!$E$28-Satokasvi!$E$7)+IF(X$8="x",Toimenpiteet!$E$29,0)+IF(X$9="x",Toimenpiteet!$E$60,0)+IF(X$10="x",Toimenpiteet!$E$88,0))/(1+$C$13)^IC$61</f>
        <v>236.20468002908132</v>
      </c>
      <c r="ID269" s="37">
        <f>IF(Y$11="x",Toimenpiteet!$E$115,ID166*(Satokasvi!$H$11/1000)+(Satokasvi!$E$28-Satokasvi!$E$7)+IF(Y$8="x",Toimenpiteet!$E$29,0)+IF(Y$9="x",Toimenpiteet!$E$60,0)+IF(Y$10="x",Toimenpiteet!$E$88,0))/(1+$C$13)^ID$61</f>
        <v>229.32493206706923</v>
      </c>
      <c r="IE269" s="37">
        <f>IF(Z$11="x",Toimenpiteet!$E$115,IE166*(Satokasvi!$H$11/1000)+(Satokasvi!$E$28-Satokasvi!$E$7)+IF(Z$8="x",Toimenpiteet!$E$29,0)+IF(Z$9="x",Toimenpiteet!$E$60,0)+IF(Z$10="x",Toimenpiteet!$E$88,0))/(1+$C$13)^IE$61</f>
        <v>222.64556511365947</v>
      </c>
      <c r="IF269" s="37">
        <f>IF(AA$11="x",Toimenpiteet!$E$115,IF166*(Satokasvi!$H$11/1000)+(Satokasvi!$E$28-Satokasvi!$E$7)+IF(AA$8="x",Toimenpiteet!$E$29,0)+IF(AA$9="x",Toimenpiteet!$E$60,0)+IF(AA$10="x",Toimenpiteet!$E$88,0))/(1+$C$13)^IF$61</f>
        <v>216.16074282879561</v>
      </c>
      <c r="IH269" s="15">
        <f t="shared" si="194"/>
        <v>419.18374685364984</v>
      </c>
      <c r="II269" s="15">
        <f t="shared" si="195"/>
        <v>828.34019333689434</v>
      </c>
      <c r="IJ269" s="15">
        <f t="shared" si="196"/>
        <v>1227.6978452379537</v>
      </c>
      <c r="IK269" s="15">
        <f t="shared" si="197"/>
        <v>1617.4804038513366</v>
      </c>
      <c r="IL269" s="15">
        <f t="shared" si="198"/>
        <v>1997.9068520015007</v>
      </c>
      <c r="IM269" s="15">
        <f t="shared" si="199"/>
        <v>2369.1915391312541</v>
      </c>
      <c r="IN269" s="15">
        <f t="shared" si="200"/>
        <v>2731.5442654363987</v>
      </c>
      <c r="IO269" s="15">
        <f t="shared" si="201"/>
        <v>3085.1703650299933</v>
      </c>
      <c r="IP269" s="15">
        <f t="shared" si="202"/>
        <v>3430.2707881213873</v>
      </c>
      <c r="IQ269" s="15">
        <f t="shared" si="203"/>
        <v>3767.042182196868</v>
      </c>
      <c r="IR269" s="15">
        <f t="shared" si="204"/>
        <v>4094.0047007167523</v>
      </c>
      <c r="IS269" s="15">
        <f t="shared" si="205"/>
        <v>4411.4440390855716</v>
      </c>
      <c r="IT269" s="15">
        <f t="shared" si="206"/>
        <v>4719.6375714824844</v>
      </c>
      <c r="IU269" s="15">
        <f t="shared" si="207"/>
        <v>5018.8545932270599</v>
      </c>
      <c r="IV269" s="15">
        <f t="shared" si="208"/>
        <v>5309.3565560858706</v>
      </c>
      <c r="IW269" s="15">
        <f t="shared" si="209"/>
        <v>5591.3972967254931</v>
      </c>
      <c r="IX269" s="15">
        <f t="shared" si="210"/>
        <v>5865.2232585115344</v>
      </c>
      <c r="IY269" s="15">
        <f t="shared" si="211"/>
        <v>6131.0737068474964</v>
      </c>
      <c r="IZ269" s="15">
        <f t="shared" si="212"/>
        <v>6389.1809382416341</v>
      </c>
      <c r="JA269" s="15">
        <f t="shared" si="213"/>
        <v>6639.7704832844865</v>
      </c>
      <c r="JB269" s="15">
        <f t="shared" si="214"/>
        <v>6883.0613037144403</v>
      </c>
      <c r="JC269" s="15">
        <f t="shared" si="215"/>
        <v>7119.2659837435212</v>
      </c>
      <c r="JD269" s="15">
        <f t="shared" si="216"/>
        <v>7348.5909158105906</v>
      </c>
      <c r="JE269" s="15">
        <f t="shared" si="217"/>
        <v>7571.2364809242499</v>
      </c>
      <c r="JF269" s="15">
        <f t="shared" si="218"/>
        <v>7787.3972237530452</v>
      </c>
    </row>
    <row r="270" spans="214:266" x14ac:dyDescent="0.35">
      <c r="HF270" s="76">
        <f t="shared" si="220"/>
        <v>0.38888888888888884</v>
      </c>
      <c r="HG270" s="76">
        <f>$HG$74</f>
        <v>5.5555555555555566E-2</v>
      </c>
      <c r="HH270" s="37">
        <f>IF(C$11="x",Toimenpiteet!$E$115,HH167*(Satokasvi!$H$11/1000)+(Satokasvi!$E$28-Satokasvi!$E$7)+IF(C$8="x",Toimenpiteet!$E$29,0)+IF(C$9="x",Toimenpiteet!$E$60,0)+IF(C$10="x",Toimenpiteet!$E$88,0))/(1+$C$13)^HH$61</f>
        <v>420.68200886971107</v>
      </c>
      <c r="HI270" s="37">
        <f>IF(D$11="x",Toimenpiteet!$E$115,HI167*(Satokasvi!$H$11/1000)+(Satokasvi!$E$28-Satokasvi!$E$7)+IF(D$8="x",Toimenpiteet!$E$29,0)+IF(D$9="x",Toimenpiteet!$E$60,0)+IF(D$10="x",Toimenpiteet!$E$88,0))/(1+$C$13)^HI$61</f>
        <v>412.06569311637338</v>
      </c>
      <c r="HJ270" s="37">
        <f>IF(E$11="x",Toimenpiteet!$E$115,HJ167*(Satokasvi!$H$11/1000)+(Satokasvi!$E$28-Satokasvi!$E$7)+IF(E$8="x",Toimenpiteet!$E$29,0)+IF(E$9="x",Toimenpiteet!$E$60,0)+IF(E$10="x",Toimenpiteet!$E$88,0))/(1+$C$13)^HJ$61</f>
        <v>403.59441884250913</v>
      </c>
      <c r="HK270" s="37">
        <f>IF(F$11="x",Toimenpiteet!$E$115,HK167*(Satokasvi!$H$11/1000)+(Satokasvi!$E$28-Satokasvi!$E$7)+IF(F$8="x",Toimenpiteet!$E$29,0)+IF(F$9="x",Toimenpiteet!$E$60,0)+IF(F$10="x",Toimenpiteet!$E$88,0))/(1+$C$13)^HK$61</f>
        <v>395.26704656347965</v>
      </c>
      <c r="HL270" s="37">
        <f>IF(G$11="x",Toimenpiteet!$E$115,HL167*(Satokasvi!$H$11/1000)+(Satokasvi!$E$28-Satokasvi!$E$7)+IF(G$8="x",Toimenpiteet!$E$29,0)+IF(G$9="x",Toimenpiteet!$E$60,0)+IF(G$10="x",Toimenpiteet!$E$88,0))/(1+$C$13)^HL$61</f>
        <v>387.08238012843708</v>
      </c>
      <c r="HM270" s="37">
        <f>IF(H$11="x",Toimenpiteet!$E$115,HM167*(Satokasvi!$H$11/1000)+(Satokasvi!$E$28-Satokasvi!$E$7)+IF(H$8="x",Toimenpiteet!$E$29,0)+IF(H$9="x",Toimenpiteet!$E$60,0)+IF(H$10="x",Toimenpiteet!$E$88,0))/(1+$C$13)^HM$61</f>
        <v>379.03917098793545</v>
      </c>
      <c r="HN270" s="37">
        <f>IF(I$11="x",Toimenpiteet!$E$115,HN167*(Satokasvi!$H$11/1000)+(Satokasvi!$E$28-Satokasvi!$E$7)+IF(I$8="x",Toimenpiteet!$E$29,0)+IF(I$9="x",Toimenpiteet!$E$60,0)+IF(I$10="x",Toimenpiteet!$E$88,0))/(1+$C$13)^HN$61</f>
        <v>371.13612226101424</v>
      </c>
      <c r="HO270" s="37">
        <f>IF(J$11="x",Toimenpiteet!$E$115,HO167*(Satokasvi!$H$11/1000)+(Satokasvi!$E$28-Satokasvi!$E$7)+IF(J$8="x",Toimenpiteet!$E$29,0)+IF(J$9="x",Toimenpiteet!$E$60,0)+IF(J$10="x",Toimenpiteet!$E$88,0))/(1+$C$13)^HO$61</f>
        <v>363.37189260981603</v>
      </c>
      <c r="HP270" s="37">
        <f>IF(K$11="x",Toimenpiteet!$E$115,HP167*(Satokasvi!$H$11/1000)+(Satokasvi!$E$28-Satokasvi!$E$7)+IF(K$8="x",Toimenpiteet!$E$29,0)+IF(K$9="x",Toimenpiteet!$E$60,0)+IF(K$10="x",Toimenpiteet!$E$88,0))/(1+$C$13)^HP$61</f>
        <v>355.74509992950021</v>
      </c>
      <c r="HQ270" s="37">
        <f>IF(L$11="x",Toimenpiteet!$E$115,HQ167*(Satokasvi!$H$11/1000)+(Satokasvi!$E$28-Satokasvi!$E$7)+IF(L$8="x",Toimenpiteet!$E$29,0)+IF(L$9="x",Toimenpiteet!$E$60,0)+IF(L$10="x",Toimenpiteet!$E$88,0))/(1+$C$13)^HQ$61</f>
        <v>348.2543248609241</v>
      </c>
      <c r="HR270" s="37">
        <f>IF(M$11="x",Toimenpiteet!$E$115,HR167*(Satokasvi!$H$11/1000)+(Satokasvi!$E$28-Satokasvi!$E$7)+IF(M$8="x",Toimenpiteet!$E$29,0)+IF(M$9="x",Toimenpiteet!$E$60,0)+IF(M$10="x",Toimenpiteet!$E$88,0))/(1+$C$13)^HR$61</f>
        <v>338.1109950106059</v>
      </c>
      <c r="HS270" s="37">
        <f>IF(N$11="x",Toimenpiteet!$E$115,HS167*(Satokasvi!$H$11/1000)+(Satokasvi!$E$28-Satokasvi!$E$7)+IF(N$8="x",Toimenpiteet!$E$29,0)+IF(N$9="x",Toimenpiteet!$E$60,0)+IF(N$10="x",Toimenpiteet!$E$88,0))/(1+$C$13)^HS$61</f>
        <v>328.26310195204462</v>
      </c>
      <c r="HT270" s="37">
        <f>IF(O$11="x",Toimenpiteet!$E$115,HT167*(Satokasvi!$H$11/1000)+(Satokasvi!$E$28-Satokasvi!$E$7)+IF(O$8="x",Toimenpiteet!$E$29,0)+IF(O$9="x",Toimenpiteet!$E$60,0)+IF(O$10="x",Toimenpiteet!$E$88,0))/(1+$C$13)^HT$61</f>
        <v>318.70204073014042</v>
      </c>
      <c r="HU270" s="37">
        <f>IF(P$11="x",Toimenpiteet!$E$115,HU167*(Satokasvi!$H$11/1000)+(Satokasvi!$E$28-Satokasvi!$E$7)+IF(P$8="x",Toimenpiteet!$E$29,0)+IF(P$9="x",Toimenpiteet!$E$60,0)+IF(P$10="x",Toimenpiteet!$E$88,0))/(1+$C$13)^HU$61</f>
        <v>309.41945701955376</v>
      </c>
      <c r="HV270" s="37">
        <f>IF(Q$11="x",Toimenpiteet!$E$115,HV167*(Satokasvi!$H$11/1000)+(Satokasvi!$E$28-Satokasvi!$E$7)+IF(Q$8="x",Toimenpiteet!$E$29,0)+IF(Q$9="x",Toimenpiteet!$E$60,0)+IF(Q$10="x",Toimenpiteet!$E$88,0))/(1+$C$13)^HV$61</f>
        <v>300.40723982480949</v>
      </c>
      <c r="HW270" s="37">
        <f>IF(R$11="x",Toimenpiteet!$E$115,HW167*(Satokasvi!$H$11/1000)+(Satokasvi!$E$28-Satokasvi!$E$7)+IF(R$8="x",Toimenpiteet!$E$29,0)+IF(R$9="x",Toimenpiteet!$E$60,0)+IF(R$10="x",Toimenpiteet!$E$88,0))/(1+$C$13)^HW$61</f>
        <v>291.65751439301897</v>
      </c>
      <c r="HX270" s="37">
        <f>IF(S$11="x",Toimenpiteet!$E$115,HX167*(Satokasvi!$H$11/1000)+(Satokasvi!$E$28-Satokasvi!$E$7)+IF(S$8="x",Toimenpiteet!$E$29,0)+IF(S$9="x",Toimenpiteet!$E$60,0)+IF(S$10="x",Toimenpiteet!$E$88,0))/(1+$C$13)^HX$61</f>
        <v>283.16263533302811</v>
      </c>
      <c r="HY270" s="37">
        <f>IF(T$11="x",Toimenpiteet!$E$115,HY167*(Satokasvi!$H$11/1000)+(Satokasvi!$E$28-Satokasvi!$E$7)+IF(T$8="x",Toimenpiteet!$E$29,0)+IF(T$9="x",Toimenpiteet!$E$60,0)+IF(T$10="x",Toimenpiteet!$E$88,0))/(1+$C$13)^HY$61</f>
        <v>274.91517993497877</v>
      </c>
      <c r="HZ270" s="37">
        <f>IF(U$11="x",Toimenpiteet!$E$115,HZ167*(Satokasvi!$H$11/1000)+(Satokasvi!$E$28-Satokasvi!$E$7)+IF(U$8="x",Toimenpiteet!$E$29,0)+IF(U$9="x",Toimenpiteet!$E$60,0)+IF(U$10="x",Toimenpiteet!$E$88,0))/(1+$C$13)^HZ$61</f>
        <v>266.9079416844454</v>
      </c>
      <c r="IA270" s="37">
        <f>IF(V$11="x",Toimenpiteet!$E$115,IA167*(Satokasvi!$H$11/1000)+(Satokasvi!$E$28-Satokasvi!$E$7)+IF(V$8="x",Toimenpiteet!$E$29,0)+IF(V$9="x",Toimenpiteet!$E$60,0)+IF(V$10="x",Toimenpiteet!$E$88,0))/(1+$C$13)^IA$61</f>
        <v>259.13392396548096</v>
      </c>
      <c r="IB270" s="37">
        <f>IF(W$11="x",Toimenpiteet!$E$115,IB167*(Satokasvi!$H$11/1000)+(Satokasvi!$E$28-Satokasvi!$E$7)+IF(W$8="x",Toimenpiteet!$E$29,0)+IF(W$9="x",Toimenpiteet!$E$60,0)+IF(W$10="x",Toimenpiteet!$E$88,0))/(1+$C$13)^IB$61</f>
        <v>251.58633394706894</v>
      </c>
      <c r="IC270" s="37">
        <f>IF(X$11="x",Toimenpiteet!$E$115,IC167*(Satokasvi!$H$11/1000)+(Satokasvi!$E$28-Satokasvi!$E$7)+IF(X$8="x",Toimenpiteet!$E$29,0)+IF(X$9="x",Toimenpiteet!$E$60,0)+IF(X$10="x",Toimenpiteet!$E$88,0))/(1+$C$13)^IC$61</f>
        <v>244.25857664763973</v>
      </c>
      <c r="ID270" s="37">
        <f>IF(Y$11="x",Toimenpiteet!$E$115,ID167*(Satokasvi!$H$11/1000)+(Satokasvi!$E$28-Satokasvi!$E$7)+IF(Y$8="x",Toimenpiteet!$E$29,0)+IF(Y$9="x",Toimenpiteet!$E$60,0)+IF(Y$10="x",Toimenpiteet!$E$88,0))/(1+$C$13)^ID$61</f>
        <v>237.14424917246575</v>
      </c>
      <c r="IE270" s="37">
        <f>IF(Z$11="x",Toimenpiteet!$E$115,IE167*(Satokasvi!$H$11/1000)+(Satokasvi!$E$28-Satokasvi!$E$7)+IF(Z$8="x",Toimenpiteet!$E$29,0)+IF(Z$9="x",Toimenpiteet!$E$60,0)+IF(Z$10="x",Toimenpiteet!$E$88,0))/(1+$C$13)^IE$61</f>
        <v>230.23713511889881</v>
      </c>
      <c r="IF270" s="37">
        <f>IF(AA$11="x",Toimenpiteet!$E$115,IF167*(Satokasvi!$H$11/1000)+(Satokasvi!$E$28-Satokasvi!$E$7)+IF(AA$8="x",Toimenpiteet!$E$29,0)+IF(AA$9="x",Toimenpiteet!$E$60,0)+IF(AA$10="x",Toimenpiteet!$E$88,0))/(1+$C$13)^IF$61</f>
        <v>223.53119914456195</v>
      </c>
      <c r="IH270" s="15">
        <f t="shared" si="194"/>
        <v>420.68200886971107</v>
      </c>
      <c r="II270" s="15">
        <f t="shared" si="195"/>
        <v>832.74770198608439</v>
      </c>
      <c r="IJ270" s="15">
        <f t="shared" si="196"/>
        <v>1236.3421208285936</v>
      </c>
      <c r="IK270" s="15">
        <f t="shared" si="197"/>
        <v>1631.6091673920732</v>
      </c>
      <c r="IL270" s="15">
        <f t="shared" si="198"/>
        <v>2018.6915475205103</v>
      </c>
      <c r="IM270" s="15">
        <f t="shared" si="199"/>
        <v>2397.7307185084455</v>
      </c>
      <c r="IN270" s="15">
        <f t="shared" si="200"/>
        <v>2768.8668407694599</v>
      </c>
      <c r="IO270" s="15">
        <f t="shared" si="201"/>
        <v>3132.2387333792758</v>
      </c>
      <c r="IP270" s="15">
        <f t="shared" si="202"/>
        <v>3487.983833308776</v>
      </c>
      <c r="IQ270" s="15">
        <f t="shared" si="203"/>
        <v>3836.2381581697</v>
      </c>
      <c r="IR270" s="15">
        <f t="shared" si="204"/>
        <v>4174.3491531803056</v>
      </c>
      <c r="IS270" s="15">
        <f t="shared" si="205"/>
        <v>4502.6122551323506</v>
      </c>
      <c r="IT270" s="15">
        <f t="shared" si="206"/>
        <v>4821.3142958624912</v>
      </c>
      <c r="IU270" s="15">
        <f t="shared" si="207"/>
        <v>5130.7337528820453</v>
      </c>
      <c r="IV270" s="15">
        <f t="shared" si="208"/>
        <v>5431.1409927068544</v>
      </c>
      <c r="IW270" s="15">
        <f t="shared" si="209"/>
        <v>5722.7985070998729</v>
      </c>
      <c r="IX270" s="15">
        <f t="shared" si="210"/>
        <v>6005.9611424329014</v>
      </c>
      <c r="IY270" s="15">
        <f t="shared" si="211"/>
        <v>6280.8763223678798</v>
      </c>
      <c r="IZ270" s="15">
        <f t="shared" si="212"/>
        <v>6547.7842640523249</v>
      </c>
      <c r="JA270" s="15">
        <f t="shared" si="213"/>
        <v>6806.9181880178057</v>
      </c>
      <c r="JB270" s="15">
        <f t="shared" si="214"/>
        <v>7058.5045219648746</v>
      </c>
      <c r="JC270" s="15">
        <f t="shared" si="215"/>
        <v>7302.7630986125141</v>
      </c>
      <c r="JD270" s="15">
        <f t="shared" si="216"/>
        <v>7539.9073477849797</v>
      </c>
      <c r="JE270" s="15">
        <f t="shared" si="217"/>
        <v>7770.1444829038783</v>
      </c>
      <c r="JF270" s="15">
        <f t="shared" si="218"/>
        <v>7993.6756820484406</v>
      </c>
    </row>
    <row r="271" spans="214:266" x14ac:dyDescent="0.35">
      <c r="HF271" s="76">
        <f t="shared" si="220"/>
        <v>0.38888888888888884</v>
      </c>
      <c r="HG271" s="76">
        <f>$HG$75</f>
        <v>7.7777777777777793E-2</v>
      </c>
      <c r="HH271" s="37">
        <f>IF(C$11="x",Toimenpiteet!$E$115,HH168*(Satokasvi!$H$11/1000)+(Satokasvi!$E$28-Satokasvi!$E$7)+IF(C$8="x",Toimenpiteet!$E$29,0)+IF(C$9="x",Toimenpiteet!$E$60,0)+IF(C$10="x",Toimenpiteet!$E$88,0))/(1+$C$13)^HH$61</f>
        <v>422.18027088577264</v>
      </c>
      <c r="HI271" s="37">
        <f>IF(D$11="x",Toimenpiteet!$E$115,HI168*(Satokasvi!$H$11/1000)+(Satokasvi!$E$28-Satokasvi!$E$7)+IF(D$8="x",Toimenpiteet!$E$29,0)+IF(D$9="x",Toimenpiteet!$E$60,0)+IF(D$10="x",Toimenpiteet!$E$88,0))/(1+$C$13)^HI$61</f>
        <v>414.97493974950231</v>
      </c>
      <c r="HJ271" s="37">
        <f>IF(E$11="x",Toimenpiteet!$E$115,HJ168*(Satokasvi!$H$11/1000)+(Satokasvi!$E$28-Satokasvi!$E$7)+IF(E$8="x",Toimenpiteet!$E$29,0)+IF(E$9="x",Toimenpiteet!$E$60,0)+IF(E$10="x",Toimenpiteet!$E$88,0))/(1+$C$13)^HJ$61</f>
        <v>407.83118578395909</v>
      </c>
      <c r="HK271" s="37">
        <f>IF(F$11="x",Toimenpiteet!$E$115,HK168*(Satokasvi!$H$11/1000)+(Satokasvi!$E$28-Satokasvi!$E$7)+IF(F$8="x",Toimenpiteet!$E$29,0)+IF(F$9="x",Toimenpiteet!$E$60,0)+IF(F$10="x",Toimenpiteet!$E$88,0))/(1+$C$13)^HK$61</f>
        <v>400.75153451357653</v>
      </c>
      <c r="HL271" s="37">
        <f>IF(G$11="x",Toimenpiteet!$E$115,HL168*(Satokasvi!$H$11/1000)+(Satokasvi!$E$28-Satokasvi!$E$7)+IF(G$8="x",Toimenpiteet!$E$29,0)+IF(G$9="x",Toimenpiteet!$E$60,0)+IF(G$10="x",Toimenpiteet!$E$88,0))/(1+$C$13)^HL$61</f>
        <v>393.73831210671005</v>
      </c>
      <c r="HM271" s="37">
        <f>IF(H$11="x",Toimenpiteet!$E$115,HM168*(Satokasvi!$H$11/1000)+(Satokasvi!$E$28-Satokasvi!$E$7)+IF(H$8="x",Toimenpiteet!$E$29,0)+IF(H$9="x",Toimenpiteet!$E$60,0)+IF(H$10="x",Toimenpiteet!$E$88,0))/(1+$C$13)^HM$61</f>
        <v>386.79365484611742</v>
      </c>
      <c r="HN271" s="37">
        <f>IF(I$11="x",Toimenpiteet!$E$115,HN168*(Satokasvi!$H$11/1000)+(Satokasvi!$E$28-Satokasvi!$E$7)+IF(I$8="x",Toimenpiteet!$E$29,0)+IF(I$9="x",Toimenpiteet!$E$60,0)+IF(I$10="x",Toimenpiteet!$E$88,0))/(1+$C$13)^HN$61</f>
        <v>379.91951821688383</v>
      </c>
      <c r="HO271" s="37">
        <f>IF(J$11="x",Toimenpiteet!$E$115,HO168*(Satokasvi!$H$11/1000)+(Satokasvi!$E$28-Satokasvi!$E$7)+IF(J$8="x",Toimenpiteet!$E$29,0)+IF(J$9="x",Toimenpiteet!$E$60,0)+IF(J$10="x",Toimenpiteet!$E$88,0))/(1+$C$13)^HO$61</f>
        <v>373.11768562603748</v>
      </c>
      <c r="HP271" s="37">
        <f>IF(K$11="x",Toimenpiteet!$E$115,HP168*(Satokasvi!$H$11/1000)+(Satokasvi!$E$28-Satokasvi!$E$7)+IF(K$8="x",Toimenpiteet!$E$29,0)+IF(K$9="x",Toimenpiteet!$E$60,0)+IF(K$10="x",Toimenpiteet!$E$88,0))/(1+$C$13)^HP$61</f>
        <v>366.38977676760618</v>
      </c>
      <c r="HQ271" s="37">
        <f>IF(L$11="x",Toimenpiteet!$E$115,HQ168*(Satokasvi!$H$11/1000)+(Satokasvi!$E$28-Satokasvi!$E$7)+IF(L$8="x",Toimenpiteet!$E$29,0)+IF(L$9="x",Toimenpiteet!$E$60,0)+IF(L$10="x",Toimenpiteet!$E$88,0))/(1+$C$13)^HQ$61</f>
        <v>359.73725564636743</v>
      </c>
      <c r="HR271" s="37">
        <f>IF(M$11="x",Toimenpiteet!$E$115,HR168*(Satokasvi!$H$11/1000)+(Satokasvi!$E$28-Satokasvi!$E$7)+IF(M$8="x",Toimenpiteet!$E$29,0)+IF(M$9="x",Toimenpiteet!$E$60,0)+IF(M$10="x",Toimenpiteet!$E$88,0))/(1+$C$13)^HR$61</f>
        <v>349.25947150132754</v>
      </c>
      <c r="HS271" s="37">
        <f>IF(N$11="x",Toimenpiteet!$E$115,HS168*(Satokasvi!$H$11/1000)+(Satokasvi!$E$28-Satokasvi!$E$7)+IF(N$8="x",Toimenpiteet!$E$29,0)+IF(N$9="x",Toimenpiteet!$E$60,0)+IF(N$10="x",Toimenpiteet!$E$88,0))/(1+$C$13)^HS$61</f>
        <v>339.08686553526951</v>
      </c>
      <c r="HT271" s="37">
        <f>IF(O$11="x",Toimenpiteet!$E$115,HT168*(Satokasvi!$H$11/1000)+(Satokasvi!$E$28-Satokasvi!$E$7)+IF(O$8="x",Toimenpiteet!$E$29,0)+IF(O$9="x",Toimenpiteet!$E$60,0)+IF(O$10="x",Toimenpiteet!$E$88,0))/(1+$C$13)^HT$61</f>
        <v>329.21054906336849</v>
      </c>
      <c r="HU271" s="37">
        <f>IF(P$11="x",Toimenpiteet!$E$115,HU168*(Satokasvi!$H$11/1000)+(Satokasvi!$E$28-Satokasvi!$E$7)+IF(P$8="x",Toimenpiteet!$E$29,0)+IF(P$9="x",Toimenpiteet!$E$60,0)+IF(P$10="x",Toimenpiteet!$E$88,0))/(1+$C$13)^HU$61</f>
        <v>319.62189229453247</v>
      </c>
      <c r="HV271" s="37">
        <f>IF(Q$11="x",Toimenpiteet!$E$115,HV168*(Satokasvi!$H$11/1000)+(Satokasvi!$E$28-Satokasvi!$E$7)+IF(Q$8="x",Toimenpiteet!$E$29,0)+IF(Q$9="x",Toimenpiteet!$E$60,0)+IF(Q$10="x",Toimenpiteet!$E$88,0))/(1+$C$13)^HV$61</f>
        <v>310.31251679080822</v>
      </c>
      <c r="HW271" s="37">
        <f>IF(R$11="x",Toimenpiteet!$E$115,HW168*(Satokasvi!$H$11/1000)+(Satokasvi!$E$28-Satokasvi!$E$7)+IF(R$8="x",Toimenpiteet!$E$29,0)+IF(R$9="x",Toimenpiteet!$E$60,0)+IF(R$10="x",Toimenpiteet!$E$88,0))/(1+$C$13)^HW$61</f>
        <v>301.27428814641581</v>
      </c>
      <c r="HX271" s="37">
        <f>IF(S$11="x",Toimenpiteet!$E$115,HX168*(Satokasvi!$H$11/1000)+(Satokasvi!$E$28-Satokasvi!$E$7)+IF(S$8="x",Toimenpiteet!$E$29,0)+IF(S$9="x",Toimenpiteet!$E$60,0)+IF(S$10="x",Toimenpiteet!$E$88,0))/(1+$C$13)^HX$61</f>
        <v>292.49930888001535</v>
      </c>
      <c r="HY271" s="37">
        <f>IF(T$11="x",Toimenpiteet!$E$115,HY168*(Satokasvi!$H$11/1000)+(Satokasvi!$E$28-Satokasvi!$E$7)+IF(T$8="x",Toimenpiteet!$E$29,0)+IF(T$9="x",Toimenpiteet!$E$60,0)+IF(T$10="x",Toimenpiteet!$E$88,0))/(1+$C$13)^HY$61</f>
        <v>283.97991153399545</v>
      </c>
      <c r="HZ271" s="37">
        <f>IF(U$11="x",Toimenpiteet!$E$115,HZ168*(Satokasvi!$H$11/1000)+(Satokasvi!$E$28-Satokasvi!$E$7)+IF(U$8="x",Toimenpiteet!$E$29,0)+IF(U$9="x",Toimenpiteet!$E$60,0)+IF(U$10="x",Toimenpiteet!$E$88,0))/(1+$C$13)^HZ$61</f>
        <v>275.70865197475291</v>
      </c>
      <c r="IA271" s="37">
        <f>IF(V$11="x",Toimenpiteet!$E$115,IA168*(Satokasvi!$H$11/1000)+(Satokasvi!$E$28-Satokasvi!$E$7)+IF(V$8="x",Toimenpiteet!$E$29,0)+IF(V$9="x",Toimenpiteet!$E$60,0)+IF(V$10="x",Toimenpiteet!$E$88,0))/(1+$C$13)^IA$61</f>
        <v>267.67830288810961</v>
      </c>
      <c r="IB271" s="37">
        <f>IF(W$11="x",Toimenpiteet!$E$115,IB168*(Satokasvi!$H$11/1000)+(Satokasvi!$E$28-Satokasvi!$E$7)+IF(W$8="x",Toimenpiteet!$E$29,0)+IF(W$9="x",Toimenpiteet!$E$60,0)+IF(W$10="x",Toimenpiteet!$E$88,0))/(1+$C$13)^IB$61</f>
        <v>259.88184746418409</v>
      </c>
      <c r="IC271" s="37">
        <f>IF(X$11="x",Toimenpiteet!$E$115,IC168*(Satokasvi!$H$11/1000)+(Satokasvi!$E$28-Satokasvi!$E$7)+IF(X$8="x",Toimenpiteet!$E$29,0)+IF(X$9="x",Toimenpiteet!$E$60,0)+IF(X$10="x",Toimenpiteet!$E$88,0))/(1+$C$13)^IC$61</f>
        <v>252.31247326619814</v>
      </c>
      <c r="ID271" s="37">
        <f>IF(Y$11="x",Toimenpiteet!$E$115,ID168*(Satokasvi!$H$11/1000)+(Satokasvi!$E$28-Satokasvi!$E$7)+IF(Y$8="x",Toimenpiteet!$E$29,0)+IF(Y$9="x",Toimenpiteet!$E$60,0)+IF(Y$10="x",Toimenpiteet!$E$88,0))/(1+$C$13)^ID$61</f>
        <v>244.96356627786227</v>
      </c>
      <c r="IE271" s="37">
        <f>IF(Z$11="x",Toimenpiteet!$E$115,IE168*(Satokasvi!$H$11/1000)+(Satokasvi!$E$28-Satokasvi!$E$7)+IF(Z$8="x",Toimenpiteet!$E$29,0)+IF(Z$9="x",Toimenpiteet!$E$60,0)+IF(Z$10="x",Toimenpiteet!$E$88,0))/(1+$C$13)^IE$61</f>
        <v>237.82870512413817</v>
      </c>
      <c r="IF271" s="37">
        <f>IF(AA$11="x",Toimenpiteet!$E$115,IF168*(Satokasvi!$H$11/1000)+(Satokasvi!$E$28-Satokasvi!$E$7)+IF(AA$8="x",Toimenpiteet!$E$29,0)+IF(AA$9="x",Toimenpiteet!$E$60,0)+IF(AA$10="x",Toimenpiteet!$E$88,0))/(1+$C$13)^IF$61</f>
        <v>230.9016554603283</v>
      </c>
      <c r="IH271" s="15">
        <f t="shared" si="194"/>
        <v>422.18027088577264</v>
      </c>
      <c r="II271" s="15">
        <f t="shared" si="195"/>
        <v>837.1552106352749</v>
      </c>
      <c r="IJ271" s="15">
        <f t="shared" si="196"/>
        <v>1244.9863964192341</v>
      </c>
      <c r="IK271" s="15">
        <f t="shared" si="197"/>
        <v>1645.7379309328107</v>
      </c>
      <c r="IL271" s="15">
        <f t="shared" si="198"/>
        <v>2039.4762430395208</v>
      </c>
      <c r="IM271" s="15">
        <f t="shared" si="199"/>
        <v>2426.2698978856383</v>
      </c>
      <c r="IN271" s="15">
        <f t="shared" si="200"/>
        <v>2806.189416102522</v>
      </c>
      <c r="IO271" s="15">
        <f t="shared" si="201"/>
        <v>3179.3071017285597</v>
      </c>
      <c r="IP271" s="15">
        <f t="shared" si="202"/>
        <v>3545.6968784961659</v>
      </c>
      <c r="IQ271" s="15">
        <f t="shared" si="203"/>
        <v>3905.4341341425334</v>
      </c>
      <c r="IR271" s="15">
        <f t="shared" si="204"/>
        <v>4254.6936056438608</v>
      </c>
      <c r="IS271" s="15">
        <f t="shared" si="205"/>
        <v>4593.7804711791305</v>
      </c>
      <c r="IT271" s="15">
        <f t="shared" si="206"/>
        <v>4922.991020242499</v>
      </c>
      <c r="IU271" s="15">
        <f t="shared" si="207"/>
        <v>5242.6129125370317</v>
      </c>
      <c r="IV271" s="15">
        <f t="shared" si="208"/>
        <v>5552.92542932784</v>
      </c>
      <c r="IW271" s="15">
        <f t="shared" si="209"/>
        <v>5854.1997174742555</v>
      </c>
      <c r="IX271" s="15">
        <f t="shared" si="210"/>
        <v>6146.6990263542712</v>
      </c>
      <c r="IY271" s="15">
        <f t="shared" si="211"/>
        <v>6430.6789378882668</v>
      </c>
      <c r="IZ271" s="15">
        <f t="shared" si="212"/>
        <v>6706.3875898630195</v>
      </c>
      <c r="JA271" s="15">
        <f t="shared" si="213"/>
        <v>6974.0658927511295</v>
      </c>
      <c r="JB271" s="15">
        <f t="shared" si="214"/>
        <v>7233.9477402153134</v>
      </c>
      <c r="JC271" s="15">
        <f t="shared" si="215"/>
        <v>7486.2602134815115</v>
      </c>
      <c r="JD271" s="15">
        <f t="shared" si="216"/>
        <v>7731.2237797593734</v>
      </c>
      <c r="JE271" s="15">
        <f t="shared" si="217"/>
        <v>7969.0524848835112</v>
      </c>
      <c r="JF271" s="15">
        <f t="shared" si="218"/>
        <v>8199.9541403438398</v>
      </c>
    </row>
    <row r="272" spans="214:266" x14ac:dyDescent="0.35">
      <c r="HF272" s="76">
        <f t="shared" si="220"/>
        <v>0.38888888888888884</v>
      </c>
      <c r="HG272" s="76">
        <f>$HG$76</f>
        <v>0.10000000000000002</v>
      </c>
      <c r="HH272" s="37">
        <f>IF(C$11="x",Toimenpiteet!$E$115,HH169*(Satokasvi!$H$11/1000)+(Satokasvi!$E$28-Satokasvi!$E$7)+IF(C$8="x",Toimenpiteet!$E$29,0)+IF(C$9="x",Toimenpiteet!$E$60,0)+IF(C$10="x",Toimenpiteet!$E$88,0))/(1+$C$13)^HH$61</f>
        <v>423.67853290183388</v>
      </c>
      <c r="HI272" s="37">
        <f>IF(D$11="x",Toimenpiteet!$E$115,HI169*(Satokasvi!$H$11/1000)+(Satokasvi!$E$28-Satokasvi!$E$7)+IF(D$8="x",Toimenpiteet!$E$29,0)+IF(D$9="x",Toimenpiteet!$E$60,0)+IF(D$10="x",Toimenpiteet!$E$88,0))/(1+$C$13)^HI$61</f>
        <v>417.88418638263113</v>
      </c>
      <c r="HJ272" s="37">
        <f>IF(E$11="x",Toimenpiteet!$E$115,HJ169*(Satokasvi!$H$11/1000)+(Satokasvi!$E$28-Satokasvi!$E$7)+IF(E$8="x",Toimenpiteet!$E$29,0)+IF(E$9="x",Toimenpiteet!$E$60,0)+IF(E$10="x",Toimenpiteet!$E$88,0))/(1+$C$13)^HJ$61</f>
        <v>412.06795272540882</v>
      </c>
      <c r="HK272" s="37">
        <f>IF(F$11="x",Toimenpiteet!$E$115,HK169*(Satokasvi!$H$11/1000)+(Satokasvi!$E$28-Satokasvi!$E$7)+IF(F$8="x",Toimenpiteet!$E$29,0)+IF(F$9="x",Toimenpiteet!$E$60,0)+IF(F$10="x",Toimenpiteet!$E$88,0))/(1+$C$13)^HK$61</f>
        <v>406.23602246367341</v>
      </c>
      <c r="HL272" s="37">
        <f>IF(G$11="x",Toimenpiteet!$E$115,HL169*(Satokasvi!$H$11/1000)+(Satokasvi!$E$28-Satokasvi!$E$7)+IF(G$8="x",Toimenpiteet!$E$29,0)+IF(G$9="x",Toimenpiteet!$E$60,0)+IF(G$10="x",Toimenpiteet!$E$88,0))/(1+$C$13)^HL$61</f>
        <v>400.39424408498292</v>
      </c>
      <c r="HM272" s="37">
        <f>IF(H$11="x",Toimenpiteet!$E$115,HM169*(Satokasvi!$H$11/1000)+(Satokasvi!$E$28-Satokasvi!$E$7)+IF(H$8="x",Toimenpiteet!$E$29,0)+IF(H$9="x",Toimenpiteet!$E$60,0)+IF(H$10="x",Toimenpiteet!$E$88,0))/(1+$C$13)^HM$61</f>
        <v>394.5481387042995</v>
      </c>
      <c r="HN272" s="37">
        <f>IF(I$11="x",Toimenpiteet!$E$115,HN169*(Satokasvi!$H$11/1000)+(Satokasvi!$E$28-Satokasvi!$E$7)+IF(I$8="x",Toimenpiteet!$E$29,0)+IF(I$9="x",Toimenpiteet!$E$60,0)+IF(I$10="x",Toimenpiteet!$E$88,0))/(1+$C$13)^HN$61</f>
        <v>388.70291417275337</v>
      </c>
      <c r="HO272" s="37">
        <f>IF(J$11="x",Toimenpiteet!$E$115,HO169*(Satokasvi!$H$11/1000)+(Satokasvi!$E$28-Satokasvi!$E$7)+IF(J$8="x",Toimenpiteet!$E$29,0)+IF(J$9="x",Toimenpiteet!$E$60,0)+IF(J$10="x",Toimenpiteet!$E$88,0))/(1+$C$13)^HO$61</f>
        <v>382.86347864225883</v>
      </c>
      <c r="HP272" s="37">
        <f>IF(K$11="x",Toimenpiteet!$E$115,HP169*(Satokasvi!$H$11/1000)+(Satokasvi!$E$28-Satokasvi!$E$7)+IF(K$8="x",Toimenpiteet!$E$29,0)+IF(K$9="x",Toimenpiteet!$E$60,0)+IF(K$10="x",Toimenpiteet!$E$88,0))/(1+$C$13)^HP$61</f>
        <v>377.03445360571214</v>
      </c>
      <c r="HQ272" s="37">
        <f>IF(L$11="x",Toimenpiteet!$E$115,HQ169*(Satokasvi!$H$11/1000)+(Satokasvi!$E$28-Satokasvi!$E$7)+IF(L$8="x",Toimenpiteet!$E$29,0)+IF(L$9="x",Toimenpiteet!$E$60,0)+IF(L$10="x",Toimenpiteet!$E$88,0))/(1+$C$13)^HQ$61</f>
        <v>371.22018643181076</v>
      </c>
      <c r="HR272" s="37">
        <f>IF(M$11="x",Toimenpiteet!$E$115,HR169*(Satokasvi!$H$11/1000)+(Satokasvi!$E$28-Satokasvi!$E$7)+IF(M$8="x",Toimenpiteet!$E$29,0)+IF(M$9="x",Toimenpiteet!$E$60,0)+IF(M$10="x",Toimenpiteet!$E$88,0))/(1+$C$13)^HR$61</f>
        <v>360.40794799204929</v>
      </c>
      <c r="HS272" s="37">
        <f>IF(N$11="x",Toimenpiteet!$E$115,HS169*(Satokasvi!$H$11/1000)+(Satokasvi!$E$28-Satokasvi!$E$7)+IF(N$8="x",Toimenpiteet!$E$29,0)+IF(N$9="x",Toimenpiteet!$E$60,0)+IF(N$10="x",Toimenpiteet!$E$88,0))/(1+$C$13)^HS$61</f>
        <v>349.91062911849451</v>
      </c>
      <c r="HT272" s="37">
        <f>IF(O$11="x",Toimenpiteet!$E$115,HT169*(Satokasvi!$H$11/1000)+(Satokasvi!$E$28-Satokasvi!$E$7)+IF(O$8="x",Toimenpiteet!$E$29,0)+IF(O$9="x",Toimenpiteet!$E$60,0)+IF(O$10="x",Toimenpiteet!$E$88,0))/(1+$C$13)^HT$61</f>
        <v>339.71905739659661</v>
      </c>
      <c r="HU272" s="37">
        <f>IF(P$11="x",Toimenpiteet!$E$115,HU169*(Satokasvi!$H$11/1000)+(Satokasvi!$E$28-Satokasvi!$E$7)+IF(P$8="x",Toimenpiteet!$E$29,0)+IF(P$9="x",Toimenpiteet!$E$60,0)+IF(P$10="x",Toimenpiteet!$E$88,0))/(1+$C$13)^HU$61</f>
        <v>329.82432756951124</v>
      </c>
      <c r="HV272" s="37">
        <f>IF(Q$11="x",Toimenpiteet!$E$115,HV169*(Satokasvi!$H$11/1000)+(Satokasvi!$E$28-Satokasvi!$E$7)+IF(Q$8="x",Toimenpiteet!$E$29,0)+IF(Q$9="x",Toimenpiteet!$E$60,0)+IF(Q$10="x",Toimenpiteet!$E$88,0))/(1+$C$13)^HV$61</f>
        <v>320.217793756807</v>
      </c>
      <c r="HW272" s="37">
        <f>IF(R$11="x",Toimenpiteet!$E$115,HW169*(Satokasvi!$H$11/1000)+(Satokasvi!$E$28-Satokasvi!$E$7)+IF(R$8="x",Toimenpiteet!$E$29,0)+IF(R$9="x",Toimenpiteet!$E$60,0)+IF(R$10="x",Toimenpiteet!$E$88,0))/(1+$C$13)^HW$61</f>
        <v>310.89106189981271</v>
      </c>
      <c r="HX272" s="37">
        <f>IF(S$11="x",Toimenpiteet!$E$115,HX169*(Satokasvi!$H$11/1000)+(Satokasvi!$E$28-Satokasvi!$E$7)+IF(S$8="x",Toimenpiteet!$E$29,0)+IF(S$9="x",Toimenpiteet!$E$60,0)+IF(S$10="x",Toimenpiteet!$E$88,0))/(1+$C$13)^HX$61</f>
        <v>301.83598242700259</v>
      </c>
      <c r="HY272" s="37">
        <f>IF(T$11="x",Toimenpiteet!$E$115,HY169*(Satokasvi!$H$11/1000)+(Satokasvi!$E$28-Satokasvi!$E$7)+IF(T$8="x",Toimenpiteet!$E$29,0)+IF(T$9="x",Toimenpiteet!$E$60,0)+IF(T$10="x",Toimenpiteet!$E$88,0))/(1+$C$13)^HY$61</f>
        <v>293.04464313301224</v>
      </c>
      <c r="HZ272" s="37">
        <f>IF(U$11="x",Toimenpiteet!$E$115,HZ169*(Satokasvi!$H$11/1000)+(Satokasvi!$E$28-Satokasvi!$E$7)+IF(U$8="x",Toimenpiteet!$E$29,0)+IF(U$9="x",Toimenpiteet!$E$60,0)+IF(U$10="x",Toimenpiteet!$E$88,0))/(1+$C$13)^HZ$61</f>
        <v>284.50936226506042</v>
      </c>
      <c r="IA272" s="37">
        <f>IF(V$11="x",Toimenpiteet!$E$115,IA169*(Satokasvi!$H$11/1000)+(Satokasvi!$E$28-Satokasvi!$E$7)+IF(V$8="x",Toimenpiteet!$E$29,0)+IF(V$9="x",Toimenpiteet!$E$60,0)+IF(V$10="x",Toimenpiteet!$E$88,0))/(1+$C$13)^IA$61</f>
        <v>276.22268181073832</v>
      </c>
      <c r="IB272" s="37">
        <f>IF(W$11="x",Toimenpiteet!$E$115,IB169*(Satokasvi!$H$11/1000)+(Satokasvi!$E$28-Satokasvi!$E$7)+IF(W$8="x",Toimenpiteet!$E$29,0)+IF(W$9="x",Toimenpiteet!$E$60,0)+IF(W$10="x",Toimenpiteet!$E$88,0))/(1+$C$13)^IB$61</f>
        <v>268.17736098129933</v>
      </c>
      <c r="IC272" s="37">
        <f>IF(X$11="x",Toimenpiteet!$E$115,IC169*(Satokasvi!$H$11/1000)+(Satokasvi!$E$28-Satokasvi!$E$7)+IF(X$8="x",Toimenpiteet!$E$29,0)+IF(X$9="x",Toimenpiteet!$E$60,0)+IF(X$10="x",Toimenpiteet!$E$88,0))/(1+$C$13)^IC$61</f>
        <v>260.36636988475664</v>
      </c>
      <c r="ID272" s="37">
        <f>IF(Y$11="x",Toimenpiteet!$E$115,ID169*(Satokasvi!$H$11/1000)+(Satokasvi!$E$28-Satokasvi!$E$7)+IF(Y$8="x",Toimenpiteet!$E$29,0)+IF(Y$9="x",Toimenpiteet!$E$60,0)+IF(Y$10="x",Toimenpiteet!$E$88,0))/(1+$C$13)^ID$61</f>
        <v>252.78288338325885</v>
      </c>
      <c r="IE272" s="37">
        <f>IF(Z$11="x",Toimenpiteet!$E$115,IE169*(Satokasvi!$H$11/1000)+(Satokasvi!$E$28-Satokasvi!$E$7)+IF(Z$8="x",Toimenpiteet!$E$29,0)+IF(Z$9="x",Toimenpiteet!$E$60,0)+IF(Z$10="x",Toimenpiteet!$E$88,0))/(1+$C$13)^IE$61</f>
        <v>245.42027512937756</v>
      </c>
      <c r="IF272" s="37">
        <f>IF(AA$11="x",Toimenpiteet!$E$115,IF169*(Satokasvi!$H$11/1000)+(Satokasvi!$E$28-Satokasvi!$E$7)+IF(AA$8="x",Toimenpiteet!$E$29,0)+IF(AA$9="x",Toimenpiteet!$E$60,0)+IF(AA$10="x",Toimenpiteet!$E$88,0))/(1+$C$13)^IF$61</f>
        <v>238.27211177609473</v>
      </c>
      <c r="IH272" s="15">
        <f t="shared" si="194"/>
        <v>423.67853290183388</v>
      </c>
      <c r="II272" s="15">
        <f t="shared" si="195"/>
        <v>841.56271928446495</v>
      </c>
      <c r="IJ272" s="15">
        <f t="shared" si="196"/>
        <v>1253.6306720098737</v>
      </c>
      <c r="IK272" s="15">
        <f t="shared" si="197"/>
        <v>1659.8666944735471</v>
      </c>
      <c r="IL272" s="15">
        <f t="shared" si="198"/>
        <v>2060.2609385585301</v>
      </c>
      <c r="IM272" s="15">
        <f t="shared" si="199"/>
        <v>2454.8090772628298</v>
      </c>
      <c r="IN272" s="15">
        <f t="shared" si="200"/>
        <v>2843.5119914355832</v>
      </c>
      <c r="IO272" s="15">
        <f t="shared" si="201"/>
        <v>3226.3754700778422</v>
      </c>
      <c r="IP272" s="15">
        <f t="shared" si="202"/>
        <v>3603.4099236835546</v>
      </c>
      <c r="IQ272" s="15">
        <f t="shared" si="203"/>
        <v>3974.6301101153654</v>
      </c>
      <c r="IR272" s="15">
        <f t="shared" si="204"/>
        <v>4335.0380581074151</v>
      </c>
      <c r="IS272" s="15">
        <f t="shared" si="205"/>
        <v>4684.9486872259095</v>
      </c>
      <c r="IT272" s="15">
        <f t="shared" si="206"/>
        <v>5024.6677446225058</v>
      </c>
      <c r="IU272" s="15">
        <f t="shared" si="207"/>
        <v>5354.4920721920171</v>
      </c>
      <c r="IV272" s="15">
        <f t="shared" si="208"/>
        <v>5674.7098659488238</v>
      </c>
      <c r="IW272" s="15">
        <f t="shared" si="209"/>
        <v>5985.6009278486363</v>
      </c>
      <c r="IX272" s="15">
        <f t="shared" si="210"/>
        <v>6287.4369102756391</v>
      </c>
      <c r="IY272" s="15">
        <f t="shared" si="211"/>
        <v>6580.4815534086511</v>
      </c>
      <c r="IZ272" s="15">
        <f t="shared" si="212"/>
        <v>6864.9909156737112</v>
      </c>
      <c r="JA272" s="15">
        <f t="shared" si="213"/>
        <v>7141.2135974844496</v>
      </c>
      <c r="JB272" s="15">
        <f t="shared" si="214"/>
        <v>7409.3909584657486</v>
      </c>
      <c r="JC272" s="15">
        <f t="shared" si="215"/>
        <v>7669.7573283505053</v>
      </c>
      <c r="JD272" s="15">
        <f t="shared" si="216"/>
        <v>7922.5402117337644</v>
      </c>
      <c r="JE272" s="15">
        <f t="shared" si="217"/>
        <v>8167.9604868631423</v>
      </c>
      <c r="JF272" s="15">
        <f t="shared" si="218"/>
        <v>8406.232598639237</v>
      </c>
    </row>
    <row r="273" spans="214:266" x14ac:dyDescent="0.35">
      <c r="HF273" s="76">
        <f>HF263+($BI$6-$BI$5)/9</f>
        <v>0.49999999999999994</v>
      </c>
      <c r="HG273" s="76">
        <f>$HG$67</f>
        <v>-0.1</v>
      </c>
      <c r="HH273" s="37">
        <f>IF(C$11="x",Toimenpiteet!$E$115,HH170*(Satokasvi!$H$11/1000)+(Satokasvi!$E$28-Satokasvi!$E$7)+IF(C$8="x",Toimenpiteet!$E$29,0)+IF(C$9="x",Toimenpiteet!$E$60,0)+IF(C$10="x",Toimenpiteet!$E$88,0))/(1+$C$13)^HH$61</f>
        <v>463.59223300970871</v>
      </c>
      <c r="HI273" s="37">
        <f>IF(D$11="x",Toimenpiteet!$E$115,HI170*(Satokasvi!$H$11/1000)+(Satokasvi!$E$28-Satokasvi!$E$7)+IF(D$8="x",Toimenpiteet!$E$29,0)+IF(D$9="x",Toimenpiteet!$E$60,0)+IF(D$10="x",Toimenpiteet!$E$88,0))/(1+$C$13)^HI$61</f>
        <v>443.02007729286458</v>
      </c>
      <c r="HJ273" s="37">
        <f>IF(E$11="x",Toimenpiteet!$E$115,HJ170*(Satokasvi!$H$11/1000)+(Satokasvi!$E$28-Satokasvi!$E$7)+IF(E$8="x",Toimenpiteet!$E$29,0)+IF(E$9="x",Toimenpiteet!$E$60,0)+IF(E$10="x",Toimenpiteet!$E$88,0))/(1+$C$13)^HJ$61</f>
        <v>423.2530174508363</v>
      </c>
      <c r="HK273" s="37">
        <f>IF(F$11="x",Toimenpiteet!$E$115,HK170*(Satokasvi!$H$11/1000)+(Satokasvi!$E$28-Satokasvi!$E$7)+IF(F$8="x",Toimenpiteet!$E$29,0)+IF(F$9="x",Toimenpiteet!$E$60,0)+IF(F$10="x",Toimenpiteet!$E$88,0))/(1+$C$13)^HK$61</f>
        <v>404.26160680163849</v>
      </c>
      <c r="HL273" s="37">
        <f>IF(G$11="x",Toimenpiteet!$E$115,HL170*(Satokasvi!$H$11/1000)+(Satokasvi!$E$28-Satokasvi!$E$7)+IF(G$8="x",Toimenpiteet!$E$29,0)+IF(G$9="x",Toimenpiteet!$E$60,0)+IF(G$10="x",Toimenpiteet!$E$88,0))/(1+$C$13)^HL$61</f>
        <v>386.01743101191346</v>
      </c>
      <c r="HM273" s="37">
        <f>IF(H$11="x",Toimenpiteet!$E$115,HM170*(Satokasvi!$H$11/1000)+(Satokasvi!$E$28-Satokasvi!$E$7)+IF(H$8="x",Toimenpiteet!$E$29,0)+IF(H$9="x",Toimenpiteet!$E$60,0)+IF(H$10="x",Toimenpiteet!$E$88,0))/(1+$C$13)^HM$61</f>
        <v>368.49307294080796</v>
      </c>
      <c r="HN273" s="37">
        <f>IF(I$11="x",Toimenpiteet!$E$115,HN170*(Satokasvi!$H$11/1000)+(Satokasvi!$E$28-Satokasvi!$E$7)+IF(I$8="x",Toimenpiteet!$E$29,0)+IF(I$9="x",Toimenpiteet!$E$60,0)+IF(I$10="x",Toimenpiteet!$E$88,0))/(1+$C$13)^HN$61</f>
        <v>351.66207865600052</v>
      </c>
      <c r="HO273" s="37">
        <f>IF(J$11="x",Toimenpiteet!$E$115,HO170*(Satokasvi!$H$11/1000)+(Satokasvi!$E$28-Satokasvi!$E$7)+IF(J$8="x",Toimenpiteet!$E$29,0)+IF(J$9="x",Toimenpiteet!$E$60,0)+IF(J$10="x",Toimenpiteet!$E$88,0))/(1+$C$13)^HO$61</f>
        <v>335.49892458342271</v>
      </c>
      <c r="HP273" s="37">
        <f>IF(K$11="x",Toimenpiteet!$E$115,HP170*(Satokasvi!$H$11/1000)+(Satokasvi!$E$28-Satokasvi!$E$7)+IF(K$8="x",Toimenpiteet!$E$29,0)+IF(K$9="x",Toimenpiteet!$E$60,0)+IF(K$10="x",Toimenpiteet!$E$88,0))/(1+$C$13)^HP$61</f>
        <v>319.97898575346426</v>
      </c>
      <c r="HQ273" s="37">
        <f>IF(L$11="x",Toimenpiteet!$E$115,HQ170*(Satokasvi!$H$11/1000)+(Satokasvi!$E$28-Satokasvi!$E$7)+IF(L$8="x",Toimenpiteet!$E$29,0)+IF(L$9="x",Toimenpiteet!$E$60,0)+IF(L$10="x",Toimenpiteet!$E$88,0))/(1+$C$13)^HQ$61</f>
        <v>305.07850510765735</v>
      </c>
      <c r="HR273" s="37">
        <f>IF(M$11="x",Toimenpiteet!$E$115,HR170*(Satokasvi!$H$11/1000)+(Satokasvi!$E$28-Satokasvi!$E$7)+IF(M$8="x",Toimenpiteet!$E$29,0)+IF(M$9="x",Toimenpiteet!$E$60,0)+IF(M$10="x",Toimenpiteet!$E$88,0))/(1+$C$13)^HR$61</f>
        <v>296.19272340549253</v>
      </c>
      <c r="HS273" s="37">
        <f>IF(N$11="x",Toimenpiteet!$E$115,HS170*(Satokasvi!$H$11/1000)+(Satokasvi!$E$28-Satokasvi!$E$7)+IF(N$8="x",Toimenpiteet!$E$29,0)+IF(N$9="x",Toimenpiteet!$E$60,0)+IF(N$10="x",Toimenpiteet!$E$88,0))/(1+$C$13)^HS$61</f>
        <v>287.56575087911904</v>
      </c>
      <c r="HT273" s="37">
        <f>IF(O$11="x",Toimenpiteet!$E$115,HT170*(Satokasvi!$H$11/1000)+(Satokasvi!$E$28-Satokasvi!$E$7)+IF(O$8="x",Toimenpiteet!$E$29,0)+IF(O$9="x",Toimenpiteet!$E$60,0)+IF(O$10="x",Toimenpiteet!$E$88,0))/(1+$C$13)^HT$61</f>
        <v>279.19004939720293</v>
      </c>
      <c r="HU273" s="37">
        <f>IF(P$11="x",Toimenpiteet!$E$115,HU170*(Satokasvi!$H$11/1000)+(Satokasvi!$E$28-Satokasvi!$E$7)+IF(P$8="x",Toimenpiteet!$E$29,0)+IF(P$9="x",Toimenpiteet!$E$60,0)+IF(P$10="x",Toimenpiteet!$E$88,0))/(1+$C$13)^HU$61</f>
        <v>271.05830038563391</v>
      </c>
      <c r="HV273" s="37">
        <f>IF(Q$11="x",Toimenpiteet!$E$115,HV170*(Satokasvi!$H$11/1000)+(Satokasvi!$E$28-Satokasvi!$E$7)+IF(Q$8="x",Toimenpiteet!$E$29,0)+IF(Q$9="x",Toimenpiteet!$E$60,0)+IF(Q$10="x",Toimenpiteet!$E$88,0))/(1+$C$13)^HV$61</f>
        <v>263.16339843265428</v>
      </c>
      <c r="HW273" s="37">
        <f>IF(R$11="x",Toimenpiteet!$E$115,HW170*(Satokasvi!$H$11/1000)+(Satokasvi!$E$28-Satokasvi!$E$7)+IF(R$8="x",Toimenpiteet!$E$29,0)+IF(R$9="x",Toimenpiteet!$E$60,0)+IF(R$10="x",Toimenpiteet!$E$88,0))/(1+$C$13)^HW$61</f>
        <v>255.49844508024688</v>
      </c>
      <c r="HX273" s="37">
        <f>IF(S$11="x",Toimenpiteet!$E$115,HX170*(Satokasvi!$H$11/1000)+(Satokasvi!$E$28-Satokasvi!$E$7)+IF(S$8="x",Toimenpiteet!$E$29,0)+IF(S$9="x",Toimenpiteet!$E$60,0)+IF(S$10="x",Toimenpiteet!$E$88,0))/(1+$C$13)^HX$61</f>
        <v>248.05674279635619</v>
      </c>
      <c r="HY273" s="37">
        <f>IF(T$11="x",Toimenpiteet!$E$115,HY170*(Satokasvi!$H$11/1000)+(Satokasvi!$E$28-Satokasvi!$E$7)+IF(T$8="x",Toimenpiteet!$E$29,0)+IF(T$9="x",Toimenpiteet!$E$60,0)+IF(T$10="x",Toimenpiteet!$E$88,0))/(1+$C$13)^HY$61</f>
        <v>240.83178912267593</v>
      </c>
      <c r="HZ273" s="37">
        <f>IF(U$11="x",Toimenpiteet!$E$115,HZ170*(Satokasvi!$H$11/1000)+(Satokasvi!$E$28-Satokasvi!$E$7)+IF(U$8="x",Toimenpiteet!$E$29,0)+IF(U$9="x",Toimenpiteet!$E$60,0)+IF(U$10="x",Toimenpiteet!$E$88,0))/(1+$C$13)^HZ$61</f>
        <v>233.81727099288926</v>
      </c>
      <c r="IA273" s="37">
        <f>IF(V$11="x",Toimenpiteet!$E$115,IA170*(Satokasvi!$H$11/1000)+(Satokasvi!$E$28-Satokasvi!$E$7)+IF(V$8="x",Toimenpiteet!$E$29,0)+IF(V$9="x",Toimenpiteet!$E$60,0)+IF(V$10="x",Toimenpiteet!$E$88,0))/(1+$C$13)^IA$61</f>
        <v>227.00705921639732</v>
      </c>
      <c r="IB273" s="37">
        <f>IF(W$11="x",Toimenpiteet!$E$115,IB170*(Satokasvi!$H$11/1000)+(Satokasvi!$E$28-Satokasvi!$E$7)+IF(W$8="x",Toimenpiteet!$E$29,0)+IF(W$9="x",Toimenpiteet!$E$60,0)+IF(W$10="x",Toimenpiteet!$E$88,0))/(1+$C$13)^IB$61</f>
        <v>220.39520312271588</v>
      </c>
      <c r="IC273" s="37">
        <f>IF(X$11="x",Toimenpiteet!$E$115,IC170*(Satokasvi!$H$11/1000)+(Satokasvi!$E$28-Satokasvi!$E$7)+IF(X$8="x",Toimenpiteet!$E$29,0)+IF(X$9="x",Toimenpiteet!$E$60,0)+IF(X$10="x",Toimenpiteet!$E$88,0))/(1+$C$13)^IC$61</f>
        <v>213.97592536186008</v>
      </c>
      <c r="ID273" s="37">
        <f>IF(Y$11="x",Toimenpiteet!$E$115,ID170*(Satokasvi!$H$11/1000)+(Satokasvi!$E$28-Satokasvi!$E$7)+IF(Y$8="x",Toimenpiteet!$E$29,0)+IF(Y$9="x",Toimenpiteet!$E$60,0)+IF(Y$10="x",Toimenpiteet!$E$88,0))/(1+$C$13)^ID$61</f>
        <v>207.74361685617481</v>
      </c>
      <c r="IE273" s="37">
        <f>IF(Z$11="x",Toimenpiteet!$E$115,IE170*(Satokasvi!$H$11/1000)+(Satokasvi!$E$28-Satokasvi!$E$7)+IF(Z$8="x",Toimenpiteet!$E$29,0)+IF(Z$9="x",Toimenpiteet!$E$60,0)+IF(Z$10="x",Toimenpiteet!$E$88,0))/(1+$C$13)^IE$61</f>
        <v>201.69283189919886</v>
      </c>
      <c r="IF273" s="37">
        <f>IF(AA$11="x",Toimenpiteet!$E$115,IF170*(Satokasvi!$H$11/1000)+(Satokasvi!$E$28-Satokasvi!$E$7)+IF(AA$8="x",Toimenpiteet!$E$29,0)+IF(AA$9="x",Toimenpiteet!$E$60,0)+IF(AA$10="x",Toimenpiteet!$E$88,0))/(1+$C$13)^IF$61</f>
        <v>195.81828339728045</v>
      </c>
      <c r="IH273" s="15">
        <f t="shared" si="194"/>
        <v>463.59223300970871</v>
      </c>
      <c r="II273" s="15">
        <f t="shared" si="195"/>
        <v>906.61231030257329</v>
      </c>
      <c r="IJ273" s="15">
        <f t="shared" si="196"/>
        <v>1329.8653277534095</v>
      </c>
      <c r="IK273" s="15">
        <f t="shared" si="197"/>
        <v>1734.1269345550479</v>
      </c>
      <c r="IL273" s="15">
        <f t="shared" si="198"/>
        <v>2120.1443655669614</v>
      </c>
      <c r="IM273" s="15">
        <f t="shared" si="199"/>
        <v>2488.6374385077693</v>
      </c>
      <c r="IN273" s="15">
        <f t="shared" si="200"/>
        <v>2840.2995171637699</v>
      </c>
      <c r="IO273" s="15">
        <f t="shared" si="201"/>
        <v>3175.7984417471926</v>
      </c>
      <c r="IP273" s="15">
        <f t="shared" si="202"/>
        <v>3495.7774275006568</v>
      </c>
      <c r="IQ273" s="15">
        <f t="shared" si="203"/>
        <v>3800.8559326083141</v>
      </c>
      <c r="IR273" s="15">
        <f t="shared" si="204"/>
        <v>4097.048656013807</v>
      </c>
      <c r="IS273" s="15">
        <f t="shared" si="205"/>
        <v>4384.6144068929261</v>
      </c>
      <c r="IT273" s="15">
        <f t="shared" si="206"/>
        <v>4663.8044562901287</v>
      </c>
      <c r="IU273" s="15">
        <f t="shared" si="207"/>
        <v>4934.8627566757623</v>
      </c>
      <c r="IV273" s="15">
        <f t="shared" si="208"/>
        <v>5198.0261551084168</v>
      </c>
      <c r="IW273" s="15">
        <f t="shared" si="209"/>
        <v>5453.5246001886635</v>
      </c>
      <c r="IX273" s="15">
        <f t="shared" si="210"/>
        <v>5701.5813429850195</v>
      </c>
      <c r="IY273" s="15">
        <f t="shared" si="211"/>
        <v>5942.4131321076957</v>
      </c>
      <c r="IZ273" s="15">
        <f t="shared" si="212"/>
        <v>6176.2304031005851</v>
      </c>
      <c r="JA273" s="15">
        <f t="shared" si="213"/>
        <v>6403.2374623169826</v>
      </c>
      <c r="JB273" s="15">
        <f t="shared" si="214"/>
        <v>6623.632665439698</v>
      </c>
      <c r="JC273" s="15">
        <f t="shared" si="215"/>
        <v>6837.6085908015584</v>
      </c>
      <c r="JD273" s="15">
        <f t="shared" si="216"/>
        <v>7045.3522076577328</v>
      </c>
      <c r="JE273" s="15">
        <f t="shared" si="217"/>
        <v>7247.0450395569314</v>
      </c>
      <c r="JF273" s="15">
        <f t="shared" si="218"/>
        <v>7442.863322954212</v>
      </c>
    </row>
    <row r="274" spans="214:266" x14ac:dyDescent="0.35">
      <c r="HF274" s="76">
        <f t="shared" ref="HF274:HF282" si="221">HF273</f>
        <v>0.49999999999999994</v>
      </c>
      <c r="HG274" s="76">
        <f>$HG$68</f>
        <v>-7.7777777777777779E-2</v>
      </c>
      <c r="HH274" s="37">
        <f>IF(C$11="x",Toimenpiteet!$E$115,HH171*(Satokasvi!$H$11/1000)+(Satokasvi!$E$28-Satokasvi!$E$7)+IF(C$8="x",Toimenpiteet!$E$29,0)+IF(C$9="x",Toimenpiteet!$E$60,0)+IF(C$10="x",Toimenpiteet!$E$88,0))/(1+$C$13)^HH$61</f>
        <v>465.2103559870551</v>
      </c>
      <c r="HI274" s="37">
        <f>IF(D$11="x",Toimenpiteet!$E$115,HI171*(Satokasvi!$H$11/1000)+(Satokasvi!$E$28-Satokasvi!$E$7)+IF(D$8="x",Toimenpiteet!$E$29,0)+IF(D$9="x",Toimenpiteet!$E$60,0)+IF(D$10="x",Toimenpiteet!$E$88,0))/(1+$C$13)^HI$61</f>
        <v>446.1620636566438</v>
      </c>
      <c r="HJ274" s="37">
        <f>IF(E$11="x",Toimenpiteet!$E$115,HJ171*(Satokasvi!$H$11/1000)+(Satokasvi!$E$28-Satokasvi!$E$7)+IF(E$8="x",Toimenpiteet!$E$29,0)+IF(E$9="x",Toimenpiteet!$E$60,0)+IF(E$10="x",Toimenpiteet!$E$88,0))/(1+$C$13)^HJ$61</f>
        <v>427.82872574760211</v>
      </c>
      <c r="HK274" s="37">
        <f>IF(F$11="x",Toimenpiteet!$E$115,HK171*(Satokasvi!$H$11/1000)+(Satokasvi!$E$28-Satokasvi!$E$7)+IF(F$8="x",Toimenpiteet!$E$29,0)+IF(F$9="x",Toimenpiteet!$E$60,0)+IF(F$10="x",Toimenpiteet!$E$88,0))/(1+$C$13)^HK$61</f>
        <v>410.18485378774312</v>
      </c>
      <c r="HL274" s="37">
        <f>IF(G$11="x",Toimenpiteet!$E$115,HL171*(Satokasvi!$H$11/1000)+(Satokasvi!$E$28-Satokasvi!$E$7)+IF(G$8="x",Toimenpiteet!$E$29,0)+IF(G$9="x",Toimenpiteet!$E$60,0)+IF(G$10="x",Toimenpiteet!$E$88,0))/(1+$C$13)^HL$61</f>
        <v>393.20583754844824</v>
      </c>
      <c r="HM274" s="37">
        <f>IF(H$11="x",Toimenpiteet!$E$115,HM171*(Satokasvi!$H$11/1000)+(Satokasvi!$E$28-Satokasvi!$E$7)+IF(H$8="x",Toimenpiteet!$E$29,0)+IF(H$9="x",Toimenpiteet!$E$60,0)+IF(H$10="x",Toimenpiteet!$E$88,0))/(1+$C$13)^HM$61</f>
        <v>376.86791550764451</v>
      </c>
      <c r="HN274" s="37">
        <f>IF(I$11="x",Toimenpiteet!$E$115,HN171*(Satokasvi!$H$11/1000)+(Satokasvi!$E$28-Satokasvi!$E$7)+IF(I$8="x",Toimenpiteet!$E$29,0)+IF(I$9="x",Toimenpiteet!$E$60,0)+IF(I$10="x",Toimenpiteet!$E$88,0))/(1+$C$13)^HN$61</f>
        <v>361.14814628833966</v>
      </c>
      <c r="HO274" s="37">
        <f>IF(J$11="x",Toimenpiteet!$E$115,HO171*(Satokasvi!$H$11/1000)+(Satokasvi!$E$28-Satokasvi!$E$7)+IF(J$8="x",Toimenpiteet!$E$29,0)+IF(J$9="x",Toimenpiteet!$E$60,0)+IF(J$10="x",Toimenpiteet!$E$88,0))/(1+$C$13)^HO$61</f>
        <v>346.02438104094199</v>
      </c>
      <c r="HP274" s="37">
        <f>IF(K$11="x",Toimenpiteet!$E$115,HP171*(Satokasvi!$H$11/1000)+(Satokasvi!$E$28-Satokasvi!$E$7)+IF(K$8="x",Toimenpiteet!$E$29,0)+IF(K$9="x",Toimenpiteet!$E$60,0)+IF(K$10="x",Toimenpiteet!$E$88,0))/(1+$C$13)^HP$61</f>
        <v>331.47523673861866</v>
      </c>
      <c r="HQ274" s="37">
        <f>IF(L$11="x",Toimenpiteet!$E$115,HQ171*(Satokasvi!$H$11/1000)+(Satokasvi!$E$28-Satokasvi!$E$7)+IF(L$8="x",Toimenpiteet!$E$29,0)+IF(L$9="x",Toimenpiteet!$E$60,0)+IF(L$10="x",Toimenpiteet!$E$88,0))/(1+$C$13)^HQ$61</f>
        <v>317.48007035593616</v>
      </c>
      <c r="HR274" s="37">
        <f>IF(M$11="x",Toimenpiteet!$E$115,HR171*(Satokasvi!$H$11/1000)+(Satokasvi!$E$28-Satokasvi!$E$7)+IF(M$8="x",Toimenpiteet!$E$29,0)+IF(M$9="x",Toimenpiteet!$E$60,0)+IF(M$10="x",Toimenpiteet!$E$88,0))/(1+$C$13)^HR$61</f>
        <v>308.23307801547196</v>
      </c>
      <c r="HS274" s="37">
        <f>IF(N$11="x",Toimenpiteet!$E$115,HS171*(Satokasvi!$H$11/1000)+(Satokasvi!$E$28-Satokasvi!$E$7)+IF(N$8="x",Toimenpiteet!$E$29,0)+IF(N$9="x",Toimenpiteet!$E$60,0)+IF(N$10="x",Toimenpiteet!$E$88,0))/(1+$C$13)^HS$61</f>
        <v>299.25541554900195</v>
      </c>
      <c r="HT274" s="37">
        <f>IF(O$11="x",Toimenpiteet!$E$115,HT171*(Satokasvi!$H$11/1000)+(Satokasvi!$E$28-Satokasvi!$E$7)+IF(O$8="x",Toimenpiteet!$E$29,0)+IF(O$9="x",Toimenpiteet!$E$60,0)+IF(O$10="x",Toimenpiteet!$E$88,0))/(1+$C$13)^HT$61</f>
        <v>290.53923839708926</v>
      </c>
      <c r="HU274" s="37">
        <f>IF(P$11="x",Toimenpiteet!$E$115,HU171*(Satokasvi!$H$11/1000)+(Satokasvi!$E$28-Satokasvi!$E$7)+IF(P$8="x",Toimenpiteet!$E$29,0)+IF(P$9="x",Toimenpiteet!$E$60,0)+IF(P$10="x",Toimenpiteet!$E$88,0))/(1+$C$13)^HU$61</f>
        <v>282.07693048261092</v>
      </c>
      <c r="HV274" s="37">
        <f>IF(Q$11="x",Toimenpiteet!$E$115,HV171*(Satokasvi!$H$11/1000)+(Satokasvi!$E$28-Satokasvi!$E$7)+IF(Q$8="x",Toimenpiteet!$E$29,0)+IF(Q$9="x",Toimenpiteet!$E$60,0)+IF(Q$10="x",Toimenpiteet!$E$88,0))/(1+$C$13)^HV$61</f>
        <v>273.86109755593293</v>
      </c>
      <c r="HW274" s="37">
        <f>IF(R$11="x",Toimenpiteet!$E$115,HW171*(Satokasvi!$H$11/1000)+(Satokasvi!$E$28-Satokasvi!$E$7)+IF(R$8="x",Toimenpiteet!$E$29,0)+IF(R$9="x",Toimenpiteet!$E$60,0)+IF(R$10="x",Toimenpiteet!$E$88,0))/(1+$C$13)^HW$61</f>
        <v>265.88456073391552</v>
      </c>
      <c r="HX274" s="37">
        <f>IF(S$11="x",Toimenpiteet!$E$115,HX171*(Satokasvi!$H$11/1000)+(Satokasvi!$E$28-Satokasvi!$E$7)+IF(S$8="x",Toimenpiteet!$E$29,0)+IF(S$9="x",Toimenpiteet!$E$60,0)+IF(S$10="x",Toimenpiteet!$E$88,0))/(1+$C$13)^HX$61</f>
        <v>258.14035022710243</v>
      </c>
      <c r="HY274" s="37">
        <f>IF(T$11="x",Toimenpiteet!$E$115,HY171*(Satokasvi!$H$11/1000)+(Satokasvi!$E$28-Satokasvi!$E$7)+IF(T$8="x",Toimenpiteet!$E$29,0)+IF(T$9="x",Toimenpiteet!$E$60,0)+IF(T$10="x",Toimenpiteet!$E$88,0))/(1+$C$13)^HY$61</f>
        <v>250.62169924961401</v>
      </c>
      <c r="HZ274" s="37">
        <f>IF(U$11="x",Toimenpiteet!$E$115,HZ171*(Satokasvi!$H$11/1000)+(Satokasvi!$E$28-Satokasvi!$E$7)+IF(U$8="x",Toimenpiteet!$E$29,0)+IF(U$9="x",Toimenpiteet!$E$60,0)+IF(U$10="x",Toimenpiteet!$E$88,0))/(1+$C$13)^HZ$61</f>
        <v>243.32203810642139</v>
      </c>
      <c r="IA274" s="37">
        <f>IF(V$11="x",Toimenpiteet!$E$115,IA171*(Satokasvi!$H$11/1000)+(Satokasvi!$E$28-Satokasvi!$E$7)+IF(V$8="x",Toimenpiteet!$E$29,0)+IF(V$9="x",Toimenpiteet!$E$60,0)+IF(V$10="x",Toimenpiteet!$E$88,0))/(1+$C$13)^IA$61</f>
        <v>236.23498845283629</v>
      </c>
      <c r="IB274" s="37">
        <f>IF(W$11="x",Toimenpiteet!$E$115,IB171*(Satokasvi!$H$11/1000)+(Satokasvi!$E$28-Satokasvi!$E$7)+IF(W$8="x",Toimenpiteet!$E$29,0)+IF(W$9="x",Toimenpiteet!$E$60,0)+IF(W$10="x",Toimenpiteet!$E$88,0))/(1+$C$13)^IB$61</f>
        <v>229.3543577212003</v>
      </c>
      <c r="IC274" s="37">
        <f>IF(X$11="x",Toimenpiteet!$E$115,IC171*(Satokasvi!$H$11/1000)+(Satokasvi!$E$28-Satokasvi!$E$7)+IF(X$8="x",Toimenpiteet!$E$29,0)+IF(X$9="x",Toimenpiteet!$E$60,0)+IF(X$10="x",Toimenpiteet!$E$88,0))/(1+$C$13)^IC$61</f>
        <v>222.6741337099032</v>
      </c>
      <c r="ID274" s="37">
        <f>IF(Y$11="x",Toimenpiteet!$E$115,ID171*(Satokasvi!$H$11/1000)+(Satokasvi!$E$28-Satokasvi!$E$7)+IF(Y$8="x",Toimenpiteet!$E$29,0)+IF(Y$9="x",Toimenpiteet!$E$60,0)+IF(Y$10="x",Toimenpiteet!$E$88,0))/(1+$C$13)^ID$61</f>
        <v>216.1884793300031</v>
      </c>
      <c r="IE274" s="37">
        <f>IF(Z$11="x",Toimenpiteet!$E$115,IE171*(Satokasvi!$H$11/1000)+(Satokasvi!$E$28-Satokasvi!$E$7)+IF(Z$8="x",Toimenpiteet!$E$29,0)+IF(Z$9="x",Toimenpiteet!$E$60,0)+IF(Z$10="x",Toimenpiteet!$E$88,0))/(1+$C$13)^IE$61</f>
        <v>209.89172750485741</v>
      </c>
      <c r="IF274" s="37">
        <f>IF(AA$11="x",Toimenpiteet!$E$115,IF171*(Satokasvi!$H$11/1000)+(Satokasvi!$E$28-Satokasvi!$E$7)+IF(AA$8="x",Toimenpiteet!$E$29,0)+IF(AA$9="x",Toimenpiteet!$E$60,0)+IF(AA$10="x",Toimenpiteet!$E$88,0))/(1+$C$13)^IF$61</f>
        <v>203.77837621830815</v>
      </c>
      <c r="IH274" s="15">
        <f t="shared" si="194"/>
        <v>465.2103559870551</v>
      </c>
      <c r="II274" s="15">
        <f t="shared" si="195"/>
        <v>911.37241964369889</v>
      </c>
      <c r="IJ274" s="15">
        <f t="shared" si="196"/>
        <v>1339.201145391301</v>
      </c>
      <c r="IK274" s="15">
        <f t="shared" si="197"/>
        <v>1749.3859991790441</v>
      </c>
      <c r="IL274" s="15">
        <f t="shared" si="198"/>
        <v>2142.5918367274926</v>
      </c>
      <c r="IM274" s="15">
        <f t="shared" si="199"/>
        <v>2519.4597522351369</v>
      </c>
      <c r="IN274" s="15">
        <f t="shared" si="200"/>
        <v>2880.6078985234767</v>
      </c>
      <c r="IO274" s="15">
        <f t="shared" si="201"/>
        <v>3226.6322795644187</v>
      </c>
      <c r="IP274" s="15">
        <f t="shared" si="202"/>
        <v>3558.1075163030373</v>
      </c>
      <c r="IQ274" s="15">
        <f t="shared" si="203"/>
        <v>3875.5875866589736</v>
      </c>
      <c r="IR274" s="15">
        <f t="shared" si="204"/>
        <v>4183.8206646744457</v>
      </c>
      <c r="IS274" s="15">
        <f t="shared" si="205"/>
        <v>4483.0760802234472</v>
      </c>
      <c r="IT274" s="15">
        <f t="shared" si="206"/>
        <v>4773.6153186205365</v>
      </c>
      <c r="IU274" s="15">
        <f t="shared" si="207"/>
        <v>5055.6922491031473</v>
      </c>
      <c r="IV274" s="15">
        <f t="shared" si="208"/>
        <v>5329.5533466590805</v>
      </c>
      <c r="IW274" s="15">
        <f t="shared" si="209"/>
        <v>5595.4379073929958</v>
      </c>
      <c r="IX274" s="15">
        <f t="shared" si="210"/>
        <v>5853.5782576200982</v>
      </c>
      <c r="IY274" s="15">
        <f t="shared" si="211"/>
        <v>6104.199956869712</v>
      </c>
      <c r="IZ274" s="15">
        <f t="shared" si="212"/>
        <v>6347.5219949761331</v>
      </c>
      <c r="JA274" s="15">
        <f t="shared" si="213"/>
        <v>6583.7569834289698</v>
      </c>
      <c r="JB274" s="15">
        <f t="shared" si="214"/>
        <v>6813.1113411501701</v>
      </c>
      <c r="JC274" s="15">
        <f t="shared" si="215"/>
        <v>7035.785474860073</v>
      </c>
      <c r="JD274" s="15">
        <f t="shared" si="216"/>
        <v>7251.9739541900763</v>
      </c>
      <c r="JE274" s="15">
        <f t="shared" si="217"/>
        <v>7461.8656816949333</v>
      </c>
      <c r="JF274" s="15">
        <f t="shared" si="218"/>
        <v>7665.6440579132413</v>
      </c>
    </row>
    <row r="275" spans="214:266" x14ac:dyDescent="0.35">
      <c r="HF275" s="76">
        <f t="shared" si="221"/>
        <v>0.49999999999999994</v>
      </c>
      <c r="HG275" s="76">
        <f>$HG$69</f>
        <v>-5.5555555555555552E-2</v>
      </c>
      <c r="HH275" s="37">
        <f>IF(C$11="x",Toimenpiteet!$E$115,HH172*(Satokasvi!$H$11/1000)+(Satokasvi!$E$28-Satokasvi!$E$7)+IF(C$8="x",Toimenpiteet!$E$29,0)+IF(C$9="x",Toimenpiteet!$E$60,0)+IF(C$10="x",Toimenpiteet!$E$88,0))/(1+$C$13)^HH$61</f>
        <v>466.82847896440131</v>
      </c>
      <c r="HI275" s="37">
        <f>IF(D$11="x",Toimenpiteet!$E$115,HI172*(Satokasvi!$H$11/1000)+(Satokasvi!$E$28-Satokasvi!$E$7)+IF(D$8="x",Toimenpiteet!$E$29,0)+IF(D$9="x",Toimenpiteet!$E$60,0)+IF(D$10="x",Toimenpiteet!$E$88,0))/(1+$C$13)^HI$61</f>
        <v>449.30405002042301</v>
      </c>
      <c r="HJ275" s="37">
        <f>IF(E$11="x",Toimenpiteet!$E$115,HJ172*(Satokasvi!$H$11/1000)+(Satokasvi!$E$28-Satokasvi!$E$7)+IF(E$8="x",Toimenpiteet!$E$29,0)+IF(E$9="x",Toimenpiteet!$E$60,0)+IF(E$10="x",Toimenpiteet!$E$88,0))/(1+$C$13)^HJ$61</f>
        <v>432.40443404436792</v>
      </c>
      <c r="HK275" s="37">
        <f>IF(F$11="x",Toimenpiteet!$E$115,HK172*(Satokasvi!$H$11/1000)+(Satokasvi!$E$28-Satokasvi!$E$7)+IF(F$8="x",Toimenpiteet!$E$29,0)+IF(F$9="x",Toimenpiteet!$E$60,0)+IF(F$10="x",Toimenpiteet!$E$88,0))/(1+$C$13)^HK$61</f>
        <v>416.1081007738477</v>
      </c>
      <c r="HL275" s="37">
        <f>IF(G$11="x",Toimenpiteet!$E$115,HL172*(Satokasvi!$H$11/1000)+(Satokasvi!$E$28-Satokasvi!$E$7)+IF(G$8="x",Toimenpiteet!$E$29,0)+IF(G$9="x",Toimenpiteet!$E$60,0)+IF(G$10="x",Toimenpiteet!$E$88,0))/(1+$C$13)^HL$61</f>
        <v>400.39424408498292</v>
      </c>
      <c r="HM275" s="37">
        <f>IF(H$11="x",Toimenpiteet!$E$115,HM172*(Satokasvi!$H$11/1000)+(Satokasvi!$E$28-Satokasvi!$E$7)+IF(H$8="x",Toimenpiteet!$E$29,0)+IF(H$9="x",Toimenpiteet!$E$60,0)+IF(H$10="x",Toimenpiteet!$E$88,0))/(1+$C$13)^HM$61</f>
        <v>385.24275807448106</v>
      </c>
      <c r="HN275" s="37">
        <f>IF(I$11="x",Toimenpiteet!$E$115,HN172*(Satokasvi!$H$11/1000)+(Satokasvi!$E$28-Satokasvi!$E$7)+IF(I$8="x",Toimenpiteet!$E$29,0)+IF(I$9="x",Toimenpiteet!$E$60,0)+IF(I$10="x",Toimenpiteet!$E$88,0))/(1+$C$13)^HN$61</f>
        <v>370.63421392067886</v>
      </c>
      <c r="HO275" s="37">
        <f>IF(J$11="x",Toimenpiteet!$E$115,HO172*(Satokasvi!$H$11/1000)+(Satokasvi!$E$28-Satokasvi!$E$7)+IF(J$8="x",Toimenpiteet!$E$29,0)+IF(J$9="x",Toimenpiteet!$E$60,0)+IF(J$10="x",Toimenpiteet!$E$88,0))/(1+$C$13)^HO$61</f>
        <v>356.54983749846105</v>
      </c>
      <c r="HP275" s="37">
        <f>IF(K$11="x",Toimenpiteet!$E$115,HP172*(Satokasvi!$H$11/1000)+(Satokasvi!$E$28-Satokasvi!$E$7)+IF(K$8="x",Toimenpiteet!$E$29,0)+IF(K$9="x",Toimenpiteet!$E$60,0)+IF(K$10="x",Toimenpiteet!$E$88,0))/(1+$C$13)^HP$61</f>
        <v>342.97148772377307</v>
      </c>
      <c r="HQ275" s="37">
        <f>IF(L$11="x",Toimenpiteet!$E$115,HQ172*(Satokasvi!$H$11/1000)+(Satokasvi!$E$28-Satokasvi!$E$7)+IF(L$8="x",Toimenpiteet!$E$29,0)+IF(L$9="x",Toimenpiteet!$E$60,0)+IF(L$10="x",Toimenpiteet!$E$88,0))/(1+$C$13)^HQ$61</f>
        <v>329.88163560421486</v>
      </c>
      <c r="HR275" s="37">
        <f>IF(M$11="x",Toimenpiteet!$E$115,HR172*(Satokasvi!$H$11/1000)+(Satokasvi!$E$28-Satokasvi!$E$7)+IF(M$8="x",Toimenpiteet!$E$29,0)+IF(M$9="x",Toimenpiteet!$E$60,0)+IF(M$10="x",Toimenpiteet!$E$88,0))/(1+$C$13)^HR$61</f>
        <v>320.27343262545133</v>
      </c>
      <c r="HS275" s="37">
        <f>IF(N$11="x",Toimenpiteet!$E$115,HS172*(Satokasvi!$H$11/1000)+(Satokasvi!$E$28-Satokasvi!$E$7)+IF(N$8="x",Toimenpiteet!$E$29,0)+IF(N$9="x",Toimenpiteet!$E$60,0)+IF(N$10="x",Toimenpiteet!$E$88,0))/(1+$C$13)^HS$61</f>
        <v>310.94508021888481</v>
      </c>
      <c r="HT275" s="37">
        <f>IF(O$11="x",Toimenpiteet!$E$115,HT172*(Satokasvi!$H$11/1000)+(Satokasvi!$E$28-Satokasvi!$E$7)+IF(O$8="x",Toimenpiteet!$E$29,0)+IF(O$9="x",Toimenpiteet!$E$60,0)+IF(O$10="x",Toimenpiteet!$E$88,0))/(1+$C$13)^HT$61</f>
        <v>301.88842739697554</v>
      </c>
      <c r="HU275" s="37">
        <f>IF(P$11="x",Toimenpiteet!$E$115,HU172*(Satokasvi!$H$11/1000)+(Satokasvi!$E$28-Satokasvi!$E$7)+IF(P$8="x",Toimenpiteet!$E$29,0)+IF(P$9="x",Toimenpiteet!$E$60,0)+IF(P$10="x",Toimenpiteet!$E$88,0))/(1+$C$13)^HU$61</f>
        <v>293.09556057958787</v>
      </c>
      <c r="HV275" s="37">
        <f>IF(Q$11="x",Toimenpiteet!$E$115,HV172*(Satokasvi!$H$11/1000)+(Satokasvi!$E$28-Satokasvi!$E$7)+IF(Q$8="x",Toimenpiteet!$E$29,0)+IF(Q$9="x",Toimenpiteet!$E$60,0)+IF(Q$10="x",Toimenpiteet!$E$88,0))/(1+$C$13)^HV$61</f>
        <v>284.55879667921153</v>
      </c>
      <c r="HW275" s="37">
        <f>IF(R$11="x",Toimenpiteet!$E$115,HW172*(Satokasvi!$H$11/1000)+(Satokasvi!$E$28-Satokasvi!$E$7)+IF(R$8="x",Toimenpiteet!$E$29,0)+IF(R$9="x",Toimenpiteet!$E$60,0)+IF(R$10="x",Toimenpiteet!$E$88,0))/(1+$C$13)^HW$61</f>
        <v>276.27067638758405</v>
      </c>
      <c r="HX275" s="37">
        <f>IF(S$11="x",Toimenpiteet!$E$115,HX172*(Satokasvi!$H$11/1000)+(Satokasvi!$E$28-Satokasvi!$E$7)+IF(S$8="x",Toimenpiteet!$E$29,0)+IF(S$9="x",Toimenpiteet!$E$60,0)+IF(S$10="x",Toimenpiteet!$E$88,0))/(1+$C$13)^HX$61</f>
        <v>268.22395765784859</v>
      </c>
      <c r="HY275" s="37">
        <f>IF(T$11="x",Toimenpiteet!$E$115,HY172*(Satokasvi!$H$11/1000)+(Satokasvi!$E$28-Satokasvi!$E$7)+IF(T$8="x",Toimenpiteet!$E$29,0)+IF(T$9="x",Toimenpiteet!$E$60,0)+IF(T$10="x",Toimenpiteet!$E$88,0))/(1+$C$13)^HY$61</f>
        <v>260.41160937655201</v>
      </c>
      <c r="HZ275" s="37">
        <f>IF(U$11="x",Toimenpiteet!$E$115,HZ172*(Satokasvi!$H$11/1000)+(Satokasvi!$E$28-Satokasvi!$E$7)+IF(U$8="x",Toimenpiteet!$E$29,0)+IF(U$9="x",Toimenpiteet!$E$60,0)+IF(U$10="x",Toimenpiteet!$E$88,0))/(1+$C$13)^HZ$61</f>
        <v>252.82680521995343</v>
      </c>
      <c r="IA275" s="37">
        <f>IF(V$11="x",Toimenpiteet!$E$115,IA172*(Satokasvi!$H$11/1000)+(Satokasvi!$E$28-Satokasvi!$E$7)+IF(V$8="x",Toimenpiteet!$E$29,0)+IF(V$9="x",Toimenpiteet!$E$60,0)+IF(V$10="x",Toimenpiteet!$E$88,0))/(1+$C$13)^IA$61</f>
        <v>245.4629176892752</v>
      </c>
      <c r="IB275" s="37">
        <f>IF(W$11="x",Toimenpiteet!$E$115,IB172*(Satokasvi!$H$11/1000)+(Satokasvi!$E$28-Satokasvi!$E$7)+IF(W$8="x",Toimenpiteet!$E$29,0)+IF(W$9="x",Toimenpiteet!$E$60,0)+IF(W$10="x",Toimenpiteet!$E$88,0))/(1+$C$13)^IB$61</f>
        <v>238.31351231968469</v>
      </c>
      <c r="IC275" s="37">
        <f>IF(X$11="x",Toimenpiteet!$E$115,IC172*(Satokasvi!$H$11/1000)+(Satokasvi!$E$28-Satokasvi!$E$7)+IF(X$8="x",Toimenpiteet!$E$29,0)+IF(X$9="x",Toimenpiteet!$E$60,0)+IF(X$10="x",Toimenpiteet!$E$88,0))/(1+$C$13)^IC$61</f>
        <v>231.37234205794627</v>
      </c>
      <c r="ID275" s="37">
        <f>IF(Y$11="x",Toimenpiteet!$E$115,ID172*(Satokasvi!$H$11/1000)+(Satokasvi!$E$28-Satokasvi!$E$7)+IF(Y$8="x",Toimenpiteet!$E$29,0)+IF(Y$9="x",Toimenpiteet!$E$60,0)+IF(Y$10="x",Toimenpiteet!$E$88,0))/(1+$C$13)^ID$61</f>
        <v>224.63334180383131</v>
      </c>
      <c r="IE275" s="37">
        <f>IF(Z$11="x",Toimenpiteet!$E$115,IE172*(Satokasvi!$H$11/1000)+(Satokasvi!$E$28-Satokasvi!$E$7)+IF(Z$8="x",Toimenpiteet!$E$29,0)+IF(Z$9="x",Toimenpiteet!$E$60,0)+IF(Z$10="x",Toimenpiteet!$E$88,0))/(1+$C$13)^IE$61</f>
        <v>218.09062311051588</v>
      </c>
      <c r="IF275" s="37">
        <f>IF(AA$11="x",Toimenpiteet!$E$115,IF172*(Satokasvi!$H$11/1000)+(Satokasvi!$E$28-Satokasvi!$E$7)+IF(AA$8="x",Toimenpiteet!$E$29,0)+IF(AA$9="x",Toimenpiteet!$E$60,0)+IF(AA$10="x",Toimenpiteet!$E$88,0))/(1+$C$13)^IF$61</f>
        <v>211.7384690393358</v>
      </c>
      <c r="IH275" s="15">
        <f t="shared" si="194"/>
        <v>466.82847896440131</v>
      </c>
      <c r="II275" s="15">
        <f t="shared" si="195"/>
        <v>916.13252898482438</v>
      </c>
      <c r="IJ275" s="15">
        <f t="shared" si="196"/>
        <v>1348.5369630291923</v>
      </c>
      <c r="IK275" s="15">
        <f t="shared" si="197"/>
        <v>1764.6450638030401</v>
      </c>
      <c r="IL275" s="15">
        <f t="shared" si="198"/>
        <v>2165.0393078880229</v>
      </c>
      <c r="IM275" s="15">
        <f t="shared" si="199"/>
        <v>2550.282065962504</v>
      </c>
      <c r="IN275" s="15">
        <f t="shared" si="200"/>
        <v>2920.9162798831831</v>
      </c>
      <c r="IO275" s="15">
        <f t="shared" si="201"/>
        <v>3277.4661173816439</v>
      </c>
      <c r="IP275" s="15">
        <f t="shared" si="202"/>
        <v>3620.4376051054169</v>
      </c>
      <c r="IQ275" s="15">
        <f t="shared" si="203"/>
        <v>3950.3192407096317</v>
      </c>
      <c r="IR275" s="15">
        <f t="shared" si="204"/>
        <v>4270.5926733350834</v>
      </c>
      <c r="IS275" s="15">
        <f t="shared" si="205"/>
        <v>4581.5377535539683</v>
      </c>
      <c r="IT275" s="15">
        <f t="shared" si="206"/>
        <v>4883.4261809509435</v>
      </c>
      <c r="IU275" s="15">
        <f t="shared" si="207"/>
        <v>5176.5217415305315</v>
      </c>
      <c r="IV275" s="15">
        <f t="shared" si="208"/>
        <v>5461.0805382097433</v>
      </c>
      <c r="IW275" s="15">
        <f t="shared" si="209"/>
        <v>5737.3512145973273</v>
      </c>
      <c r="IX275" s="15">
        <f t="shared" si="210"/>
        <v>6005.5751722551759</v>
      </c>
      <c r="IY275" s="15">
        <f t="shared" si="211"/>
        <v>6265.9867816317283</v>
      </c>
      <c r="IZ275" s="15">
        <f t="shared" si="212"/>
        <v>6518.813586851682</v>
      </c>
      <c r="JA275" s="15">
        <f t="shared" si="213"/>
        <v>6764.2765045409569</v>
      </c>
      <c r="JB275" s="15">
        <f t="shared" si="214"/>
        <v>7002.5900168606413</v>
      </c>
      <c r="JC275" s="15">
        <f t="shared" si="215"/>
        <v>7233.9623589185876</v>
      </c>
      <c r="JD275" s="15">
        <f t="shared" si="216"/>
        <v>7458.5957007224188</v>
      </c>
      <c r="JE275" s="15">
        <f t="shared" si="217"/>
        <v>7676.6863238329342</v>
      </c>
      <c r="JF275" s="15">
        <f t="shared" si="218"/>
        <v>7888.4247928722698</v>
      </c>
    </row>
    <row r="276" spans="214:266" x14ac:dyDescent="0.35">
      <c r="HF276" s="76">
        <f t="shared" si="221"/>
        <v>0.49999999999999994</v>
      </c>
      <c r="HG276" s="76">
        <f>$HG$70</f>
        <v>-3.3333333333333326E-2</v>
      </c>
      <c r="HH276" s="37">
        <f>IF(C$11="x",Toimenpiteet!$E$115,HH173*(Satokasvi!$H$11/1000)+(Satokasvi!$E$28-Satokasvi!$E$7)+IF(C$8="x",Toimenpiteet!$E$29,0)+IF(C$9="x",Toimenpiteet!$E$60,0)+IF(C$10="x",Toimenpiteet!$E$88,0))/(1+$C$13)^HH$61</f>
        <v>468.44660194174759</v>
      </c>
      <c r="HI276" s="37">
        <f>IF(D$11="x",Toimenpiteet!$E$115,HI173*(Satokasvi!$H$11/1000)+(Satokasvi!$E$28-Satokasvi!$E$7)+IF(D$8="x",Toimenpiteet!$E$29,0)+IF(D$9="x",Toimenpiteet!$E$60,0)+IF(D$10="x",Toimenpiteet!$E$88,0))/(1+$C$13)^HI$61</f>
        <v>452.4460363842021</v>
      </c>
      <c r="HJ276" s="37">
        <f>IF(E$11="x",Toimenpiteet!$E$115,HJ173*(Satokasvi!$H$11/1000)+(Satokasvi!$E$28-Satokasvi!$E$7)+IF(E$8="x",Toimenpiteet!$E$29,0)+IF(E$9="x",Toimenpiteet!$E$60,0)+IF(E$10="x",Toimenpiteet!$E$88,0))/(1+$C$13)^HJ$61</f>
        <v>436.98014234113367</v>
      </c>
      <c r="HK276" s="37">
        <f>IF(F$11="x",Toimenpiteet!$E$115,HK173*(Satokasvi!$H$11/1000)+(Satokasvi!$E$28-Satokasvi!$E$7)+IF(F$8="x",Toimenpiteet!$E$29,0)+IF(F$9="x",Toimenpiteet!$E$60,0)+IF(F$10="x",Toimenpiteet!$E$88,0))/(1+$C$13)^HK$61</f>
        <v>422.03134775995227</v>
      </c>
      <c r="HL276" s="37">
        <f>IF(G$11="x",Toimenpiteet!$E$115,HL173*(Satokasvi!$H$11/1000)+(Satokasvi!$E$28-Satokasvi!$E$7)+IF(G$8="x",Toimenpiteet!$E$29,0)+IF(G$9="x",Toimenpiteet!$E$60,0)+IF(G$10="x",Toimenpiteet!$E$88,0))/(1+$C$13)^HL$61</f>
        <v>407.58265062151753</v>
      </c>
      <c r="HM276" s="37">
        <f>IF(H$11="x",Toimenpiteet!$E$115,HM173*(Satokasvi!$H$11/1000)+(Satokasvi!$E$28-Satokasvi!$E$7)+IF(H$8="x",Toimenpiteet!$E$29,0)+IF(H$9="x",Toimenpiteet!$E$60,0)+IF(H$10="x",Toimenpiteet!$E$88,0))/(1+$C$13)^HM$61</f>
        <v>393.61760064131755</v>
      </c>
      <c r="HN276" s="37">
        <f>IF(I$11="x",Toimenpiteet!$E$115,HN173*(Satokasvi!$H$11/1000)+(Satokasvi!$E$28-Satokasvi!$E$7)+IF(I$8="x",Toimenpiteet!$E$29,0)+IF(I$9="x",Toimenpiteet!$E$60,0)+IF(I$10="x",Toimenpiteet!$E$88,0))/(1+$C$13)^HN$61</f>
        <v>380.12028155301789</v>
      </c>
      <c r="HO276" s="37">
        <f>IF(J$11="x",Toimenpiteet!$E$115,HO173*(Satokasvi!$H$11/1000)+(Satokasvi!$E$28-Satokasvi!$E$7)+IF(J$8="x",Toimenpiteet!$E$29,0)+IF(J$9="x",Toimenpiteet!$E$60,0)+IF(J$10="x",Toimenpiteet!$E$88,0))/(1+$C$13)^HO$61</f>
        <v>367.07529395598016</v>
      </c>
      <c r="HP276" s="37">
        <f>IF(K$11="x",Toimenpiteet!$E$115,HP173*(Satokasvi!$H$11/1000)+(Satokasvi!$E$28-Satokasvi!$E$7)+IF(K$8="x",Toimenpiteet!$E$29,0)+IF(K$9="x",Toimenpiteet!$E$60,0)+IF(K$10="x",Toimenpiteet!$E$88,0))/(1+$C$13)^HP$61</f>
        <v>354.46773870892747</v>
      </c>
      <c r="HQ276" s="37">
        <f>IF(L$11="x",Toimenpiteet!$E$115,HQ173*(Satokasvi!$H$11/1000)+(Satokasvi!$E$28-Satokasvi!$E$7)+IF(L$8="x",Toimenpiteet!$E$29,0)+IF(L$9="x",Toimenpiteet!$E$60,0)+IF(L$10="x",Toimenpiteet!$E$88,0))/(1+$C$13)^HQ$61</f>
        <v>342.28320085249356</v>
      </c>
      <c r="HR276" s="37">
        <f>IF(M$11="x",Toimenpiteet!$E$115,HR173*(Satokasvi!$H$11/1000)+(Satokasvi!$E$28-Satokasvi!$E$7)+IF(M$8="x",Toimenpiteet!$E$29,0)+IF(M$9="x",Toimenpiteet!$E$60,0)+IF(M$10="x",Toimenpiteet!$E$88,0))/(1+$C$13)^HR$61</f>
        <v>332.31378723543065</v>
      </c>
      <c r="HS276" s="37">
        <f>IF(N$11="x",Toimenpiteet!$E$115,HS173*(Satokasvi!$H$11/1000)+(Satokasvi!$E$28-Satokasvi!$E$7)+IF(N$8="x",Toimenpiteet!$E$29,0)+IF(N$9="x",Toimenpiteet!$E$60,0)+IF(N$10="x",Toimenpiteet!$E$88,0))/(1+$C$13)^HS$61</f>
        <v>322.63474488876767</v>
      </c>
      <c r="HT276" s="37">
        <f>IF(O$11="x",Toimenpiteet!$E$115,HT173*(Satokasvi!$H$11/1000)+(Satokasvi!$E$28-Satokasvi!$E$7)+IF(O$8="x",Toimenpiteet!$E$29,0)+IF(O$9="x",Toimenpiteet!$E$60,0)+IF(O$10="x",Toimenpiteet!$E$88,0))/(1+$C$13)^HT$61</f>
        <v>313.23761639686182</v>
      </c>
      <c r="HU276" s="37">
        <f>IF(P$11="x",Toimenpiteet!$E$115,HU173*(Satokasvi!$H$11/1000)+(Satokasvi!$E$28-Satokasvi!$E$7)+IF(P$8="x",Toimenpiteet!$E$29,0)+IF(P$9="x",Toimenpiteet!$E$60,0)+IF(P$10="x",Toimenpiteet!$E$88,0))/(1+$C$13)^HU$61</f>
        <v>304.11419067656487</v>
      </c>
      <c r="HV276" s="37">
        <f>IF(Q$11="x",Toimenpiteet!$E$115,HV173*(Satokasvi!$H$11/1000)+(Satokasvi!$E$28-Satokasvi!$E$7)+IF(Q$8="x",Toimenpiteet!$E$29,0)+IF(Q$9="x",Toimenpiteet!$E$60,0)+IF(Q$10="x",Toimenpiteet!$E$88,0))/(1+$C$13)^HV$61</f>
        <v>295.25649580249012</v>
      </c>
      <c r="HW276" s="37">
        <f>IF(R$11="x",Toimenpiteet!$E$115,HW173*(Satokasvi!$H$11/1000)+(Satokasvi!$E$28-Satokasvi!$E$7)+IF(R$8="x",Toimenpiteet!$E$29,0)+IF(R$9="x",Toimenpiteet!$E$60,0)+IF(R$10="x",Toimenpiteet!$E$88,0))/(1+$C$13)^HW$61</f>
        <v>286.65679204125263</v>
      </c>
      <c r="HX276" s="37">
        <f>IF(S$11="x",Toimenpiteet!$E$115,HX173*(Satokasvi!$H$11/1000)+(Satokasvi!$E$28-Satokasvi!$E$7)+IF(S$8="x",Toimenpiteet!$E$29,0)+IF(S$9="x",Toimenpiteet!$E$60,0)+IF(S$10="x",Toimenpiteet!$E$88,0))/(1+$C$13)^HX$61</f>
        <v>278.30756508859474</v>
      </c>
      <c r="HY276" s="37">
        <f>IF(T$11="x",Toimenpiteet!$E$115,HY173*(Satokasvi!$H$11/1000)+(Satokasvi!$E$28-Satokasvi!$E$7)+IF(T$8="x",Toimenpiteet!$E$29,0)+IF(T$9="x",Toimenpiteet!$E$60,0)+IF(T$10="x",Toimenpiteet!$E$88,0))/(1+$C$13)^HY$61</f>
        <v>270.20151950349003</v>
      </c>
      <c r="HZ276" s="37">
        <f>IF(U$11="x",Toimenpiteet!$E$115,HZ173*(Satokasvi!$H$11/1000)+(Satokasvi!$E$28-Satokasvi!$E$7)+IF(U$8="x",Toimenpiteet!$E$29,0)+IF(U$9="x",Toimenpiteet!$E$60,0)+IF(U$10="x",Toimenpiteet!$E$88,0))/(1+$C$13)^HZ$61</f>
        <v>262.3315723334855</v>
      </c>
      <c r="IA276" s="37">
        <f>IF(V$11="x",Toimenpiteet!$E$115,IA173*(Satokasvi!$H$11/1000)+(Satokasvi!$E$28-Satokasvi!$E$7)+IF(V$8="x",Toimenpiteet!$E$29,0)+IF(V$9="x",Toimenpiteet!$E$60,0)+IF(V$10="x",Toimenpiteet!$E$88,0))/(1+$C$13)^IA$61</f>
        <v>254.69084692571408</v>
      </c>
      <c r="IB276" s="37">
        <f>IF(W$11="x",Toimenpiteet!$E$115,IB173*(Satokasvi!$H$11/1000)+(Satokasvi!$E$28-Satokasvi!$E$7)+IF(W$8="x",Toimenpiteet!$E$29,0)+IF(W$9="x",Toimenpiteet!$E$60,0)+IF(W$10="x",Toimenpiteet!$E$88,0))/(1+$C$13)^IB$61</f>
        <v>247.27266691816905</v>
      </c>
      <c r="IC276" s="37">
        <f>IF(X$11="x",Toimenpiteet!$E$115,IC173*(Satokasvi!$H$11/1000)+(Satokasvi!$E$28-Satokasvi!$E$7)+IF(X$8="x",Toimenpiteet!$E$29,0)+IF(X$9="x",Toimenpiteet!$E$60,0)+IF(X$10="x",Toimenpiteet!$E$88,0))/(1+$C$13)^IC$61</f>
        <v>240.07055040598934</v>
      </c>
      <c r="ID276" s="37">
        <f>IF(Y$11="x",Toimenpiteet!$E$115,ID173*(Satokasvi!$H$11/1000)+(Satokasvi!$E$28-Satokasvi!$E$7)+IF(Y$8="x",Toimenpiteet!$E$29,0)+IF(Y$9="x",Toimenpiteet!$E$60,0)+IF(Y$10="x",Toimenpiteet!$E$88,0))/(1+$C$13)^ID$61</f>
        <v>233.07820427765955</v>
      </c>
      <c r="IE276" s="37">
        <f>IF(Z$11="x",Toimenpiteet!$E$115,IE173*(Satokasvi!$H$11/1000)+(Satokasvi!$E$28-Satokasvi!$E$7)+IF(Z$8="x",Toimenpiteet!$E$29,0)+IF(Z$9="x",Toimenpiteet!$E$60,0)+IF(Z$10="x",Toimenpiteet!$E$88,0))/(1+$C$13)^IE$61</f>
        <v>226.28951871617434</v>
      </c>
      <c r="IF276" s="37">
        <f>IF(AA$11="x",Toimenpiteet!$E$115,IF173*(Satokasvi!$H$11/1000)+(Satokasvi!$E$28-Satokasvi!$E$7)+IF(AA$8="x",Toimenpiteet!$E$29,0)+IF(AA$9="x",Toimenpiteet!$E$60,0)+IF(AA$10="x",Toimenpiteet!$E$88,0))/(1+$C$13)^IF$61</f>
        <v>219.69856186036344</v>
      </c>
      <c r="IH276" s="15">
        <f t="shared" si="194"/>
        <v>468.44660194174759</v>
      </c>
      <c r="II276" s="15">
        <f t="shared" si="195"/>
        <v>920.89263832594975</v>
      </c>
      <c r="IJ276" s="15">
        <f t="shared" si="196"/>
        <v>1357.8727806670834</v>
      </c>
      <c r="IK276" s="15">
        <f t="shared" si="197"/>
        <v>1779.9041284270356</v>
      </c>
      <c r="IL276" s="15">
        <f t="shared" si="198"/>
        <v>2187.4867790485532</v>
      </c>
      <c r="IM276" s="15">
        <f t="shared" si="199"/>
        <v>2581.1043796898707</v>
      </c>
      <c r="IN276" s="15">
        <f t="shared" si="200"/>
        <v>2961.2246612428885</v>
      </c>
      <c r="IO276" s="15">
        <f t="shared" si="201"/>
        <v>3328.2999551988687</v>
      </c>
      <c r="IP276" s="15">
        <f t="shared" si="202"/>
        <v>3682.767693907796</v>
      </c>
      <c r="IQ276" s="15">
        <f t="shared" si="203"/>
        <v>4025.0508947602893</v>
      </c>
      <c r="IR276" s="15">
        <f t="shared" si="204"/>
        <v>4357.3646819957203</v>
      </c>
      <c r="IS276" s="15">
        <f t="shared" si="205"/>
        <v>4679.9994268844875</v>
      </c>
      <c r="IT276" s="15">
        <f t="shared" si="206"/>
        <v>4993.2370432813495</v>
      </c>
      <c r="IU276" s="15">
        <f t="shared" si="207"/>
        <v>5297.3512339579147</v>
      </c>
      <c r="IV276" s="15">
        <f t="shared" si="208"/>
        <v>5592.6077297604052</v>
      </c>
      <c r="IW276" s="15">
        <f t="shared" si="209"/>
        <v>5879.2645218016578</v>
      </c>
      <c r="IX276" s="15">
        <f t="shared" si="210"/>
        <v>6157.5720868902526</v>
      </c>
      <c r="IY276" s="15">
        <f t="shared" si="211"/>
        <v>6427.7736063937427</v>
      </c>
      <c r="IZ276" s="15">
        <f t="shared" si="212"/>
        <v>6690.1051787272281</v>
      </c>
      <c r="JA276" s="15">
        <f t="shared" si="213"/>
        <v>6944.7960256529423</v>
      </c>
      <c r="JB276" s="15">
        <f t="shared" si="214"/>
        <v>7192.0686925711116</v>
      </c>
      <c r="JC276" s="15">
        <f t="shared" si="215"/>
        <v>7432.1392429771013</v>
      </c>
      <c r="JD276" s="15">
        <f t="shared" si="216"/>
        <v>7665.2174472547613</v>
      </c>
      <c r="JE276" s="15">
        <f t="shared" si="217"/>
        <v>7891.5069659709352</v>
      </c>
      <c r="JF276" s="15">
        <f t="shared" si="218"/>
        <v>8111.2055278312982</v>
      </c>
    </row>
    <row r="277" spans="214:266" x14ac:dyDescent="0.35">
      <c r="HF277" s="76">
        <f t="shared" si="221"/>
        <v>0.49999999999999994</v>
      </c>
      <c r="HG277" s="76">
        <f>$HG$71</f>
        <v>-1.1111111111111103E-2</v>
      </c>
      <c r="HH277" s="37">
        <f>IF(C$11="x",Toimenpiteet!$E$115,HH174*(Satokasvi!$H$11/1000)+(Satokasvi!$E$28-Satokasvi!$E$7)+IF(C$8="x",Toimenpiteet!$E$29,0)+IF(C$9="x",Toimenpiteet!$E$60,0)+IF(C$10="x",Toimenpiteet!$E$88,0))/(1+$C$13)^HH$61</f>
        <v>470.06472491909392</v>
      </c>
      <c r="HI277" s="37">
        <f>IF(D$11="x",Toimenpiteet!$E$115,HI174*(Satokasvi!$H$11/1000)+(Satokasvi!$E$28-Satokasvi!$E$7)+IF(D$8="x",Toimenpiteet!$E$29,0)+IF(D$9="x",Toimenpiteet!$E$60,0)+IF(D$10="x",Toimenpiteet!$E$88,0))/(1+$C$13)^HI$61</f>
        <v>455.58802274798131</v>
      </c>
      <c r="HJ277" s="37">
        <f>IF(E$11="x",Toimenpiteet!$E$115,HJ174*(Satokasvi!$H$11/1000)+(Satokasvi!$E$28-Satokasvi!$E$7)+IF(E$8="x",Toimenpiteet!$E$29,0)+IF(E$9="x",Toimenpiteet!$E$60,0)+IF(E$10="x",Toimenpiteet!$E$88,0))/(1+$C$13)^HJ$61</f>
        <v>441.55585063789948</v>
      </c>
      <c r="HK277" s="37">
        <f>IF(F$11="x",Toimenpiteet!$E$115,HK174*(Satokasvi!$H$11/1000)+(Satokasvi!$E$28-Satokasvi!$E$7)+IF(F$8="x",Toimenpiteet!$E$29,0)+IF(F$9="x",Toimenpiteet!$E$60,0)+IF(F$10="x",Toimenpiteet!$E$88,0))/(1+$C$13)^HK$61</f>
        <v>427.95459474605684</v>
      </c>
      <c r="HL277" s="37">
        <f>IF(G$11="x",Toimenpiteet!$E$115,HL174*(Satokasvi!$H$11/1000)+(Satokasvi!$E$28-Satokasvi!$E$7)+IF(G$8="x",Toimenpiteet!$E$29,0)+IF(G$9="x",Toimenpiteet!$E$60,0)+IF(G$10="x",Toimenpiteet!$E$88,0))/(1+$C$13)^HL$61</f>
        <v>414.77105715805226</v>
      </c>
      <c r="HM277" s="37">
        <f>IF(H$11="x",Toimenpiteet!$E$115,HM174*(Satokasvi!$H$11/1000)+(Satokasvi!$E$28-Satokasvi!$E$7)+IF(H$8="x",Toimenpiteet!$E$29,0)+IF(H$9="x",Toimenpiteet!$E$60,0)+IF(H$10="x",Toimenpiteet!$E$88,0))/(1+$C$13)^HM$61</f>
        <v>401.9924432081541</v>
      </c>
      <c r="HN277" s="37">
        <f>IF(I$11="x",Toimenpiteet!$E$115,HN174*(Satokasvi!$H$11/1000)+(Satokasvi!$E$28-Satokasvi!$E$7)+IF(I$8="x",Toimenpiteet!$E$29,0)+IF(I$9="x",Toimenpiteet!$E$60,0)+IF(I$10="x",Toimenpiteet!$E$88,0))/(1+$C$13)^HN$61</f>
        <v>389.60634918535709</v>
      </c>
      <c r="HO277" s="37">
        <f>IF(J$11="x",Toimenpiteet!$E$115,HO174*(Satokasvi!$H$11/1000)+(Satokasvi!$E$28-Satokasvi!$E$7)+IF(J$8="x",Toimenpiteet!$E$29,0)+IF(J$9="x",Toimenpiteet!$E$60,0)+IF(J$10="x",Toimenpiteet!$E$88,0))/(1+$C$13)^HO$61</f>
        <v>377.60075041349938</v>
      </c>
      <c r="HP277" s="37">
        <f>IF(K$11="x",Toimenpiteet!$E$115,HP174*(Satokasvi!$H$11/1000)+(Satokasvi!$E$28-Satokasvi!$E$7)+IF(K$8="x",Toimenpiteet!$E$29,0)+IF(K$9="x",Toimenpiteet!$E$60,0)+IF(K$10="x",Toimenpiteet!$E$88,0))/(1+$C$13)^HP$61</f>
        <v>365.96398969408187</v>
      </c>
      <c r="HQ277" s="37">
        <f>IF(L$11="x",Toimenpiteet!$E$115,HQ174*(Satokasvi!$H$11/1000)+(Satokasvi!$E$28-Satokasvi!$E$7)+IF(L$8="x",Toimenpiteet!$E$29,0)+IF(L$9="x",Toimenpiteet!$E$60,0)+IF(L$10="x",Toimenpiteet!$E$88,0))/(1+$C$13)^HQ$61</f>
        <v>354.68476610077238</v>
      </c>
      <c r="HR277" s="37">
        <f>IF(M$11="x",Toimenpiteet!$E$115,HR174*(Satokasvi!$H$11/1000)+(Satokasvi!$E$28-Satokasvi!$E$7)+IF(M$8="x",Toimenpiteet!$E$29,0)+IF(M$9="x",Toimenpiteet!$E$60,0)+IF(M$10="x",Toimenpiteet!$E$88,0))/(1+$C$13)^HR$61</f>
        <v>344.35414184541008</v>
      </c>
      <c r="HS277" s="37">
        <f>IF(N$11="x",Toimenpiteet!$E$115,HS174*(Satokasvi!$H$11/1000)+(Satokasvi!$E$28-Satokasvi!$E$7)+IF(N$8="x",Toimenpiteet!$E$29,0)+IF(N$9="x",Toimenpiteet!$E$60,0)+IF(N$10="x",Toimenpiteet!$E$88,0))/(1+$C$13)^HS$61</f>
        <v>334.32440955865064</v>
      </c>
      <c r="HT277" s="37">
        <f>IF(O$11="x",Toimenpiteet!$E$115,HT174*(Satokasvi!$H$11/1000)+(Satokasvi!$E$28-Satokasvi!$E$7)+IF(O$8="x",Toimenpiteet!$E$29,0)+IF(O$9="x",Toimenpiteet!$E$60,0)+IF(O$10="x",Toimenpiteet!$E$88,0))/(1+$C$13)^HT$61</f>
        <v>324.58680539674816</v>
      </c>
      <c r="HU277" s="37">
        <f>IF(P$11="x",Toimenpiteet!$E$115,HU174*(Satokasvi!$H$11/1000)+(Satokasvi!$E$28-Satokasvi!$E$7)+IF(P$8="x",Toimenpiteet!$E$29,0)+IF(P$9="x",Toimenpiteet!$E$60,0)+IF(P$10="x",Toimenpiteet!$E$88,0))/(1+$C$13)^HU$61</f>
        <v>315.13282077354188</v>
      </c>
      <c r="HV277" s="37">
        <f>IF(Q$11="x",Toimenpiteet!$E$115,HV174*(Satokasvi!$H$11/1000)+(Satokasvi!$E$28-Satokasvi!$E$7)+IF(Q$8="x",Toimenpiteet!$E$29,0)+IF(Q$9="x",Toimenpiteet!$E$60,0)+IF(Q$10="x",Toimenpiteet!$E$88,0))/(1+$C$13)^HV$61</f>
        <v>305.95419492576883</v>
      </c>
      <c r="HW277" s="37">
        <f>IF(R$11="x",Toimenpiteet!$E$115,HW174*(Satokasvi!$H$11/1000)+(Satokasvi!$E$28-Satokasvi!$E$7)+IF(R$8="x",Toimenpiteet!$E$29,0)+IF(R$9="x",Toimenpiteet!$E$60,0)+IF(R$10="x",Toimenpiteet!$E$88,0))/(1+$C$13)^HW$61</f>
        <v>297.04290769492121</v>
      </c>
      <c r="HX277" s="37">
        <f>IF(S$11="x",Toimenpiteet!$E$115,HX174*(Satokasvi!$H$11/1000)+(Satokasvi!$E$28-Satokasvi!$E$7)+IF(S$8="x",Toimenpiteet!$E$29,0)+IF(S$9="x",Toimenpiteet!$E$60,0)+IF(S$10="x",Toimenpiteet!$E$88,0))/(1+$C$13)^HX$61</f>
        <v>288.39117251934101</v>
      </c>
      <c r="HY277" s="37">
        <f>IF(T$11="x",Toimenpiteet!$E$115,HY174*(Satokasvi!$H$11/1000)+(Satokasvi!$E$28-Satokasvi!$E$7)+IF(T$8="x",Toimenpiteet!$E$29,0)+IF(T$9="x",Toimenpiteet!$E$60,0)+IF(T$10="x",Toimenpiteet!$E$88,0))/(1+$C$13)^HY$61</f>
        <v>279.99142963042817</v>
      </c>
      <c r="HZ277" s="37">
        <f>IF(U$11="x",Toimenpiteet!$E$115,HZ174*(Satokasvi!$H$11/1000)+(Satokasvi!$E$28-Satokasvi!$E$7)+IF(U$8="x",Toimenpiteet!$E$29,0)+IF(U$9="x",Toimenpiteet!$E$60,0)+IF(U$10="x",Toimenpiteet!$E$88,0))/(1+$C$13)^HZ$61</f>
        <v>271.83633944701762</v>
      </c>
      <c r="IA277" s="37">
        <f>IF(V$11="x",Toimenpiteet!$E$115,IA174*(Satokasvi!$H$11/1000)+(Satokasvi!$E$28-Satokasvi!$E$7)+IF(V$8="x",Toimenpiteet!$E$29,0)+IF(V$9="x",Toimenpiteet!$E$60,0)+IF(V$10="x",Toimenpiteet!$E$88,0))/(1+$C$13)^IA$61</f>
        <v>263.91877616215305</v>
      </c>
      <c r="IB277" s="37">
        <f>IF(W$11="x",Toimenpiteet!$E$115,IB174*(Satokasvi!$H$11/1000)+(Satokasvi!$E$28-Satokasvi!$E$7)+IF(W$8="x",Toimenpiteet!$E$29,0)+IF(W$9="x",Toimenpiteet!$E$60,0)+IF(W$10="x",Toimenpiteet!$E$88,0))/(1+$C$13)^IB$61</f>
        <v>256.2318215166535</v>
      </c>
      <c r="IC277" s="37">
        <f>IF(X$11="x",Toimenpiteet!$E$115,IC174*(Satokasvi!$H$11/1000)+(Satokasvi!$E$28-Satokasvi!$E$7)+IF(X$8="x",Toimenpiteet!$E$29,0)+IF(X$9="x",Toimenpiteet!$E$60,0)+IF(X$10="x",Toimenpiteet!$E$88,0))/(1+$C$13)^IC$61</f>
        <v>248.76875875403246</v>
      </c>
      <c r="ID277" s="37">
        <f>IF(Y$11="x",Toimenpiteet!$E$115,ID174*(Satokasvi!$H$11/1000)+(Satokasvi!$E$28-Satokasvi!$E$7)+IF(Y$8="x",Toimenpiteet!$E$29,0)+IF(Y$9="x",Toimenpiteet!$E$60,0)+IF(Y$10="x",Toimenpiteet!$E$88,0))/(1+$C$13)^ID$61</f>
        <v>241.52306675148782</v>
      </c>
      <c r="IE277" s="37">
        <f>IF(Z$11="x",Toimenpiteet!$E$115,IE174*(Satokasvi!$H$11/1000)+(Satokasvi!$E$28-Satokasvi!$E$7)+IF(Z$8="x",Toimenpiteet!$E$29,0)+IF(Z$9="x",Toimenpiteet!$E$60,0)+IF(Z$10="x",Toimenpiteet!$E$88,0))/(1+$C$13)^IE$61</f>
        <v>234.48841432183286</v>
      </c>
      <c r="IF277" s="37">
        <f>IF(AA$11="x",Toimenpiteet!$E$115,IF174*(Satokasvi!$H$11/1000)+(Satokasvi!$E$28-Satokasvi!$E$7)+IF(AA$8="x",Toimenpiteet!$E$29,0)+IF(AA$9="x",Toimenpiteet!$E$60,0)+IF(AA$10="x",Toimenpiteet!$E$88,0))/(1+$C$13)^IF$61</f>
        <v>227.65865468139114</v>
      </c>
      <c r="IH277" s="15">
        <f t="shared" si="194"/>
        <v>470.06472491909392</v>
      </c>
      <c r="II277" s="15">
        <f t="shared" si="195"/>
        <v>925.65274766707523</v>
      </c>
      <c r="IJ277" s="15">
        <f t="shared" si="196"/>
        <v>1367.2085983049747</v>
      </c>
      <c r="IK277" s="15">
        <f t="shared" si="197"/>
        <v>1795.1631930510316</v>
      </c>
      <c r="IL277" s="15">
        <f t="shared" si="198"/>
        <v>2209.934250209084</v>
      </c>
      <c r="IM277" s="15">
        <f t="shared" si="199"/>
        <v>2611.9266934172383</v>
      </c>
      <c r="IN277" s="15">
        <f t="shared" si="200"/>
        <v>3001.5330426025953</v>
      </c>
      <c r="IO277" s="15">
        <f t="shared" si="201"/>
        <v>3379.1337930160948</v>
      </c>
      <c r="IP277" s="15">
        <f t="shared" si="202"/>
        <v>3745.0977827101769</v>
      </c>
      <c r="IQ277" s="15">
        <f t="shared" si="203"/>
        <v>4099.7825488109493</v>
      </c>
      <c r="IR277" s="15">
        <f t="shared" si="204"/>
        <v>4444.136690656359</v>
      </c>
      <c r="IS277" s="15">
        <f t="shared" si="205"/>
        <v>4778.4611002150095</v>
      </c>
      <c r="IT277" s="15">
        <f t="shared" si="206"/>
        <v>5103.0479056117574</v>
      </c>
      <c r="IU277" s="15">
        <f t="shared" si="207"/>
        <v>5418.1807263852988</v>
      </c>
      <c r="IV277" s="15">
        <f t="shared" si="208"/>
        <v>5724.134921311068</v>
      </c>
      <c r="IW277" s="15">
        <f t="shared" si="209"/>
        <v>6021.1778290059892</v>
      </c>
      <c r="IX277" s="15">
        <f t="shared" si="210"/>
        <v>6309.5690015253303</v>
      </c>
      <c r="IY277" s="15">
        <f t="shared" si="211"/>
        <v>6589.5604311557581</v>
      </c>
      <c r="IZ277" s="15">
        <f t="shared" si="212"/>
        <v>6861.3967706027761</v>
      </c>
      <c r="JA277" s="15">
        <f t="shared" si="213"/>
        <v>7125.3155467649294</v>
      </c>
      <c r="JB277" s="15">
        <f t="shared" si="214"/>
        <v>7381.5473682815827</v>
      </c>
      <c r="JC277" s="15">
        <f t="shared" si="215"/>
        <v>7630.316127035615</v>
      </c>
      <c r="JD277" s="15">
        <f t="shared" si="216"/>
        <v>7871.8391937871029</v>
      </c>
      <c r="JE277" s="15">
        <f t="shared" si="217"/>
        <v>8106.3276081089361</v>
      </c>
      <c r="JF277" s="15">
        <f t="shared" si="218"/>
        <v>8333.9862627903276</v>
      </c>
    </row>
    <row r="278" spans="214:266" x14ac:dyDescent="0.35">
      <c r="HF278" s="76">
        <f t="shared" si="221"/>
        <v>0.49999999999999994</v>
      </c>
      <c r="HG278" s="76">
        <f>$HG$72</f>
        <v>1.111111111111112E-2</v>
      </c>
      <c r="HH278" s="37">
        <f>IF(C$11="x",Toimenpiteet!$E$115,HH175*(Satokasvi!$H$11/1000)+(Satokasvi!$E$28-Satokasvi!$E$7)+IF(C$8="x",Toimenpiteet!$E$29,0)+IF(C$9="x",Toimenpiteet!$E$60,0)+IF(C$10="x",Toimenpiteet!$E$88,0))/(1+$C$13)^HH$61</f>
        <v>471.68284789644014</v>
      </c>
      <c r="HI278" s="37">
        <f>IF(D$11="x",Toimenpiteet!$E$115,HI175*(Satokasvi!$H$11/1000)+(Satokasvi!$E$28-Satokasvi!$E$7)+IF(D$8="x",Toimenpiteet!$E$29,0)+IF(D$9="x",Toimenpiteet!$E$60,0)+IF(D$10="x",Toimenpiteet!$E$88,0))/(1+$C$13)^HI$61</f>
        <v>458.73000911176047</v>
      </c>
      <c r="HJ278" s="37">
        <f>IF(E$11="x",Toimenpiteet!$E$115,HJ175*(Satokasvi!$H$11/1000)+(Satokasvi!$E$28-Satokasvi!$E$7)+IF(E$8="x",Toimenpiteet!$E$29,0)+IF(E$9="x",Toimenpiteet!$E$60,0)+IF(E$10="x",Toimenpiteet!$E$88,0))/(1+$C$13)^HJ$61</f>
        <v>446.13155893466541</v>
      </c>
      <c r="HK278" s="37">
        <f>IF(F$11="x",Toimenpiteet!$E$115,HK175*(Satokasvi!$H$11/1000)+(Satokasvi!$E$28-Satokasvi!$E$7)+IF(F$8="x",Toimenpiteet!$E$29,0)+IF(F$9="x",Toimenpiteet!$E$60,0)+IF(F$10="x",Toimenpiteet!$E$88,0))/(1+$C$13)^HK$61</f>
        <v>433.87784173216158</v>
      </c>
      <c r="HL278" s="37">
        <f>IF(G$11="x",Toimenpiteet!$E$115,HL175*(Satokasvi!$H$11/1000)+(Satokasvi!$E$28-Satokasvi!$E$7)+IF(G$8="x",Toimenpiteet!$E$29,0)+IF(G$9="x",Toimenpiteet!$E$60,0)+IF(G$10="x",Toimenpiteet!$E$88,0))/(1+$C$13)^HL$61</f>
        <v>421.95946369458699</v>
      </c>
      <c r="HM278" s="37">
        <f>IF(H$11="x",Toimenpiteet!$E$115,HM175*(Satokasvi!$H$11/1000)+(Satokasvi!$E$28-Satokasvi!$E$7)+IF(H$8="x",Toimenpiteet!$E$29,0)+IF(H$9="x",Toimenpiteet!$E$60,0)+IF(H$10="x",Toimenpiteet!$E$88,0))/(1+$C$13)^HM$61</f>
        <v>410.36728577499065</v>
      </c>
      <c r="HN278" s="37">
        <f>IF(I$11="x",Toimenpiteet!$E$115,HN175*(Satokasvi!$H$11/1000)+(Satokasvi!$E$28-Satokasvi!$E$7)+IF(I$8="x",Toimenpiteet!$E$29,0)+IF(I$9="x",Toimenpiteet!$E$60,0)+IF(I$10="x",Toimenpiteet!$E$88,0))/(1+$C$13)^HN$61</f>
        <v>399.09241681769623</v>
      </c>
      <c r="HO278" s="37">
        <f>IF(J$11="x",Toimenpiteet!$E$115,HO175*(Satokasvi!$H$11/1000)+(Satokasvi!$E$28-Satokasvi!$E$7)+IF(J$8="x",Toimenpiteet!$E$29,0)+IF(J$9="x",Toimenpiteet!$E$60,0)+IF(J$10="x",Toimenpiteet!$E$88,0))/(1+$C$13)^HO$61</f>
        <v>388.1262068710185</v>
      </c>
      <c r="HP278" s="37">
        <f>IF(K$11="x",Toimenpiteet!$E$115,HP175*(Satokasvi!$H$11/1000)+(Satokasvi!$E$28-Satokasvi!$E$7)+IF(K$8="x",Toimenpiteet!$E$29,0)+IF(K$9="x",Toimenpiteet!$E$60,0)+IF(K$10="x",Toimenpiteet!$E$88,0))/(1+$C$13)^HP$61</f>
        <v>377.46024067923628</v>
      </c>
      <c r="HQ278" s="37">
        <f>IF(L$11="x",Toimenpiteet!$E$115,HQ175*(Satokasvi!$H$11/1000)+(Satokasvi!$E$28-Satokasvi!$E$7)+IF(L$8="x",Toimenpiteet!$E$29,0)+IF(L$9="x",Toimenpiteet!$E$60,0)+IF(L$10="x",Toimenpiteet!$E$88,0))/(1+$C$13)^HQ$61</f>
        <v>367.08633134905114</v>
      </c>
      <c r="HR278" s="37">
        <f>IF(M$11="x",Toimenpiteet!$E$115,HR175*(Satokasvi!$H$11/1000)+(Satokasvi!$E$28-Satokasvi!$E$7)+IF(M$8="x",Toimenpiteet!$E$29,0)+IF(M$9="x",Toimenpiteet!$E$60,0)+IF(M$10="x",Toimenpiteet!$E$88,0))/(1+$C$13)^HR$61</f>
        <v>356.3944964553894</v>
      </c>
      <c r="HS278" s="37">
        <f>IF(N$11="x",Toimenpiteet!$E$115,HS175*(Satokasvi!$H$11/1000)+(Satokasvi!$E$28-Satokasvi!$E$7)+IF(N$8="x",Toimenpiteet!$E$29,0)+IF(N$9="x",Toimenpiteet!$E$60,0)+IF(N$10="x",Toimenpiteet!$E$88,0))/(1+$C$13)^HS$61</f>
        <v>346.0140742285335</v>
      </c>
      <c r="HT278" s="37">
        <f>IF(O$11="x",Toimenpiteet!$E$115,HT175*(Satokasvi!$H$11/1000)+(Satokasvi!$E$28-Satokasvi!$E$7)+IF(O$8="x",Toimenpiteet!$E$29,0)+IF(O$9="x",Toimenpiteet!$E$60,0)+IF(O$10="x",Toimenpiteet!$E$88,0))/(1+$C$13)^HT$61</f>
        <v>335.93599439663444</v>
      </c>
      <c r="HU278" s="37">
        <f>IF(P$11="x",Toimenpiteet!$E$115,HU175*(Satokasvi!$H$11/1000)+(Satokasvi!$E$28-Satokasvi!$E$7)+IF(P$8="x",Toimenpiteet!$E$29,0)+IF(P$9="x",Toimenpiteet!$E$60,0)+IF(P$10="x",Toimenpiteet!$E$88,0))/(1+$C$13)^HU$61</f>
        <v>326.15145087051883</v>
      </c>
      <c r="HV278" s="37">
        <f>IF(Q$11="x",Toimenpiteet!$E$115,HV175*(Satokasvi!$H$11/1000)+(Satokasvi!$E$28-Satokasvi!$E$7)+IF(Q$8="x",Toimenpiteet!$E$29,0)+IF(Q$9="x",Toimenpiteet!$E$60,0)+IF(Q$10="x",Toimenpiteet!$E$88,0))/(1+$C$13)^HV$61</f>
        <v>316.65189404904743</v>
      </c>
      <c r="HW278" s="37">
        <f>IF(R$11="x",Toimenpiteet!$E$115,HW175*(Satokasvi!$H$11/1000)+(Satokasvi!$E$28-Satokasvi!$E$7)+IF(R$8="x",Toimenpiteet!$E$29,0)+IF(R$9="x",Toimenpiteet!$E$60,0)+IF(R$10="x",Toimenpiteet!$E$88,0))/(1+$C$13)^HW$61</f>
        <v>307.42902334858979</v>
      </c>
      <c r="HX278" s="37">
        <f>IF(S$11="x",Toimenpiteet!$E$115,HX175*(Satokasvi!$H$11/1000)+(Satokasvi!$E$28-Satokasvi!$E$7)+IF(S$8="x",Toimenpiteet!$E$29,0)+IF(S$9="x",Toimenpiteet!$E$60,0)+IF(S$10="x",Toimenpiteet!$E$88,0))/(1+$C$13)^HX$61</f>
        <v>298.47477995008717</v>
      </c>
      <c r="HY278" s="37">
        <f>IF(T$11="x",Toimenpiteet!$E$115,HY175*(Satokasvi!$H$11/1000)+(Satokasvi!$E$28-Satokasvi!$E$7)+IF(T$8="x",Toimenpiteet!$E$29,0)+IF(T$9="x",Toimenpiteet!$E$60,0)+IF(T$10="x",Toimenpiteet!$E$88,0))/(1+$C$13)^HY$61</f>
        <v>289.7813397573662</v>
      </c>
      <c r="HZ278" s="37">
        <f>IF(U$11="x",Toimenpiteet!$E$115,HZ175*(Satokasvi!$H$11/1000)+(Satokasvi!$E$28-Satokasvi!$E$7)+IF(U$8="x",Toimenpiteet!$E$29,0)+IF(U$9="x",Toimenpiteet!$E$60,0)+IF(U$10="x",Toimenpiteet!$E$88,0))/(1+$C$13)^HZ$61</f>
        <v>281.34110656054969</v>
      </c>
      <c r="IA278" s="37">
        <f>IF(V$11="x",Toimenpiteet!$E$115,IA175*(Satokasvi!$H$11/1000)+(Satokasvi!$E$28-Satokasvi!$E$7)+IF(V$8="x",Toimenpiteet!$E$29,0)+IF(V$9="x",Toimenpiteet!$E$60,0)+IF(V$10="x",Toimenpiteet!$E$88,0))/(1+$C$13)^IA$61</f>
        <v>273.14670539859196</v>
      </c>
      <c r="IB278" s="37">
        <f>IF(W$11="x",Toimenpiteet!$E$115,IB175*(Satokasvi!$H$11/1000)+(Satokasvi!$E$28-Satokasvi!$E$7)+IF(W$8="x",Toimenpiteet!$E$29,0)+IF(W$9="x",Toimenpiteet!$E$60,0)+IF(W$10="x",Toimenpiteet!$E$88,0))/(1+$C$13)^IB$61</f>
        <v>265.19097611513786</v>
      </c>
      <c r="IC278" s="37">
        <f>IF(X$11="x",Toimenpiteet!$E$115,IC175*(Satokasvi!$H$11/1000)+(Satokasvi!$E$28-Satokasvi!$E$7)+IF(X$8="x",Toimenpiteet!$E$29,0)+IF(X$9="x",Toimenpiteet!$E$60,0)+IF(X$10="x",Toimenpiteet!$E$88,0))/(1+$C$13)^IC$61</f>
        <v>257.46696710207556</v>
      </c>
      <c r="ID278" s="37">
        <f>IF(Y$11="x",Toimenpiteet!$E$115,ID175*(Satokasvi!$H$11/1000)+(Satokasvi!$E$28-Satokasvi!$E$7)+IF(Y$8="x",Toimenpiteet!$E$29,0)+IF(Y$9="x",Toimenpiteet!$E$60,0)+IF(Y$10="x",Toimenpiteet!$E$88,0))/(1+$C$13)^ID$61</f>
        <v>249.96792922531606</v>
      </c>
      <c r="IE278" s="37">
        <f>IF(Z$11="x",Toimenpiteet!$E$115,IE175*(Satokasvi!$H$11/1000)+(Satokasvi!$E$28-Satokasvi!$E$7)+IF(Z$8="x",Toimenpiteet!$E$29,0)+IF(Z$9="x",Toimenpiteet!$E$60,0)+IF(Z$10="x",Toimenpiteet!$E$88,0))/(1+$C$13)^IE$61</f>
        <v>242.68730992749136</v>
      </c>
      <c r="IF278" s="37">
        <f>IF(AA$11="x",Toimenpiteet!$E$115,IF175*(Satokasvi!$H$11/1000)+(Satokasvi!$E$28-Satokasvi!$E$7)+IF(AA$8="x",Toimenpiteet!$E$29,0)+IF(AA$9="x",Toimenpiteet!$E$60,0)+IF(AA$10="x",Toimenpiteet!$E$88,0))/(1+$C$13)^IF$61</f>
        <v>235.61874750241878</v>
      </c>
      <c r="IH278" s="15">
        <f t="shared" si="194"/>
        <v>471.68284789644014</v>
      </c>
      <c r="II278" s="15">
        <f t="shared" si="195"/>
        <v>930.4128570082006</v>
      </c>
      <c r="IJ278" s="15">
        <f t="shared" si="196"/>
        <v>1376.544415942866</v>
      </c>
      <c r="IK278" s="15">
        <f t="shared" si="197"/>
        <v>1810.4222576750276</v>
      </c>
      <c r="IL278" s="15">
        <f t="shared" si="198"/>
        <v>2232.3817213696148</v>
      </c>
      <c r="IM278" s="15">
        <f t="shared" si="199"/>
        <v>2642.7490071446055</v>
      </c>
      <c r="IN278" s="15">
        <f t="shared" si="200"/>
        <v>3041.8414239623016</v>
      </c>
      <c r="IO278" s="15">
        <f t="shared" si="201"/>
        <v>3429.9676308333201</v>
      </c>
      <c r="IP278" s="15">
        <f t="shared" si="202"/>
        <v>3807.4278715125565</v>
      </c>
      <c r="IQ278" s="15">
        <f t="shared" si="203"/>
        <v>4174.5142028616074</v>
      </c>
      <c r="IR278" s="15">
        <f t="shared" si="204"/>
        <v>4530.9086993169967</v>
      </c>
      <c r="IS278" s="15">
        <f t="shared" si="205"/>
        <v>4876.9227735455306</v>
      </c>
      <c r="IT278" s="15">
        <f t="shared" si="206"/>
        <v>5212.8587679421653</v>
      </c>
      <c r="IU278" s="15">
        <f t="shared" si="207"/>
        <v>5539.0102188126839</v>
      </c>
      <c r="IV278" s="15">
        <f t="shared" si="208"/>
        <v>5855.6621128617317</v>
      </c>
      <c r="IW278" s="15">
        <f t="shared" si="209"/>
        <v>6163.0911362103216</v>
      </c>
      <c r="IX278" s="15">
        <f t="shared" si="210"/>
        <v>6461.565916160409</v>
      </c>
      <c r="IY278" s="15">
        <f t="shared" si="211"/>
        <v>6751.3472559177753</v>
      </c>
      <c r="IZ278" s="15">
        <f t="shared" si="212"/>
        <v>7032.688362478325</v>
      </c>
      <c r="JA278" s="15">
        <f t="shared" si="213"/>
        <v>7305.8350678769166</v>
      </c>
      <c r="JB278" s="15">
        <f t="shared" si="214"/>
        <v>7571.0260439920548</v>
      </c>
      <c r="JC278" s="15">
        <f t="shared" si="215"/>
        <v>7828.4930110941305</v>
      </c>
      <c r="JD278" s="15">
        <f t="shared" si="216"/>
        <v>8078.4609403194463</v>
      </c>
      <c r="JE278" s="15">
        <f t="shared" si="217"/>
        <v>8321.1482502469371</v>
      </c>
      <c r="JF278" s="15">
        <f t="shared" si="218"/>
        <v>8556.7669977493551</v>
      </c>
    </row>
    <row r="279" spans="214:266" x14ac:dyDescent="0.35">
      <c r="HF279" s="76">
        <f t="shared" si="221"/>
        <v>0.49999999999999994</v>
      </c>
      <c r="HG279" s="76">
        <f>$HG$73</f>
        <v>3.333333333333334E-2</v>
      </c>
      <c r="HH279" s="37">
        <f>IF(C$11="x",Toimenpiteet!$E$115,HH176*(Satokasvi!$H$11/1000)+(Satokasvi!$E$28-Satokasvi!$E$7)+IF(C$8="x",Toimenpiteet!$E$29,0)+IF(C$9="x",Toimenpiteet!$E$60,0)+IF(C$10="x",Toimenpiteet!$E$88,0))/(1+$C$13)^HH$61</f>
        <v>473.30097087378653</v>
      </c>
      <c r="HI279" s="37">
        <f>IF(D$11="x",Toimenpiteet!$E$115,HI176*(Satokasvi!$H$11/1000)+(Satokasvi!$E$28-Satokasvi!$E$7)+IF(D$8="x",Toimenpiteet!$E$29,0)+IF(D$9="x",Toimenpiteet!$E$60,0)+IF(D$10="x",Toimenpiteet!$E$88,0))/(1+$C$13)^HI$61</f>
        <v>461.87199547553968</v>
      </c>
      <c r="HJ279" s="37">
        <f>IF(E$11="x",Toimenpiteet!$E$115,HJ176*(Satokasvi!$H$11/1000)+(Satokasvi!$E$28-Satokasvi!$E$7)+IF(E$8="x",Toimenpiteet!$E$29,0)+IF(E$9="x",Toimenpiteet!$E$60,0)+IF(E$10="x",Toimenpiteet!$E$88,0))/(1+$C$13)^HJ$61</f>
        <v>450.7072672314311</v>
      </c>
      <c r="HK279" s="37">
        <f>IF(F$11="x",Toimenpiteet!$E$115,HK176*(Satokasvi!$H$11/1000)+(Satokasvi!$E$28-Satokasvi!$E$7)+IF(F$8="x",Toimenpiteet!$E$29,0)+IF(F$9="x",Toimenpiteet!$E$60,0)+IF(F$10="x",Toimenpiteet!$E$88,0))/(1+$C$13)^HK$61</f>
        <v>439.80108871826616</v>
      </c>
      <c r="HL279" s="37">
        <f>IF(G$11="x",Toimenpiteet!$E$115,HL176*(Satokasvi!$H$11/1000)+(Satokasvi!$E$28-Satokasvi!$E$7)+IF(G$8="x",Toimenpiteet!$E$29,0)+IF(G$9="x",Toimenpiteet!$E$60,0)+IF(G$10="x",Toimenpiteet!$E$88,0))/(1+$C$13)^HL$61</f>
        <v>429.14787023112166</v>
      </c>
      <c r="HM279" s="37">
        <f>IF(H$11="x",Toimenpiteet!$E$115,HM176*(Satokasvi!$H$11/1000)+(Satokasvi!$E$28-Satokasvi!$E$7)+IF(H$8="x",Toimenpiteet!$E$29,0)+IF(H$9="x",Toimenpiteet!$E$60,0)+IF(H$10="x",Toimenpiteet!$E$88,0))/(1+$C$13)^HM$61</f>
        <v>418.7421283418272</v>
      </c>
      <c r="HN279" s="37">
        <f>IF(I$11="x",Toimenpiteet!$E$115,HN176*(Satokasvi!$H$11/1000)+(Satokasvi!$E$28-Satokasvi!$E$7)+IF(I$8="x",Toimenpiteet!$E$29,0)+IF(I$9="x",Toimenpiteet!$E$60,0)+IF(I$10="x",Toimenpiteet!$E$88,0))/(1+$C$13)^HN$61</f>
        <v>408.57848445003538</v>
      </c>
      <c r="HO279" s="37">
        <f>IF(J$11="x",Toimenpiteet!$E$115,HO176*(Satokasvi!$H$11/1000)+(Satokasvi!$E$28-Satokasvi!$E$7)+IF(J$8="x",Toimenpiteet!$E$29,0)+IF(J$9="x",Toimenpiteet!$E$60,0)+IF(J$10="x",Toimenpiteet!$E$88,0))/(1+$C$13)^HO$61</f>
        <v>398.65166332853755</v>
      </c>
      <c r="HP279" s="37">
        <f>IF(K$11="x",Toimenpiteet!$E$115,HP176*(Satokasvi!$H$11/1000)+(Satokasvi!$E$28-Satokasvi!$E$7)+IF(K$8="x",Toimenpiteet!$E$29,0)+IF(K$9="x",Toimenpiteet!$E$60,0)+IF(K$10="x",Toimenpiteet!$E$88,0))/(1+$C$13)^HP$61</f>
        <v>388.95649166439068</v>
      </c>
      <c r="HQ279" s="37">
        <f>IF(L$11="x",Toimenpiteet!$E$115,HQ176*(Satokasvi!$H$11/1000)+(Satokasvi!$E$28-Satokasvi!$E$7)+IF(L$8="x",Toimenpiteet!$E$29,0)+IF(L$9="x",Toimenpiteet!$E$60,0)+IF(L$10="x",Toimenpiteet!$E$88,0))/(1+$C$13)^HQ$61</f>
        <v>379.48789659732995</v>
      </c>
      <c r="HR279" s="37">
        <f>IF(M$11="x",Toimenpiteet!$E$115,HR176*(Satokasvi!$H$11/1000)+(Satokasvi!$E$28-Satokasvi!$E$7)+IF(M$8="x",Toimenpiteet!$E$29,0)+IF(M$9="x",Toimenpiteet!$E$60,0)+IF(M$10="x",Toimenpiteet!$E$88,0))/(1+$C$13)^HR$61</f>
        <v>368.43485106536883</v>
      </c>
      <c r="HS279" s="37">
        <f>IF(N$11="x",Toimenpiteet!$E$115,HS176*(Satokasvi!$H$11/1000)+(Satokasvi!$E$28-Satokasvi!$E$7)+IF(N$8="x",Toimenpiteet!$E$29,0)+IF(N$9="x",Toimenpiteet!$E$60,0)+IF(N$10="x",Toimenpiteet!$E$88,0))/(1+$C$13)^HS$61</f>
        <v>357.70373889841642</v>
      </c>
      <c r="HT279" s="37">
        <f>IF(O$11="x",Toimenpiteet!$E$115,HT176*(Satokasvi!$H$11/1000)+(Satokasvi!$E$28-Satokasvi!$E$7)+IF(O$8="x",Toimenpiteet!$E$29,0)+IF(O$9="x",Toimenpiteet!$E$60,0)+IF(O$10="x",Toimenpiteet!$E$88,0))/(1+$C$13)^HT$61</f>
        <v>347.28518339652084</v>
      </c>
      <c r="HU279" s="37">
        <f>IF(P$11="x",Toimenpiteet!$E$115,HU176*(Satokasvi!$H$11/1000)+(Satokasvi!$E$28-Satokasvi!$E$7)+IF(P$8="x",Toimenpiteet!$E$29,0)+IF(P$9="x",Toimenpiteet!$E$60,0)+IF(P$10="x",Toimenpiteet!$E$88,0))/(1+$C$13)^HU$61</f>
        <v>337.17008096749589</v>
      </c>
      <c r="HV279" s="37">
        <f>IF(Q$11="x",Toimenpiteet!$E$115,HV176*(Satokasvi!$H$11/1000)+(Satokasvi!$E$28-Satokasvi!$E$7)+IF(Q$8="x",Toimenpiteet!$E$29,0)+IF(Q$9="x",Toimenpiteet!$E$60,0)+IF(Q$10="x",Toimenpiteet!$E$88,0))/(1+$C$13)^HV$61</f>
        <v>327.34959317232608</v>
      </c>
      <c r="HW279" s="37">
        <f>IF(R$11="x",Toimenpiteet!$E$115,HW176*(Satokasvi!$H$11/1000)+(Satokasvi!$E$28-Satokasvi!$E$7)+IF(R$8="x",Toimenpiteet!$E$29,0)+IF(R$9="x",Toimenpiteet!$E$60,0)+IF(R$10="x",Toimenpiteet!$E$88,0))/(1+$C$13)^HW$61</f>
        <v>317.81513900225838</v>
      </c>
      <c r="HX279" s="37">
        <f>IF(S$11="x",Toimenpiteet!$E$115,HX176*(Satokasvi!$H$11/1000)+(Satokasvi!$E$28-Satokasvi!$E$7)+IF(S$8="x",Toimenpiteet!$E$29,0)+IF(S$9="x",Toimenpiteet!$E$60,0)+IF(S$10="x",Toimenpiteet!$E$88,0))/(1+$C$13)^HX$61</f>
        <v>308.55838738083338</v>
      </c>
      <c r="HY279" s="37">
        <f>IF(T$11="x",Toimenpiteet!$E$115,HY176*(Satokasvi!$H$11/1000)+(Satokasvi!$E$28-Satokasvi!$E$7)+IF(T$8="x",Toimenpiteet!$E$29,0)+IF(T$9="x",Toimenpiteet!$E$60,0)+IF(T$10="x",Toimenpiteet!$E$88,0))/(1+$C$13)^HY$61</f>
        <v>299.57124988430428</v>
      </c>
      <c r="HZ279" s="37">
        <f>IF(U$11="x",Toimenpiteet!$E$115,HZ176*(Satokasvi!$H$11/1000)+(Satokasvi!$E$28-Satokasvi!$E$7)+IF(U$8="x",Toimenpiteet!$E$29,0)+IF(U$9="x",Toimenpiteet!$E$60,0)+IF(U$10="x",Toimenpiteet!$E$88,0))/(1+$C$13)^HZ$61</f>
        <v>290.84587367408182</v>
      </c>
      <c r="IA279" s="37">
        <f>IF(V$11="x",Toimenpiteet!$E$115,IA176*(Satokasvi!$H$11/1000)+(Satokasvi!$E$28-Satokasvi!$E$7)+IF(V$8="x",Toimenpiteet!$E$29,0)+IF(V$9="x",Toimenpiteet!$E$60,0)+IF(V$10="x",Toimenpiteet!$E$88,0))/(1+$C$13)^IA$61</f>
        <v>282.37463463503087</v>
      </c>
      <c r="IB279" s="37">
        <f>IF(W$11="x",Toimenpiteet!$E$115,IB176*(Satokasvi!$H$11/1000)+(Satokasvi!$E$28-Satokasvi!$E$7)+IF(W$8="x",Toimenpiteet!$E$29,0)+IF(W$9="x",Toimenpiteet!$E$60,0)+IF(W$10="x",Toimenpiteet!$E$88,0))/(1+$C$13)^IB$61</f>
        <v>274.15013071362227</v>
      </c>
      <c r="IC279" s="37">
        <f>IF(X$11="x",Toimenpiteet!$E$115,IC176*(Satokasvi!$H$11/1000)+(Satokasvi!$E$28-Satokasvi!$E$7)+IF(X$8="x",Toimenpiteet!$E$29,0)+IF(X$9="x",Toimenpiteet!$E$60,0)+IF(X$10="x",Toimenpiteet!$E$88,0))/(1+$C$13)^IC$61</f>
        <v>266.16517545011868</v>
      </c>
      <c r="ID279" s="37">
        <f>IF(Y$11="x",Toimenpiteet!$E$115,ID176*(Satokasvi!$H$11/1000)+(Satokasvi!$E$28-Satokasvi!$E$7)+IF(Y$8="x",Toimenpiteet!$E$29,0)+IF(Y$9="x",Toimenpiteet!$E$60,0)+IF(Y$10="x",Toimenpiteet!$E$88,0))/(1+$C$13)^ID$61</f>
        <v>258.41279169914435</v>
      </c>
      <c r="IE279" s="37">
        <f>IF(Z$11="x",Toimenpiteet!$E$115,IE176*(Satokasvi!$H$11/1000)+(Satokasvi!$E$28-Satokasvi!$E$7)+IF(Z$8="x",Toimenpiteet!$E$29,0)+IF(Z$9="x",Toimenpiteet!$E$60,0)+IF(Z$10="x",Toimenpiteet!$E$88,0))/(1+$C$13)^IE$61</f>
        <v>250.88620553314988</v>
      </c>
      <c r="IF279" s="37">
        <f>IF(AA$11="x",Toimenpiteet!$E$115,IF176*(Satokasvi!$H$11/1000)+(Satokasvi!$E$28-Satokasvi!$E$7)+IF(AA$8="x",Toimenpiteet!$E$29,0)+IF(AA$9="x",Toimenpiteet!$E$60,0)+IF(AA$10="x",Toimenpiteet!$E$88,0))/(1+$C$13)^IF$61</f>
        <v>243.57884032344649</v>
      </c>
      <c r="IH279" s="15">
        <f t="shared" si="194"/>
        <v>473.30097087378653</v>
      </c>
      <c r="II279" s="15">
        <f t="shared" si="195"/>
        <v>935.1729663493262</v>
      </c>
      <c r="IJ279" s="15">
        <f t="shared" si="196"/>
        <v>1385.8802335807572</v>
      </c>
      <c r="IK279" s="15">
        <f t="shared" si="197"/>
        <v>1825.6813222990233</v>
      </c>
      <c r="IL279" s="15">
        <f t="shared" si="198"/>
        <v>2254.8291925301451</v>
      </c>
      <c r="IM279" s="15">
        <f t="shared" si="199"/>
        <v>2673.5713208719721</v>
      </c>
      <c r="IN279" s="15">
        <f t="shared" si="200"/>
        <v>3082.1498053220075</v>
      </c>
      <c r="IO279" s="15">
        <f t="shared" si="201"/>
        <v>3480.8014686505448</v>
      </c>
      <c r="IP279" s="15">
        <f t="shared" si="202"/>
        <v>3869.7579603149356</v>
      </c>
      <c r="IQ279" s="15">
        <f t="shared" si="203"/>
        <v>4249.2458569122655</v>
      </c>
      <c r="IR279" s="15">
        <f t="shared" si="204"/>
        <v>4617.6807079776345</v>
      </c>
      <c r="IS279" s="15">
        <f t="shared" si="205"/>
        <v>4975.3844468760508</v>
      </c>
      <c r="IT279" s="15">
        <f t="shared" si="206"/>
        <v>5322.6696302725713</v>
      </c>
      <c r="IU279" s="15">
        <f t="shared" si="207"/>
        <v>5659.8397112400671</v>
      </c>
      <c r="IV279" s="15">
        <f t="shared" si="208"/>
        <v>5987.1893044123935</v>
      </c>
      <c r="IW279" s="15">
        <f t="shared" si="209"/>
        <v>6305.0044434146521</v>
      </c>
      <c r="IX279" s="15">
        <f t="shared" si="210"/>
        <v>6613.5628307954858</v>
      </c>
      <c r="IY279" s="15">
        <f t="shared" si="211"/>
        <v>6913.1340806797898</v>
      </c>
      <c r="IZ279" s="15">
        <f t="shared" si="212"/>
        <v>7203.979954353872</v>
      </c>
      <c r="JA279" s="15">
        <f t="shared" si="213"/>
        <v>7486.3545889889028</v>
      </c>
      <c r="JB279" s="15">
        <f t="shared" si="214"/>
        <v>7760.5047197025251</v>
      </c>
      <c r="JC279" s="15">
        <f t="shared" si="215"/>
        <v>8026.6698951526441</v>
      </c>
      <c r="JD279" s="15">
        <f t="shared" si="216"/>
        <v>8285.0826868517888</v>
      </c>
      <c r="JE279" s="15">
        <f t="shared" si="217"/>
        <v>8535.968892384939</v>
      </c>
      <c r="JF279" s="15">
        <f t="shared" si="218"/>
        <v>8779.5477327083863</v>
      </c>
    </row>
    <row r="280" spans="214:266" x14ac:dyDescent="0.35">
      <c r="HF280" s="76">
        <f t="shared" si="221"/>
        <v>0.49999999999999994</v>
      </c>
      <c r="HG280" s="76">
        <f>$HG$74</f>
        <v>5.5555555555555566E-2</v>
      </c>
      <c r="HH280" s="37">
        <f>IF(C$11="x",Toimenpiteet!$E$115,HH177*(Satokasvi!$H$11/1000)+(Satokasvi!$E$28-Satokasvi!$E$7)+IF(C$8="x",Toimenpiteet!$E$29,0)+IF(C$9="x",Toimenpiteet!$E$60,0)+IF(C$10="x",Toimenpiteet!$E$88,0))/(1+$C$13)^HH$61</f>
        <v>474.91909385113274</v>
      </c>
      <c r="HI280" s="37">
        <f>IF(D$11="x",Toimenpiteet!$E$115,HI177*(Satokasvi!$H$11/1000)+(Satokasvi!$E$28-Satokasvi!$E$7)+IF(D$8="x",Toimenpiteet!$E$29,0)+IF(D$9="x",Toimenpiteet!$E$60,0)+IF(D$10="x",Toimenpiteet!$E$88,0))/(1+$C$13)^HI$61</f>
        <v>465.01398183931889</v>
      </c>
      <c r="HJ280" s="37">
        <f>IF(E$11="x",Toimenpiteet!$E$115,HJ177*(Satokasvi!$H$11/1000)+(Satokasvi!$E$28-Satokasvi!$E$7)+IF(E$8="x",Toimenpiteet!$E$29,0)+IF(E$9="x",Toimenpiteet!$E$60,0)+IF(E$10="x",Toimenpiteet!$E$88,0))/(1+$C$13)^HJ$61</f>
        <v>455.28297552819686</v>
      </c>
      <c r="HK280" s="37">
        <f>IF(F$11="x",Toimenpiteet!$E$115,HK177*(Satokasvi!$H$11/1000)+(Satokasvi!$E$28-Satokasvi!$E$7)+IF(F$8="x",Toimenpiteet!$E$29,0)+IF(F$9="x",Toimenpiteet!$E$60,0)+IF(F$10="x",Toimenpiteet!$E$88,0))/(1+$C$13)^HK$61</f>
        <v>445.72433570437062</v>
      </c>
      <c r="HL280" s="37">
        <f>IF(G$11="x",Toimenpiteet!$E$115,HL177*(Satokasvi!$H$11/1000)+(Satokasvi!$E$28-Satokasvi!$E$7)+IF(G$8="x",Toimenpiteet!$E$29,0)+IF(G$9="x",Toimenpiteet!$E$60,0)+IF(G$10="x",Toimenpiteet!$E$88,0))/(1+$C$13)^HL$61</f>
        <v>436.33627676765639</v>
      </c>
      <c r="HM280" s="37">
        <f>IF(H$11="x",Toimenpiteet!$E$115,HM177*(Satokasvi!$H$11/1000)+(Satokasvi!$E$28-Satokasvi!$E$7)+IF(H$8="x",Toimenpiteet!$E$29,0)+IF(H$9="x",Toimenpiteet!$E$60,0)+IF(H$10="x",Toimenpiteet!$E$88,0))/(1+$C$13)^HM$61</f>
        <v>427.11697090866386</v>
      </c>
      <c r="HN280" s="37">
        <f>IF(I$11="x",Toimenpiteet!$E$115,HN177*(Satokasvi!$H$11/1000)+(Satokasvi!$E$28-Satokasvi!$E$7)+IF(I$8="x",Toimenpiteet!$E$29,0)+IF(I$9="x",Toimenpiteet!$E$60,0)+IF(I$10="x",Toimenpiteet!$E$88,0))/(1+$C$13)^HN$61</f>
        <v>418.06455208237446</v>
      </c>
      <c r="HO280" s="37">
        <f>IF(J$11="x",Toimenpiteet!$E$115,HO177*(Satokasvi!$H$11/1000)+(Satokasvi!$E$28-Satokasvi!$E$7)+IF(J$8="x",Toimenpiteet!$E$29,0)+IF(J$9="x",Toimenpiteet!$E$60,0)+IF(J$10="x",Toimenpiteet!$E$88,0))/(1+$C$13)^HO$61</f>
        <v>409.17711978605683</v>
      </c>
      <c r="HP280" s="37">
        <f>IF(K$11="x",Toimenpiteet!$E$115,HP177*(Satokasvi!$H$11/1000)+(Satokasvi!$E$28-Satokasvi!$E$7)+IF(K$8="x",Toimenpiteet!$E$29,0)+IF(K$9="x",Toimenpiteet!$E$60,0)+IF(K$10="x",Toimenpiteet!$E$88,0))/(1+$C$13)^HP$61</f>
        <v>400.45274264954509</v>
      </c>
      <c r="HQ280" s="37">
        <f>IF(L$11="x",Toimenpiteet!$E$115,HQ177*(Satokasvi!$H$11/1000)+(Satokasvi!$E$28-Satokasvi!$E$7)+IF(L$8="x",Toimenpiteet!$E$29,0)+IF(L$9="x",Toimenpiteet!$E$60,0)+IF(L$10="x",Toimenpiteet!$E$88,0))/(1+$C$13)^HQ$61</f>
        <v>391.88946184560865</v>
      </c>
      <c r="HR280" s="37">
        <f>IF(M$11="x",Toimenpiteet!$E$115,HR177*(Satokasvi!$H$11/1000)+(Satokasvi!$E$28-Satokasvi!$E$7)+IF(M$8="x",Toimenpiteet!$E$29,0)+IF(M$9="x",Toimenpiteet!$E$60,0)+IF(M$10="x",Toimenpiteet!$E$88,0))/(1+$C$13)^HR$61</f>
        <v>380.47520567534821</v>
      </c>
      <c r="HS280" s="37">
        <f>IF(N$11="x",Toimenpiteet!$E$115,HS177*(Satokasvi!$H$11/1000)+(Satokasvi!$E$28-Satokasvi!$E$7)+IF(N$8="x",Toimenpiteet!$E$29,0)+IF(N$9="x",Toimenpiteet!$E$60,0)+IF(N$10="x",Toimenpiteet!$E$88,0))/(1+$C$13)^HS$61</f>
        <v>369.39340356829928</v>
      </c>
      <c r="HT280" s="37">
        <f>IF(O$11="x",Toimenpiteet!$E$115,HT177*(Satokasvi!$H$11/1000)+(Satokasvi!$E$28-Satokasvi!$E$7)+IF(O$8="x",Toimenpiteet!$E$29,0)+IF(O$9="x",Toimenpiteet!$E$60,0)+IF(O$10="x",Toimenpiteet!$E$88,0))/(1+$C$13)^HT$61</f>
        <v>358.63437239640706</v>
      </c>
      <c r="HU280" s="37">
        <f>IF(P$11="x",Toimenpiteet!$E$115,HU177*(Satokasvi!$H$11/1000)+(Satokasvi!$E$28-Satokasvi!$E$7)+IF(P$8="x",Toimenpiteet!$E$29,0)+IF(P$9="x",Toimenpiteet!$E$60,0)+IF(P$10="x",Toimenpiteet!$E$88,0))/(1+$C$13)^HU$61</f>
        <v>348.18871106447284</v>
      </c>
      <c r="HV280" s="37">
        <f>IF(Q$11="x",Toimenpiteet!$E$115,HV177*(Satokasvi!$H$11/1000)+(Satokasvi!$E$28-Satokasvi!$E$7)+IF(Q$8="x",Toimenpiteet!$E$29,0)+IF(Q$9="x",Toimenpiteet!$E$60,0)+IF(Q$10="x",Toimenpiteet!$E$88,0))/(1+$C$13)^HV$61</f>
        <v>338.04729229560468</v>
      </c>
      <c r="HW280" s="37">
        <f>IF(R$11="x",Toimenpiteet!$E$115,HW177*(Satokasvi!$H$11/1000)+(Satokasvi!$E$28-Satokasvi!$E$7)+IF(R$8="x",Toimenpiteet!$E$29,0)+IF(R$9="x",Toimenpiteet!$E$60,0)+IF(R$10="x",Toimenpiteet!$E$88,0))/(1+$C$13)^HW$61</f>
        <v>328.20125465592696</v>
      </c>
      <c r="HX280" s="37">
        <f>IF(S$11="x",Toimenpiteet!$E$115,HX177*(Satokasvi!$H$11/1000)+(Satokasvi!$E$28-Satokasvi!$E$7)+IF(S$8="x",Toimenpiteet!$E$29,0)+IF(S$9="x",Toimenpiteet!$E$60,0)+IF(S$10="x",Toimenpiteet!$E$88,0))/(1+$C$13)^HX$61</f>
        <v>318.64199481157954</v>
      </c>
      <c r="HY280" s="37">
        <f>IF(T$11="x",Toimenpiteet!$E$115,HY177*(Satokasvi!$H$11/1000)+(Satokasvi!$E$28-Satokasvi!$E$7)+IF(T$8="x",Toimenpiteet!$E$29,0)+IF(T$9="x",Toimenpiteet!$E$60,0)+IF(T$10="x",Toimenpiteet!$E$88,0))/(1+$C$13)^HY$61</f>
        <v>309.3611600112423</v>
      </c>
      <c r="HZ280" s="37">
        <f>IF(U$11="x",Toimenpiteet!$E$115,HZ177*(Satokasvi!$H$11/1000)+(Satokasvi!$E$28-Satokasvi!$E$7)+IF(U$8="x",Toimenpiteet!$E$29,0)+IF(U$9="x",Toimenpiteet!$E$60,0)+IF(U$10="x",Toimenpiteet!$E$88,0))/(1+$C$13)^HZ$61</f>
        <v>300.35064078761388</v>
      </c>
      <c r="IA280" s="37">
        <f>IF(V$11="x",Toimenpiteet!$E$115,IA177*(Satokasvi!$H$11/1000)+(Satokasvi!$E$28-Satokasvi!$E$7)+IF(V$8="x",Toimenpiteet!$E$29,0)+IF(V$9="x",Toimenpiteet!$E$60,0)+IF(V$10="x",Toimenpiteet!$E$88,0))/(1+$C$13)^IA$61</f>
        <v>291.60256387146978</v>
      </c>
      <c r="IB280" s="37">
        <f>IF(W$11="x",Toimenpiteet!$E$115,IB177*(Satokasvi!$H$11/1000)+(Satokasvi!$E$28-Satokasvi!$E$7)+IF(W$8="x",Toimenpiteet!$E$29,0)+IF(W$9="x",Toimenpiteet!$E$60,0)+IF(W$10="x",Toimenpiteet!$E$88,0))/(1+$C$13)^IB$61</f>
        <v>283.10928531210664</v>
      </c>
      <c r="IC280" s="37">
        <f>IF(X$11="x",Toimenpiteet!$E$115,IC177*(Satokasvi!$H$11/1000)+(Satokasvi!$E$28-Satokasvi!$E$7)+IF(X$8="x",Toimenpiteet!$E$29,0)+IF(X$9="x",Toimenpiteet!$E$60,0)+IF(X$10="x",Toimenpiteet!$E$88,0))/(1+$C$13)^IC$61</f>
        <v>274.86338379816175</v>
      </c>
      <c r="ID280" s="37">
        <f>IF(Y$11="x",Toimenpiteet!$E$115,ID177*(Satokasvi!$H$11/1000)+(Satokasvi!$E$28-Satokasvi!$E$7)+IF(Y$8="x",Toimenpiteet!$E$29,0)+IF(Y$9="x",Toimenpiteet!$E$60,0)+IF(Y$10="x",Toimenpiteet!$E$88,0))/(1+$C$13)^ID$61</f>
        <v>266.85765417297256</v>
      </c>
      <c r="IE280" s="37">
        <f>IF(Z$11="x",Toimenpiteet!$E$115,IE177*(Satokasvi!$H$11/1000)+(Satokasvi!$E$28-Satokasvi!$E$7)+IF(Z$8="x",Toimenpiteet!$E$29,0)+IF(Z$9="x",Toimenpiteet!$E$60,0)+IF(Z$10="x",Toimenpiteet!$E$88,0))/(1+$C$13)^IE$61</f>
        <v>259.08510113880834</v>
      </c>
      <c r="IF280" s="37">
        <f>IF(AA$11="x",Toimenpiteet!$E$115,IF177*(Satokasvi!$H$11/1000)+(Satokasvi!$E$28-Satokasvi!$E$7)+IF(AA$8="x",Toimenpiteet!$E$29,0)+IF(AA$9="x",Toimenpiteet!$E$60,0)+IF(AA$10="x",Toimenpiteet!$E$88,0))/(1+$C$13)^IF$61</f>
        <v>251.53893314447413</v>
      </c>
      <c r="IH280" s="15">
        <f t="shared" si="194"/>
        <v>474.91909385113274</v>
      </c>
      <c r="II280" s="15">
        <f t="shared" si="195"/>
        <v>939.93307569045169</v>
      </c>
      <c r="IJ280" s="15">
        <f t="shared" si="196"/>
        <v>1395.2160512186485</v>
      </c>
      <c r="IK280" s="15">
        <f t="shared" si="197"/>
        <v>1840.9403869230191</v>
      </c>
      <c r="IL280" s="15">
        <f t="shared" si="198"/>
        <v>2277.2766636906754</v>
      </c>
      <c r="IM280" s="15">
        <f t="shared" si="199"/>
        <v>2704.3936345993393</v>
      </c>
      <c r="IN280" s="15">
        <f t="shared" si="200"/>
        <v>3122.4581866817139</v>
      </c>
      <c r="IO280" s="15">
        <f t="shared" si="201"/>
        <v>3531.6353064677705</v>
      </c>
      <c r="IP280" s="15">
        <f t="shared" si="202"/>
        <v>3932.0880491173157</v>
      </c>
      <c r="IQ280" s="15">
        <f t="shared" si="203"/>
        <v>4323.9775109629245</v>
      </c>
      <c r="IR280" s="15">
        <f t="shared" si="204"/>
        <v>4704.4527166382722</v>
      </c>
      <c r="IS280" s="15">
        <f t="shared" si="205"/>
        <v>5073.8461202065719</v>
      </c>
      <c r="IT280" s="15">
        <f t="shared" si="206"/>
        <v>5432.4804926029792</v>
      </c>
      <c r="IU280" s="15">
        <f t="shared" si="207"/>
        <v>5780.6692036674522</v>
      </c>
      <c r="IV280" s="15">
        <f t="shared" si="208"/>
        <v>6118.7164959630572</v>
      </c>
      <c r="IW280" s="15">
        <f t="shared" si="209"/>
        <v>6446.9177506189844</v>
      </c>
      <c r="IX280" s="15">
        <f t="shared" si="210"/>
        <v>6765.5597454305644</v>
      </c>
      <c r="IY280" s="15">
        <f t="shared" si="211"/>
        <v>7074.920905441807</v>
      </c>
      <c r="IZ280" s="15">
        <f t="shared" si="212"/>
        <v>7375.2715462294209</v>
      </c>
      <c r="JA280" s="15">
        <f t="shared" si="213"/>
        <v>7666.8741101008909</v>
      </c>
      <c r="JB280" s="15">
        <f t="shared" si="214"/>
        <v>7949.9833954129972</v>
      </c>
      <c r="JC280" s="15">
        <f t="shared" si="215"/>
        <v>8224.8467792111587</v>
      </c>
      <c r="JD280" s="15">
        <f t="shared" si="216"/>
        <v>8491.7044333841313</v>
      </c>
      <c r="JE280" s="15">
        <f t="shared" si="217"/>
        <v>8750.789534522939</v>
      </c>
      <c r="JF280" s="15">
        <f t="shared" si="218"/>
        <v>9002.3284676674139</v>
      </c>
    </row>
    <row r="281" spans="214:266" x14ac:dyDescent="0.35">
      <c r="HF281" s="76">
        <f t="shared" si="221"/>
        <v>0.49999999999999994</v>
      </c>
      <c r="HG281" s="76">
        <f>$HG$75</f>
        <v>7.7777777777777793E-2</v>
      </c>
      <c r="HH281" s="37">
        <f>IF(C$11="x",Toimenpiteet!$E$115,HH178*(Satokasvi!$H$11/1000)+(Satokasvi!$E$28-Satokasvi!$E$7)+IF(C$8="x",Toimenpiteet!$E$29,0)+IF(C$9="x",Toimenpiteet!$E$60,0)+IF(C$10="x",Toimenpiteet!$E$88,0))/(1+$C$13)^HH$61</f>
        <v>476.53721682847907</v>
      </c>
      <c r="HI281" s="37">
        <f>IF(D$11="x",Toimenpiteet!$E$115,HI178*(Satokasvi!$H$11/1000)+(Satokasvi!$E$28-Satokasvi!$E$7)+IF(D$8="x",Toimenpiteet!$E$29,0)+IF(D$9="x",Toimenpiteet!$E$60,0)+IF(D$10="x",Toimenpiteet!$E$88,0))/(1+$C$13)^HI$61</f>
        <v>468.1559682030981</v>
      </c>
      <c r="HJ281" s="37">
        <f>IF(E$11="x",Toimenpiteet!$E$115,HJ178*(Satokasvi!$H$11/1000)+(Satokasvi!$E$28-Satokasvi!$E$7)+IF(E$8="x",Toimenpiteet!$E$29,0)+IF(E$9="x",Toimenpiteet!$E$60,0)+IF(E$10="x",Toimenpiteet!$E$88,0))/(1+$C$13)^HJ$61</f>
        <v>459.85868382496278</v>
      </c>
      <c r="HK281" s="37">
        <f>IF(F$11="x",Toimenpiteet!$E$115,HK178*(Satokasvi!$H$11/1000)+(Satokasvi!$E$28-Satokasvi!$E$7)+IF(F$8="x",Toimenpiteet!$E$29,0)+IF(F$9="x",Toimenpiteet!$E$60,0)+IF(F$10="x",Toimenpiteet!$E$88,0))/(1+$C$13)^HK$61</f>
        <v>451.64758269047525</v>
      </c>
      <c r="HL281" s="37">
        <f>IF(G$11="x",Toimenpiteet!$E$115,HL178*(Satokasvi!$H$11/1000)+(Satokasvi!$E$28-Satokasvi!$E$7)+IF(G$8="x",Toimenpiteet!$E$29,0)+IF(G$9="x",Toimenpiteet!$E$60,0)+IF(G$10="x",Toimenpiteet!$E$88,0))/(1+$C$13)^HL$61</f>
        <v>443.52468330419111</v>
      </c>
      <c r="HM281" s="37">
        <f>IF(H$11="x",Toimenpiteet!$E$115,HM178*(Satokasvi!$H$11/1000)+(Satokasvi!$E$28-Satokasvi!$E$7)+IF(H$8="x",Toimenpiteet!$E$29,0)+IF(H$9="x",Toimenpiteet!$E$60,0)+IF(H$10="x",Toimenpiteet!$E$88,0))/(1+$C$13)^HM$61</f>
        <v>435.49181347550029</v>
      </c>
      <c r="HN281" s="37">
        <f>IF(I$11="x",Toimenpiteet!$E$115,HN178*(Satokasvi!$H$11/1000)+(Satokasvi!$E$28-Satokasvi!$E$7)+IF(I$8="x",Toimenpiteet!$E$29,0)+IF(I$9="x",Toimenpiteet!$E$60,0)+IF(I$10="x",Toimenpiteet!$E$88,0))/(1+$C$13)^HN$61</f>
        <v>427.55061971471366</v>
      </c>
      <c r="HO281" s="37">
        <f>IF(J$11="x",Toimenpiteet!$E$115,HO178*(Satokasvi!$H$11/1000)+(Satokasvi!$E$28-Satokasvi!$E$7)+IF(J$8="x",Toimenpiteet!$E$29,0)+IF(J$9="x",Toimenpiteet!$E$60,0)+IF(J$10="x",Toimenpiteet!$E$88,0))/(1+$C$13)^HO$61</f>
        <v>419.70257624357583</v>
      </c>
      <c r="HP281" s="37">
        <f>IF(K$11="x",Toimenpiteet!$E$115,HP178*(Satokasvi!$H$11/1000)+(Satokasvi!$E$28-Satokasvi!$E$7)+IF(K$8="x",Toimenpiteet!$E$29,0)+IF(K$9="x",Toimenpiteet!$E$60,0)+IF(K$10="x",Toimenpiteet!$E$88,0))/(1+$C$13)^HP$61</f>
        <v>411.94899363469955</v>
      </c>
      <c r="HQ281" s="37">
        <f>IF(L$11="x",Toimenpiteet!$E$115,HQ178*(Satokasvi!$H$11/1000)+(Satokasvi!$E$28-Satokasvi!$E$7)+IF(L$8="x",Toimenpiteet!$E$29,0)+IF(L$9="x",Toimenpiteet!$E$60,0)+IF(L$10="x",Toimenpiteet!$E$88,0))/(1+$C$13)^HQ$61</f>
        <v>404.29102709388741</v>
      </c>
      <c r="HR281" s="37">
        <f>IF(M$11="x",Toimenpiteet!$E$115,HR178*(Satokasvi!$H$11/1000)+(Satokasvi!$E$28-Satokasvi!$E$7)+IF(M$8="x",Toimenpiteet!$E$29,0)+IF(M$9="x",Toimenpiteet!$E$60,0)+IF(M$10="x",Toimenpiteet!$E$88,0))/(1+$C$13)^HR$61</f>
        <v>392.51556028532752</v>
      </c>
      <c r="HS281" s="37">
        <f>IF(N$11="x",Toimenpiteet!$E$115,HS178*(Satokasvi!$H$11/1000)+(Satokasvi!$E$28-Satokasvi!$E$7)+IF(N$8="x",Toimenpiteet!$E$29,0)+IF(N$9="x",Toimenpiteet!$E$60,0)+IF(N$10="x",Toimenpiteet!$E$88,0))/(1+$C$13)^HS$61</f>
        <v>381.08306823818214</v>
      </c>
      <c r="HT281" s="37">
        <f>IF(O$11="x",Toimenpiteet!$E$115,HT178*(Satokasvi!$H$11/1000)+(Satokasvi!$E$28-Satokasvi!$E$7)+IF(O$8="x",Toimenpiteet!$E$29,0)+IF(O$9="x",Toimenpiteet!$E$60,0)+IF(O$10="x",Toimenpiteet!$E$88,0))/(1+$C$13)^HT$61</f>
        <v>369.98356139629334</v>
      </c>
      <c r="HU281" s="37">
        <f>IF(P$11="x",Toimenpiteet!$E$115,HU178*(Satokasvi!$H$11/1000)+(Satokasvi!$E$28-Satokasvi!$E$7)+IF(P$8="x",Toimenpiteet!$E$29,0)+IF(P$9="x",Toimenpiteet!$E$60,0)+IF(P$10="x",Toimenpiteet!$E$88,0))/(1+$C$13)^HU$61</f>
        <v>359.20734116144979</v>
      </c>
      <c r="HV281" s="37">
        <f>IF(Q$11="x",Toimenpiteet!$E$115,HV178*(Satokasvi!$H$11/1000)+(Satokasvi!$E$28-Satokasvi!$E$7)+IF(Q$8="x",Toimenpiteet!$E$29,0)+IF(Q$9="x",Toimenpiteet!$E$60,0)+IF(Q$10="x",Toimenpiteet!$E$88,0))/(1+$C$13)^HV$61</f>
        <v>348.74499141888327</v>
      </c>
      <c r="HW281" s="37">
        <f>IF(R$11="x",Toimenpiteet!$E$115,HW178*(Satokasvi!$H$11/1000)+(Satokasvi!$E$28-Satokasvi!$E$7)+IF(R$8="x",Toimenpiteet!$E$29,0)+IF(R$9="x",Toimenpiteet!$E$60,0)+IF(R$10="x",Toimenpiteet!$E$88,0))/(1+$C$13)^HW$61</f>
        <v>338.58737030959549</v>
      </c>
      <c r="HX281" s="37">
        <f>IF(S$11="x",Toimenpiteet!$E$115,HX178*(Satokasvi!$H$11/1000)+(Satokasvi!$E$28-Satokasvi!$E$7)+IF(S$8="x",Toimenpiteet!$E$29,0)+IF(S$9="x",Toimenpiteet!$E$60,0)+IF(S$10="x",Toimenpiteet!$E$88,0))/(1+$C$13)^HX$61</f>
        <v>328.72560224232575</v>
      </c>
      <c r="HY281" s="37">
        <f>IF(T$11="x",Toimenpiteet!$E$115,HY178*(Satokasvi!$H$11/1000)+(Satokasvi!$E$28-Satokasvi!$E$7)+IF(T$8="x",Toimenpiteet!$E$29,0)+IF(T$9="x",Toimenpiteet!$E$60,0)+IF(T$10="x",Toimenpiteet!$E$88,0))/(1+$C$13)^HY$61</f>
        <v>319.15107013818033</v>
      </c>
      <c r="HZ281" s="37">
        <f>IF(U$11="x",Toimenpiteet!$E$115,HZ178*(Satokasvi!$H$11/1000)+(Satokasvi!$E$28-Satokasvi!$E$7)+IF(U$8="x",Toimenpiteet!$E$29,0)+IF(U$9="x",Toimenpiteet!$E$60,0)+IF(U$10="x",Toimenpiteet!$E$88,0))/(1+$C$13)^HZ$61</f>
        <v>309.85540790114595</v>
      </c>
      <c r="IA281" s="37">
        <f>IF(V$11="x",Toimenpiteet!$E$115,IA178*(Satokasvi!$H$11/1000)+(Satokasvi!$E$28-Satokasvi!$E$7)+IF(V$8="x",Toimenpiteet!$E$29,0)+IF(V$9="x",Toimenpiteet!$E$60,0)+IF(V$10="x",Toimenpiteet!$E$88,0))/(1+$C$13)^IA$61</f>
        <v>300.83049310790869</v>
      </c>
      <c r="IB281" s="37">
        <f>IF(W$11="x",Toimenpiteet!$E$115,IB178*(Satokasvi!$H$11/1000)+(Satokasvi!$E$28-Satokasvi!$E$7)+IF(W$8="x",Toimenpiteet!$E$29,0)+IF(W$9="x",Toimenpiteet!$E$60,0)+IF(W$10="x",Toimenpiteet!$E$88,0))/(1+$C$13)^IB$61</f>
        <v>292.068439910591</v>
      </c>
      <c r="IC281" s="37">
        <f>IF(X$11="x",Toimenpiteet!$E$115,IC178*(Satokasvi!$H$11/1000)+(Satokasvi!$E$28-Satokasvi!$E$7)+IF(X$8="x",Toimenpiteet!$E$29,0)+IF(X$9="x",Toimenpiteet!$E$60,0)+IF(X$10="x",Toimenpiteet!$E$88,0))/(1+$C$13)^IC$61</f>
        <v>283.56159214620482</v>
      </c>
      <c r="ID281" s="37">
        <f>IF(Y$11="x",Toimenpiteet!$E$115,ID178*(Satokasvi!$H$11/1000)+(Satokasvi!$E$28-Satokasvi!$E$7)+IF(Y$8="x",Toimenpiteet!$E$29,0)+IF(Y$9="x",Toimenpiteet!$E$60,0)+IF(Y$10="x",Toimenpiteet!$E$88,0))/(1+$C$13)^ID$61</f>
        <v>275.30251664680077</v>
      </c>
      <c r="IE281" s="37">
        <f>IF(Z$11="x",Toimenpiteet!$E$115,IE178*(Satokasvi!$H$11/1000)+(Satokasvi!$E$28-Satokasvi!$E$7)+IF(Z$8="x",Toimenpiteet!$E$29,0)+IF(Z$9="x",Toimenpiteet!$E$60,0)+IF(Z$10="x",Toimenpiteet!$E$88,0))/(1+$C$13)^IE$61</f>
        <v>267.28399674446683</v>
      </c>
      <c r="IF281" s="37">
        <f>IF(AA$11="x",Toimenpiteet!$E$115,IF178*(Satokasvi!$H$11/1000)+(Satokasvi!$E$28-Satokasvi!$E$7)+IF(AA$8="x",Toimenpiteet!$E$29,0)+IF(AA$9="x",Toimenpiteet!$E$60,0)+IF(AA$10="x",Toimenpiteet!$E$88,0))/(1+$C$13)^IF$61</f>
        <v>259.49902596550174</v>
      </c>
      <c r="IH281" s="15">
        <f t="shared" si="194"/>
        <v>476.53721682847907</v>
      </c>
      <c r="II281" s="15">
        <f t="shared" si="195"/>
        <v>944.69318503157717</v>
      </c>
      <c r="IJ281" s="15">
        <f t="shared" si="196"/>
        <v>1404.5518688565398</v>
      </c>
      <c r="IK281" s="15">
        <f t="shared" si="197"/>
        <v>1856.1994515470151</v>
      </c>
      <c r="IL281" s="15">
        <f t="shared" si="198"/>
        <v>2299.7241348512061</v>
      </c>
      <c r="IM281" s="15">
        <f t="shared" si="199"/>
        <v>2735.2159483267064</v>
      </c>
      <c r="IN281" s="15">
        <f t="shared" si="200"/>
        <v>3162.7665680414202</v>
      </c>
      <c r="IO281" s="15">
        <f t="shared" si="201"/>
        <v>3582.4691442849962</v>
      </c>
      <c r="IP281" s="15">
        <f t="shared" si="202"/>
        <v>3994.4181379196957</v>
      </c>
      <c r="IQ281" s="15">
        <f t="shared" si="203"/>
        <v>4398.7091650135835</v>
      </c>
      <c r="IR281" s="15">
        <f t="shared" si="204"/>
        <v>4791.2247252989109</v>
      </c>
      <c r="IS281" s="15">
        <f t="shared" si="205"/>
        <v>5172.3077935370929</v>
      </c>
      <c r="IT281" s="15">
        <f t="shared" si="206"/>
        <v>5542.2913549333862</v>
      </c>
      <c r="IU281" s="15">
        <f t="shared" si="207"/>
        <v>5901.4986960948363</v>
      </c>
      <c r="IV281" s="15">
        <f t="shared" si="208"/>
        <v>6250.2436875137191</v>
      </c>
      <c r="IW281" s="15">
        <f t="shared" si="209"/>
        <v>6588.8310578233149</v>
      </c>
      <c r="IX281" s="15">
        <f t="shared" si="210"/>
        <v>6917.5566600656402</v>
      </c>
      <c r="IY281" s="15">
        <f t="shared" si="211"/>
        <v>7236.7077302038206</v>
      </c>
      <c r="IZ281" s="15">
        <f t="shared" si="212"/>
        <v>7546.5631381049661</v>
      </c>
      <c r="JA281" s="15">
        <f t="shared" si="213"/>
        <v>7847.3936312128744</v>
      </c>
      <c r="JB281" s="15">
        <f t="shared" si="214"/>
        <v>8139.4620711234656</v>
      </c>
      <c r="JC281" s="15">
        <f t="shared" si="215"/>
        <v>8423.0236632696706</v>
      </c>
      <c r="JD281" s="15">
        <f t="shared" si="216"/>
        <v>8698.326179916472</v>
      </c>
      <c r="JE281" s="15">
        <f t="shared" si="217"/>
        <v>8965.610176660939</v>
      </c>
      <c r="JF281" s="15">
        <f t="shared" si="218"/>
        <v>9225.1092026264414</v>
      </c>
    </row>
    <row r="282" spans="214:266" ht="15" thickBot="1" x14ac:dyDescent="0.4">
      <c r="HF282" s="77">
        <f t="shared" si="221"/>
        <v>0.49999999999999994</v>
      </c>
      <c r="HG282" s="77">
        <f>$HG$76</f>
        <v>0.10000000000000002</v>
      </c>
      <c r="HH282" s="74">
        <f>IF(C$11="x",Toimenpiteet!$E$115,HH179*(Satokasvi!$H$11/1000)+(Satokasvi!$E$28-Satokasvi!$E$7)+IF(C$8="x",Toimenpiteet!$E$29,0)+IF(C$9="x",Toimenpiteet!$E$60,0)+IF(C$10="x",Toimenpiteet!$E$88,0))/(1+$C$13)^HH$61</f>
        <v>478.15533980582524</v>
      </c>
      <c r="HI282" s="74">
        <f>IF(D$11="x",Toimenpiteet!$E$115,HI179*(Satokasvi!$H$11/1000)+(Satokasvi!$E$28-Satokasvi!$E$7)+IF(D$8="x",Toimenpiteet!$E$29,0)+IF(D$9="x",Toimenpiteet!$E$60,0)+IF(D$10="x",Toimenpiteet!$E$88,0))/(1+$C$13)^HI$61</f>
        <v>471.29795456687719</v>
      </c>
      <c r="HJ282" s="74">
        <f>IF(E$11="x",Toimenpiteet!$E$115,HJ179*(Satokasvi!$H$11/1000)+(Satokasvi!$E$28-Satokasvi!$E$7)+IF(E$8="x",Toimenpiteet!$E$29,0)+IF(E$9="x",Toimenpiteet!$E$60,0)+IF(E$10="x",Toimenpiteet!$E$88,0))/(1+$C$13)^HJ$61</f>
        <v>464.43439212172848</v>
      </c>
      <c r="HK282" s="74">
        <f>IF(F$11="x",Toimenpiteet!$E$115,HK179*(Satokasvi!$H$11/1000)+(Satokasvi!$E$28-Satokasvi!$E$7)+IF(F$8="x",Toimenpiteet!$E$29,0)+IF(F$9="x",Toimenpiteet!$E$60,0)+IF(F$10="x",Toimenpiteet!$E$88,0))/(1+$C$13)^HK$61</f>
        <v>457.57082967657982</v>
      </c>
      <c r="HL282" s="74">
        <f>IF(G$11="x",Toimenpiteet!$E$115,HL179*(Satokasvi!$H$11/1000)+(Satokasvi!$E$28-Satokasvi!$E$7)+IF(G$8="x",Toimenpiteet!$E$29,0)+IF(G$9="x",Toimenpiteet!$E$60,0)+IF(G$10="x",Toimenpiteet!$E$88,0))/(1+$C$13)^HL$61</f>
        <v>450.71308984072573</v>
      </c>
      <c r="HM282" s="74">
        <f>IF(H$11="x",Toimenpiteet!$E$115,HM179*(Satokasvi!$H$11/1000)+(Satokasvi!$E$28-Satokasvi!$E$7)+IF(H$8="x",Toimenpiteet!$E$29,0)+IF(H$9="x",Toimenpiteet!$E$60,0)+IF(H$10="x",Toimenpiteet!$E$88,0))/(1+$C$13)^HM$61</f>
        <v>443.86665604233684</v>
      </c>
      <c r="HN282" s="74">
        <f>IF(I$11="x",Toimenpiteet!$E$115,HN179*(Satokasvi!$H$11/1000)+(Satokasvi!$E$28-Satokasvi!$E$7)+IF(I$8="x",Toimenpiteet!$E$29,0)+IF(I$9="x",Toimenpiteet!$E$60,0)+IF(I$10="x",Toimenpiteet!$E$88,0))/(1+$C$13)^HN$61</f>
        <v>437.03668734705275</v>
      </c>
      <c r="HO282" s="74">
        <f>IF(J$11="x",Toimenpiteet!$E$115,HO179*(Satokasvi!$H$11/1000)+(Satokasvi!$E$28-Satokasvi!$E$7)+IF(J$8="x",Toimenpiteet!$E$29,0)+IF(J$9="x",Toimenpiteet!$E$60,0)+IF(J$10="x",Toimenpiteet!$E$88,0))/(1+$C$13)^HO$61</f>
        <v>430.22803270109512</v>
      </c>
      <c r="HP282" s="74">
        <f>IF(K$11="x",Toimenpiteet!$E$115,HP179*(Satokasvi!$H$11/1000)+(Satokasvi!$E$28-Satokasvi!$E$7)+IF(K$8="x",Toimenpiteet!$E$29,0)+IF(K$9="x",Toimenpiteet!$E$60,0)+IF(K$10="x",Toimenpiteet!$E$88,0))/(1+$C$13)^HP$61</f>
        <v>423.44524461985395</v>
      </c>
      <c r="HQ282" s="74">
        <f>IF(L$11="x",Toimenpiteet!$E$115,HQ179*(Satokasvi!$H$11/1000)+(Satokasvi!$E$28-Satokasvi!$E$7)+IF(L$8="x",Toimenpiteet!$E$29,0)+IF(L$9="x",Toimenpiteet!$E$60,0)+IF(L$10="x",Toimenpiteet!$E$88,0))/(1+$C$13)^HQ$61</f>
        <v>416.69259234216611</v>
      </c>
      <c r="HR282" s="74">
        <f>IF(M$11="x",Toimenpiteet!$E$115,HR179*(Satokasvi!$H$11/1000)+(Satokasvi!$E$28-Satokasvi!$E$7)+IF(M$8="x",Toimenpiteet!$E$29,0)+IF(M$9="x",Toimenpiteet!$E$60,0)+IF(M$10="x",Toimenpiteet!$E$88,0))/(1+$C$13)^HR$61</f>
        <v>404.5559148953069</v>
      </c>
      <c r="HS282" s="74">
        <f>IF(N$11="x",Toimenpiteet!$E$115,HS179*(Satokasvi!$H$11/1000)+(Satokasvi!$E$28-Satokasvi!$E$7)+IF(N$8="x",Toimenpiteet!$E$29,0)+IF(N$9="x",Toimenpiteet!$E$60,0)+IF(N$10="x",Toimenpiteet!$E$88,0))/(1+$C$13)^HS$61</f>
        <v>392.772732908065</v>
      </c>
      <c r="HT282" s="74">
        <f>IF(O$11="x",Toimenpiteet!$E$115,HT179*(Satokasvi!$H$11/1000)+(Satokasvi!$E$28-Satokasvi!$E$7)+IF(O$8="x",Toimenpiteet!$E$29,0)+IF(O$9="x",Toimenpiteet!$E$60,0)+IF(O$10="x",Toimenpiteet!$E$88,0))/(1+$C$13)^HT$61</f>
        <v>381.33275039617962</v>
      </c>
      <c r="HU282" s="74">
        <f>IF(P$11="x",Toimenpiteet!$E$115,HU179*(Satokasvi!$H$11/1000)+(Satokasvi!$E$28-Satokasvi!$E$7)+IF(P$8="x",Toimenpiteet!$E$29,0)+IF(P$9="x",Toimenpiteet!$E$60,0)+IF(P$10="x",Toimenpiteet!$E$88,0))/(1+$C$13)^HU$61</f>
        <v>370.2259712584268</v>
      </c>
      <c r="HV282" s="74">
        <f>IF(Q$11="x",Toimenpiteet!$E$115,HV179*(Satokasvi!$H$11/1000)+(Satokasvi!$E$28-Satokasvi!$E$7)+IF(Q$8="x",Toimenpiteet!$E$29,0)+IF(Q$9="x",Toimenpiteet!$E$60,0)+IF(Q$10="x",Toimenpiteet!$E$88,0))/(1+$C$13)^HV$61</f>
        <v>359.44269054216193</v>
      </c>
      <c r="HW282" s="74">
        <f>IF(R$11="x",Toimenpiteet!$E$115,HW179*(Satokasvi!$H$11/1000)+(Satokasvi!$E$28-Satokasvi!$E$7)+IF(R$8="x",Toimenpiteet!$E$29,0)+IF(R$9="x",Toimenpiteet!$E$60,0)+IF(R$10="x",Toimenpiteet!$E$88,0))/(1+$C$13)^HW$61</f>
        <v>348.97348596326407</v>
      </c>
      <c r="HX282" s="74">
        <f>IF(S$11="x",Toimenpiteet!$E$115,HX179*(Satokasvi!$H$11/1000)+(Satokasvi!$E$28-Satokasvi!$E$7)+IF(S$8="x",Toimenpiteet!$E$29,0)+IF(S$9="x",Toimenpiteet!$E$60,0)+IF(S$10="x",Toimenpiteet!$E$88,0))/(1+$C$13)^HX$61</f>
        <v>338.8092096730719</v>
      </c>
      <c r="HY282" s="74">
        <f>IF(T$11="x",Toimenpiteet!$E$115,HY179*(Satokasvi!$H$11/1000)+(Satokasvi!$E$28-Satokasvi!$E$7)+IF(T$8="x",Toimenpiteet!$E$29,0)+IF(T$9="x",Toimenpiteet!$E$60,0)+IF(T$10="x",Toimenpiteet!$E$88,0))/(1+$C$13)^HY$61</f>
        <v>328.94098026511836</v>
      </c>
      <c r="HZ282" s="74">
        <f>IF(U$11="x",Toimenpiteet!$E$115,HZ179*(Satokasvi!$H$11/1000)+(Satokasvi!$E$28-Satokasvi!$E$7)+IF(U$8="x",Toimenpiteet!$E$29,0)+IF(U$9="x",Toimenpiteet!$E$60,0)+IF(U$10="x",Toimenpiteet!$E$88,0))/(1+$C$13)^HZ$61</f>
        <v>319.36017501467802</v>
      </c>
      <c r="IA282" s="74">
        <f>IF(V$11="x",Toimenpiteet!$E$115,IA179*(Satokasvi!$H$11/1000)+(Satokasvi!$E$28-Satokasvi!$E$7)+IF(V$8="x",Toimenpiteet!$E$29,0)+IF(V$9="x",Toimenpiteet!$E$60,0)+IF(V$10="x",Toimenpiteet!$E$88,0))/(1+$C$13)^IA$61</f>
        <v>310.0584223443476</v>
      </c>
      <c r="IB282" s="74">
        <f>IF(W$11="x",Toimenpiteet!$E$115,IB179*(Satokasvi!$H$11/1000)+(Satokasvi!$E$28-Satokasvi!$E$7)+IF(W$8="x",Toimenpiteet!$E$29,0)+IF(W$9="x",Toimenpiteet!$E$60,0)+IF(W$10="x",Toimenpiteet!$E$88,0))/(1+$C$13)^IB$61</f>
        <v>301.02759450907536</v>
      </c>
      <c r="IC282" s="74">
        <f>IF(X$11="x",Toimenpiteet!$E$115,IC179*(Satokasvi!$H$11/1000)+(Satokasvi!$E$28-Satokasvi!$E$7)+IF(X$8="x",Toimenpiteet!$E$29,0)+IF(X$9="x",Toimenpiteet!$E$60,0)+IF(X$10="x",Toimenpiteet!$E$88,0))/(1+$C$13)^IC$61</f>
        <v>292.25980049424788</v>
      </c>
      <c r="ID282" s="74">
        <f>IF(Y$11="x",Toimenpiteet!$E$115,ID179*(Satokasvi!$H$11/1000)+(Satokasvi!$E$28-Satokasvi!$E$7)+IF(Y$8="x",Toimenpiteet!$E$29,0)+IF(Y$9="x",Toimenpiteet!$E$60,0)+IF(Y$10="x",Toimenpiteet!$E$88,0))/(1+$C$13)^ID$61</f>
        <v>283.74737912062903</v>
      </c>
      <c r="IE282" s="74">
        <f>IF(Z$11="x",Toimenpiteet!$E$115,IE179*(Satokasvi!$H$11/1000)+(Satokasvi!$E$28-Satokasvi!$E$7)+IF(Z$8="x",Toimenpiteet!$E$29,0)+IF(Z$9="x",Toimenpiteet!$E$60,0)+IF(Z$10="x",Toimenpiteet!$E$88,0))/(1+$C$13)^IE$61</f>
        <v>275.48289235012527</v>
      </c>
      <c r="IF282" s="74">
        <f>IF(AA$11="x",Toimenpiteet!$E$115,IF179*(Satokasvi!$H$11/1000)+(Satokasvi!$E$28-Satokasvi!$E$7)+IF(AA$8="x",Toimenpiteet!$E$29,0)+IF(AA$9="x",Toimenpiteet!$E$60,0)+IF(AA$10="x",Toimenpiteet!$E$88,0))/(1+$C$13)^IF$61</f>
        <v>267.45911878652942</v>
      </c>
      <c r="IH282" s="96">
        <f t="shared" si="194"/>
        <v>478.15533980582524</v>
      </c>
      <c r="II282" s="96">
        <f t="shared" si="195"/>
        <v>949.45329437270243</v>
      </c>
      <c r="IJ282" s="96">
        <f t="shared" si="196"/>
        <v>1413.8876864944309</v>
      </c>
      <c r="IK282" s="96">
        <f t="shared" si="197"/>
        <v>1871.4585161710106</v>
      </c>
      <c r="IL282" s="96">
        <f t="shared" si="198"/>
        <v>2322.1716060117365</v>
      </c>
      <c r="IM282" s="96">
        <f t="shared" si="199"/>
        <v>2766.0382620540731</v>
      </c>
      <c r="IN282" s="96">
        <f t="shared" si="200"/>
        <v>3203.0749494011261</v>
      </c>
      <c r="IO282" s="96">
        <f t="shared" si="201"/>
        <v>3633.302982102221</v>
      </c>
      <c r="IP282" s="96">
        <f t="shared" si="202"/>
        <v>4056.7482267220748</v>
      </c>
      <c r="IQ282" s="96">
        <f t="shared" si="203"/>
        <v>4473.4408190642407</v>
      </c>
      <c r="IR282" s="96">
        <f t="shared" si="204"/>
        <v>4877.9967339595478</v>
      </c>
      <c r="IS282" s="96">
        <f t="shared" si="205"/>
        <v>5270.7694668676131</v>
      </c>
      <c r="IT282" s="96">
        <f t="shared" si="206"/>
        <v>5652.1022172637931</v>
      </c>
      <c r="IU282" s="96">
        <f t="shared" si="207"/>
        <v>6022.3281885222195</v>
      </c>
      <c r="IV282" s="96">
        <f t="shared" si="208"/>
        <v>6381.770879064381</v>
      </c>
      <c r="IW282" s="96">
        <f t="shared" si="209"/>
        <v>6730.7443650276455</v>
      </c>
      <c r="IX282" s="96">
        <f t="shared" si="210"/>
        <v>7069.553574700717</v>
      </c>
      <c r="IY282" s="96">
        <f t="shared" si="211"/>
        <v>7398.4945549658351</v>
      </c>
      <c r="IZ282" s="96">
        <f t="shared" si="212"/>
        <v>7717.8547299805132</v>
      </c>
      <c r="JA282" s="96">
        <f t="shared" si="213"/>
        <v>8027.9131523248607</v>
      </c>
      <c r="JB282" s="96">
        <f t="shared" si="214"/>
        <v>8328.9407468339359</v>
      </c>
      <c r="JC282" s="96">
        <f t="shared" si="215"/>
        <v>8621.2005473281843</v>
      </c>
      <c r="JD282" s="96">
        <f t="shared" si="216"/>
        <v>8904.9479264488127</v>
      </c>
      <c r="JE282" s="96">
        <f t="shared" si="217"/>
        <v>9180.4308187989373</v>
      </c>
      <c r="JF282" s="96">
        <f t="shared" si="218"/>
        <v>9447.8899375854671</v>
      </c>
    </row>
    <row r="283" spans="214:266" ht="15" thickTop="1" x14ac:dyDescent="0.35"/>
  </sheetData>
  <sortState xmlns:xlrd2="http://schemas.microsoft.com/office/spreadsheetml/2017/richdata2" ref="BW175:BW274">
    <sortCondition ref="BW175:BW274"/>
  </sortState>
  <conditionalFormatting sqref="BJ19:BS29">
    <cfRule type="cellIs" dxfId="0" priority="3" operator="greaterThan">
      <formula>$BI$15</formula>
    </cfRule>
  </conditionalFormatting>
  <pageMargins left="0.7" right="0.7" top="0.75" bottom="0.75" header="0.3" footer="0.3"/>
  <pageSetup paperSize="9" orientation="portrait"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B7B360-0B5E-4F76-BD86-7A53B0CF7675}">
  <sheetPr>
    <pageSetUpPr autoPageBreaks="0"/>
  </sheetPr>
  <dimension ref="B2:IC163"/>
  <sheetViews>
    <sheetView topLeftCell="A15" zoomScaleNormal="100" zoomScaleSheetLayoutView="50" workbookViewId="0">
      <selection activeCell="AQ17" sqref="AQ17"/>
    </sheetView>
  </sheetViews>
  <sheetFormatPr defaultRowHeight="14.5" x14ac:dyDescent="0.35"/>
  <cols>
    <col min="2" max="2" width="43.26953125" bestFit="1" customWidth="1"/>
    <col min="3" max="3" width="25.26953125" customWidth="1"/>
    <col min="4" max="4" width="11.81640625" bestFit="1" customWidth="1"/>
    <col min="5" max="5" width="10.7265625" customWidth="1"/>
    <col min="7" max="7" width="53.7265625" bestFit="1" customWidth="1"/>
    <col min="8" max="32" width="5.7265625" customWidth="1"/>
    <col min="34" max="34" width="47.81640625" bestFit="1" customWidth="1"/>
    <col min="35" max="59" width="5.7265625" customWidth="1"/>
    <col min="95" max="95" width="12" bestFit="1" customWidth="1"/>
    <col min="195" max="195" width="34.54296875" bestFit="1" customWidth="1"/>
    <col min="196" max="196" width="36.54296875" bestFit="1" customWidth="1"/>
    <col min="197" max="197" width="19.81640625" bestFit="1" customWidth="1"/>
    <col min="198" max="198" width="13.1796875" bestFit="1" customWidth="1"/>
    <col min="212" max="212" width="19.453125" customWidth="1"/>
    <col min="213" max="213" width="12.1796875" bestFit="1" customWidth="1"/>
    <col min="214" max="214" width="27.81640625" customWidth="1"/>
  </cols>
  <sheetData>
    <row r="2" spans="2:59" ht="21" x14ac:dyDescent="0.5">
      <c r="B2" s="11" t="s">
        <v>50</v>
      </c>
      <c r="K2" s="11"/>
    </row>
    <row r="3" spans="2:59" x14ac:dyDescent="0.35">
      <c r="G3" s="6"/>
      <c r="H3" s="6"/>
      <c r="I3" s="6"/>
      <c r="J3" s="6"/>
      <c r="K3" s="6"/>
      <c r="L3" s="6"/>
      <c r="M3" s="6"/>
      <c r="N3" s="6"/>
      <c r="O3" s="6"/>
      <c r="P3" s="6"/>
      <c r="Q3" s="6"/>
      <c r="R3" s="6"/>
      <c r="S3" s="6"/>
      <c r="T3" s="6"/>
      <c r="U3" s="6"/>
      <c r="V3" s="6"/>
      <c r="W3" s="6"/>
      <c r="X3" s="6"/>
      <c r="Y3" s="6"/>
      <c r="Z3" s="6"/>
      <c r="AA3" s="6"/>
      <c r="AB3" s="6"/>
      <c r="AC3" s="6"/>
      <c r="AD3" s="6"/>
      <c r="AE3" s="6"/>
      <c r="AF3" s="6"/>
      <c r="AH3" s="6"/>
      <c r="AI3" s="6"/>
      <c r="AJ3" s="6"/>
      <c r="AK3" s="6"/>
      <c r="AL3" s="6"/>
      <c r="AM3" s="6"/>
      <c r="AN3" s="6"/>
      <c r="AO3" s="6"/>
      <c r="AP3" s="6"/>
      <c r="AQ3" s="6"/>
      <c r="AR3" s="6"/>
      <c r="AS3" s="6"/>
      <c r="AT3" s="6"/>
      <c r="AU3" s="6"/>
      <c r="AV3" s="6"/>
      <c r="AW3" s="6"/>
      <c r="AX3" s="6"/>
      <c r="AY3" s="6"/>
      <c r="AZ3" s="6"/>
      <c r="BA3" s="6"/>
      <c r="BB3" s="6"/>
      <c r="BC3" s="6"/>
      <c r="BD3" s="6"/>
      <c r="BE3" s="6"/>
      <c r="BF3" s="6"/>
      <c r="BG3" s="6"/>
    </row>
    <row r="4" spans="2:59" ht="16" thickBot="1" x14ac:dyDescent="0.4">
      <c r="B4" s="56" t="s">
        <v>14</v>
      </c>
      <c r="C4" s="16"/>
      <c r="D4" s="16"/>
      <c r="E4" s="16"/>
      <c r="G4" s="56" t="s">
        <v>68</v>
      </c>
      <c r="H4" s="16"/>
      <c r="I4" s="16"/>
      <c r="J4" s="16"/>
      <c r="K4" s="16"/>
      <c r="L4" s="16"/>
      <c r="M4" s="16"/>
      <c r="N4" s="16"/>
      <c r="O4" s="16"/>
      <c r="P4" s="16"/>
      <c r="Q4" s="16"/>
      <c r="R4" s="16"/>
      <c r="S4" s="16"/>
      <c r="T4" s="16"/>
      <c r="U4" s="16"/>
      <c r="V4" s="16"/>
      <c r="W4" s="16"/>
      <c r="X4" s="16"/>
      <c r="Y4" s="16"/>
      <c r="Z4" s="16"/>
      <c r="AA4" s="16"/>
      <c r="AB4" s="16"/>
      <c r="AC4" s="16"/>
      <c r="AD4" s="16"/>
      <c r="AE4" s="16"/>
      <c r="AF4" s="16"/>
      <c r="AH4" s="56" t="s">
        <v>67</v>
      </c>
      <c r="AI4" s="16"/>
      <c r="AJ4" s="16"/>
      <c r="AK4" s="16"/>
      <c r="AL4" s="16"/>
      <c r="AM4" s="16"/>
      <c r="AN4" s="16"/>
      <c r="AO4" s="16"/>
      <c r="AP4" s="16"/>
      <c r="AQ4" s="16"/>
      <c r="AR4" s="16"/>
      <c r="AS4" s="16"/>
      <c r="AT4" s="16"/>
      <c r="AU4" s="16"/>
      <c r="AV4" s="16"/>
      <c r="AW4" s="16"/>
      <c r="AX4" s="16"/>
      <c r="AY4" s="16"/>
      <c r="AZ4" s="16"/>
      <c r="BA4" s="16"/>
      <c r="BB4" s="16"/>
      <c r="BC4" s="16"/>
      <c r="BD4" s="16"/>
      <c r="BE4" s="16"/>
      <c r="BF4" s="16"/>
      <c r="BG4" s="16"/>
    </row>
    <row r="5" spans="2:59" ht="15" thickTop="1" x14ac:dyDescent="0.35">
      <c r="B5" s="1" t="s">
        <v>27</v>
      </c>
      <c r="H5" s="80" t="s">
        <v>6</v>
      </c>
      <c r="I5" s="4"/>
      <c r="J5" s="4"/>
      <c r="K5" s="4"/>
      <c r="L5" s="4"/>
      <c r="M5" s="4"/>
      <c r="N5" s="4"/>
      <c r="O5" s="4"/>
      <c r="P5" s="4"/>
      <c r="Q5" s="4"/>
      <c r="R5" s="4"/>
      <c r="S5" s="4"/>
      <c r="T5" s="4"/>
      <c r="U5" s="4"/>
      <c r="V5" s="4"/>
      <c r="W5" s="4"/>
      <c r="X5" s="4"/>
      <c r="Y5" s="4"/>
      <c r="Z5" s="4"/>
      <c r="AA5" s="4"/>
      <c r="AB5" s="4"/>
      <c r="AC5" s="4"/>
      <c r="AD5" s="4"/>
      <c r="AE5" s="4"/>
      <c r="AF5" s="4"/>
      <c r="AI5" s="9" t="s">
        <v>6</v>
      </c>
      <c r="AJ5" s="4"/>
      <c r="AK5" s="4"/>
      <c r="AL5" s="4"/>
      <c r="AM5" s="4"/>
      <c r="AN5" s="4"/>
      <c r="AO5" s="4"/>
      <c r="AP5" s="4"/>
      <c r="AQ5" s="4"/>
      <c r="AR5" s="4"/>
      <c r="AS5" s="4"/>
      <c r="AT5" s="4"/>
      <c r="AU5" s="4"/>
      <c r="AV5" s="4"/>
      <c r="AW5" s="4"/>
      <c r="AX5" s="4"/>
      <c r="AY5" s="4"/>
      <c r="AZ5" s="4"/>
      <c r="BA5" s="4"/>
      <c r="BB5" s="4"/>
      <c r="BC5" s="4"/>
      <c r="BD5" s="4"/>
      <c r="BE5" s="4"/>
      <c r="BF5" s="4"/>
      <c r="BG5" s="4"/>
    </row>
    <row r="6" spans="2:59" x14ac:dyDescent="0.35">
      <c r="B6" t="s">
        <v>27</v>
      </c>
      <c r="C6" s="43">
        <v>0.05</v>
      </c>
      <c r="G6" s="41"/>
      <c r="H6" s="26">
        <v>1</v>
      </c>
      <c r="I6" s="26">
        <v>2</v>
      </c>
      <c r="J6" s="26">
        <v>3</v>
      </c>
      <c r="K6" s="26">
        <v>4</v>
      </c>
      <c r="L6" s="26">
        <v>5</v>
      </c>
      <c r="M6" s="26">
        <v>6</v>
      </c>
      <c r="N6" s="26">
        <v>7</v>
      </c>
      <c r="O6" s="26">
        <v>8</v>
      </c>
      <c r="P6" s="26">
        <v>9</v>
      </c>
      <c r="Q6" s="26">
        <v>10</v>
      </c>
      <c r="R6" s="26">
        <v>11</v>
      </c>
      <c r="S6" s="26">
        <v>12</v>
      </c>
      <c r="T6" s="26">
        <v>13</v>
      </c>
      <c r="U6" s="26">
        <v>14</v>
      </c>
      <c r="V6" s="26">
        <v>15</v>
      </c>
      <c r="W6" s="26">
        <v>16</v>
      </c>
      <c r="X6" s="26">
        <v>17</v>
      </c>
      <c r="Y6" s="26">
        <v>18</v>
      </c>
      <c r="Z6" s="26">
        <v>19</v>
      </c>
      <c r="AA6" s="26">
        <v>20</v>
      </c>
      <c r="AB6" s="26">
        <v>21</v>
      </c>
      <c r="AC6" s="26">
        <v>22</v>
      </c>
      <c r="AD6" s="26">
        <v>23</v>
      </c>
      <c r="AE6" s="26">
        <v>24</v>
      </c>
      <c r="AF6" s="26">
        <v>25</v>
      </c>
      <c r="AH6" s="41"/>
      <c r="AI6" s="38">
        <v>1</v>
      </c>
      <c r="AJ6" s="38">
        <v>2</v>
      </c>
      <c r="AK6" s="38">
        <v>3</v>
      </c>
      <c r="AL6" s="38">
        <v>4</v>
      </c>
      <c r="AM6" s="38">
        <v>5</v>
      </c>
      <c r="AN6" s="38">
        <v>6</v>
      </c>
      <c r="AO6" s="38">
        <v>7</v>
      </c>
      <c r="AP6" s="38">
        <v>8</v>
      </c>
      <c r="AQ6" s="38">
        <v>9</v>
      </c>
      <c r="AR6" s="38">
        <v>10</v>
      </c>
      <c r="AS6" s="38">
        <v>11</v>
      </c>
      <c r="AT6" s="38">
        <v>12</v>
      </c>
      <c r="AU6" s="38">
        <v>13</v>
      </c>
      <c r="AV6" s="38">
        <v>14</v>
      </c>
      <c r="AW6" s="38">
        <v>15</v>
      </c>
      <c r="AX6" s="38">
        <v>16</v>
      </c>
      <c r="AY6" s="38">
        <v>17</v>
      </c>
      <c r="AZ6" s="38">
        <v>18</v>
      </c>
      <c r="BA6" s="38">
        <v>19</v>
      </c>
      <c r="BB6" s="38">
        <v>20</v>
      </c>
      <c r="BC6" s="38">
        <v>21</v>
      </c>
      <c r="BD6" s="38">
        <v>22</v>
      </c>
      <c r="BE6" s="38">
        <v>23</v>
      </c>
      <c r="BF6" s="38">
        <v>24</v>
      </c>
      <c r="BG6" s="38">
        <v>25</v>
      </c>
    </row>
    <row r="7" spans="2:59" x14ac:dyDescent="0.35">
      <c r="B7" t="s">
        <v>43</v>
      </c>
      <c r="C7" s="43">
        <v>-0.05</v>
      </c>
      <c r="G7" s="47" t="s">
        <v>61</v>
      </c>
      <c r="AH7" s="1" t="s">
        <v>78</v>
      </c>
      <c r="AI7" s="35">
        <f ca="1">AVERAGE(DD60:DD158)</f>
        <v>107.84979396409182</v>
      </c>
      <c r="AJ7" s="35">
        <f t="shared" ref="AJ7:BG7" ca="1" si="0">AVERAGE(DE60:DE158)+AI7</f>
        <v>260.07856531932026</v>
      </c>
      <c r="AK7" s="35">
        <f t="shared" ca="1" si="0"/>
        <v>382.55024636398628</v>
      </c>
      <c r="AL7" s="35">
        <f t="shared" ca="1" si="0"/>
        <v>490.76415233368721</v>
      </c>
      <c r="AM7" s="35">
        <f t="shared" ca="1" si="0"/>
        <v>607.81126536469469</v>
      </c>
      <c r="AN7" s="35">
        <f t="shared" ca="1" si="0"/>
        <v>711.13054295702182</v>
      </c>
      <c r="AO7" s="35">
        <f t="shared" ca="1" si="0"/>
        <v>775.10874430543652</v>
      </c>
      <c r="AP7" s="35">
        <f t="shared" ca="1" si="0"/>
        <v>868.77526534087576</v>
      </c>
      <c r="AQ7" s="35">
        <f t="shared" ca="1" si="0"/>
        <v>980.00043402653273</v>
      </c>
      <c r="AR7" s="35">
        <f t="shared" ca="1" si="0"/>
        <v>1087.5179892882379</v>
      </c>
      <c r="AS7" s="35">
        <f t="shared" ca="1" si="0"/>
        <v>1173.8561470501738</v>
      </c>
      <c r="AT7" s="35">
        <f t="shared" ca="1" si="0"/>
        <v>1284.2354548403066</v>
      </c>
      <c r="AU7" s="35">
        <f t="shared" ca="1" si="0"/>
        <v>1332.2059966269535</v>
      </c>
      <c r="AV7" s="35">
        <f t="shared" ca="1" si="0"/>
        <v>1409.6127788828799</v>
      </c>
      <c r="AW7" s="35">
        <f t="shared" ca="1" si="0"/>
        <v>1487.0353154410941</v>
      </c>
      <c r="AX7" s="35">
        <f t="shared" ca="1" si="0"/>
        <v>1582.1563150160114</v>
      </c>
      <c r="AY7" s="35">
        <f t="shared" ca="1" si="0"/>
        <v>1658.4541672147993</v>
      </c>
      <c r="AZ7" s="35">
        <f t="shared" ca="1" si="0"/>
        <v>1724.0212178737406</v>
      </c>
      <c r="BA7" s="35">
        <f t="shared" ca="1" si="0"/>
        <v>1808.8740223812717</v>
      </c>
      <c r="BB7" s="35">
        <f t="shared" ca="1" si="0"/>
        <v>1863.3776688538578</v>
      </c>
      <c r="BC7" s="35">
        <f t="shared" ca="1" si="0"/>
        <v>1924.2780692099536</v>
      </c>
      <c r="BD7" s="35">
        <f t="shared" ca="1" si="0"/>
        <v>1995.4468410913551</v>
      </c>
      <c r="BE7" s="35">
        <f t="shared" ca="1" si="0"/>
        <v>2047.3683731167414</v>
      </c>
      <c r="BF7" s="35">
        <f t="shared" ca="1" si="0"/>
        <v>2111.6888781400926</v>
      </c>
      <c r="BG7" s="35">
        <f t="shared" ca="1" si="0"/>
        <v>2184.6948368519038</v>
      </c>
    </row>
    <row r="8" spans="2:59" x14ac:dyDescent="0.35">
      <c r="B8" s="12"/>
      <c r="D8" s="13"/>
      <c r="G8" t="s">
        <v>12</v>
      </c>
      <c r="H8" s="18"/>
      <c r="I8" s="18"/>
      <c r="J8" s="18"/>
      <c r="K8" s="18"/>
      <c r="L8" s="18"/>
      <c r="M8" s="18"/>
      <c r="N8" s="18"/>
      <c r="O8" s="18"/>
      <c r="P8" s="18"/>
      <c r="Q8" s="18"/>
      <c r="R8" s="18"/>
      <c r="S8" s="18"/>
      <c r="T8" s="18"/>
      <c r="U8" s="18"/>
      <c r="V8" s="18"/>
      <c r="W8" s="18"/>
      <c r="X8" s="18"/>
      <c r="Y8" s="18"/>
      <c r="Z8" s="18"/>
      <c r="AA8" s="18"/>
      <c r="AB8" s="18"/>
      <c r="AC8" s="18"/>
      <c r="AD8" s="18"/>
      <c r="AE8" s="18"/>
      <c r="AF8" s="18"/>
      <c r="AH8" s="1" t="s">
        <v>79</v>
      </c>
      <c r="AI8" s="35">
        <f ca="1">AVERAGE(ED60:ED158)</f>
        <v>267.89590569216648</v>
      </c>
      <c r="AJ8" s="35">
        <f t="shared" ref="AJ8:BG8" ca="1" si="1">AVERAGE(EE60:EE158)+AI8</f>
        <v>582.29960622810233</v>
      </c>
      <c r="AK8" s="35">
        <f t="shared" ca="1" si="1"/>
        <v>872.24471243497601</v>
      </c>
      <c r="AL8" s="35">
        <f t="shared" ca="1" si="1"/>
        <v>1147.341728785661</v>
      </c>
      <c r="AM8" s="35">
        <f t="shared" ca="1" si="1"/>
        <v>1419.0625104049509</v>
      </c>
      <c r="AN8" s="35">
        <f t="shared" ca="1" si="1"/>
        <v>1681.2286642076806</v>
      </c>
      <c r="AO8" s="35">
        <f t="shared" ca="1" si="1"/>
        <v>1927.2761033156864</v>
      </c>
      <c r="AP8" s="35">
        <f t="shared" ca="1" si="1"/>
        <v>2137.6311709072197</v>
      </c>
      <c r="AQ8" s="35">
        <f t="shared" ca="1" si="1"/>
        <v>2386.7746729222822</v>
      </c>
      <c r="AR8" s="35">
        <f t="shared" ca="1" si="1"/>
        <v>2625.3155543051839</v>
      </c>
      <c r="AS8" s="35">
        <f t="shared" ca="1" si="1"/>
        <v>2843.537298040028</v>
      </c>
      <c r="AT8" s="35">
        <f t="shared" ca="1" si="1"/>
        <v>3059.1158913860831</v>
      </c>
      <c r="AU8" s="35">
        <f t="shared" ca="1" si="1"/>
        <v>3248.0827434593589</v>
      </c>
      <c r="AV8" s="35">
        <f t="shared" ca="1" si="1"/>
        <v>3456.8472238907884</v>
      </c>
      <c r="AW8" s="35">
        <f t="shared" ca="1" si="1"/>
        <v>3651.4795028762537</v>
      </c>
      <c r="AX8" s="35">
        <f t="shared" ca="1" si="1"/>
        <v>3850.6592873778168</v>
      </c>
      <c r="AY8" s="35">
        <f t="shared" ca="1" si="1"/>
        <v>4024.490623487261</v>
      </c>
      <c r="AZ8" s="35">
        <f t="shared" ca="1" si="1"/>
        <v>4205.0176825771196</v>
      </c>
      <c r="BA8" s="35">
        <f t="shared" ca="1" si="1"/>
        <v>4386.9804266560504</v>
      </c>
      <c r="BB8" s="35">
        <f t="shared" ca="1" si="1"/>
        <v>4535.540430546077</v>
      </c>
      <c r="BC8" s="35">
        <f t="shared" ca="1" si="1"/>
        <v>4696.8957320933596</v>
      </c>
      <c r="BD8" s="35">
        <f t="shared" ca="1" si="1"/>
        <v>4866.7072256348629</v>
      </c>
      <c r="BE8" s="35">
        <f t="shared" ca="1" si="1"/>
        <v>5017.859392570158</v>
      </c>
      <c r="BF8" s="35">
        <f t="shared" ca="1" si="1"/>
        <v>5174.9245154682285</v>
      </c>
      <c r="BG8" s="35">
        <f t="shared" ca="1" si="1"/>
        <v>5344.381736001651</v>
      </c>
    </row>
    <row r="9" spans="2:59" x14ac:dyDescent="0.35">
      <c r="B9" s="41"/>
      <c r="C9" s="38" t="s">
        <v>34</v>
      </c>
      <c r="D9" s="38" t="s">
        <v>7</v>
      </c>
      <c r="E9" s="38" t="s">
        <v>35</v>
      </c>
      <c r="G9" t="s">
        <v>13</v>
      </c>
      <c r="H9" s="18"/>
      <c r="I9" s="18"/>
      <c r="J9" s="18"/>
      <c r="K9" s="18"/>
      <c r="L9" s="18"/>
      <c r="M9" s="18"/>
      <c r="N9" s="18"/>
      <c r="O9" s="18"/>
      <c r="P9" s="18"/>
      <c r="Q9" s="18"/>
      <c r="R9" s="18"/>
      <c r="S9" s="18"/>
      <c r="T9" s="18"/>
      <c r="U9" s="18"/>
      <c r="V9" s="18"/>
      <c r="W9" s="18"/>
      <c r="X9" s="18"/>
      <c r="Y9" s="18"/>
      <c r="Z9" s="18"/>
      <c r="AA9" s="18"/>
      <c r="AB9" s="18"/>
      <c r="AC9" s="18"/>
      <c r="AD9" s="18"/>
      <c r="AE9" s="18"/>
      <c r="AF9" s="18"/>
      <c r="AH9" s="1" t="s">
        <v>48</v>
      </c>
      <c r="AI9" s="19">
        <f t="shared" ref="AI9:BG9" si="2">IF(H$12="x",$E$25,0)+IF(H$13="x",$E$51,0)</f>
        <v>1500.1</v>
      </c>
      <c r="AJ9" s="19">
        <f t="shared" si="2"/>
        <v>0</v>
      </c>
      <c r="AK9" s="19">
        <f t="shared" si="2"/>
        <v>0</v>
      </c>
      <c r="AL9" s="19">
        <f t="shared" si="2"/>
        <v>0</v>
      </c>
      <c r="AM9" s="19">
        <f t="shared" si="2"/>
        <v>0</v>
      </c>
      <c r="AN9" s="19">
        <f t="shared" si="2"/>
        <v>0</v>
      </c>
      <c r="AO9" s="19">
        <f t="shared" si="2"/>
        <v>0</v>
      </c>
      <c r="AP9" s="19">
        <f t="shared" si="2"/>
        <v>0</v>
      </c>
      <c r="AQ9" s="19">
        <f t="shared" si="2"/>
        <v>0</v>
      </c>
      <c r="AR9" s="19">
        <f t="shared" si="2"/>
        <v>0</v>
      </c>
      <c r="AS9" s="19">
        <f t="shared" si="2"/>
        <v>0</v>
      </c>
      <c r="AT9" s="19">
        <f t="shared" si="2"/>
        <v>0</v>
      </c>
      <c r="AU9" s="19">
        <f t="shared" si="2"/>
        <v>0</v>
      </c>
      <c r="AV9" s="19">
        <f t="shared" si="2"/>
        <v>0</v>
      </c>
      <c r="AW9" s="19">
        <f t="shared" si="2"/>
        <v>0</v>
      </c>
      <c r="AX9" s="19">
        <f t="shared" si="2"/>
        <v>0</v>
      </c>
      <c r="AY9" s="19">
        <f t="shared" si="2"/>
        <v>0</v>
      </c>
      <c r="AZ9" s="19">
        <f t="shared" si="2"/>
        <v>0</v>
      </c>
      <c r="BA9" s="19">
        <f t="shared" si="2"/>
        <v>0</v>
      </c>
      <c r="BB9" s="19">
        <f t="shared" si="2"/>
        <v>0</v>
      </c>
      <c r="BC9" s="19">
        <f t="shared" si="2"/>
        <v>0</v>
      </c>
      <c r="BD9" s="19">
        <f t="shared" si="2"/>
        <v>0</v>
      </c>
      <c r="BE9" s="19">
        <f t="shared" si="2"/>
        <v>0</v>
      </c>
      <c r="BF9" s="19">
        <f t="shared" si="2"/>
        <v>0</v>
      </c>
      <c r="BG9" s="19">
        <f t="shared" si="2"/>
        <v>0</v>
      </c>
    </row>
    <row r="10" spans="2:59" x14ac:dyDescent="0.35">
      <c r="B10" s="1" t="s">
        <v>0</v>
      </c>
      <c r="C10" s="31"/>
      <c r="D10" s="31"/>
      <c r="E10" s="32"/>
      <c r="G10" t="s">
        <v>16</v>
      </c>
      <c r="H10" s="18"/>
      <c r="I10" s="18"/>
      <c r="J10" s="18"/>
      <c r="K10" s="18"/>
      <c r="L10" s="18"/>
      <c r="M10" s="18"/>
      <c r="N10" s="18"/>
      <c r="O10" s="18"/>
      <c r="P10" s="18"/>
      <c r="Q10" s="18"/>
      <c r="R10" s="18"/>
      <c r="S10" s="18"/>
      <c r="T10" s="18"/>
      <c r="U10" s="18"/>
      <c r="V10" s="18"/>
      <c r="W10" s="18"/>
      <c r="X10" s="18"/>
      <c r="Y10" s="18"/>
      <c r="Z10" s="18"/>
      <c r="AA10" s="18"/>
      <c r="AB10" s="18"/>
      <c r="AC10" s="18"/>
      <c r="AD10" s="18"/>
      <c r="AE10" s="18"/>
      <c r="AF10" s="18"/>
      <c r="AH10" s="47" t="s">
        <v>59</v>
      </c>
      <c r="AI10" s="54">
        <f ca="1">AI8-AI7-AI9</f>
        <v>-1340.0538882719252</v>
      </c>
      <c r="AJ10" s="54">
        <f ca="1">AI10+(AJ8-AI8)-(AJ7-AI7)-AJ9</f>
        <v>-1177.8789590912177</v>
      </c>
      <c r="AK10" s="54">
        <f t="shared" ref="AK10:BG10" ca="1" si="3">AJ10+(AK8-AJ8)-(AK7-AJ7)-AK9</f>
        <v>-1010.4055339290101</v>
      </c>
      <c r="AL10" s="54">
        <f t="shared" ca="1" si="3"/>
        <v>-843.52242354802604</v>
      </c>
      <c r="AM10" s="54">
        <f t="shared" ca="1" si="3"/>
        <v>-688.84875495974359</v>
      </c>
      <c r="AN10" s="54">
        <f t="shared" ca="1" si="3"/>
        <v>-530.00187874934102</v>
      </c>
      <c r="AO10" s="54">
        <f t="shared" ca="1" si="3"/>
        <v>-347.93264098974987</v>
      </c>
      <c r="AP10" s="54">
        <f t="shared" ca="1" si="3"/>
        <v>-231.24409443365585</v>
      </c>
      <c r="AQ10" s="54">
        <f t="shared" ca="1" si="3"/>
        <v>-93.325761104250319</v>
      </c>
      <c r="AR10" s="54">
        <f t="shared" ca="1" si="3"/>
        <v>37.697565016946214</v>
      </c>
      <c r="AS10" s="54">
        <f t="shared" ca="1" si="3"/>
        <v>169.58115098985434</v>
      </c>
      <c r="AT10" s="54">
        <f t="shared" ca="1" si="3"/>
        <v>274.78043654577675</v>
      </c>
      <c r="AU10" s="54">
        <f t="shared" ca="1" si="3"/>
        <v>415.77674683240559</v>
      </c>
      <c r="AV10" s="54">
        <f t="shared" ca="1" si="3"/>
        <v>547.13444500790877</v>
      </c>
      <c r="AW10" s="54">
        <f t="shared" ca="1" si="3"/>
        <v>664.34418743515982</v>
      </c>
      <c r="AX10" s="54">
        <f t="shared" ca="1" si="3"/>
        <v>768.40297236180561</v>
      </c>
      <c r="AY10" s="54">
        <f t="shared" ca="1" si="3"/>
        <v>865.9364562724619</v>
      </c>
      <c r="AZ10" s="54">
        <f t="shared" ca="1" si="3"/>
        <v>980.89646470337902</v>
      </c>
      <c r="BA10" s="54">
        <f t="shared" ca="1" si="3"/>
        <v>1078.0064042747788</v>
      </c>
      <c r="BB10" s="54">
        <f t="shared" ca="1" si="3"/>
        <v>1172.0627616922193</v>
      </c>
      <c r="BC10" s="54">
        <f t="shared" ca="1" si="3"/>
        <v>1272.517662883406</v>
      </c>
      <c r="BD10" s="54">
        <f t="shared" ca="1" si="3"/>
        <v>1371.1603845435079</v>
      </c>
      <c r="BE10" s="54">
        <f t="shared" ca="1" si="3"/>
        <v>1470.3910194534167</v>
      </c>
      <c r="BF10" s="54">
        <f t="shared" ca="1" si="3"/>
        <v>1563.135637328136</v>
      </c>
      <c r="BG10" s="54">
        <f t="shared" ca="1" si="3"/>
        <v>1659.5868991497473</v>
      </c>
    </row>
    <row r="11" spans="2:59" x14ac:dyDescent="0.35">
      <c r="B11" s="6"/>
      <c r="C11" s="24"/>
      <c r="D11" s="23"/>
      <c r="E11" s="23"/>
      <c r="G11" t="s">
        <v>60</v>
      </c>
      <c r="H11" s="18"/>
      <c r="I11" s="18"/>
      <c r="J11" s="18"/>
      <c r="K11" s="18"/>
      <c r="L11" s="18"/>
      <c r="M11" s="18"/>
      <c r="N11" s="18"/>
      <c r="O11" s="18"/>
      <c r="P11" s="18"/>
      <c r="Q11" s="18"/>
      <c r="R11" s="18"/>
      <c r="S11" s="18"/>
      <c r="T11" s="18"/>
      <c r="U11" s="18"/>
      <c r="V11" s="18"/>
      <c r="W11" s="18"/>
      <c r="X11" s="18"/>
      <c r="Y11" s="18"/>
      <c r="Z11" s="18"/>
      <c r="AA11" s="18"/>
      <c r="AB11" s="18"/>
      <c r="AC11" s="18"/>
      <c r="AD11" s="18"/>
      <c r="AE11" s="18"/>
      <c r="AF11" s="18"/>
      <c r="AH11" s="6"/>
      <c r="AI11" s="6"/>
      <c r="AJ11" s="5"/>
      <c r="AK11" s="5"/>
      <c r="AL11" s="5"/>
      <c r="AM11" s="5"/>
      <c r="AN11" s="5"/>
      <c r="AO11" s="5"/>
      <c r="AP11" s="5"/>
      <c r="AQ11" s="5"/>
      <c r="AR11" s="5"/>
      <c r="AS11" s="5"/>
      <c r="AT11" s="5"/>
      <c r="AU11" s="5"/>
      <c r="AV11" s="5"/>
      <c r="AW11" s="5"/>
      <c r="AX11" s="5"/>
      <c r="AY11" s="5"/>
    </row>
    <row r="12" spans="2:59" ht="15" thickBot="1" x14ac:dyDescent="0.4">
      <c r="B12" s="6"/>
      <c r="C12" s="24"/>
      <c r="D12" s="23"/>
      <c r="E12" s="23"/>
      <c r="G12" t="s">
        <v>14</v>
      </c>
      <c r="H12" s="18"/>
      <c r="I12" s="18"/>
      <c r="J12" s="18"/>
      <c r="K12" s="18"/>
      <c r="L12" s="18"/>
      <c r="M12" s="18"/>
      <c r="N12" s="18"/>
      <c r="O12" s="18"/>
      <c r="P12" s="18"/>
      <c r="Q12" s="18"/>
      <c r="R12" s="18"/>
      <c r="S12" s="18"/>
      <c r="T12" s="18"/>
      <c r="U12" s="18"/>
      <c r="V12" s="18"/>
      <c r="W12" s="18"/>
      <c r="X12" s="18"/>
      <c r="Y12" s="18"/>
      <c r="Z12" s="18"/>
      <c r="AA12" s="18"/>
      <c r="AB12" s="18"/>
      <c r="AC12" s="18"/>
      <c r="AD12" s="18"/>
      <c r="AE12" s="18"/>
      <c r="AF12" s="18"/>
      <c r="AH12" s="57" t="s">
        <v>101</v>
      </c>
      <c r="AI12" s="100">
        <f ca="1">COUNTIF(HE60:HE159,"&gt;0")/COUNT(HE60:HE159)</f>
        <v>0</v>
      </c>
      <c r="AJ12" s="100">
        <f t="shared" ref="AJ12:BG12" ca="1" si="4">COUNTIF(HF60:HF159,"&gt;0")/COUNT(HF60:HF159)</f>
        <v>0.01</v>
      </c>
      <c r="AK12" s="100">
        <f t="shared" ca="1" si="4"/>
        <v>0.24</v>
      </c>
      <c r="AL12" s="100">
        <f t="shared" ca="1" si="4"/>
        <v>0.43</v>
      </c>
      <c r="AM12" s="100">
        <f t="shared" ca="1" si="4"/>
        <v>0.69</v>
      </c>
      <c r="AN12" s="100">
        <f t="shared" ca="1" si="4"/>
        <v>0.95</v>
      </c>
      <c r="AO12" s="100">
        <f t="shared" ca="1" si="4"/>
        <v>0.99</v>
      </c>
      <c r="AP12" s="100">
        <f t="shared" ca="1" si="4"/>
        <v>1</v>
      </c>
      <c r="AQ12" s="100">
        <f t="shared" ca="1" si="4"/>
        <v>1</v>
      </c>
      <c r="AR12" s="100">
        <f t="shared" ca="1" si="4"/>
        <v>1</v>
      </c>
      <c r="AS12" s="100">
        <f t="shared" ca="1" si="4"/>
        <v>1</v>
      </c>
      <c r="AT12" s="100">
        <f t="shared" ca="1" si="4"/>
        <v>1</v>
      </c>
      <c r="AU12" s="100">
        <f t="shared" ca="1" si="4"/>
        <v>1</v>
      </c>
      <c r="AV12" s="100">
        <f t="shared" ca="1" si="4"/>
        <v>1</v>
      </c>
      <c r="AW12" s="100">
        <f t="shared" ca="1" si="4"/>
        <v>1</v>
      </c>
      <c r="AX12" s="100">
        <f t="shared" ca="1" si="4"/>
        <v>1</v>
      </c>
      <c r="AY12" s="100">
        <f t="shared" ca="1" si="4"/>
        <v>1</v>
      </c>
      <c r="AZ12" s="100">
        <f t="shared" ca="1" si="4"/>
        <v>1</v>
      </c>
      <c r="BA12" s="100">
        <f t="shared" ca="1" si="4"/>
        <v>1</v>
      </c>
      <c r="BB12" s="100">
        <f t="shared" ca="1" si="4"/>
        <v>1</v>
      </c>
      <c r="BC12" s="100">
        <f t="shared" ca="1" si="4"/>
        <v>1</v>
      </c>
      <c r="BD12" s="100">
        <f t="shared" ca="1" si="4"/>
        <v>1</v>
      </c>
      <c r="BE12" s="100">
        <f t="shared" ca="1" si="4"/>
        <v>1</v>
      </c>
      <c r="BF12" s="100">
        <f t="shared" ca="1" si="4"/>
        <v>1</v>
      </c>
      <c r="BG12" s="100">
        <f t="shared" ca="1" si="4"/>
        <v>1</v>
      </c>
    </row>
    <row r="13" spans="2:59" ht="15" thickTop="1" x14ac:dyDescent="0.35">
      <c r="B13" s="55"/>
      <c r="C13" s="26"/>
      <c r="D13" s="39"/>
      <c r="E13" s="26"/>
      <c r="G13" s="50" t="s">
        <v>58</v>
      </c>
      <c r="H13" s="18" t="s">
        <v>38</v>
      </c>
      <c r="I13" s="18"/>
      <c r="J13" s="18"/>
      <c r="K13" s="18"/>
      <c r="L13" s="18"/>
      <c r="M13" s="18"/>
      <c r="N13" s="18"/>
      <c r="O13" s="18"/>
      <c r="P13" s="18"/>
      <c r="Q13" s="18"/>
      <c r="R13" s="18"/>
      <c r="S13" s="18"/>
      <c r="T13" s="18"/>
      <c r="U13" s="18"/>
      <c r="V13" s="18"/>
      <c r="W13" s="18"/>
      <c r="X13" s="18"/>
      <c r="Y13" s="18"/>
      <c r="Z13" s="18"/>
      <c r="AA13" s="18"/>
      <c r="AB13" s="18"/>
      <c r="AC13" s="18"/>
      <c r="AD13" s="18"/>
      <c r="AE13" s="18"/>
      <c r="AF13" s="18"/>
    </row>
    <row r="14" spans="2:59" x14ac:dyDescent="0.35">
      <c r="B14" s="6" t="s">
        <v>2</v>
      </c>
      <c r="C14" s="23"/>
      <c r="D14" s="23"/>
      <c r="E14" s="23">
        <f>SUM(E4:E13)</f>
        <v>0</v>
      </c>
      <c r="G14" s="6"/>
      <c r="H14" s="14"/>
      <c r="I14" s="14"/>
      <c r="J14" s="14"/>
      <c r="K14" s="14"/>
      <c r="L14" s="14"/>
      <c r="M14" s="14"/>
      <c r="N14" s="14"/>
      <c r="O14" s="14"/>
      <c r="P14" s="14"/>
      <c r="Q14" s="14"/>
      <c r="R14" s="14"/>
      <c r="S14" s="14"/>
      <c r="T14" s="14"/>
      <c r="U14" s="14"/>
      <c r="V14" s="14"/>
      <c r="W14" s="14"/>
      <c r="X14" s="14"/>
      <c r="Y14" s="14"/>
      <c r="Z14" s="14"/>
      <c r="AA14" s="14"/>
      <c r="AB14" s="14"/>
      <c r="AC14" s="14"/>
      <c r="AD14" s="14"/>
      <c r="AE14" s="14"/>
      <c r="AF14" s="14"/>
    </row>
    <row r="15" spans="2:59" ht="15" thickBot="1" x14ac:dyDescent="0.4">
      <c r="B15" s="4"/>
      <c r="C15" s="4"/>
      <c r="D15" s="4"/>
      <c r="E15" s="4"/>
      <c r="G15" s="58" t="s">
        <v>42</v>
      </c>
      <c r="H15" s="59">
        <v>0.03</v>
      </c>
      <c r="I15" s="62"/>
      <c r="J15" s="62"/>
      <c r="K15" s="62"/>
      <c r="L15" s="62"/>
      <c r="M15" s="62"/>
      <c r="N15" s="62"/>
      <c r="O15" s="62"/>
      <c r="P15" s="62"/>
      <c r="Q15" s="62"/>
      <c r="R15" s="62"/>
      <c r="S15" s="62"/>
      <c r="T15" s="62"/>
      <c r="U15" s="62"/>
      <c r="V15" s="62"/>
      <c r="W15" s="62"/>
      <c r="X15" s="62"/>
      <c r="Y15" s="62"/>
      <c r="Z15" s="62"/>
      <c r="AA15" s="62"/>
      <c r="AB15" s="62"/>
      <c r="AC15" s="62"/>
      <c r="AD15" s="62"/>
      <c r="AE15" s="62"/>
      <c r="AF15" s="62"/>
    </row>
    <row r="16" spans="2:59" ht="15" thickTop="1" x14ac:dyDescent="0.35">
      <c r="B16" s="1" t="s">
        <v>9</v>
      </c>
      <c r="C16" s="31"/>
      <c r="D16" s="31"/>
      <c r="E16" s="32"/>
    </row>
    <row r="17" spans="2:60" x14ac:dyDescent="0.35">
      <c r="B17" s="6" t="s">
        <v>47</v>
      </c>
      <c r="C17" s="27"/>
      <c r="D17" s="19"/>
      <c r="E17" s="28">
        <v>85</v>
      </c>
      <c r="G17" s="6"/>
      <c r="H17" s="6"/>
      <c r="I17" s="6"/>
      <c r="J17" s="6"/>
      <c r="K17" s="6"/>
      <c r="L17" s="6"/>
      <c r="M17" s="6"/>
      <c r="N17" s="6"/>
      <c r="O17" s="6"/>
      <c r="P17" s="6"/>
      <c r="Q17" s="6"/>
      <c r="R17" s="6"/>
      <c r="S17" s="6"/>
      <c r="T17" s="6"/>
      <c r="U17" s="6"/>
      <c r="V17" s="6"/>
      <c r="W17" s="6"/>
      <c r="X17" s="6"/>
      <c r="Y17" s="6"/>
      <c r="Z17" s="6"/>
      <c r="AA17" s="6"/>
      <c r="AB17" s="6"/>
      <c r="AC17" s="6"/>
      <c r="AD17" s="6"/>
      <c r="AE17" s="6"/>
      <c r="AF17" s="6"/>
    </row>
    <row r="18" spans="2:60" ht="16" thickBot="1" x14ac:dyDescent="0.4">
      <c r="B18" s="12"/>
      <c r="C18" s="27"/>
      <c r="D18" s="19"/>
      <c r="E18" s="19"/>
      <c r="G18" s="56" t="s">
        <v>37</v>
      </c>
      <c r="H18" s="16"/>
      <c r="I18" s="16"/>
      <c r="J18" s="16"/>
      <c r="K18" s="16"/>
      <c r="L18" s="16"/>
      <c r="M18" s="16"/>
      <c r="N18" s="16"/>
      <c r="O18" s="16"/>
      <c r="P18" s="16"/>
      <c r="Q18" s="16"/>
      <c r="R18" s="16"/>
      <c r="S18" s="16"/>
      <c r="T18" s="16"/>
      <c r="U18" s="16"/>
      <c r="V18" s="16"/>
      <c r="W18" s="16"/>
      <c r="X18" s="16"/>
      <c r="Y18" s="16"/>
      <c r="Z18" s="16"/>
      <c r="AA18" s="16"/>
      <c r="AB18" s="16"/>
      <c r="AC18" s="16"/>
      <c r="AD18" s="16"/>
      <c r="AE18" s="16"/>
      <c r="AF18" s="16"/>
    </row>
    <row r="19" spans="2:60" ht="15" thickTop="1" x14ac:dyDescent="0.35">
      <c r="B19" s="6"/>
      <c r="C19" s="27"/>
      <c r="D19" s="19"/>
      <c r="E19" s="19"/>
      <c r="H19" s="80" t="s">
        <v>6</v>
      </c>
      <c r="I19" s="4"/>
      <c r="J19" s="4"/>
      <c r="K19" s="4"/>
      <c r="L19" s="4"/>
      <c r="M19" s="4"/>
      <c r="N19" s="4"/>
      <c r="O19" s="4"/>
      <c r="P19" s="4"/>
      <c r="Q19" s="4"/>
      <c r="R19" s="9"/>
      <c r="S19" s="4"/>
      <c r="T19" s="4"/>
      <c r="U19" s="4"/>
      <c r="V19" s="4"/>
      <c r="W19" s="4"/>
      <c r="X19" s="4"/>
      <c r="Y19" s="4"/>
      <c r="Z19" s="4"/>
      <c r="AA19" s="4"/>
      <c r="AB19" s="9"/>
      <c r="AC19" s="4"/>
      <c r="AD19" s="4"/>
      <c r="AE19" s="4"/>
      <c r="AF19" s="4"/>
      <c r="BH19" s="5"/>
    </row>
    <row r="20" spans="2:60" x14ac:dyDescent="0.35">
      <c r="C20" s="19"/>
      <c r="D20" s="19"/>
      <c r="E20" s="19"/>
      <c r="G20" s="41"/>
      <c r="H20" s="38">
        <v>1</v>
      </c>
      <c r="I20" s="38">
        <v>2</v>
      </c>
      <c r="J20" s="38">
        <v>3</v>
      </c>
      <c r="K20" s="38">
        <v>4</v>
      </c>
      <c r="L20" s="38">
        <v>5</v>
      </c>
      <c r="M20" s="38">
        <v>6</v>
      </c>
      <c r="N20" s="38">
        <v>7</v>
      </c>
      <c r="O20" s="38">
        <v>8</v>
      </c>
      <c r="P20" s="38">
        <v>9</v>
      </c>
      <c r="Q20" s="38">
        <v>10</v>
      </c>
      <c r="R20" s="38">
        <v>11</v>
      </c>
      <c r="S20" s="38">
        <v>12</v>
      </c>
      <c r="T20" s="38">
        <v>13</v>
      </c>
      <c r="U20" s="38">
        <v>14</v>
      </c>
      <c r="V20" s="38">
        <v>15</v>
      </c>
      <c r="W20" s="38">
        <v>16</v>
      </c>
      <c r="X20" s="38">
        <v>17</v>
      </c>
      <c r="Y20" s="38">
        <v>18</v>
      </c>
      <c r="Z20" s="38">
        <v>19</v>
      </c>
      <c r="AA20" s="38">
        <v>20</v>
      </c>
      <c r="AB20" s="38">
        <v>21</v>
      </c>
      <c r="AC20" s="38">
        <v>22</v>
      </c>
      <c r="AD20" s="38">
        <v>23</v>
      </c>
      <c r="AE20" s="38">
        <v>24</v>
      </c>
      <c r="AF20" s="38">
        <v>25</v>
      </c>
      <c r="AH20" s="1"/>
    </row>
    <row r="21" spans="2:60" x14ac:dyDescent="0.35">
      <c r="B21" s="6"/>
      <c r="C21" s="23"/>
      <c r="D21" s="23"/>
      <c r="E21" s="23"/>
      <c r="G21" s="40" t="s">
        <v>27</v>
      </c>
    </row>
    <row r="22" spans="2:60" x14ac:dyDescent="0.35">
      <c r="C22" s="19"/>
      <c r="D22" s="19"/>
      <c r="E22" s="19"/>
      <c r="G22" t="s">
        <v>12</v>
      </c>
      <c r="H22" s="20">
        <f>IF(H$20&lt;Toimenpiteet!$C$10,Toimenpiteet!$C$8*100/Toimenpiteet!$C$10*H$20,Toimenpiteet!$C$8*100/Toimenpiteet!$C$10*Toimenpiteet!$C$10)</f>
        <v>0</v>
      </c>
      <c r="I22" s="20">
        <f>IF(I$20&lt;Toimenpiteet!$C$10,Toimenpiteet!$C$8*100/Toimenpiteet!$C$10*I$20,Toimenpiteet!$C$8*100/Toimenpiteet!$C$10*Toimenpiteet!$C$10)</f>
        <v>0</v>
      </c>
      <c r="J22" s="20">
        <f>IF(J$20&lt;Toimenpiteet!$C$10,Toimenpiteet!$C$8*100/Toimenpiteet!$C$10*J$20,Toimenpiteet!$C$8*100/Toimenpiteet!$C$10*Toimenpiteet!$C$10)</f>
        <v>0</v>
      </c>
      <c r="K22" s="20">
        <f>IF(K$20&lt;Toimenpiteet!$C$10,Toimenpiteet!$C$8*100/Toimenpiteet!$C$10*K$20,Toimenpiteet!$C$8*100/Toimenpiteet!$C$10*Toimenpiteet!$C$10)</f>
        <v>0</v>
      </c>
      <c r="L22" s="20">
        <f>IF(L$20&lt;Toimenpiteet!$C$10,Toimenpiteet!$C$8*100/Toimenpiteet!$C$10*L$20,Toimenpiteet!$C$8*100/Toimenpiteet!$C$10*Toimenpiteet!$C$10)</f>
        <v>0</v>
      </c>
      <c r="M22" s="20">
        <f>IF(M$20&lt;Toimenpiteet!$C$10,Toimenpiteet!$C$8*100/Toimenpiteet!$C$10*M$20,Toimenpiteet!$C$8*100/Toimenpiteet!$C$10*Toimenpiteet!$C$10)</f>
        <v>0</v>
      </c>
      <c r="N22" s="20">
        <f>IF(N$20&lt;Toimenpiteet!$C$10,Toimenpiteet!$C$8*100/Toimenpiteet!$C$10*N$20,Toimenpiteet!$C$8*100/Toimenpiteet!$C$10*Toimenpiteet!$C$10)</f>
        <v>0</v>
      </c>
      <c r="O22" s="20">
        <f>IF(O$20&lt;Toimenpiteet!$C$10,Toimenpiteet!$C$8*100/Toimenpiteet!$C$10*O$20,Toimenpiteet!$C$8*100/Toimenpiteet!$C$10*Toimenpiteet!$C$10)</f>
        <v>0</v>
      </c>
      <c r="P22" s="20">
        <f>IF(P$20&lt;Toimenpiteet!$C$10,Toimenpiteet!$C$8*100/Toimenpiteet!$C$10*P$20,Toimenpiteet!$C$8*100/Toimenpiteet!$C$10*Toimenpiteet!$C$10)</f>
        <v>0</v>
      </c>
      <c r="Q22" s="20">
        <f>IF(Q$20&lt;Toimenpiteet!$C$10,Toimenpiteet!$C$8*100/Toimenpiteet!$C$10*Q$20,Toimenpiteet!$C$8*100/Toimenpiteet!$C$10*Toimenpiteet!$C$10)</f>
        <v>0</v>
      </c>
      <c r="R22" s="20">
        <f>IF(R$20&lt;Toimenpiteet!$C$10,Toimenpiteet!$C$8*100/Toimenpiteet!$C$10*R$20,Toimenpiteet!$C$8*100/Toimenpiteet!$C$10*Toimenpiteet!$C$10)</f>
        <v>0</v>
      </c>
      <c r="S22" s="20">
        <f>IF(S$20&lt;Toimenpiteet!$C$10,Toimenpiteet!$C$8*100/Toimenpiteet!$C$10*S$20,Toimenpiteet!$C$8*100/Toimenpiteet!$C$10*Toimenpiteet!$C$10)</f>
        <v>0</v>
      </c>
      <c r="T22" s="20">
        <f>IF(T$20&lt;Toimenpiteet!$C$10,Toimenpiteet!$C$8*100/Toimenpiteet!$C$10*T$20,Toimenpiteet!$C$8*100/Toimenpiteet!$C$10*Toimenpiteet!$C$10)</f>
        <v>0</v>
      </c>
      <c r="U22" s="20">
        <f>IF(U$20&lt;Toimenpiteet!$C$10,Toimenpiteet!$C$8*100/Toimenpiteet!$C$10*U$20,Toimenpiteet!$C$8*100/Toimenpiteet!$C$10*Toimenpiteet!$C$10)</f>
        <v>0</v>
      </c>
      <c r="V22" s="20">
        <f>IF(V$20&lt;Toimenpiteet!$C$10,Toimenpiteet!$C$8*100/Toimenpiteet!$C$10*V$20,Toimenpiteet!$C$8*100/Toimenpiteet!$C$10*Toimenpiteet!$C$10)</f>
        <v>0</v>
      </c>
      <c r="W22" s="20">
        <f>IF(W$20&lt;Toimenpiteet!$C$10,Toimenpiteet!$C$8*100/Toimenpiteet!$C$10*W$20,Toimenpiteet!$C$8*100/Toimenpiteet!$C$10*Toimenpiteet!$C$10)</f>
        <v>0</v>
      </c>
      <c r="X22" s="20">
        <f>IF(X$20&lt;Toimenpiteet!$C$10,Toimenpiteet!$C$8*100/Toimenpiteet!$C$10*X$20,Toimenpiteet!$C$8*100/Toimenpiteet!$C$10*Toimenpiteet!$C$10)</f>
        <v>0</v>
      </c>
      <c r="Y22" s="20">
        <f>IF(Y$20&lt;Toimenpiteet!$C$10,Toimenpiteet!$C$8*100/Toimenpiteet!$C$10*Y$20,Toimenpiteet!$C$8*100/Toimenpiteet!$C$10*Toimenpiteet!$C$10)</f>
        <v>0</v>
      </c>
      <c r="Z22" s="20">
        <f>IF(Z$20&lt;Toimenpiteet!$C$10,Toimenpiteet!$C$8*100/Toimenpiteet!$C$10*Z$20,Toimenpiteet!$C$8*100/Toimenpiteet!$C$10*Toimenpiteet!$C$10)</f>
        <v>0</v>
      </c>
      <c r="AA22" s="20">
        <f>IF(AA$20&lt;Toimenpiteet!$C$10,Toimenpiteet!$C$8*100/Toimenpiteet!$C$10*AA$20,Toimenpiteet!$C$8*100/Toimenpiteet!$C$10*Toimenpiteet!$C$10)</f>
        <v>0</v>
      </c>
      <c r="AB22" s="20">
        <f>IF(AB$20&lt;Toimenpiteet!$C$10,Toimenpiteet!$C$8*100/Toimenpiteet!$C$10*AB$20,Toimenpiteet!$C$8*100/Toimenpiteet!$C$10*Toimenpiteet!$C$10)</f>
        <v>0</v>
      </c>
      <c r="AC22" s="20">
        <f>IF(AC$20&lt;Toimenpiteet!$C$10,Toimenpiteet!$C$8*100/Toimenpiteet!$C$10*AC$20,Toimenpiteet!$C$8*100/Toimenpiteet!$C$10*Toimenpiteet!$C$10)</f>
        <v>0</v>
      </c>
      <c r="AD22" s="20">
        <f>IF(AD$20&lt;Toimenpiteet!$C$10,Toimenpiteet!$C$8*100/Toimenpiteet!$C$10*AD$20,Toimenpiteet!$C$8*100/Toimenpiteet!$C$10*Toimenpiteet!$C$10)</f>
        <v>0</v>
      </c>
      <c r="AE22" s="20">
        <f>IF(AE$20&lt;Toimenpiteet!$C$10,Toimenpiteet!$C$8*100/Toimenpiteet!$C$10*AE$20,Toimenpiteet!$C$8*100/Toimenpiteet!$C$10*Toimenpiteet!$C$10)</f>
        <v>0</v>
      </c>
      <c r="AF22" s="20">
        <f>IF(AF$20&lt;Toimenpiteet!$C$10,Toimenpiteet!$C$8*100/Toimenpiteet!$C$10*AF$20,Toimenpiteet!$C$8*100/Toimenpiteet!$C$10*Toimenpiteet!$C$10)</f>
        <v>0</v>
      </c>
    </row>
    <row r="23" spans="2:60" x14ac:dyDescent="0.35">
      <c r="B23" s="14" t="s">
        <v>2</v>
      </c>
      <c r="C23" s="46"/>
      <c r="D23" s="46"/>
      <c r="E23" s="46">
        <f>SUM(E17:E22)</f>
        <v>85</v>
      </c>
      <c r="H23" s="20">
        <f>IF(COUNTIF($H$8:H8,"x")=0,0,_xlfn.XLOOKUP(COUNTIF($H$8:H8,"x"),$H$20:$AF$20,$H$22:$AF$22))</f>
        <v>0</v>
      </c>
      <c r="I23" s="20">
        <f>IF(COUNTIF($H$8:I8,"x")=0,0,_xlfn.XLOOKUP(COUNTIF($H$8:I8,"x"),$H$20:$AF$20,$H$22:$AF$22))</f>
        <v>0</v>
      </c>
      <c r="J23" s="20">
        <f>IF(COUNTIF($H$8:J8,"x")=0,0,_xlfn.XLOOKUP(COUNTIF($H$8:J8,"x"),$H$20:$AF$20,$H$22:$AF$22))</f>
        <v>0</v>
      </c>
      <c r="K23" s="20">
        <f>IF(COUNTIF($H$8:K8,"x")=0,0,_xlfn.XLOOKUP(COUNTIF($H$8:K8,"x"),$H$20:$AF$20,$H$22:$AF$22))</f>
        <v>0</v>
      </c>
      <c r="L23" s="20">
        <f>IF(COUNTIF($H$8:L8,"x")=0,0,_xlfn.XLOOKUP(COUNTIF($H$8:L8,"x"),$H$20:$AF$20,$H$22:$AF$22))</f>
        <v>0</v>
      </c>
      <c r="M23" s="20">
        <f>IF(COUNTIF($H$8:M8,"x")=0,0,_xlfn.XLOOKUP(COUNTIF($H$8:M8,"x"),$H$20:$AF$20,$H$22:$AF$22))</f>
        <v>0</v>
      </c>
      <c r="N23" s="20">
        <f>IF(COUNTIF($H$8:N8,"x")=0,0,_xlfn.XLOOKUP(COUNTIF($H$8:N8,"x"),$H$20:$AF$20,$H$22:$AF$22))</f>
        <v>0</v>
      </c>
      <c r="O23" s="20">
        <f>IF(COUNTIF($H$8:O8,"x")=0,0,_xlfn.XLOOKUP(COUNTIF($H$8:O8,"x"),$H$20:$AF$20,$H$22:$AF$22))</f>
        <v>0</v>
      </c>
      <c r="P23" s="20">
        <f>IF(COUNTIF($H$8:P8,"x")=0,0,_xlfn.XLOOKUP(COUNTIF($H$8:P8,"x"),$H$20:$AF$20,$H$22:$AF$22))</f>
        <v>0</v>
      </c>
      <c r="Q23" s="20">
        <f>IF(COUNTIF($H$8:Q8,"x")=0,0,_xlfn.XLOOKUP(COUNTIF($H$8:Q8,"x"),$H$20:$AF$20,$H$22:$AF$22))</f>
        <v>0</v>
      </c>
      <c r="R23" s="20">
        <f>IF(COUNTIF($H$8:R8,"x")=0,0,_xlfn.XLOOKUP(COUNTIF($H$8:R8,"x"),$H$20:$AF$20,$H$22:$AF$22))</f>
        <v>0</v>
      </c>
      <c r="S23" s="20">
        <f>IF(COUNTIF($H$8:S8,"x")=0,0,_xlfn.XLOOKUP(COUNTIF($H$8:S8,"x"),$H$20:$AF$20,$H$22:$AF$22))</f>
        <v>0</v>
      </c>
      <c r="T23" s="20">
        <f>IF(COUNTIF($H$8:T8,"x")=0,0,_xlfn.XLOOKUP(COUNTIF($H$8:T8,"x"),$H$20:$AF$20,$H$22:$AF$22))</f>
        <v>0</v>
      </c>
      <c r="U23" s="20">
        <f>IF(COUNTIF($H$8:U8,"x")=0,0,_xlfn.XLOOKUP(COUNTIF($H$8:U8,"x"),$H$20:$AF$20,$H$22:$AF$22))</f>
        <v>0</v>
      </c>
      <c r="V23" s="20">
        <f>IF(COUNTIF($H$8:V8,"x")=0,0,_xlfn.XLOOKUP(COUNTIF($H$8:V8,"x"),$H$20:$AF$20,$H$22:$AF$22))</f>
        <v>0</v>
      </c>
      <c r="W23" s="20">
        <f>IF(COUNTIF($H$8:W8,"x")=0,0,_xlfn.XLOOKUP(COUNTIF($H$8:W8,"x"),$H$20:$AF$20,$H$22:$AF$22))</f>
        <v>0</v>
      </c>
      <c r="X23" s="20">
        <f>IF(COUNTIF($H$8:X8,"x")=0,0,_xlfn.XLOOKUP(COUNTIF($H$8:X8,"x"),$H$20:$AF$20,$H$22:$AF$22))</f>
        <v>0</v>
      </c>
      <c r="Y23" s="20">
        <f>IF(COUNTIF($H$8:Y8,"x")=0,0,_xlfn.XLOOKUP(COUNTIF($H$8:Y8,"x"),$H$20:$AF$20,$H$22:$AF$22))</f>
        <v>0</v>
      </c>
      <c r="Z23" s="20">
        <f>IF(COUNTIF($H$8:Z8,"x")=0,0,_xlfn.XLOOKUP(COUNTIF($H$8:Z8,"x"),$H$20:$AF$20,$H$22:$AF$22))</f>
        <v>0</v>
      </c>
      <c r="AA23" s="20">
        <f>IF(COUNTIF($H$8:AA8,"x")=0,0,_xlfn.XLOOKUP(COUNTIF($H$8:AA8,"x"),$H$20:$AF$20,$H$22:$AF$22))</f>
        <v>0</v>
      </c>
      <c r="AB23" s="20">
        <f>IF(COUNTIF($H$8:AB8,"x")=0,0,_xlfn.XLOOKUP(COUNTIF($H$8:AB8,"x"),$H$20:$AF$20,$H$22:$AF$22))</f>
        <v>0</v>
      </c>
      <c r="AC23" s="20">
        <f>IF(COUNTIF($H$8:AC8,"x")=0,0,_xlfn.XLOOKUP(COUNTIF($H$8:AC8,"x"),$H$20:$AF$20,$H$22:$AF$22))</f>
        <v>0</v>
      </c>
      <c r="AD23" s="20">
        <f>IF(COUNTIF($H$8:AD8,"x")=0,0,_xlfn.XLOOKUP(COUNTIF($H$8:AD8,"x"),$H$20:$AF$20,$H$22:$AF$22))</f>
        <v>0</v>
      </c>
      <c r="AE23" s="20">
        <f>IF(COUNTIF($H$8:AE8,"x")=0,0,_xlfn.XLOOKUP(COUNTIF($H$8:AE8,"x"),$H$20:$AF$20,$H$22:$AF$22))</f>
        <v>0</v>
      </c>
      <c r="AF23" s="20">
        <f>IF(COUNTIF($H$8:AF8,"x")=0,0,_xlfn.XLOOKUP(COUNTIF($H$8:AF8,"x"),$H$20:$AF$20,$H$22:$AF$22))</f>
        <v>0</v>
      </c>
    </row>
    <row r="24" spans="2:60" x14ac:dyDescent="0.35">
      <c r="B24" s="4"/>
      <c r="C24" s="33"/>
      <c r="D24" s="33"/>
      <c r="E24" s="33"/>
      <c r="G24" t="s">
        <v>13</v>
      </c>
      <c r="H24" s="20">
        <f>IF(H$20&lt;Toimenpiteet!$C$37,Toimenpiteet!$C$35*100/Toimenpiteet!$C$37*H$20,Toimenpiteet!$C$35*100/Toimenpiteet!$C$37*Toimenpiteet!$C$37)</f>
        <v>0.1</v>
      </c>
      <c r="I24" s="20">
        <f>IF(I$20&lt;Toimenpiteet!$C$37,Toimenpiteet!$C$35*100/Toimenpiteet!$C$37*I$20,Toimenpiteet!$C$35*100/Toimenpiteet!$C$37*Toimenpiteet!$C$37)</f>
        <v>0.2</v>
      </c>
      <c r="J24" s="20">
        <f>IF(J$20&lt;Toimenpiteet!$C$37,Toimenpiteet!$C$35*100/Toimenpiteet!$C$37*J$20,Toimenpiteet!$C$35*100/Toimenpiteet!$C$37*Toimenpiteet!$C$37)</f>
        <v>0.30000000000000004</v>
      </c>
      <c r="K24" s="20">
        <f>IF(K$20&lt;Toimenpiteet!$C$37,Toimenpiteet!$C$35*100/Toimenpiteet!$C$37*K$20,Toimenpiteet!$C$35*100/Toimenpiteet!$C$37*Toimenpiteet!$C$37)</f>
        <v>0.4</v>
      </c>
      <c r="L24" s="20">
        <f>IF(L$20&lt;Toimenpiteet!$C$37,Toimenpiteet!$C$35*100/Toimenpiteet!$C$37*L$20,Toimenpiteet!$C$35*100/Toimenpiteet!$C$37*Toimenpiteet!$C$37)</f>
        <v>0.5</v>
      </c>
      <c r="M24" s="20">
        <f>IF(M$20&lt;Toimenpiteet!$C$37,Toimenpiteet!$C$35*100/Toimenpiteet!$C$37*M$20,Toimenpiteet!$C$35*100/Toimenpiteet!$C$37*Toimenpiteet!$C$37)</f>
        <v>0.5</v>
      </c>
      <c r="N24" s="20">
        <f>IF(N$20&lt;Toimenpiteet!$C$37,Toimenpiteet!$C$35*100/Toimenpiteet!$C$37*N$20,Toimenpiteet!$C$35*100/Toimenpiteet!$C$37*Toimenpiteet!$C$37)</f>
        <v>0.5</v>
      </c>
      <c r="O24" s="20">
        <f>IF(O$20&lt;Toimenpiteet!$C$37,Toimenpiteet!$C$35*100/Toimenpiteet!$C$37*O$20,Toimenpiteet!$C$35*100/Toimenpiteet!$C$37*Toimenpiteet!$C$37)</f>
        <v>0.5</v>
      </c>
      <c r="P24" s="20">
        <f>IF(P$20&lt;Toimenpiteet!$C$37,Toimenpiteet!$C$35*100/Toimenpiteet!$C$37*P$20,Toimenpiteet!$C$35*100/Toimenpiteet!$C$37*Toimenpiteet!$C$37)</f>
        <v>0.5</v>
      </c>
      <c r="Q24" s="20">
        <f>IF(Q$20&lt;Toimenpiteet!$C$37,Toimenpiteet!$C$35*100/Toimenpiteet!$C$37*Q$20,Toimenpiteet!$C$35*100/Toimenpiteet!$C$37*Toimenpiteet!$C$37)</f>
        <v>0.5</v>
      </c>
      <c r="R24" s="20">
        <f>IF(R$20&lt;Toimenpiteet!$C$37,Toimenpiteet!$C$35*100/Toimenpiteet!$C$37*R$20,Toimenpiteet!$C$35*100/Toimenpiteet!$C$37*Toimenpiteet!$C$37)</f>
        <v>0.5</v>
      </c>
      <c r="S24" s="20">
        <f>IF(S$20&lt;Toimenpiteet!$C$37,Toimenpiteet!$C$35*100/Toimenpiteet!$C$37*S$20,Toimenpiteet!$C$35*100/Toimenpiteet!$C$37*Toimenpiteet!$C$37)</f>
        <v>0.5</v>
      </c>
      <c r="T24" s="20">
        <f>IF(T$20&lt;Toimenpiteet!$C$37,Toimenpiteet!$C$35*100/Toimenpiteet!$C$37*T$20,Toimenpiteet!$C$35*100/Toimenpiteet!$C$37*Toimenpiteet!$C$37)</f>
        <v>0.5</v>
      </c>
      <c r="U24" s="20">
        <f>IF(U$20&lt;Toimenpiteet!$C$37,Toimenpiteet!$C$35*100/Toimenpiteet!$C$37*U$20,Toimenpiteet!$C$35*100/Toimenpiteet!$C$37*Toimenpiteet!$C$37)</f>
        <v>0.5</v>
      </c>
      <c r="V24" s="20">
        <f>IF(V$20&lt;Toimenpiteet!$C$37,Toimenpiteet!$C$35*100/Toimenpiteet!$C$37*V$20,Toimenpiteet!$C$35*100/Toimenpiteet!$C$37*Toimenpiteet!$C$37)</f>
        <v>0.5</v>
      </c>
      <c r="W24" s="20">
        <f>IF(W$20&lt;Toimenpiteet!$C$37,Toimenpiteet!$C$35*100/Toimenpiteet!$C$37*W$20,Toimenpiteet!$C$35*100/Toimenpiteet!$C$37*Toimenpiteet!$C$37)</f>
        <v>0.5</v>
      </c>
      <c r="X24" s="20">
        <f>IF(X$20&lt;Toimenpiteet!$C$37,Toimenpiteet!$C$35*100/Toimenpiteet!$C$37*X$20,Toimenpiteet!$C$35*100/Toimenpiteet!$C$37*Toimenpiteet!$C$37)</f>
        <v>0.5</v>
      </c>
      <c r="Y24" s="20">
        <f>IF(Y$20&lt;Toimenpiteet!$C$37,Toimenpiteet!$C$35*100/Toimenpiteet!$C$37*Y$20,Toimenpiteet!$C$35*100/Toimenpiteet!$C$37*Toimenpiteet!$C$37)</f>
        <v>0.5</v>
      </c>
      <c r="Z24" s="20">
        <f>IF(Z$20&lt;Toimenpiteet!$C$37,Toimenpiteet!$C$35*100/Toimenpiteet!$C$37*Z$20,Toimenpiteet!$C$35*100/Toimenpiteet!$C$37*Toimenpiteet!$C$37)</f>
        <v>0.5</v>
      </c>
      <c r="AA24" s="20">
        <f>IF(AA$20&lt;Toimenpiteet!$C$37,Toimenpiteet!$C$35*100/Toimenpiteet!$C$37*AA$20,Toimenpiteet!$C$35*100/Toimenpiteet!$C$37*Toimenpiteet!$C$37)</f>
        <v>0.5</v>
      </c>
      <c r="AB24" s="20">
        <f>IF(AB$20&lt;Toimenpiteet!$C$37,Toimenpiteet!$C$35*100/Toimenpiteet!$C$37*AB$20,Toimenpiteet!$C$35*100/Toimenpiteet!$C$37*Toimenpiteet!$C$37)</f>
        <v>0.5</v>
      </c>
      <c r="AC24" s="20">
        <f>IF(AC$20&lt;Toimenpiteet!$C$37,Toimenpiteet!$C$35*100/Toimenpiteet!$C$37*AC$20,Toimenpiteet!$C$35*100/Toimenpiteet!$C$37*Toimenpiteet!$C$37)</f>
        <v>0.5</v>
      </c>
      <c r="AD24" s="20">
        <f>IF(AD$20&lt;Toimenpiteet!$C$37,Toimenpiteet!$C$35*100/Toimenpiteet!$C$37*AD$20,Toimenpiteet!$C$35*100/Toimenpiteet!$C$37*Toimenpiteet!$C$37)</f>
        <v>0.5</v>
      </c>
      <c r="AE24" s="20">
        <f>IF(AE$20&lt;Toimenpiteet!$C$37,Toimenpiteet!$C$35*100/Toimenpiteet!$C$37*AE$20,Toimenpiteet!$C$35*100/Toimenpiteet!$C$37*Toimenpiteet!$C$37)</f>
        <v>0.5</v>
      </c>
      <c r="AF24" s="20">
        <f>IF(AF$20&lt;Toimenpiteet!$C$37,Toimenpiteet!$C$35*100/Toimenpiteet!$C$37*AF$20,Toimenpiteet!$C$35*100/Toimenpiteet!$C$37*Toimenpiteet!$C$37)</f>
        <v>0.5</v>
      </c>
    </row>
    <row r="25" spans="2:60" ht="15" thickBot="1" x14ac:dyDescent="0.4">
      <c r="B25" s="57" t="s">
        <v>48</v>
      </c>
      <c r="C25" s="34"/>
      <c r="D25" s="34"/>
      <c r="E25" s="34">
        <f>ABS(E14-E23)</f>
        <v>85</v>
      </c>
      <c r="H25" s="20">
        <f>IF(COUNTIF($H$9:H9,"x")=0,0,_xlfn.XLOOKUP(COUNTIF($H$9:H9,"x"),$H$20:$AF$20,$H$24:$AF$24))</f>
        <v>0</v>
      </c>
      <c r="I25" s="20">
        <f>IF(COUNTIF($H$9:I9,"x")=0,0,_xlfn.XLOOKUP(COUNTIF($H$9:I9,"x"),$H$20:$AF$20,$H$24:$AF$24))</f>
        <v>0</v>
      </c>
      <c r="J25" s="20">
        <f>IF(COUNTIF($H$9:J9,"x")=0,0,_xlfn.XLOOKUP(COUNTIF($H$9:J9,"x"),$H$20:$AF$20,$H$24:$AF$24))</f>
        <v>0</v>
      </c>
      <c r="K25" s="20">
        <f>IF(COUNTIF($H$9:K9,"x")=0,0,_xlfn.XLOOKUP(COUNTIF($H$9:K9,"x"),$H$20:$AF$20,$H$24:$AF$24))</f>
        <v>0</v>
      </c>
      <c r="L25" s="20">
        <f>IF(COUNTIF($H$9:L9,"x")=0,0,_xlfn.XLOOKUP(COUNTIF($H$9:L9,"x"),$H$20:$AF$20,$H$24:$AF$24))</f>
        <v>0</v>
      </c>
      <c r="M25" s="20">
        <f>IF(COUNTIF($H$9:M9,"x")=0,0,_xlfn.XLOOKUP(COUNTIF($H$9:M9,"x"),$H$20:$AF$20,$H$24:$AF$24))</f>
        <v>0</v>
      </c>
      <c r="N25" s="20">
        <f>IF(COUNTIF($H$9:N9,"x")=0,0,_xlfn.XLOOKUP(COUNTIF($H$9:N9,"x"),$H$20:$AF$20,$H$24:$AF$24))</f>
        <v>0</v>
      </c>
      <c r="O25" s="20">
        <f>IF(COUNTIF($H$9:O9,"x")=0,0,_xlfn.XLOOKUP(COUNTIF($H$9:O9,"x"),$H$20:$AF$20,$H$24:$AF$24))</f>
        <v>0</v>
      </c>
      <c r="P25" s="20">
        <f>IF(COUNTIF($H$9:P9,"x")=0,0,_xlfn.XLOOKUP(COUNTIF($H$9:P9,"x"),$H$20:$AF$20,$H$24:$AF$24))</f>
        <v>0</v>
      </c>
      <c r="Q25" s="20">
        <f>IF(COUNTIF($H$9:Q9,"x")=0,0,_xlfn.XLOOKUP(COUNTIF($H$9:Q9,"x"),$H$20:$AF$20,$H$24:$AF$24))</f>
        <v>0</v>
      </c>
      <c r="R25" s="20">
        <f>IF(COUNTIF($H$9:R9,"x")=0,0,_xlfn.XLOOKUP(COUNTIF($H$9:R9,"x"),$H$20:$AF$20,$H$24:$AF$24))</f>
        <v>0</v>
      </c>
      <c r="S25" s="20">
        <f>IF(COUNTIF($H$9:S9,"x")=0,0,_xlfn.XLOOKUP(COUNTIF($H$9:S9,"x"),$H$20:$AF$20,$H$24:$AF$24))</f>
        <v>0</v>
      </c>
      <c r="T25" s="20">
        <f>IF(COUNTIF($H$9:T9,"x")=0,0,_xlfn.XLOOKUP(COUNTIF($H$9:T9,"x"),$H$20:$AF$20,$H$24:$AF$24))</f>
        <v>0</v>
      </c>
      <c r="U25" s="20">
        <f>IF(COUNTIF($H$9:U9,"x")=0,0,_xlfn.XLOOKUP(COUNTIF($H$9:U9,"x"),$H$20:$AF$20,$H$24:$AF$24))</f>
        <v>0</v>
      </c>
      <c r="V25" s="20">
        <f>IF(COUNTIF($H$9:V9,"x")=0,0,_xlfn.XLOOKUP(COUNTIF($H$9:V9,"x"),$H$20:$AF$20,$H$24:$AF$24))</f>
        <v>0</v>
      </c>
      <c r="W25" s="20">
        <f>IF(COUNTIF($H$9:W9,"x")=0,0,_xlfn.XLOOKUP(COUNTIF($H$9:W9,"x"),$H$20:$AF$20,$H$24:$AF$24))</f>
        <v>0</v>
      </c>
      <c r="X25" s="20">
        <f>IF(COUNTIF($H$9:X9,"x")=0,0,_xlfn.XLOOKUP(COUNTIF($H$9:X9,"x"),$H$20:$AF$20,$H$24:$AF$24))</f>
        <v>0</v>
      </c>
      <c r="Y25" s="20">
        <f>IF(COUNTIF($H$9:Y9,"x")=0,0,_xlfn.XLOOKUP(COUNTIF($H$9:Y9,"x"),$H$20:$AF$20,$H$24:$AF$24))</f>
        <v>0</v>
      </c>
      <c r="Z25" s="20">
        <f>IF(COUNTIF($H$9:Z9,"x")=0,0,_xlfn.XLOOKUP(COUNTIF($H$9:Z9,"x"),$H$20:$AF$20,$H$24:$AF$24))</f>
        <v>0</v>
      </c>
      <c r="AA25" s="20">
        <f>IF(COUNTIF($H$9:AA9,"x")=0,0,_xlfn.XLOOKUP(COUNTIF($H$9:AA9,"x"),$H$20:$AF$20,$H$24:$AF$24))</f>
        <v>0</v>
      </c>
      <c r="AB25" s="20">
        <f>IF(COUNTIF($H$9:AB9,"x")=0,0,_xlfn.XLOOKUP(COUNTIF($H$9:AB9,"x"),$H$20:$AF$20,$H$24:$AF$24))</f>
        <v>0</v>
      </c>
      <c r="AC25" s="20">
        <f>IF(COUNTIF($H$9:AC9,"x")=0,0,_xlfn.XLOOKUP(COUNTIF($H$9:AC9,"x"),$H$20:$AF$20,$H$24:$AF$24))</f>
        <v>0</v>
      </c>
      <c r="AD25" s="20">
        <f>IF(COUNTIF($H$9:AD9,"x")=0,0,_xlfn.XLOOKUP(COUNTIF($H$9:AD9,"x"),$H$20:$AF$20,$H$24:$AF$24))</f>
        <v>0</v>
      </c>
      <c r="AE25" s="20">
        <f>IF(COUNTIF($H$9:AE9,"x")=0,0,_xlfn.XLOOKUP(COUNTIF($H$9:AE9,"x"),$H$20:$AF$20,$H$24:$AF$24))</f>
        <v>0</v>
      </c>
      <c r="AF25" s="20">
        <f>IF(COUNTIF($H$9:AF9,"x")=0,0,_xlfn.XLOOKUP(COUNTIF($H$9:AF9,"x"),$H$20:$AF$20,$H$24:$AF$24))</f>
        <v>0</v>
      </c>
    </row>
    <row r="26" spans="2:60" ht="15" thickTop="1" x14ac:dyDescent="0.35">
      <c r="G26" t="s">
        <v>16</v>
      </c>
      <c r="H26" s="20">
        <f>IF(H$20&lt;Toimenpiteet!$C$67,Toimenpiteet!$C$65*100/Toimenpiteet!$C$67*H$20,Toimenpiteet!$C$65*100/Toimenpiteet!$C$67*Toimenpiteet!$C$67)</f>
        <v>0.2</v>
      </c>
      <c r="I26" s="20">
        <f>IF(I$20&lt;Toimenpiteet!$C$67,Toimenpiteet!$C$65*100/Toimenpiteet!$C$67*I$20,Toimenpiteet!$C$65*100/Toimenpiteet!$C$67*Toimenpiteet!$C$67)</f>
        <v>0.4</v>
      </c>
      <c r="J26" s="20">
        <f>IF(J$20&lt;Toimenpiteet!$C$67,Toimenpiteet!$C$65*100/Toimenpiteet!$C$67*J$20,Toimenpiteet!$C$65*100/Toimenpiteet!$C$67*Toimenpiteet!$C$67)</f>
        <v>0.60000000000000009</v>
      </c>
      <c r="K26" s="20">
        <f>IF(K$20&lt;Toimenpiteet!$C$67,Toimenpiteet!$C$65*100/Toimenpiteet!$C$67*K$20,Toimenpiteet!$C$65*100/Toimenpiteet!$C$67*Toimenpiteet!$C$67)</f>
        <v>0.8</v>
      </c>
      <c r="L26" s="20">
        <f>IF(L$20&lt;Toimenpiteet!$C$67,Toimenpiteet!$C$65*100/Toimenpiteet!$C$67*L$20,Toimenpiteet!$C$65*100/Toimenpiteet!$C$67*Toimenpiteet!$C$67)</f>
        <v>1</v>
      </c>
      <c r="M26" s="20">
        <f>IF(M$20&lt;Toimenpiteet!$C$67,Toimenpiteet!$C$65*100/Toimenpiteet!$C$67*M$20,Toimenpiteet!$C$65*100/Toimenpiteet!$C$67*Toimenpiteet!$C$67)</f>
        <v>1.2000000000000002</v>
      </c>
      <c r="N26" s="20">
        <f>IF(N$20&lt;Toimenpiteet!$C$67,Toimenpiteet!$C$65*100/Toimenpiteet!$C$67*N$20,Toimenpiteet!$C$65*100/Toimenpiteet!$C$67*Toimenpiteet!$C$67)</f>
        <v>1.4000000000000001</v>
      </c>
      <c r="O26" s="20">
        <f>IF(O$20&lt;Toimenpiteet!$C$67,Toimenpiteet!$C$65*100/Toimenpiteet!$C$67*O$20,Toimenpiteet!$C$65*100/Toimenpiteet!$C$67*Toimenpiteet!$C$67)</f>
        <v>1.6</v>
      </c>
      <c r="P26" s="20">
        <f>IF(P$20&lt;Toimenpiteet!$C$67,Toimenpiteet!$C$65*100/Toimenpiteet!$C$67*P$20,Toimenpiteet!$C$65*100/Toimenpiteet!$C$67*Toimenpiteet!$C$67)</f>
        <v>1.8</v>
      </c>
      <c r="Q26" s="20">
        <f>IF(Q$20&lt;Toimenpiteet!$C$67,Toimenpiteet!$C$65*100/Toimenpiteet!$C$67*Q$20,Toimenpiteet!$C$65*100/Toimenpiteet!$C$67*Toimenpiteet!$C$67)</f>
        <v>2</v>
      </c>
      <c r="R26" s="20">
        <f>IF(R$20&lt;Toimenpiteet!$C$67,Toimenpiteet!$C$65*100/Toimenpiteet!$C$67*R$20,Toimenpiteet!$C$65*100/Toimenpiteet!$C$67*Toimenpiteet!$C$67)</f>
        <v>2</v>
      </c>
      <c r="S26" s="20">
        <f>IF(S$20&lt;Toimenpiteet!$C$67,Toimenpiteet!$C$65*100/Toimenpiteet!$C$67*S$20,Toimenpiteet!$C$65*100/Toimenpiteet!$C$67*Toimenpiteet!$C$67)</f>
        <v>2</v>
      </c>
      <c r="T26" s="20">
        <f>IF(T$20&lt;Toimenpiteet!$C$67,Toimenpiteet!$C$65*100/Toimenpiteet!$C$67*T$20,Toimenpiteet!$C$65*100/Toimenpiteet!$C$67*Toimenpiteet!$C$67)</f>
        <v>2</v>
      </c>
      <c r="U26" s="20">
        <f>IF(U$20&lt;Toimenpiteet!$C$67,Toimenpiteet!$C$65*100/Toimenpiteet!$C$67*U$20,Toimenpiteet!$C$65*100/Toimenpiteet!$C$67*Toimenpiteet!$C$67)</f>
        <v>2</v>
      </c>
      <c r="V26" s="20">
        <f>IF(V$20&lt;Toimenpiteet!$C$67,Toimenpiteet!$C$65*100/Toimenpiteet!$C$67*V$20,Toimenpiteet!$C$65*100/Toimenpiteet!$C$67*Toimenpiteet!$C$67)</f>
        <v>2</v>
      </c>
      <c r="W26" s="20">
        <f>IF(W$20&lt;Toimenpiteet!$C$67,Toimenpiteet!$C$65*100/Toimenpiteet!$C$67*W$20,Toimenpiteet!$C$65*100/Toimenpiteet!$C$67*Toimenpiteet!$C$67)</f>
        <v>2</v>
      </c>
      <c r="X26" s="20">
        <f>IF(X$20&lt;Toimenpiteet!$C$67,Toimenpiteet!$C$65*100/Toimenpiteet!$C$67*X$20,Toimenpiteet!$C$65*100/Toimenpiteet!$C$67*Toimenpiteet!$C$67)</f>
        <v>2</v>
      </c>
      <c r="Y26" s="20">
        <f>IF(Y$20&lt;Toimenpiteet!$C$67,Toimenpiteet!$C$65*100/Toimenpiteet!$C$67*Y$20,Toimenpiteet!$C$65*100/Toimenpiteet!$C$67*Toimenpiteet!$C$67)</f>
        <v>2</v>
      </c>
      <c r="Z26" s="20">
        <f>IF(Z$20&lt;Toimenpiteet!$C$67,Toimenpiteet!$C$65*100/Toimenpiteet!$C$67*Z$20,Toimenpiteet!$C$65*100/Toimenpiteet!$C$67*Toimenpiteet!$C$67)</f>
        <v>2</v>
      </c>
      <c r="AA26" s="20">
        <f>IF(AA$20&lt;Toimenpiteet!$C$67,Toimenpiteet!$C$65*100/Toimenpiteet!$C$67*AA$20,Toimenpiteet!$C$65*100/Toimenpiteet!$C$67*Toimenpiteet!$C$67)</f>
        <v>2</v>
      </c>
      <c r="AB26" s="20">
        <f>IF(AB$20&lt;Toimenpiteet!$C$67,Toimenpiteet!$C$65*100/Toimenpiteet!$C$67*AB$20,Toimenpiteet!$C$65*100/Toimenpiteet!$C$67*Toimenpiteet!$C$67)</f>
        <v>2</v>
      </c>
      <c r="AC26" s="20">
        <f>IF(AC$20&lt;Toimenpiteet!$C$67,Toimenpiteet!$C$65*100/Toimenpiteet!$C$67*AC$20,Toimenpiteet!$C$65*100/Toimenpiteet!$C$67*Toimenpiteet!$C$67)</f>
        <v>2</v>
      </c>
      <c r="AD26" s="20">
        <f>IF(AD$20&lt;Toimenpiteet!$C$67,Toimenpiteet!$C$65*100/Toimenpiteet!$C$67*AD$20,Toimenpiteet!$C$65*100/Toimenpiteet!$C$67*Toimenpiteet!$C$67)</f>
        <v>2</v>
      </c>
      <c r="AE26" s="20">
        <f>IF(AE$20&lt;Toimenpiteet!$C$67,Toimenpiteet!$C$65*100/Toimenpiteet!$C$67*AE$20,Toimenpiteet!$C$65*100/Toimenpiteet!$C$67*Toimenpiteet!$C$67)</f>
        <v>2</v>
      </c>
      <c r="AF26" s="20">
        <f>IF(AF$20&lt;Toimenpiteet!$C$67,Toimenpiteet!$C$65*100/Toimenpiteet!$C$67*AF$20,Toimenpiteet!$C$65*100/Toimenpiteet!$C$67*Toimenpiteet!$C$67)</f>
        <v>2</v>
      </c>
      <c r="AJ26" s="1"/>
      <c r="AK26" s="5"/>
      <c r="AM26" s="5"/>
    </row>
    <row r="27" spans="2:60" x14ac:dyDescent="0.35">
      <c r="H27" s="20">
        <f>IF(COUNTIF($H$10:H10,"x")=0,0,_xlfn.XLOOKUP(COUNTIF($H$10:H10,"x"),$H$20:$AF$20,$H$26:$AF$26))</f>
        <v>0</v>
      </c>
      <c r="I27" s="20">
        <f>IF(COUNTIF($H$10:I10,"x")=0,0,_xlfn.XLOOKUP(COUNTIF($H$10:I10,"x"),$H$20:$AF$20,$H$26:$AF$26))</f>
        <v>0</v>
      </c>
      <c r="J27" s="20">
        <f>IF(COUNTIF($H$10:J10,"x")=0,0,_xlfn.XLOOKUP(COUNTIF($H$10:J10,"x"),$H$20:$AF$20,$H$26:$AF$26))</f>
        <v>0</v>
      </c>
      <c r="K27" s="20">
        <f>IF(COUNTIF($H$10:K10,"x")=0,0,_xlfn.XLOOKUP(COUNTIF($H$10:K10,"x"),$H$20:$AF$20,$H$26:$AF$26))</f>
        <v>0</v>
      </c>
      <c r="L27" s="20">
        <f>IF(COUNTIF($H$10:L10,"x")=0,0,_xlfn.XLOOKUP(COUNTIF($H$10:L10,"x"),$H$20:$AF$20,$H$26:$AF$26))</f>
        <v>0</v>
      </c>
      <c r="M27" s="20">
        <f>IF(COUNTIF($H$10:M10,"x")=0,0,_xlfn.XLOOKUP(COUNTIF($H$10:M10,"x"),$H$20:$AF$20,$H$26:$AF$26))</f>
        <v>0</v>
      </c>
      <c r="N27" s="20">
        <f>IF(COUNTIF($H$10:N10,"x")=0,0,_xlfn.XLOOKUP(COUNTIF($H$10:N10,"x"),$H$20:$AF$20,$H$26:$AF$26))</f>
        <v>0</v>
      </c>
      <c r="O27" s="20">
        <f>IF(COUNTIF($H$10:O10,"x")=0,0,_xlfn.XLOOKUP(COUNTIF($H$10:O10,"x"),$H$20:$AF$20,$H$26:$AF$26))</f>
        <v>0</v>
      </c>
      <c r="P27" s="20">
        <f>IF(COUNTIF($H$10:P10,"x")=0,0,_xlfn.XLOOKUP(COUNTIF($H$10:P10,"x"),$H$20:$AF$20,$H$26:$AF$26))</f>
        <v>0</v>
      </c>
      <c r="Q27" s="20">
        <f>IF(COUNTIF($H$10:Q10,"x")=0,0,_xlfn.XLOOKUP(COUNTIF($H$10:Q10,"x"),$H$20:$AF$20,$H$26:$AF$26))</f>
        <v>0</v>
      </c>
      <c r="R27" s="20">
        <f>IF(COUNTIF($H$10:R10,"x")=0,0,_xlfn.XLOOKUP(COUNTIF($H$10:R10,"x"),$H$20:$AF$20,$H$26:$AF$26))</f>
        <v>0</v>
      </c>
      <c r="S27" s="20">
        <f>IF(COUNTIF($H$10:S10,"x")=0,0,_xlfn.XLOOKUP(COUNTIF($H$10:S10,"x"),$H$20:$AF$20,$H$26:$AF$26))</f>
        <v>0</v>
      </c>
      <c r="T27" s="20">
        <f>IF(COUNTIF($H$10:T10,"x")=0,0,_xlfn.XLOOKUP(COUNTIF($H$10:T10,"x"),$H$20:$AF$20,$H$26:$AF$26))</f>
        <v>0</v>
      </c>
      <c r="U27" s="20">
        <f>IF(COUNTIF($H$10:U10,"x")=0,0,_xlfn.XLOOKUP(COUNTIF($H$10:U10,"x"),$H$20:$AF$20,$H$26:$AF$26))</f>
        <v>0</v>
      </c>
      <c r="V27" s="20">
        <f>IF(COUNTIF($H$10:V10,"x")=0,0,_xlfn.XLOOKUP(COUNTIF($H$10:V10,"x"),$H$20:$AF$20,$H$26:$AF$26))</f>
        <v>0</v>
      </c>
      <c r="W27" s="20">
        <f>IF(COUNTIF($H$10:W10,"x")=0,0,_xlfn.XLOOKUP(COUNTIF($H$10:W10,"x"),$H$20:$AF$20,$H$26:$AF$26))</f>
        <v>0</v>
      </c>
      <c r="X27" s="20">
        <f>IF(COUNTIF($H$10:X10,"x")=0,0,_xlfn.XLOOKUP(COUNTIF($H$10:X10,"x"),$H$20:$AF$20,$H$26:$AF$26))</f>
        <v>0</v>
      </c>
      <c r="Y27" s="20">
        <f>IF(COUNTIF($H$10:Y10,"x")=0,0,_xlfn.XLOOKUP(COUNTIF($H$10:Y10,"x"),$H$20:$AF$20,$H$26:$AF$26))</f>
        <v>0</v>
      </c>
      <c r="Z27" s="20">
        <f>IF(COUNTIF($H$10:Z10,"x")=0,0,_xlfn.XLOOKUP(COUNTIF($H$10:Z10,"x"),$H$20:$AF$20,$H$26:$AF$26))</f>
        <v>0</v>
      </c>
      <c r="AA27" s="20">
        <f>IF(COUNTIF($H$10:AA10,"x")=0,0,_xlfn.XLOOKUP(COUNTIF($H$10:AA10,"x"),$H$20:$AF$20,$H$26:$AF$26))</f>
        <v>0</v>
      </c>
      <c r="AB27" s="20">
        <f>IF(COUNTIF($H$10:AB10,"x")=0,0,_xlfn.XLOOKUP(COUNTIF($H$10:AB10,"x"),$H$20:$AF$20,$H$26:$AF$26))</f>
        <v>0</v>
      </c>
      <c r="AC27" s="20">
        <f>IF(COUNTIF($H$10:AC10,"x")=0,0,_xlfn.XLOOKUP(COUNTIF($H$10:AC10,"x"),$H$20:$AF$20,$H$26:$AF$26))</f>
        <v>0</v>
      </c>
      <c r="AD27" s="20">
        <f>IF(COUNTIF($H$10:AD10,"x")=0,0,_xlfn.XLOOKUP(COUNTIF($H$10:AD10,"x"),$H$20:$AF$20,$H$26:$AF$26))</f>
        <v>0</v>
      </c>
      <c r="AE27" s="20">
        <f>IF(COUNTIF($H$10:AE10,"x")=0,0,_xlfn.XLOOKUP(COUNTIF($H$10:AE10,"x"),$H$20:$AF$20,$H$26:$AF$26))</f>
        <v>0</v>
      </c>
      <c r="AF27" s="20">
        <f>IF(COUNTIF($H$10:AF10,"x")=0,0,_xlfn.XLOOKUP(COUNTIF($H$10:AF10,"x"),$H$20:$AF$20,$H$26:$AF$26))</f>
        <v>0</v>
      </c>
      <c r="AJ27" s="1"/>
      <c r="AK27" s="5"/>
    </row>
    <row r="28" spans="2:60" ht="16" thickBot="1" x14ac:dyDescent="0.4">
      <c r="B28" s="56" t="s">
        <v>45</v>
      </c>
      <c r="C28" s="71"/>
      <c r="D28" s="16"/>
      <c r="E28" s="16"/>
      <c r="G28" t="s">
        <v>60</v>
      </c>
      <c r="H28" s="20">
        <f>IF(H$20&lt;Toimenpiteet!$C$95,Toimenpiteet!$C$93*100/Toimenpiteet!$C$95*H$20,Toimenpiteet!$C$93*100/Toimenpiteet!$C$95*Toimenpiteet!$C$95)</f>
        <v>0</v>
      </c>
      <c r="I28" s="20">
        <f>IF(I$20&lt;Toimenpiteet!$C$95,Toimenpiteet!$C$93*100/Toimenpiteet!$C$95*I$20,Toimenpiteet!$C$93*100/Toimenpiteet!$C$95*Toimenpiteet!$C$95)</f>
        <v>0</v>
      </c>
      <c r="J28" s="20">
        <f>IF(J$20&lt;Toimenpiteet!$C$95,Toimenpiteet!$C$93*100/Toimenpiteet!$C$95*J$20,Toimenpiteet!$C$93*100/Toimenpiteet!$C$95*Toimenpiteet!$C$95)</f>
        <v>0</v>
      </c>
      <c r="K28" s="20">
        <f>IF(K$20&lt;Toimenpiteet!$C$95,Toimenpiteet!$C$93*100/Toimenpiteet!$C$95*K$20,Toimenpiteet!$C$93*100/Toimenpiteet!$C$95*Toimenpiteet!$C$95)</f>
        <v>0</v>
      </c>
      <c r="L28" s="20">
        <f>IF(L$20&lt;Toimenpiteet!$C$95,Toimenpiteet!$C$93*100/Toimenpiteet!$C$95*L$20,Toimenpiteet!$C$93*100/Toimenpiteet!$C$95*Toimenpiteet!$C$95)</f>
        <v>0</v>
      </c>
      <c r="M28" s="20">
        <f>IF(M$20&lt;Toimenpiteet!$C$95,Toimenpiteet!$C$93*100/Toimenpiteet!$C$95*M$20,Toimenpiteet!$C$93*100/Toimenpiteet!$C$95*Toimenpiteet!$C$95)</f>
        <v>0</v>
      </c>
      <c r="N28" s="20">
        <f>IF(N$20&lt;Toimenpiteet!$C$95,Toimenpiteet!$C$93*100/Toimenpiteet!$C$95*N$20,Toimenpiteet!$C$93*100/Toimenpiteet!$C$95*Toimenpiteet!$C$95)</f>
        <v>0</v>
      </c>
      <c r="O28" s="20">
        <f>IF(O$20&lt;Toimenpiteet!$C$95,Toimenpiteet!$C$93*100/Toimenpiteet!$C$95*O$20,Toimenpiteet!$C$93*100/Toimenpiteet!$C$95*Toimenpiteet!$C$95)</f>
        <v>0</v>
      </c>
      <c r="P28" s="20">
        <f>IF(P$20&lt;Toimenpiteet!$C$95,Toimenpiteet!$C$93*100/Toimenpiteet!$C$95*P$20,Toimenpiteet!$C$93*100/Toimenpiteet!$C$95*Toimenpiteet!$C$95)</f>
        <v>0</v>
      </c>
      <c r="Q28" s="20">
        <f>IF(Q$20&lt;Toimenpiteet!$C$95,Toimenpiteet!$C$93*100/Toimenpiteet!$C$95*Q$20,Toimenpiteet!$C$93*100/Toimenpiteet!$C$95*Toimenpiteet!$C$95)</f>
        <v>0</v>
      </c>
      <c r="R28" s="20">
        <f>IF(R$20&lt;Toimenpiteet!$C$95,Toimenpiteet!$C$93*100/Toimenpiteet!$C$95*R$20,Toimenpiteet!$C$93*100/Toimenpiteet!$C$95*Toimenpiteet!$C$95)</f>
        <v>0</v>
      </c>
      <c r="S28" s="20">
        <f>IF(S$20&lt;Toimenpiteet!$C$95,Toimenpiteet!$C$93*100/Toimenpiteet!$C$95*S$20,Toimenpiteet!$C$93*100/Toimenpiteet!$C$95*Toimenpiteet!$C$95)</f>
        <v>0</v>
      </c>
      <c r="T28" s="20">
        <f>IF(T$20&lt;Toimenpiteet!$C$95,Toimenpiteet!$C$93*100/Toimenpiteet!$C$95*T$20,Toimenpiteet!$C$93*100/Toimenpiteet!$C$95*Toimenpiteet!$C$95)</f>
        <v>0</v>
      </c>
      <c r="U28" s="20">
        <f>IF(U$20&lt;Toimenpiteet!$C$95,Toimenpiteet!$C$93*100/Toimenpiteet!$C$95*U$20,Toimenpiteet!$C$93*100/Toimenpiteet!$C$95*Toimenpiteet!$C$95)</f>
        <v>0</v>
      </c>
      <c r="V28" s="20">
        <f>IF(V$20&lt;Toimenpiteet!$C$95,Toimenpiteet!$C$93*100/Toimenpiteet!$C$95*V$20,Toimenpiteet!$C$93*100/Toimenpiteet!$C$95*Toimenpiteet!$C$95)</f>
        <v>0</v>
      </c>
      <c r="W28" s="20">
        <f>IF(W$20&lt;Toimenpiteet!$C$95,Toimenpiteet!$C$93*100/Toimenpiteet!$C$95*W$20,Toimenpiteet!$C$93*100/Toimenpiteet!$C$95*Toimenpiteet!$C$95)</f>
        <v>0</v>
      </c>
      <c r="X28" s="20">
        <f>IF(X$20&lt;Toimenpiteet!$C$95,Toimenpiteet!$C$93*100/Toimenpiteet!$C$95*X$20,Toimenpiteet!$C$93*100/Toimenpiteet!$C$95*Toimenpiteet!$C$95)</f>
        <v>0</v>
      </c>
      <c r="Y28" s="20">
        <f>IF(Y$20&lt;Toimenpiteet!$C$95,Toimenpiteet!$C$93*100/Toimenpiteet!$C$95*Y$20,Toimenpiteet!$C$93*100/Toimenpiteet!$C$95*Toimenpiteet!$C$95)</f>
        <v>0</v>
      </c>
      <c r="Z28" s="20">
        <f>IF(Z$20&lt;Toimenpiteet!$C$95,Toimenpiteet!$C$93*100/Toimenpiteet!$C$95*Z$20,Toimenpiteet!$C$93*100/Toimenpiteet!$C$95*Toimenpiteet!$C$95)</f>
        <v>0</v>
      </c>
      <c r="AA28" s="20">
        <f>IF(AA$20&lt;Toimenpiteet!$C$95,Toimenpiteet!$C$93*100/Toimenpiteet!$C$95*AA$20,Toimenpiteet!$C$93*100/Toimenpiteet!$C$95*Toimenpiteet!$C$95)</f>
        <v>0</v>
      </c>
      <c r="AB28" s="20">
        <f>IF(AB$20&lt;Toimenpiteet!$C$95,Toimenpiteet!$C$93*100/Toimenpiteet!$C$95*AB$20,Toimenpiteet!$C$93*100/Toimenpiteet!$C$95*Toimenpiteet!$C$95)</f>
        <v>0</v>
      </c>
      <c r="AC28" s="20">
        <f>IF(AC$20&lt;Toimenpiteet!$C$95,Toimenpiteet!$C$93*100/Toimenpiteet!$C$95*AC$20,Toimenpiteet!$C$93*100/Toimenpiteet!$C$95*Toimenpiteet!$C$95)</f>
        <v>0</v>
      </c>
      <c r="AD28" s="20">
        <f>IF(AD$20&lt;Toimenpiteet!$C$95,Toimenpiteet!$C$93*100/Toimenpiteet!$C$95*AD$20,Toimenpiteet!$C$93*100/Toimenpiteet!$C$95*Toimenpiteet!$C$95)</f>
        <v>0</v>
      </c>
      <c r="AE28" s="20">
        <f>IF(AE$20&lt;Toimenpiteet!$C$95,Toimenpiteet!$C$93*100/Toimenpiteet!$C$95*AE$20,Toimenpiteet!$C$93*100/Toimenpiteet!$C$95*Toimenpiteet!$C$95)</f>
        <v>0</v>
      </c>
      <c r="AF28" s="20">
        <f>IF(AF$20&lt;Toimenpiteet!$C$95,Toimenpiteet!$C$93*100/Toimenpiteet!$C$95*AF$20,Toimenpiteet!$C$93*100/Toimenpiteet!$C$95*Toimenpiteet!$C$95)</f>
        <v>0</v>
      </c>
      <c r="AJ28" s="1"/>
      <c r="AK28" s="5"/>
    </row>
    <row r="29" spans="2:60" ht="15" thickTop="1" x14ac:dyDescent="0.35">
      <c r="B29" s="1" t="s">
        <v>27</v>
      </c>
      <c r="G29" s="6"/>
      <c r="H29" s="49">
        <f>IF(COUNTIF($H$11:H11,"x")=0,0,_xlfn.XLOOKUP(COUNTIF($H$11:H11,"x"),$H$20:$AF$20,$H$28:$AF$28))</f>
        <v>0</v>
      </c>
      <c r="I29" s="49">
        <f>IF(COUNTIF($H$11:I11,"x")=0,0,_xlfn.XLOOKUP(COUNTIF($H$11:I11,"x"),$H$20:$AF$20,$H$28:$AF$28))</f>
        <v>0</v>
      </c>
      <c r="J29" s="49">
        <f>IF(COUNTIF($H$11:J11,"x")=0,0,_xlfn.XLOOKUP(COUNTIF($H$11:J11,"x"),$H$20:$AF$20,$H$28:$AF$28))</f>
        <v>0</v>
      </c>
      <c r="K29" s="49">
        <f>IF(COUNTIF($H$11:K11,"x")=0,0,_xlfn.XLOOKUP(COUNTIF($H$11:K11,"x"),$H$20:$AF$20,$H$28:$AF$28))</f>
        <v>0</v>
      </c>
      <c r="L29" s="49">
        <f>IF(COUNTIF($H$11:L11,"x")=0,0,_xlfn.XLOOKUP(COUNTIF($H$11:L11,"x"),$H$20:$AF$20,$H$28:$AF$28))</f>
        <v>0</v>
      </c>
      <c r="M29" s="49">
        <f>IF(COUNTIF($H$11:M11,"x")=0,0,_xlfn.XLOOKUP(COUNTIF($H$11:M11,"x"),$H$20:$AF$20,$H$28:$AF$28))</f>
        <v>0</v>
      </c>
      <c r="N29" s="49">
        <f>IF(COUNTIF($H$11:N11,"x")=0,0,_xlfn.XLOOKUP(COUNTIF($H$11:N11,"x"),$H$20:$AF$20,$H$28:$AF$28))</f>
        <v>0</v>
      </c>
      <c r="O29" s="49">
        <f>IF(COUNTIF($H$11:O11,"x")=0,0,_xlfn.XLOOKUP(COUNTIF($H$11:O11,"x"),$H$20:$AF$20,$H$28:$AF$28))</f>
        <v>0</v>
      </c>
      <c r="P29" s="49">
        <f>IF(COUNTIF($H$11:P11,"x")=0,0,_xlfn.XLOOKUP(COUNTIF($H$11:P11,"x"),$H$20:$AF$20,$H$28:$AF$28))</f>
        <v>0</v>
      </c>
      <c r="Q29" s="49">
        <f>IF(COUNTIF($H$11:Q11,"x")=0,0,_xlfn.XLOOKUP(COUNTIF($H$11:Q11,"x"),$H$20:$AF$20,$H$28:$AF$28))</f>
        <v>0</v>
      </c>
      <c r="R29" s="49">
        <f>IF(COUNTIF($H$11:R11,"x")=0,0,_xlfn.XLOOKUP(COUNTIF($H$11:R11,"x"),$H$20:$AF$20,$H$28:$AF$28))</f>
        <v>0</v>
      </c>
      <c r="S29" s="49">
        <f>IF(COUNTIF($H$11:S11,"x")=0,0,_xlfn.XLOOKUP(COUNTIF($H$11:S11,"x"),$H$20:$AF$20,$H$28:$AF$28))</f>
        <v>0</v>
      </c>
      <c r="T29" s="49">
        <f>IF(COUNTIF($H$11:T11,"x")=0,0,_xlfn.XLOOKUP(COUNTIF($H$11:T11,"x"),$H$20:$AF$20,$H$28:$AF$28))</f>
        <v>0</v>
      </c>
      <c r="U29" s="49">
        <f>IF(COUNTIF($H$11:U11,"x")=0,0,_xlfn.XLOOKUP(COUNTIF($H$11:U11,"x"),$H$20:$AF$20,$H$28:$AF$28))</f>
        <v>0</v>
      </c>
      <c r="V29" s="49">
        <f>IF(COUNTIF($H$11:V11,"x")=0,0,_xlfn.XLOOKUP(COUNTIF($H$11:V11,"x"),$H$20:$AF$20,$H$28:$AF$28))</f>
        <v>0</v>
      </c>
      <c r="W29" s="49">
        <f>IF(COUNTIF($H$11:W11,"x")=0,0,_xlfn.XLOOKUP(COUNTIF($H$11:W11,"x"),$H$20:$AF$20,$H$28:$AF$28))</f>
        <v>0</v>
      </c>
      <c r="X29" s="49">
        <f>IF(COUNTIF($H$11:X11,"x")=0,0,_xlfn.XLOOKUP(COUNTIF($H$11:X11,"x"),$H$20:$AF$20,$H$28:$AF$28))</f>
        <v>0</v>
      </c>
      <c r="Y29" s="49">
        <f>IF(COUNTIF($H$11:Y11,"x")=0,0,_xlfn.XLOOKUP(COUNTIF($H$11:Y11,"x"),$H$20:$AF$20,$H$28:$AF$28))</f>
        <v>0</v>
      </c>
      <c r="Z29" s="49">
        <f>IF(COUNTIF($H$11:Z11,"x")=0,0,_xlfn.XLOOKUP(COUNTIF($H$11:Z11,"x"),$H$20:$AF$20,$H$28:$AF$28))</f>
        <v>0</v>
      </c>
      <c r="AA29" s="49">
        <f>IF(COUNTIF($H$11:AA11,"x")=0,0,_xlfn.XLOOKUP(COUNTIF($H$11:AA11,"x"),$H$20:$AF$20,$H$28:$AF$28))</f>
        <v>0</v>
      </c>
      <c r="AB29" s="49">
        <f>IF(COUNTIF($H$11:AB11,"x")=0,0,_xlfn.XLOOKUP(COUNTIF($H$11:AB11,"x"),$H$20:$AF$20,$H$28:$AF$28))</f>
        <v>0</v>
      </c>
      <c r="AC29" s="49">
        <f>IF(COUNTIF($H$11:AC11,"x")=0,0,_xlfn.XLOOKUP(COUNTIF($H$11:AC11,"x"),$H$20:$AF$20,$H$28:$AF$28))</f>
        <v>0</v>
      </c>
      <c r="AD29" s="49">
        <f>IF(COUNTIF($H$11:AD11,"x")=0,0,_xlfn.XLOOKUP(COUNTIF($H$11:AD11,"x"),$H$20:$AF$20,$H$28:$AF$28))</f>
        <v>0</v>
      </c>
      <c r="AE29" s="49">
        <f>IF(COUNTIF($H$11:AE11,"x")=0,0,_xlfn.XLOOKUP(COUNTIF($H$11:AE11,"x"),$H$20:$AF$20,$H$28:$AF$28))</f>
        <v>0</v>
      </c>
      <c r="AF29" s="49">
        <f>IF(COUNTIF($H$11:AF11,"x")=0,0,_xlfn.XLOOKUP(COUNTIF($H$11:AF11,"x"),$H$20:$AF$20,$H$28:$AF$28))</f>
        <v>0</v>
      </c>
      <c r="AJ29" s="1"/>
      <c r="AK29" s="5"/>
    </row>
    <row r="30" spans="2:60" x14ac:dyDescent="0.35">
      <c r="B30" t="s">
        <v>27</v>
      </c>
      <c r="C30" s="43">
        <v>0.2</v>
      </c>
      <c r="G30" s="14" t="s">
        <v>39</v>
      </c>
      <c r="H30" s="48">
        <f>SUM(H23+H25+H27+H29)/100</f>
        <v>0</v>
      </c>
      <c r="I30" s="48">
        <f t="shared" ref="I30:AF30" si="5">SUM(I23+I25+I27+I29)/100</f>
        <v>0</v>
      </c>
      <c r="J30" s="48">
        <f t="shared" si="5"/>
        <v>0</v>
      </c>
      <c r="K30" s="48">
        <f t="shared" si="5"/>
        <v>0</v>
      </c>
      <c r="L30" s="48">
        <f t="shared" si="5"/>
        <v>0</v>
      </c>
      <c r="M30" s="48">
        <f t="shared" si="5"/>
        <v>0</v>
      </c>
      <c r="N30" s="48">
        <f t="shared" si="5"/>
        <v>0</v>
      </c>
      <c r="O30" s="48">
        <f t="shared" si="5"/>
        <v>0</v>
      </c>
      <c r="P30" s="48">
        <f t="shared" si="5"/>
        <v>0</v>
      </c>
      <c r="Q30" s="48">
        <f t="shared" si="5"/>
        <v>0</v>
      </c>
      <c r="R30" s="48">
        <f t="shared" si="5"/>
        <v>0</v>
      </c>
      <c r="S30" s="48">
        <f t="shared" si="5"/>
        <v>0</v>
      </c>
      <c r="T30" s="48">
        <f t="shared" si="5"/>
        <v>0</v>
      </c>
      <c r="U30" s="48">
        <f t="shared" si="5"/>
        <v>0</v>
      </c>
      <c r="V30" s="48">
        <f t="shared" si="5"/>
        <v>0</v>
      </c>
      <c r="W30" s="48">
        <f t="shared" si="5"/>
        <v>0</v>
      </c>
      <c r="X30" s="48">
        <f t="shared" si="5"/>
        <v>0</v>
      </c>
      <c r="Y30" s="48">
        <f t="shared" si="5"/>
        <v>0</v>
      </c>
      <c r="Z30" s="48">
        <f t="shared" si="5"/>
        <v>0</v>
      </c>
      <c r="AA30" s="48">
        <f t="shared" si="5"/>
        <v>0</v>
      </c>
      <c r="AB30" s="48">
        <f t="shared" si="5"/>
        <v>0</v>
      </c>
      <c r="AC30" s="48">
        <f t="shared" si="5"/>
        <v>0</v>
      </c>
      <c r="AD30" s="48">
        <f t="shared" si="5"/>
        <v>0</v>
      </c>
      <c r="AE30" s="48">
        <f t="shared" si="5"/>
        <v>0</v>
      </c>
      <c r="AF30" s="48">
        <f t="shared" si="5"/>
        <v>0</v>
      </c>
    </row>
    <row r="31" spans="2:60" x14ac:dyDescent="0.35">
      <c r="B31" t="s">
        <v>43</v>
      </c>
      <c r="C31" s="43">
        <v>-0.75</v>
      </c>
      <c r="H31" s="20"/>
      <c r="I31" s="20"/>
      <c r="J31" s="20"/>
      <c r="K31" s="20"/>
      <c r="L31" s="20"/>
      <c r="M31" s="20"/>
      <c r="N31" s="20"/>
      <c r="O31" s="20"/>
      <c r="P31" s="20"/>
      <c r="Q31" s="20"/>
      <c r="R31" s="20"/>
      <c r="S31" s="20"/>
      <c r="T31" s="20"/>
      <c r="U31" s="20"/>
      <c r="V31" s="20"/>
      <c r="W31" s="20"/>
      <c r="X31" s="20"/>
      <c r="Y31" s="20"/>
      <c r="Z31" s="20"/>
      <c r="AA31" s="20"/>
      <c r="AB31" s="20"/>
      <c r="AC31" s="20"/>
      <c r="AD31" s="20"/>
      <c r="AE31" s="20"/>
      <c r="AF31" s="20"/>
    </row>
    <row r="32" spans="2:60" x14ac:dyDescent="0.35">
      <c r="B32" s="55"/>
      <c r="C32" s="73"/>
      <c r="D32" s="4"/>
      <c r="E32" s="4"/>
      <c r="G32" s="40" t="s">
        <v>43</v>
      </c>
      <c r="H32" s="48"/>
      <c r="I32" s="48"/>
      <c r="J32" s="48"/>
      <c r="K32" s="48"/>
      <c r="L32" s="48"/>
      <c r="M32" s="48"/>
      <c r="N32" s="48"/>
      <c r="O32" s="48"/>
      <c r="P32" s="48"/>
      <c r="Q32" s="48"/>
      <c r="R32" s="48"/>
      <c r="S32" s="48"/>
      <c r="T32" s="48"/>
      <c r="U32" s="48"/>
      <c r="V32" s="48"/>
      <c r="W32" s="48"/>
      <c r="X32" s="48"/>
      <c r="Y32" s="48"/>
      <c r="Z32" s="48"/>
      <c r="AA32" s="48"/>
      <c r="AB32" s="48"/>
      <c r="AC32" s="48"/>
      <c r="AD32" s="48"/>
      <c r="AE32" s="48"/>
      <c r="AF32" s="48"/>
    </row>
    <row r="33" spans="2:32" x14ac:dyDescent="0.35">
      <c r="B33" s="41"/>
      <c r="C33" s="38" t="s">
        <v>34</v>
      </c>
      <c r="D33" s="38" t="s">
        <v>7</v>
      </c>
      <c r="E33" s="38" t="s">
        <v>35</v>
      </c>
      <c r="G33" t="s">
        <v>12</v>
      </c>
      <c r="H33" s="20">
        <f>IF(H$20&lt;Toimenpiteet!$C$10,Toimenpiteet!$C$9*100/Toimenpiteet!$C$10*H$20,Toimenpiteet!$C$9*100/Toimenpiteet!$C$10*Toimenpiteet!$C$10)</f>
        <v>0</v>
      </c>
      <c r="I33" s="20">
        <f>IF(I$20&lt;Toimenpiteet!$C$10,Toimenpiteet!$C$9*100/Toimenpiteet!$C$10*I$20,Toimenpiteet!$C$9*100/Toimenpiteet!$C$10*Toimenpiteet!$C$10)</f>
        <v>0</v>
      </c>
      <c r="J33" s="20">
        <f>IF(J$20&lt;Toimenpiteet!$C$10,Toimenpiteet!$C$9*100/Toimenpiteet!$C$10*J$20,Toimenpiteet!$C$9*100/Toimenpiteet!$C$10*Toimenpiteet!$C$10)</f>
        <v>0</v>
      </c>
      <c r="K33" s="20">
        <f>IF(K$20&lt;Toimenpiteet!$C$10,Toimenpiteet!$C$9*100/Toimenpiteet!$C$10*K$20,Toimenpiteet!$C$9*100/Toimenpiteet!$C$10*Toimenpiteet!$C$10)</f>
        <v>0</v>
      </c>
      <c r="L33" s="20">
        <f>IF(L$20&lt;Toimenpiteet!$C$10,Toimenpiteet!$C$9*100/Toimenpiteet!$C$10*L$20,Toimenpiteet!$C$9*100/Toimenpiteet!$C$10*Toimenpiteet!$C$10)</f>
        <v>0</v>
      </c>
      <c r="M33" s="20">
        <f>IF(M$20&lt;Toimenpiteet!$C$10,Toimenpiteet!$C$9*100/Toimenpiteet!$C$10*M$20,Toimenpiteet!$C$9*100/Toimenpiteet!$C$10*Toimenpiteet!$C$10)</f>
        <v>0</v>
      </c>
      <c r="N33" s="20">
        <f>IF(N$20&lt;Toimenpiteet!$C$10,Toimenpiteet!$C$9*100/Toimenpiteet!$C$10*N$20,Toimenpiteet!$C$9*100/Toimenpiteet!$C$10*Toimenpiteet!$C$10)</f>
        <v>0</v>
      </c>
      <c r="O33" s="20">
        <f>IF(O$20&lt;Toimenpiteet!$C$10,Toimenpiteet!$C$9*100/Toimenpiteet!$C$10*O$20,Toimenpiteet!$C$9*100/Toimenpiteet!$C$10*Toimenpiteet!$C$10)</f>
        <v>0</v>
      </c>
      <c r="P33" s="20">
        <f>IF(P$20&lt;Toimenpiteet!$C$10,Toimenpiteet!$C$9*100/Toimenpiteet!$C$10*P$20,Toimenpiteet!$C$9*100/Toimenpiteet!$C$10*Toimenpiteet!$C$10)</f>
        <v>0</v>
      </c>
      <c r="Q33" s="20">
        <f>IF(Q$20&lt;Toimenpiteet!$C$10,Toimenpiteet!$C$9*100/Toimenpiteet!$C$10*Q$20,Toimenpiteet!$C$9*100/Toimenpiteet!$C$10*Toimenpiteet!$C$10)</f>
        <v>0</v>
      </c>
      <c r="R33" s="20">
        <f>IF(R$20&lt;Toimenpiteet!$C$10,Toimenpiteet!$C$9*100/Toimenpiteet!$C$10*R$20,Toimenpiteet!$C$9*100/Toimenpiteet!$C$10*Toimenpiteet!$C$10)</f>
        <v>0</v>
      </c>
      <c r="S33" s="20">
        <f>IF(S$20&lt;Toimenpiteet!$C$10,Toimenpiteet!$C$9*100/Toimenpiteet!$C$10*S$20,Toimenpiteet!$C$9*100/Toimenpiteet!$C$10*Toimenpiteet!$C$10)</f>
        <v>0</v>
      </c>
      <c r="T33" s="20">
        <f>IF(T$20&lt;Toimenpiteet!$C$10,Toimenpiteet!$C$9*100/Toimenpiteet!$C$10*T$20,Toimenpiteet!$C$9*100/Toimenpiteet!$C$10*Toimenpiteet!$C$10)</f>
        <v>0</v>
      </c>
      <c r="U33" s="20">
        <f>IF(U$20&lt;Toimenpiteet!$C$10,Toimenpiteet!$C$9*100/Toimenpiteet!$C$10*U$20,Toimenpiteet!$C$9*100/Toimenpiteet!$C$10*Toimenpiteet!$C$10)</f>
        <v>0</v>
      </c>
      <c r="V33" s="20">
        <f>IF(V$20&lt;Toimenpiteet!$C$10,Toimenpiteet!$C$9*100/Toimenpiteet!$C$10*V$20,Toimenpiteet!$C$9*100/Toimenpiteet!$C$10*Toimenpiteet!$C$10)</f>
        <v>0</v>
      </c>
      <c r="W33" s="20">
        <f>IF(W$20&lt;Toimenpiteet!$C$10,Toimenpiteet!$C$9*100/Toimenpiteet!$C$10*W$20,Toimenpiteet!$C$9*100/Toimenpiteet!$C$10*Toimenpiteet!$C$10)</f>
        <v>0</v>
      </c>
      <c r="X33" s="20">
        <f>IF(X$20&lt;Toimenpiteet!$C$10,Toimenpiteet!$C$9*100/Toimenpiteet!$C$10*X$20,Toimenpiteet!$C$9*100/Toimenpiteet!$C$10*Toimenpiteet!$C$10)</f>
        <v>0</v>
      </c>
      <c r="Y33" s="20">
        <f>IF(Y$20&lt;Toimenpiteet!$C$10,Toimenpiteet!$C$9*100/Toimenpiteet!$C$10*Y$20,Toimenpiteet!$C$9*100/Toimenpiteet!$C$10*Toimenpiteet!$C$10)</f>
        <v>0</v>
      </c>
      <c r="Z33" s="20">
        <f>IF(Z$20&lt;Toimenpiteet!$C$10,Toimenpiteet!$C$9*100/Toimenpiteet!$C$10*Z$20,Toimenpiteet!$C$9*100/Toimenpiteet!$C$10*Toimenpiteet!$C$10)</f>
        <v>0</v>
      </c>
      <c r="AA33" s="20">
        <f>IF(AA$20&lt;Toimenpiteet!$C$10,Toimenpiteet!$C$9*100/Toimenpiteet!$C$10*AA$20,Toimenpiteet!$C$9*100/Toimenpiteet!$C$10*Toimenpiteet!$C$10)</f>
        <v>0</v>
      </c>
      <c r="AB33" s="20">
        <f>IF(AB$20&lt;Toimenpiteet!$C$10,Toimenpiteet!$C$9*100/Toimenpiteet!$C$10*AB$20,Toimenpiteet!$C$9*100/Toimenpiteet!$C$10*Toimenpiteet!$C$10)</f>
        <v>0</v>
      </c>
      <c r="AC33" s="20">
        <f>IF(AC$20&lt;Toimenpiteet!$C$10,Toimenpiteet!$C$9*100/Toimenpiteet!$C$10*AC$20,Toimenpiteet!$C$9*100/Toimenpiteet!$C$10*Toimenpiteet!$C$10)</f>
        <v>0</v>
      </c>
      <c r="AD33" s="20">
        <f>IF(AD$20&lt;Toimenpiteet!$C$10,Toimenpiteet!$C$9*100/Toimenpiteet!$C$10*AD$20,Toimenpiteet!$C$9*100/Toimenpiteet!$C$10*Toimenpiteet!$C$10)</f>
        <v>0</v>
      </c>
      <c r="AE33" s="20">
        <f>IF(AE$20&lt;Toimenpiteet!$C$10,Toimenpiteet!$C$9*100/Toimenpiteet!$C$10*AE$20,Toimenpiteet!$C$9*100/Toimenpiteet!$C$10*Toimenpiteet!$C$10)</f>
        <v>0</v>
      </c>
      <c r="AF33" s="20">
        <f>IF(AF$20&lt;Toimenpiteet!$C$10,Toimenpiteet!$C$9*100/Toimenpiteet!$C$10*AF$20,Toimenpiteet!$C$9*100/Toimenpiteet!$C$10*Toimenpiteet!$C$10)</f>
        <v>0</v>
      </c>
    </row>
    <row r="34" spans="2:32" x14ac:dyDescent="0.35">
      <c r="B34" s="1" t="s">
        <v>0</v>
      </c>
      <c r="C34" s="31"/>
      <c r="D34" s="31"/>
      <c r="E34" s="32"/>
      <c r="H34" s="20">
        <f>IF(COUNTIF($H$8:H8,"x")=0,0,_xlfn.XLOOKUP(COUNTIF($H$8:H8,"x"),$H$20:$AF$20,$H$33:$AF$33))</f>
        <v>0</v>
      </c>
      <c r="I34" s="20">
        <f>IF(COUNTIF($H$8:I8,"x")=0,0,_xlfn.XLOOKUP(COUNTIF($H$8:I8,"x"),$H$20:$AF$20,$H$33:$AF$33))</f>
        <v>0</v>
      </c>
      <c r="J34" s="20">
        <f>IF(COUNTIF($H$8:J8,"x")=0,0,_xlfn.XLOOKUP(COUNTIF($H$8:J8,"x"),$H$20:$AF$20,$H$33:$AF$33))</f>
        <v>0</v>
      </c>
      <c r="K34" s="20">
        <f>IF(COUNTIF($H$8:K8,"x")=0,0,_xlfn.XLOOKUP(COUNTIF($H$8:K8,"x"),$H$20:$AF$20,$H$33:$AF$33))</f>
        <v>0</v>
      </c>
      <c r="L34" s="20">
        <f>IF(COUNTIF($H$8:L8,"x")=0,0,_xlfn.XLOOKUP(COUNTIF($H$8:L8,"x"),$H$20:$AF$20,$H$33:$AF$33))</f>
        <v>0</v>
      </c>
      <c r="M34" s="20">
        <f>IF(COUNTIF($H$8:M8,"x")=0,0,_xlfn.XLOOKUP(COUNTIF($H$8:M8,"x"),$H$20:$AF$20,$H$33:$AF$33))</f>
        <v>0</v>
      </c>
      <c r="N34" s="20">
        <f>IF(COUNTIF($H$8:N8,"x")=0,0,_xlfn.XLOOKUP(COUNTIF($H$8:N8,"x"),$H$20:$AF$20,$H$33:$AF$33))</f>
        <v>0</v>
      </c>
      <c r="O34" s="20">
        <f>IF(COUNTIF($H$8:O8,"x")=0,0,_xlfn.XLOOKUP(COUNTIF($H$8:O8,"x"),$H$20:$AF$20,$H$33:$AF$33))</f>
        <v>0</v>
      </c>
      <c r="P34" s="20">
        <f>IF(COUNTIF($H$8:P8,"x")=0,0,_xlfn.XLOOKUP(COUNTIF($H$8:P8,"x"),$H$20:$AF$20,$H$33:$AF$33))</f>
        <v>0</v>
      </c>
      <c r="Q34" s="20">
        <f>IF(COUNTIF($H$8:Q8,"x")=0,0,_xlfn.XLOOKUP(COUNTIF($H$8:Q8,"x"),$H$20:$AF$20,$H$33:$AF$33))</f>
        <v>0</v>
      </c>
      <c r="R34" s="20">
        <f>IF(COUNTIF($H$8:R8,"x")=0,0,_xlfn.XLOOKUP(COUNTIF($H$8:R8,"x"),$H$20:$AF$20,$H$33:$AF$33))</f>
        <v>0</v>
      </c>
      <c r="S34" s="20">
        <f>IF(COUNTIF($H$8:S8,"x")=0,0,_xlfn.XLOOKUP(COUNTIF($H$8:S8,"x"),$H$20:$AF$20,$H$33:$AF$33))</f>
        <v>0</v>
      </c>
      <c r="T34" s="20">
        <f>IF(COUNTIF($H$8:T8,"x")=0,0,_xlfn.XLOOKUP(COUNTIF($H$8:T8,"x"),$H$20:$AF$20,$H$33:$AF$33))</f>
        <v>0</v>
      </c>
      <c r="U34" s="20">
        <f>IF(COUNTIF($H$8:U8,"x")=0,0,_xlfn.XLOOKUP(COUNTIF($H$8:U8,"x"),$H$20:$AF$20,$H$33:$AF$33))</f>
        <v>0</v>
      </c>
      <c r="V34" s="20">
        <f>IF(COUNTIF($H$8:V8,"x")=0,0,_xlfn.XLOOKUP(COUNTIF($H$8:V8,"x"),$H$20:$AF$20,$H$33:$AF$33))</f>
        <v>0</v>
      </c>
      <c r="W34" s="20">
        <f>IF(COUNTIF($H$8:W8,"x")=0,0,_xlfn.XLOOKUP(COUNTIF($H$8:W8,"x"),$H$20:$AF$20,$H$33:$AF$33))</f>
        <v>0</v>
      </c>
      <c r="X34" s="20">
        <f>IF(COUNTIF($H$8:X8,"x")=0,0,_xlfn.XLOOKUP(COUNTIF($H$8:X8,"x"),$H$20:$AF$20,$H$33:$AF$33))</f>
        <v>0</v>
      </c>
      <c r="Y34" s="20">
        <f>IF(COUNTIF($H$8:Y8,"x")=0,0,_xlfn.XLOOKUP(COUNTIF($H$8:Y8,"x"),$H$20:$AF$20,$H$33:$AF$33))</f>
        <v>0</v>
      </c>
      <c r="Z34" s="20">
        <f>IF(COUNTIF($H$8:Z8,"x")=0,0,_xlfn.XLOOKUP(COUNTIF($H$8:Z8,"x"),$H$20:$AF$20,$H$33:$AF$33))</f>
        <v>0</v>
      </c>
      <c r="AA34" s="20">
        <f>IF(COUNTIF($H$8:AA8,"x")=0,0,_xlfn.XLOOKUP(COUNTIF($H$8:AA8,"x"),$H$20:$AF$20,$H$33:$AF$33))</f>
        <v>0</v>
      </c>
      <c r="AB34" s="20">
        <f>IF(COUNTIF($H$8:AB8,"x")=0,0,_xlfn.XLOOKUP(COUNTIF($H$8:AB8,"x"),$H$20:$AF$20,$H$33:$AF$33))</f>
        <v>0</v>
      </c>
      <c r="AC34" s="20">
        <f>IF(COUNTIF($H$8:AC8,"x")=0,0,_xlfn.XLOOKUP(COUNTIF($H$8:AC8,"x"),$H$20:$AF$20,$H$33:$AF$33))</f>
        <v>0</v>
      </c>
      <c r="AD34" s="20">
        <f>IF(COUNTIF($H$8:AD8,"x")=0,0,_xlfn.XLOOKUP(COUNTIF($H$8:AD8,"x"),$H$20:$AF$20,$H$33:$AF$33))</f>
        <v>0</v>
      </c>
      <c r="AE34" s="20">
        <f>IF(COUNTIF($H$8:AE8,"x")=0,0,_xlfn.XLOOKUP(COUNTIF($H$8:AE8,"x"),$H$20:$AF$20,$H$33:$AF$33))</f>
        <v>0</v>
      </c>
      <c r="AF34" s="20">
        <f>IF(COUNTIF($H$8:AF8,"x")=0,0,_xlfn.XLOOKUP(COUNTIF($H$8:AF8,"x"),$H$20:$AF$20,$H$33:$AF$33))</f>
        <v>0</v>
      </c>
    </row>
    <row r="35" spans="2:32" x14ac:dyDescent="0.35">
      <c r="B35" s="6" t="s">
        <v>49</v>
      </c>
      <c r="C35" s="24">
        <v>0.3</v>
      </c>
      <c r="D35" s="23"/>
      <c r="E35" s="23">
        <f>C35*E49</f>
        <v>642.9</v>
      </c>
      <c r="G35" t="s">
        <v>13</v>
      </c>
      <c r="H35" s="20">
        <f>IF(H$20&lt;Toimenpiteet!$C$37,Toimenpiteet!$C$36*100/Toimenpiteet!$C$37*H$20,Toimenpiteet!$C$36*100/Toimenpiteet!$C$37*Toimenpiteet!$C$37)</f>
        <v>0</v>
      </c>
      <c r="I35" s="20">
        <f>IF(I$20&lt;Toimenpiteet!$C$37,Toimenpiteet!$C$36*100/Toimenpiteet!$C$37*I$20,Toimenpiteet!$C$36*100/Toimenpiteet!$C$37*Toimenpiteet!$C$37)</f>
        <v>0</v>
      </c>
      <c r="J35" s="20">
        <f>IF(J$20&lt;Toimenpiteet!$C$37,Toimenpiteet!$C$36*100/Toimenpiteet!$C$37*J$20,Toimenpiteet!$C$36*100/Toimenpiteet!$C$37*Toimenpiteet!$C$37)</f>
        <v>0</v>
      </c>
      <c r="K35" s="20">
        <f>IF(K$20&lt;Toimenpiteet!$C$37,Toimenpiteet!$C$36*100/Toimenpiteet!$C$37*K$20,Toimenpiteet!$C$36*100/Toimenpiteet!$C$37*Toimenpiteet!$C$37)</f>
        <v>0</v>
      </c>
      <c r="L35" s="20">
        <f>IF(L$20&lt;Toimenpiteet!$C$37,Toimenpiteet!$C$36*100/Toimenpiteet!$C$37*L$20,Toimenpiteet!$C$36*100/Toimenpiteet!$C$37*Toimenpiteet!$C$37)</f>
        <v>0</v>
      </c>
      <c r="M35" s="20">
        <f>IF(M$20&lt;Toimenpiteet!$C$37,Toimenpiteet!$C$36*100/Toimenpiteet!$C$37*M$20,Toimenpiteet!$C$36*100/Toimenpiteet!$C$37*Toimenpiteet!$C$37)</f>
        <v>0</v>
      </c>
      <c r="N35" s="20">
        <f>IF(N$20&lt;Toimenpiteet!$C$37,Toimenpiteet!$C$36*100/Toimenpiteet!$C$37*N$20,Toimenpiteet!$C$36*100/Toimenpiteet!$C$37*Toimenpiteet!$C$37)</f>
        <v>0</v>
      </c>
      <c r="O35" s="20">
        <f>IF(O$20&lt;Toimenpiteet!$C$37,Toimenpiteet!$C$36*100/Toimenpiteet!$C$37*O$20,Toimenpiteet!$C$36*100/Toimenpiteet!$C$37*Toimenpiteet!$C$37)</f>
        <v>0</v>
      </c>
      <c r="P35" s="20">
        <f>IF(P$20&lt;Toimenpiteet!$C$37,Toimenpiteet!$C$36*100/Toimenpiteet!$C$37*P$20,Toimenpiteet!$C$36*100/Toimenpiteet!$C$37*Toimenpiteet!$C$37)</f>
        <v>0</v>
      </c>
      <c r="Q35" s="20">
        <f>IF(Q$20&lt;Toimenpiteet!$C$37,Toimenpiteet!$C$36*100/Toimenpiteet!$C$37*Q$20,Toimenpiteet!$C$36*100/Toimenpiteet!$C$37*Toimenpiteet!$C$37)</f>
        <v>0</v>
      </c>
      <c r="R35" s="20">
        <f>IF(R$20&lt;Toimenpiteet!$C$37,Toimenpiteet!$C$36*100/Toimenpiteet!$C$37*R$20,Toimenpiteet!$C$36*100/Toimenpiteet!$C$37*Toimenpiteet!$C$37)</f>
        <v>0</v>
      </c>
      <c r="S35" s="20">
        <f>IF(S$20&lt;Toimenpiteet!$C$37,Toimenpiteet!$C$36*100/Toimenpiteet!$C$37*S$20,Toimenpiteet!$C$36*100/Toimenpiteet!$C$37*Toimenpiteet!$C$37)</f>
        <v>0</v>
      </c>
      <c r="T35" s="20">
        <f>IF(T$20&lt;Toimenpiteet!$C$37,Toimenpiteet!$C$36*100/Toimenpiteet!$C$37*T$20,Toimenpiteet!$C$36*100/Toimenpiteet!$C$37*Toimenpiteet!$C$37)</f>
        <v>0</v>
      </c>
      <c r="U35" s="20">
        <f>IF(U$20&lt;Toimenpiteet!$C$37,Toimenpiteet!$C$36*100/Toimenpiteet!$C$37*U$20,Toimenpiteet!$C$36*100/Toimenpiteet!$C$37*Toimenpiteet!$C$37)</f>
        <v>0</v>
      </c>
      <c r="V35" s="20">
        <f>IF(V$20&lt;Toimenpiteet!$C$37,Toimenpiteet!$C$36*100/Toimenpiteet!$C$37*V$20,Toimenpiteet!$C$36*100/Toimenpiteet!$C$37*Toimenpiteet!$C$37)</f>
        <v>0</v>
      </c>
      <c r="W35" s="20">
        <f>IF(W$20&lt;Toimenpiteet!$C$37,Toimenpiteet!$C$36*100/Toimenpiteet!$C$37*W$20,Toimenpiteet!$C$36*100/Toimenpiteet!$C$37*Toimenpiteet!$C$37)</f>
        <v>0</v>
      </c>
      <c r="X35" s="20">
        <f>IF(X$20&lt;Toimenpiteet!$C$37,Toimenpiteet!$C$36*100/Toimenpiteet!$C$37*X$20,Toimenpiteet!$C$36*100/Toimenpiteet!$C$37*Toimenpiteet!$C$37)</f>
        <v>0</v>
      </c>
      <c r="Y35" s="20">
        <f>IF(Y$20&lt;Toimenpiteet!$C$37,Toimenpiteet!$C$36*100/Toimenpiteet!$C$37*Y$20,Toimenpiteet!$C$36*100/Toimenpiteet!$C$37*Toimenpiteet!$C$37)</f>
        <v>0</v>
      </c>
      <c r="Z35" s="20">
        <f>IF(Z$20&lt;Toimenpiteet!$C$37,Toimenpiteet!$C$36*100/Toimenpiteet!$C$37*Z$20,Toimenpiteet!$C$36*100/Toimenpiteet!$C$37*Toimenpiteet!$C$37)</f>
        <v>0</v>
      </c>
      <c r="AA35" s="20">
        <f>IF(AA$20&lt;Toimenpiteet!$C$37,Toimenpiteet!$C$36*100/Toimenpiteet!$C$37*AA$20,Toimenpiteet!$C$36*100/Toimenpiteet!$C$37*Toimenpiteet!$C$37)</f>
        <v>0</v>
      </c>
      <c r="AB35" s="20">
        <f>IF(AB$20&lt;Toimenpiteet!$C$37,Toimenpiteet!$C$36*100/Toimenpiteet!$C$37*AB$20,Toimenpiteet!$C$36*100/Toimenpiteet!$C$37*Toimenpiteet!$C$37)</f>
        <v>0</v>
      </c>
      <c r="AC35" s="20">
        <f>IF(AC$20&lt;Toimenpiteet!$C$37,Toimenpiteet!$C$36*100/Toimenpiteet!$C$37*AC$20,Toimenpiteet!$C$36*100/Toimenpiteet!$C$37*Toimenpiteet!$C$37)</f>
        <v>0</v>
      </c>
      <c r="AD35" s="20">
        <f>IF(AD$20&lt;Toimenpiteet!$C$37,Toimenpiteet!$C$36*100/Toimenpiteet!$C$37*AD$20,Toimenpiteet!$C$36*100/Toimenpiteet!$C$37*Toimenpiteet!$C$37)</f>
        <v>0</v>
      </c>
      <c r="AE35" s="20">
        <f>IF(AE$20&lt;Toimenpiteet!$C$37,Toimenpiteet!$C$36*100/Toimenpiteet!$C$37*AE$20,Toimenpiteet!$C$36*100/Toimenpiteet!$C$37*Toimenpiteet!$C$37)</f>
        <v>0</v>
      </c>
      <c r="AF35" s="20">
        <f>IF(AF$20&lt;Toimenpiteet!$C$37,Toimenpiteet!$C$36*100/Toimenpiteet!$C$37*AF$20,Toimenpiteet!$C$36*100/Toimenpiteet!$C$37*Toimenpiteet!$C$37)</f>
        <v>0</v>
      </c>
    </row>
    <row r="36" spans="2:32" x14ac:dyDescent="0.35">
      <c r="C36" s="19"/>
      <c r="D36" s="19"/>
      <c r="E36" s="19"/>
      <c r="H36" s="20">
        <f>IF(COUNTIF($H$9:H9,"x")=0,0,_xlfn.XLOOKUP(COUNTIF($H$9:H9,"x"),$H$20:$AF$20,$H$35:$AF$35))</f>
        <v>0</v>
      </c>
      <c r="I36" s="20">
        <f>IF(COUNTIF($H$9:I9,"x")=0,0,_xlfn.XLOOKUP(COUNTIF($H$9:I9,"x"),$H$20:$AF$20,$H$35:$AF$35))</f>
        <v>0</v>
      </c>
      <c r="J36" s="20">
        <f>IF(COUNTIF($H$9:J9,"x")=0,0,_xlfn.XLOOKUP(COUNTIF($H$9:J9,"x"),$H$20:$AF$20,$H$35:$AF$35))</f>
        <v>0</v>
      </c>
      <c r="K36" s="20">
        <f>IF(COUNTIF($H$9:K9,"x")=0,0,_xlfn.XLOOKUP(COUNTIF($H$9:K9,"x"),$H$20:$AF$20,$H$35:$AF$35))</f>
        <v>0</v>
      </c>
      <c r="L36" s="20">
        <f>IF(COUNTIF($H$9:L9,"x")=0,0,_xlfn.XLOOKUP(COUNTIF($H$9:L9,"x"),$H$20:$AF$20,$H$35:$AF$35))</f>
        <v>0</v>
      </c>
      <c r="M36" s="20">
        <f>IF(COUNTIF($H$9:M9,"x")=0,0,_xlfn.XLOOKUP(COUNTIF($H$9:M9,"x"),$H$20:$AF$20,$H$35:$AF$35))</f>
        <v>0</v>
      </c>
      <c r="N36" s="20">
        <f>IF(COUNTIF($H$9:N9,"x")=0,0,_xlfn.XLOOKUP(COUNTIF($H$9:N9,"x"),$H$20:$AF$20,$H$35:$AF$35))</f>
        <v>0</v>
      </c>
      <c r="O36" s="20">
        <f>IF(COUNTIF($H$9:O9,"x")=0,0,_xlfn.XLOOKUP(COUNTIF($H$9:O9,"x"),$H$20:$AF$20,$H$35:$AF$35))</f>
        <v>0</v>
      </c>
      <c r="P36" s="20">
        <f>IF(COUNTIF($H$9:P9,"x")=0,0,_xlfn.XLOOKUP(COUNTIF($H$9:P9,"x"),$H$20:$AF$20,$H$35:$AF$35))</f>
        <v>0</v>
      </c>
      <c r="Q36" s="20">
        <f>IF(COUNTIF($H$9:Q9,"x")=0,0,_xlfn.XLOOKUP(COUNTIF($H$9:Q9,"x"),$H$20:$AF$20,$H$35:$AF$35))</f>
        <v>0</v>
      </c>
      <c r="R36" s="20">
        <f>IF(COUNTIF($H$9:R9,"x")=0,0,_xlfn.XLOOKUP(COUNTIF($H$9:R9,"x"),$H$20:$AF$20,$H$35:$AF$35))</f>
        <v>0</v>
      </c>
      <c r="S36" s="20">
        <f>IF(COUNTIF($H$9:S9,"x")=0,0,_xlfn.XLOOKUP(COUNTIF($H$9:S9,"x"),$H$20:$AF$20,$H$35:$AF$35))</f>
        <v>0</v>
      </c>
      <c r="T36" s="20">
        <f>IF(COUNTIF($H$9:T9,"x")=0,0,_xlfn.XLOOKUP(COUNTIF($H$9:T9,"x"),$H$20:$AF$20,$H$35:$AF$35))</f>
        <v>0</v>
      </c>
      <c r="U36" s="20">
        <f>IF(COUNTIF($H$9:U9,"x")=0,0,_xlfn.XLOOKUP(COUNTIF($H$9:U9,"x"),$H$20:$AF$20,$H$35:$AF$35))</f>
        <v>0</v>
      </c>
      <c r="V36" s="20">
        <f>IF(COUNTIF($H$9:V9,"x")=0,0,_xlfn.XLOOKUP(COUNTIF($H$9:V9,"x"),$H$20:$AF$20,$H$35:$AF$35))</f>
        <v>0</v>
      </c>
      <c r="W36" s="20">
        <f>IF(COUNTIF($H$9:W9,"x")=0,0,_xlfn.XLOOKUP(COUNTIF($H$9:W9,"x"),$H$20:$AF$20,$H$35:$AF$35))</f>
        <v>0</v>
      </c>
      <c r="X36" s="20">
        <f>IF(COUNTIF($H$9:X9,"x")=0,0,_xlfn.XLOOKUP(COUNTIF($H$9:X9,"x"),$H$20:$AF$20,$H$35:$AF$35))</f>
        <v>0</v>
      </c>
      <c r="Y36" s="20">
        <f>IF(COUNTIF($H$9:Y9,"x")=0,0,_xlfn.XLOOKUP(COUNTIF($H$9:Y9,"x"),$H$20:$AF$20,$H$35:$AF$35))</f>
        <v>0</v>
      </c>
      <c r="Z36" s="20">
        <f>IF(COUNTIF($H$9:Z9,"x")=0,0,_xlfn.XLOOKUP(COUNTIF($H$9:Z9,"x"),$H$20:$AF$20,$H$35:$AF$35))</f>
        <v>0</v>
      </c>
      <c r="AA36" s="20">
        <f>IF(COUNTIF($H$9:AA9,"x")=0,0,_xlfn.XLOOKUP(COUNTIF($H$9:AA9,"x"),$H$20:$AF$20,$H$35:$AF$35))</f>
        <v>0</v>
      </c>
      <c r="AB36" s="20">
        <f>IF(COUNTIF($H$9:AB9,"x")=0,0,_xlfn.XLOOKUP(COUNTIF($H$9:AB9,"x"),$H$20:$AF$20,$H$35:$AF$35))</f>
        <v>0</v>
      </c>
      <c r="AC36" s="20">
        <f>IF(COUNTIF($H$9:AC9,"x")=0,0,_xlfn.XLOOKUP(COUNTIF($H$9:AC9,"x"),$H$20:$AF$20,$H$35:$AF$35))</f>
        <v>0</v>
      </c>
      <c r="AD36" s="20">
        <f>IF(COUNTIF($H$9:AD9,"x")=0,0,_xlfn.XLOOKUP(COUNTIF($H$9:AD9,"x"),$H$20:$AF$20,$H$35:$AF$35))</f>
        <v>0</v>
      </c>
      <c r="AE36" s="20">
        <f>IF(COUNTIF($H$9:AE9,"x")=0,0,_xlfn.XLOOKUP(COUNTIF($H$9:AE9,"x"),$H$20:$AF$20,$H$35:$AF$35))</f>
        <v>0</v>
      </c>
      <c r="AF36" s="20">
        <f>IF(COUNTIF($H$9:AF9,"x")=0,0,_xlfn.XLOOKUP(COUNTIF($H$9:AF9,"x"),$H$20:$AF$20,$H$35:$AF$35))</f>
        <v>0</v>
      </c>
    </row>
    <row r="37" spans="2:32" x14ac:dyDescent="0.35">
      <c r="C37" s="25"/>
      <c r="D37" s="19"/>
      <c r="E37" s="19"/>
      <c r="G37" t="s">
        <v>16</v>
      </c>
      <c r="H37" s="20">
        <f>IF(H$20&lt;Toimenpiteet!$C$67,Toimenpiteet!$C$66*100/Toimenpiteet!$C$67*H$20,Toimenpiteet!$C$66*100/Toimenpiteet!$C$67*Toimenpiteet!$C$67)</f>
        <v>0</v>
      </c>
      <c r="I37" s="20">
        <f>IF(I$20&lt;Toimenpiteet!$C$67,Toimenpiteet!$C$66*100/Toimenpiteet!$C$67*I$20,Toimenpiteet!$C$66*100/Toimenpiteet!$C$67*Toimenpiteet!$C$67)</f>
        <v>0</v>
      </c>
      <c r="J37" s="20">
        <f>IF(J$20&lt;Toimenpiteet!$C$67,Toimenpiteet!$C$66*100/Toimenpiteet!$C$67*J$20,Toimenpiteet!$C$66*100/Toimenpiteet!$C$67*Toimenpiteet!$C$67)</f>
        <v>0</v>
      </c>
      <c r="K37" s="20">
        <f>IF(K$20&lt;Toimenpiteet!$C$67,Toimenpiteet!$C$66*100/Toimenpiteet!$C$67*K$20,Toimenpiteet!$C$66*100/Toimenpiteet!$C$67*Toimenpiteet!$C$67)</f>
        <v>0</v>
      </c>
      <c r="L37" s="20">
        <f>IF(L$20&lt;Toimenpiteet!$C$67,Toimenpiteet!$C$66*100/Toimenpiteet!$C$67*L$20,Toimenpiteet!$C$66*100/Toimenpiteet!$C$67*Toimenpiteet!$C$67)</f>
        <v>0</v>
      </c>
      <c r="M37" s="20">
        <f>IF(M$20&lt;Toimenpiteet!$C$67,Toimenpiteet!$C$66*100/Toimenpiteet!$C$67*M$20,Toimenpiteet!$C$66*100/Toimenpiteet!$C$67*Toimenpiteet!$C$67)</f>
        <v>0</v>
      </c>
      <c r="N37" s="20">
        <f>IF(N$20&lt;Toimenpiteet!$C$67,Toimenpiteet!$C$66*100/Toimenpiteet!$C$67*N$20,Toimenpiteet!$C$66*100/Toimenpiteet!$C$67*Toimenpiteet!$C$67)</f>
        <v>0</v>
      </c>
      <c r="O37" s="20">
        <f>IF(O$20&lt;Toimenpiteet!$C$67,Toimenpiteet!$C$66*100/Toimenpiteet!$C$67*O$20,Toimenpiteet!$C$66*100/Toimenpiteet!$C$67*Toimenpiteet!$C$67)</f>
        <v>0</v>
      </c>
      <c r="P37" s="20">
        <f>IF(P$20&lt;Toimenpiteet!$C$67,Toimenpiteet!$C$66*100/Toimenpiteet!$C$67*P$20,Toimenpiteet!$C$66*100/Toimenpiteet!$C$67*Toimenpiteet!$C$67)</f>
        <v>0</v>
      </c>
      <c r="Q37" s="20">
        <f>IF(Q$20&lt;Toimenpiteet!$C$67,Toimenpiteet!$C$66*100/Toimenpiteet!$C$67*Q$20,Toimenpiteet!$C$66*100/Toimenpiteet!$C$67*Toimenpiteet!$C$67)</f>
        <v>0</v>
      </c>
      <c r="R37" s="20">
        <f>IF(R$20&lt;Toimenpiteet!$C$67,Toimenpiteet!$C$66*100/Toimenpiteet!$C$67*R$20,Toimenpiteet!$C$66*100/Toimenpiteet!$C$67*Toimenpiteet!$C$67)</f>
        <v>0</v>
      </c>
      <c r="S37" s="20">
        <f>IF(S$20&lt;Toimenpiteet!$C$67,Toimenpiteet!$C$66*100/Toimenpiteet!$C$67*S$20,Toimenpiteet!$C$66*100/Toimenpiteet!$C$67*Toimenpiteet!$C$67)</f>
        <v>0</v>
      </c>
      <c r="T37" s="20">
        <f>IF(T$20&lt;Toimenpiteet!$C$67,Toimenpiteet!$C$66*100/Toimenpiteet!$C$67*T$20,Toimenpiteet!$C$66*100/Toimenpiteet!$C$67*Toimenpiteet!$C$67)</f>
        <v>0</v>
      </c>
      <c r="U37" s="20">
        <f>IF(U$20&lt;Toimenpiteet!$C$67,Toimenpiteet!$C$66*100/Toimenpiteet!$C$67*U$20,Toimenpiteet!$C$66*100/Toimenpiteet!$C$67*Toimenpiteet!$C$67)</f>
        <v>0</v>
      </c>
      <c r="V37" s="20">
        <f>IF(V$20&lt;Toimenpiteet!$C$67,Toimenpiteet!$C$66*100/Toimenpiteet!$C$67*V$20,Toimenpiteet!$C$66*100/Toimenpiteet!$C$67*Toimenpiteet!$C$67)</f>
        <v>0</v>
      </c>
      <c r="W37" s="20">
        <f>IF(W$20&lt;Toimenpiteet!$C$67,Toimenpiteet!$C$66*100/Toimenpiteet!$C$67*W$20,Toimenpiteet!$C$66*100/Toimenpiteet!$C$67*Toimenpiteet!$C$67)</f>
        <v>0</v>
      </c>
      <c r="X37" s="20">
        <f>IF(X$20&lt;Toimenpiteet!$C$67,Toimenpiteet!$C$66*100/Toimenpiteet!$C$67*X$20,Toimenpiteet!$C$66*100/Toimenpiteet!$C$67*Toimenpiteet!$C$67)</f>
        <v>0</v>
      </c>
      <c r="Y37" s="20">
        <f>IF(Y$20&lt;Toimenpiteet!$C$67,Toimenpiteet!$C$66*100/Toimenpiteet!$C$67*Y$20,Toimenpiteet!$C$66*100/Toimenpiteet!$C$67*Toimenpiteet!$C$67)</f>
        <v>0</v>
      </c>
      <c r="Z37" s="20">
        <f>IF(Z$20&lt;Toimenpiteet!$C$67,Toimenpiteet!$C$66*100/Toimenpiteet!$C$67*Z$20,Toimenpiteet!$C$66*100/Toimenpiteet!$C$67*Toimenpiteet!$C$67)</f>
        <v>0</v>
      </c>
      <c r="AA37" s="20">
        <f>IF(AA$20&lt;Toimenpiteet!$C$67,Toimenpiteet!$C$66*100/Toimenpiteet!$C$67*AA$20,Toimenpiteet!$C$66*100/Toimenpiteet!$C$67*Toimenpiteet!$C$67)</f>
        <v>0</v>
      </c>
      <c r="AB37" s="20">
        <f>IF(AB$20&lt;Toimenpiteet!$C$67,Toimenpiteet!$C$66*100/Toimenpiteet!$C$67*AB$20,Toimenpiteet!$C$66*100/Toimenpiteet!$C$67*Toimenpiteet!$C$67)</f>
        <v>0</v>
      </c>
      <c r="AC37" s="20">
        <f>IF(AC$20&lt;Toimenpiteet!$C$67,Toimenpiteet!$C$66*100/Toimenpiteet!$C$67*AC$20,Toimenpiteet!$C$66*100/Toimenpiteet!$C$67*Toimenpiteet!$C$67)</f>
        <v>0</v>
      </c>
      <c r="AD37" s="20">
        <f>IF(AD$20&lt;Toimenpiteet!$C$67,Toimenpiteet!$C$66*100/Toimenpiteet!$C$67*AD$20,Toimenpiteet!$C$66*100/Toimenpiteet!$C$67*Toimenpiteet!$C$67)</f>
        <v>0</v>
      </c>
      <c r="AE37" s="20">
        <f>IF(AE$20&lt;Toimenpiteet!$C$67,Toimenpiteet!$C$66*100/Toimenpiteet!$C$67*AE$20,Toimenpiteet!$C$66*100/Toimenpiteet!$C$67*Toimenpiteet!$C$67)</f>
        <v>0</v>
      </c>
      <c r="AF37" s="20">
        <f>IF(AF$20&lt;Toimenpiteet!$C$67,Toimenpiteet!$C$66*100/Toimenpiteet!$C$67*AF$20,Toimenpiteet!$C$66*100/Toimenpiteet!$C$67*Toimenpiteet!$C$67)</f>
        <v>0</v>
      </c>
    </row>
    <row r="38" spans="2:32" x14ac:dyDescent="0.35">
      <c r="B38" s="4"/>
      <c r="C38" s="26"/>
      <c r="D38" s="26"/>
      <c r="E38" s="26"/>
      <c r="H38" s="20">
        <f>IF(COUNTIF($H$10:H10,"x")=0,0,_xlfn.XLOOKUP(COUNTIF($H$10:H10,"x"),$H$20:$AF$20,$H$33:$AF$33))</f>
        <v>0</v>
      </c>
      <c r="I38" s="20">
        <f>IF(COUNTIF($H$10:I10,"x")=0,0,_xlfn.XLOOKUP(COUNTIF($H$10:I10,"x"),$H$20:$AF$20,$H$33:$AF$33))</f>
        <v>0</v>
      </c>
      <c r="J38" s="20">
        <f>IF(COUNTIF($H$10:J10,"x")=0,0,_xlfn.XLOOKUP(COUNTIF($H$10:J10,"x"),$H$20:$AF$20,$H$33:$AF$33))</f>
        <v>0</v>
      </c>
      <c r="K38" s="20">
        <f>IF(COUNTIF($H$10:K10,"x")=0,0,_xlfn.XLOOKUP(COUNTIF($H$10:K10,"x"),$H$20:$AF$20,$H$33:$AF$33))</f>
        <v>0</v>
      </c>
      <c r="L38" s="20">
        <f>IF(COUNTIF($H$10:L10,"x")=0,0,_xlfn.XLOOKUP(COUNTIF($H$10:L10,"x"),$H$20:$AF$20,$H$33:$AF$33))</f>
        <v>0</v>
      </c>
      <c r="M38" s="20">
        <f>IF(COUNTIF($H$10:M10,"x")=0,0,_xlfn.XLOOKUP(COUNTIF($H$10:M10,"x"),$H$20:$AF$20,$H$33:$AF$33))</f>
        <v>0</v>
      </c>
      <c r="N38" s="20">
        <f>IF(COUNTIF($H$10:N10,"x")=0,0,_xlfn.XLOOKUP(COUNTIF($H$10:N10,"x"),$H$20:$AF$20,$H$33:$AF$33))</f>
        <v>0</v>
      </c>
      <c r="O38" s="20">
        <f>IF(COUNTIF($H$10:O10,"x")=0,0,_xlfn.XLOOKUP(COUNTIF($H$10:O10,"x"),$H$20:$AF$20,$H$33:$AF$33))</f>
        <v>0</v>
      </c>
      <c r="P38" s="20">
        <f>IF(COUNTIF($H$10:P10,"x")=0,0,_xlfn.XLOOKUP(COUNTIF($H$10:P10,"x"),$H$20:$AF$20,$H$33:$AF$33))</f>
        <v>0</v>
      </c>
      <c r="Q38" s="20">
        <f>IF(COUNTIF($H$10:Q10,"x")=0,0,_xlfn.XLOOKUP(COUNTIF($H$10:Q10,"x"),$H$20:$AF$20,$H$33:$AF$33))</f>
        <v>0</v>
      </c>
      <c r="R38" s="20">
        <f>IF(COUNTIF($H$10:R10,"x")=0,0,_xlfn.XLOOKUP(COUNTIF($H$10:R10,"x"),$H$20:$AF$20,$H$33:$AF$33))</f>
        <v>0</v>
      </c>
      <c r="S38" s="20">
        <f>IF(COUNTIF($H$10:S10,"x")=0,0,_xlfn.XLOOKUP(COUNTIF($H$10:S10,"x"),$H$20:$AF$20,$H$33:$AF$33))</f>
        <v>0</v>
      </c>
      <c r="T38" s="20">
        <f>IF(COUNTIF($H$10:T10,"x")=0,0,_xlfn.XLOOKUP(COUNTIF($H$10:T10,"x"),$H$20:$AF$20,$H$33:$AF$33))</f>
        <v>0</v>
      </c>
      <c r="U38" s="20">
        <f>IF(COUNTIF($H$10:U10,"x")=0,0,_xlfn.XLOOKUP(COUNTIF($H$10:U10,"x"),$H$20:$AF$20,$H$33:$AF$33))</f>
        <v>0</v>
      </c>
      <c r="V38" s="20">
        <f>IF(COUNTIF($H$10:V10,"x")=0,0,_xlfn.XLOOKUP(COUNTIF($H$10:V10,"x"),$H$20:$AF$20,$H$33:$AF$33))</f>
        <v>0</v>
      </c>
      <c r="W38" s="20">
        <f>IF(COUNTIF($H$10:W10,"x")=0,0,_xlfn.XLOOKUP(COUNTIF($H$10:W10,"x"),$H$20:$AF$20,$H$33:$AF$33))</f>
        <v>0</v>
      </c>
      <c r="X38" s="20">
        <f>IF(COUNTIF($H$10:X10,"x")=0,0,_xlfn.XLOOKUP(COUNTIF($H$10:X10,"x"),$H$20:$AF$20,$H$33:$AF$33))</f>
        <v>0</v>
      </c>
      <c r="Y38" s="20">
        <f>IF(COUNTIF($H$10:Y10,"x")=0,0,_xlfn.XLOOKUP(COUNTIF($H$10:Y10,"x"),$H$20:$AF$20,$H$33:$AF$33))</f>
        <v>0</v>
      </c>
      <c r="Z38" s="20">
        <f>IF(COUNTIF($H$10:Z10,"x")=0,0,_xlfn.XLOOKUP(COUNTIF($H$10:Z10,"x"),$H$20:$AF$20,$H$33:$AF$33))</f>
        <v>0</v>
      </c>
      <c r="AA38" s="20">
        <f>IF(COUNTIF($H$10:AA10,"x")=0,0,_xlfn.XLOOKUP(COUNTIF($H$10:AA10,"x"),$H$20:$AF$20,$H$33:$AF$33))</f>
        <v>0</v>
      </c>
      <c r="AB38" s="20">
        <f>IF(COUNTIF($H$10:AB10,"x")=0,0,_xlfn.XLOOKUP(COUNTIF($H$10:AB10,"x"),$H$20:$AF$20,$H$33:$AF$33))</f>
        <v>0</v>
      </c>
      <c r="AC38" s="20">
        <f>IF(COUNTIF($H$10:AC10,"x")=0,0,_xlfn.XLOOKUP(COUNTIF($H$10:AC10,"x"),$H$20:$AF$20,$H$33:$AF$33))</f>
        <v>0</v>
      </c>
      <c r="AD38" s="20">
        <f>IF(COUNTIF($H$10:AD10,"x")=0,0,_xlfn.XLOOKUP(COUNTIF($H$10:AD10,"x"),$H$20:$AF$20,$H$33:$AF$33))</f>
        <v>0</v>
      </c>
      <c r="AE38" s="20">
        <f>IF(COUNTIF($H$10:AE10,"x")=0,0,_xlfn.XLOOKUP(COUNTIF($H$10:AE10,"x"),$H$20:$AF$20,$H$33:$AF$33))</f>
        <v>0</v>
      </c>
      <c r="AF38" s="20">
        <f>IF(COUNTIF($H$10:AF10,"x")=0,0,_xlfn.XLOOKUP(COUNTIF($H$10:AF10,"x"),$H$20:$AF$20,$H$33:$AF$33))</f>
        <v>0</v>
      </c>
    </row>
    <row r="39" spans="2:32" x14ac:dyDescent="0.35">
      <c r="B39" t="s">
        <v>2</v>
      </c>
      <c r="C39" s="19"/>
      <c r="D39" s="19"/>
      <c r="E39" s="19">
        <f>SUM(E28:E38)</f>
        <v>642.9</v>
      </c>
      <c r="G39" t="s">
        <v>60</v>
      </c>
      <c r="H39" s="20">
        <f>IF(H$20&lt;Toimenpiteet!$C$95,Toimenpiteet!$C$94*100/Toimenpiteet!$C$95*H$20,Toimenpiteet!$C$94*100/Toimenpiteet!$C$95*Toimenpiteet!$C$95)</f>
        <v>0</v>
      </c>
      <c r="I39" s="20">
        <f>IF(I$20&lt;Toimenpiteet!$C$95,Toimenpiteet!$C$94*100/Toimenpiteet!$C$95*I$20,Toimenpiteet!$C$94*100/Toimenpiteet!$C$95*Toimenpiteet!$C$95)</f>
        <v>0</v>
      </c>
      <c r="J39" s="20">
        <f>IF(J$20&lt;Toimenpiteet!$C$95,Toimenpiteet!$C$94*100/Toimenpiteet!$C$95*J$20,Toimenpiteet!$C$94*100/Toimenpiteet!$C$95*Toimenpiteet!$C$95)</f>
        <v>0</v>
      </c>
      <c r="K39" s="20">
        <f>IF(K$20&lt;Toimenpiteet!$C$95,Toimenpiteet!$C$94*100/Toimenpiteet!$C$95*K$20,Toimenpiteet!$C$94*100/Toimenpiteet!$C$95*Toimenpiteet!$C$95)</f>
        <v>0</v>
      </c>
      <c r="L39" s="20">
        <f>IF(L$20&lt;Toimenpiteet!$C$95,Toimenpiteet!$C$94*100/Toimenpiteet!$C$95*L$20,Toimenpiteet!$C$94*100/Toimenpiteet!$C$95*Toimenpiteet!$C$95)</f>
        <v>0</v>
      </c>
      <c r="M39" s="20">
        <f>IF(M$20&lt;Toimenpiteet!$C$95,Toimenpiteet!$C$94*100/Toimenpiteet!$C$95*M$20,Toimenpiteet!$C$94*100/Toimenpiteet!$C$95*Toimenpiteet!$C$95)</f>
        <v>0</v>
      </c>
      <c r="N39" s="20">
        <f>IF(N$20&lt;Toimenpiteet!$C$95,Toimenpiteet!$C$94*100/Toimenpiteet!$C$95*N$20,Toimenpiteet!$C$94*100/Toimenpiteet!$C$95*Toimenpiteet!$C$95)</f>
        <v>0</v>
      </c>
      <c r="O39" s="20">
        <f>IF(O$20&lt;Toimenpiteet!$C$95,Toimenpiteet!$C$94*100/Toimenpiteet!$C$95*O$20,Toimenpiteet!$C$94*100/Toimenpiteet!$C$95*Toimenpiteet!$C$95)</f>
        <v>0</v>
      </c>
      <c r="P39" s="20">
        <f>IF(P$20&lt;Toimenpiteet!$C$95,Toimenpiteet!$C$94*100/Toimenpiteet!$C$95*P$20,Toimenpiteet!$C$94*100/Toimenpiteet!$C$95*Toimenpiteet!$C$95)</f>
        <v>0</v>
      </c>
      <c r="Q39" s="20">
        <f>IF(Q$20&lt;Toimenpiteet!$C$95,Toimenpiteet!$C$94*100/Toimenpiteet!$C$95*Q$20,Toimenpiteet!$C$94*100/Toimenpiteet!$C$95*Toimenpiteet!$C$95)</f>
        <v>0</v>
      </c>
      <c r="R39" s="20">
        <f>IF(R$20&lt;Toimenpiteet!$C$95,Toimenpiteet!$C$94*100/Toimenpiteet!$C$95*R$20,Toimenpiteet!$C$94*100/Toimenpiteet!$C$95*Toimenpiteet!$C$95)</f>
        <v>0</v>
      </c>
      <c r="S39" s="20">
        <f>IF(S$20&lt;Toimenpiteet!$C$95,Toimenpiteet!$C$94*100/Toimenpiteet!$C$95*S$20,Toimenpiteet!$C$94*100/Toimenpiteet!$C$95*Toimenpiteet!$C$95)</f>
        <v>0</v>
      </c>
      <c r="T39" s="20">
        <f>IF(T$20&lt;Toimenpiteet!$C$95,Toimenpiteet!$C$94*100/Toimenpiteet!$C$95*T$20,Toimenpiteet!$C$94*100/Toimenpiteet!$C$95*Toimenpiteet!$C$95)</f>
        <v>0</v>
      </c>
      <c r="U39" s="20">
        <f>IF(U$20&lt;Toimenpiteet!$C$95,Toimenpiteet!$C$94*100/Toimenpiteet!$C$95*U$20,Toimenpiteet!$C$94*100/Toimenpiteet!$C$95*Toimenpiteet!$C$95)</f>
        <v>0</v>
      </c>
      <c r="V39" s="20">
        <f>IF(V$20&lt;Toimenpiteet!$C$95,Toimenpiteet!$C$94*100/Toimenpiteet!$C$95*V$20,Toimenpiteet!$C$94*100/Toimenpiteet!$C$95*Toimenpiteet!$C$95)</f>
        <v>0</v>
      </c>
      <c r="W39" s="20">
        <f>IF(W$20&lt;Toimenpiteet!$C$95,Toimenpiteet!$C$94*100/Toimenpiteet!$C$95*W$20,Toimenpiteet!$C$94*100/Toimenpiteet!$C$95*Toimenpiteet!$C$95)</f>
        <v>0</v>
      </c>
      <c r="X39" s="20">
        <f>IF(X$20&lt;Toimenpiteet!$C$95,Toimenpiteet!$C$94*100/Toimenpiteet!$C$95*X$20,Toimenpiteet!$C$94*100/Toimenpiteet!$C$95*Toimenpiteet!$C$95)</f>
        <v>0</v>
      </c>
      <c r="Y39" s="20">
        <f>IF(Y$20&lt;Toimenpiteet!$C$95,Toimenpiteet!$C$94*100/Toimenpiteet!$C$95*Y$20,Toimenpiteet!$C$94*100/Toimenpiteet!$C$95*Toimenpiteet!$C$95)</f>
        <v>0</v>
      </c>
      <c r="Z39" s="20">
        <f>IF(Z$20&lt;Toimenpiteet!$C$95,Toimenpiteet!$C$94*100/Toimenpiteet!$C$95*Z$20,Toimenpiteet!$C$94*100/Toimenpiteet!$C$95*Toimenpiteet!$C$95)</f>
        <v>0</v>
      </c>
      <c r="AA39" s="20">
        <f>IF(AA$20&lt;Toimenpiteet!$C$95,Toimenpiteet!$C$94*100/Toimenpiteet!$C$95*AA$20,Toimenpiteet!$C$94*100/Toimenpiteet!$C$95*Toimenpiteet!$C$95)</f>
        <v>0</v>
      </c>
      <c r="AB39" s="20">
        <f>IF(AB$20&lt;Toimenpiteet!$C$95,Toimenpiteet!$C$94*100/Toimenpiteet!$C$95*AB$20,Toimenpiteet!$C$94*100/Toimenpiteet!$C$95*Toimenpiteet!$C$95)</f>
        <v>0</v>
      </c>
      <c r="AC39" s="20">
        <f>IF(AC$20&lt;Toimenpiteet!$C$95,Toimenpiteet!$C$94*100/Toimenpiteet!$C$95*AC$20,Toimenpiteet!$C$94*100/Toimenpiteet!$C$95*Toimenpiteet!$C$95)</f>
        <v>0</v>
      </c>
      <c r="AD39" s="20">
        <f>IF(AD$20&lt;Toimenpiteet!$C$95,Toimenpiteet!$C$94*100/Toimenpiteet!$C$95*AD$20,Toimenpiteet!$C$94*100/Toimenpiteet!$C$95*Toimenpiteet!$C$95)</f>
        <v>0</v>
      </c>
      <c r="AE39" s="20">
        <f>IF(AE$20&lt;Toimenpiteet!$C$95,Toimenpiteet!$C$94*100/Toimenpiteet!$C$95*AE$20,Toimenpiteet!$C$94*100/Toimenpiteet!$C$95*Toimenpiteet!$C$95)</f>
        <v>0</v>
      </c>
      <c r="AF39" s="20">
        <f>IF(AF$20&lt;Toimenpiteet!$C$95,Toimenpiteet!$C$94*100/Toimenpiteet!$C$95*AF$20,Toimenpiteet!$C$94*100/Toimenpiteet!$C$95*Toimenpiteet!$C$95)</f>
        <v>0</v>
      </c>
    </row>
    <row r="40" spans="2:32" x14ac:dyDescent="0.35">
      <c r="B40" s="4"/>
      <c r="C40" s="4"/>
      <c r="D40" s="4"/>
      <c r="E40" s="4"/>
      <c r="H40" s="20">
        <f>IF(COUNTIF($H$11:H11,"x")=0,0,_xlfn.XLOOKUP(COUNTIF($H$11:H11,"x"),$H$20:$AF$20,$H$33:$AF$33))</f>
        <v>0</v>
      </c>
      <c r="I40" s="20">
        <f>IF(COUNTIF($H$11:I11,"x")=0,0,_xlfn.XLOOKUP(COUNTIF($H$11:I11,"x"),$H$20:$AF$20,$H$33:$AF$33))</f>
        <v>0</v>
      </c>
      <c r="J40" s="20">
        <f>IF(COUNTIF($H$11:J11,"x")=0,0,_xlfn.XLOOKUP(COUNTIF($H$11:J11,"x"),$H$20:$AF$20,$H$33:$AF$33))</f>
        <v>0</v>
      </c>
      <c r="K40" s="20">
        <f>IF(COUNTIF($H$11:K11,"x")=0,0,_xlfn.XLOOKUP(COUNTIF($H$11:K11,"x"),$H$20:$AF$20,$H$33:$AF$33))</f>
        <v>0</v>
      </c>
      <c r="L40" s="20">
        <f>IF(COUNTIF($H$11:L11,"x")=0,0,_xlfn.XLOOKUP(COUNTIF($H$11:L11,"x"),$H$20:$AF$20,$H$33:$AF$33))</f>
        <v>0</v>
      </c>
      <c r="M40" s="20">
        <f>IF(COUNTIF($H$11:M11,"x")=0,0,_xlfn.XLOOKUP(COUNTIF($H$11:M11,"x"),$H$20:$AF$20,$H$33:$AF$33))</f>
        <v>0</v>
      </c>
      <c r="N40" s="20">
        <f>IF(COUNTIF($H$11:N11,"x")=0,0,_xlfn.XLOOKUP(COUNTIF($H$11:N11,"x"),$H$20:$AF$20,$H$33:$AF$33))</f>
        <v>0</v>
      </c>
      <c r="O40" s="20">
        <f>IF(COUNTIF($H$11:O11,"x")=0,0,_xlfn.XLOOKUP(COUNTIF($H$11:O11,"x"),$H$20:$AF$20,$H$33:$AF$33))</f>
        <v>0</v>
      </c>
      <c r="P40" s="20">
        <f>IF(COUNTIF($H$11:P11,"x")=0,0,_xlfn.XLOOKUP(COUNTIF($H$11:P11,"x"),$H$20:$AF$20,$H$33:$AF$33))</f>
        <v>0</v>
      </c>
      <c r="Q40" s="20">
        <f>IF(COUNTIF($H$11:Q11,"x")=0,0,_xlfn.XLOOKUP(COUNTIF($H$11:Q11,"x"),$H$20:$AF$20,$H$33:$AF$33))</f>
        <v>0</v>
      </c>
      <c r="R40" s="20">
        <f>IF(COUNTIF($H$11:R11,"x")=0,0,_xlfn.XLOOKUP(COUNTIF($H$11:R11,"x"),$H$20:$AF$20,$H$33:$AF$33))</f>
        <v>0</v>
      </c>
      <c r="S40" s="20">
        <f>IF(COUNTIF($H$11:S11,"x")=0,0,_xlfn.XLOOKUP(COUNTIF($H$11:S11,"x"),$H$20:$AF$20,$H$33:$AF$33))</f>
        <v>0</v>
      </c>
      <c r="T40" s="20">
        <f>IF(COUNTIF($H$11:T11,"x")=0,0,_xlfn.XLOOKUP(COUNTIF($H$11:T11,"x"),$H$20:$AF$20,$H$33:$AF$33))</f>
        <v>0</v>
      </c>
      <c r="U40" s="20">
        <f>IF(COUNTIF($H$11:U11,"x")=0,0,_xlfn.XLOOKUP(COUNTIF($H$11:U11,"x"),$H$20:$AF$20,$H$33:$AF$33))</f>
        <v>0</v>
      </c>
      <c r="V40" s="20">
        <f>IF(COUNTIF($H$11:V11,"x")=0,0,_xlfn.XLOOKUP(COUNTIF($H$11:V11,"x"),$H$20:$AF$20,$H$33:$AF$33))</f>
        <v>0</v>
      </c>
      <c r="W40" s="20">
        <f>IF(COUNTIF($H$11:W11,"x")=0,0,_xlfn.XLOOKUP(COUNTIF($H$11:W11,"x"),$H$20:$AF$20,$H$33:$AF$33))</f>
        <v>0</v>
      </c>
      <c r="X40" s="20">
        <f>IF(COUNTIF($H$11:X11,"x")=0,0,_xlfn.XLOOKUP(COUNTIF($H$11:X11,"x"),$H$20:$AF$20,$H$33:$AF$33))</f>
        <v>0</v>
      </c>
      <c r="Y40" s="20">
        <f>IF(COUNTIF($H$11:Y11,"x")=0,0,_xlfn.XLOOKUP(COUNTIF($H$11:Y11,"x"),$H$20:$AF$20,$H$33:$AF$33))</f>
        <v>0</v>
      </c>
      <c r="Z40" s="20">
        <f>IF(COUNTIF($H$11:Z11,"x")=0,0,_xlfn.XLOOKUP(COUNTIF($H$11:Z11,"x"),$H$20:$AF$20,$H$33:$AF$33))</f>
        <v>0</v>
      </c>
      <c r="AA40" s="20">
        <f>IF(COUNTIF($H$11:AA11,"x")=0,0,_xlfn.XLOOKUP(COUNTIF($H$11:AA11,"x"),$H$20:$AF$20,$H$33:$AF$33))</f>
        <v>0</v>
      </c>
      <c r="AB40" s="20">
        <f>IF(COUNTIF($H$11:AB11,"x")=0,0,_xlfn.XLOOKUP(COUNTIF($H$11:AB11,"x"),$H$20:$AF$20,$H$33:$AF$33))</f>
        <v>0</v>
      </c>
      <c r="AC40" s="20">
        <f>IF(COUNTIF($H$11:AC11,"x")=0,0,_xlfn.XLOOKUP(COUNTIF($H$11:AC11,"x"),$H$20:$AF$20,$H$33:$AF$33))</f>
        <v>0</v>
      </c>
      <c r="AD40" s="20">
        <f>IF(COUNTIF($H$11:AD11,"x")=0,0,_xlfn.XLOOKUP(COUNTIF($H$11:AD11,"x"),$H$20:$AF$20,$H$33:$AF$33))</f>
        <v>0</v>
      </c>
      <c r="AE40" s="20">
        <f>IF(COUNTIF($H$11:AE11,"x")=0,0,_xlfn.XLOOKUP(COUNTIF($H$11:AE11,"x"),$H$20:$AF$20,$H$33:$AF$33))</f>
        <v>0</v>
      </c>
      <c r="AF40" s="20">
        <f>IF(COUNTIF($H$11:AF11,"x")=0,0,_xlfn.XLOOKUP(COUNTIF($H$11:AF11,"x"),$H$20:$AF$20,$H$33:$AF$33))</f>
        <v>0</v>
      </c>
    </row>
    <row r="41" spans="2:32" x14ac:dyDescent="0.35">
      <c r="B41" s="1" t="s">
        <v>9</v>
      </c>
      <c r="G41" t="s">
        <v>14</v>
      </c>
      <c r="H41" s="20">
        <f>IF(COUNTIF($H$12:H12,"x")&gt;0,$C$7*100,0)</f>
        <v>0</v>
      </c>
      <c r="I41" s="20">
        <f>IF(COUNTIF($H$12:I12,"x")&gt;0,$C$7*100,0)</f>
        <v>0</v>
      </c>
      <c r="J41" s="20">
        <f>IF(COUNTIF($H$12:J12,"x")&gt;0,$C$7*100,0)</f>
        <v>0</v>
      </c>
      <c r="K41" s="20">
        <f>IF(COUNTIF($H$12:K12,"x")&gt;0,$C$7*100,0)</f>
        <v>0</v>
      </c>
      <c r="L41" s="20">
        <f>IF(COUNTIF($H$12:L12,"x")&gt;0,$C$7*100,0)</f>
        <v>0</v>
      </c>
      <c r="M41" s="20">
        <f>IF(COUNTIF($H$12:M12,"x")&gt;0,$C$7*100,0)</f>
        <v>0</v>
      </c>
      <c r="N41" s="20">
        <f>IF(COUNTIF($H$12:N12,"x")&gt;0,$C$7*100,0)</f>
        <v>0</v>
      </c>
      <c r="O41" s="20">
        <f>IF(COUNTIF($H$12:O12,"x")&gt;0,$C$7*100,0)</f>
        <v>0</v>
      </c>
      <c r="P41" s="20">
        <f>IF(COUNTIF($H$12:P12,"x")&gt;0,$C$7*100,0)</f>
        <v>0</v>
      </c>
      <c r="Q41" s="20">
        <f>IF(COUNTIF($H$12:Q12,"x")&gt;0,$C$7*100,0)</f>
        <v>0</v>
      </c>
      <c r="R41" s="20">
        <f>IF(COUNTIF($H$12:R12,"x")&gt;0,$C$7*100,0)</f>
        <v>0</v>
      </c>
      <c r="S41" s="20">
        <f>IF(COUNTIF($H$12:S12,"x")&gt;0,$C$7*100,0)</f>
        <v>0</v>
      </c>
      <c r="T41" s="20">
        <f>IF(COUNTIF($H$12:T12,"x")&gt;0,$C$7*100,0)</f>
        <v>0</v>
      </c>
      <c r="U41" s="20">
        <f>IF(COUNTIF($H$12:U12,"x")&gt;0,$C$7*100,0)</f>
        <v>0</v>
      </c>
      <c r="V41" s="20">
        <f>IF(COUNTIF($H$12:V12,"x")&gt;0,$C$7*100,0)</f>
        <v>0</v>
      </c>
      <c r="W41" s="20">
        <f>IF(COUNTIF($H$12:W12,"x")&gt;0,$C$7*100,0)</f>
        <v>0</v>
      </c>
      <c r="X41" s="20">
        <f>IF(COUNTIF($H$12:X12,"x")&gt;0,$C$7*100,0)</f>
        <v>0</v>
      </c>
      <c r="Y41" s="20">
        <f>IF(COUNTIF($H$12:Y12,"x")&gt;0,$C$7*100,0)</f>
        <v>0</v>
      </c>
      <c r="Z41" s="20">
        <f>IF(COUNTIF($H$12:Z12,"x")&gt;0,$C$7*100,0)</f>
        <v>0</v>
      </c>
      <c r="AA41" s="20">
        <f>IF(COUNTIF($H$12:AA12,"x")&gt;0,$C$7*100,0)</f>
        <v>0</v>
      </c>
      <c r="AB41" s="20">
        <f>IF(COUNTIF($H$12:AB12,"x")&gt;0,$C$7*100,0)</f>
        <v>0</v>
      </c>
      <c r="AC41" s="20">
        <f>IF(COUNTIF($H$12:AC12,"x")&gt;0,$C$7*100,0)</f>
        <v>0</v>
      </c>
      <c r="AD41" s="20">
        <f>IF(COUNTIF($H$12:AD12,"x")&gt;0,$C$7*100,0)</f>
        <v>0</v>
      </c>
      <c r="AE41" s="20">
        <f>IF(COUNTIF($H$12:AE12,"x")&gt;0,$C$7*100,0)</f>
        <v>0</v>
      </c>
      <c r="AF41" s="20">
        <f>IF(COUNTIF($H$12:AF12,"x")&gt;0,$C$7*100,0)</f>
        <v>0</v>
      </c>
    </row>
    <row r="42" spans="2:32" x14ac:dyDescent="0.35">
      <c r="B42" t="s">
        <v>46</v>
      </c>
      <c r="C42" s="19"/>
      <c r="D42" s="19"/>
      <c r="E42" s="19"/>
      <c r="G42" s="4" t="s">
        <v>58</v>
      </c>
      <c r="H42" s="82">
        <f>IF(COUNTIF($H$13:H13,"x")&gt;0,$C$31*100,0)</f>
        <v>-75</v>
      </c>
      <c r="I42" s="82">
        <f>IF(COUNTIF($H$13:I13,"x")&gt;0,$C$31*100,0)</f>
        <v>-75</v>
      </c>
      <c r="J42" s="82">
        <f>IF(COUNTIF($H$13:J13,"x")&gt;0,$C$31*100,0)</f>
        <v>-75</v>
      </c>
      <c r="K42" s="82">
        <f>IF(COUNTIF($H$13:K13,"x")&gt;0,$C$31*100,0)</f>
        <v>-75</v>
      </c>
      <c r="L42" s="82">
        <f>IF(COUNTIF($H$13:L13,"x")&gt;0,$C$31*100,0)</f>
        <v>-75</v>
      </c>
      <c r="M42" s="82">
        <f>IF(COUNTIF($H$13:M13,"x")&gt;0,$C$31*100,0)</f>
        <v>-75</v>
      </c>
      <c r="N42" s="82">
        <f>IF(COUNTIF($H$13:N13,"x")&gt;0,$C$31*100,0)</f>
        <v>-75</v>
      </c>
      <c r="O42" s="82">
        <f>IF(COUNTIF($H$13:O13,"x")&gt;0,$C$31*100,0)</f>
        <v>-75</v>
      </c>
      <c r="P42" s="82">
        <f>IF(COUNTIF($H$13:P13,"x")&gt;0,$C$31*100,0)</f>
        <v>-75</v>
      </c>
      <c r="Q42" s="82">
        <f>IF(COUNTIF($H$13:Q13,"x")&gt;0,$C$31*100,0)</f>
        <v>-75</v>
      </c>
      <c r="R42" s="82">
        <f>IF(COUNTIF($H$13:R13,"x")&gt;0,$C$31*100,0)</f>
        <v>-75</v>
      </c>
      <c r="S42" s="82">
        <f>IF(COUNTIF($H$13:S13,"x")&gt;0,$C$31*100,0)</f>
        <v>-75</v>
      </c>
      <c r="T42" s="82">
        <f>IF(COUNTIF($H$13:T13,"x")&gt;0,$C$31*100,0)</f>
        <v>-75</v>
      </c>
      <c r="U42" s="82">
        <f>IF(COUNTIF($H$13:U13,"x")&gt;0,$C$31*100,0)</f>
        <v>-75</v>
      </c>
      <c r="V42" s="82">
        <f>IF(COUNTIF($H$13:V13,"x")&gt;0,$C$31*100,0)</f>
        <v>-75</v>
      </c>
      <c r="W42" s="82">
        <f>IF(COUNTIF($H$13:W13,"x")&gt;0,$C$31*100,0)</f>
        <v>-75</v>
      </c>
      <c r="X42" s="82">
        <f>IF(COUNTIF($H$13:X13,"x")&gt;0,$C$31*100,0)</f>
        <v>-75</v>
      </c>
      <c r="Y42" s="82">
        <f>IF(COUNTIF($H$13:Y13,"x")&gt;0,$C$31*100,0)</f>
        <v>-75</v>
      </c>
      <c r="Z42" s="82">
        <f>IF(COUNTIF($H$13:Z13,"x")&gt;0,$C$31*100,0)</f>
        <v>-75</v>
      </c>
      <c r="AA42" s="82">
        <f>IF(COUNTIF($H$13:AA13,"x")&gt;0,$C$31*100,0)</f>
        <v>-75</v>
      </c>
      <c r="AB42" s="82">
        <f>IF(COUNTIF($H$13:AB13,"x")&gt;0,$C$31*100,0)</f>
        <v>-75</v>
      </c>
      <c r="AC42" s="82">
        <f>IF(COUNTIF($H$13:AC13,"x")&gt;0,$C$31*100,0)</f>
        <v>-75</v>
      </c>
      <c r="AD42" s="82">
        <f>IF(COUNTIF($H$13:AD13,"x")&gt;0,$C$31*100,0)</f>
        <v>-75</v>
      </c>
      <c r="AE42" s="82">
        <f>IF(COUNTIF($H$13:AE13,"x")&gt;0,$C$31*100,0)</f>
        <v>-75</v>
      </c>
      <c r="AF42" s="82">
        <f>IF(COUNTIF($H$13:AF13,"x")&gt;0,$C$31*100,0)</f>
        <v>-75</v>
      </c>
    </row>
    <row r="43" spans="2:32" x14ac:dyDescent="0.35">
      <c r="B43" s="6" t="s">
        <v>47</v>
      </c>
      <c r="C43" s="23"/>
      <c r="D43" s="23"/>
      <c r="E43" s="23">
        <v>2143</v>
      </c>
      <c r="G43" s="12" t="s">
        <v>103</v>
      </c>
      <c r="H43" s="49">
        <f>IF(SUM(H34+H36+H38+H40)&lt;=-100,-0.99,IF(SUM(H34+H36+H38+H40)&gt;=100,0.99,SUM(H34+H36+H38+H40)/100))</f>
        <v>0</v>
      </c>
      <c r="I43" s="49">
        <f t="shared" ref="I43:AF43" si="6">IF(SUM(I34+I36+I38+I40)&lt;=-100,-0.99,IF(SUM(I34+I36+I38+I40)&gt;=100,0.99,SUM(I34+I36+I38+I40)/100))</f>
        <v>0</v>
      </c>
      <c r="J43" s="49">
        <f t="shared" si="6"/>
        <v>0</v>
      </c>
      <c r="K43" s="49">
        <f t="shared" si="6"/>
        <v>0</v>
      </c>
      <c r="L43" s="49">
        <f t="shared" si="6"/>
        <v>0</v>
      </c>
      <c r="M43" s="49">
        <f t="shared" si="6"/>
        <v>0</v>
      </c>
      <c r="N43" s="49">
        <f t="shared" si="6"/>
        <v>0</v>
      </c>
      <c r="O43" s="49">
        <f t="shared" si="6"/>
        <v>0</v>
      </c>
      <c r="P43" s="49">
        <f t="shared" si="6"/>
        <v>0</v>
      </c>
      <c r="Q43" s="49">
        <f t="shared" si="6"/>
        <v>0</v>
      </c>
      <c r="R43" s="49">
        <f t="shared" si="6"/>
        <v>0</v>
      </c>
      <c r="S43" s="49">
        <f t="shared" si="6"/>
        <v>0</v>
      </c>
      <c r="T43" s="49">
        <f t="shared" si="6"/>
        <v>0</v>
      </c>
      <c r="U43" s="49">
        <f t="shared" si="6"/>
        <v>0</v>
      </c>
      <c r="V43" s="49">
        <f t="shared" si="6"/>
        <v>0</v>
      </c>
      <c r="W43" s="49">
        <f t="shared" si="6"/>
        <v>0</v>
      </c>
      <c r="X43" s="49">
        <f t="shared" si="6"/>
        <v>0</v>
      </c>
      <c r="Y43" s="49">
        <f t="shared" si="6"/>
        <v>0</v>
      </c>
      <c r="Z43" s="49">
        <f t="shared" si="6"/>
        <v>0</v>
      </c>
      <c r="AA43" s="49">
        <f t="shared" si="6"/>
        <v>0</v>
      </c>
      <c r="AB43" s="49">
        <f t="shared" si="6"/>
        <v>0</v>
      </c>
      <c r="AC43" s="49">
        <f t="shared" si="6"/>
        <v>0</v>
      </c>
      <c r="AD43" s="49">
        <f t="shared" si="6"/>
        <v>0</v>
      </c>
      <c r="AE43" s="49">
        <f t="shared" si="6"/>
        <v>0</v>
      </c>
      <c r="AF43" s="49">
        <f t="shared" si="6"/>
        <v>0</v>
      </c>
    </row>
    <row r="44" spans="2:32" ht="15" thickBot="1" x14ac:dyDescent="0.4">
      <c r="B44" s="12" t="s">
        <v>32</v>
      </c>
      <c r="C44" s="24"/>
      <c r="D44" s="23"/>
      <c r="E44" s="23"/>
      <c r="G44" s="16" t="s">
        <v>102</v>
      </c>
      <c r="H44" s="84">
        <f t="shared" ref="H44:AF44" si="7">IF(SUM(H34+H36+H38+H40+H41+H42)&lt;=-100,-0.99,IF(SUM(H34+H36+H38+H40+H41+H42)&gt;=100,0.99,SUM(H34+H36+H38+H40+H41+H42)/100))</f>
        <v>-0.75</v>
      </c>
      <c r="I44" s="84">
        <f t="shared" si="7"/>
        <v>-0.75</v>
      </c>
      <c r="J44" s="84">
        <f t="shared" si="7"/>
        <v>-0.75</v>
      </c>
      <c r="K44" s="84">
        <f t="shared" si="7"/>
        <v>-0.75</v>
      </c>
      <c r="L44" s="84">
        <f t="shared" si="7"/>
        <v>-0.75</v>
      </c>
      <c r="M44" s="84">
        <f t="shared" si="7"/>
        <v>-0.75</v>
      </c>
      <c r="N44" s="84">
        <f t="shared" si="7"/>
        <v>-0.75</v>
      </c>
      <c r="O44" s="84">
        <f t="shared" si="7"/>
        <v>-0.75</v>
      </c>
      <c r="P44" s="84">
        <f t="shared" si="7"/>
        <v>-0.75</v>
      </c>
      <c r="Q44" s="84">
        <f t="shared" si="7"/>
        <v>-0.75</v>
      </c>
      <c r="R44" s="84">
        <f t="shared" si="7"/>
        <v>-0.75</v>
      </c>
      <c r="S44" s="84">
        <f t="shared" si="7"/>
        <v>-0.75</v>
      </c>
      <c r="T44" s="84">
        <f t="shared" si="7"/>
        <v>-0.75</v>
      </c>
      <c r="U44" s="84">
        <f t="shared" si="7"/>
        <v>-0.75</v>
      </c>
      <c r="V44" s="84">
        <f t="shared" si="7"/>
        <v>-0.75</v>
      </c>
      <c r="W44" s="84">
        <f t="shared" si="7"/>
        <v>-0.75</v>
      </c>
      <c r="X44" s="84">
        <f t="shared" si="7"/>
        <v>-0.75</v>
      </c>
      <c r="Y44" s="84">
        <f t="shared" si="7"/>
        <v>-0.75</v>
      </c>
      <c r="Z44" s="84">
        <f t="shared" si="7"/>
        <v>-0.75</v>
      </c>
      <c r="AA44" s="84">
        <f t="shared" si="7"/>
        <v>-0.75</v>
      </c>
      <c r="AB44" s="84">
        <f t="shared" si="7"/>
        <v>-0.75</v>
      </c>
      <c r="AC44" s="84">
        <f t="shared" si="7"/>
        <v>-0.75</v>
      </c>
      <c r="AD44" s="84">
        <f t="shared" si="7"/>
        <v>-0.75</v>
      </c>
      <c r="AE44" s="84">
        <f t="shared" si="7"/>
        <v>-0.75</v>
      </c>
      <c r="AF44" s="84">
        <f t="shared" si="7"/>
        <v>-0.75</v>
      </c>
    </row>
    <row r="45" spans="2:32" ht="15" thickTop="1" x14ac:dyDescent="0.35">
      <c r="B45" s="6" t="s">
        <v>4</v>
      </c>
      <c r="C45" s="24"/>
      <c r="D45" s="23"/>
      <c r="E45" s="23"/>
      <c r="G45" s="6"/>
      <c r="H45" s="6"/>
      <c r="I45" s="6"/>
      <c r="J45" s="6"/>
      <c r="K45" s="6"/>
      <c r="L45" s="6"/>
      <c r="M45" s="6"/>
      <c r="N45" s="6"/>
      <c r="O45" s="6"/>
      <c r="P45" s="6"/>
      <c r="Q45" s="6"/>
      <c r="R45" s="6"/>
      <c r="S45" s="6"/>
      <c r="T45" s="6"/>
      <c r="U45" s="6"/>
      <c r="V45" s="6"/>
      <c r="W45" s="6"/>
      <c r="X45" s="6"/>
      <c r="Y45" s="6"/>
      <c r="Z45" s="6"/>
      <c r="AA45" s="6"/>
      <c r="AB45" s="6"/>
      <c r="AC45" s="6"/>
      <c r="AD45" s="6"/>
      <c r="AE45" s="6"/>
      <c r="AF45" s="6"/>
    </row>
    <row r="46" spans="2:32" x14ac:dyDescent="0.35">
      <c r="C46" s="24"/>
      <c r="D46" s="23"/>
      <c r="E46" s="23"/>
      <c r="F46" s="6"/>
      <c r="G46" s="6"/>
      <c r="H46" s="49"/>
      <c r="I46" s="49"/>
      <c r="J46" s="49"/>
      <c r="K46" s="49"/>
      <c r="L46" s="20"/>
      <c r="M46" s="20"/>
      <c r="N46" s="20"/>
      <c r="O46" s="20"/>
      <c r="P46" s="20"/>
      <c r="Q46" s="20"/>
      <c r="R46" s="20"/>
      <c r="S46" s="20"/>
      <c r="T46" s="20"/>
      <c r="U46" s="20"/>
      <c r="V46" s="20"/>
      <c r="W46" s="20"/>
      <c r="X46" s="20"/>
      <c r="Y46" s="20"/>
      <c r="Z46" s="20"/>
      <c r="AA46" s="20"/>
      <c r="AB46" s="20"/>
      <c r="AC46" s="20"/>
      <c r="AD46" s="20"/>
      <c r="AE46" s="20"/>
      <c r="AF46" s="20"/>
    </row>
    <row r="47" spans="2:32" x14ac:dyDescent="0.35">
      <c r="C47" s="19"/>
      <c r="D47" s="19"/>
      <c r="E47" s="19"/>
    </row>
    <row r="48" spans="2:32" x14ac:dyDescent="0.35">
      <c r="C48" s="19"/>
      <c r="D48" s="19"/>
      <c r="E48" s="19"/>
    </row>
    <row r="49" spans="2:237" x14ac:dyDescent="0.35">
      <c r="B49" s="14" t="s">
        <v>2</v>
      </c>
      <c r="C49" s="46"/>
      <c r="D49" s="46"/>
      <c r="E49" s="46">
        <f>SUM(E42:E48)</f>
        <v>2143</v>
      </c>
    </row>
    <row r="50" spans="2:237" x14ac:dyDescent="0.35">
      <c r="B50" s="4"/>
      <c r="C50" s="33"/>
      <c r="D50" s="33"/>
      <c r="E50" s="33"/>
    </row>
    <row r="51" spans="2:237" ht="15" thickBot="1" x14ac:dyDescent="0.4">
      <c r="B51" s="57" t="s">
        <v>48</v>
      </c>
      <c r="C51" s="29"/>
      <c r="D51" s="29"/>
      <c r="E51" s="29">
        <f>ABS(E39-E49)</f>
        <v>1500.1</v>
      </c>
    </row>
    <row r="52" spans="2:237" ht="15" thickTop="1" x14ac:dyDescent="0.35"/>
    <row r="55" spans="2:237" ht="15.5" x14ac:dyDescent="0.35">
      <c r="B55" s="51" t="s">
        <v>52</v>
      </c>
    </row>
    <row r="56" spans="2:237" x14ac:dyDescent="0.35">
      <c r="C56" s="6"/>
      <c r="D56" s="6"/>
      <c r="E56" s="6"/>
      <c r="F56" s="6"/>
      <c r="G56" s="6"/>
      <c r="H56" s="6"/>
      <c r="I56" s="6"/>
      <c r="J56" s="6"/>
      <c r="K56" s="6"/>
      <c r="L56" s="6"/>
      <c r="M56" s="6"/>
      <c r="N56" s="6"/>
      <c r="O56" s="6"/>
      <c r="P56" s="6"/>
      <c r="Q56" s="6"/>
      <c r="R56" s="6"/>
      <c r="S56" s="6"/>
      <c r="T56" s="6"/>
      <c r="U56" s="6"/>
      <c r="Y56" s="6"/>
      <c r="Z56" s="6"/>
      <c r="AA56" s="6"/>
      <c r="AB56" s="6"/>
      <c r="AC56" s="6"/>
      <c r="AD56" s="6"/>
      <c r="AE56" s="6"/>
      <c r="AF56" s="6"/>
      <c r="AG56" s="6"/>
      <c r="AH56" s="6"/>
      <c r="AI56" s="6"/>
      <c r="AJ56" s="6"/>
      <c r="AK56" s="6"/>
      <c r="AL56" s="6"/>
      <c r="AM56" s="6"/>
      <c r="AN56" s="6"/>
      <c r="AO56" s="6"/>
      <c r="AP56" s="6"/>
      <c r="AQ56" s="6"/>
      <c r="AR56" s="6"/>
      <c r="AS56" s="6"/>
      <c r="AT56" s="6"/>
      <c r="AU56" s="6"/>
      <c r="AV56" s="6"/>
      <c r="AZ56" s="6"/>
      <c r="BA56" s="6"/>
      <c r="BB56" s="6"/>
      <c r="BC56" s="6"/>
      <c r="BD56" s="6"/>
      <c r="BE56" s="6"/>
      <c r="BF56" s="6"/>
      <c r="BG56" s="6"/>
      <c r="BH56" s="6"/>
      <c r="BI56" s="6"/>
      <c r="BJ56" s="6"/>
      <c r="BK56" s="6"/>
      <c r="BL56" s="6"/>
      <c r="BM56" s="6"/>
      <c r="BN56" s="6"/>
      <c r="BO56" s="6"/>
      <c r="BP56" s="6"/>
      <c r="BQ56" s="6"/>
      <c r="BR56" s="6"/>
      <c r="BS56" s="6"/>
      <c r="BT56" s="6"/>
      <c r="BU56" s="6"/>
      <c r="BV56" s="6"/>
      <c r="BW56" s="6"/>
      <c r="BZ56" s="6"/>
      <c r="CA56" s="6"/>
      <c r="CB56" s="6"/>
      <c r="CC56" s="6"/>
      <c r="CD56" s="6"/>
      <c r="CE56" s="6"/>
      <c r="CF56" s="6"/>
      <c r="CG56" s="6"/>
      <c r="CH56" s="6"/>
      <c r="CI56" s="6"/>
      <c r="CJ56" s="6"/>
      <c r="CK56" s="6"/>
      <c r="CL56" s="6"/>
      <c r="CM56" s="6"/>
      <c r="CN56" s="6"/>
      <c r="CO56" s="6"/>
      <c r="CP56" s="6"/>
      <c r="CQ56" s="6"/>
      <c r="CR56" s="6"/>
      <c r="CS56" s="6"/>
      <c r="CT56" s="6"/>
      <c r="CU56" s="6"/>
      <c r="CV56" s="6"/>
      <c r="CW56" s="6"/>
      <c r="CZ56" s="6"/>
      <c r="DA56" s="6"/>
      <c r="DB56" s="6"/>
      <c r="DC56" s="6"/>
      <c r="DD56" s="6"/>
      <c r="DE56" s="6"/>
      <c r="DF56" s="6"/>
      <c r="DG56" s="6"/>
      <c r="DH56" s="6"/>
      <c r="DI56" s="6"/>
      <c r="DJ56" s="6"/>
      <c r="DK56" s="6"/>
      <c r="DL56" s="6"/>
      <c r="DM56" s="6"/>
      <c r="DN56" s="6"/>
      <c r="DO56" s="6"/>
      <c r="DP56" s="6"/>
      <c r="DQ56" s="6"/>
      <c r="DR56" s="6"/>
      <c r="DS56" s="6"/>
      <c r="DT56" s="6"/>
      <c r="DU56" s="6"/>
      <c r="DV56" s="6"/>
      <c r="DW56" s="6"/>
      <c r="DY56" s="47"/>
      <c r="DZ56" s="6"/>
      <c r="EA56" s="6"/>
      <c r="EB56" s="6"/>
      <c r="EC56" s="6"/>
      <c r="ED56" s="6"/>
      <c r="EE56" s="6"/>
      <c r="EF56" s="6"/>
      <c r="EG56" s="6"/>
      <c r="EH56" s="6"/>
      <c r="EI56" s="6"/>
      <c r="EJ56" s="6"/>
      <c r="EK56" s="6"/>
      <c r="EL56" s="6"/>
      <c r="EM56" s="6"/>
      <c r="EN56" s="6"/>
      <c r="EO56" s="6"/>
      <c r="EP56" s="6"/>
      <c r="EQ56" s="6"/>
      <c r="ER56" s="6"/>
      <c r="ES56" s="6"/>
      <c r="ET56" s="6"/>
      <c r="EU56" s="6"/>
      <c r="EV56" s="6"/>
      <c r="EW56" s="6"/>
      <c r="EZ56" s="6"/>
      <c r="FA56" s="6"/>
      <c r="FB56" s="6"/>
    </row>
    <row r="57" spans="2:237" ht="15" thickBot="1" x14ac:dyDescent="0.4">
      <c r="B57" s="57" t="s">
        <v>53</v>
      </c>
      <c r="C57" s="16"/>
      <c r="D57" s="16"/>
      <c r="E57" s="16"/>
      <c r="F57" s="16"/>
      <c r="G57" s="16"/>
      <c r="H57" s="16"/>
      <c r="I57" s="16"/>
      <c r="J57" s="16"/>
      <c r="K57" s="16"/>
      <c r="L57" s="16"/>
      <c r="M57" s="16"/>
      <c r="N57" s="16"/>
      <c r="O57" s="16"/>
      <c r="P57" s="16"/>
      <c r="Q57" s="16"/>
      <c r="R57" s="16"/>
      <c r="S57" s="16"/>
      <c r="T57" s="16"/>
      <c r="U57" s="16"/>
      <c r="V57" s="16"/>
      <c r="W57" s="16"/>
      <c r="X57" s="16"/>
      <c r="Y57" s="16"/>
      <c r="Z57" s="16"/>
      <c r="AC57" s="57" t="s">
        <v>62</v>
      </c>
      <c r="AD57" s="16"/>
      <c r="AE57" s="16"/>
      <c r="AF57" s="16"/>
      <c r="AG57" s="16"/>
      <c r="AH57" s="16"/>
      <c r="AI57" s="16"/>
      <c r="AJ57" s="16"/>
      <c r="AK57" s="16"/>
      <c r="AL57" s="16"/>
      <c r="AM57" s="16"/>
      <c r="AN57" s="16"/>
      <c r="AO57" s="16"/>
      <c r="AP57" s="16"/>
      <c r="AQ57" s="16"/>
      <c r="AR57" s="16"/>
      <c r="AS57" s="16"/>
      <c r="AT57" s="16"/>
      <c r="AU57" s="16"/>
      <c r="AV57" s="16"/>
      <c r="AW57" s="16"/>
      <c r="AX57" s="16"/>
      <c r="AY57" s="16"/>
      <c r="AZ57" s="16"/>
      <c r="BA57" s="16"/>
      <c r="BD57" s="57" t="s">
        <v>77</v>
      </c>
      <c r="BE57" s="16"/>
      <c r="BF57" s="16"/>
      <c r="BG57" s="16"/>
      <c r="BH57" s="16"/>
      <c r="BI57" s="16"/>
      <c r="BJ57" s="16"/>
      <c r="BK57" s="16"/>
      <c r="BL57" s="16"/>
      <c r="BM57" s="16"/>
      <c r="BN57" s="16"/>
      <c r="BO57" s="16"/>
      <c r="BP57" s="16"/>
      <c r="BQ57" s="16"/>
      <c r="BR57" s="16"/>
      <c r="BS57" s="16"/>
      <c r="BT57" s="16"/>
      <c r="BU57" s="16"/>
      <c r="BV57" s="16"/>
      <c r="BW57" s="16"/>
      <c r="BX57" s="16"/>
      <c r="BY57" s="16"/>
      <c r="BZ57" s="16"/>
      <c r="CA57" s="16"/>
      <c r="CB57" s="16"/>
      <c r="CD57" s="57" t="s">
        <v>76</v>
      </c>
      <c r="CE57" s="16"/>
      <c r="CF57" s="16"/>
      <c r="CG57" s="16"/>
      <c r="CH57" s="16"/>
      <c r="CI57" s="16"/>
      <c r="CJ57" s="16"/>
      <c r="CK57" s="16"/>
      <c r="CL57" s="16"/>
      <c r="CM57" s="16"/>
      <c r="CN57" s="16"/>
      <c r="CO57" s="16"/>
      <c r="CP57" s="16"/>
      <c r="CQ57" s="16"/>
      <c r="CR57" s="16"/>
      <c r="CS57" s="16"/>
      <c r="CT57" s="16"/>
      <c r="CU57" s="16"/>
      <c r="CV57" s="16"/>
      <c r="CW57" s="16"/>
      <c r="CX57" s="16"/>
      <c r="CY57" s="16"/>
      <c r="CZ57" s="16"/>
      <c r="DA57" s="16"/>
      <c r="DB57" s="16"/>
      <c r="DD57" s="57" t="s">
        <v>114</v>
      </c>
      <c r="DE57" s="16"/>
      <c r="DF57" s="16"/>
      <c r="DG57" s="16"/>
      <c r="DH57" s="16"/>
      <c r="DI57" s="16"/>
      <c r="DJ57" s="16"/>
      <c r="DK57" s="16"/>
      <c r="DL57" s="16"/>
      <c r="DM57" s="16"/>
      <c r="DN57" s="16"/>
      <c r="DO57" s="16"/>
      <c r="DP57" s="16"/>
      <c r="DQ57" s="16"/>
      <c r="DR57" s="16"/>
      <c r="DS57" s="16"/>
      <c r="DT57" s="16"/>
      <c r="DU57" s="16"/>
      <c r="DV57" s="16"/>
      <c r="DW57" s="16"/>
      <c r="DX57" s="16"/>
      <c r="DY57" s="16"/>
      <c r="DZ57" s="16"/>
      <c r="EA57" s="16"/>
      <c r="EB57" s="16"/>
      <c r="ED57" s="57" t="s">
        <v>75</v>
      </c>
      <c r="EE57" s="16"/>
      <c r="EF57" s="16"/>
      <c r="EG57" s="16"/>
      <c r="EH57" s="16"/>
      <c r="EI57" s="16"/>
      <c r="EJ57" s="16"/>
      <c r="EK57" s="16"/>
      <c r="EL57" s="16"/>
      <c r="EM57" s="16"/>
      <c r="EN57" s="16"/>
      <c r="EO57" s="16"/>
      <c r="EP57" s="16"/>
      <c r="EQ57" s="16"/>
      <c r="ER57" s="16"/>
      <c r="ES57" s="16"/>
      <c r="ET57" s="16"/>
      <c r="EU57" s="16"/>
      <c r="EV57" s="16"/>
      <c r="EW57" s="16"/>
      <c r="EX57" s="16"/>
      <c r="EY57" s="16"/>
      <c r="EZ57" s="16"/>
      <c r="FA57" s="16"/>
      <c r="FB57" s="16"/>
      <c r="FD57" s="57" t="s">
        <v>78</v>
      </c>
      <c r="FE57" s="16"/>
      <c r="FF57" s="16"/>
      <c r="FG57" s="16"/>
      <c r="FH57" s="16"/>
      <c r="FI57" s="16"/>
      <c r="FJ57" s="16"/>
      <c r="FK57" s="16"/>
      <c r="FL57" s="16"/>
      <c r="FM57" s="16"/>
      <c r="FN57" s="16"/>
      <c r="FO57" s="16"/>
      <c r="FP57" s="16"/>
      <c r="FQ57" s="16"/>
      <c r="FR57" s="16"/>
      <c r="FS57" s="16"/>
      <c r="FT57" s="16"/>
      <c r="FU57" s="16"/>
      <c r="FV57" s="16"/>
      <c r="FW57" s="16"/>
      <c r="FX57" s="16"/>
      <c r="FY57" s="16"/>
      <c r="FZ57" s="16"/>
      <c r="GA57" s="16"/>
      <c r="GB57" s="16"/>
      <c r="GD57" s="57" t="s">
        <v>115</v>
      </c>
      <c r="GE57" s="16"/>
      <c r="GF57" s="16"/>
      <c r="GG57" s="16"/>
      <c r="GH57" s="16"/>
      <c r="GI57" s="16"/>
      <c r="GJ57" s="16"/>
      <c r="GK57" s="16"/>
      <c r="GL57" s="16"/>
      <c r="GM57" s="16"/>
      <c r="GN57" s="16"/>
      <c r="GO57" s="16"/>
      <c r="GP57" s="16"/>
      <c r="GQ57" s="16"/>
      <c r="GR57" s="16"/>
      <c r="GS57" s="16"/>
      <c r="GT57" s="16"/>
      <c r="GU57" s="16"/>
      <c r="GV57" s="16"/>
      <c r="GW57" s="16"/>
      <c r="GX57" s="16"/>
      <c r="GY57" s="16"/>
      <c r="GZ57" s="16"/>
      <c r="HA57" s="16"/>
      <c r="HB57" s="16"/>
      <c r="HD57" s="57" t="s">
        <v>66</v>
      </c>
      <c r="HE57" s="16"/>
      <c r="HF57" s="16"/>
      <c r="HG57" s="16"/>
      <c r="HH57" s="16"/>
      <c r="HI57" s="16"/>
      <c r="HJ57" s="16"/>
      <c r="HK57" s="16"/>
      <c r="HL57" s="16"/>
      <c r="HM57" s="16"/>
      <c r="HN57" s="16"/>
      <c r="HO57" s="16"/>
      <c r="HP57" s="16"/>
      <c r="HQ57" s="16"/>
      <c r="HR57" s="16"/>
      <c r="HS57" s="16"/>
      <c r="HT57" s="16"/>
      <c r="HU57" s="16"/>
      <c r="HV57" s="16"/>
      <c r="HW57" s="16"/>
      <c r="HX57" s="16"/>
      <c r="HY57" s="16"/>
      <c r="HZ57" s="16"/>
      <c r="IA57" s="16"/>
      <c r="IB57" s="16"/>
      <c r="IC57" s="16"/>
    </row>
    <row r="58" spans="2:237" ht="15" thickTop="1" x14ac:dyDescent="0.35">
      <c r="B58" s="80" t="s">
        <v>6</v>
      </c>
      <c r="C58" s="4"/>
      <c r="D58" s="4"/>
      <c r="E58" s="4"/>
      <c r="F58" s="4"/>
      <c r="G58" s="4"/>
      <c r="H58" s="4"/>
      <c r="I58" s="4"/>
      <c r="J58" s="4"/>
      <c r="K58" s="4"/>
      <c r="L58" s="9"/>
      <c r="M58" s="4"/>
      <c r="N58" s="4"/>
      <c r="O58" s="4"/>
      <c r="P58" s="4"/>
      <c r="Q58" s="4"/>
      <c r="R58" s="4"/>
      <c r="S58" s="4"/>
      <c r="T58" s="4"/>
      <c r="U58" s="4"/>
      <c r="V58" s="9"/>
      <c r="W58" s="4"/>
      <c r="X58" s="4"/>
      <c r="Y58" s="4"/>
      <c r="Z58" s="4"/>
      <c r="AB58" s="5"/>
      <c r="AC58" s="80" t="s">
        <v>6</v>
      </c>
      <c r="AD58" s="4"/>
      <c r="AE58" s="4"/>
      <c r="AF58" s="4"/>
      <c r="AG58" s="4"/>
      <c r="AH58" s="4"/>
      <c r="AI58" s="4"/>
      <c r="AJ58" s="4"/>
      <c r="AK58" s="4"/>
      <c r="AL58" s="4"/>
      <c r="AM58" s="9"/>
      <c r="AN58" s="4"/>
      <c r="AO58" s="4"/>
      <c r="AP58" s="4"/>
      <c r="AQ58" s="4"/>
      <c r="AR58" s="4"/>
      <c r="AS58" s="4"/>
      <c r="AT58" s="4"/>
      <c r="AU58" s="4"/>
      <c r="AV58" s="4"/>
      <c r="AW58" s="9"/>
      <c r="AX58" s="4"/>
      <c r="AY58" s="4"/>
      <c r="AZ58" s="4"/>
      <c r="BA58" s="4"/>
      <c r="BD58" s="80" t="s">
        <v>6</v>
      </c>
      <c r="BE58" s="4"/>
      <c r="BF58" s="4"/>
      <c r="BG58" s="4"/>
      <c r="BH58" s="4"/>
      <c r="BI58" s="4"/>
      <c r="BJ58" s="4"/>
      <c r="BK58" s="4"/>
      <c r="BL58" s="4"/>
      <c r="BM58" s="4"/>
      <c r="BN58" s="9"/>
      <c r="BO58" s="4"/>
      <c r="BP58" s="4"/>
      <c r="BQ58" s="4"/>
      <c r="BR58" s="4"/>
      <c r="BS58" s="4"/>
      <c r="BT58" s="4"/>
      <c r="BU58" s="4"/>
      <c r="BV58" s="4"/>
      <c r="BW58" s="4"/>
      <c r="BX58" s="9"/>
      <c r="BY58" s="4"/>
      <c r="BZ58" s="4"/>
      <c r="CA58" s="4"/>
      <c r="CB58" s="4"/>
      <c r="CD58" s="80" t="s">
        <v>6</v>
      </c>
      <c r="CE58" s="4"/>
      <c r="CF58" s="4"/>
      <c r="CG58" s="4"/>
      <c r="CH58" s="4"/>
      <c r="CI58" s="4"/>
      <c r="CJ58" s="4"/>
      <c r="CK58" s="4"/>
      <c r="CL58" s="4"/>
      <c r="CM58" s="4"/>
      <c r="CN58" s="9"/>
      <c r="CO58" s="4"/>
      <c r="CP58" s="4"/>
      <c r="CQ58" s="4"/>
      <c r="CR58" s="4"/>
      <c r="CS58" s="4"/>
      <c r="CT58" s="4"/>
      <c r="CU58" s="4"/>
      <c r="CV58" s="4"/>
      <c r="CW58" s="4"/>
      <c r="CX58" s="9"/>
      <c r="CY58" s="4"/>
      <c r="CZ58" s="4"/>
      <c r="DA58" s="4"/>
      <c r="DB58" s="4"/>
      <c r="DD58" s="80" t="s">
        <v>6</v>
      </c>
      <c r="DE58" s="4"/>
      <c r="DF58" s="4"/>
      <c r="DG58" s="4"/>
      <c r="DH58" s="4"/>
      <c r="DI58" s="4"/>
      <c r="DJ58" s="4"/>
      <c r="DK58" s="4"/>
      <c r="DL58" s="4"/>
      <c r="DM58" s="4"/>
      <c r="DN58" s="9"/>
      <c r="DO58" s="4"/>
      <c r="DP58" s="4"/>
      <c r="DQ58" s="4"/>
      <c r="DR58" s="4"/>
      <c r="DS58" s="4"/>
      <c r="DT58" s="4"/>
      <c r="DU58" s="4"/>
      <c r="DV58" s="4"/>
      <c r="DW58" s="4"/>
      <c r="DX58" s="9"/>
      <c r="DY58" s="4"/>
      <c r="DZ58" s="4"/>
      <c r="EA58" s="4"/>
      <c r="EB58" s="4"/>
      <c r="EC58" s="6"/>
      <c r="ED58" s="80" t="s">
        <v>6</v>
      </c>
      <c r="EE58" s="4"/>
      <c r="EF58" s="4"/>
      <c r="EG58" s="4"/>
      <c r="EH58" s="4"/>
      <c r="EI58" s="4"/>
      <c r="EJ58" s="4"/>
      <c r="EK58" s="4"/>
      <c r="EL58" s="4"/>
      <c r="EM58" s="4"/>
      <c r="EN58" s="9"/>
      <c r="EO58" s="4"/>
      <c r="EP58" s="4"/>
      <c r="EQ58" s="4"/>
      <c r="ER58" s="4"/>
      <c r="ES58" s="4"/>
      <c r="ET58" s="4"/>
      <c r="EU58" s="4"/>
      <c r="EV58" s="4"/>
      <c r="EW58" s="4"/>
      <c r="EX58" s="9"/>
      <c r="EY58" s="4"/>
      <c r="EZ58" s="4"/>
      <c r="FA58" s="4"/>
      <c r="FB58" s="4"/>
      <c r="FC58" s="6"/>
      <c r="FD58" s="4" t="s">
        <v>6</v>
      </c>
      <c r="FE58" s="4"/>
      <c r="FF58" s="4"/>
      <c r="FG58" s="4"/>
      <c r="FH58" s="4"/>
      <c r="FI58" s="4"/>
      <c r="FJ58" s="4"/>
      <c r="FK58" s="4"/>
      <c r="FL58" s="4"/>
      <c r="FM58" s="4"/>
      <c r="FN58" s="9"/>
      <c r="FO58" s="4"/>
      <c r="FP58" s="4"/>
      <c r="FQ58" s="4"/>
      <c r="FR58" s="4"/>
      <c r="FS58" s="4"/>
      <c r="FT58" s="4"/>
      <c r="FU58" s="4"/>
      <c r="FV58" s="4"/>
      <c r="FW58" s="4"/>
      <c r="FX58" s="9"/>
      <c r="FY58" s="4"/>
      <c r="FZ58" s="4"/>
      <c r="GA58" s="4"/>
      <c r="GB58" s="4"/>
      <c r="GD58" s="80" t="s">
        <v>6</v>
      </c>
      <c r="GE58" s="4"/>
      <c r="GF58" s="4"/>
      <c r="GG58" s="4"/>
      <c r="GH58" s="4"/>
      <c r="GI58" s="4"/>
      <c r="GJ58" s="4"/>
      <c r="GK58" s="4"/>
      <c r="GL58" s="4"/>
      <c r="GM58" s="4"/>
      <c r="GN58" s="9"/>
      <c r="GO58" s="4"/>
      <c r="GP58" s="4"/>
      <c r="GQ58" s="4"/>
      <c r="GR58" s="4"/>
      <c r="GS58" s="4"/>
      <c r="GT58" s="4"/>
      <c r="GU58" s="4"/>
      <c r="GV58" s="4"/>
      <c r="GW58" s="4"/>
      <c r="GX58" s="9"/>
      <c r="GY58" s="4"/>
      <c r="GZ58" s="4"/>
      <c r="HA58" s="4"/>
      <c r="HB58" s="4"/>
      <c r="HC58" s="6"/>
      <c r="HE58" s="80" t="s">
        <v>6</v>
      </c>
      <c r="HF58" s="4"/>
      <c r="HG58" s="4"/>
      <c r="HH58" s="4"/>
      <c r="HI58" s="4"/>
      <c r="HJ58" s="4"/>
      <c r="HK58" s="4"/>
      <c r="HL58" s="4"/>
      <c r="HM58" s="4"/>
      <c r="HN58" s="4"/>
      <c r="HO58" s="9"/>
      <c r="HP58" s="4"/>
      <c r="HQ58" s="4"/>
      <c r="HR58" s="4"/>
      <c r="HS58" s="4"/>
      <c r="HT58" s="4"/>
      <c r="HU58" s="4"/>
      <c r="HV58" s="4"/>
      <c r="HW58" s="4"/>
      <c r="HX58" s="4"/>
      <c r="HY58" s="9"/>
      <c r="HZ58" s="4"/>
      <c r="IA58" s="4"/>
      <c r="IB58" s="4"/>
      <c r="IC58" s="4"/>
    </row>
    <row r="59" spans="2:237" x14ac:dyDescent="0.35">
      <c r="B59" s="38">
        <v>1</v>
      </c>
      <c r="C59" s="38">
        <v>2</v>
      </c>
      <c r="D59" s="38">
        <v>3</v>
      </c>
      <c r="E59" s="38">
        <v>4</v>
      </c>
      <c r="F59" s="38">
        <v>5</v>
      </c>
      <c r="G59" s="38">
        <v>6</v>
      </c>
      <c r="H59" s="38">
        <v>7</v>
      </c>
      <c r="I59" s="38">
        <v>8</v>
      </c>
      <c r="J59" s="38">
        <v>9</v>
      </c>
      <c r="K59" s="38">
        <v>10</v>
      </c>
      <c r="L59" s="38">
        <v>11</v>
      </c>
      <c r="M59" s="38">
        <v>12</v>
      </c>
      <c r="N59" s="38">
        <v>13</v>
      </c>
      <c r="O59" s="38">
        <v>14</v>
      </c>
      <c r="P59" s="38">
        <v>15</v>
      </c>
      <c r="Q59" s="38">
        <v>16</v>
      </c>
      <c r="R59" s="38">
        <v>17</v>
      </c>
      <c r="S59" s="38">
        <v>18</v>
      </c>
      <c r="T59" s="38">
        <v>19</v>
      </c>
      <c r="U59" s="38">
        <v>20</v>
      </c>
      <c r="V59" s="38">
        <v>21</v>
      </c>
      <c r="W59" s="38">
        <v>22</v>
      </c>
      <c r="X59" s="38">
        <v>23</v>
      </c>
      <c r="Y59" s="38">
        <v>24</v>
      </c>
      <c r="Z59" s="38">
        <v>25</v>
      </c>
      <c r="AA59" s="6"/>
      <c r="AC59" s="38">
        <v>1</v>
      </c>
      <c r="AD59" s="38">
        <v>2</v>
      </c>
      <c r="AE59" s="38">
        <v>3</v>
      </c>
      <c r="AF59" s="38">
        <v>4</v>
      </c>
      <c r="AG59" s="38">
        <v>5</v>
      </c>
      <c r="AH59" s="38">
        <v>6</v>
      </c>
      <c r="AI59" s="38">
        <v>7</v>
      </c>
      <c r="AJ59" s="38">
        <v>8</v>
      </c>
      <c r="AK59" s="38">
        <v>9</v>
      </c>
      <c r="AL59" s="38">
        <v>10</v>
      </c>
      <c r="AM59" s="38">
        <v>11</v>
      </c>
      <c r="AN59" s="38">
        <v>12</v>
      </c>
      <c r="AO59" s="38">
        <v>13</v>
      </c>
      <c r="AP59" s="38">
        <v>14</v>
      </c>
      <c r="AQ59" s="38">
        <v>15</v>
      </c>
      <c r="AR59" s="38">
        <v>16</v>
      </c>
      <c r="AS59" s="38">
        <v>17</v>
      </c>
      <c r="AT59" s="38">
        <v>18</v>
      </c>
      <c r="AU59" s="38">
        <v>19</v>
      </c>
      <c r="AV59" s="38">
        <v>20</v>
      </c>
      <c r="AW59" s="38">
        <v>21</v>
      </c>
      <c r="AX59" s="38">
        <v>22</v>
      </c>
      <c r="AY59" s="38">
        <v>23</v>
      </c>
      <c r="AZ59" s="38">
        <v>24</v>
      </c>
      <c r="BA59" s="38">
        <v>25</v>
      </c>
      <c r="BD59" s="38">
        <v>1</v>
      </c>
      <c r="BE59" s="38">
        <v>2</v>
      </c>
      <c r="BF59" s="38">
        <v>3</v>
      </c>
      <c r="BG59" s="38">
        <v>4</v>
      </c>
      <c r="BH59" s="38">
        <v>5</v>
      </c>
      <c r="BI59" s="38">
        <v>6</v>
      </c>
      <c r="BJ59" s="38">
        <v>7</v>
      </c>
      <c r="BK59" s="38">
        <v>8</v>
      </c>
      <c r="BL59" s="38">
        <v>9</v>
      </c>
      <c r="BM59" s="38">
        <v>10</v>
      </c>
      <c r="BN59" s="38">
        <v>11</v>
      </c>
      <c r="BO59" s="38">
        <v>12</v>
      </c>
      <c r="BP59" s="38">
        <v>13</v>
      </c>
      <c r="BQ59" s="38">
        <v>14</v>
      </c>
      <c r="BR59" s="38">
        <v>15</v>
      </c>
      <c r="BS59" s="38">
        <v>16</v>
      </c>
      <c r="BT59" s="38">
        <v>17</v>
      </c>
      <c r="BU59" s="38">
        <v>18</v>
      </c>
      <c r="BV59" s="38">
        <v>19</v>
      </c>
      <c r="BW59" s="38">
        <v>20</v>
      </c>
      <c r="BX59" s="38">
        <v>21</v>
      </c>
      <c r="BY59" s="38">
        <v>22</v>
      </c>
      <c r="BZ59" s="38">
        <v>23</v>
      </c>
      <c r="CA59" s="38">
        <v>24</v>
      </c>
      <c r="CB59" s="38">
        <v>25</v>
      </c>
      <c r="CD59" s="38">
        <v>1</v>
      </c>
      <c r="CE59" s="38">
        <v>2</v>
      </c>
      <c r="CF59" s="38">
        <v>3</v>
      </c>
      <c r="CG59" s="38">
        <v>4</v>
      </c>
      <c r="CH59" s="38">
        <v>5</v>
      </c>
      <c r="CI59" s="38">
        <v>6</v>
      </c>
      <c r="CJ59" s="38">
        <v>7</v>
      </c>
      <c r="CK59" s="38">
        <v>8</v>
      </c>
      <c r="CL59" s="38">
        <v>9</v>
      </c>
      <c r="CM59" s="38">
        <v>10</v>
      </c>
      <c r="CN59" s="38">
        <v>11</v>
      </c>
      <c r="CO59" s="38">
        <v>12</v>
      </c>
      <c r="CP59" s="38">
        <v>13</v>
      </c>
      <c r="CQ59" s="38">
        <v>14</v>
      </c>
      <c r="CR59" s="38">
        <v>15</v>
      </c>
      <c r="CS59" s="38">
        <v>16</v>
      </c>
      <c r="CT59" s="38">
        <v>17</v>
      </c>
      <c r="CU59" s="38">
        <v>18</v>
      </c>
      <c r="CV59" s="38">
        <v>19</v>
      </c>
      <c r="CW59" s="38">
        <v>20</v>
      </c>
      <c r="CX59" s="38">
        <v>21</v>
      </c>
      <c r="CY59" s="38">
        <v>22</v>
      </c>
      <c r="CZ59" s="38">
        <v>23</v>
      </c>
      <c r="DA59" s="38">
        <v>24</v>
      </c>
      <c r="DB59" s="38">
        <v>25</v>
      </c>
      <c r="DD59" s="38">
        <v>1</v>
      </c>
      <c r="DE59" s="38">
        <v>2</v>
      </c>
      <c r="DF59" s="38">
        <v>3</v>
      </c>
      <c r="DG59" s="38">
        <v>4</v>
      </c>
      <c r="DH59" s="38">
        <v>5</v>
      </c>
      <c r="DI59" s="38">
        <v>6</v>
      </c>
      <c r="DJ59" s="38">
        <v>7</v>
      </c>
      <c r="DK59" s="38">
        <v>8</v>
      </c>
      <c r="DL59" s="38">
        <v>9</v>
      </c>
      <c r="DM59" s="38">
        <v>10</v>
      </c>
      <c r="DN59" s="38">
        <v>11</v>
      </c>
      <c r="DO59" s="38">
        <v>12</v>
      </c>
      <c r="DP59" s="38">
        <v>13</v>
      </c>
      <c r="DQ59" s="38">
        <v>14</v>
      </c>
      <c r="DR59" s="38">
        <v>15</v>
      </c>
      <c r="DS59" s="38">
        <v>16</v>
      </c>
      <c r="DT59" s="38">
        <v>17</v>
      </c>
      <c r="DU59" s="38">
        <v>18</v>
      </c>
      <c r="DV59" s="38">
        <v>19</v>
      </c>
      <c r="DW59" s="38">
        <v>20</v>
      </c>
      <c r="DX59" s="38">
        <v>21</v>
      </c>
      <c r="DY59" s="38">
        <v>22</v>
      </c>
      <c r="DZ59" s="38">
        <v>23</v>
      </c>
      <c r="EA59" s="38">
        <v>24</v>
      </c>
      <c r="EB59" s="38">
        <v>25</v>
      </c>
      <c r="ED59" s="38">
        <v>1</v>
      </c>
      <c r="EE59" s="38">
        <v>2</v>
      </c>
      <c r="EF59" s="38">
        <v>3</v>
      </c>
      <c r="EG59" s="38">
        <v>4</v>
      </c>
      <c r="EH59" s="38">
        <v>5</v>
      </c>
      <c r="EI59" s="38">
        <v>6</v>
      </c>
      <c r="EJ59" s="38">
        <v>7</v>
      </c>
      <c r="EK59" s="38">
        <v>8</v>
      </c>
      <c r="EL59" s="38">
        <v>9</v>
      </c>
      <c r="EM59" s="38">
        <v>10</v>
      </c>
      <c r="EN59" s="38">
        <v>11</v>
      </c>
      <c r="EO59" s="38">
        <v>12</v>
      </c>
      <c r="EP59" s="38">
        <v>13</v>
      </c>
      <c r="EQ59" s="38">
        <v>14</v>
      </c>
      <c r="ER59" s="38">
        <v>15</v>
      </c>
      <c r="ES59" s="38">
        <v>16</v>
      </c>
      <c r="ET59" s="38">
        <v>17</v>
      </c>
      <c r="EU59" s="38">
        <v>18</v>
      </c>
      <c r="EV59" s="38">
        <v>19</v>
      </c>
      <c r="EW59" s="38">
        <v>20</v>
      </c>
      <c r="EX59" s="38">
        <v>21</v>
      </c>
      <c r="EY59" s="38">
        <v>22</v>
      </c>
      <c r="EZ59" s="38">
        <v>23</v>
      </c>
      <c r="FA59" s="38">
        <v>24</v>
      </c>
      <c r="FB59" s="38">
        <v>25</v>
      </c>
      <c r="FD59" s="38">
        <v>1</v>
      </c>
      <c r="FE59" s="38">
        <v>2</v>
      </c>
      <c r="FF59" s="38">
        <v>3</v>
      </c>
      <c r="FG59" s="38">
        <v>4</v>
      </c>
      <c r="FH59" s="38">
        <v>5</v>
      </c>
      <c r="FI59" s="38">
        <v>6</v>
      </c>
      <c r="FJ59" s="38">
        <v>7</v>
      </c>
      <c r="FK59" s="38">
        <v>8</v>
      </c>
      <c r="FL59" s="38">
        <v>9</v>
      </c>
      <c r="FM59" s="38">
        <v>10</v>
      </c>
      <c r="FN59" s="38">
        <v>11</v>
      </c>
      <c r="FO59" s="38">
        <v>12</v>
      </c>
      <c r="FP59" s="38">
        <v>13</v>
      </c>
      <c r="FQ59" s="38">
        <v>14</v>
      </c>
      <c r="FR59" s="38">
        <v>15</v>
      </c>
      <c r="FS59" s="38">
        <v>16</v>
      </c>
      <c r="FT59" s="38">
        <v>17</v>
      </c>
      <c r="FU59" s="38">
        <v>18</v>
      </c>
      <c r="FV59" s="38">
        <v>19</v>
      </c>
      <c r="FW59" s="38">
        <v>20</v>
      </c>
      <c r="FX59" s="38">
        <v>21</v>
      </c>
      <c r="FY59" s="38">
        <v>22</v>
      </c>
      <c r="FZ59" s="38">
        <v>23</v>
      </c>
      <c r="GA59" s="38">
        <v>24</v>
      </c>
      <c r="GB59" s="38">
        <v>25</v>
      </c>
      <c r="GC59" s="6"/>
      <c r="GD59" s="38">
        <v>1</v>
      </c>
      <c r="GE59" s="38">
        <v>2</v>
      </c>
      <c r="GF59" s="38">
        <v>3</v>
      </c>
      <c r="GG59" s="38">
        <v>4</v>
      </c>
      <c r="GH59" s="38">
        <v>5</v>
      </c>
      <c r="GI59" s="38">
        <v>6</v>
      </c>
      <c r="GJ59" s="38">
        <v>7</v>
      </c>
      <c r="GK59" s="38">
        <v>8</v>
      </c>
      <c r="GL59" s="38">
        <v>9</v>
      </c>
      <c r="GM59" s="38">
        <v>10</v>
      </c>
      <c r="GN59" s="38">
        <v>11</v>
      </c>
      <c r="GO59" s="38">
        <v>12</v>
      </c>
      <c r="GP59" s="38">
        <v>13</v>
      </c>
      <c r="GQ59" s="38">
        <v>14</v>
      </c>
      <c r="GR59" s="38">
        <v>15</v>
      </c>
      <c r="GS59" s="38">
        <v>16</v>
      </c>
      <c r="GT59" s="38">
        <v>17</v>
      </c>
      <c r="GU59" s="38">
        <v>18</v>
      </c>
      <c r="GV59" s="38">
        <v>19</v>
      </c>
      <c r="GW59" s="38">
        <v>20</v>
      </c>
      <c r="GX59" s="38">
        <v>21</v>
      </c>
      <c r="GY59" s="38">
        <v>22</v>
      </c>
      <c r="GZ59" s="38">
        <v>23</v>
      </c>
      <c r="HA59" s="38">
        <v>24</v>
      </c>
      <c r="HB59" s="38">
        <v>25</v>
      </c>
      <c r="HC59" s="23"/>
      <c r="HD59" s="99" t="s">
        <v>48</v>
      </c>
      <c r="HE59" s="38">
        <v>1</v>
      </c>
      <c r="HF59" s="38">
        <v>2</v>
      </c>
      <c r="HG59" s="38">
        <v>3</v>
      </c>
      <c r="HH59" s="38">
        <v>4</v>
      </c>
      <c r="HI59" s="38">
        <v>5</v>
      </c>
      <c r="HJ59" s="38">
        <v>6</v>
      </c>
      <c r="HK59" s="38">
        <v>7</v>
      </c>
      <c r="HL59" s="38">
        <v>8</v>
      </c>
      <c r="HM59" s="38">
        <v>9</v>
      </c>
      <c r="HN59" s="38">
        <v>10</v>
      </c>
      <c r="HO59" s="38">
        <v>11</v>
      </c>
      <c r="HP59" s="38">
        <v>12</v>
      </c>
      <c r="HQ59" s="38">
        <v>13</v>
      </c>
      <c r="HR59" s="38">
        <v>14</v>
      </c>
      <c r="HS59" s="38">
        <v>15</v>
      </c>
      <c r="HT59" s="38">
        <v>16</v>
      </c>
      <c r="HU59" s="38">
        <v>17</v>
      </c>
      <c r="HV59" s="38">
        <v>18</v>
      </c>
      <c r="HW59" s="38">
        <v>19</v>
      </c>
      <c r="HX59" s="38">
        <v>20</v>
      </c>
      <c r="HY59" s="38">
        <v>21</v>
      </c>
      <c r="HZ59" s="38">
        <v>22</v>
      </c>
      <c r="IA59" s="38">
        <v>23</v>
      </c>
      <c r="IB59" s="38">
        <v>24</v>
      </c>
      <c r="IC59" s="38">
        <v>25</v>
      </c>
    </row>
    <row r="60" spans="2:237" x14ac:dyDescent="0.35">
      <c r="B60" s="37">
        <f ca="1">RAND()</f>
        <v>0.86585894711851596</v>
      </c>
      <c r="C60" s="37">
        <f t="shared" ref="C60:S75" ca="1" si="8">RAND()</f>
        <v>0.17319651555935878</v>
      </c>
      <c r="D60" s="37">
        <f t="shared" ca="1" si="8"/>
        <v>0.42221361613108144</v>
      </c>
      <c r="E60" s="37">
        <f t="shared" ca="1" si="8"/>
        <v>0.23476191896726006</v>
      </c>
      <c r="F60" s="37">
        <f t="shared" ca="1" si="8"/>
        <v>0.37131889952800201</v>
      </c>
      <c r="G60" s="37">
        <f t="shared" ca="1" si="8"/>
        <v>0.55536004355145407</v>
      </c>
      <c r="H60" s="37">
        <f t="shared" ca="1" si="8"/>
        <v>0.84120303267374408</v>
      </c>
      <c r="I60" s="37">
        <f t="shared" ca="1" si="8"/>
        <v>0.61369931809245981</v>
      </c>
      <c r="J60" s="37">
        <f t="shared" ca="1" si="8"/>
        <v>0.70457299902890824</v>
      </c>
      <c r="K60" s="37">
        <f t="shared" ca="1" si="8"/>
        <v>0.48213509330096271</v>
      </c>
      <c r="L60" s="37">
        <f t="shared" ca="1" si="8"/>
        <v>0.36624175516046398</v>
      </c>
      <c r="M60" s="37">
        <f t="shared" ca="1" si="8"/>
        <v>0.48604837569868531</v>
      </c>
      <c r="N60" s="37">
        <f t="shared" ca="1" si="8"/>
        <v>0.92491313079428938</v>
      </c>
      <c r="O60" s="37">
        <f t="shared" ca="1" si="8"/>
        <v>0.83470530484013028</v>
      </c>
      <c r="P60" s="37">
        <f t="shared" ca="1" si="8"/>
        <v>0.79261330616847336</v>
      </c>
      <c r="Q60" s="37">
        <f t="shared" ca="1" si="8"/>
        <v>0.68607287232961767</v>
      </c>
      <c r="R60" s="37">
        <f t="shared" ca="1" si="8"/>
        <v>0.28184778017063794</v>
      </c>
      <c r="S60" s="37">
        <f t="shared" ca="1" si="8"/>
        <v>6.3967138155914038E-2</v>
      </c>
      <c r="T60" s="37">
        <f t="shared" ref="T60:Z75" ca="1" si="9">RAND()</f>
        <v>0.96585026326563761</v>
      </c>
      <c r="U60" s="37">
        <f t="shared" ca="1" si="9"/>
        <v>0.69255238809371722</v>
      </c>
      <c r="V60" s="37">
        <f t="shared" ca="1" si="9"/>
        <v>0.74629080613915566</v>
      </c>
      <c r="W60" s="37">
        <f t="shared" ca="1" si="9"/>
        <v>9.3231450666295901E-2</v>
      </c>
      <c r="X60" s="37">
        <f t="shared" ca="1" si="9"/>
        <v>0.36144409888540574</v>
      </c>
      <c r="Y60" s="37">
        <f t="shared" ca="1" si="9"/>
        <v>0.57350402902829123</v>
      </c>
      <c r="Z60" s="37">
        <f t="shared" ca="1" si="9"/>
        <v>0.80021520885028263</v>
      </c>
      <c r="AC60" s="35">
        <f ca="1">IF(H$11="x",0,_xlfn.NORM.INV(B60,Satokasvi!$H$8,Satokasvi!$I$8)*IF(H$8="x",1+Toimenpiteet!$C$7,1)*IF(H$9="x",1+Toimenpiteet!$C$34,1)*(1+H$30)*_xlfn.BINOM.INV(1,(1-(Satokasvi!$H$15*(1+H$43))),B60))</f>
        <v>2776.7568363011887</v>
      </c>
      <c r="AD60" s="35">
        <f ca="1">IF(I$11="x",0,_xlfn.NORM.INV(C60,Satokasvi!$H$8,Satokasvi!$I$8)*IF(I$8="x",1+Toimenpiteet!$C$7,1)*IF(I$9="x",1+Toimenpiteet!$C$34,1)*(1+I$30)*_xlfn.BINOM.INV(1,(1-(Satokasvi!$H$15*(1+I$43))),C60))</f>
        <v>0</v>
      </c>
      <c r="AE60" s="35">
        <f ca="1">IF(J$11="x",0,_xlfn.NORM.INV(D60,Satokasvi!$H$8,Satokasvi!$I$8)*IF(J$8="x",1+Toimenpiteet!$C$7,1)*IF(J$9="x",1+Toimenpiteet!$C$34,1)*(1+J$30)*_xlfn.BINOM.INV(1,(1-(Satokasvi!$H$15*(1+J$43))),D60))</f>
        <v>2450.9415686893885</v>
      </c>
      <c r="AF60" s="35">
        <f ca="1">IF(K$11="x",0,_xlfn.NORM.INV(E60,Satokasvi!$H$8,Satokasvi!$I$8)*IF(K$8="x",1+Toimenpiteet!$C$7,1)*IF(K$9="x",1+Toimenpiteet!$C$34,1)*(1+K$30)*_xlfn.BINOM.INV(1,(1-(Satokasvi!$H$15*(1+K$43))),E60))</f>
        <v>0</v>
      </c>
      <c r="AG60" s="35">
        <f ca="1">IF(L$11="x",0,_xlfn.NORM.INV(F60,Satokasvi!$H$8,Satokasvi!$I$8)*IF(L$8="x",1+Toimenpiteet!$C$7,1)*IF(L$9="x",1+Toimenpiteet!$C$34,1)*(1+L$30)*_xlfn.BINOM.INV(1,(1-(Satokasvi!$H$15*(1+L$43))),F60))</f>
        <v>2417.9094430919263</v>
      </c>
      <c r="AH60" s="35">
        <f ca="1">IF(M$11="x",0,_xlfn.NORM.INV(G60,Satokasvi!$H$8,Satokasvi!$I$8)*IF(M$8="x",1+Toimenpiteet!$C$7,1)*IF(M$9="x",1+Toimenpiteet!$C$34,1)*(1+M$30)*_xlfn.BINOM.INV(1,(1-(Satokasvi!$H$15*(1+M$43))),G60))</f>
        <v>2534.803858437032</v>
      </c>
      <c r="AI60" s="35">
        <f ca="1">IF(N$11="x",0,_xlfn.NORM.INV(H60,Satokasvi!$H$8,Satokasvi!$I$8)*IF(N$8="x",1+Toimenpiteet!$C$7,1)*IF(N$9="x",1+Toimenpiteet!$C$34,1)*(1+N$30)*_xlfn.BINOM.INV(1,(1-(Satokasvi!$H$15*(1+N$43))),H60))</f>
        <v>2749.8536270026102</v>
      </c>
      <c r="AJ60" s="35">
        <f ca="1">IF(O$11="x",0,_xlfn.NORM.INV(I60,Satokasvi!$H$8,Satokasvi!$I$8)*IF(O$8="x",1+Toimenpiteet!$C$7,1)*IF(O$9="x",1+Toimenpiteet!$C$34,1)*(1+O$30)*_xlfn.BINOM.INV(1,(1-(Satokasvi!$H$15*(1+O$43))),I60))</f>
        <v>2572.2434707067268</v>
      </c>
      <c r="AK60" s="35">
        <f ca="1">IF(P$11="x",0,_xlfn.NORM.INV(J60,Satokasvi!$H$8,Satokasvi!$I$8)*IF(P$8="x",1+Toimenpiteet!$C$7,1)*IF(P$9="x",1+Toimenpiteet!$C$34,1)*(1+P$30)*_xlfn.BINOM.INV(1,(1-(Satokasvi!$H$15*(1+P$43))),J60))</f>
        <v>2634.3997206093322</v>
      </c>
      <c r="AL60" s="35">
        <f ca="1">IF(Q$11="x",0,_xlfn.NORM.INV(K60,Satokasvi!$H$8,Satokasvi!$I$8)*IF(Q$8="x",1+Toimenpiteet!$C$7,1)*IF(Q$9="x",1+Toimenpiteet!$C$34,1)*(1+Q$30)*_xlfn.BINOM.INV(1,(1-(Satokasvi!$H$15*(1+Q$43))),K60))</f>
        <v>2488.8010856779474</v>
      </c>
      <c r="AM60" s="35">
        <f ca="1">IF(R$11="x",0,_xlfn.NORM.INV(L60,Satokasvi!$H$8,Satokasvi!$I$8)*IF(R$8="x",1+Toimenpiteet!$C$7,1)*IF(R$9="x",1+Toimenpiteet!$C$34,1)*(1+R$30)*_xlfn.BINOM.INV(1,(1-(Satokasvi!$H$15*(1+R$43))),L60))</f>
        <v>2414.5440542640504</v>
      </c>
      <c r="AN60" s="35">
        <f ca="1">IF(S$11="x",0,_xlfn.NORM.INV(M60,Satokasvi!$H$8,Satokasvi!$I$8)*IF(S$8="x",1+Toimenpiteet!$C$7,1)*IF(S$9="x",1+Toimenpiteet!$C$34,1)*(1+S$30)*_xlfn.BINOM.INV(1,(1-(Satokasvi!$H$15*(1+S$43))),M60))</f>
        <v>2491.2553331457666</v>
      </c>
      <c r="AO60" s="35">
        <f ca="1">IF(T$11="x",0,_xlfn.NORM.INV(N60,Satokasvi!$H$8,Satokasvi!$I$8)*IF(T$8="x",1+Toimenpiteet!$C$7,1)*IF(T$9="x",1+Toimenpiteet!$C$34,1)*(1+T$30)*_xlfn.BINOM.INV(1,(1-(Satokasvi!$H$15*(1+T$43))),N60))</f>
        <v>2859.7295163795661</v>
      </c>
      <c r="AP60" s="35">
        <f ca="1">IF(U$11="x",0,_xlfn.NORM.INV(O60,Satokasvi!$H$8,Satokasvi!$I$8)*IF(U$8="x",1+Toimenpiteet!$C$7,1)*IF(U$9="x",1+Toimenpiteet!$C$34,1)*(1+U$30)*_xlfn.BINOM.INV(1,(1-(Satokasvi!$H$15*(1+U$43))),O60))</f>
        <v>2743.2318477831986</v>
      </c>
      <c r="AQ60" s="35">
        <f ca="1">IF(V$11="x",0,_xlfn.NORM.INV(P60,Satokasvi!$H$8,Satokasvi!$I$8)*IF(V$8="x",1+Toimenpiteet!$C$7,1)*IF(V$9="x",1+Toimenpiteet!$C$34,1)*(1+V$30)*_xlfn.BINOM.INV(1,(1-(Satokasvi!$H$15*(1+V$43))),P60))</f>
        <v>2703.8805826622051</v>
      </c>
      <c r="AR60" s="35">
        <f ca="1">IF(W$11="x",0,_xlfn.NORM.INV(Q60,Satokasvi!$H$8,Satokasvi!$I$8)*IF(W$8="x",1+Toimenpiteet!$C$7,1)*IF(W$9="x",1+Toimenpiteet!$C$34,1)*(1+W$30)*_xlfn.BINOM.INV(1,(1-(Satokasvi!$H$15*(1+W$43))),Q60))</f>
        <v>2621.1873022528548</v>
      </c>
      <c r="AS60" s="35">
        <f ca="1">IF(X$11="x",0,_xlfn.NORM.INV(R60,Satokasvi!$H$8,Satokasvi!$I$8)*IF(X$8="x",1+Toimenpiteet!$C$7,1)*IF(X$9="x",1+Toimenpiteet!$C$34,1)*(1+X$30)*_xlfn.BINOM.INV(1,(1-(Satokasvi!$H$15*(1+X$43))),R60))</f>
        <v>2355.6597300857793</v>
      </c>
      <c r="AT60" s="35">
        <f ca="1">IF(Y$11="x",0,_xlfn.NORM.INV(S60,Satokasvi!$H$8,Satokasvi!$I$8)*IF(Y$8="x",1+Toimenpiteet!$C$7,1)*IF(Y$9="x",1+Toimenpiteet!$C$34,1)*(1+Y$30)*_xlfn.BINOM.INV(1,(1-(Satokasvi!$H$15*(1+Y$43))),S60))</f>
        <v>0</v>
      </c>
      <c r="AU60" s="35">
        <f ca="1">IF(Z$11="x",0,_xlfn.NORM.INV(T60,Satokasvi!$H$8,Satokasvi!$I$8)*IF(Z$8="x",1+Toimenpiteet!$C$7,1)*IF(Z$9="x",1+Toimenpiteet!$C$34,1)*(1+Z$30)*_xlfn.BINOM.INV(1,(1-(Satokasvi!$H$15*(1+Z$43))),T60))</f>
        <v>2955.756466397756</v>
      </c>
      <c r="AV60" s="35">
        <f ca="1">IF(AA$11="x",0,_xlfn.NORM.INV(U60,Satokasvi!$H$8,Satokasvi!$I$8)*IF(AA$8="x",1+Toimenpiteet!$C$7,1)*IF(AA$9="x",1+Toimenpiteet!$C$34,1)*(1+AA$30)*_xlfn.BINOM.INV(1,(1-(Satokasvi!$H$15*(1+AA$43))),U60))</f>
        <v>2625.7745529772233</v>
      </c>
      <c r="AW60" s="35">
        <f ca="1">IF(AB$11="x",0,_xlfn.NORM.INV(V60,Satokasvi!$H$8,Satokasvi!$I$8)*IF(AB$8="x",1+Toimenpiteet!$C$7,1)*IF(AB$9="x",1+Toimenpiteet!$C$34,1)*(1+AB$30)*_xlfn.BINOM.INV(1,(1-(Satokasvi!$H$15*(1+AB$43))),V60))</f>
        <v>2665.7157159354738</v>
      </c>
      <c r="AX60" s="35">
        <f ca="1">IF(AC$11="x",0,_xlfn.NORM.INV(W60,Satokasvi!$H$8,Satokasvi!$I$8)*IF(AC$8="x",1+Toimenpiteet!$C$7,1)*IF(AC$9="x",1+Toimenpiteet!$C$34,1)*(1+AC$30)*_xlfn.BINOM.INV(1,(1-(Satokasvi!$H$15*(1+AC$43))),W60))</f>
        <v>0</v>
      </c>
      <c r="AY60" s="35">
        <f ca="1">IF(AD$11="x",0,_xlfn.NORM.INV(X60,Satokasvi!$H$8,Satokasvi!$I$8)*IF(AD$8="x",1+Toimenpiteet!$C$7,1)*IF(AD$9="x",1+Toimenpiteet!$C$34,1)*(1+AD$30)*_xlfn.BINOM.INV(1,(1-(Satokasvi!$H$15*(1+AD$43))),X60))</f>
        <v>2411.3496401856537</v>
      </c>
      <c r="AZ60" s="35">
        <f ca="1">IF(AE$11="x",0,_xlfn.NORM.INV(Y60,Satokasvi!$H$8,Satokasvi!$I$8)*IF(AE$8="x",1+Toimenpiteet!$C$7,1)*IF(AE$9="x",1+Toimenpiteet!$C$34,1)*(1+AE$30)*_xlfn.BINOM.INV(1,(1-(Satokasvi!$H$15*(1+AE$43))),Y60))</f>
        <v>2546.3255725101089</v>
      </c>
      <c r="BA60" s="35">
        <f ca="1">IF(AF$11="x",0,_xlfn.NORM.INV(Z60,Satokasvi!$H$8,Satokasvi!$I$8)*IF(AF$8="x",1+Toimenpiteet!$C$7,1)*IF(AF$9="x",1+Toimenpiteet!$C$34,1)*(1+AF$30)*_xlfn.BINOM.INV(1,(1-(Satokasvi!$H$15*(1+AF$43))),Z60))</f>
        <v>2710.597547499402</v>
      </c>
      <c r="BD60" s="35">
        <f ca="1">IF(H$11="x",0,_xlfn.NORM.INV(B60,Satokasvi!$H$8,Satokasvi!$I$8)*IF(COUNTIF($H$12:H$12,"x")&gt;0,(1+$C$6),1)*IF(COUNTIF($H$13:H$13,"x")&gt;0,(1+$C$30),1)*IF(H$8="x",(1+Toimenpiteet!$C$7),1)*IF(H$9="x",(1+Toimenpiteet!$C$34),1)*(1+H$30)*_xlfn.BINOM.INV(1,(1-(Satokasvi!$H$15*(1+H$44))),B60))</f>
        <v>3332.1082035614263</v>
      </c>
      <c r="BE60" s="35">
        <f ca="1">IF(I$11="x",0,_xlfn.NORM.INV(C60,Satokasvi!$H$8,Satokasvi!$I$8)*IF(COUNTIF($H$12:I$12,"x")&gt;0,(1+$C$6),1)*IF(COUNTIF($H$13:I$13,"x")&gt;0,(1+$C$30),1)*IF(I$8="x",(1+Toimenpiteet!$C$7),1)*IF(I$9="x",(1+Toimenpiteet!$C$34),1)*(1+I$30)*_xlfn.BINOM.INV(1,(1-(Satokasvi!$H$15*(1+I$44))),C60))</f>
        <v>2717.5174000985576</v>
      </c>
      <c r="BF60" s="35">
        <f ca="1">IF(J$11="x",0,_xlfn.NORM.INV(D60,Satokasvi!$H$8,Satokasvi!$I$8)*IF(COUNTIF($H$12:J$12,"x")&gt;0,(1+$C$6),1)*IF(COUNTIF($H$13:J$13,"x")&gt;0,(1+$C$30),1)*IF(J$8="x",(1+Toimenpiteet!$C$7),1)*IF(J$9="x",(1+Toimenpiteet!$C$34),1)*(1+J$30)*_xlfn.BINOM.INV(1,(1-(Satokasvi!$H$15*(1+J$44))),D60))</f>
        <v>2941.1298824272662</v>
      </c>
      <c r="BG60" s="35">
        <f ca="1">IF(K$11="x",0,_xlfn.NORM.INV(E60,Satokasvi!$H$8,Satokasvi!$I$8)*IF(COUNTIF($H$12:K$12,"x")&gt;0,(1+$C$6),1)*IF(COUNTIF($H$13:K$13,"x")&gt;0,(1+$C$30),1)*IF(K$8="x",(1+Toimenpiteet!$C$7),1)*IF(K$9="x",(1+Toimenpiteet!$C$34),1)*(1+K$30)*_xlfn.BINOM.INV(1,(1-(Satokasvi!$H$15*(1+K$44))),E60))</f>
        <v>2783.0237949725506</v>
      </c>
      <c r="BH60" s="35">
        <f ca="1">IF(L$11="x",0,_xlfn.NORM.INV(F60,Satokasvi!$H$8,Satokasvi!$I$8)*IF(COUNTIF($H$12:L$12,"x")&gt;0,(1+$C$6),1)*IF(COUNTIF($H$13:L$13,"x")&gt;0,(1+$C$30),1)*IF(L$8="x",(1+Toimenpiteet!$C$7),1)*IF(L$9="x",(1+Toimenpiteet!$C$34),1)*(1+L$30)*_xlfn.BINOM.INV(1,(1-(Satokasvi!$H$15*(1+L$44))),F60))</f>
        <v>2901.4913317103114</v>
      </c>
      <c r="BI60" s="35">
        <f ca="1">IF(M$11="x",0,_xlfn.NORM.INV(G60,Satokasvi!$H$8,Satokasvi!$I$8)*IF(COUNTIF($H$12:M$12,"x")&gt;0,(1+$C$6),1)*IF(COUNTIF($H$13:M$13,"x")&gt;0,(1+$C$30),1)*IF(M$8="x",(1+Toimenpiteet!$C$7),1)*IF(M$9="x",(1+Toimenpiteet!$C$34),1)*(1+M$30)*_xlfn.BINOM.INV(1,(1-(Satokasvi!$H$15*(1+M$44))),G60))</f>
        <v>3041.7646301244381</v>
      </c>
      <c r="BJ60" s="35">
        <f ca="1">IF(N$11="x",0,_xlfn.NORM.INV(H60,Satokasvi!$H$8,Satokasvi!$I$8)*IF(COUNTIF($H$12:N$12,"x")&gt;0,(1+$C$6),1)*IF(COUNTIF($H$13:N$13,"x")&gt;0,(1+$C$30),1)*IF(N$8="x",(1+Toimenpiteet!$C$7),1)*IF(N$9="x",(1+Toimenpiteet!$C$34),1)*(1+N$30)*_xlfn.BINOM.INV(1,(1-(Satokasvi!$H$15*(1+N$44))),H60))</f>
        <v>3299.8243524031323</v>
      </c>
      <c r="BK60" s="35">
        <f ca="1">IF(O$11="x",0,_xlfn.NORM.INV(I60,Satokasvi!$H$8,Satokasvi!$I$8)*IF(COUNTIF($H$12:O$12,"x")&gt;0,(1+$C$6),1)*IF(COUNTIF($H$13:O$13,"x")&gt;0,(1+$C$30),1)*IF(O$8="x",(1+Toimenpiteet!$C$7),1)*IF(O$9="x",(1+Toimenpiteet!$C$34),1)*(1+O$30)*_xlfn.BINOM.INV(1,(1-(Satokasvi!$H$15*(1+O$44))),I60))</f>
        <v>3086.692164848072</v>
      </c>
      <c r="BL60" s="35">
        <f ca="1">IF(P$11="x",0,_xlfn.NORM.INV(J60,Satokasvi!$H$8,Satokasvi!$I$8)*IF(COUNTIF($H$12:P$12,"x")&gt;0,(1+$C$6),1)*IF(COUNTIF($H$13:P$13,"x")&gt;0,(1+$C$30),1)*IF(P$8="x",(1+Toimenpiteet!$C$7),1)*IF(P$9="x",(1+Toimenpiteet!$C$34),1)*(1+P$30)*_xlfn.BINOM.INV(1,(1-(Satokasvi!$H$15*(1+P$44))),J60))</f>
        <v>3161.2796647311984</v>
      </c>
      <c r="BM60" s="35">
        <f ca="1">IF(Q$11="x",0,_xlfn.NORM.INV(K60,Satokasvi!$H$8,Satokasvi!$I$8)*IF(COUNTIF($H$12:Q$12,"x")&gt;0,(1+$C$6),1)*IF(COUNTIF($H$13:Q$13,"x")&gt;0,(1+$C$30),1)*IF(Q$8="x",(1+Toimenpiteet!$C$7),1)*IF(Q$9="x",(1+Toimenpiteet!$C$34),1)*(1+Q$30)*_xlfn.BINOM.INV(1,(1-(Satokasvi!$H$15*(1+Q$44))),K60))</f>
        <v>2986.5613028135367</v>
      </c>
      <c r="BN60" s="35">
        <f ca="1">IF(R$11="x",0,_xlfn.NORM.INV(L60,Satokasvi!$H$8,Satokasvi!$I$8)*IF(COUNTIF($H$12:R$12,"x")&gt;0,(1+$C$6),1)*IF(COUNTIF($H$13:R$13,"x")&gt;0,(1+$C$30),1)*IF(R$8="x",(1+Toimenpiteet!$C$7),1)*IF(R$9="x",(1+Toimenpiteet!$C$34),1)*(1+R$30)*_xlfn.BINOM.INV(1,(1-(Satokasvi!$H$15*(1+R$44))),L60))</f>
        <v>2897.4528651168603</v>
      </c>
      <c r="BO60" s="35">
        <f ca="1">IF(S$11="x",0,_xlfn.NORM.INV(M60,Satokasvi!$H$8,Satokasvi!$I$8)*IF(COUNTIF($H$12:S$12,"x")&gt;0,(1+$C$6),1)*IF(COUNTIF($H$13:S$13,"x")&gt;0,(1+$C$30),1)*IF(S$8="x",(1+Toimenpiteet!$C$7),1)*IF(S$9="x",(1+Toimenpiteet!$C$34),1)*(1+S$30)*_xlfn.BINOM.INV(1,(1-(Satokasvi!$H$15*(1+S$44))),M60))</f>
        <v>2989.5063997749198</v>
      </c>
      <c r="BP60" s="35">
        <f ca="1">IF(T$11="x",0,_xlfn.NORM.INV(N60,Satokasvi!$H$8,Satokasvi!$I$8)*IF(COUNTIF($H$12:T$12,"x")&gt;0,(1+$C$6),1)*IF(COUNTIF($H$13:T$13,"x")&gt;0,(1+$C$30),1)*IF(T$8="x",(1+Toimenpiteet!$C$7),1)*IF(T$9="x",(1+Toimenpiteet!$C$34),1)*(1+T$30)*_xlfn.BINOM.INV(1,(1-(Satokasvi!$H$15*(1+T$44))),N60))</f>
        <v>3431.6754196554793</v>
      </c>
      <c r="BQ60" s="35">
        <f ca="1">IF(U$11="x",0,_xlfn.NORM.INV(O60,Satokasvi!$H$8,Satokasvi!$I$8)*IF(COUNTIF($H$12:U$12,"x")&gt;0,(1+$C$6),1)*IF(COUNTIF($H$13:U$13,"x")&gt;0,(1+$C$30),1)*IF(U$8="x",(1+Toimenpiteet!$C$7),1)*IF(U$9="x",(1+Toimenpiteet!$C$34),1)*(1+U$30)*_xlfn.BINOM.INV(1,(1-(Satokasvi!$H$15*(1+U$44))),O60))</f>
        <v>3291.8782173398381</v>
      </c>
      <c r="BR60" s="35">
        <f ca="1">IF(V$11="x",0,_xlfn.NORM.INV(P60,Satokasvi!$H$8,Satokasvi!$I$8)*IF(COUNTIF($H$12:V$12,"x")&gt;0,(1+$C$6),1)*IF(COUNTIF($H$13:V$13,"x")&gt;0,(1+$C$30),1)*IF(V$8="x",(1+Toimenpiteet!$C$7),1)*IF(V$9="x",(1+Toimenpiteet!$C$34),1)*(1+V$30)*_xlfn.BINOM.INV(1,(1-(Satokasvi!$H$15*(1+V$44))),P60))</f>
        <v>3244.6566991946461</v>
      </c>
      <c r="BS60" s="35">
        <f ca="1">IF(W$11="x",0,_xlfn.NORM.INV(Q60,Satokasvi!$H$8,Satokasvi!$I$8)*IF(COUNTIF($H$12:W$12,"x")&gt;0,(1+$C$6),1)*IF(COUNTIF($H$13:W$13,"x")&gt;0,(1+$C$30),1)*IF(W$8="x",(1+Toimenpiteet!$C$7),1)*IF(W$9="x",(1+Toimenpiteet!$C$34),1)*(1+W$30)*_xlfn.BINOM.INV(1,(1-(Satokasvi!$H$15*(1+W$44))),Q60))</f>
        <v>3145.4247627034256</v>
      </c>
      <c r="BT60" s="35">
        <f ca="1">IF(X$11="x",0,_xlfn.NORM.INV(R60,Satokasvi!$H$8,Satokasvi!$I$8)*IF(COUNTIF($H$12:X$12,"x")&gt;0,(1+$C$6),1)*IF(COUNTIF($H$13:X$13,"x")&gt;0,(1+$C$30),1)*IF(X$8="x",(1+Toimenpiteet!$C$7),1)*IF(X$9="x",(1+Toimenpiteet!$C$34),1)*(1+X$30)*_xlfn.BINOM.INV(1,(1-(Satokasvi!$H$15*(1+X$44))),R60))</f>
        <v>2826.7916761029351</v>
      </c>
      <c r="BU60" s="35">
        <f ca="1">IF(Y$11="x",0,_xlfn.NORM.INV(S60,Satokasvi!$H$8,Satokasvi!$I$8)*IF(COUNTIF($H$12:Y$12,"x")&gt;0,(1+$C$6),1)*IF(COUNTIF($H$13:Y$13,"x")&gt;0,(1+$C$30),1)*IF(Y$8="x",(1+Toimenpiteet!$C$7),1)*IF(Y$9="x",(1+Toimenpiteet!$C$34),1)*(1+Y$30)*_xlfn.BINOM.INV(1,(1-(Satokasvi!$H$15*(1+Y$44))),S60))</f>
        <v>2543.3104171188024</v>
      </c>
      <c r="BV60" s="35">
        <f ca="1">IF(Z$11="x",0,_xlfn.NORM.INV(T60,Satokasvi!$H$8,Satokasvi!$I$8)*IF(COUNTIF($H$12:Z$12,"x")&gt;0,(1+$C$6),1)*IF(COUNTIF($H$13:Z$13,"x")&gt;0,(1+$C$30),1)*IF(Z$8="x",(1+Toimenpiteet!$C$7),1)*IF(Z$9="x",(1+Toimenpiteet!$C$34),1)*(1+Z$30)*_xlfn.BINOM.INV(1,(1-(Satokasvi!$H$15*(1+Z$44))),T60))</f>
        <v>3546.9077596773072</v>
      </c>
      <c r="BW60" s="35">
        <f ca="1">IF(AA$11="x",0,_xlfn.NORM.INV(U60,Satokasvi!$H$8,Satokasvi!$I$8)*IF(COUNTIF($H$12:AA$12,"x")&gt;0,(1+$C$6),1)*IF(COUNTIF($H$13:AA$13,"x")&gt;0,(1+$C$30),1)*IF(AA$8="x",(1+Toimenpiteet!$C$7),1)*IF(AA$9="x",(1+Toimenpiteet!$C$34),1)*(1+AA$30)*_xlfn.BINOM.INV(1,(1-(Satokasvi!$H$15*(1+AA$44))),U60))</f>
        <v>3150.9294635726678</v>
      </c>
      <c r="BX60" s="35">
        <f ca="1">IF(AB$11="x",0,_xlfn.NORM.INV(V60,Satokasvi!$H$8,Satokasvi!$I$8)*IF(COUNTIF($H$12:AB$12,"x")&gt;0,(1+$C$6),1)*IF(COUNTIF($H$13:AB$13,"x")&gt;0,(1+$C$30),1)*IF(AB$8="x",(1+Toimenpiteet!$C$7),1)*IF(AB$9="x",(1+Toimenpiteet!$C$34),1)*(1+AB$30)*_xlfn.BINOM.INV(1,(1-(Satokasvi!$H$15*(1+AB$44))),V60))</f>
        <v>3198.8588591225684</v>
      </c>
      <c r="BY60" s="35">
        <f ca="1">IF(AC$11="x",0,_xlfn.NORM.INV(W60,Satokasvi!$H$8,Satokasvi!$I$8)*IF(COUNTIF($H$12:AC$12,"x")&gt;0,(1+$C$6),1)*IF(COUNTIF($H$13:AC$13,"x")&gt;0,(1+$C$30),1)*IF(AC$8="x",(1+Toimenpiteet!$C$7),1)*IF(AC$9="x",(1+Toimenpiteet!$C$34),1)*(1+AC$30)*_xlfn.BINOM.INV(1,(1-(Satokasvi!$H$15*(1+AC$44))),W60))</f>
        <v>2603.6653911636881</v>
      </c>
      <c r="BZ60" s="35">
        <f ca="1">IF(AD$11="x",0,_xlfn.NORM.INV(X60,Satokasvi!$H$8,Satokasvi!$I$8)*IF(COUNTIF($H$12:AD$12,"x")&gt;0,(1+$C$6),1)*IF(COUNTIF($H$13:AD$13,"x")&gt;0,(1+$C$30),1)*IF(AD$8="x",(1+Toimenpiteet!$C$7),1)*IF(AD$9="x",(1+Toimenpiteet!$C$34),1)*(1+AD$30)*_xlfn.BINOM.INV(1,(1-(Satokasvi!$H$15*(1+AD$44))),X60))</f>
        <v>2893.6195682227844</v>
      </c>
      <c r="CA60" s="35">
        <f ca="1">IF(AE$11="x",0,_xlfn.NORM.INV(Y60,Satokasvi!$H$8,Satokasvi!$I$8)*IF(COUNTIF($H$12:AE$12,"x")&gt;0,(1+$C$6),1)*IF(COUNTIF($H$13:AE$13,"x")&gt;0,(1+$C$30),1)*IF(AE$8="x",(1+Toimenpiteet!$C$7),1)*IF(AE$9="x",(1+Toimenpiteet!$C$34),1)*(1+AE$30)*_xlfn.BINOM.INV(1,(1-(Satokasvi!$H$15*(1+AE$44))),Y60))</f>
        <v>3055.5906870121307</v>
      </c>
      <c r="CB60" s="35">
        <f ca="1">IF(AF$11="x",0,_xlfn.NORM.INV(Z60,Satokasvi!$H$8,Satokasvi!$I$8)*IF(COUNTIF($H$12:AF$12,"x")&gt;0,(1+$C$6),1)*IF(COUNTIF($H$13:AF$13,"x")&gt;0,(1+$C$30),1)*IF(AF$8="x",(1+Toimenpiteet!$C$7),1)*IF(AF$9="x",(1+Toimenpiteet!$C$34),1)*(1+AF$30)*_xlfn.BINOM.INV(1,(1-(Satokasvi!$H$15*(1+AF$44))),Z60))</f>
        <v>3252.7170569992822</v>
      </c>
      <c r="CD60" s="37">
        <f ca="1">_xlfn.NORM.INV(RAND(),Satokasvi!$H$13,Satokasvi!$I$13)</f>
        <v>204.59195423760244</v>
      </c>
      <c r="CE60" s="37">
        <f ca="1">_xlfn.NORM.INV(RAND(),Satokasvi!$H$13,Satokasvi!$I$13)</f>
        <v>259.95555250717001</v>
      </c>
      <c r="CF60" s="37">
        <f ca="1">_xlfn.NORM.INV(RAND(),Satokasvi!$H$13,Satokasvi!$I$13)</f>
        <v>307.51286450680993</v>
      </c>
      <c r="CG60" s="37">
        <f ca="1">_xlfn.NORM.INV(RAND(),Satokasvi!$H$13,Satokasvi!$I$13)</f>
        <v>188.77953966418278</v>
      </c>
      <c r="CH60" s="37">
        <f ca="1">_xlfn.NORM.INV(RAND(),Satokasvi!$H$13,Satokasvi!$I$13)</f>
        <v>251.02784506688627</v>
      </c>
      <c r="CI60" s="37">
        <f ca="1">_xlfn.NORM.INV(RAND(),Satokasvi!$H$13,Satokasvi!$I$13)</f>
        <v>224.62164789260777</v>
      </c>
      <c r="CJ60" s="37">
        <f ca="1">_xlfn.NORM.INV(RAND(),Satokasvi!$H$13,Satokasvi!$I$13)</f>
        <v>206.54849360584487</v>
      </c>
      <c r="CK60" s="37">
        <f ca="1">_xlfn.NORM.INV(RAND(),Satokasvi!$H$13,Satokasvi!$I$13)</f>
        <v>198.96541102260349</v>
      </c>
      <c r="CL60" s="37">
        <f ca="1">_xlfn.NORM.INV(RAND(),Satokasvi!$H$13,Satokasvi!$I$13)</f>
        <v>144.02564978953129</v>
      </c>
      <c r="CM60" s="37">
        <f ca="1">_xlfn.NORM.INV(RAND(),Satokasvi!$H$13,Satokasvi!$I$13)</f>
        <v>223.10370691658122</v>
      </c>
      <c r="CN60" s="37">
        <f ca="1">_xlfn.NORM.INV(RAND(),Satokasvi!$H$13,Satokasvi!$I$13)</f>
        <v>224.14824520038886</v>
      </c>
      <c r="CO60" s="37">
        <f ca="1">_xlfn.NORM.INV(RAND(),Satokasvi!$H$13,Satokasvi!$I$13)</f>
        <v>93.477964121000355</v>
      </c>
      <c r="CP60" s="37">
        <f ca="1">_xlfn.NORM.INV(RAND(),Satokasvi!$H$13,Satokasvi!$I$13)</f>
        <v>213.57778014699656</v>
      </c>
      <c r="CQ60" s="37">
        <f ca="1">_xlfn.NORM.INV(RAND(),Satokasvi!$H$13,Satokasvi!$I$13)</f>
        <v>272.67411099454802</v>
      </c>
      <c r="CR60" s="37">
        <f ca="1">_xlfn.NORM.INV(RAND(),Satokasvi!$H$13,Satokasvi!$I$13)</f>
        <v>219.1041427305201</v>
      </c>
      <c r="CS60" s="37">
        <f ca="1">_xlfn.NORM.INV(RAND(),Satokasvi!$H$13,Satokasvi!$I$13)</f>
        <v>259.99830448847609</v>
      </c>
      <c r="CT60" s="37">
        <f ca="1">_xlfn.NORM.INV(RAND(),Satokasvi!$H$13,Satokasvi!$I$13)</f>
        <v>194.02774462658343</v>
      </c>
      <c r="CU60" s="37">
        <f ca="1">_xlfn.NORM.INV(RAND(),Satokasvi!$H$13,Satokasvi!$I$13)</f>
        <v>188.85320591523242</v>
      </c>
      <c r="CV60" s="37">
        <f ca="1">_xlfn.NORM.INV(RAND(),Satokasvi!$H$13,Satokasvi!$I$13)</f>
        <v>289.70196792514474</v>
      </c>
      <c r="CW60" s="37">
        <f ca="1">_xlfn.NORM.INV(RAND(),Satokasvi!$H$13,Satokasvi!$I$13)</f>
        <v>149.17005461376721</v>
      </c>
      <c r="CX60" s="37">
        <f ca="1">_xlfn.NORM.INV(RAND(),Satokasvi!$H$13,Satokasvi!$I$13)</f>
        <v>169.81061347433769</v>
      </c>
      <c r="CY60" s="37">
        <f ca="1">_xlfn.NORM.INV(RAND(),Satokasvi!$H$13,Satokasvi!$I$13)</f>
        <v>134.80826140366389</v>
      </c>
      <c r="CZ60" s="37">
        <f ca="1">_xlfn.NORM.INV(RAND(),Satokasvi!$H$13,Satokasvi!$I$13)</f>
        <v>209.35946550099459</v>
      </c>
      <c r="DA60" s="37">
        <f ca="1">_xlfn.NORM.INV(RAND(),Satokasvi!$H$13,Satokasvi!$I$13)</f>
        <v>168.66477935750555</v>
      </c>
      <c r="DB60" s="37">
        <f ca="1">_xlfn.NORM.INV(RAND(),Satokasvi!$H$13,Satokasvi!$I$13)</f>
        <v>207.25688259615433</v>
      </c>
      <c r="DD60" s="37">
        <f ca="1">IF(H$11="x",Toimenpiteet!$E$115,AC60*CD60/1000+(Satokasvi!$E$28-Satokasvi!$E$7)+IF(H$8="x",Toimenpiteet!$E$29,0)+IF(H$9="x",Toimenpiteet!$E$60,0)+IF(H$10="x",Toimenpiteet!$E$88,0))/(1+$H$15)^DD$59</f>
        <v>294.27389085580825</v>
      </c>
      <c r="DE60" s="37">
        <f ca="1">IF(I$11="x",Toimenpiteet!$E$115,AD60*CE60/1000+(Satokasvi!$E$28-Satokasvi!$E$7)+IF(I$8="x",Toimenpiteet!$E$29,0)+IF(I$9="x",Toimenpiteet!$E$60,0)+IF(I$10="x",Toimenpiteet!$E$88,0))/(1+$H$15)^DE$59</f>
        <v>-249.7879159204449</v>
      </c>
      <c r="DF60" s="37">
        <f ca="1">IF(J$11="x",Toimenpiteet!$E$115,AE60*CF60/1000+(Satokasvi!$E$28-Satokasvi!$E$7)+IF(J$8="x",Toimenpiteet!$E$29,0)+IF(J$9="x",Toimenpiteet!$E$60,0)+IF(J$10="x",Toimenpiteet!$E$88,0))/(1+$H$15)^DF$59</f>
        <v>447.2261255798457</v>
      </c>
      <c r="DG60" s="37">
        <f ca="1">IF(K$11="x",Toimenpiteet!$E$115,AF60*CG60/1000+(Satokasvi!$E$28-Satokasvi!$E$7)+IF(K$8="x",Toimenpiteet!$E$29,0)+IF(K$9="x",Toimenpiteet!$E$60,0)+IF(K$10="x",Toimenpiteet!$E$88,0))/(1+$H$15)^DG$59</f>
        <v>-235.44906769765757</v>
      </c>
      <c r="DH60" s="37">
        <f ca="1">IF(L$11="x",Toimenpiteet!$E$115,AG60*CH60/1000+(Satokasvi!$E$28-Satokasvi!$E$7)+IF(L$8="x",Toimenpiteet!$E$29,0)+IF(L$9="x",Toimenpiteet!$E$60,0)+IF(L$10="x",Toimenpiteet!$E$88,0))/(1+$H$15)^DH$59</f>
        <v>294.97994016016213</v>
      </c>
      <c r="DI60" s="37">
        <f ca="1">IF(M$11="x",Toimenpiteet!$E$115,AH60*CI60/1000+(Satokasvi!$E$28-Satokasvi!$E$7)+IF(M$8="x",Toimenpiteet!$E$29,0)+IF(M$9="x",Toimenpiteet!$E$60,0)+IF(M$10="x",Toimenpiteet!$E$88,0))/(1+$H$15)^DI$59</f>
        <v>254.906607232738</v>
      </c>
      <c r="DJ60" s="37">
        <f ca="1">IF(N$11="x",Toimenpiteet!$E$115,AI60*CJ60/1000+(Satokasvi!$E$28-Satokasvi!$E$7)+IF(N$8="x",Toimenpiteet!$E$29,0)+IF(N$9="x",Toimenpiteet!$E$60,0)+IF(N$10="x",Toimenpiteet!$E$88,0))/(1+$H$15)^DJ$59</f>
        <v>246.34894098614879</v>
      </c>
      <c r="DK60" s="37">
        <f ca="1">IF(O$11="x",Toimenpiteet!$E$115,AJ60*CK60/1000+(Satokasvi!$E$28-Satokasvi!$E$7)+IF(O$8="x",Toimenpiteet!$E$29,0)+IF(O$9="x",Toimenpiteet!$E$60,0)+IF(O$10="x",Toimenpiteet!$E$88,0))/(1+$H$15)^DK$59</f>
        <v>194.81631515092448</v>
      </c>
      <c r="DL60" s="37">
        <f ca="1">IF(P$11="x",Toimenpiteet!$E$115,AK60*CL60/1000+(Satokasvi!$E$28-Satokasvi!$E$7)+IF(P$8="x",Toimenpiteet!$E$29,0)+IF(P$9="x",Toimenpiteet!$E$60,0)+IF(P$10="x",Toimenpiteet!$E$88,0))/(1+$H$15)^DL$59</f>
        <v>87.694269765964947</v>
      </c>
      <c r="DM60" s="37">
        <f ca="1">IF(Q$11="x",Toimenpiteet!$E$115,AL60*CM60/1000+(Satokasvi!$E$28-Satokasvi!$E$7)+IF(Q$8="x",Toimenpiteet!$E$29,0)+IF(Q$9="x",Toimenpiteet!$E$60,0)+IF(Q$10="x",Toimenpiteet!$E$88,0))/(1+$H$15)^DM$59</f>
        <v>215.98125631478601</v>
      </c>
      <c r="DN60" s="37">
        <f ca="1">IF(R$11="x",Toimenpiteet!$E$115,AM60*CN60/1000+(Satokasvi!$E$28-Satokasvi!$E$7)+IF(R$8="x",Toimenpiteet!$E$29,0)+IF(R$9="x",Toimenpiteet!$E$60,0)+IF(R$10="x",Toimenpiteet!$E$88,0))/(1+$H$15)^DN$59</f>
        <v>199.54418004362259</v>
      </c>
      <c r="DO60" s="37">
        <f ca="1">IF(S$11="x",Toimenpiteet!$E$115,AN60*CO60/1000+(Satokasvi!$E$28-Satokasvi!$E$7)+IF(S$8="x",Toimenpiteet!$E$29,0)+IF(S$9="x",Toimenpiteet!$E$60,0)+IF(S$10="x",Toimenpiteet!$E$88,0))/(1+$H$15)^DO$59</f>
        <v>-22.530091580086143</v>
      </c>
      <c r="DP60" s="37">
        <f ca="1">IF(T$11="x",Toimenpiteet!$E$115,AO60*CP60/1000+(Satokasvi!$E$28-Satokasvi!$E$7)+IF(T$8="x",Toimenpiteet!$E$29,0)+IF(T$9="x",Toimenpiteet!$E$60,0)+IF(T$10="x",Toimenpiteet!$E$88,0))/(1+$H$15)^DP$59</f>
        <v>235.45573299539805</v>
      </c>
      <c r="DQ60" s="37">
        <f ca="1">IF(U$11="x",Toimenpiteet!$E$115,AP60*CQ60/1000+(Satokasvi!$E$28-Satokasvi!$E$7)+IF(U$8="x",Toimenpiteet!$E$29,0)+IF(U$9="x",Toimenpiteet!$E$60,0)+IF(U$10="x",Toimenpiteet!$E$88,0))/(1+$H$15)^DQ$59</f>
        <v>319.32539102265929</v>
      </c>
      <c r="DR60" s="37">
        <f ca="1">IF(V$11="x",Toimenpiteet!$E$115,AQ60*CR60/1000+(Satokasvi!$E$28-Satokasvi!$E$7)+IF(V$8="x",Toimenpiteet!$E$29,0)+IF(V$9="x",Toimenpiteet!$E$60,0)+IF(V$10="x",Toimenpiteet!$E$88,0))/(1+$H$15)^DR$59</f>
        <v>210.16577986226741</v>
      </c>
      <c r="DS60" s="37">
        <f ca="1">IF(W$11="x",Toimenpiteet!$E$115,AR60*CS60/1000+(Satokasvi!$E$28-Satokasvi!$E$7)+IF(W$8="x",Toimenpiteet!$E$29,0)+IF(W$9="x",Toimenpiteet!$E$60,0)+IF(W$10="x",Toimenpiteet!$E$88,0))/(1+$H$15)^DS$59</f>
        <v>259.55168134451833</v>
      </c>
      <c r="DT60" s="37">
        <f ca="1">IF(X$11="x",Toimenpiteet!$E$115,AS60*CT60/1000+(Satokasvi!$E$28-Satokasvi!$E$7)+IF(X$8="x",Toimenpiteet!$E$29,0)+IF(X$9="x",Toimenpiteet!$E$60,0)+IF(X$10="x",Toimenpiteet!$E$88,0))/(1+$H$15)^DT$59</f>
        <v>116.20148208835755</v>
      </c>
      <c r="DU60" s="37">
        <f ca="1">IF(Y$11="x",Toimenpiteet!$E$115,AT60*CU60/1000+(Satokasvi!$E$28-Satokasvi!$E$7)+IF(Y$8="x",Toimenpiteet!$E$29,0)+IF(Y$9="x",Toimenpiteet!$E$60,0)+IF(Y$10="x",Toimenpiteet!$E$88,0))/(1+$H$15)^DU$59</f>
        <v>-155.65957101831492</v>
      </c>
      <c r="DV60" s="37">
        <f ca="1">IF(Z$11="x",Toimenpiteet!$E$115,AU60*CV60/1000+(Satokasvi!$E$28-Satokasvi!$E$7)+IF(Z$8="x",Toimenpiteet!$E$29,0)+IF(Z$9="x",Toimenpiteet!$E$60,0)+IF(Z$10="x",Toimenpiteet!$E$88,0))/(1+$H$15)^DV$59</f>
        <v>337.20354941763259</v>
      </c>
      <c r="DW60" s="37">
        <f ca="1">IF(AA$11="x",Toimenpiteet!$E$115,AV60*CW60/1000+(Satokasvi!$E$28-Satokasvi!$E$7)+IF(AA$8="x",Toimenpiteet!$E$29,0)+IF(AA$9="x",Toimenpiteet!$E$60,0)+IF(AA$10="x",Toimenpiteet!$E$88,0))/(1+$H$15)^DW$59</f>
        <v>70.143483435139061</v>
      </c>
      <c r="DX60" s="37">
        <f ca="1">IF(AB$11="x",Toimenpiteet!$E$115,AW60*CX60/1000+(Satokasvi!$E$28-Satokasvi!$E$7)+IF(AB$8="x",Toimenpiteet!$E$29,0)+IF(AB$9="x",Toimenpiteet!$E$60,0)+IF(AB$10="x",Toimenpiteet!$E$88,0))/(1+$H$15)^DX$59</f>
        <v>100.88016377897181</v>
      </c>
      <c r="DY60" s="37">
        <f ca="1">IF(AC$11="x",Toimenpiteet!$E$115,AX60*CY60/1000+(Satokasvi!$E$28-Satokasvi!$E$7)+IF(AC$8="x",Toimenpiteet!$E$29,0)+IF(AC$9="x",Toimenpiteet!$E$60,0)+IF(AC$10="x",Toimenpiteet!$E$88,0))/(1+$H$15)^DY$59</f>
        <v>-138.30151273388518</v>
      </c>
      <c r="DZ60" s="37">
        <f ca="1">IF(AD$11="x",Toimenpiteet!$E$115,AY60*CZ60/1000+(Satokasvi!$E$28-Satokasvi!$E$7)+IF(AD$8="x",Toimenpiteet!$E$29,0)+IF(AD$9="x",Toimenpiteet!$E$60,0)+IF(AD$10="x",Toimenpiteet!$E$88,0))/(1+$H$15)^DZ$59</f>
        <v>121.52437729642477</v>
      </c>
      <c r="EA60" s="37">
        <f ca="1">IF(AE$11="x",Toimenpiteet!$E$115,AZ60*DA60/1000+(Satokasvi!$E$28-Satokasvi!$E$7)+IF(AE$8="x",Toimenpiteet!$E$29,0)+IF(AE$9="x",Toimenpiteet!$E$60,0)+IF(AE$10="x",Toimenpiteet!$E$88,0))/(1+$H$15)^EA$59</f>
        <v>80.91101815824527</v>
      </c>
      <c r="EB60" s="37">
        <f ca="1">IF(AF$11="x",Toimenpiteet!$E$115,BA60*DB60/1000+(Satokasvi!$E$28-Satokasvi!$E$7)+IF(AF$8="x",Toimenpiteet!$E$29,0)+IF(AF$9="x",Toimenpiteet!$E$60,0)+IF(AF$10="x",Toimenpiteet!$E$88,0))/(1+$H$15)^EB$59</f>
        <v>141.7485557871565</v>
      </c>
      <c r="ED60" s="37">
        <f ca="1">IF(H$11="x",Toimenpiteet!$E$115,BD60*CD60/1000+(Satokasvi!$E$28-Satokasvi!$E$7)+IF(H$8="x",Toimenpiteet!$E$29,0)+IF(H$9="x",Toimenpiteet!$E$60,0)+IF(H$10="x",Toimenpiteet!$E$88,0))/(1+$H$15)^ED$59</f>
        <v>404.58497970658152</v>
      </c>
      <c r="EE60" s="37">
        <f ca="1">IF(I$11="x",Toimenpiteet!$E$115,BE60*CE60/1000+(Satokasvi!$E$28-Satokasvi!$E$7)+IF(I$8="x",Toimenpiteet!$E$29,0)+IF(I$9="x",Toimenpiteet!$E$60,0)+IF(I$10="x",Toimenpiteet!$E$88,0))/(1+$H$15)^EE$59</f>
        <v>416.09363482936067</v>
      </c>
      <c r="EF60" s="37">
        <f ca="1">IF(J$11="x",Toimenpiteet!$E$115,BF60*CF60/1000+(Satokasvi!$E$28-Satokasvi!$E$7)+IF(J$8="x",Toimenpiteet!$E$29,0)+IF(J$9="x",Toimenpiteet!$E$60,0)+IF(J$10="x",Toimenpiteet!$E$88,0))/(1+$H$15)^EF$59</f>
        <v>585.17385864153232</v>
      </c>
      <c r="EG60" s="37">
        <f ca="1">IF(K$11="x",Toimenpiteet!$E$115,BG60*CG60/1000+(Satokasvi!$E$28-Satokasvi!$E$7)+IF(K$8="x",Toimenpiteet!$E$29,0)+IF(K$9="x",Toimenpiteet!$E$60,0)+IF(K$10="x",Toimenpiteet!$E$88,0))/(1+$H$15)^EG$59</f>
        <v>231.34243692804594</v>
      </c>
      <c r="EH60" s="37">
        <f ca="1">IF(L$11="x",Toimenpiteet!$E$115,BH60*CH60/1000+(Satokasvi!$E$28-Satokasvi!$E$7)+IF(L$8="x",Toimenpiteet!$E$29,0)+IF(L$9="x",Toimenpiteet!$E$60,0)+IF(L$10="x",Toimenpiteet!$E$88,0))/(1+$H$15)^EH$59</f>
        <v>399.69419376455534</v>
      </c>
      <c r="EI60" s="37">
        <f ca="1">IF(M$11="x",Toimenpiteet!$E$115,BI60*CI60/1000+(Satokasvi!$E$28-Satokasvi!$E$7)+IF(M$8="x",Toimenpiteet!$E$29,0)+IF(M$9="x",Toimenpiteet!$E$60,0)+IF(M$10="x",Toimenpiteet!$E$88,0))/(1+$H$15)^EI$59</f>
        <v>350.27459428351926</v>
      </c>
      <c r="EJ60" s="37">
        <f ca="1">IF(N$11="x",Toimenpiteet!$E$115,BJ60*CJ60/1000+(Satokasvi!$E$28-Satokasvi!$E$7)+IF(N$8="x",Toimenpiteet!$E$29,0)+IF(N$9="x",Toimenpiteet!$E$60,0)+IF(N$10="x",Toimenpiteet!$E$88,0))/(1+$H$15)^EJ$59</f>
        <v>338.71257928457624</v>
      </c>
      <c r="EK60" s="37">
        <f ca="1">IF(O$11="x",Toimenpiteet!$E$115,BK60*CK60/1000+(Satokasvi!$E$28-Satokasvi!$E$7)+IF(O$8="x",Toimenpiteet!$E$29,0)+IF(O$9="x",Toimenpiteet!$E$60,0)+IF(O$10="x",Toimenpiteet!$E$88,0))/(1+$H$15)^EK$59</f>
        <v>275.61826759974792</v>
      </c>
      <c r="EL60" s="37">
        <f ca="1">IF(P$11="x",Toimenpiteet!$E$115,BL60*CL60/1000+(Satokasvi!$E$28-Satokasvi!$E$7)+IF(P$8="x",Toimenpiteet!$E$29,0)+IF(P$9="x",Toimenpiteet!$E$60,0)+IF(P$10="x",Toimenpiteet!$E$88,0))/(1+$H$15)^EL$59</f>
        <v>145.85321053337015</v>
      </c>
      <c r="EM60" s="37">
        <f ca="1">IF(Q$11="x",Toimenpiteet!$E$115,BM60*CM60/1000+(Satokasvi!$E$28-Satokasvi!$E$7)+IF(Q$8="x",Toimenpiteet!$E$29,0)+IF(Q$9="x",Toimenpiteet!$E$60,0)+IF(Q$10="x",Toimenpiteet!$E$88,0))/(1+$H$15)^EM$59</f>
        <v>298.61448506726958</v>
      </c>
      <c r="EN60" s="37">
        <f ca="1">IF(R$11="x",Toimenpiteet!$E$115,BN60*CN60/1000+(Satokasvi!$E$28-Satokasvi!$E$7)+IF(R$8="x",Toimenpiteet!$E$29,0)+IF(R$9="x",Toimenpiteet!$E$60,0)+IF(R$10="x",Toimenpiteet!$E$88,0))/(1+$H$15)^EN$59</f>
        <v>277.74134371208152</v>
      </c>
      <c r="EO60" s="37">
        <f ca="1">IF(S$11="x",Toimenpiteet!$E$115,BO60*CO60/1000+(Satokasvi!$E$28-Satokasvi!$E$7)+IF(S$8="x",Toimenpiteet!$E$29,0)+IF(S$9="x",Toimenpiteet!$E$60,0)+IF(S$10="x",Toimenpiteet!$E$88,0))/(1+$H$15)^EO$59</f>
        <v>10.137023754124217</v>
      </c>
      <c r="EP60" s="37">
        <f ca="1">IF(T$11="x",Toimenpiteet!$E$115,BP60*CP60/1000+(Satokasvi!$E$28-Satokasvi!$E$7)+IF(T$8="x",Toimenpiteet!$E$29,0)+IF(T$9="x",Toimenpiteet!$E$60,0)+IF(T$10="x",Toimenpiteet!$E$88,0))/(1+$H$15)^EP$59</f>
        <v>318.63730061411604</v>
      </c>
      <c r="EQ60" s="37">
        <f ca="1">IF(U$11="x",Toimenpiteet!$E$115,BQ60*CQ60/1000+(Satokasvi!$E$28-Satokasvi!$E$7)+IF(U$8="x",Toimenpiteet!$E$29,0)+IF(U$9="x",Toimenpiteet!$E$60,0)+IF(U$10="x",Toimenpiteet!$E$88,0))/(1+$H$15)^EQ$59</f>
        <v>418.22971293557788</v>
      </c>
      <c r="ER60" s="37">
        <f ca="1">IF(V$11="x",Toimenpiteet!$E$115,BR60*CR60/1000+(Satokasvi!$E$28-Satokasvi!$E$7)+IF(V$8="x",Toimenpiteet!$E$29,0)+IF(V$9="x",Toimenpiteet!$E$60,0)+IF(V$10="x",Toimenpiteet!$E$88,0))/(1+$H$15)^ER$59</f>
        <v>286.21761904674685</v>
      </c>
      <c r="ES60" s="37">
        <f ca="1">IF(W$11="x",Toimenpiteet!$E$115,BS60*CS60/1000+(Satokasvi!$E$28-Satokasvi!$E$7)+IF(W$8="x",Toimenpiteet!$E$29,0)+IF(W$9="x",Toimenpiteet!$E$60,0)+IF(W$10="x",Toimenpiteet!$E$88,0))/(1+$H$15)^ES$59</f>
        <v>344.48986539208795</v>
      </c>
      <c r="ET60" s="37">
        <f ca="1">IF(X$11="x",Toimenpiteet!$E$115,BT60*CT60/1000+(Satokasvi!$E$28-Satokasvi!$E$7)+IF(X$8="x",Toimenpiteet!$E$29,0)+IF(X$9="x",Toimenpiteet!$E$60,0)+IF(X$10="x",Toimenpiteet!$E$88,0))/(1+$H$15)^ET$59</f>
        <v>171.50765013580195</v>
      </c>
      <c r="EU60" s="37">
        <f ca="1">IF(Y$11="x",Toimenpiteet!$E$115,BU60*CU60/1000+(Satokasvi!$E$28-Satokasvi!$E$7)+IF(Y$8="x",Toimenpiteet!$E$29,0)+IF(Y$9="x",Toimenpiteet!$E$60,0)+IF(Y$10="x",Toimenpiteet!$E$88,0))/(1+$H$15)^EU$59</f>
        <v>126.47329919314313</v>
      </c>
      <c r="EV60" s="37">
        <f ca="1">IF(Z$11="x",Toimenpiteet!$E$115,BV60*CV60/1000+(Satokasvi!$E$28-Satokasvi!$E$7)+IF(Z$8="x",Toimenpiteet!$E$29,0)+IF(Z$9="x",Toimenpiteet!$E$60,0)+IF(Z$10="x",Toimenpiteet!$E$88,0))/(1+$H$15)^EV$59</f>
        <v>434.8694187221912</v>
      </c>
      <c r="EW60" s="37">
        <f ca="1">IF(AA$11="x",Toimenpiteet!$E$115,BW60*CW60/1000+(Satokasvi!$E$28-Satokasvi!$E$7)+IF(AA$8="x",Toimenpiteet!$E$29,0)+IF(AA$9="x",Toimenpiteet!$E$60,0)+IF(AA$10="x",Toimenpiteet!$E$88,0))/(1+$H$15)^EW$59</f>
        <v>113.51699509404264</v>
      </c>
      <c r="EX60" s="37">
        <f ca="1">IF(AB$11="x",Toimenpiteet!$E$115,BX60*CX60/1000+(Satokasvi!$E$28-Satokasvi!$E$7)+IF(AB$8="x",Toimenpiteet!$E$29,0)+IF(AB$9="x",Toimenpiteet!$E$60,0)+IF(AB$10="x",Toimenpiteet!$E$88,0))/(1+$H$15)^EX$59</f>
        <v>149.54630815794653</v>
      </c>
      <c r="EY60" s="37">
        <f ca="1">IF(AC$11="x",Toimenpiteet!$E$115,BY60*CY60/1000+(Satokasvi!$E$28-Satokasvi!$E$7)+IF(AC$8="x",Toimenpiteet!$E$29,0)+IF(AC$9="x",Toimenpiteet!$E$60,0)+IF(AC$10="x",Toimenpiteet!$E$88,0))/(1+$H$15)^EY$59</f>
        <v>44.880461180743872</v>
      </c>
      <c r="EZ60" s="37">
        <f ca="1">IF(AD$11="x",Toimenpiteet!$E$115,BZ60*CZ60/1000+(Satokasvi!$E$28-Satokasvi!$E$7)+IF(AD$8="x",Toimenpiteet!$E$29,0)+IF(AD$9="x",Toimenpiteet!$E$60,0)+IF(AD$10="x",Toimenpiteet!$E$88,0))/(1+$H$15)^EZ$59</f>
        <v>172.68391542248355</v>
      </c>
      <c r="FA60" s="37">
        <f ca="1">IF(AE$11="x",Toimenpiteet!$E$115,CA60*DA60/1000+(Satokasvi!$E$28-Satokasvi!$E$7)+IF(AE$8="x",Toimenpiteet!$E$29,0)+IF(AE$9="x",Toimenpiteet!$E$60,0)+IF(AE$10="x",Toimenpiteet!$E$88,0))/(1+$H$15)^FA$59</f>
        <v>123.16570981588831</v>
      </c>
      <c r="FB60" s="37">
        <f ca="1">IF(AF$11="x",Toimenpiteet!$E$115,CB60*DB60/1000+(Satokasvi!$E$28-Satokasvi!$E$7)+IF(AF$8="x",Toimenpiteet!$E$29,0)+IF(AF$9="x",Toimenpiteet!$E$60,0)+IF(AF$10="x",Toimenpiteet!$E$88,0))/(1+$H$15)^FB$59</f>
        <v>195.41136211545574</v>
      </c>
      <c r="FD60" s="37">
        <f ca="1">DD60</f>
        <v>294.27389085580825</v>
      </c>
      <c r="FE60" s="37">
        <f ca="1">FD60+DE60</f>
        <v>44.485974935363345</v>
      </c>
      <c r="FF60" s="37">
        <f t="shared" ref="FF60:GB71" ca="1" si="10">FE60+DF60</f>
        <v>491.71210051520904</v>
      </c>
      <c r="FG60" s="37">
        <f t="shared" ca="1" si="10"/>
        <v>256.26303281755145</v>
      </c>
      <c r="FH60" s="37">
        <f t="shared" ca="1" si="10"/>
        <v>551.24297297771363</v>
      </c>
      <c r="FI60" s="37">
        <f t="shared" ca="1" si="10"/>
        <v>806.14958021045163</v>
      </c>
      <c r="FJ60" s="37">
        <f t="shared" ca="1" si="10"/>
        <v>1052.4985211966004</v>
      </c>
      <c r="FK60" s="37">
        <f t="shared" ca="1" si="10"/>
        <v>1247.314836347525</v>
      </c>
      <c r="FL60" s="37">
        <f t="shared" ca="1" si="10"/>
        <v>1335.0091061134899</v>
      </c>
      <c r="FM60" s="37">
        <f t="shared" ca="1" si="10"/>
        <v>1550.9903624282758</v>
      </c>
      <c r="FN60" s="37">
        <f t="shared" ca="1" si="10"/>
        <v>1750.5345424718985</v>
      </c>
      <c r="FO60" s="37">
        <f t="shared" ca="1" si="10"/>
        <v>1728.0044508918124</v>
      </c>
      <c r="FP60" s="37">
        <f t="shared" ca="1" si="10"/>
        <v>1963.4601838872104</v>
      </c>
      <c r="FQ60" s="37">
        <f t="shared" ca="1" si="10"/>
        <v>2282.7855749098699</v>
      </c>
      <c r="FR60" s="37">
        <f t="shared" ca="1" si="10"/>
        <v>2492.9513547721372</v>
      </c>
      <c r="FS60" s="37">
        <f t="shared" ca="1" si="10"/>
        <v>2752.5030361166555</v>
      </c>
      <c r="FT60" s="37">
        <f t="shared" ca="1" si="10"/>
        <v>2868.7045182050128</v>
      </c>
      <c r="FU60" s="37">
        <f t="shared" ca="1" si="10"/>
        <v>2713.0449471866978</v>
      </c>
      <c r="FV60" s="37">
        <f t="shared" ca="1" si="10"/>
        <v>3050.2484966043303</v>
      </c>
      <c r="FW60" s="37">
        <f t="shared" ca="1" si="10"/>
        <v>3120.3919800394692</v>
      </c>
      <c r="FX60" s="37">
        <f t="shared" ca="1" si="10"/>
        <v>3221.2721438184412</v>
      </c>
      <c r="FY60" s="37">
        <f t="shared" ca="1" si="10"/>
        <v>3082.9706310845559</v>
      </c>
      <c r="FZ60" s="37">
        <f t="shared" ca="1" si="10"/>
        <v>3204.4950083809808</v>
      </c>
      <c r="GA60" s="37">
        <f t="shared" ca="1" si="10"/>
        <v>3285.4060265392263</v>
      </c>
      <c r="GB60" s="37">
        <f t="shared" ca="1" si="10"/>
        <v>3427.1545823263828</v>
      </c>
      <c r="GC60" s="37"/>
      <c r="GD60" s="37">
        <f ca="1">ED60</f>
        <v>404.58497970658152</v>
      </c>
      <c r="GE60" s="37">
        <f ca="1">GD60+EE60</f>
        <v>820.67861453594219</v>
      </c>
      <c r="GF60" s="37">
        <f t="shared" ref="GF60:GU75" ca="1" si="11">GE60+EF60</f>
        <v>1405.8524731774746</v>
      </c>
      <c r="GG60" s="37">
        <f t="shared" ca="1" si="11"/>
        <v>1637.1949101055206</v>
      </c>
      <c r="GH60" s="37">
        <f t="shared" ca="1" si="11"/>
        <v>2036.889103870076</v>
      </c>
      <c r="GI60" s="37">
        <f t="shared" ca="1" si="11"/>
        <v>2387.1636981535953</v>
      </c>
      <c r="GJ60" s="37">
        <f t="shared" ca="1" si="11"/>
        <v>2725.8762774381717</v>
      </c>
      <c r="GK60" s="37">
        <f t="shared" ca="1" si="11"/>
        <v>3001.4945450379196</v>
      </c>
      <c r="GL60" s="37">
        <f t="shared" ca="1" si="11"/>
        <v>3147.3477555712898</v>
      </c>
      <c r="GM60" s="37">
        <f t="shared" ca="1" si="11"/>
        <v>3445.9622406385593</v>
      </c>
      <c r="GN60" s="37">
        <f t="shared" ca="1" si="11"/>
        <v>3723.703584350641</v>
      </c>
      <c r="GO60" s="37">
        <f t="shared" ca="1" si="11"/>
        <v>3733.8406081047651</v>
      </c>
      <c r="GP60" s="37">
        <f t="shared" ca="1" si="11"/>
        <v>4052.4779087188813</v>
      </c>
      <c r="GQ60" s="37">
        <f t="shared" ca="1" si="11"/>
        <v>4470.7076216544592</v>
      </c>
      <c r="GR60" s="37">
        <f t="shared" ca="1" si="11"/>
        <v>4756.9252407012063</v>
      </c>
      <c r="GS60" s="37">
        <f t="shared" ca="1" si="11"/>
        <v>5101.4151060932945</v>
      </c>
      <c r="GT60" s="37">
        <f t="shared" ca="1" si="11"/>
        <v>5272.9227562290962</v>
      </c>
      <c r="GU60" s="37">
        <f t="shared" ca="1" si="11"/>
        <v>5399.3960554222394</v>
      </c>
      <c r="GV60" s="37">
        <f t="shared" ref="GV60:HB96" ca="1" si="12">GU60+EV60</f>
        <v>5834.2654741444303</v>
      </c>
      <c r="GW60" s="37">
        <f t="shared" ca="1" si="12"/>
        <v>5947.7824692384729</v>
      </c>
      <c r="GX60" s="37">
        <f t="shared" ca="1" si="12"/>
        <v>6097.3287773964194</v>
      </c>
      <c r="GY60" s="37">
        <f t="shared" ca="1" si="12"/>
        <v>6142.209238577163</v>
      </c>
      <c r="GZ60" s="37">
        <f t="shared" ca="1" si="12"/>
        <v>6314.8931539996465</v>
      </c>
      <c r="HA60" s="37">
        <f t="shared" ca="1" si="12"/>
        <v>6438.058863815535</v>
      </c>
      <c r="HB60" s="37">
        <f t="shared" ca="1" si="12"/>
        <v>6633.4702259309906</v>
      </c>
      <c r="HC60" s="37"/>
      <c r="HD60" s="37">
        <f t="shared" ref="HD60:HD91" si="13">SUM($AI$9:$BG$9)</f>
        <v>1500.1</v>
      </c>
      <c r="HE60" s="37">
        <f ca="1">SUM($GD60:GD60)-$HD60-SUM($FD60:FD60)</f>
        <v>-1389.7889111492266</v>
      </c>
      <c r="HF60" s="37">
        <f ca="1">SUM($GD60:GE60)-$HD60-SUM($FD60:FE60)</f>
        <v>-613.59627154864791</v>
      </c>
      <c r="HG60" s="37">
        <f ca="1">SUM($GD60:GF60)-$HD60-SUM($FD60:FF60)</f>
        <v>300.54410111361767</v>
      </c>
      <c r="HH60" s="37">
        <f ca="1">SUM($GD60:GG60)-$HD60-SUM($FD60:FG60)</f>
        <v>1681.4759784015869</v>
      </c>
      <c r="HI60" s="37">
        <f ca="1">SUM($GD60:GH60)-$HD60-SUM($FD60:FH60)</f>
        <v>3167.1221092939486</v>
      </c>
      <c r="HJ60" s="37">
        <f ca="1">SUM($GD60:GI60)-$HD60-SUM($FD60:FI60)</f>
        <v>4748.1362272370925</v>
      </c>
      <c r="HK60" s="37">
        <f ca="1">SUM($GD60:GJ60)-$HD60-SUM($FD60:FJ60)</f>
        <v>6421.5139834786642</v>
      </c>
      <c r="HL60" s="37">
        <f ca="1">SUM($GD60:GK60)-$HD60-SUM($FD60:FK60)</f>
        <v>8175.6936921690594</v>
      </c>
      <c r="HM60" s="37">
        <f ca="1">SUM($GD60:GL60)-$HD60-SUM($FD60:FL60)</f>
        <v>9988.0323416268602</v>
      </c>
      <c r="HN60" s="37">
        <f ca="1">SUM($GD60:GM60)-$HD60-SUM($FD60:FM60)</f>
        <v>11883.004219837147</v>
      </c>
      <c r="HO60" s="37">
        <f ca="1">SUM($GD60:GN60)-$HD60-SUM($FD60:FN60)</f>
        <v>13856.17326171589</v>
      </c>
      <c r="HP60" s="37">
        <f ca="1">SUM($GD60:GO60)-$HD60-SUM($FD60:FO60)</f>
        <v>15862.009418928843</v>
      </c>
      <c r="HQ60" s="37">
        <f ca="1">SUM($GD60:GP60)-$HD60-SUM($FD60:FP60)</f>
        <v>17951.027143760512</v>
      </c>
      <c r="HR60" s="37">
        <f ca="1">SUM($GD60:GQ60)-$HD60-SUM($FD60:FQ60)</f>
        <v>20138.9491905051</v>
      </c>
      <c r="HS60" s="37">
        <f ca="1">SUM($GD60:GR60)-$HD60-SUM($FD60:FR60)</f>
        <v>22402.923076434166</v>
      </c>
      <c r="HT60" s="37">
        <f ca="1">SUM($GD60:GS60)-$HD60-SUM($FD60:FS60)</f>
        <v>24751.835146410805</v>
      </c>
      <c r="HU60" s="37">
        <f ca="1">SUM($GD60:GT60)-$HD60-SUM($FD60:FT60)</f>
        <v>27156.05338443489</v>
      </c>
      <c r="HV60" s="37">
        <f ca="1">SUM($GD60:GU60)-$HD60-SUM($FD60:FU60)</f>
        <v>29842.40449267043</v>
      </c>
      <c r="HW60" s="37">
        <f ca="1">SUM($GD60:GV60)-$HD60-SUM($FD60:FV60)</f>
        <v>32626.421470210527</v>
      </c>
      <c r="HX60" s="37">
        <f ca="1">SUM($GD60:GW60)-$HD60-SUM($FD60:FW60)</f>
        <v>35453.811959409526</v>
      </c>
      <c r="HY60" s="37">
        <f ca="1">SUM($GD60:GX60)-$HD60-SUM($FD60:FX60)</f>
        <v>38329.868592987514</v>
      </c>
      <c r="HZ60" s="37">
        <f ca="1">SUM($GD60:GY60)-$HD60-SUM($FD60:FY60)</f>
        <v>41389.107200480124</v>
      </c>
      <c r="IA60" s="37">
        <f ca="1">SUM($GD60:GZ60)-$HD60-SUM($FD60:FZ60)</f>
        <v>44499.505346098784</v>
      </c>
      <c r="IB60" s="37">
        <f ca="1">SUM($GD60:HA60)-$HD60-SUM($FD60:GA60)</f>
        <v>47652.15818337509</v>
      </c>
      <c r="IC60" s="37">
        <f ca="1">SUM($GD60:HB60)-$HD60-SUM($FD60:GB60)</f>
        <v>50858.473826979694</v>
      </c>
    </row>
    <row r="61" spans="2:237" x14ac:dyDescent="0.35">
      <c r="B61" s="37">
        <f t="shared" ref="B61:Q90" ca="1" si="14">RAND()</f>
        <v>0.53240537439862945</v>
      </c>
      <c r="C61" s="37">
        <f t="shared" ca="1" si="14"/>
        <v>0.95655570274725044</v>
      </c>
      <c r="D61" s="37">
        <f t="shared" ca="1" si="14"/>
        <v>0.2568704819125468</v>
      </c>
      <c r="E61" s="37">
        <f t="shared" ca="1" si="14"/>
        <v>6.5690021946602228E-2</v>
      </c>
      <c r="F61" s="37">
        <f t="shared" ca="1" si="14"/>
        <v>0.31715801374967778</v>
      </c>
      <c r="G61" s="37">
        <f t="shared" ca="1" si="14"/>
        <v>0.70996263802297666</v>
      </c>
      <c r="H61" s="37">
        <f t="shared" ca="1" si="14"/>
        <v>0.10345371933184055</v>
      </c>
      <c r="I61" s="37">
        <f t="shared" ca="1" si="14"/>
        <v>4.3153742442996745E-2</v>
      </c>
      <c r="J61" s="37">
        <f t="shared" ca="1" si="14"/>
        <v>0.96755720810550006</v>
      </c>
      <c r="K61" s="37">
        <f t="shared" ca="1" si="14"/>
        <v>0.52573261489882417</v>
      </c>
      <c r="L61" s="37">
        <f t="shared" ca="1" si="14"/>
        <v>0.1050717454934389</v>
      </c>
      <c r="M61" s="37">
        <f t="shared" ca="1" si="14"/>
        <v>0.52389928457149815</v>
      </c>
      <c r="N61" s="37">
        <f t="shared" ca="1" si="14"/>
        <v>0.71774315647897757</v>
      </c>
      <c r="O61" s="37">
        <f t="shared" ca="1" si="14"/>
        <v>0.34098776270224096</v>
      </c>
      <c r="P61" s="37">
        <f t="shared" ca="1" si="14"/>
        <v>0.95757838668495232</v>
      </c>
      <c r="Q61" s="37">
        <f t="shared" ca="1" si="14"/>
        <v>0.85185958678262241</v>
      </c>
      <c r="R61" s="37">
        <f t="shared" ca="1" si="8"/>
        <v>5.2728003842956728E-2</v>
      </c>
      <c r="S61" s="37">
        <f t="shared" ca="1" si="8"/>
        <v>8.0620791757820665E-2</v>
      </c>
      <c r="T61" s="37">
        <f t="shared" ca="1" si="9"/>
        <v>0.97925870496503553</v>
      </c>
      <c r="U61" s="37">
        <f t="shared" ca="1" si="9"/>
        <v>0.90298734738782305</v>
      </c>
      <c r="V61" s="37">
        <f t="shared" ca="1" si="9"/>
        <v>3.1555007301443228E-2</v>
      </c>
      <c r="W61" s="37">
        <f t="shared" ca="1" si="9"/>
        <v>0.58852238469222495</v>
      </c>
      <c r="X61" s="37">
        <f t="shared" ca="1" si="9"/>
        <v>0.1852676897332286</v>
      </c>
      <c r="Y61" s="37">
        <f t="shared" ca="1" si="9"/>
        <v>5.1126464605175115E-2</v>
      </c>
      <c r="Z61" s="37">
        <f t="shared" ca="1" si="9"/>
        <v>0.84129164822486657</v>
      </c>
      <c r="AC61" s="35">
        <f ca="1">IF(H$11="x",0,_xlfn.NORM.INV(B61,Satokasvi!$H$8,Satokasvi!$I$8)*IF(H$8="x",1+Toimenpiteet!$C$7,1)*IF(H$9="x",1+Toimenpiteet!$C$34,1)*(1+H$30)*_xlfn.BINOM.INV(1,(1-(Satokasvi!$H$15*(1+H$43))),B61))</f>
        <v>2520.3294397243444</v>
      </c>
      <c r="AD61" s="35">
        <f ca="1">IF(I$11="x",0,_xlfn.NORM.INV(C61,Satokasvi!$H$8,Satokasvi!$I$8)*IF(I$8="x",1+Toimenpiteet!$C$7,1)*IF(I$9="x",1+Toimenpiteet!$C$34,1)*(1+I$30)*_xlfn.BINOM.INV(1,(1-(Satokasvi!$H$15*(1+I$43))),C61))</f>
        <v>2928.010953400425</v>
      </c>
      <c r="AE61" s="35">
        <f ca="1">IF(J$11="x",0,_xlfn.NORM.INV(D61,Satokasvi!$H$8,Satokasvi!$I$8)*IF(J$8="x",1+Toimenpiteet!$C$7,1)*IF(J$9="x",1+Toimenpiteet!$C$34,1)*(1+J$30)*_xlfn.BINOM.INV(1,(1-(Satokasvi!$H$15*(1+J$43))),D61))</f>
        <v>2336.7440611122274</v>
      </c>
      <c r="AF61" s="35">
        <f ca="1">IF(K$11="x",0,_xlfn.NORM.INV(E61,Satokasvi!$H$8,Satokasvi!$I$8)*IF(K$8="x",1+Toimenpiteet!$C$7,1)*IF(K$9="x",1+Toimenpiteet!$C$34,1)*(1+K$30)*_xlfn.BINOM.INV(1,(1-(Satokasvi!$H$15*(1+K$43))),E61))</f>
        <v>0</v>
      </c>
      <c r="AG61" s="35">
        <f ca="1">IF(L$11="x",0,_xlfn.NORM.INV(F61,Satokasvi!$H$8,Satokasvi!$I$8)*IF(L$8="x",1+Toimenpiteet!$C$7,1)*IF(L$9="x",1+Toimenpiteet!$C$34,1)*(1+L$30)*_xlfn.BINOM.INV(1,(1-(Satokasvi!$H$15*(1+L$43))),F61))</f>
        <v>2381.0847913061702</v>
      </c>
      <c r="AH61" s="35">
        <f ca="1">IF(M$11="x",0,_xlfn.NORM.INV(G61,Satokasvi!$H$8,Satokasvi!$I$8)*IF(M$8="x",1+Toimenpiteet!$C$7,1)*IF(M$9="x",1+Toimenpiteet!$C$34,1)*(1+M$30)*_xlfn.BINOM.INV(1,(1-(Satokasvi!$H$15*(1+M$43))),G61))</f>
        <v>2638.3188935866369</v>
      </c>
      <c r="AI61" s="35">
        <f ca="1">IF(N$11="x",0,_xlfn.NORM.INV(H61,Satokasvi!$H$8,Satokasvi!$I$8)*IF(N$8="x",1+Toimenpiteet!$C$7,1)*IF(N$9="x",1+Toimenpiteet!$C$34,1)*(1+N$30)*_xlfn.BINOM.INV(1,(1-(Satokasvi!$H$15*(1+N$43))),H61))</f>
        <v>0</v>
      </c>
      <c r="AJ61" s="35">
        <f ca="1">IF(O$11="x",0,_xlfn.NORM.INV(I61,Satokasvi!$H$8,Satokasvi!$I$8)*IF(O$8="x",1+Toimenpiteet!$C$7,1)*IF(O$9="x",1+Toimenpiteet!$C$34,1)*(1+O$30)*_xlfn.BINOM.INV(1,(1-(Satokasvi!$H$15*(1+O$43))),I61))</f>
        <v>0</v>
      </c>
      <c r="AK61" s="35">
        <f ca="1">IF(P$11="x",0,_xlfn.NORM.INV(J61,Satokasvi!$H$8,Satokasvi!$I$8)*IF(P$8="x",1+Toimenpiteet!$C$7,1)*IF(P$9="x",1+Toimenpiteet!$C$34,1)*(1+P$30)*_xlfn.BINOM.INV(1,(1-(Satokasvi!$H$15*(1+P$43))),J61))</f>
        <v>2961.5114014503115</v>
      </c>
      <c r="AL61" s="35">
        <f ca="1">IF(Q$11="x",0,_xlfn.NORM.INV(K61,Satokasvi!$H$8,Satokasvi!$I$8)*IF(Q$8="x",1+Toimenpiteet!$C$7,1)*IF(Q$9="x",1+Toimenpiteet!$C$34,1)*(1+Q$30)*_xlfn.BINOM.INV(1,(1-(Satokasvi!$H$15*(1+Q$43))),K61))</f>
        <v>2516.1367230974256</v>
      </c>
      <c r="AM61" s="35">
        <f ca="1">IF(R$11="x",0,_xlfn.NORM.INV(L61,Satokasvi!$H$8,Satokasvi!$I$8)*IF(R$8="x",1+Toimenpiteet!$C$7,1)*IF(R$9="x",1+Toimenpiteet!$C$34,1)*(1+R$30)*_xlfn.BINOM.INV(1,(1-(Satokasvi!$H$15*(1+R$43))),L61))</f>
        <v>0</v>
      </c>
      <c r="AN61" s="35">
        <f ca="1">IF(S$11="x",0,_xlfn.NORM.INV(M61,Satokasvi!$H$8,Satokasvi!$I$8)*IF(S$8="x",1+Toimenpiteet!$C$7,1)*IF(S$9="x",1+Toimenpiteet!$C$34,1)*(1+S$30)*_xlfn.BINOM.INV(1,(1-(Satokasvi!$H$15*(1+S$43))),M61))</f>
        <v>2514.9856249275626</v>
      </c>
      <c r="AO61" s="35">
        <f ca="1">IF(T$11="x",0,_xlfn.NORM.INV(N61,Satokasvi!$H$8,Satokasvi!$I$8)*IF(T$8="x",1+Toimenpiteet!$C$7,1)*IF(T$9="x",1+Toimenpiteet!$C$34,1)*(1+T$30)*_xlfn.BINOM.INV(1,(1-(Satokasvi!$H$15*(1+T$43))),N61))</f>
        <v>2644.0375409882085</v>
      </c>
      <c r="AP61" s="35">
        <f ca="1">IF(U$11="x",0,_xlfn.NORM.INV(O61,Satokasvi!$H$8,Satokasvi!$I$8)*IF(U$8="x",1+Toimenpiteet!$C$7,1)*IF(U$9="x",1+Toimenpiteet!$C$34,1)*(1+U$30)*_xlfn.BINOM.INV(1,(1-(Satokasvi!$H$15*(1+U$43))),O61))</f>
        <v>2397.5577897707785</v>
      </c>
      <c r="AQ61" s="35">
        <f ca="1">IF(V$11="x",0,_xlfn.NORM.INV(P61,Satokasvi!$H$8,Satokasvi!$I$8)*IF(V$8="x",1+Toimenpiteet!$C$7,1)*IF(V$9="x",1+Toimenpiteet!$C$34,1)*(1+V$30)*_xlfn.BINOM.INV(1,(1-(Satokasvi!$H$15*(1+V$43))),P61))</f>
        <v>2930.8126365644594</v>
      </c>
      <c r="AR61" s="35">
        <f ca="1">IF(W$11="x",0,_xlfn.NORM.INV(Q61,Satokasvi!$H$8,Satokasvi!$I$8)*IF(W$8="x",1+Toimenpiteet!$C$7,1)*IF(W$9="x",1+Toimenpiteet!$C$34,1)*(1+W$30)*_xlfn.BINOM.INV(1,(1-(Satokasvi!$H$15*(1+W$43))),Q61))</f>
        <v>2761.1105615996094</v>
      </c>
      <c r="AS61" s="35">
        <f ca="1">IF(X$11="x",0,_xlfn.NORM.INV(R61,Satokasvi!$H$8,Satokasvi!$I$8)*IF(X$8="x",1+Toimenpiteet!$C$7,1)*IF(X$9="x",1+Toimenpiteet!$C$34,1)*(1+X$30)*_xlfn.BINOM.INV(1,(1-(Satokasvi!$H$15*(1+X$43))),R61))</f>
        <v>0</v>
      </c>
      <c r="AT61" s="35">
        <f ca="1">IF(Y$11="x",0,_xlfn.NORM.INV(S61,Satokasvi!$H$8,Satokasvi!$I$8)*IF(Y$8="x",1+Toimenpiteet!$C$7,1)*IF(Y$9="x",1+Toimenpiteet!$C$34,1)*(1+Y$30)*_xlfn.BINOM.INV(1,(1-(Satokasvi!$H$15*(1+Y$43))),S61))</f>
        <v>0</v>
      </c>
      <c r="AU61" s="35">
        <f ca="1">IF(Z$11="x",0,_xlfn.NORM.INV(T61,Satokasvi!$H$8,Satokasvi!$I$8)*IF(Z$8="x",1+Toimenpiteet!$C$7,1)*IF(Z$9="x",1+Toimenpiteet!$C$34,1)*(1+Z$30)*_xlfn.BINOM.INV(1,(1-(Satokasvi!$H$15*(1+Z$43))),T61))</f>
        <v>3009.668460559602</v>
      </c>
      <c r="AV61" s="35">
        <f ca="1">IF(AA$11="x",0,_xlfn.NORM.INV(U61,Satokasvi!$H$8,Satokasvi!$I$8)*IF(AA$8="x",1+Toimenpiteet!$C$7,1)*IF(AA$9="x",1+Toimenpiteet!$C$34,1)*(1+AA$30)*_xlfn.BINOM.INV(1,(1-(Satokasvi!$H$15*(1+AA$43))),U61))</f>
        <v>2824.690728740858</v>
      </c>
      <c r="AW61" s="35">
        <f ca="1">IF(AB$11="x",0,_xlfn.NORM.INV(V61,Satokasvi!$H$8,Satokasvi!$I$8)*IF(AB$8="x",1+Toimenpiteet!$C$7,1)*IF(AB$9="x",1+Toimenpiteet!$C$34,1)*(1+AB$30)*_xlfn.BINOM.INV(1,(1-(Satokasvi!$H$15*(1+AB$43))),V61))</f>
        <v>0</v>
      </c>
      <c r="AX61" s="35">
        <f ca="1">IF(AC$11="x",0,_xlfn.NORM.INV(W61,Satokasvi!$H$8,Satokasvi!$I$8)*IF(AC$8="x",1+Toimenpiteet!$C$7,1)*IF(AC$9="x",1+Toimenpiteet!$C$34,1)*(1+AC$30)*_xlfn.BINOM.INV(1,(1-(Satokasvi!$H$15*(1+AC$43))),W61))</f>
        <v>2555.9364099686818</v>
      </c>
      <c r="AY61" s="35">
        <f ca="1">IF(AD$11="x",0,_xlfn.NORM.INV(X61,Satokasvi!$H$8,Satokasvi!$I$8)*IF(AD$8="x",1+Toimenpiteet!$C$7,1)*IF(AD$9="x",1+Toimenpiteet!$C$34,1)*(1+AD$30)*_xlfn.BINOM.INV(1,(1-(Satokasvi!$H$15*(1+AD$43))),X61))</f>
        <v>0</v>
      </c>
      <c r="AZ61" s="35">
        <f ca="1">IF(AE$11="x",0,_xlfn.NORM.INV(Y61,Satokasvi!$H$8,Satokasvi!$I$8)*IF(AE$8="x",1+Toimenpiteet!$C$7,1)*IF(AE$9="x",1+Toimenpiteet!$C$34,1)*(1+AE$30)*_xlfn.BINOM.INV(1,(1-(Satokasvi!$H$15*(1+AE$43))),Y61))</f>
        <v>0</v>
      </c>
      <c r="BA61" s="35">
        <f ca="1">IF(AF$11="x",0,_xlfn.NORM.INV(Z61,Satokasvi!$H$8,Satokasvi!$I$8)*IF(AF$8="x",1+Toimenpiteet!$C$7,1)*IF(AF$9="x",1+Toimenpiteet!$C$34,1)*(1+AF$30)*_xlfn.BINOM.INV(1,(1-(Satokasvi!$H$15*(1+AF$43))),Z61))</f>
        <v>2749.9451462370207</v>
      </c>
      <c r="BD61" s="35">
        <f ca="1">IF(H$11="x",0,_xlfn.NORM.INV(B61,Satokasvi!$H$8,Satokasvi!$I$8)*IF(COUNTIF($H$12:H$12,"x")&gt;0,(1+$C$6),1)*IF(COUNTIF($H$13:H$13,"x")&gt;0,(1+$C$30),1)*IF(H$8="x",(1+Toimenpiteet!$C$7),1)*IF(H$9="x",(1+Toimenpiteet!$C$34),1)*(1+H$30)*_xlfn.BINOM.INV(1,(1-(Satokasvi!$H$15*(1+H$44))),B61))</f>
        <v>3024.3953276692132</v>
      </c>
      <c r="BE61" s="35">
        <f ca="1">IF(I$11="x",0,_xlfn.NORM.INV(C61,Satokasvi!$H$8,Satokasvi!$I$8)*IF(COUNTIF($H$12:I$12,"x")&gt;0,(1+$C$6),1)*IF(COUNTIF($H$13:I$13,"x")&gt;0,(1+$C$30),1)*IF(I$8="x",(1+Toimenpiteet!$C$7),1)*IF(I$9="x",(1+Toimenpiteet!$C$34),1)*(1+I$30)*_xlfn.BINOM.INV(1,(1-(Satokasvi!$H$15*(1+I$44))),C61))</f>
        <v>3513.6131440805098</v>
      </c>
      <c r="BF61" s="35">
        <f ca="1">IF(J$11="x",0,_xlfn.NORM.INV(D61,Satokasvi!$H$8,Satokasvi!$I$8)*IF(COUNTIF($H$12:J$12,"x")&gt;0,(1+$C$6),1)*IF(COUNTIF($H$13:J$13,"x")&gt;0,(1+$C$30),1)*IF(J$8="x",(1+Toimenpiteet!$C$7),1)*IF(J$9="x",(1+Toimenpiteet!$C$34),1)*(1+J$30)*_xlfn.BINOM.INV(1,(1-(Satokasvi!$H$15*(1+J$44))),D61))</f>
        <v>2804.0928733346727</v>
      </c>
      <c r="BG61" s="35">
        <f ca="1">IF(K$11="x",0,_xlfn.NORM.INV(E61,Satokasvi!$H$8,Satokasvi!$I$8)*IF(COUNTIF($H$12:K$12,"x")&gt;0,(1+$C$6),1)*IF(COUNTIF($H$13:K$13,"x")&gt;0,(1+$C$30),1)*IF(K$8="x",(1+Toimenpiteet!$C$7),1)*IF(K$9="x",(1+Toimenpiteet!$C$34),1)*(1+K$30)*_xlfn.BINOM.INV(1,(1-(Satokasvi!$H$15*(1+K$44))),E61))</f>
        <v>2547.3953721626067</v>
      </c>
      <c r="BH61" s="35">
        <f ca="1">IF(L$11="x",0,_xlfn.NORM.INV(F61,Satokasvi!$H$8,Satokasvi!$I$8)*IF(COUNTIF($H$12:L$12,"x")&gt;0,(1+$C$6),1)*IF(COUNTIF($H$13:L$13,"x")&gt;0,(1+$C$30),1)*IF(L$8="x",(1+Toimenpiteet!$C$7),1)*IF(L$9="x",(1+Toimenpiteet!$C$34),1)*(1+L$30)*_xlfn.BINOM.INV(1,(1-(Satokasvi!$H$15*(1+L$44))),F61))</f>
        <v>2857.3017495674044</v>
      </c>
      <c r="BI61" s="35">
        <f ca="1">IF(M$11="x",0,_xlfn.NORM.INV(G61,Satokasvi!$H$8,Satokasvi!$I$8)*IF(COUNTIF($H$12:M$12,"x")&gt;0,(1+$C$6),1)*IF(COUNTIF($H$13:M$13,"x")&gt;0,(1+$C$30),1)*IF(M$8="x",(1+Toimenpiteet!$C$7),1)*IF(M$9="x",(1+Toimenpiteet!$C$34),1)*(1+M$30)*_xlfn.BINOM.INV(1,(1-(Satokasvi!$H$15*(1+M$44))),G61))</f>
        <v>3165.9826723039641</v>
      </c>
      <c r="BJ61" s="35">
        <f ca="1">IF(N$11="x",0,_xlfn.NORM.INV(H61,Satokasvi!$H$8,Satokasvi!$I$8)*IF(COUNTIF($H$12:N$12,"x")&gt;0,(1+$C$6),1)*IF(COUNTIF($H$13:N$13,"x")&gt;0,(1+$C$30),1)*IF(N$8="x",(1+Toimenpiteet!$C$7),1)*IF(N$9="x",(1+Toimenpiteet!$C$34),1)*(1+N$30)*_xlfn.BINOM.INV(1,(1-(Satokasvi!$H$15*(1+N$44))),H61))</f>
        <v>2621.365525146015</v>
      </c>
      <c r="BK61" s="35">
        <f ca="1">IF(O$11="x",0,_xlfn.NORM.INV(I61,Satokasvi!$H$8,Satokasvi!$I$8)*IF(COUNTIF($H$12:O$12,"x")&gt;0,(1+$C$6),1)*IF(COUNTIF($H$13:O$13,"x")&gt;0,(1+$C$30),1)*IF(O$8="x",(1+Toimenpiteet!$C$7),1)*IF(O$9="x",(1+Toimenpiteet!$C$34),1)*(1+O$30)*_xlfn.BINOM.INV(1,(1-(Satokasvi!$H$15*(1+O$44))),I61))</f>
        <v>0</v>
      </c>
      <c r="BL61" s="35">
        <f ca="1">IF(P$11="x",0,_xlfn.NORM.INV(J61,Satokasvi!$H$8,Satokasvi!$I$8)*IF(COUNTIF($H$12:P$12,"x")&gt;0,(1+$C$6),1)*IF(COUNTIF($H$13:P$13,"x")&gt;0,(1+$C$30),1)*IF(P$8="x",(1+Toimenpiteet!$C$7),1)*IF(P$9="x",(1+Toimenpiteet!$C$34),1)*(1+P$30)*_xlfn.BINOM.INV(1,(1-(Satokasvi!$H$15*(1+P$44))),J61))</f>
        <v>3553.8136817403738</v>
      </c>
      <c r="BM61" s="35">
        <f ca="1">IF(Q$11="x",0,_xlfn.NORM.INV(K61,Satokasvi!$H$8,Satokasvi!$I$8)*IF(COUNTIF($H$12:Q$12,"x")&gt;0,(1+$C$6),1)*IF(COUNTIF($H$13:Q$13,"x")&gt;0,(1+$C$30),1)*IF(Q$8="x",(1+Toimenpiteet!$C$7),1)*IF(Q$9="x",(1+Toimenpiteet!$C$34),1)*(1+Q$30)*_xlfn.BINOM.INV(1,(1-(Satokasvi!$H$15*(1+Q$44))),K61))</f>
        <v>3019.3640677169105</v>
      </c>
      <c r="BN61" s="35">
        <f ca="1">IF(R$11="x",0,_xlfn.NORM.INV(L61,Satokasvi!$H$8,Satokasvi!$I$8)*IF(COUNTIF($H$12:R$12,"x")&gt;0,(1+$C$6),1)*IF(COUNTIF($H$13:R$13,"x")&gt;0,(1+$C$30),1)*IF(R$8="x",(1+Toimenpiteet!$C$7),1)*IF(R$9="x",(1+Toimenpiteet!$C$34),1)*(1+R$30)*_xlfn.BINOM.INV(1,(1-(Satokasvi!$H$15*(1+R$44))),L61))</f>
        <v>2624.0487078507736</v>
      </c>
      <c r="BO61" s="35">
        <f ca="1">IF(S$11="x",0,_xlfn.NORM.INV(M61,Satokasvi!$H$8,Satokasvi!$I$8)*IF(COUNTIF($H$12:S$12,"x")&gt;0,(1+$C$6),1)*IF(COUNTIF($H$13:S$13,"x")&gt;0,(1+$C$30),1)*IF(S$8="x",(1+Toimenpiteet!$C$7),1)*IF(S$9="x",(1+Toimenpiteet!$C$34),1)*(1+S$30)*_xlfn.BINOM.INV(1,(1-(Satokasvi!$H$15*(1+S$44))),M61))</f>
        <v>3017.9827499130752</v>
      </c>
      <c r="BP61" s="35">
        <f ca="1">IF(T$11="x",0,_xlfn.NORM.INV(N61,Satokasvi!$H$8,Satokasvi!$I$8)*IF(COUNTIF($H$12:T$12,"x")&gt;0,(1+$C$6),1)*IF(COUNTIF($H$13:T$13,"x")&gt;0,(1+$C$30),1)*IF(T$8="x",(1+Toimenpiteet!$C$7),1)*IF(T$9="x",(1+Toimenpiteet!$C$34),1)*(1+T$30)*_xlfn.BINOM.INV(1,(1-(Satokasvi!$H$15*(1+T$44))),N61))</f>
        <v>3172.8450491858503</v>
      </c>
      <c r="BQ61" s="35">
        <f ca="1">IF(U$11="x",0,_xlfn.NORM.INV(O61,Satokasvi!$H$8,Satokasvi!$I$8)*IF(COUNTIF($H$12:U$12,"x")&gt;0,(1+$C$6),1)*IF(COUNTIF($H$13:U$13,"x")&gt;0,(1+$C$30),1)*IF(U$8="x",(1+Toimenpiteet!$C$7),1)*IF(U$9="x",(1+Toimenpiteet!$C$34),1)*(1+U$30)*_xlfn.BINOM.INV(1,(1-(Satokasvi!$H$15*(1+U$44))),O61))</f>
        <v>2877.0693477249342</v>
      </c>
      <c r="BR61" s="35">
        <f ca="1">IF(V$11="x",0,_xlfn.NORM.INV(P61,Satokasvi!$H$8,Satokasvi!$I$8)*IF(COUNTIF($H$12:V$12,"x")&gt;0,(1+$C$6),1)*IF(COUNTIF($H$13:V$13,"x")&gt;0,(1+$C$30),1)*IF(V$8="x",(1+Toimenpiteet!$C$7),1)*IF(V$9="x",(1+Toimenpiteet!$C$34),1)*(1+V$30)*_xlfn.BINOM.INV(1,(1-(Satokasvi!$H$15*(1+V$44))),P61))</f>
        <v>3516.975163877351</v>
      </c>
      <c r="BS61" s="35">
        <f ca="1">IF(W$11="x",0,_xlfn.NORM.INV(Q61,Satokasvi!$H$8,Satokasvi!$I$8)*IF(COUNTIF($H$12:W$12,"x")&gt;0,(1+$C$6),1)*IF(COUNTIF($H$13:W$13,"x")&gt;0,(1+$C$30),1)*IF(W$8="x",(1+Toimenpiteet!$C$7),1)*IF(W$9="x",(1+Toimenpiteet!$C$34),1)*(1+W$30)*_xlfn.BINOM.INV(1,(1-(Satokasvi!$H$15*(1+W$44))),Q61))</f>
        <v>3313.3326739195313</v>
      </c>
      <c r="BT61" s="35">
        <f ca="1">IF(X$11="x",0,_xlfn.NORM.INV(R61,Satokasvi!$H$8,Satokasvi!$I$8)*IF(COUNTIF($H$12:X$12,"x")&gt;0,(1+$C$6),1)*IF(COUNTIF($H$13:X$13,"x")&gt;0,(1+$C$30),1)*IF(X$8="x",(1+Toimenpiteet!$C$7),1)*IF(X$9="x",(1+Toimenpiteet!$C$34),1)*(1+X$30)*_xlfn.BINOM.INV(1,(1-(Satokasvi!$H$15*(1+X$44))),R61))</f>
        <v>0</v>
      </c>
      <c r="BU61" s="35">
        <f ca="1">IF(Y$11="x",0,_xlfn.NORM.INV(S61,Satokasvi!$H$8,Satokasvi!$I$8)*IF(COUNTIF($H$12:Y$12,"x")&gt;0,(1+$C$6),1)*IF(COUNTIF($H$13:Y$13,"x")&gt;0,(1+$C$30),1)*IF(Y$8="x",(1+Toimenpiteet!$C$7),1)*IF(Y$9="x",(1+Toimenpiteet!$C$34),1)*(1+Y$30)*_xlfn.BINOM.INV(1,(1-(Satokasvi!$H$15*(1+Y$44))),S61))</f>
        <v>2579.72759733047</v>
      </c>
      <c r="BV61" s="35">
        <f ca="1">IF(Z$11="x",0,_xlfn.NORM.INV(T61,Satokasvi!$H$8,Satokasvi!$I$8)*IF(COUNTIF($H$12:Z$12,"x")&gt;0,(1+$C$6),1)*IF(COUNTIF($H$13:Z$13,"x")&gt;0,(1+$C$30),1)*IF(Z$8="x",(1+Toimenpiteet!$C$7),1)*IF(Z$9="x",(1+Toimenpiteet!$C$34),1)*(1+Z$30)*_xlfn.BINOM.INV(1,(1-(Satokasvi!$H$15*(1+Z$44))),T61))</f>
        <v>3611.6021526715222</v>
      </c>
      <c r="BW61" s="35">
        <f ca="1">IF(AA$11="x",0,_xlfn.NORM.INV(U61,Satokasvi!$H$8,Satokasvi!$I$8)*IF(COUNTIF($H$12:AA$12,"x")&gt;0,(1+$C$6),1)*IF(COUNTIF($H$13:AA$13,"x")&gt;0,(1+$C$30),1)*IF(AA$8="x",(1+Toimenpiteet!$C$7),1)*IF(AA$9="x",(1+Toimenpiteet!$C$34),1)*(1+AA$30)*_xlfn.BINOM.INV(1,(1-(Satokasvi!$H$15*(1+AA$44))),U61))</f>
        <v>3389.6288744890294</v>
      </c>
      <c r="BX61" s="35">
        <f ca="1">IF(AB$11="x",0,_xlfn.NORM.INV(V61,Satokasvi!$H$8,Satokasvi!$I$8)*IF(COUNTIF($H$12:AB$12,"x")&gt;0,(1+$C$6),1)*IF(COUNTIF($H$13:AB$13,"x")&gt;0,(1+$C$30),1)*IF(AB$8="x",(1+Toimenpiteet!$C$7),1)*IF(AB$9="x",(1+Toimenpiteet!$C$34),1)*(1+AB$30)*_xlfn.BINOM.INV(1,(1-(Satokasvi!$H$15*(1+AB$44))),V61))</f>
        <v>0</v>
      </c>
      <c r="BY61" s="35">
        <f ca="1">IF(AC$11="x",0,_xlfn.NORM.INV(W61,Satokasvi!$H$8,Satokasvi!$I$8)*IF(COUNTIF($H$12:AC$12,"x")&gt;0,(1+$C$6),1)*IF(COUNTIF($H$13:AC$13,"x")&gt;0,(1+$C$30),1)*IF(AC$8="x",(1+Toimenpiteet!$C$7),1)*IF(AC$9="x",(1+Toimenpiteet!$C$34),1)*(1+AC$30)*_xlfn.BINOM.INV(1,(1-(Satokasvi!$H$15*(1+AC$44))),W61))</f>
        <v>3067.123691962418</v>
      </c>
      <c r="BZ61" s="35">
        <f ca="1">IF(AD$11="x",0,_xlfn.NORM.INV(X61,Satokasvi!$H$8,Satokasvi!$I$8)*IF(COUNTIF($H$12:AD$12,"x")&gt;0,(1+$C$6),1)*IF(COUNTIF($H$13:AD$13,"x")&gt;0,(1+$C$30),1)*IF(AD$8="x",(1+Toimenpiteet!$C$7),1)*IF(AD$9="x",(1+Toimenpiteet!$C$34),1)*(1+AD$30)*_xlfn.BINOM.INV(1,(1-(Satokasvi!$H$15*(1+AD$44))),X61))</f>
        <v>2731.3587101367034</v>
      </c>
      <c r="CA61" s="35">
        <f ca="1">IF(AE$11="x",0,_xlfn.NORM.INV(Y61,Satokasvi!$H$8,Satokasvi!$I$8)*IF(COUNTIF($H$12:AE$12,"x")&gt;0,(1+$C$6),1)*IF(COUNTIF($H$13:AE$13,"x")&gt;0,(1+$C$30),1)*IF(AE$8="x",(1+Toimenpiteet!$C$7),1)*IF(AE$9="x",(1+Toimenpiteet!$C$34),1)*(1+AE$30)*_xlfn.BINOM.INV(1,(1-(Satokasvi!$H$15*(1+AE$44))),Y61))</f>
        <v>0</v>
      </c>
      <c r="CB61" s="35">
        <f ca="1">IF(AF$11="x",0,_xlfn.NORM.INV(Z61,Satokasvi!$H$8,Satokasvi!$I$8)*IF(COUNTIF($H$12:AF$12,"x")&gt;0,(1+$C$6),1)*IF(COUNTIF($H$13:AF$13,"x")&gt;0,(1+$C$30),1)*IF(AF$8="x",(1+Toimenpiteet!$C$7),1)*IF(AF$9="x",(1+Toimenpiteet!$C$34),1)*(1+AF$30)*_xlfn.BINOM.INV(1,(1-(Satokasvi!$H$15*(1+AF$44))),Z61))</f>
        <v>3299.9341754844249</v>
      </c>
      <c r="CD61" s="37">
        <f ca="1">_xlfn.NORM.INV(RAND(),Satokasvi!$H$13,Satokasvi!$I$13)</f>
        <v>268.74703144692114</v>
      </c>
      <c r="CE61" s="37">
        <f ca="1">_xlfn.NORM.INV(RAND(),Satokasvi!$H$13,Satokasvi!$I$13)</f>
        <v>175.28269161062744</v>
      </c>
      <c r="CF61" s="37">
        <f ca="1">_xlfn.NORM.INV(RAND(),Satokasvi!$H$13,Satokasvi!$I$13)</f>
        <v>236.3602832966082</v>
      </c>
      <c r="CG61" s="37">
        <f ca="1">_xlfn.NORM.INV(RAND(),Satokasvi!$H$13,Satokasvi!$I$13)</f>
        <v>192.60993288035507</v>
      </c>
      <c r="CH61" s="37">
        <f ca="1">_xlfn.NORM.INV(RAND(),Satokasvi!$H$13,Satokasvi!$I$13)</f>
        <v>237.40935024907088</v>
      </c>
      <c r="CI61" s="37">
        <f ca="1">_xlfn.NORM.INV(RAND(),Satokasvi!$H$13,Satokasvi!$I$13)</f>
        <v>199.31662487762517</v>
      </c>
      <c r="CJ61" s="37">
        <f ca="1">_xlfn.NORM.INV(RAND(),Satokasvi!$H$13,Satokasvi!$I$13)</f>
        <v>155.76334229084785</v>
      </c>
      <c r="CK61" s="37">
        <f ca="1">_xlfn.NORM.INV(RAND(),Satokasvi!$H$13,Satokasvi!$I$13)</f>
        <v>114.1337836495385</v>
      </c>
      <c r="CL61" s="37">
        <f ca="1">_xlfn.NORM.INV(RAND(),Satokasvi!$H$13,Satokasvi!$I$13)</f>
        <v>189.93236053750786</v>
      </c>
      <c r="CM61" s="37">
        <f ca="1">_xlfn.NORM.INV(RAND(),Satokasvi!$H$13,Satokasvi!$I$13)</f>
        <v>250.33230217441303</v>
      </c>
      <c r="CN61" s="37">
        <f ca="1">_xlfn.NORM.INV(RAND(),Satokasvi!$H$13,Satokasvi!$I$13)</f>
        <v>185.63999523326146</v>
      </c>
      <c r="CO61" s="37">
        <f ca="1">_xlfn.NORM.INV(RAND(),Satokasvi!$H$13,Satokasvi!$I$13)</f>
        <v>205.10889406199044</v>
      </c>
      <c r="CP61" s="37">
        <f ca="1">_xlfn.NORM.INV(RAND(),Satokasvi!$H$13,Satokasvi!$I$13)</f>
        <v>186.18073655767364</v>
      </c>
      <c r="CQ61" s="37">
        <f ca="1">_xlfn.NORM.INV(RAND(),Satokasvi!$H$13,Satokasvi!$I$13)</f>
        <v>118.14847332858027</v>
      </c>
      <c r="CR61" s="37">
        <f ca="1">_xlfn.NORM.INV(RAND(),Satokasvi!$H$13,Satokasvi!$I$13)</f>
        <v>105.7980189719383</v>
      </c>
      <c r="CS61" s="37">
        <f ca="1">_xlfn.NORM.INV(RAND(),Satokasvi!$H$13,Satokasvi!$I$13)</f>
        <v>201.87713344695891</v>
      </c>
      <c r="CT61" s="37">
        <f ca="1">_xlfn.NORM.INV(RAND(),Satokasvi!$H$13,Satokasvi!$I$13)</f>
        <v>282.58473433627518</v>
      </c>
      <c r="CU61" s="37">
        <f ca="1">_xlfn.NORM.INV(RAND(),Satokasvi!$H$13,Satokasvi!$I$13)</f>
        <v>179.00866041704435</v>
      </c>
      <c r="CV61" s="37">
        <f ca="1">_xlfn.NORM.INV(RAND(),Satokasvi!$H$13,Satokasvi!$I$13)</f>
        <v>270.87108024490419</v>
      </c>
      <c r="CW61" s="37">
        <f ca="1">_xlfn.NORM.INV(RAND(),Satokasvi!$H$13,Satokasvi!$I$13)</f>
        <v>175.66406855889542</v>
      </c>
      <c r="CX61" s="37">
        <f ca="1">_xlfn.NORM.INV(RAND(),Satokasvi!$H$13,Satokasvi!$I$13)</f>
        <v>220.07734813655651</v>
      </c>
      <c r="CY61" s="37">
        <f ca="1">_xlfn.NORM.INV(RAND(),Satokasvi!$H$13,Satokasvi!$I$13)</f>
        <v>213.26035124880755</v>
      </c>
      <c r="CZ61" s="37">
        <f ca="1">_xlfn.NORM.INV(RAND(),Satokasvi!$H$13,Satokasvi!$I$13)</f>
        <v>198.0041945734169</v>
      </c>
      <c r="DA61" s="37">
        <f ca="1">_xlfn.NORM.INV(RAND(),Satokasvi!$H$13,Satokasvi!$I$13)</f>
        <v>236.82840809039357</v>
      </c>
      <c r="DB61" s="37">
        <f ca="1">_xlfn.NORM.INV(RAND(),Satokasvi!$H$13,Satokasvi!$I$13)</f>
        <v>218.985440715187</v>
      </c>
      <c r="DD61" s="37">
        <f ca="1">IF(H$11="x",Toimenpiteet!$E$115,AC61*CD61/1000+(Satokasvi!$E$28-Satokasvi!$E$7)+IF(H$8="x",Toimenpiteet!$E$29,0)+IF(H$9="x",Toimenpiteet!$E$60,0)+IF(H$10="x",Toimenpiteet!$E$88,0))/(1+$H$15)^DD$59</f>
        <v>400.32141280990243</v>
      </c>
      <c r="DE61" s="37">
        <f ca="1">IF(I$11="x",Toimenpiteet!$E$115,AD61*CE61/1000+(Satokasvi!$E$28-Satokasvi!$E$7)+IF(I$8="x",Toimenpiteet!$E$29,0)+IF(I$9="x",Toimenpiteet!$E$60,0)+IF(I$10="x",Toimenpiteet!$E$88,0))/(1+$H$15)^DE$59</f>
        <v>233.98024411106223</v>
      </c>
      <c r="DF61" s="37">
        <f ca="1">IF(J$11="x",Toimenpiteet!$E$115,AE61*CF61/1000+(Satokasvi!$E$28-Satokasvi!$E$7)+IF(J$8="x",Toimenpiteet!$E$29,0)+IF(J$9="x",Toimenpiteet!$E$60,0)+IF(J$10="x",Toimenpiteet!$E$88,0))/(1+$H$15)^DF$59</f>
        <v>262.93254241558304</v>
      </c>
      <c r="DG61" s="37">
        <f ca="1">IF(K$11="x",Toimenpiteet!$E$115,AF61*CG61/1000+(Satokasvi!$E$28-Satokasvi!$E$7)+IF(K$8="x",Toimenpiteet!$E$29,0)+IF(K$9="x",Toimenpiteet!$E$60,0)+IF(K$10="x",Toimenpiteet!$E$88,0))/(1+$H$15)^DG$59</f>
        <v>-235.44906769765757</v>
      </c>
      <c r="DH61" s="37">
        <f ca="1">IF(L$11="x",Toimenpiteet!$E$115,AG61*CH61/1000+(Satokasvi!$E$28-Satokasvi!$E$7)+IF(L$8="x",Toimenpiteet!$E$29,0)+IF(L$9="x",Toimenpiteet!$E$60,0)+IF(L$10="x",Toimenpiteet!$E$88,0))/(1+$H$15)^DH$59</f>
        <v>259.03433868584221</v>
      </c>
      <c r="DI61" s="37">
        <f ca="1">IF(M$11="x",Toimenpiteet!$E$115,AH61*CI61/1000+(Satokasvi!$E$28-Satokasvi!$E$7)+IF(M$8="x",Toimenpiteet!$E$29,0)+IF(M$9="x",Toimenpiteet!$E$60,0)+IF(M$10="x",Toimenpiteet!$E$88,0))/(1+$H$15)^DI$59</f>
        <v>218.46682760785026</v>
      </c>
      <c r="DJ61" s="37">
        <f ca="1">IF(N$11="x",Toimenpiteet!$E$115,AI61*CJ61/1000+(Satokasvi!$E$28-Satokasvi!$E$7)+IF(N$8="x",Toimenpiteet!$E$29,0)+IF(N$9="x",Toimenpiteet!$E$60,0)+IF(N$10="x",Toimenpiteet!$E$88,0))/(1+$H$15)^DJ$59</f>
        <v>-215.46925050598875</v>
      </c>
      <c r="DK61" s="37">
        <f ca="1">IF(O$11="x",Toimenpiteet!$E$115,AJ61*CK61/1000+(Satokasvi!$E$28-Satokasvi!$E$7)+IF(O$8="x",Toimenpiteet!$E$29,0)+IF(O$9="x",Toimenpiteet!$E$60,0)+IF(O$10="x",Toimenpiteet!$E$88,0))/(1+$H$15)^DK$59</f>
        <v>-209.19344709319299</v>
      </c>
      <c r="DL61" s="37">
        <f ca="1">IF(P$11="x",Toimenpiteet!$E$115,AK61*CL61/1000+(Satokasvi!$E$28-Satokasvi!$E$7)+IF(P$8="x",Toimenpiteet!$E$29,0)+IF(P$9="x",Toimenpiteet!$E$60,0)+IF(P$10="x",Toimenpiteet!$E$88,0))/(1+$H$15)^DL$59</f>
        <v>227.99890043964365</v>
      </c>
      <c r="DM61" s="37">
        <f ca="1">IF(Q$11="x",Toimenpiteet!$E$115,AL61*CM61/1000+(Satokasvi!$E$28-Satokasvi!$E$7)+IF(Q$8="x",Toimenpiteet!$E$29,0)+IF(Q$9="x",Toimenpiteet!$E$60,0)+IF(Q$10="x",Toimenpiteet!$E$88,0))/(1+$H$15)^DM$59</f>
        <v>271.49776882444996</v>
      </c>
      <c r="DN61" s="37">
        <f ca="1">IF(R$11="x",Toimenpiteet!$E$115,AM61*CN61/1000+(Satokasvi!$E$28-Satokasvi!$E$7)+IF(R$8="x",Toimenpiteet!$E$29,0)+IF(R$9="x",Toimenpiteet!$E$60,0)+IF(R$10="x",Toimenpiteet!$E$88,0))/(1+$H$15)^DN$59</f>
        <v>-191.44163829867202</v>
      </c>
      <c r="DO61" s="37">
        <f ca="1">IF(S$11="x",Toimenpiteet!$E$115,AN61*CO61/1000+(Satokasvi!$E$28-Satokasvi!$E$7)+IF(S$8="x",Toimenpiteet!$E$29,0)+IF(S$9="x",Toimenpiteet!$E$60,0)+IF(S$10="x",Toimenpiteet!$E$88,0))/(1+$H$15)^DO$59</f>
        <v>175.93828139413628</v>
      </c>
      <c r="DP61" s="37">
        <f ca="1">IF(T$11="x",Toimenpiteet!$E$115,AO61*CP61/1000+(Satokasvi!$E$28-Satokasvi!$E$7)+IF(T$8="x",Toimenpiteet!$E$29,0)+IF(T$9="x",Toimenpiteet!$E$60,0)+IF(T$10="x",Toimenpiteet!$E$88,0))/(1+$H$15)^DP$59</f>
        <v>154.75903262252262</v>
      </c>
      <c r="DQ61" s="37">
        <f ca="1">IF(U$11="x",Toimenpiteet!$E$115,AP61*CQ61/1000+(Satokasvi!$E$28-Satokasvi!$E$7)+IF(U$8="x",Toimenpiteet!$E$29,0)+IF(U$9="x",Toimenpiteet!$E$60,0)+IF(U$10="x",Toimenpiteet!$E$88,0))/(1+$H$15)^DQ$59</f>
        <v>12.077162946622892</v>
      </c>
      <c r="DR61" s="37">
        <f ca="1">IF(V$11="x",Toimenpiteet!$E$115,AQ61*CR61/1000+(Satokasvi!$E$28-Satokasvi!$E$7)+IF(V$8="x",Toimenpiteet!$E$29,0)+IF(V$9="x",Toimenpiteet!$E$60,0)+IF(V$10="x",Toimenpiteet!$E$88,0))/(1+$H$15)^DR$59</f>
        <v>28.931395128139329</v>
      </c>
      <c r="DS61" s="37">
        <f ca="1">IF(W$11="x",Toimenpiteet!$E$115,AR61*CS61/1000+(Satokasvi!$E$28-Satokasvi!$E$7)+IF(W$8="x",Toimenpiteet!$E$29,0)+IF(W$9="x",Toimenpiteet!$E$60,0)+IF(W$10="x",Toimenpiteet!$E$88,0))/(1+$H$15)^DS$59</f>
        <v>182.21718202244423</v>
      </c>
      <c r="DT61" s="37">
        <f ca="1">IF(X$11="x",Toimenpiteet!$E$115,AS61*CT61/1000+(Satokasvi!$E$28-Satokasvi!$E$7)+IF(X$8="x",Toimenpiteet!$E$29,0)+IF(X$9="x",Toimenpiteet!$E$60,0)+IF(X$10="x",Toimenpiteet!$E$88,0))/(1+$H$15)^DT$59</f>
        <v>-160.32935814886437</v>
      </c>
      <c r="DU61" s="37">
        <f ca="1">IF(Y$11="x",Toimenpiteet!$E$115,AT61*CU61/1000+(Satokasvi!$E$28-Satokasvi!$E$7)+IF(Y$8="x",Toimenpiteet!$E$29,0)+IF(Y$9="x",Toimenpiteet!$E$60,0)+IF(Y$10="x",Toimenpiteet!$E$88,0))/(1+$H$15)^DU$59</f>
        <v>-155.65957101831492</v>
      </c>
      <c r="DV61" s="37">
        <f ca="1">IF(Z$11="x",Toimenpiteet!$E$115,AU61*CV61/1000+(Satokasvi!$E$28-Satokasvi!$E$7)+IF(Z$8="x",Toimenpiteet!$E$29,0)+IF(Z$9="x",Toimenpiteet!$E$60,0)+IF(Z$10="x",Toimenpiteet!$E$88,0))/(1+$H$15)^DV$59</f>
        <v>313.78970498860542</v>
      </c>
      <c r="DW61" s="37">
        <f ca="1">IF(AA$11="x",Toimenpiteet!$E$115,AV61*CW61/1000+(Satokasvi!$E$28-Satokasvi!$E$7)+IF(AA$8="x",Toimenpiteet!$E$29,0)+IF(AA$9="x",Toimenpiteet!$E$60,0)+IF(AA$10="x",Toimenpiteet!$E$88,0))/(1+$H$15)^DW$59</f>
        <v>128.00798831946148</v>
      </c>
      <c r="DX61" s="37">
        <f ca="1">IF(AB$11="x",Toimenpiteet!$E$115,AW61*CX61/1000+(Satokasvi!$E$28-Satokasvi!$E$7)+IF(AB$8="x",Toimenpiteet!$E$29,0)+IF(AB$9="x",Toimenpiteet!$E$60,0)+IF(AB$10="x",Toimenpiteet!$E$88,0))/(1+$H$15)^DX$59</f>
        <v>-142.45055811590174</v>
      </c>
      <c r="DY61" s="37">
        <f ca="1">IF(AC$11="x",Toimenpiteet!$E$115,AX61*CY61/1000+(Satokasvi!$E$28-Satokasvi!$E$7)+IF(AC$8="x",Toimenpiteet!$E$29,0)+IF(AC$9="x",Toimenpiteet!$E$60,0)+IF(AC$10="x",Toimenpiteet!$E$88,0))/(1+$H$15)^DY$59</f>
        <v>146.17159766239274</v>
      </c>
      <c r="DZ61" s="37">
        <f ca="1">IF(AD$11="x",Toimenpiteet!$E$115,AY61*CZ61/1000+(Satokasvi!$E$28-Satokasvi!$E$7)+IF(AD$8="x",Toimenpiteet!$E$29,0)+IF(AD$9="x",Toimenpiteet!$E$60,0)+IF(AD$10="x",Toimenpiteet!$E$88,0))/(1+$H$15)^DZ$59</f>
        <v>-134.27331333386908</v>
      </c>
      <c r="EA61" s="37">
        <f ca="1">IF(AE$11="x",Toimenpiteet!$E$115,AZ61*DA61/1000+(Satokasvi!$E$28-Satokasvi!$E$7)+IF(AE$8="x",Toimenpiteet!$E$29,0)+IF(AE$9="x",Toimenpiteet!$E$60,0)+IF(AE$10="x",Toimenpiteet!$E$88,0))/(1+$H$15)^EA$59</f>
        <v>-130.36244012997</v>
      </c>
      <c r="EB61" s="37">
        <f ca="1">IF(AF$11="x",Toimenpiteet!$E$115,BA61*DB61/1000+(Satokasvi!$E$28-Satokasvi!$E$7)+IF(AF$8="x",Toimenpiteet!$E$29,0)+IF(AF$9="x",Toimenpiteet!$E$60,0)+IF(AF$10="x",Toimenpiteet!$E$88,0))/(1+$H$15)^EB$59</f>
        <v>161.04761876393997</v>
      </c>
      <c r="ED61" s="37">
        <f ca="1">IF(H$11="x",Toimenpiteet!$E$115,BD61*CD61/1000+(Satokasvi!$E$28-Satokasvi!$E$7)+IF(H$8="x",Toimenpiteet!$E$29,0)+IF(H$9="x",Toimenpiteet!$E$60,0)+IF(H$10="x",Toimenpiteet!$E$88,0))/(1+$H$15)^ED$59</f>
        <v>531.84200605149454</v>
      </c>
      <c r="EE61" s="37">
        <f ca="1">IF(I$11="x",Toimenpiteet!$E$115,BE61*CE61/1000+(Satokasvi!$E$28-Satokasvi!$E$7)+IF(I$8="x",Toimenpiteet!$E$29,0)+IF(I$9="x",Toimenpiteet!$E$60,0)+IF(I$10="x",Toimenpiteet!$E$88,0))/(1+$H$15)^EE$59</f>
        <v>330.73387611736371</v>
      </c>
      <c r="EF61" s="37">
        <f ca="1">IF(J$11="x",Toimenpiteet!$E$115,BF61*CF61/1000+(Satokasvi!$E$28-Satokasvi!$E$7)+IF(J$8="x",Toimenpiteet!$E$29,0)+IF(J$9="x",Toimenpiteet!$E$60,0)+IF(J$10="x",Toimenpiteet!$E$88,0))/(1+$H$15)^EF$59</f>
        <v>364.0215588444172</v>
      </c>
      <c r="EG61" s="37">
        <f ca="1">IF(K$11="x",Toimenpiteet!$E$115,BG61*CG61/1000+(Satokasvi!$E$28-Satokasvi!$E$7)+IF(K$8="x",Toimenpiteet!$E$29,0)+IF(K$9="x",Toimenpiteet!$E$60,0)+IF(K$10="x",Toimenpiteet!$E$88,0))/(1+$H$15)^EG$59</f>
        <v>200.49034680765124</v>
      </c>
      <c r="EH61" s="37">
        <f ca="1">IF(L$11="x",Toimenpiteet!$E$115,BH61*CH61/1000+(Satokasvi!$E$28-Satokasvi!$E$7)+IF(L$8="x",Toimenpiteet!$E$29,0)+IF(L$9="x",Toimenpiteet!$E$60,0)+IF(L$10="x",Toimenpiteet!$E$88,0))/(1+$H$15)^EH$59</f>
        <v>356.55947199537138</v>
      </c>
      <c r="EI61" s="37">
        <f ca="1">IF(M$11="x",Toimenpiteet!$E$115,BI61*CI61/1000+(Satokasvi!$E$28-Satokasvi!$E$7)+IF(M$8="x",Toimenpiteet!$E$29,0)+IF(M$9="x",Toimenpiteet!$E$60,0)+IF(M$10="x",Toimenpiteet!$E$88,0))/(1+$H$15)^EI$59</f>
        <v>306.54685873365401</v>
      </c>
      <c r="EJ61" s="37">
        <f ca="1">IF(N$11="x",Toimenpiteet!$E$115,BJ61*CJ61/1000+(Satokasvi!$E$28-Satokasvi!$E$7)+IF(N$8="x",Toimenpiteet!$E$29,0)+IF(N$9="x",Toimenpiteet!$E$60,0)+IF(N$10="x",Toimenpiteet!$E$88,0))/(1+$H$15)^EJ$59</f>
        <v>116.52630370614332</v>
      </c>
      <c r="EK61" s="37">
        <f ca="1">IF(O$11="x",Toimenpiteet!$E$115,BK61*CK61/1000+(Satokasvi!$E$28-Satokasvi!$E$7)+IF(O$8="x",Toimenpiteet!$E$29,0)+IF(O$9="x",Toimenpiteet!$E$60,0)+IF(O$10="x",Toimenpiteet!$E$88,0))/(1+$H$15)^EK$59</f>
        <v>-209.19344709319299</v>
      </c>
      <c r="EL61" s="37">
        <f ca="1">IF(P$11="x",Toimenpiteet!$E$115,BL61*CL61/1000+(Satokasvi!$E$28-Satokasvi!$E$7)+IF(P$8="x",Toimenpiteet!$E$29,0)+IF(P$9="x",Toimenpiteet!$E$60,0)+IF(P$10="x",Toimenpiteet!$E$88,0))/(1+$H$15)^EL$59</f>
        <v>314.21876734178454</v>
      </c>
      <c r="EM61" s="37">
        <f ca="1">IF(Q$11="x",Toimenpiteet!$E$115,BM61*CM61/1000+(Satokasvi!$E$28-Satokasvi!$E$7)+IF(Q$8="x",Toimenpiteet!$E$29,0)+IF(Q$9="x",Toimenpiteet!$E$60,0)+IF(Q$10="x",Toimenpiteet!$E$88,0))/(1+$H$15)^EM$59</f>
        <v>365.2343000788664</v>
      </c>
      <c r="EN61" s="37">
        <f ca="1">IF(R$11="x",Toimenpiteet!$E$115,BN61*CN61/1000+(Satokasvi!$E$28-Satokasvi!$E$7)+IF(R$8="x",Toimenpiteet!$E$29,0)+IF(R$9="x",Toimenpiteet!$E$60,0)+IF(R$10="x",Toimenpiteet!$E$88,0))/(1+$H$15)^EN$59</f>
        <v>160.47027479613075</v>
      </c>
      <c r="EO61" s="37">
        <f ca="1">IF(S$11="x",Toimenpiteet!$E$115,BO61*CO61/1000+(Satokasvi!$E$28-Satokasvi!$E$7)+IF(S$8="x",Toimenpiteet!$E$29,0)+IF(S$9="x",Toimenpiteet!$E$60,0)+IF(S$10="x",Toimenpiteet!$E$88,0))/(1+$H$15)^EO$59</f>
        <v>248.2990713231911</v>
      </c>
      <c r="EP61" s="37">
        <f ca="1">IF(T$11="x",Toimenpiteet!$E$115,BP61*CP61/1000+(Satokasvi!$E$28-Satokasvi!$E$7)+IF(T$8="x",Toimenpiteet!$E$29,0)+IF(T$9="x",Toimenpiteet!$E$60,0)+IF(T$10="x",Toimenpiteet!$E$88,0))/(1+$H$15)^EP$59</f>
        <v>221.80126016666557</v>
      </c>
      <c r="EQ61" s="37">
        <f ca="1">IF(U$11="x",Toimenpiteet!$E$115,BQ61*CQ61/1000+(Satokasvi!$E$28-Satokasvi!$E$7)+IF(U$8="x",Toimenpiteet!$E$29,0)+IF(U$9="x",Toimenpiteet!$E$60,0)+IF(U$10="x",Toimenpiteet!$E$88,0))/(1+$H$15)^EQ$59</f>
        <v>49.531839244334314</v>
      </c>
      <c r="ER61" s="37">
        <f ca="1">IF(V$11="x",Toimenpiteet!$E$115,BR61*CR61/1000+(Satokasvi!$E$28-Satokasvi!$E$7)+IF(V$8="x",Toimenpiteet!$E$29,0)+IF(V$9="x",Toimenpiteet!$E$60,0)+IF(V$10="x",Toimenpiteet!$E$88,0))/(1+$H$15)^ER$59</f>
        <v>68.736357365793239</v>
      </c>
      <c r="ES61" s="37">
        <f ca="1">IF(W$11="x",Toimenpiteet!$E$115,BS61*CS61/1000+(Satokasvi!$E$28-Satokasvi!$E$7)+IF(W$8="x",Toimenpiteet!$E$29,0)+IF(W$9="x",Toimenpiteet!$E$60,0)+IF(W$10="x",Toimenpiteet!$E$88,0))/(1+$H$15)^ES$59</f>
        <v>251.68846620559916</v>
      </c>
      <c r="ET61" s="37">
        <f ca="1">IF(X$11="x",Toimenpiteet!$E$115,BT61*CT61/1000+(Satokasvi!$E$28-Satokasvi!$E$7)+IF(X$8="x",Toimenpiteet!$E$29,0)+IF(X$9="x",Toimenpiteet!$E$60,0)+IF(X$10="x",Toimenpiteet!$E$88,0))/(1+$H$15)^ET$59</f>
        <v>-160.32935814886437</v>
      </c>
      <c r="EU61" s="37">
        <f ca="1">IF(Y$11="x",Toimenpiteet!$E$115,BU61*CU61/1000+(Satokasvi!$E$28-Satokasvi!$E$7)+IF(Y$8="x",Toimenpiteet!$E$29,0)+IF(Y$9="x",Toimenpiteet!$E$60,0)+IF(Y$10="x",Toimenpiteet!$E$88,0))/(1+$H$15)^EU$59</f>
        <v>115.59548855076898</v>
      </c>
      <c r="EV61" s="37">
        <f ca="1">IF(Z$11="x",Toimenpiteet!$E$115,BV61*CV61/1000+(Satokasvi!$E$28-Satokasvi!$E$7)+IF(Z$8="x",Toimenpiteet!$E$29,0)+IF(Z$9="x",Toimenpiteet!$E$60,0)+IF(Z$10="x",Toimenpiteet!$E$88,0))/(1+$H$15)^EV$59</f>
        <v>406.77280540735853</v>
      </c>
      <c r="EW61" s="37">
        <f ca="1">IF(AA$11="x",Toimenpiteet!$E$115,BW61*CW61/1000+(Satokasvi!$E$28-Satokasvi!$E$7)+IF(AA$8="x",Toimenpiteet!$E$29,0)+IF(AA$9="x",Toimenpiteet!$E$60,0)+IF(AA$10="x",Toimenpiteet!$E$88,0))/(1+$H$15)^EW$59</f>
        <v>182.95440095522949</v>
      </c>
      <c r="EX61" s="37">
        <f ca="1">IF(AB$11="x",Toimenpiteet!$E$115,BX61*CX61/1000+(Satokasvi!$E$28-Satokasvi!$E$7)+IF(AB$8="x",Toimenpiteet!$E$29,0)+IF(AB$9="x",Toimenpiteet!$E$60,0)+IF(AB$10="x",Toimenpiteet!$E$88,0))/(1+$H$15)^EX$59</f>
        <v>-142.45055811590174</v>
      </c>
      <c r="EY61" s="37">
        <f ca="1">IF(AC$11="x",Toimenpiteet!$E$115,BY61*CY61/1000+(Satokasvi!$E$28-Satokasvi!$E$7)+IF(AC$8="x",Toimenpiteet!$E$29,0)+IF(AC$9="x",Toimenpiteet!$E$60,0)+IF(AC$10="x",Toimenpiteet!$E$88,0))/(1+$H$15)^EY$59</f>
        <v>203.06621974164835</v>
      </c>
      <c r="EZ61" s="37">
        <f ca="1">IF(AD$11="x",Toimenpiteet!$E$115,BZ61*CZ61/1000+(Satokasvi!$E$28-Satokasvi!$E$7)+IF(AD$8="x",Toimenpiteet!$E$29,0)+IF(AD$9="x",Toimenpiteet!$E$60,0)+IF(AD$10="x",Toimenpiteet!$E$88,0))/(1+$H$15)^EZ$59</f>
        <v>139.75596201975216</v>
      </c>
      <c r="FA61" s="37">
        <f ca="1">IF(AE$11="x",Toimenpiteet!$E$115,CA61*DA61/1000+(Satokasvi!$E$28-Satokasvi!$E$7)+IF(AE$8="x",Toimenpiteet!$E$29,0)+IF(AE$9="x",Toimenpiteet!$E$60,0)+IF(AE$10="x",Toimenpiteet!$E$88,0))/(1+$H$15)^FA$59</f>
        <v>-130.36244012997</v>
      </c>
      <c r="FB61" s="37">
        <f ca="1">IF(AF$11="x",Toimenpiteet!$E$115,CB61*DB61/1000+(Satokasvi!$E$28-Satokasvi!$E$7)+IF(AF$8="x",Toimenpiteet!$E$29,0)+IF(AF$9="x",Toimenpiteet!$E$60,0)+IF(AF$10="x",Toimenpiteet!$E$88,0))/(1+$H$15)^FB$59</f>
        <v>218.57023768759592</v>
      </c>
      <c r="FD61" s="37">
        <f t="shared" ref="FD61:FD124" ca="1" si="15">DD61</f>
        <v>400.32141280990243</v>
      </c>
      <c r="FE61" s="37">
        <f ca="1">FD61+DE61</f>
        <v>634.30165692096466</v>
      </c>
      <c r="FF61" s="37">
        <f t="shared" ca="1" si="10"/>
        <v>897.2341993365477</v>
      </c>
      <c r="FG61" s="37">
        <f t="shared" ca="1" si="10"/>
        <v>661.78513163889011</v>
      </c>
      <c r="FH61" s="37">
        <f t="shared" ca="1" si="10"/>
        <v>920.81947032473226</v>
      </c>
      <c r="FI61" s="37">
        <f t="shared" ca="1" si="10"/>
        <v>1139.2862979325826</v>
      </c>
      <c r="FJ61" s="37">
        <f t="shared" ca="1" si="10"/>
        <v>923.81704742659383</v>
      </c>
      <c r="FK61" s="37">
        <f t="shared" ca="1" si="10"/>
        <v>714.62360033340087</v>
      </c>
      <c r="FL61" s="37">
        <f t="shared" ca="1" si="10"/>
        <v>942.62250077304452</v>
      </c>
      <c r="FM61" s="37">
        <f t="shared" ca="1" si="10"/>
        <v>1214.1202695974944</v>
      </c>
      <c r="FN61" s="37">
        <f t="shared" ca="1" si="10"/>
        <v>1022.6786312988223</v>
      </c>
      <c r="FO61" s="37">
        <f t="shared" ca="1" si="10"/>
        <v>1198.6169126929585</v>
      </c>
      <c r="FP61" s="37">
        <f t="shared" ca="1" si="10"/>
        <v>1353.3759453154812</v>
      </c>
      <c r="FQ61" s="37">
        <f t="shared" ca="1" si="10"/>
        <v>1365.453108262104</v>
      </c>
      <c r="FR61" s="37">
        <f t="shared" ca="1" si="10"/>
        <v>1394.3845033902433</v>
      </c>
      <c r="FS61" s="37">
        <f t="shared" ca="1" si="10"/>
        <v>1576.6016854126874</v>
      </c>
      <c r="FT61" s="37">
        <f t="shared" ca="1" si="10"/>
        <v>1416.2723272638229</v>
      </c>
      <c r="FU61" s="37">
        <f t="shared" ca="1" si="10"/>
        <v>1260.6127562455081</v>
      </c>
      <c r="FV61" s="37">
        <f t="shared" ca="1" si="10"/>
        <v>1574.4024612341136</v>
      </c>
      <c r="FW61" s="37">
        <f t="shared" ca="1" si="10"/>
        <v>1702.4104495535751</v>
      </c>
      <c r="FX61" s="37">
        <f t="shared" ca="1" si="10"/>
        <v>1559.9598914376734</v>
      </c>
      <c r="FY61" s="37">
        <f t="shared" ca="1" si="10"/>
        <v>1706.1314891000661</v>
      </c>
      <c r="FZ61" s="37">
        <f t="shared" ca="1" si="10"/>
        <v>1571.8581757661971</v>
      </c>
      <c r="GA61" s="37">
        <f t="shared" ca="1" si="10"/>
        <v>1441.495735636227</v>
      </c>
      <c r="GB61" s="37">
        <f t="shared" ca="1" si="10"/>
        <v>1602.5433544001669</v>
      </c>
      <c r="GC61" s="37"/>
      <c r="GD61" s="37">
        <f t="shared" ref="GD61:GD124" ca="1" si="16">ED61</f>
        <v>531.84200605149454</v>
      </c>
      <c r="GE61" s="37">
        <f t="shared" ref="GE61:GT90" ca="1" si="17">GD61+EE61</f>
        <v>862.57588216885824</v>
      </c>
      <c r="GF61" s="37">
        <f t="shared" ca="1" si="11"/>
        <v>1226.5974410132753</v>
      </c>
      <c r="GG61" s="37">
        <f t="shared" ca="1" si="11"/>
        <v>1427.0877878209267</v>
      </c>
      <c r="GH61" s="37">
        <f t="shared" ca="1" si="11"/>
        <v>1783.6472598162982</v>
      </c>
      <c r="GI61" s="37">
        <f t="shared" ca="1" si="11"/>
        <v>2090.1941185499522</v>
      </c>
      <c r="GJ61" s="37">
        <f t="shared" ca="1" si="11"/>
        <v>2206.7204222560954</v>
      </c>
      <c r="GK61" s="37">
        <f t="shared" ca="1" si="11"/>
        <v>1997.5269751629023</v>
      </c>
      <c r="GL61" s="37">
        <f t="shared" ca="1" si="11"/>
        <v>2311.7457425046869</v>
      </c>
      <c r="GM61" s="37">
        <f t="shared" ca="1" si="11"/>
        <v>2676.9800425835533</v>
      </c>
      <c r="GN61" s="37">
        <f t="shared" ca="1" si="11"/>
        <v>2837.4503173796838</v>
      </c>
      <c r="GO61" s="37">
        <f t="shared" ca="1" si="11"/>
        <v>3085.749388702875</v>
      </c>
      <c r="GP61" s="37">
        <f t="shared" ca="1" si="11"/>
        <v>3307.5506488695405</v>
      </c>
      <c r="GQ61" s="37">
        <f t="shared" ca="1" si="11"/>
        <v>3357.0824881138747</v>
      </c>
      <c r="GR61" s="37">
        <f t="shared" ca="1" si="11"/>
        <v>3425.8188454796677</v>
      </c>
      <c r="GS61" s="37">
        <f t="shared" ca="1" si="11"/>
        <v>3677.5073116852668</v>
      </c>
      <c r="GT61" s="37">
        <f t="shared" ca="1" si="11"/>
        <v>3517.1779535364026</v>
      </c>
      <c r="GU61" s="37">
        <f t="shared" ca="1" si="11"/>
        <v>3632.7734420871716</v>
      </c>
      <c r="GV61" s="37">
        <f t="shared" ca="1" si="12"/>
        <v>4039.5462474945302</v>
      </c>
      <c r="GW61" s="37">
        <f t="shared" ca="1" si="12"/>
        <v>4222.5006484497599</v>
      </c>
      <c r="GX61" s="37">
        <f t="shared" ca="1" si="12"/>
        <v>4080.050090333858</v>
      </c>
      <c r="GY61" s="37">
        <f t="shared" ca="1" si="12"/>
        <v>4283.1163100755066</v>
      </c>
      <c r="GZ61" s="37">
        <f t="shared" ca="1" si="12"/>
        <v>4422.8722720952592</v>
      </c>
      <c r="HA61" s="37">
        <f t="shared" ca="1" si="12"/>
        <v>4292.5098319652889</v>
      </c>
      <c r="HB61" s="37">
        <f t="shared" ca="1" si="12"/>
        <v>4511.080069652885</v>
      </c>
      <c r="HC61" s="37"/>
      <c r="HD61" s="37">
        <f>SUM($AI$9:$BG$9)</f>
        <v>1500.1</v>
      </c>
      <c r="HE61" s="37">
        <f ca="1">SUM($GD61:GD61)-$HD61-SUM($FD61:FD61)</f>
        <v>-1368.5794067584079</v>
      </c>
      <c r="HF61" s="37">
        <f ca="1">SUM($GD61:GE61)-$HD61-SUM($FD61:FE61)</f>
        <v>-1140.3051815105141</v>
      </c>
      <c r="HG61" s="37">
        <f ca="1">SUM($GD61:GF61)-$HD61-SUM($FD61:FF61)</f>
        <v>-810.94193983378636</v>
      </c>
      <c r="HH61" s="37">
        <f ca="1">SUM($GD61:GG61)-$HD61-SUM($FD61:FG61)</f>
        <v>-45.639283651749793</v>
      </c>
      <c r="HI61" s="37">
        <f ca="1">SUM($GD61:GH61)-$HD61-SUM($FD61:FH61)</f>
        <v>817.18850583981657</v>
      </c>
      <c r="HJ61" s="37">
        <f ca="1">SUM($GD61:GI61)-$HD61-SUM($FD61:FI61)</f>
        <v>1768.0963264571847</v>
      </c>
      <c r="HK61" s="37">
        <f ca="1">SUM($GD61:GJ61)-$HD61-SUM($FD61:FJ61)</f>
        <v>3050.999701286687</v>
      </c>
      <c r="HL61" s="37">
        <f ca="1">SUM($GD61:GK61)-$HD61-SUM($FD61:FK61)</f>
        <v>4333.9030761161885</v>
      </c>
      <c r="HM61" s="37">
        <f ca="1">SUM($GD61:GL61)-$HD61-SUM($FD61:FL61)</f>
        <v>5703.0263178478308</v>
      </c>
      <c r="HN61" s="37">
        <f ca="1">SUM($GD61:GM61)-$HD61-SUM($FD61:FM61)</f>
        <v>7165.8860908338884</v>
      </c>
      <c r="HO61" s="37">
        <f ca="1">SUM($GD61:GN61)-$HD61-SUM($FD61:FN61)</f>
        <v>8980.6577769147516</v>
      </c>
      <c r="HP61" s="37">
        <f ca="1">SUM($GD61:GO61)-$HD61-SUM($FD61:FO61)</f>
        <v>10867.790252924669</v>
      </c>
      <c r="HQ61" s="37">
        <f ca="1">SUM($GD61:GP61)-$HD61-SUM($FD61:FP61)</f>
        <v>12821.964956478727</v>
      </c>
      <c r="HR61" s="37">
        <f ca="1">SUM($GD61:GQ61)-$HD61-SUM($FD61:FQ61)</f>
        <v>14813.5943363305</v>
      </c>
      <c r="HS61" s="37">
        <f ca="1">SUM($GD61:GR61)-$HD61-SUM($FD61:FR61)</f>
        <v>16845.02867841992</v>
      </c>
      <c r="HT61" s="37">
        <f ca="1">SUM($GD61:GS61)-$HD61-SUM($FD61:FS61)</f>
        <v>18945.934304692499</v>
      </c>
      <c r="HU61" s="37">
        <f ca="1">SUM($GD61:GT61)-$HD61-SUM($FD61:FT61)</f>
        <v>21046.839930965081</v>
      </c>
      <c r="HV61" s="37">
        <f ca="1">SUM($GD61:GU61)-$HD61-SUM($FD61:FU61)</f>
        <v>23419.000616806745</v>
      </c>
      <c r="HW61" s="37">
        <f ca="1">SUM($GD61:GV61)-$HD61-SUM($FD61:FV61)</f>
        <v>25884.144403067163</v>
      </c>
      <c r="HX61" s="37">
        <f ca="1">SUM($GD61:GW61)-$HD61-SUM($FD61:FW61)</f>
        <v>28404.234601963344</v>
      </c>
      <c r="HY61" s="37">
        <f ca="1">SUM($GD61:GX61)-$HD61-SUM($FD61:FX61)</f>
        <v>30924.324800859533</v>
      </c>
      <c r="HZ61" s="37">
        <f ca="1">SUM($GD61:GY61)-$HD61-SUM($FD61:FY61)</f>
        <v>33501.309621834975</v>
      </c>
      <c r="IA61" s="37">
        <f ca="1">SUM($GD61:GZ61)-$HD61-SUM($FD61:FZ61)</f>
        <v>36352.323718164036</v>
      </c>
      <c r="IB61" s="37">
        <f ca="1">SUM($GD61:HA61)-$HD61-SUM($FD61:GA61)</f>
        <v>39203.337814493083</v>
      </c>
      <c r="IC61" s="37">
        <f ca="1">SUM($GD61:HB61)-$HD61-SUM($FD61:GB61)</f>
        <v>42111.874529745808</v>
      </c>
    </row>
    <row r="62" spans="2:237" x14ac:dyDescent="0.35">
      <c r="B62" s="37">
        <f t="shared" ca="1" si="14"/>
        <v>0.12894140571467794</v>
      </c>
      <c r="C62" s="37">
        <f t="shared" ca="1" si="8"/>
        <v>0.6344679112207654</v>
      </c>
      <c r="D62" s="37">
        <f t="shared" ca="1" si="8"/>
        <v>0.76862969962911376</v>
      </c>
      <c r="E62" s="37">
        <f t="shared" ca="1" si="8"/>
        <v>0.51078210419032588</v>
      </c>
      <c r="F62" s="37">
        <f t="shared" ca="1" si="8"/>
        <v>0.49408149522064282</v>
      </c>
      <c r="G62" s="37">
        <f t="shared" ca="1" si="8"/>
        <v>0.66858846709230291</v>
      </c>
      <c r="H62" s="37">
        <f t="shared" ca="1" si="8"/>
        <v>0.68218682983413281</v>
      </c>
      <c r="I62" s="37">
        <f t="shared" ca="1" si="8"/>
        <v>0.63453107282612853</v>
      </c>
      <c r="J62" s="37">
        <f t="shared" ca="1" si="8"/>
        <v>0.36103625308029297</v>
      </c>
      <c r="K62" s="37">
        <f t="shared" ca="1" si="8"/>
        <v>0.80616028219522107</v>
      </c>
      <c r="L62" s="37">
        <f t="shared" ca="1" si="8"/>
        <v>0.29123990394574806</v>
      </c>
      <c r="M62" s="37">
        <f t="shared" ca="1" si="8"/>
        <v>7.1743265468562689E-2</v>
      </c>
      <c r="N62" s="37">
        <f t="shared" ca="1" si="8"/>
        <v>0.28179194783492123</v>
      </c>
      <c r="O62" s="37">
        <f t="shared" ca="1" si="8"/>
        <v>9.0641231255396915E-2</v>
      </c>
      <c r="P62" s="37">
        <f t="shared" ca="1" si="8"/>
        <v>5.5125192611569673E-2</v>
      </c>
      <c r="Q62" s="37">
        <f t="shared" ca="1" si="8"/>
        <v>0.53262381722541163</v>
      </c>
      <c r="R62" s="37">
        <f t="shared" ca="1" si="8"/>
        <v>0.55152977248506596</v>
      </c>
      <c r="S62" s="37">
        <f t="shared" ca="1" si="8"/>
        <v>0.26789840482031491</v>
      </c>
      <c r="T62" s="37">
        <f t="shared" ca="1" si="9"/>
        <v>0.94422169127848632</v>
      </c>
      <c r="U62" s="37">
        <f t="shared" ca="1" si="9"/>
        <v>7.9150905198743349E-2</v>
      </c>
      <c r="V62" s="37">
        <f t="shared" ca="1" si="9"/>
        <v>0.12288509242714474</v>
      </c>
      <c r="W62" s="37">
        <f t="shared" ca="1" si="9"/>
        <v>2.7743124120184981E-2</v>
      </c>
      <c r="X62" s="37">
        <f t="shared" ca="1" si="9"/>
        <v>0.36253712866882093</v>
      </c>
      <c r="Y62" s="37">
        <f t="shared" ca="1" si="9"/>
        <v>0.80170540458825856</v>
      </c>
      <c r="Z62" s="37">
        <f t="shared" ca="1" si="9"/>
        <v>0.77402846469881892</v>
      </c>
      <c r="AC62" s="35">
        <f ca="1">IF(H$11="x",0,_xlfn.NORM.INV(B62,Satokasvi!$H$8,Satokasvi!$I$8)*IF(H$8="x",1+Toimenpiteet!$C$7,1)*IF(H$9="x",1+Toimenpiteet!$C$34,1)*(1+H$30)*_xlfn.BINOM.INV(1,(1-(Satokasvi!$H$15*(1+H$43))),B62))</f>
        <v>0</v>
      </c>
      <c r="AD62" s="35">
        <f ca="1">IF(I$11="x",0,_xlfn.NORM.INV(C62,Satokasvi!$H$8,Satokasvi!$I$8)*IF(I$8="x",1+Toimenpiteet!$C$7,1)*IF(I$9="x",1+Toimenpiteet!$C$34,1)*(1+I$30)*_xlfn.BINOM.INV(1,(1-(Satokasvi!$H$15*(1+I$43))),C62))</f>
        <v>2585.9275706029621</v>
      </c>
      <c r="AE62" s="35">
        <f ca="1">IF(J$11="x",0,_xlfn.NORM.INV(D62,Satokasvi!$H$8,Satokasvi!$I$8)*IF(J$8="x",1+Toimenpiteet!$C$7,1)*IF(J$9="x",1+Toimenpiteet!$C$34,1)*(1+J$30)*_xlfn.BINOM.INV(1,(1-(Satokasvi!$H$15*(1+J$43))),D62))</f>
        <v>2683.5853873971455</v>
      </c>
      <c r="AF62" s="35">
        <f ca="1">IF(K$11="x",0,_xlfn.NORM.INV(E62,Satokasvi!$H$8,Satokasvi!$I$8)*IF(K$8="x",1+Toimenpiteet!$C$7,1)*IF(K$9="x",1+Toimenpiteet!$C$34,1)*(1+K$30)*_xlfn.BINOM.INV(1,(1-(Satokasvi!$H$15*(1+K$43))),E62))</f>
        <v>2506.7575045791609</v>
      </c>
      <c r="AG62" s="35">
        <f ca="1">IF(L$11="x",0,_xlfn.NORM.INV(F62,Satokasvi!$H$8,Satokasvi!$I$8)*IF(L$8="x",1+Toimenpiteet!$C$7,1)*IF(L$9="x",1+Toimenpiteet!$C$34,1)*(1+L$30)*_xlfn.BINOM.INV(1,(1-(Satokasvi!$H$15*(1+L$43))),F62))</f>
        <v>2496.2909910848962</v>
      </c>
      <c r="AH62" s="35">
        <f ca="1">IF(M$11="x",0,_xlfn.NORM.INV(G62,Satokasvi!$H$8,Satokasvi!$I$8)*IF(M$8="x",1+Toimenpiteet!$C$7,1)*IF(M$9="x",1+Toimenpiteet!$C$34,1)*(1+M$30)*_xlfn.BINOM.INV(1,(1-(Satokasvi!$H$15*(1+M$43))),G62))</f>
        <v>2609.0047081536413</v>
      </c>
      <c r="AI62" s="35">
        <f ca="1">IF(N$11="x",0,_xlfn.NORM.INV(H62,Satokasvi!$H$8,Satokasvi!$I$8)*IF(N$8="x",1+Toimenpiteet!$C$7,1)*IF(N$9="x",1+Toimenpiteet!$C$34,1)*(1+N$30)*_xlfn.BINOM.INV(1,(1-(Satokasvi!$H$15*(1+N$43))),H62))</f>
        <v>2618.4556768840944</v>
      </c>
      <c r="AJ62" s="35">
        <f ca="1">IF(O$11="x",0,_xlfn.NORM.INV(I62,Satokasvi!$H$8,Satokasvi!$I$8)*IF(O$8="x",1+Toimenpiteet!$C$7,1)*IF(O$9="x",1+Toimenpiteet!$C$34,1)*(1+O$30)*_xlfn.BINOM.INV(1,(1-(Satokasvi!$H$15*(1+O$43))),I62))</f>
        <v>2585.9695608772631</v>
      </c>
      <c r="AK62" s="35">
        <f ca="1">IF(P$11="x",0,_xlfn.NORM.INV(J62,Satokasvi!$H$8,Satokasvi!$I$8)*IF(P$8="x",1+Toimenpiteet!$C$7,1)*IF(P$9="x",1+Toimenpiteet!$C$34,1)*(1+P$30)*_xlfn.BINOM.INV(1,(1-(Satokasvi!$H$15*(1+P$43))),J62))</f>
        <v>2411.0774236912898</v>
      </c>
      <c r="AL62" s="35">
        <f ca="1">IF(Q$11="x",0,_xlfn.NORM.INV(K62,Satokasvi!$H$8,Satokasvi!$I$8)*IF(Q$8="x",1+Toimenpiteet!$C$7,1)*IF(Q$9="x",1+Toimenpiteet!$C$34,1)*(1+Q$30)*_xlfn.BINOM.INV(1,(1-(Satokasvi!$H$15*(1+Q$43))),K62))</f>
        <v>2715.9583415478737</v>
      </c>
      <c r="AM62" s="35">
        <f ca="1">IF(R$11="x",0,_xlfn.NORM.INV(L62,Satokasvi!$H$8,Satokasvi!$I$8)*IF(R$8="x",1+Toimenpiteet!$C$7,1)*IF(R$9="x",1+Toimenpiteet!$C$34,1)*(1+R$30)*_xlfn.BINOM.INV(1,(1-(Satokasvi!$H$15*(1+R$43))),L62))</f>
        <v>2362.5584731272093</v>
      </c>
      <c r="AN62" s="35">
        <f ca="1">IF(S$11="x",0,_xlfn.NORM.INV(M62,Satokasvi!$H$8,Satokasvi!$I$8)*IF(S$8="x",1+Toimenpiteet!$C$7,1)*IF(S$9="x",1+Toimenpiteet!$C$34,1)*(1+S$30)*_xlfn.BINOM.INV(1,(1-(Satokasvi!$H$15*(1+S$43))),M62))</f>
        <v>0</v>
      </c>
      <c r="AO62" s="35">
        <f ca="1">IF(T$11="x",0,_xlfn.NORM.INV(N62,Satokasvi!$H$8,Satokasvi!$I$8)*IF(T$8="x",1+Toimenpiteet!$C$7,1)*IF(T$9="x",1+Toimenpiteet!$C$34,1)*(1+T$30)*_xlfn.BINOM.INV(1,(1-(Satokasvi!$H$15*(1+T$43))),N62))</f>
        <v>2355.6183947380996</v>
      </c>
      <c r="AP62" s="35">
        <f ca="1">IF(U$11="x",0,_xlfn.NORM.INV(O62,Satokasvi!$H$8,Satokasvi!$I$8)*IF(U$8="x",1+Toimenpiteet!$C$7,1)*IF(U$9="x",1+Toimenpiteet!$C$34,1)*(1+U$30)*_xlfn.BINOM.INV(1,(1-(Satokasvi!$H$15*(1+U$43))),O62))</f>
        <v>0</v>
      </c>
      <c r="AQ62" s="35">
        <f ca="1">IF(V$11="x",0,_xlfn.NORM.INV(P62,Satokasvi!$H$8,Satokasvi!$I$8)*IF(V$8="x",1+Toimenpiteet!$C$7,1)*IF(V$9="x",1+Toimenpiteet!$C$34,1)*(1+V$30)*_xlfn.BINOM.INV(1,(1-(Satokasvi!$H$15*(1+V$43))),P62))</f>
        <v>0</v>
      </c>
      <c r="AR62" s="35">
        <f ca="1">IF(W$11="x",0,_xlfn.NORM.INV(Q62,Satokasvi!$H$8,Satokasvi!$I$8)*IF(W$8="x",1+Toimenpiteet!$C$7,1)*IF(W$9="x",1+Toimenpiteet!$C$34,1)*(1+W$30)*_xlfn.BINOM.INV(1,(1-(Satokasvi!$H$15*(1+W$43))),Q62))</f>
        <v>2520.4667848833769</v>
      </c>
      <c r="AS62" s="35">
        <f ca="1">IF(X$11="x",0,_xlfn.NORM.INV(R62,Satokasvi!$H$8,Satokasvi!$I$8)*IF(X$8="x",1+Toimenpiteet!$C$7,1)*IF(X$9="x",1+Toimenpiteet!$C$34,1)*(1+X$30)*_xlfn.BINOM.INV(1,(1-(Satokasvi!$H$15*(1+X$43))),R62))</f>
        <v>2532.3818153930238</v>
      </c>
      <c r="AT62" s="35">
        <f ca="1">IF(Y$11="x",0,_xlfn.NORM.INV(S62,Satokasvi!$H$8,Satokasvi!$I$8)*IF(Y$8="x",1+Toimenpiteet!$C$7,1)*IF(Y$9="x",1+Toimenpiteet!$C$34,1)*(1+Y$30)*_xlfn.BINOM.INV(1,(1-(Satokasvi!$H$15*(1+Y$43))),S62))</f>
        <v>2345.2046295030655</v>
      </c>
      <c r="AU62" s="35">
        <f ca="1">IF(Z$11="x",0,_xlfn.NORM.INV(T62,Satokasvi!$H$8,Satokasvi!$I$8)*IF(Z$8="x",1+Toimenpiteet!$C$7,1)*IF(Z$9="x",1+Toimenpiteet!$C$34,1)*(1+Z$30)*_xlfn.BINOM.INV(1,(1-(Satokasvi!$H$15*(1+Z$43))),T62))</f>
        <v>2897.8088404774121</v>
      </c>
      <c r="AV62" s="35">
        <f ca="1">IF(AA$11="x",0,_xlfn.NORM.INV(U62,Satokasvi!$H$8,Satokasvi!$I$8)*IF(AA$8="x",1+Toimenpiteet!$C$7,1)*IF(AA$9="x",1+Toimenpiteet!$C$34,1)*(1+AA$30)*_xlfn.BINOM.INV(1,(1-(Satokasvi!$H$15*(1+AA$43))),U62))</f>
        <v>0</v>
      </c>
      <c r="AW62" s="35">
        <f ca="1">IF(AB$11="x",0,_xlfn.NORM.INV(V62,Satokasvi!$H$8,Satokasvi!$I$8)*IF(AB$8="x",1+Toimenpiteet!$C$7,1)*IF(AB$9="x",1+Toimenpiteet!$C$34,1)*(1+AB$30)*_xlfn.BINOM.INV(1,(1-(Satokasvi!$H$15*(1+AB$43))),V62))</f>
        <v>0</v>
      </c>
      <c r="AX62" s="35">
        <f ca="1">IF(AC$11="x",0,_xlfn.NORM.INV(W62,Satokasvi!$H$8,Satokasvi!$I$8)*IF(AC$8="x",1+Toimenpiteet!$C$7,1)*IF(AC$9="x",1+Toimenpiteet!$C$34,1)*(1+AC$30)*_xlfn.BINOM.INV(1,(1-(Satokasvi!$H$15*(1+AC$43))),W62))</f>
        <v>0</v>
      </c>
      <c r="AY62" s="35">
        <f ca="1">IF(AD$11="x",0,_xlfn.NORM.INV(X62,Satokasvi!$H$8,Satokasvi!$I$8)*IF(AD$8="x",1+Toimenpiteet!$C$7,1)*IF(AD$9="x",1+Toimenpiteet!$C$34,1)*(1+AD$30)*_xlfn.BINOM.INV(1,(1-(Satokasvi!$H$15*(1+AD$43))),X62))</f>
        <v>2412.0786654195299</v>
      </c>
      <c r="AZ62" s="35">
        <f ca="1">IF(AE$11="x",0,_xlfn.NORM.INV(Y62,Satokasvi!$H$8,Satokasvi!$I$8)*IF(AE$8="x",1+Toimenpiteet!$C$7,1)*IF(AE$9="x",1+Toimenpiteet!$C$34,1)*(1+AE$30)*_xlfn.BINOM.INV(1,(1-(Satokasvi!$H$15*(1+AE$43))),Y62))</f>
        <v>2711.9321248342808</v>
      </c>
      <c r="BA62" s="35">
        <f ca="1">IF(AF$11="x",0,_xlfn.NORM.INV(Z62,Satokasvi!$H$8,Satokasvi!$I$8)*IF(AF$8="x",1+Toimenpiteet!$C$7,1)*IF(AF$9="x",1+Toimenpiteet!$C$34,1)*(1+AF$30)*_xlfn.BINOM.INV(1,(1-(Satokasvi!$H$15*(1+AF$43))),Z62))</f>
        <v>2688.0448955350621</v>
      </c>
      <c r="BD62" s="35">
        <f ca="1">IF(H$11="x",0,_xlfn.NORM.INV(B62,Satokasvi!$H$8,Satokasvi!$I$8)*IF(COUNTIF($H$12:H$12,"x")&gt;0,(1+$C$6),1)*IF(COUNTIF($H$13:H$13,"x")&gt;0,(1+$C$30),1)*IF(H$8="x",(1+Toimenpiteet!$C$7),1)*IF(H$9="x",(1+Toimenpiteet!$C$34),1)*(1+H$30)*_xlfn.BINOM.INV(1,(1-(Satokasvi!$H$15*(1+H$44))),B62))</f>
        <v>2660.5771760948023</v>
      </c>
      <c r="BE62" s="35">
        <f ca="1">IF(I$11="x",0,_xlfn.NORM.INV(C62,Satokasvi!$H$8,Satokasvi!$I$8)*IF(COUNTIF($H$12:I$12,"x")&gt;0,(1+$C$6),1)*IF(COUNTIF($H$13:I$13,"x")&gt;0,(1+$C$30),1)*IF(I$8="x",(1+Toimenpiteet!$C$7),1)*IF(I$9="x",(1+Toimenpiteet!$C$34),1)*(1+I$30)*_xlfn.BINOM.INV(1,(1-(Satokasvi!$H$15*(1+I$44))),C62))</f>
        <v>3103.1130847235545</v>
      </c>
      <c r="BF62" s="35">
        <f ca="1">IF(J$11="x",0,_xlfn.NORM.INV(D62,Satokasvi!$H$8,Satokasvi!$I$8)*IF(COUNTIF($H$12:J$12,"x")&gt;0,(1+$C$6),1)*IF(COUNTIF($H$13:J$13,"x")&gt;0,(1+$C$30),1)*IF(J$8="x",(1+Toimenpiteet!$C$7),1)*IF(J$9="x",(1+Toimenpiteet!$C$34),1)*(1+J$30)*_xlfn.BINOM.INV(1,(1-(Satokasvi!$H$15*(1+J$44))),D62))</f>
        <v>3220.3024648765745</v>
      </c>
      <c r="BG62" s="35">
        <f ca="1">IF(K$11="x",0,_xlfn.NORM.INV(E62,Satokasvi!$H$8,Satokasvi!$I$8)*IF(COUNTIF($H$12:K$12,"x")&gt;0,(1+$C$6),1)*IF(COUNTIF($H$13:K$13,"x")&gt;0,(1+$C$30),1)*IF(K$8="x",(1+Toimenpiteet!$C$7),1)*IF(K$9="x",(1+Toimenpiteet!$C$34),1)*(1+K$30)*_xlfn.BINOM.INV(1,(1-(Satokasvi!$H$15*(1+K$44))),E62))</f>
        <v>3008.1090054949932</v>
      </c>
      <c r="BH62" s="35">
        <f ca="1">IF(L$11="x",0,_xlfn.NORM.INV(F62,Satokasvi!$H$8,Satokasvi!$I$8)*IF(COUNTIF($H$12:L$12,"x")&gt;0,(1+$C$6),1)*IF(COUNTIF($H$13:L$13,"x")&gt;0,(1+$C$30),1)*IF(L$8="x",(1+Toimenpiteet!$C$7),1)*IF(L$9="x",(1+Toimenpiteet!$C$34),1)*(1+L$30)*_xlfn.BINOM.INV(1,(1-(Satokasvi!$H$15*(1+L$44))),F62))</f>
        <v>2995.5491893018752</v>
      </c>
      <c r="BI62" s="35">
        <f ca="1">IF(M$11="x",0,_xlfn.NORM.INV(G62,Satokasvi!$H$8,Satokasvi!$I$8)*IF(COUNTIF($H$12:M$12,"x")&gt;0,(1+$C$6),1)*IF(COUNTIF($H$13:M$13,"x")&gt;0,(1+$C$30),1)*IF(M$8="x",(1+Toimenpiteet!$C$7),1)*IF(M$9="x",(1+Toimenpiteet!$C$34),1)*(1+M$30)*_xlfn.BINOM.INV(1,(1-(Satokasvi!$H$15*(1+M$44))),G62))</f>
        <v>3130.8056497843695</v>
      </c>
      <c r="BJ62" s="35">
        <f ca="1">IF(N$11="x",0,_xlfn.NORM.INV(H62,Satokasvi!$H$8,Satokasvi!$I$8)*IF(COUNTIF($H$12:N$12,"x")&gt;0,(1+$C$6),1)*IF(COUNTIF($H$13:N$13,"x")&gt;0,(1+$C$30),1)*IF(N$8="x",(1+Toimenpiteet!$C$7),1)*IF(N$9="x",(1+Toimenpiteet!$C$34),1)*(1+N$30)*_xlfn.BINOM.INV(1,(1-(Satokasvi!$H$15*(1+N$44))),H62))</f>
        <v>3142.1468122609131</v>
      </c>
      <c r="BK62" s="35">
        <f ca="1">IF(O$11="x",0,_xlfn.NORM.INV(I62,Satokasvi!$H$8,Satokasvi!$I$8)*IF(COUNTIF($H$12:O$12,"x")&gt;0,(1+$C$6),1)*IF(COUNTIF($H$13:O$13,"x")&gt;0,(1+$C$30),1)*IF(O$8="x",(1+Toimenpiteet!$C$7),1)*IF(O$9="x",(1+Toimenpiteet!$C$34),1)*(1+O$30)*_xlfn.BINOM.INV(1,(1-(Satokasvi!$H$15*(1+O$44))),I62))</f>
        <v>3103.1634730527157</v>
      </c>
      <c r="BL62" s="35">
        <f ca="1">IF(P$11="x",0,_xlfn.NORM.INV(J62,Satokasvi!$H$8,Satokasvi!$I$8)*IF(COUNTIF($H$12:P$12,"x")&gt;0,(1+$C$6),1)*IF(COUNTIF($H$13:P$13,"x")&gt;0,(1+$C$30),1)*IF(P$8="x",(1+Toimenpiteet!$C$7),1)*IF(P$9="x",(1+Toimenpiteet!$C$34),1)*(1+P$30)*_xlfn.BINOM.INV(1,(1-(Satokasvi!$H$15*(1+P$44))),J62))</f>
        <v>2893.2929084295479</v>
      </c>
      <c r="BM62" s="35">
        <f ca="1">IF(Q$11="x",0,_xlfn.NORM.INV(K62,Satokasvi!$H$8,Satokasvi!$I$8)*IF(COUNTIF($H$12:Q$12,"x")&gt;0,(1+$C$6),1)*IF(COUNTIF($H$13:Q$13,"x")&gt;0,(1+$C$30),1)*IF(Q$8="x",(1+Toimenpiteet!$C$7),1)*IF(Q$9="x",(1+Toimenpiteet!$C$34),1)*(1+Q$30)*_xlfn.BINOM.INV(1,(1-(Satokasvi!$H$15*(1+Q$44))),K62))</f>
        <v>3259.1500098574484</v>
      </c>
      <c r="BN62" s="35">
        <f ca="1">IF(R$11="x",0,_xlfn.NORM.INV(L62,Satokasvi!$H$8,Satokasvi!$I$8)*IF(COUNTIF($H$12:R$12,"x")&gt;0,(1+$C$6),1)*IF(COUNTIF($H$13:R$13,"x")&gt;0,(1+$C$30),1)*IF(R$8="x",(1+Toimenpiteet!$C$7),1)*IF(R$9="x",(1+Toimenpiteet!$C$34),1)*(1+R$30)*_xlfn.BINOM.INV(1,(1-(Satokasvi!$H$15*(1+R$44))),L62))</f>
        <v>2835.0701677526508</v>
      </c>
      <c r="BO62" s="35">
        <f ca="1">IF(S$11="x",0,_xlfn.NORM.INV(M62,Satokasvi!$H$8,Satokasvi!$I$8)*IF(COUNTIF($H$12:S$12,"x")&gt;0,(1+$C$6),1)*IF(COUNTIF($H$13:S$13,"x")&gt;0,(1+$C$30),1)*IF(S$8="x",(1+Toimenpiteet!$C$7),1)*IF(S$9="x",(1+Toimenpiteet!$C$34),1)*(1+S$30)*_xlfn.BINOM.INV(1,(1-(Satokasvi!$H$15*(1+S$44))),M62))</f>
        <v>2561.1209965553721</v>
      </c>
      <c r="BP62" s="35">
        <f ca="1">IF(T$11="x",0,_xlfn.NORM.INV(N62,Satokasvi!$H$8,Satokasvi!$I$8)*IF(COUNTIF($H$12:T$12,"x")&gt;0,(1+$C$6),1)*IF(COUNTIF($H$13:T$13,"x")&gt;0,(1+$C$30),1)*IF(T$8="x",(1+Toimenpiteet!$C$7),1)*IF(T$9="x",(1+Toimenpiteet!$C$34),1)*(1+T$30)*_xlfn.BINOM.INV(1,(1-(Satokasvi!$H$15*(1+T$44))),N62))</f>
        <v>2826.7420736857193</v>
      </c>
      <c r="BQ62" s="35">
        <f ca="1">IF(U$11="x",0,_xlfn.NORM.INV(O62,Satokasvi!$H$8,Satokasvi!$I$8)*IF(COUNTIF($H$12:U$12,"x")&gt;0,(1+$C$6),1)*IF(COUNTIF($H$13:U$13,"x")&gt;0,(1+$C$30),1)*IF(U$8="x",(1+Toimenpiteet!$C$7),1)*IF(U$9="x",(1+Toimenpiteet!$C$34),1)*(1+U$30)*_xlfn.BINOM.INV(1,(1-(Satokasvi!$H$15*(1+U$44))),O62))</f>
        <v>2598.9549770293938</v>
      </c>
      <c r="BR62" s="35">
        <f ca="1">IF(V$11="x",0,_xlfn.NORM.INV(P62,Satokasvi!$H$8,Satokasvi!$I$8)*IF(COUNTIF($H$12:V$12,"x")&gt;0,(1+$C$6),1)*IF(COUNTIF($H$13:V$13,"x")&gt;0,(1+$C$30),1)*IF(V$8="x",(1+Toimenpiteet!$C$7),1)*IF(V$9="x",(1+Toimenpiteet!$C$34),1)*(1+V$30)*_xlfn.BINOM.INV(1,(1-(Satokasvi!$H$15*(1+V$44))),P62))</f>
        <v>0</v>
      </c>
      <c r="BS62" s="35">
        <f ca="1">IF(W$11="x",0,_xlfn.NORM.INV(Q62,Satokasvi!$H$8,Satokasvi!$I$8)*IF(COUNTIF($H$12:W$12,"x")&gt;0,(1+$C$6),1)*IF(COUNTIF($H$13:W$13,"x")&gt;0,(1+$C$30),1)*IF(W$8="x",(1+Toimenpiteet!$C$7),1)*IF(W$9="x",(1+Toimenpiteet!$C$34),1)*(1+W$30)*_xlfn.BINOM.INV(1,(1-(Satokasvi!$H$15*(1+W$44))),Q62))</f>
        <v>3024.5601418600522</v>
      </c>
      <c r="BT62" s="35">
        <f ca="1">IF(X$11="x",0,_xlfn.NORM.INV(R62,Satokasvi!$H$8,Satokasvi!$I$8)*IF(COUNTIF($H$12:X$12,"x")&gt;0,(1+$C$6),1)*IF(COUNTIF($H$13:X$13,"x")&gt;0,(1+$C$30),1)*IF(X$8="x",(1+Toimenpiteet!$C$7),1)*IF(X$9="x",(1+Toimenpiteet!$C$34),1)*(1+X$30)*_xlfn.BINOM.INV(1,(1-(Satokasvi!$H$15*(1+X$44))),R62))</f>
        <v>3038.8581784716284</v>
      </c>
      <c r="BU62" s="35">
        <f ca="1">IF(Y$11="x",0,_xlfn.NORM.INV(S62,Satokasvi!$H$8,Satokasvi!$I$8)*IF(COUNTIF($H$12:Y$12,"x")&gt;0,(1+$C$6),1)*IF(COUNTIF($H$13:Y$13,"x")&gt;0,(1+$C$30),1)*IF(Y$8="x",(1+Toimenpiteet!$C$7),1)*IF(Y$9="x",(1+Toimenpiteet!$C$34),1)*(1+Y$30)*_xlfn.BINOM.INV(1,(1-(Satokasvi!$H$15*(1+Y$44))),S62))</f>
        <v>2814.2455554036783</v>
      </c>
      <c r="BV62" s="35">
        <f ca="1">IF(Z$11="x",0,_xlfn.NORM.INV(T62,Satokasvi!$H$8,Satokasvi!$I$8)*IF(COUNTIF($H$12:Z$12,"x")&gt;0,(1+$C$6),1)*IF(COUNTIF($H$13:Z$13,"x")&gt;0,(1+$C$30),1)*IF(Z$8="x",(1+Toimenpiteet!$C$7),1)*IF(Z$9="x",(1+Toimenpiteet!$C$34),1)*(1+Z$30)*_xlfn.BINOM.INV(1,(1-(Satokasvi!$H$15*(1+Z$44))),T62))</f>
        <v>3477.3706085728945</v>
      </c>
      <c r="BW62" s="35">
        <f ca="1">IF(AA$11="x",0,_xlfn.NORM.INV(U62,Satokasvi!$H$8,Satokasvi!$I$8)*IF(COUNTIF($H$12:AA$12,"x")&gt;0,(1+$C$6),1)*IF(COUNTIF($H$13:AA$13,"x")&gt;0,(1+$C$30),1)*IF(AA$8="x",(1+Toimenpiteet!$C$7),1)*IF(AA$9="x",(1+Toimenpiteet!$C$34),1)*(1+AA$30)*_xlfn.BINOM.INV(1,(1-(Satokasvi!$H$15*(1+AA$44))),U62))</f>
        <v>2576.7581853019719</v>
      </c>
      <c r="BX62" s="35">
        <f ca="1">IF(AB$11="x",0,_xlfn.NORM.INV(V62,Satokasvi!$H$8,Satokasvi!$I$8)*IF(COUNTIF($H$12:AB$12,"x")&gt;0,(1+$C$6),1)*IF(COUNTIF($H$13:AB$13,"x")&gt;0,(1+$C$30),1)*IF(AB$8="x",(1+Toimenpiteet!$C$7),1)*IF(AB$9="x",(1+Toimenpiteet!$C$34),1)*(1+AB$30)*_xlfn.BINOM.INV(1,(1-(Satokasvi!$H$15*(1+AB$44))),V62))</f>
        <v>2651.7946185467072</v>
      </c>
      <c r="BY62" s="35">
        <f ca="1">IF(AC$11="x",0,_xlfn.NORM.INV(W62,Satokasvi!$H$8,Satokasvi!$I$8)*IF(COUNTIF($H$12:AC$12,"x")&gt;0,(1+$C$6),1)*IF(COUNTIF($H$13:AC$13,"x")&gt;0,(1+$C$30),1)*IF(AC$8="x",(1+Toimenpiteet!$C$7),1)*IF(AC$9="x",(1+Toimenpiteet!$C$34),1)*(1+AC$30)*_xlfn.BINOM.INV(1,(1-(Satokasvi!$H$15*(1+AC$44))),W62))</f>
        <v>0</v>
      </c>
      <c r="BZ62" s="35">
        <f ca="1">IF(AD$11="x",0,_xlfn.NORM.INV(X62,Satokasvi!$H$8,Satokasvi!$I$8)*IF(COUNTIF($H$12:AD$12,"x")&gt;0,(1+$C$6),1)*IF(COUNTIF($H$13:AD$13,"x")&gt;0,(1+$C$30),1)*IF(AD$8="x",(1+Toimenpiteet!$C$7),1)*IF(AD$9="x",(1+Toimenpiteet!$C$34),1)*(1+AD$30)*_xlfn.BINOM.INV(1,(1-(Satokasvi!$H$15*(1+AD$44))),X62))</f>
        <v>2894.4943985034356</v>
      </c>
      <c r="CA62" s="35">
        <f ca="1">IF(AE$11="x",0,_xlfn.NORM.INV(Y62,Satokasvi!$H$8,Satokasvi!$I$8)*IF(COUNTIF($H$12:AE$12,"x")&gt;0,(1+$C$6),1)*IF(COUNTIF($H$13:AE$13,"x")&gt;0,(1+$C$30),1)*IF(AE$8="x",(1+Toimenpiteet!$C$7),1)*IF(AE$9="x",(1+Toimenpiteet!$C$34),1)*(1+AE$30)*_xlfn.BINOM.INV(1,(1-(Satokasvi!$H$15*(1+AE$44))),Y62))</f>
        <v>3254.3185498011367</v>
      </c>
      <c r="CB62" s="35">
        <f ca="1">IF(AF$11="x",0,_xlfn.NORM.INV(Z62,Satokasvi!$H$8,Satokasvi!$I$8)*IF(COUNTIF($H$12:AF$12,"x")&gt;0,(1+$C$6),1)*IF(COUNTIF($H$13:AF$13,"x")&gt;0,(1+$C$30),1)*IF(AF$8="x",(1+Toimenpiteet!$C$7),1)*IF(AF$9="x",(1+Toimenpiteet!$C$34),1)*(1+AF$30)*_xlfn.BINOM.INV(1,(1-(Satokasvi!$H$15*(1+AF$44))),Z62))</f>
        <v>3225.6538746420742</v>
      </c>
      <c r="CD62" s="37">
        <f ca="1">_xlfn.NORM.INV(RAND(),Satokasvi!$H$13,Satokasvi!$I$13)</f>
        <v>216.05444341724419</v>
      </c>
      <c r="CE62" s="37">
        <f ca="1">_xlfn.NORM.INV(RAND(),Satokasvi!$H$13,Satokasvi!$I$13)</f>
        <v>252.92553249371224</v>
      </c>
      <c r="CF62" s="37">
        <f ca="1">_xlfn.NORM.INV(RAND(),Satokasvi!$H$13,Satokasvi!$I$13)</f>
        <v>244.14442289397434</v>
      </c>
      <c r="CG62" s="37">
        <f ca="1">_xlfn.NORM.INV(RAND(),Satokasvi!$H$13,Satokasvi!$I$13)</f>
        <v>199.42415694716405</v>
      </c>
      <c r="CH62" s="37">
        <f ca="1">_xlfn.NORM.INV(RAND(),Satokasvi!$H$13,Satokasvi!$I$13)</f>
        <v>165.49656530775863</v>
      </c>
      <c r="CI62" s="37">
        <f ca="1">_xlfn.NORM.INV(RAND(),Satokasvi!$H$13,Satokasvi!$I$13)</f>
        <v>217.28024440333044</v>
      </c>
      <c r="CJ62" s="37">
        <f ca="1">_xlfn.NORM.INV(RAND(),Satokasvi!$H$13,Satokasvi!$I$13)</f>
        <v>218.43866245025637</v>
      </c>
      <c r="CK62" s="37">
        <f ca="1">_xlfn.NORM.INV(RAND(),Satokasvi!$H$13,Satokasvi!$I$13)</f>
        <v>208.57035489047445</v>
      </c>
      <c r="CL62" s="37">
        <f ca="1">_xlfn.NORM.INV(RAND(),Satokasvi!$H$13,Satokasvi!$I$13)</f>
        <v>282.32304061655663</v>
      </c>
      <c r="CM62" s="37">
        <f ca="1">_xlfn.NORM.INV(RAND(),Satokasvi!$H$13,Satokasvi!$I$13)</f>
        <v>241.42477120475135</v>
      </c>
      <c r="CN62" s="37">
        <f ca="1">_xlfn.NORM.INV(RAND(),Satokasvi!$H$13,Satokasvi!$I$13)</f>
        <v>302.17162524460173</v>
      </c>
      <c r="CO62" s="37">
        <f ca="1">_xlfn.NORM.INV(RAND(),Satokasvi!$H$13,Satokasvi!$I$13)</f>
        <v>276.95926120569504</v>
      </c>
      <c r="CP62" s="37">
        <f ca="1">_xlfn.NORM.INV(RAND(),Satokasvi!$H$13,Satokasvi!$I$13)</f>
        <v>263.46955671006947</v>
      </c>
      <c r="CQ62" s="37">
        <f ca="1">_xlfn.NORM.INV(RAND(),Satokasvi!$H$13,Satokasvi!$I$13)</f>
        <v>125.3604087254278</v>
      </c>
      <c r="CR62" s="37">
        <f ca="1">_xlfn.NORM.INV(RAND(),Satokasvi!$H$13,Satokasvi!$I$13)</f>
        <v>265.18883560427992</v>
      </c>
      <c r="CS62" s="37">
        <f ca="1">_xlfn.NORM.INV(RAND(),Satokasvi!$H$13,Satokasvi!$I$13)</f>
        <v>149.88259844720594</v>
      </c>
      <c r="CT62" s="37">
        <f ca="1">_xlfn.NORM.INV(RAND(),Satokasvi!$H$13,Satokasvi!$I$13)</f>
        <v>61.576237274780539</v>
      </c>
      <c r="CU62" s="37">
        <f ca="1">_xlfn.NORM.INV(RAND(),Satokasvi!$H$13,Satokasvi!$I$13)</f>
        <v>183.83202993319742</v>
      </c>
      <c r="CV62" s="37">
        <f ca="1">_xlfn.NORM.INV(RAND(),Satokasvi!$H$13,Satokasvi!$I$13)</f>
        <v>219.97939609163538</v>
      </c>
      <c r="CW62" s="37">
        <f ca="1">_xlfn.NORM.INV(RAND(),Satokasvi!$H$13,Satokasvi!$I$13)</f>
        <v>165.54952480568551</v>
      </c>
      <c r="CX62" s="37">
        <f ca="1">_xlfn.NORM.INV(RAND(),Satokasvi!$H$13,Satokasvi!$I$13)</f>
        <v>211.27486886613525</v>
      </c>
      <c r="CY62" s="37">
        <f ca="1">_xlfn.NORM.INV(RAND(),Satokasvi!$H$13,Satokasvi!$I$13)</f>
        <v>253.89632855989689</v>
      </c>
      <c r="CZ62" s="37">
        <f ca="1">_xlfn.NORM.INV(RAND(),Satokasvi!$H$13,Satokasvi!$I$13)</f>
        <v>262.75383009493362</v>
      </c>
      <c r="DA62" s="37">
        <f ca="1">_xlfn.NORM.INV(RAND(),Satokasvi!$H$13,Satokasvi!$I$13)</f>
        <v>184.28560173646383</v>
      </c>
      <c r="DB62" s="37">
        <f ca="1">_xlfn.NORM.INV(RAND(),Satokasvi!$H$13,Satokasvi!$I$13)</f>
        <v>137.2438632613439</v>
      </c>
      <c r="DD62" s="37">
        <f ca="1">IF(H$11="x",Toimenpiteet!$E$115,AC62*CD62/1000+(Satokasvi!$E$28-Satokasvi!$E$7)+IF(H$8="x",Toimenpiteet!$E$29,0)+IF(H$9="x",Toimenpiteet!$E$60,0)+IF(H$10="x",Toimenpiteet!$E$88,0))/(1+$H$15)^DD$59</f>
        <v>-257.28155339805824</v>
      </c>
      <c r="DE62" s="37">
        <f ca="1">IF(I$11="x",Toimenpiteet!$E$115,AD62*CE62/1000+(Satokasvi!$E$28-Satokasvi!$E$7)+IF(I$8="x",Toimenpiteet!$E$29,0)+IF(I$9="x",Toimenpiteet!$E$60,0)+IF(I$10="x",Toimenpiteet!$E$88,0))/(1+$H$15)^DE$59</f>
        <v>366.71421225838992</v>
      </c>
      <c r="DF62" s="37">
        <f ca="1">IF(J$11="x",Toimenpiteet!$E$115,AE62*CF62/1000+(Satokasvi!$E$28-Satokasvi!$E$7)+IF(J$8="x",Toimenpiteet!$E$29,0)+IF(J$9="x",Toimenpiteet!$E$60,0)+IF(J$10="x",Toimenpiteet!$E$88,0))/(1+$H$15)^DF$59</f>
        <v>357.07217419609714</v>
      </c>
      <c r="DG62" s="37">
        <f ca="1">IF(K$11="x",Toimenpiteet!$E$115,AF62*CG62/1000+(Satokasvi!$E$28-Satokasvi!$E$7)+IF(K$8="x",Toimenpiteet!$E$29,0)+IF(K$9="x",Toimenpiteet!$E$60,0)+IF(K$10="x",Toimenpiteet!$E$88,0))/(1+$H$15)^DG$59</f>
        <v>208.7127172480115</v>
      </c>
      <c r="DH62" s="37">
        <f ca="1">IF(L$11="x",Toimenpiteet!$E$115,AG62*CH62/1000+(Satokasvi!$E$28-Satokasvi!$E$7)+IF(L$8="x",Toimenpiteet!$E$29,0)+IF(L$9="x",Toimenpiteet!$E$60,0)+IF(L$10="x",Toimenpiteet!$E$88,0))/(1+$H$15)^DH$59</f>
        <v>127.77615605929456</v>
      </c>
      <c r="DI62" s="37">
        <f ca="1">IF(M$11="x",Toimenpiteet!$E$115,AH62*CI62/1000+(Satokasvi!$E$28-Satokasvi!$E$7)+IF(M$8="x",Toimenpiteet!$E$29,0)+IF(M$9="x",Toimenpiteet!$E$60,0)+IF(M$10="x",Toimenpiteet!$E$88,0))/(1+$H$15)^DI$59</f>
        <v>252.8240861096414</v>
      </c>
      <c r="DJ62" s="37">
        <f ca="1">IF(N$11="x",Toimenpiteet!$E$115,AI62*CJ62/1000+(Satokasvi!$E$28-Satokasvi!$E$7)+IF(N$8="x",Toimenpiteet!$E$29,0)+IF(N$9="x",Toimenpiteet!$E$60,0)+IF(N$10="x",Toimenpiteet!$E$88,0))/(1+$H$15)^DJ$59</f>
        <v>249.59629143578582</v>
      </c>
      <c r="DK62" s="37">
        <f ca="1">IF(O$11="x",Toimenpiteet!$E$115,AJ62*CK62/1000+(Satokasvi!$E$28-Satokasvi!$E$7)+IF(O$8="x",Toimenpiteet!$E$29,0)+IF(O$9="x",Toimenpiteet!$E$60,0)+IF(O$10="x",Toimenpiteet!$E$88,0))/(1+$H$15)^DK$59</f>
        <v>216.57962488947146</v>
      </c>
      <c r="DL62" s="37">
        <f ca="1">IF(P$11="x",Toimenpiteet!$E$115,AK62*CL62/1000+(Satokasvi!$E$28-Satokasvi!$E$7)+IF(P$8="x",Toimenpiteet!$E$29,0)+IF(P$9="x",Toimenpiteet!$E$60,0)+IF(P$10="x",Toimenpiteet!$E$88,0))/(1+$H$15)^DL$59</f>
        <v>318.60151217888745</v>
      </c>
      <c r="DM62" s="37">
        <f ca="1">IF(Q$11="x",Toimenpiteet!$E$115,AL62*CM62/1000+(Satokasvi!$E$28-Satokasvi!$E$7)+IF(Q$8="x",Toimenpiteet!$E$29,0)+IF(Q$9="x",Toimenpiteet!$E$60,0)+IF(Q$10="x",Toimenpiteet!$E$88,0))/(1+$H$15)^DM$59</f>
        <v>290.717210694691</v>
      </c>
      <c r="DN62" s="37">
        <f ca="1">IF(R$11="x",Toimenpiteet!$E$115,AM62*CN62/1000+(Satokasvi!$E$28-Satokasvi!$E$7)+IF(R$8="x",Toimenpiteet!$E$29,0)+IF(R$9="x",Toimenpiteet!$E$60,0)+IF(R$10="x",Toimenpiteet!$E$88,0))/(1+$H$15)^DN$59</f>
        <v>324.29356270940008</v>
      </c>
      <c r="DO62" s="37">
        <f ca="1">IF(S$11="x",Toimenpiteet!$E$115,AN62*CO62/1000+(Satokasvi!$E$28-Satokasvi!$E$7)+IF(S$8="x",Toimenpiteet!$E$29,0)+IF(S$9="x",Toimenpiteet!$E$60,0)+IF(S$10="x",Toimenpiteet!$E$88,0))/(1+$H$15)^DO$59</f>
        <v>-185.86566825113789</v>
      </c>
      <c r="DP62" s="37">
        <f ca="1">IF(T$11="x",Toimenpiteet!$E$115,AO62*CP62/1000+(Satokasvi!$E$28-Satokasvi!$E$7)+IF(T$8="x",Toimenpiteet!$E$29,0)+IF(T$9="x",Toimenpiteet!$E$60,0)+IF(T$10="x",Toimenpiteet!$E$88,0))/(1+$H$15)^DP$59</f>
        <v>242.16926787732353</v>
      </c>
      <c r="DQ62" s="37">
        <f ca="1">IF(U$11="x",Toimenpiteet!$E$115,AP62*CQ62/1000+(Satokasvi!$E$28-Satokasvi!$E$7)+IF(U$8="x",Toimenpiteet!$E$29,0)+IF(U$9="x",Toimenpiteet!$E$60,0)+IF(U$10="x",Toimenpiteet!$E$88,0))/(1+$H$15)^DQ$59</f>
        <v>-175.19621854193412</v>
      </c>
      <c r="DR62" s="37">
        <f ca="1">IF(V$11="x",Toimenpiteet!$E$115,AQ62*CR62/1000+(Satokasvi!$E$28-Satokasvi!$E$7)+IF(V$8="x",Toimenpiteet!$E$29,0)+IF(V$9="x",Toimenpiteet!$E$60,0)+IF(V$10="x",Toimenpiteet!$E$88,0))/(1+$H$15)^DR$59</f>
        <v>-170.09341606013018</v>
      </c>
      <c r="DS62" s="37">
        <f ca="1">IF(W$11="x",Toimenpiteet!$E$115,AR62*CS62/1000+(Satokasvi!$E$28-Satokasvi!$E$7)+IF(W$8="x",Toimenpiteet!$E$29,0)+IF(W$9="x",Toimenpiteet!$E$60,0)+IF(W$10="x",Toimenpiteet!$E$88,0))/(1+$H$15)^DS$59</f>
        <v>70.277097586478178</v>
      </c>
      <c r="DT62" s="37">
        <f ca="1">IF(X$11="x",Toimenpiteet!$E$115,AS62*CT62/1000+(Satokasvi!$E$28-Satokasvi!$E$7)+IF(X$8="x",Toimenpiteet!$E$29,0)+IF(X$9="x",Toimenpiteet!$E$60,0)+IF(X$10="x",Toimenpiteet!$E$88,0))/(1+$H$15)^DT$59</f>
        <v>-65.986394834903834</v>
      </c>
      <c r="DU62" s="37">
        <f ca="1">IF(Y$11="x",Toimenpiteet!$E$115,AT62*CU62/1000+(Satokasvi!$E$28-Satokasvi!$E$7)+IF(Y$8="x",Toimenpiteet!$E$29,0)+IF(Y$9="x",Toimenpiteet!$E$60,0)+IF(Y$10="x",Toimenpiteet!$E$88,0))/(1+$H$15)^DU$59</f>
        <v>97.580181818890836</v>
      </c>
      <c r="DV62" s="37">
        <f ca="1">IF(Z$11="x",Toimenpiteet!$E$115,AU62*CV62/1000+(Satokasvi!$E$28-Satokasvi!$E$7)+IF(Z$8="x",Toimenpiteet!$E$29,0)+IF(Z$9="x",Toimenpiteet!$E$60,0)+IF(Z$10="x",Toimenpiteet!$E$88,0))/(1+$H$15)^DV$59</f>
        <v>212.40772911141275</v>
      </c>
      <c r="DW62" s="37">
        <f ca="1">IF(AA$11="x",Toimenpiteet!$E$115,AV62*CW62/1000+(Satokasvi!$E$28-Satokasvi!$E$7)+IF(AA$8="x",Toimenpiteet!$E$29,0)+IF(AA$9="x",Toimenpiteet!$E$60,0)+IF(AA$10="x",Toimenpiteet!$E$88,0))/(1+$H$15)^DW$59</f>
        <v>-146.72407485937876</v>
      </c>
      <c r="DX62" s="37">
        <f ca="1">IF(AB$11="x",Toimenpiteet!$E$115,AW62*CX62/1000+(Satokasvi!$E$28-Satokasvi!$E$7)+IF(AB$8="x",Toimenpiteet!$E$29,0)+IF(AB$9="x",Toimenpiteet!$E$60,0)+IF(AB$10="x",Toimenpiteet!$E$88,0))/(1+$H$15)^DX$59</f>
        <v>-142.45055811590174</v>
      </c>
      <c r="DY62" s="37">
        <f ca="1">IF(AC$11="x",Toimenpiteet!$E$115,AX62*CY62/1000+(Satokasvi!$E$28-Satokasvi!$E$7)+IF(AC$8="x",Toimenpiteet!$E$29,0)+IF(AC$9="x",Toimenpiteet!$E$60,0)+IF(AC$10="x",Toimenpiteet!$E$88,0))/(1+$H$15)^DY$59</f>
        <v>-138.30151273388518</v>
      </c>
      <c r="DZ62" s="37">
        <f ca="1">IF(AD$11="x",Toimenpiteet!$E$115,AY62*CZ62/1000+(Satokasvi!$E$28-Satokasvi!$E$7)+IF(AD$8="x",Toimenpiteet!$E$29,0)+IF(AD$9="x",Toimenpiteet!$E$60,0)+IF(AD$10="x",Toimenpiteet!$E$88,0))/(1+$H$15)^DZ$59</f>
        <v>186.85925635899335</v>
      </c>
      <c r="EA62" s="37">
        <f ca="1">IF(AE$11="x",Toimenpiteet!$E$115,AZ62*DA62/1000+(Satokasvi!$E$28-Satokasvi!$E$7)+IF(AE$8="x",Toimenpiteet!$E$29,0)+IF(AE$9="x",Toimenpiteet!$E$60,0)+IF(AE$10="x",Toimenpiteet!$E$88,0))/(1+$H$15)^EA$59</f>
        <v>115.49130467636253</v>
      </c>
      <c r="EB62" s="37">
        <f ca="1">IF(AF$11="x",Toimenpiteet!$E$115,BA62*DB62/1000+(Satokasvi!$E$28-Satokasvi!$E$7)+IF(AF$8="x",Toimenpiteet!$E$29,0)+IF(AF$9="x",Toimenpiteet!$E$60,0)+IF(AF$10="x",Toimenpiteet!$E$88,0))/(1+$H$15)^EB$59</f>
        <v>49.631656065994299</v>
      </c>
      <c r="ED62" s="37">
        <f ca="1">IF(H$11="x",Toimenpiteet!$E$115,BD62*CD62/1000+(Satokasvi!$E$28-Satokasvi!$E$7)+IF(H$8="x",Toimenpiteet!$E$29,0)+IF(H$9="x",Toimenpiteet!$E$60,0)+IF(H$10="x",Toimenpiteet!$E$88,0))/(1+$H$15)^ED$59</f>
        <v>300.80536014542309</v>
      </c>
      <c r="EE62" s="37">
        <f ca="1">IF(I$11="x",Toimenpiteet!$E$115,BE62*CE62/1000+(Satokasvi!$E$28-Satokasvi!$E$7)+IF(I$8="x",Toimenpiteet!$E$29,0)+IF(I$9="x",Toimenpiteet!$E$60,0)+IF(I$10="x",Toimenpiteet!$E$88,0))/(1+$H$15)^EE$59</f>
        <v>490.01463789415681</v>
      </c>
      <c r="EF62" s="37">
        <f ca="1">IF(J$11="x",Toimenpiteet!$E$115,BF62*CF62/1000+(Satokasvi!$E$28-Satokasvi!$E$7)+IF(J$8="x",Toimenpiteet!$E$29,0)+IF(J$9="x",Toimenpiteet!$E$60,0)+IF(J$10="x",Toimenpiteet!$E$88,0))/(1+$H$15)^EF$59</f>
        <v>476.98911698103399</v>
      </c>
      <c r="EG62" s="37">
        <f ca="1">IF(K$11="x",Toimenpiteet!$E$115,BG62*CG62/1000+(Satokasvi!$E$28-Satokasvi!$E$7)+IF(K$8="x",Toimenpiteet!$E$29,0)+IF(K$9="x",Toimenpiteet!$E$60,0)+IF(K$10="x",Toimenpiteet!$E$88,0))/(1+$H$15)^EG$59</f>
        <v>297.5450742371454</v>
      </c>
      <c r="EH62" s="37">
        <f ca="1">IF(L$11="x",Toimenpiteet!$E$115,BH62*CH62/1000+(Satokasvi!$E$28-Satokasvi!$E$7)+IF(L$8="x",Toimenpiteet!$E$29,0)+IF(L$9="x",Toimenpiteet!$E$60,0)+IF(L$10="x",Toimenpiteet!$E$88,0))/(1+$H$15)^EH$59</f>
        <v>199.04965284351414</v>
      </c>
      <c r="EI62" s="37">
        <f ca="1">IF(M$11="x",Toimenpiteet!$E$115,BI62*CI62/1000+(Satokasvi!$E$28-Satokasvi!$E$7)+IF(M$8="x",Toimenpiteet!$E$29,0)+IF(M$9="x",Toimenpiteet!$E$60,0)+IF(M$10="x",Toimenpiteet!$E$88,0))/(1+$H$15)^EI$59</f>
        <v>347.77556893580345</v>
      </c>
      <c r="EJ62" s="37">
        <f ca="1">IF(N$11="x",Toimenpiteet!$E$115,BJ62*CJ62/1000+(Satokasvi!$E$28-Satokasvi!$E$7)+IF(N$8="x",Toimenpiteet!$E$29,0)+IF(N$9="x",Toimenpiteet!$E$60,0)+IF(N$10="x",Toimenpiteet!$E$88,0))/(1+$H$15)^EJ$59</f>
        <v>342.60939982414067</v>
      </c>
      <c r="EK62" s="37">
        <f ca="1">IF(O$11="x",Toimenpiteet!$E$115,BK62*CK62/1000+(Satokasvi!$E$28-Satokasvi!$E$7)+IF(O$8="x",Toimenpiteet!$E$29,0)+IF(O$9="x",Toimenpiteet!$E$60,0)+IF(O$10="x",Toimenpiteet!$E$88,0))/(1+$H$15)^EK$59</f>
        <v>301.73423928600437</v>
      </c>
      <c r="EL62" s="37">
        <f ca="1">IF(P$11="x",Toimenpiteet!$E$115,BL62*CL62/1000+(Satokasvi!$E$28-Satokasvi!$E$7)+IF(P$8="x",Toimenpiteet!$E$29,0)+IF(P$9="x",Toimenpiteet!$E$60,0)+IF(P$10="x",Toimenpiteet!$E$88,0))/(1+$H$15)^EL$59</f>
        <v>422.94190142887715</v>
      </c>
      <c r="EM62" s="37">
        <f ca="1">IF(Q$11="x",Toimenpiteet!$E$115,BM62*CM62/1000+(Satokasvi!$E$28-Satokasvi!$E$7)+IF(Q$8="x",Toimenpiteet!$E$29,0)+IF(Q$9="x",Toimenpiteet!$E$60,0)+IF(Q$10="x",Toimenpiteet!$E$88,0))/(1+$H$15)^EM$59</f>
        <v>388.2976303231556</v>
      </c>
      <c r="EN62" s="37">
        <f ca="1">IF(R$11="x",Toimenpiteet!$E$115,BN62*CN62/1000+(Satokasvi!$E$28-Satokasvi!$E$7)+IF(R$8="x",Toimenpiteet!$E$29,0)+IF(R$9="x",Toimenpiteet!$E$60,0)+IF(R$10="x",Toimenpiteet!$E$88,0))/(1+$H$15)^EN$59</f>
        <v>427.44060291101448</v>
      </c>
      <c r="EO62" s="37">
        <f ca="1">IF(S$11="x",Toimenpiteet!$E$115,BO62*CO62/1000+(Satokasvi!$E$28-Satokasvi!$E$7)+IF(S$8="x",Toimenpiteet!$E$29,0)+IF(S$9="x",Toimenpiteet!$E$60,0)+IF(S$10="x",Toimenpiteet!$E$88,0))/(1+$H$15)^EO$59</f>
        <v>311.64144223876889</v>
      </c>
      <c r="EP62" s="37">
        <f ca="1">IF(T$11="x",Toimenpiteet!$E$115,BP62*CP62/1000+(Satokasvi!$E$28-Satokasvi!$E$7)+IF(T$8="x",Toimenpiteet!$E$29,0)+IF(T$9="x",Toimenpiteet!$E$60,0)+IF(T$10="x",Toimenpiteet!$E$88,0))/(1+$H$15)^EP$59</f>
        <v>326.69354247242677</v>
      </c>
      <c r="EQ62" s="37">
        <f ca="1">IF(U$11="x",Toimenpiteet!$E$115,BQ62*CQ62/1000+(Satokasvi!$E$28-Satokasvi!$E$7)+IF(U$8="x",Toimenpiteet!$E$29,0)+IF(U$9="x",Toimenpiteet!$E$60,0)+IF(U$10="x",Toimenpiteet!$E$88,0))/(1+$H$15)^EQ$59</f>
        <v>40.199967764037396</v>
      </c>
      <c r="ER62" s="37">
        <f ca="1">IF(V$11="x",Toimenpiteet!$E$115,BR62*CR62/1000+(Satokasvi!$E$28-Satokasvi!$E$7)+IF(V$8="x",Toimenpiteet!$E$29,0)+IF(V$9="x",Toimenpiteet!$E$60,0)+IF(V$10="x",Toimenpiteet!$E$88,0))/(1+$H$15)^ER$59</f>
        <v>-170.09341606013018</v>
      </c>
      <c r="ES62" s="37">
        <f ca="1">IF(W$11="x",Toimenpiteet!$E$115,BS62*CS62/1000+(Satokasvi!$E$28-Satokasvi!$E$7)+IF(W$8="x",Toimenpiteet!$E$29,0)+IF(W$9="x",Toimenpiteet!$E$60,0)+IF(W$10="x",Toimenpiteet!$E$88,0))/(1+$H$15)^ES$59</f>
        <v>117.36036488243985</v>
      </c>
      <c r="ET62" s="37">
        <f ca="1">IF(X$11="x",Toimenpiteet!$E$115,BT62*CT62/1000+(Satokasvi!$E$28-Satokasvi!$E$7)+IF(X$8="x",Toimenpiteet!$E$29,0)+IF(X$9="x",Toimenpiteet!$E$60,0)+IF(X$10="x",Toimenpiteet!$E$88,0))/(1+$H$15)^ET$59</f>
        <v>-47.117802172111745</v>
      </c>
      <c r="EU62" s="37">
        <f ca="1">IF(Y$11="x",Toimenpiteet!$E$115,BU62*CU62/1000+(Satokasvi!$E$28-Satokasvi!$E$7)+IF(Y$8="x",Toimenpiteet!$E$29,0)+IF(Y$9="x",Toimenpiteet!$E$60,0)+IF(Y$10="x",Toimenpiteet!$E$88,0))/(1+$H$15)^EU$59</f>
        <v>148.22813238633196</v>
      </c>
      <c r="EV62" s="37">
        <f ca="1">IF(Z$11="x",Toimenpiteet!$E$115,BV62*CV62/1000+(Satokasvi!$E$28-Satokasvi!$E$7)+IF(Z$8="x",Toimenpiteet!$E$29,0)+IF(Z$9="x",Toimenpiteet!$E$60,0)+IF(Z$10="x",Toimenpiteet!$E$88,0))/(1+$H$15)^EV$59</f>
        <v>285.11443435472734</v>
      </c>
      <c r="EW62" s="37">
        <f ca="1">IF(AA$11="x",Toimenpiteet!$E$115,BW62*CW62/1000+(Satokasvi!$E$28-Satokasvi!$E$7)+IF(AA$8="x",Toimenpiteet!$E$29,0)+IF(AA$9="x",Toimenpiteet!$E$60,0)+IF(AA$10="x",Toimenpiteet!$E$88,0))/(1+$H$15)^EW$59</f>
        <v>89.463533593199443</v>
      </c>
      <c r="EX62" s="37">
        <f ca="1">IF(AB$11="x",Toimenpiteet!$E$115,BX62*CX62/1000+(Satokasvi!$E$28-Satokasvi!$E$7)+IF(AB$8="x",Toimenpiteet!$E$29,0)+IF(AB$9="x",Toimenpiteet!$E$60,0)+IF(AB$10="x",Toimenpiteet!$E$88,0))/(1+$H$15)^EX$59</f>
        <v>158.71548774238227</v>
      </c>
      <c r="EY62" s="37">
        <f ca="1">IF(AC$11="x",Toimenpiteet!$E$115,BY62*CY62/1000+(Satokasvi!$E$28-Satokasvi!$E$7)+IF(AC$8="x",Toimenpiteet!$E$29,0)+IF(AC$9="x",Toimenpiteet!$E$60,0)+IF(AC$10="x",Toimenpiteet!$E$88,0))/(1+$H$15)^EY$59</f>
        <v>-138.30151273388518</v>
      </c>
      <c r="EZ62" s="37">
        <f ca="1">IF(AD$11="x",Toimenpiteet!$E$115,BZ62*CZ62/1000+(Satokasvi!$E$28-Satokasvi!$E$7)+IF(AD$8="x",Toimenpiteet!$E$29,0)+IF(AD$9="x",Toimenpiteet!$E$60,0)+IF(AD$10="x",Toimenpiteet!$E$88,0))/(1+$H$15)^EZ$59</f>
        <v>251.08577029756577</v>
      </c>
      <c r="FA62" s="37">
        <f ca="1">IF(AE$11="x",Toimenpiteet!$E$115,CA62*DA62/1000+(Satokasvi!$E$28-Satokasvi!$E$7)+IF(AE$8="x",Toimenpiteet!$E$29,0)+IF(AE$9="x",Toimenpiteet!$E$60,0)+IF(AE$10="x",Toimenpiteet!$E$88,0))/(1+$H$15)^FA$59</f>
        <v>164.66205363762904</v>
      </c>
      <c r="FB62" s="37">
        <f ca="1">IF(AF$11="x",Toimenpiteet!$E$115,CB62*DB62/1000+(Satokasvi!$E$28-Satokasvi!$E$7)+IF(AF$8="x",Toimenpiteet!$E$29,0)+IF(AF$9="x",Toimenpiteet!$E$60,0)+IF(AF$10="x",Toimenpiteet!$E$88,0))/(1+$H$15)^FB$59</f>
        <v>84.871082450061081</v>
      </c>
      <c r="FD62" s="37">
        <f t="shared" ca="1" si="15"/>
        <v>-257.28155339805824</v>
      </c>
      <c r="FE62" s="37">
        <f t="shared" ref="FE62:FT99" ca="1" si="18">FD62+DE62</f>
        <v>109.43265886033168</v>
      </c>
      <c r="FF62" s="37">
        <f t="shared" ca="1" si="10"/>
        <v>466.50483305642882</v>
      </c>
      <c r="FG62" s="37">
        <f t="shared" ca="1" si="10"/>
        <v>675.21755030444035</v>
      </c>
      <c r="FH62" s="37">
        <f t="shared" ca="1" si="10"/>
        <v>802.99370636373487</v>
      </c>
      <c r="FI62" s="37">
        <f t="shared" ca="1" si="10"/>
        <v>1055.8177924733764</v>
      </c>
      <c r="FJ62" s="37">
        <f t="shared" ca="1" si="10"/>
        <v>1305.4140839091622</v>
      </c>
      <c r="FK62" s="37">
        <f t="shared" ca="1" si="10"/>
        <v>1521.9937087986336</v>
      </c>
      <c r="FL62" s="37">
        <f t="shared" ca="1" si="10"/>
        <v>1840.595220977521</v>
      </c>
      <c r="FM62" s="37">
        <f t="shared" ca="1" si="10"/>
        <v>2131.3124316722119</v>
      </c>
      <c r="FN62" s="37">
        <f t="shared" ca="1" si="10"/>
        <v>2455.6059943816122</v>
      </c>
      <c r="FO62" s="37">
        <f t="shared" ca="1" si="10"/>
        <v>2269.7403261304744</v>
      </c>
      <c r="FP62" s="37">
        <f t="shared" ca="1" si="10"/>
        <v>2511.9095940077978</v>
      </c>
      <c r="FQ62" s="37">
        <f t="shared" ca="1" si="10"/>
        <v>2336.7133754658635</v>
      </c>
      <c r="FR62" s="37">
        <f t="shared" ca="1" si="10"/>
        <v>2166.6199594057334</v>
      </c>
      <c r="FS62" s="37">
        <f t="shared" ca="1" si="10"/>
        <v>2236.8970569922117</v>
      </c>
      <c r="FT62" s="37">
        <f t="shared" ca="1" si="10"/>
        <v>2170.9106621573078</v>
      </c>
      <c r="FU62" s="37">
        <f t="shared" ca="1" si="10"/>
        <v>2268.4908439761984</v>
      </c>
      <c r="FV62" s="37">
        <f t="shared" ca="1" si="10"/>
        <v>2480.8985730876111</v>
      </c>
      <c r="FW62" s="37">
        <f t="shared" ca="1" si="10"/>
        <v>2334.1744982282326</v>
      </c>
      <c r="FX62" s="37">
        <f t="shared" ca="1" si="10"/>
        <v>2191.7239401123306</v>
      </c>
      <c r="FY62" s="37">
        <f t="shared" ca="1" si="10"/>
        <v>2053.4224273784453</v>
      </c>
      <c r="FZ62" s="37">
        <f t="shared" ca="1" si="10"/>
        <v>2240.2816837374385</v>
      </c>
      <c r="GA62" s="37">
        <f t="shared" ca="1" si="10"/>
        <v>2355.7729884138012</v>
      </c>
      <c r="GB62" s="37">
        <f t="shared" ca="1" si="10"/>
        <v>2405.4046444797955</v>
      </c>
      <c r="GC62" s="37"/>
      <c r="GD62" s="37">
        <f t="shared" ca="1" si="16"/>
        <v>300.80536014542309</v>
      </c>
      <c r="GE62" s="37">
        <f t="shared" ca="1" si="17"/>
        <v>790.8199980395799</v>
      </c>
      <c r="GF62" s="37">
        <f t="shared" ca="1" si="11"/>
        <v>1267.8091150206139</v>
      </c>
      <c r="GG62" s="37">
        <f t="shared" ca="1" si="11"/>
        <v>1565.3541892577593</v>
      </c>
      <c r="GH62" s="37">
        <f t="shared" ca="1" si="11"/>
        <v>1764.4038421012735</v>
      </c>
      <c r="GI62" s="37">
        <f t="shared" ca="1" si="11"/>
        <v>2112.179411037077</v>
      </c>
      <c r="GJ62" s="37">
        <f t="shared" ca="1" si="11"/>
        <v>2454.7888108612178</v>
      </c>
      <c r="GK62" s="37">
        <f t="shared" ca="1" si="11"/>
        <v>2756.5230501472224</v>
      </c>
      <c r="GL62" s="37">
        <f t="shared" ca="1" si="11"/>
        <v>3179.4649515760993</v>
      </c>
      <c r="GM62" s="37">
        <f t="shared" ca="1" si="11"/>
        <v>3567.7625818992551</v>
      </c>
      <c r="GN62" s="37">
        <f t="shared" ca="1" si="11"/>
        <v>3995.2031848102697</v>
      </c>
      <c r="GO62" s="37">
        <f t="shared" ca="1" si="11"/>
        <v>4306.8446270490385</v>
      </c>
      <c r="GP62" s="37">
        <f t="shared" ca="1" si="11"/>
        <v>4633.5381695214655</v>
      </c>
      <c r="GQ62" s="37">
        <f t="shared" ca="1" si="11"/>
        <v>4673.7381372855025</v>
      </c>
      <c r="GR62" s="37">
        <f t="shared" ca="1" si="11"/>
        <v>4503.6447212253725</v>
      </c>
      <c r="GS62" s="37">
        <f t="shared" ca="1" si="11"/>
        <v>4621.0050861078125</v>
      </c>
      <c r="GT62" s="37">
        <f t="shared" ca="1" si="11"/>
        <v>4573.8872839357009</v>
      </c>
      <c r="GU62" s="37">
        <f t="shared" ca="1" si="11"/>
        <v>4722.1154163220326</v>
      </c>
      <c r="GV62" s="37">
        <f t="shared" ca="1" si="12"/>
        <v>5007.2298506767602</v>
      </c>
      <c r="GW62" s="37">
        <f t="shared" ca="1" si="12"/>
        <v>5096.69338426996</v>
      </c>
      <c r="GX62" s="37">
        <f t="shared" ca="1" si="12"/>
        <v>5255.4088720123418</v>
      </c>
      <c r="GY62" s="37">
        <f t="shared" ca="1" si="12"/>
        <v>5117.1073592784569</v>
      </c>
      <c r="GZ62" s="37">
        <f t="shared" ca="1" si="12"/>
        <v>5368.1931295760223</v>
      </c>
      <c r="HA62" s="37">
        <f t="shared" ca="1" si="12"/>
        <v>5532.8551832136518</v>
      </c>
      <c r="HB62" s="37">
        <f t="shared" ca="1" si="12"/>
        <v>5617.7262656637131</v>
      </c>
      <c r="HC62" s="37"/>
      <c r="HD62" s="37">
        <f t="shared" si="13"/>
        <v>1500.1</v>
      </c>
      <c r="HE62" s="37">
        <f ca="1">SUM($GD62:GD62)-$HD62-SUM($FD62:FD62)</f>
        <v>-942.01308645651864</v>
      </c>
      <c r="HF62" s="37">
        <f ca="1">SUM($GD62:GE62)-$HD62-SUM($FD62:FE62)</f>
        <v>-260.62574727727031</v>
      </c>
      <c r="HG62" s="37">
        <f ca="1">SUM($GD62:GF62)-$HD62-SUM($FD62:FF62)</f>
        <v>540.67853468691487</v>
      </c>
      <c r="HH62" s="37">
        <f ca="1">SUM($GD62:GG62)-$HD62-SUM($FD62:FG62)</f>
        <v>1430.815173640234</v>
      </c>
      <c r="HI62" s="37">
        <f ca="1">SUM($GD62:GH62)-$HD62-SUM($FD62:FH62)</f>
        <v>2392.2253093777736</v>
      </c>
      <c r="HJ62" s="37">
        <f ca="1">SUM($GD62:GI62)-$HD62-SUM($FD62:FI62)</f>
        <v>3448.5869279414728</v>
      </c>
      <c r="HK62" s="37">
        <f ca="1">SUM($GD62:GJ62)-$HD62-SUM($FD62:FJ62)</f>
        <v>4597.9616548935292</v>
      </c>
      <c r="HL62" s="37">
        <f ca="1">SUM($GD62:GK62)-$HD62-SUM($FD62:FK62)</f>
        <v>5832.490996242117</v>
      </c>
      <c r="HM62" s="37">
        <f ca="1">SUM($GD62:GL62)-$HD62-SUM($FD62:FL62)</f>
        <v>7171.3607268406959</v>
      </c>
      <c r="HN62" s="37">
        <f ca="1">SUM($GD62:GM62)-$HD62-SUM($FD62:FM62)</f>
        <v>8607.8108770677409</v>
      </c>
      <c r="HO62" s="37">
        <f ca="1">SUM($GD62:GN62)-$HD62-SUM($FD62:FN62)</f>
        <v>10147.408067496399</v>
      </c>
      <c r="HP62" s="37">
        <f ca="1">SUM($GD62:GO62)-$HD62-SUM($FD62:FO62)</f>
        <v>12184.512368414962</v>
      </c>
      <c r="HQ62" s="37">
        <f ca="1">SUM($GD62:GP62)-$HD62-SUM($FD62:FP62)</f>
        <v>14306.140943928629</v>
      </c>
      <c r="HR62" s="37">
        <f ca="1">SUM($GD62:GQ62)-$HD62-SUM($FD62:FQ62)</f>
        <v>16643.165705748266</v>
      </c>
      <c r="HS62" s="37">
        <f ca="1">SUM($GD62:GR62)-$HD62-SUM($FD62:FR62)</f>
        <v>18980.190467567903</v>
      </c>
      <c r="HT62" s="37">
        <f ca="1">SUM($GD62:GS62)-$HD62-SUM($FD62:FS62)</f>
        <v>21364.298496683503</v>
      </c>
      <c r="HU62" s="37">
        <f ca="1">SUM($GD62:GT62)-$HD62-SUM($FD62:FT62)</f>
        <v>23767.275118461894</v>
      </c>
      <c r="HV62" s="37">
        <f ca="1">SUM($GD62:GU62)-$HD62-SUM($FD62:FU62)</f>
        <v>26220.899690807732</v>
      </c>
      <c r="HW62" s="37">
        <f ca="1">SUM($GD62:GV62)-$HD62-SUM($FD62:FV62)</f>
        <v>28747.230968396882</v>
      </c>
      <c r="HX62" s="37">
        <f ca="1">SUM($GD62:GW62)-$HD62-SUM($FD62:FW62)</f>
        <v>31509.749854438611</v>
      </c>
      <c r="HY62" s="37">
        <f ca="1">SUM($GD62:GX62)-$HD62-SUM($FD62:FX62)</f>
        <v>34573.434786338614</v>
      </c>
      <c r="HZ62" s="37">
        <f ca="1">SUM($GD62:GY62)-$HD62-SUM($FD62:FY62)</f>
        <v>37637.119718238624</v>
      </c>
      <c r="IA62" s="37">
        <f ca="1">SUM($GD62:GZ62)-$HD62-SUM($FD62:FZ62)</f>
        <v>40765.031164077212</v>
      </c>
      <c r="IB62" s="37">
        <f ca="1">SUM($GD62:HA62)-$HD62-SUM($FD62:GA62)</f>
        <v>43942.113358877068</v>
      </c>
      <c r="IC62" s="37">
        <f ca="1">SUM($GD62:HB62)-$HD62-SUM($FD62:GB62)</f>
        <v>47154.434980060993</v>
      </c>
    </row>
    <row r="63" spans="2:237" x14ac:dyDescent="0.35">
      <c r="B63" s="37">
        <f t="shared" ca="1" si="14"/>
        <v>4.3111705684937274E-3</v>
      </c>
      <c r="C63" s="37">
        <f t="shared" ca="1" si="8"/>
        <v>0.38898946176249416</v>
      </c>
      <c r="D63" s="37">
        <f t="shared" ca="1" si="8"/>
        <v>0.58423739950385989</v>
      </c>
      <c r="E63" s="37">
        <f t="shared" ca="1" si="8"/>
        <v>0.37313980469602359</v>
      </c>
      <c r="F63" s="37">
        <f t="shared" ca="1" si="8"/>
        <v>0.55953093063425297</v>
      </c>
      <c r="G63" s="37">
        <f t="shared" ca="1" si="8"/>
        <v>4.5602503517693238E-3</v>
      </c>
      <c r="H63" s="37">
        <f t="shared" ca="1" si="8"/>
        <v>8.1662680266700427E-2</v>
      </c>
      <c r="I63" s="37">
        <f t="shared" ca="1" si="8"/>
        <v>0.30766941213848165</v>
      </c>
      <c r="J63" s="37">
        <f t="shared" ca="1" si="8"/>
        <v>0.92053911669043109</v>
      </c>
      <c r="K63" s="37">
        <f t="shared" ca="1" si="8"/>
        <v>6.728053381413468E-2</v>
      </c>
      <c r="L63" s="37">
        <f t="shared" ca="1" si="8"/>
        <v>0.83841438559154002</v>
      </c>
      <c r="M63" s="37">
        <f t="shared" ca="1" si="8"/>
        <v>0.45769719011582788</v>
      </c>
      <c r="N63" s="37">
        <f t="shared" ca="1" si="8"/>
        <v>7.8485673523207233E-2</v>
      </c>
      <c r="O63" s="37">
        <f t="shared" ca="1" si="8"/>
        <v>0.93758490119683924</v>
      </c>
      <c r="P63" s="37">
        <f t="shared" ca="1" si="8"/>
        <v>7.7121280922428204E-2</v>
      </c>
      <c r="Q63" s="37">
        <f t="shared" ca="1" si="8"/>
        <v>0.82652353073940443</v>
      </c>
      <c r="R63" s="37">
        <f t="shared" ca="1" si="8"/>
        <v>0.6429300364971744</v>
      </c>
      <c r="S63" s="37">
        <f t="shared" ca="1" si="8"/>
        <v>0.68512111008001209</v>
      </c>
      <c r="T63" s="37">
        <f t="shared" ca="1" si="9"/>
        <v>0.84914488897351059</v>
      </c>
      <c r="U63" s="37">
        <f t="shared" ca="1" si="9"/>
        <v>2.8654070673461707E-4</v>
      </c>
      <c r="V63" s="37">
        <f t="shared" ca="1" si="9"/>
        <v>0.48766958517750769</v>
      </c>
      <c r="W63" s="37">
        <f t="shared" ca="1" si="9"/>
        <v>0.94253754472845896</v>
      </c>
      <c r="X63" s="37">
        <f t="shared" ca="1" si="9"/>
        <v>0.10888356497093932</v>
      </c>
      <c r="Y63" s="37">
        <f t="shared" ca="1" si="9"/>
        <v>0.56591424740484075</v>
      </c>
      <c r="Z63" s="37">
        <f t="shared" ca="1" si="9"/>
        <v>0.58251999217217121</v>
      </c>
      <c r="AC63" s="35">
        <f ca="1">IF(H$11="x",0,_xlfn.NORM.INV(B63,Satokasvi!$H$8,Satokasvi!$I$8)*IF(H$8="x",1+Toimenpiteet!$C$7,1)*IF(H$9="x",1+Toimenpiteet!$C$34,1)*(1+H$30)*_xlfn.BINOM.INV(1,(1-(Satokasvi!$H$15*(1+H$43))),B63))</f>
        <v>0</v>
      </c>
      <c r="AD63" s="35">
        <f ca="1">IF(I$11="x",0,_xlfn.NORM.INV(C63,Satokasvi!$H$8,Satokasvi!$I$8)*IF(I$8="x",1+Toimenpiteet!$C$7,1)*IF(I$9="x",1+Toimenpiteet!$C$34,1)*(1+I$30)*_xlfn.BINOM.INV(1,(1-(Satokasvi!$H$15*(1+I$43))),C63))</f>
        <v>2429.5115459853118</v>
      </c>
      <c r="AE63" s="35">
        <f ca="1">IF(J$11="x",0,_xlfn.NORM.INV(D63,Satokasvi!$H$8,Satokasvi!$I$8)*IF(J$8="x",1+Toimenpiteet!$C$7,1)*IF(J$9="x",1+Toimenpiteet!$C$34,1)*(1+J$30)*_xlfn.BINOM.INV(1,(1-(Satokasvi!$H$15*(1+J$43))),D63))</f>
        <v>2553.1864628784074</v>
      </c>
      <c r="AF63" s="35">
        <f ca="1">IF(K$11="x",0,_xlfn.NORM.INV(E63,Satokasvi!$H$8,Satokasvi!$I$8)*IF(K$8="x",1+Toimenpiteet!$C$7,1)*IF(K$9="x",1+Toimenpiteet!$C$34,1)*(1+K$30)*_xlfn.BINOM.INV(1,(1-(Satokasvi!$H$15*(1+K$43))),E63))</f>
        <v>2419.1127845866044</v>
      </c>
      <c r="AG63" s="35">
        <f ca="1">IF(L$11="x",0,_xlfn.NORM.INV(F63,Satokasvi!$H$8,Satokasvi!$I$8)*IF(L$8="x",1+Toimenpiteet!$C$7,1)*IF(L$9="x",1+Toimenpiteet!$C$34,1)*(1+L$30)*_xlfn.BINOM.INV(1,(1-(Satokasvi!$H$15*(1+L$43))),F63))</f>
        <v>2537.4450159369926</v>
      </c>
      <c r="AH63" s="35">
        <f ca="1">IF(M$11="x",0,_xlfn.NORM.INV(G63,Satokasvi!$H$8,Satokasvi!$I$8)*IF(M$8="x",1+Toimenpiteet!$C$7,1)*IF(M$9="x",1+Toimenpiteet!$C$34,1)*(1+M$30)*_xlfn.BINOM.INV(1,(1-(Satokasvi!$H$15*(1+M$43))),G63))</f>
        <v>0</v>
      </c>
      <c r="AI63" s="35">
        <f ca="1">IF(N$11="x",0,_xlfn.NORM.INV(H63,Satokasvi!$H$8,Satokasvi!$I$8)*IF(N$8="x",1+Toimenpiteet!$C$7,1)*IF(N$9="x",1+Toimenpiteet!$C$34,1)*(1+N$30)*_xlfn.BINOM.INV(1,(1-(Satokasvi!$H$15*(1+N$43))),H63))</f>
        <v>0</v>
      </c>
      <c r="AJ63" s="35">
        <f ca="1">IF(O$11="x",0,_xlfn.NORM.INV(I63,Satokasvi!$H$8,Satokasvi!$I$8)*IF(O$8="x",1+Toimenpiteet!$C$7,1)*IF(O$9="x",1+Toimenpiteet!$C$34,1)*(1+O$30)*_xlfn.BINOM.INV(1,(1-(Satokasvi!$H$15*(1+O$43))),I63))</f>
        <v>2374.3831662745361</v>
      </c>
      <c r="AK63" s="35">
        <f ca="1">IF(P$11="x",0,_xlfn.NORM.INV(J63,Satokasvi!$H$8,Satokasvi!$I$8)*IF(P$8="x",1+Toimenpiteet!$C$7,1)*IF(P$9="x",1+Toimenpiteet!$C$34,1)*(1+P$30)*_xlfn.BINOM.INV(1,(1-(Satokasvi!$H$15*(1+P$43))),J63))</f>
        <v>2852.1767986735022</v>
      </c>
      <c r="AL63" s="35">
        <f ca="1">IF(Q$11="x",0,_xlfn.NORM.INV(K63,Satokasvi!$H$8,Satokasvi!$I$8)*IF(Q$8="x",1+Toimenpiteet!$C$7,1)*IF(Q$9="x",1+Toimenpiteet!$C$34,1)*(1+Q$30)*_xlfn.BINOM.INV(1,(1-(Satokasvi!$H$15*(1+Q$43))),K63))</f>
        <v>0</v>
      </c>
      <c r="AM63" s="35">
        <f ca="1">IF(R$11="x",0,_xlfn.NORM.INV(L63,Satokasvi!$H$8,Satokasvi!$I$8)*IF(R$8="x",1+Toimenpiteet!$C$7,1)*IF(R$9="x",1+Toimenpiteet!$C$34,1)*(1+R$30)*_xlfn.BINOM.INV(1,(1-(Satokasvi!$H$15*(1+R$43))),L63))</f>
        <v>2746.9905154010194</v>
      </c>
      <c r="AN63" s="35">
        <f ca="1">IF(S$11="x",0,_xlfn.NORM.INV(M63,Satokasvi!$H$8,Satokasvi!$I$8)*IF(S$8="x",1+Toimenpiteet!$C$7,1)*IF(S$9="x",1+Toimenpiteet!$C$34,1)*(1+S$30)*_xlfn.BINOM.INV(1,(1-(Satokasvi!$H$15*(1+S$43))),M63))</f>
        <v>2473.4407704639898</v>
      </c>
      <c r="AO63" s="35">
        <f ca="1">IF(T$11="x",0,_xlfn.NORM.INV(N63,Satokasvi!$H$8,Satokasvi!$I$8)*IF(T$8="x",1+Toimenpiteet!$C$7,1)*IF(T$9="x",1+Toimenpiteet!$C$34,1)*(1+T$30)*_xlfn.BINOM.INV(1,(1-(Satokasvi!$H$15*(1+T$43))),N63))</f>
        <v>0</v>
      </c>
      <c r="AP63" s="35">
        <f ca="1">IF(U$11="x",0,_xlfn.NORM.INV(O63,Satokasvi!$H$8,Satokasvi!$I$8)*IF(U$8="x",1+Toimenpiteet!$C$7,1)*IF(U$9="x",1+Toimenpiteet!$C$34,1)*(1+U$30)*_xlfn.BINOM.INV(1,(1-(Satokasvi!$H$15*(1+U$43))),O63))</f>
        <v>2883.7028134914935</v>
      </c>
      <c r="AQ63" s="35">
        <f ca="1">IF(V$11="x",0,_xlfn.NORM.INV(P63,Satokasvi!$H$8,Satokasvi!$I$8)*IF(V$8="x",1+Toimenpiteet!$C$7,1)*IF(V$9="x",1+Toimenpiteet!$C$34,1)*(1+V$30)*_xlfn.BINOM.INV(1,(1-(Satokasvi!$H$15*(1+V$43))),P63))</f>
        <v>0</v>
      </c>
      <c r="AR63" s="35">
        <f ca="1">IF(W$11="x",0,_xlfn.NORM.INV(Q63,Satokasvi!$H$8,Satokasvi!$I$8)*IF(W$8="x",1+Toimenpiteet!$C$7,1)*IF(W$9="x",1+Toimenpiteet!$C$34,1)*(1+W$30)*_xlfn.BINOM.INV(1,(1-(Satokasvi!$H$15*(1+W$43))),Q63))</f>
        <v>2735.1290038870056</v>
      </c>
      <c r="AS63" s="35">
        <f ca="1">IF(X$11="x",0,_xlfn.NORM.INV(R63,Satokasvi!$H$8,Satokasvi!$I$8)*IF(X$8="x",1+Toimenpiteet!$C$7,1)*IF(X$9="x",1+Toimenpiteet!$C$34,1)*(1+X$30)*_xlfn.BINOM.INV(1,(1-(Satokasvi!$H$15*(1+X$43))),R63))</f>
        <v>2591.5754364593149</v>
      </c>
      <c r="AT63" s="35">
        <f ca="1">IF(Y$11="x",0,_xlfn.NORM.INV(S63,Satokasvi!$H$8,Satokasvi!$I$8)*IF(Y$8="x",1+Toimenpiteet!$C$7,1)*IF(Y$9="x",1+Toimenpiteet!$C$34,1)*(1+Y$30)*_xlfn.BINOM.INV(1,(1-(Satokasvi!$H$15*(1+Y$43))),S63))</f>
        <v>2620.5169511832023</v>
      </c>
      <c r="AU63" s="35">
        <f ca="1">IF(Z$11="x",0,_xlfn.NORM.INV(T63,Satokasvi!$H$8,Satokasvi!$I$8)*IF(Z$8="x",1+Toimenpiteet!$C$7,1)*IF(Z$9="x",1+Toimenpiteet!$C$34,1)*(1+Z$30)*_xlfn.BINOM.INV(1,(1-(Satokasvi!$H$15*(1+Z$43))),T63))</f>
        <v>2758.1932072027512</v>
      </c>
      <c r="AV63" s="35">
        <f ca="1">IF(AA$11="x",0,_xlfn.NORM.INV(U63,Satokasvi!$H$8,Satokasvi!$I$8)*IF(AA$8="x",1+Toimenpiteet!$C$7,1)*IF(AA$9="x",1+Toimenpiteet!$C$34,1)*(1+AA$30)*_xlfn.BINOM.INV(1,(1-(Satokasvi!$H$15*(1+AA$43))),U63))</f>
        <v>0</v>
      </c>
      <c r="AW63" s="35">
        <f ca="1">IF(AB$11="x",0,_xlfn.NORM.INV(V63,Satokasvi!$H$8,Satokasvi!$I$8)*IF(AB$8="x",1+Toimenpiteet!$C$7,1)*IF(AB$9="x",1+Toimenpiteet!$C$34,1)*(1+AB$30)*_xlfn.BINOM.INV(1,(1-(Satokasvi!$H$15*(1+AB$43))),V63))</f>
        <v>2492.2718277354575</v>
      </c>
      <c r="AX63" s="35">
        <f ca="1">IF(AC$11="x",0,_xlfn.NORM.INV(W63,Satokasvi!$H$8,Satokasvi!$I$8)*IF(AC$8="x",1+Toimenpiteet!$C$7,1)*IF(AC$9="x",1+Toimenpiteet!$C$34,1)*(1+AC$30)*_xlfn.BINOM.INV(1,(1-(Satokasvi!$H$15*(1+AC$43))),W63))</f>
        <v>2894.1094849800611</v>
      </c>
      <c r="AY63" s="35">
        <f ca="1">IF(AD$11="x",0,_xlfn.NORM.INV(X63,Satokasvi!$H$8,Satokasvi!$I$8)*IF(AD$8="x",1+Toimenpiteet!$C$7,1)*IF(AD$9="x",1+Toimenpiteet!$C$34,1)*(1+AD$30)*_xlfn.BINOM.INV(1,(1-(Satokasvi!$H$15*(1+AD$43))),X63))</f>
        <v>0</v>
      </c>
      <c r="AZ63" s="35">
        <f ca="1">IF(AE$11="x",0,_xlfn.NORM.INV(Y63,Satokasvi!$H$8,Satokasvi!$I$8)*IF(AE$8="x",1+Toimenpiteet!$C$7,1)*IF(AE$9="x",1+Toimenpiteet!$C$34,1)*(1+AE$30)*_xlfn.BINOM.INV(1,(1-(Satokasvi!$H$15*(1+AE$43))),Y63))</f>
        <v>2541.495376235147</v>
      </c>
      <c r="BA63" s="35">
        <f ca="1">IF(AF$11="x",0,_xlfn.NORM.INV(Z63,Satokasvi!$H$8,Satokasvi!$I$8)*IF(AF$8="x",1+Toimenpiteet!$C$7,1)*IF(AF$9="x",1+Toimenpiteet!$C$34,1)*(1+AF$30)*_xlfn.BINOM.INV(1,(1-(Satokasvi!$H$15*(1+AF$43))),Z63))</f>
        <v>2552.0861161216253</v>
      </c>
      <c r="BD63" s="35">
        <f ca="1">IF(H$11="x",0,_xlfn.NORM.INV(B63,Satokasvi!$H$8,Satokasvi!$I$8)*IF(COUNTIF($H$12:H$12,"x")&gt;0,(1+$C$6),1)*IF(COUNTIF($H$13:H$13,"x")&gt;0,(1+$C$30),1)*IF(H$8="x",(1+Toimenpiteet!$C$7),1)*IF(H$9="x",(1+Toimenpiteet!$C$34),1)*(1+H$30)*_xlfn.BINOM.INV(1,(1-(Satokasvi!$H$15*(1+H$44))),B63))</f>
        <v>0</v>
      </c>
      <c r="BE63" s="35">
        <f ca="1">IF(I$11="x",0,_xlfn.NORM.INV(C63,Satokasvi!$H$8,Satokasvi!$I$8)*IF(COUNTIF($H$12:I$12,"x")&gt;0,(1+$C$6),1)*IF(COUNTIF($H$13:I$13,"x")&gt;0,(1+$C$30),1)*IF(I$8="x",(1+Toimenpiteet!$C$7),1)*IF(I$9="x",(1+Toimenpiteet!$C$34),1)*(1+I$30)*_xlfn.BINOM.INV(1,(1-(Satokasvi!$H$15*(1+I$44))),C63))</f>
        <v>2915.4138551823739</v>
      </c>
      <c r="BF63" s="35">
        <f ca="1">IF(J$11="x",0,_xlfn.NORM.INV(D63,Satokasvi!$H$8,Satokasvi!$I$8)*IF(COUNTIF($H$12:J$12,"x")&gt;0,(1+$C$6),1)*IF(COUNTIF($H$13:J$13,"x")&gt;0,(1+$C$30),1)*IF(J$8="x",(1+Toimenpiteet!$C$7),1)*IF(J$9="x",(1+Toimenpiteet!$C$34),1)*(1+J$30)*_xlfn.BINOM.INV(1,(1-(Satokasvi!$H$15*(1+J$44))),D63))</f>
        <v>3063.8237554540888</v>
      </c>
      <c r="BG63" s="35">
        <f ca="1">IF(K$11="x",0,_xlfn.NORM.INV(E63,Satokasvi!$H$8,Satokasvi!$I$8)*IF(COUNTIF($H$12:K$12,"x")&gt;0,(1+$C$6),1)*IF(COUNTIF($H$13:K$13,"x")&gt;0,(1+$C$30),1)*IF(K$8="x",(1+Toimenpiteet!$C$7),1)*IF(K$9="x",(1+Toimenpiteet!$C$34),1)*(1+K$30)*_xlfn.BINOM.INV(1,(1-(Satokasvi!$H$15*(1+K$44))),E63))</f>
        <v>2902.9353415039254</v>
      </c>
      <c r="BH63" s="35">
        <f ca="1">IF(L$11="x",0,_xlfn.NORM.INV(F63,Satokasvi!$H$8,Satokasvi!$I$8)*IF(COUNTIF($H$12:L$12,"x")&gt;0,(1+$C$6),1)*IF(COUNTIF($H$13:L$13,"x")&gt;0,(1+$C$30),1)*IF(L$8="x",(1+Toimenpiteet!$C$7),1)*IF(L$9="x",(1+Toimenpiteet!$C$34),1)*(1+L$30)*_xlfn.BINOM.INV(1,(1-(Satokasvi!$H$15*(1+L$44))),F63))</f>
        <v>3044.9340191243909</v>
      </c>
      <c r="BI63" s="35">
        <f ca="1">IF(M$11="x",0,_xlfn.NORM.INV(G63,Satokasvi!$H$8,Satokasvi!$I$8)*IF(COUNTIF($H$12:M$12,"x")&gt;0,(1+$C$6),1)*IF(COUNTIF($H$13:M$13,"x")&gt;0,(1+$C$30),1)*IF(M$8="x",(1+Toimenpiteet!$C$7),1)*IF(M$9="x",(1+Toimenpiteet!$C$34),1)*(1+M$30)*_xlfn.BINOM.INV(1,(1-(Satokasvi!$H$15*(1+M$44))),G63))</f>
        <v>0</v>
      </c>
      <c r="BJ63" s="35">
        <f ca="1">IF(N$11="x",0,_xlfn.NORM.INV(H63,Satokasvi!$H$8,Satokasvi!$I$8)*IF(COUNTIF($H$12:N$12,"x")&gt;0,(1+$C$6),1)*IF(COUNTIF($H$13:N$13,"x")&gt;0,(1+$C$30),1)*IF(N$8="x",(1+Toimenpiteet!$C$7),1)*IF(N$9="x",(1+Toimenpiteet!$C$34),1)*(1+N$30)*_xlfn.BINOM.INV(1,(1-(Satokasvi!$H$15*(1+N$44))),H63))</f>
        <v>2581.8077050118022</v>
      </c>
      <c r="BK63" s="35">
        <f ca="1">IF(O$11="x",0,_xlfn.NORM.INV(I63,Satokasvi!$H$8,Satokasvi!$I$8)*IF(COUNTIF($H$12:O$12,"x")&gt;0,(1+$C$6),1)*IF(COUNTIF($H$13:O$13,"x")&gt;0,(1+$C$30),1)*IF(O$8="x",(1+Toimenpiteet!$C$7),1)*IF(O$9="x",(1+Toimenpiteet!$C$34),1)*(1+O$30)*_xlfn.BINOM.INV(1,(1-(Satokasvi!$H$15*(1+O$44))),I63))</f>
        <v>2849.2597995294432</v>
      </c>
      <c r="BL63" s="35">
        <f ca="1">IF(P$11="x",0,_xlfn.NORM.INV(J63,Satokasvi!$H$8,Satokasvi!$I$8)*IF(COUNTIF($H$12:P$12,"x")&gt;0,(1+$C$6),1)*IF(COUNTIF($H$13:P$13,"x")&gt;0,(1+$C$30),1)*IF(P$8="x",(1+Toimenpiteet!$C$7),1)*IF(P$9="x",(1+Toimenpiteet!$C$34),1)*(1+P$30)*_xlfn.BINOM.INV(1,(1-(Satokasvi!$H$15*(1+P$44))),J63))</f>
        <v>3422.6121584082025</v>
      </c>
      <c r="BM63" s="35">
        <f ca="1">IF(Q$11="x",0,_xlfn.NORM.INV(K63,Satokasvi!$H$8,Satokasvi!$I$8)*IF(COUNTIF($H$12:Q$12,"x")&gt;0,(1+$C$6),1)*IF(COUNTIF($H$13:Q$13,"x")&gt;0,(1+$C$30),1)*IF(Q$8="x",(1+Toimenpiteet!$C$7),1)*IF(Q$9="x",(1+Toimenpiteet!$C$34),1)*(1+Q$30)*_xlfn.BINOM.INV(1,(1-(Satokasvi!$H$15*(1+Q$44))),K63))</f>
        <v>2551.0933825654506</v>
      </c>
      <c r="BN63" s="35">
        <f ca="1">IF(R$11="x",0,_xlfn.NORM.INV(L63,Satokasvi!$H$8,Satokasvi!$I$8)*IF(COUNTIF($H$12:R$12,"x")&gt;0,(1+$C$6),1)*IF(COUNTIF($H$13:R$13,"x")&gt;0,(1+$C$30),1)*IF(R$8="x",(1+Toimenpiteet!$C$7),1)*IF(R$9="x",(1+Toimenpiteet!$C$34),1)*(1+R$30)*_xlfn.BINOM.INV(1,(1-(Satokasvi!$H$15*(1+R$44))),L63))</f>
        <v>3296.3886184812231</v>
      </c>
      <c r="BO63" s="35">
        <f ca="1">IF(S$11="x",0,_xlfn.NORM.INV(M63,Satokasvi!$H$8,Satokasvi!$I$8)*IF(COUNTIF($H$12:S$12,"x")&gt;0,(1+$C$6),1)*IF(COUNTIF($H$13:S$13,"x")&gt;0,(1+$C$30),1)*IF(S$8="x",(1+Toimenpiteet!$C$7),1)*IF(S$9="x",(1+Toimenpiteet!$C$34),1)*(1+S$30)*_xlfn.BINOM.INV(1,(1-(Satokasvi!$H$15*(1+S$44))),M63))</f>
        <v>2968.1289245567878</v>
      </c>
      <c r="BP63" s="35">
        <f ca="1">IF(T$11="x",0,_xlfn.NORM.INV(N63,Satokasvi!$H$8,Satokasvi!$I$8)*IF(COUNTIF($H$12:T$12,"x")&gt;0,(1+$C$6),1)*IF(COUNTIF($H$13:T$13,"x")&gt;0,(1+$C$30),1)*IF(T$8="x",(1+Toimenpiteet!$C$7),1)*IF(T$9="x",(1+Toimenpiteet!$C$34),1)*(1+T$30)*_xlfn.BINOM.INV(1,(1-(Satokasvi!$H$15*(1+T$44))),N63))</f>
        <v>2575.4005742343184</v>
      </c>
      <c r="BQ63" s="35">
        <f ca="1">IF(U$11="x",0,_xlfn.NORM.INV(O63,Satokasvi!$H$8,Satokasvi!$I$8)*IF(COUNTIF($H$12:U$12,"x")&gt;0,(1+$C$6),1)*IF(COUNTIF($H$13:U$13,"x")&gt;0,(1+$C$30),1)*IF(U$8="x",(1+Toimenpiteet!$C$7),1)*IF(U$9="x",(1+Toimenpiteet!$C$34),1)*(1+U$30)*_xlfn.BINOM.INV(1,(1-(Satokasvi!$H$15*(1+U$44))),O63))</f>
        <v>3460.4433761897922</v>
      </c>
      <c r="BR63" s="35">
        <f ca="1">IF(V$11="x",0,_xlfn.NORM.INV(P63,Satokasvi!$H$8,Satokasvi!$I$8)*IF(COUNTIF($H$12:V$12,"x")&gt;0,(1+$C$6),1)*IF(COUNTIF($H$13:V$13,"x")&gt;0,(1+$C$30),1)*IF(V$8="x",(1+Toimenpiteet!$C$7),1)*IF(V$9="x",(1+Toimenpiteet!$C$34),1)*(1+V$30)*_xlfn.BINOM.INV(1,(1-(Satokasvi!$H$15*(1+V$44))),P63))</f>
        <v>2572.5885712208105</v>
      </c>
      <c r="BS63" s="35">
        <f ca="1">IF(W$11="x",0,_xlfn.NORM.INV(Q63,Satokasvi!$H$8,Satokasvi!$I$8)*IF(COUNTIF($H$12:W$12,"x")&gt;0,(1+$C$6),1)*IF(COUNTIF($H$13:W$13,"x")&gt;0,(1+$C$30),1)*IF(W$8="x",(1+Toimenpiteet!$C$7),1)*IF(W$9="x",(1+Toimenpiteet!$C$34),1)*(1+W$30)*_xlfn.BINOM.INV(1,(1-(Satokasvi!$H$15*(1+W$44))),Q63))</f>
        <v>3282.1548046644066</v>
      </c>
      <c r="BT63" s="35">
        <f ca="1">IF(X$11="x",0,_xlfn.NORM.INV(R63,Satokasvi!$H$8,Satokasvi!$I$8)*IF(COUNTIF($H$12:X$12,"x")&gt;0,(1+$C$6),1)*IF(COUNTIF($H$13:X$13,"x")&gt;0,(1+$C$30),1)*IF(X$8="x",(1+Toimenpiteet!$C$7),1)*IF(X$9="x",(1+Toimenpiteet!$C$34),1)*(1+X$30)*_xlfn.BINOM.INV(1,(1-(Satokasvi!$H$15*(1+X$44))),R63))</f>
        <v>3109.8905237511776</v>
      </c>
      <c r="BU63" s="35">
        <f ca="1">IF(Y$11="x",0,_xlfn.NORM.INV(S63,Satokasvi!$H$8,Satokasvi!$I$8)*IF(COUNTIF($H$12:Y$12,"x")&gt;0,(1+$C$6),1)*IF(COUNTIF($H$13:Y$13,"x")&gt;0,(1+$C$30),1)*IF(Y$8="x",(1+Toimenpiteet!$C$7),1)*IF(Y$9="x",(1+Toimenpiteet!$C$34),1)*(1+Y$30)*_xlfn.BINOM.INV(1,(1-(Satokasvi!$H$15*(1+Y$44))),S63))</f>
        <v>3144.6203414198426</v>
      </c>
      <c r="BV63" s="35">
        <f ca="1">IF(Z$11="x",0,_xlfn.NORM.INV(T63,Satokasvi!$H$8,Satokasvi!$I$8)*IF(COUNTIF($H$12:Z$12,"x")&gt;0,(1+$C$6),1)*IF(COUNTIF($H$13:Z$13,"x")&gt;0,(1+$C$30),1)*IF(Z$8="x",(1+Toimenpiteet!$C$7),1)*IF(Z$9="x",(1+Toimenpiteet!$C$34),1)*(1+Z$30)*_xlfn.BINOM.INV(1,(1-(Satokasvi!$H$15*(1+Z$44))),T63))</f>
        <v>3309.8318486433013</v>
      </c>
      <c r="BW63" s="35">
        <f ca="1">IF(AA$11="x",0,_xlfn.NORM.INV(U63,Satokasvi!$H$8,Satokasvi!$I$8)*IF(COUNTIF($H$12:AA$12,"x")&gt;0,(1+$C$6),1)*IF(COUNTIF($H$13:AA$13,"x")&gt;0,(1+$C$30),1)*IF(AA$8="x",(1+Toimenpiteet!$C$7),1)*IF(AA$9="x",(1+Toimenpiteet!$C$34),1)*(1+AA$30)*_xlfn.BINOM.INV(1,(1-(Satokasvi!$H$15*(1+AA$44))),U63))</f>
        <v>0</v>
      </c>
      <c r="BX63" s="35">
        <f ca="1">IF(AB$11="x",0,_xlfn.NORM.INV(V63,Satokasvi!$H$8,Satokasvi!$I$8)*IF(COUNTIF($H$12:AB$12,"x")&gt;0,(1+$C$6),1)*IF(COUNTIF($H$13:AB$13,"x")&gt;0,(1+$C$30),1)*IF(AB$8="x",(1+Toimenpiteet!$C$7),1)*IF(AB$9="x",(1+Toimenpiteet!$C$34),1)*(1+AB$30)*_xlfn.BINOM.INV(1,(1-(Satokasvi!$H$15*(1+AB$44))),V63))</f>
        <v>2990.726193282549</v>
      </c>
      <c r="BY63" s="35">
        <f ca="1">IF(AC$11="x",0,_xlfn.NORM.INV(W63,Satokasvi!$H$8,Satokasvi!$I$8)*IF(COUNTIF($H$12:AC$12,"x")&gt;0,(1+$C$6),1)*IF(COUNTIF($H$13:AC$13,"x")&gt;0,(1+$C$30),1)*IF(AC$8="x",(1+Toimenpiteet!$C$7),1)*IF(AC$9="x",(1+Toimenpiteet!$C$34),1)*(1+AC$30)*_xlfn.BINOM.INV(1,(1-(Satokasvi!$H$15*(1+AC$44))),W63))</f>
        <v>3472.9313819760732</v>
      </c>
      <c r="BZ63" s="35">
        <f ca="1">IF(AD$11="x",0,_xlfn.NORM.INV(X63,Satokasvi!$H$8,Satokasvi!$I$8)*IF(COUNTIF($H$12:AD$12,"x")&gt;0,(1+$C$6),1)*IF(COUNTIF($H$13:AD$13,"x")&gt;0,(1+$C$30),1)*IF(AD$8="x",(1+Toimenpiteet!$C$7),1)*IF(AD$9="x",(1+Toimenpiteet!$C$34),1)*(1+AD$30)*_xlfn.BINOM.INV(1,(1-(Satokasvi!$H$15*(1+AD$44))),X63))</f>
        <v>2630.2538277673279</v>
      </c>
      <c r="CA63" s="35">
        <f ca="1">IF(AE$11="x",0,_xlfn.NORM.INV(Y63,Satokasvi!$H$8,Satokasvi!$I$8)*IF(COUNTIF($H$12:AE$12,"x")&gt;0,(1+$C$6),1)*IF(COUNTIF($H$13:AE$13,"x")&gt;0,(1+$C$30),1)*IF(AE$8="x",(1+Toimenpiteet!$C$7),1)*IF(AE$9="x",(1+Toimenpiteet!$C$34),1)*(1+AE$30)*_xlfn.BINOM.INV(1,(1-(Satokasvi!$H$15*(1+AE$44))),Y63))</f>
        <v>3049.7944514821761</v>
      </c>
      <c r="CB63" s="35">
        <f ca="1">IF(AF$11="x",0,_xlfn.NORM.INV(Z63,Satokasvi!$H$8,Satokasvi!$I$8)*IF(COUNTIF($H$12:AF$12,"x")&gt;0,(1+$C$6),1)*IF(COUNTIF($H$13:AF$13,"x")&gt;0,(1+$C$30),1)*IF(AF$8="x",(1+Toimenpiteet!$C$7),1)*IF(AF$9="x",(1+Toimenpiteet!$C$34),1)*(1+AF$30)*_xlfn.BINOM.INV(1,(1-(Satokasvi!$H$15*(1+AF$44))),Z63))</f>
        <v>3062.5033393459503</v>
      </c>
      <c r="CD63" s="37">
        <f ca="1">_xlfn.NORM.INV(RAND(),Satokasvi!$H$13,Satokasvi!$I$13)</f>
        <v>146.47559614201987</v>
      </c>
      <c r="CE63" s="37">
        <f ca="1">_xlfn.NORM.INV(RAND(),Satokasvi!$H$13,Satokasvi!$I$13)</f>
        <v>160.16217055071189</v>
      </c>
      <c r="CF63" s="37">
        <f ca="1">_xlfn.NORM.INV(RAND(),Satokasvi!$H$13,Satokasvi!$I$13)</f>
        <v>196.26536478463083</v>
      </c>
      <c r="CG63" s="37">
        <f ca="1">_xlfn.NORM.INV(RAND(),Satokasvi!$H$13,Satokasvi!$I$13)</f>
        <v>219.86237257580567</v>
      </c>
      <c r="CH63" s="37">
        <f ca="1">_xlfn.NORM.INV(RAND(),Satokasvi!$H$13,Satokasvi!$I$13)</f>
        <v>146.82699827268374</v>
      </c>
      <c r="CI63" s="37">
        <f ca="1">_xlfn.NORM.INV(RAND(),Satokasvi!$H$13,Satokasvi!$I$13)</f>
        <v>207.9069246670297</v>
      </c>
      <c r="CJ63" s="37">
        <f ca="1">_xlfn.NORM.INV(RAND(),Satokasvi!$H$13,Satokasvi!$I$13)</f>
        <v>156.5040619664569</v>
      </c>
      <c r="CK63" s="37">
        <f ca="1">_xlfn.NORM.INV(RAND(),Satokasvi!$H$13,Satokasvi!$I$13)</f>
        <v>205.99375375426348</v>
      </c>
      <c r="CL63" s="37">
        <f ca="1">_xlfn.NORM.INV(RAND(),Satokasvi!$H$13,Satokasvi!$I$13)</f>
        <v>230.09235024432166</v>
      </c>
      <c r="CM63" s="37">
        <f ca="1">_xlfn.NORM.INV(RAND(),Satokasvi!$H$13,Satokasvi!$I$13)</f>
        <v>190.14681502800576</v>
      </c>
      <c r="CN63" s="37">
        <f ca="1">_xlfn.NORM.INV(RAND(),Satokasvi!$H$13,Satokasvi!$I$13)</f>
        <v>231.85766269075077</v>
      </c>
      <c r="CO63" s="37">
        <f ca="1">_xlfn.NORM.INV(RAND(),Satokasvi!$H$13,Satokasvi!$I$13)</f>
        <v>219.75099042131566</v>
      </c>
      <c r="CP63" s="37">
        <f ca="1">_xlfn.NORM.INV(RAND(),Satokasvi!$H$13,Satokasvi!$I$13)</f>
        <v>172.30418334948035</v>
      </c>
      <c r="CQ63" s="37">
        <f ca="1">_xlfn.NORM.INV(RAND(),Satokasvi!$H$13,Satokasvi!$I$13)</f>
        <v>225.55389049725142</v>
      </c>
      <c r="CR63" s="37">
        <f ca="1">_xlfn.NORM.INV(RAND(),Satokasvi!$H$13,Satokasvi!$I$13)</f>
        <v>136.83665014681659</v>
      </c>
      <c r="CS63" s="37">
        <f ca="1">_xlfn.NORM.INV(RAND(),Satokasvi!$H$13,Satokasvi!$I$13)</f>
        <v>219.01054445653855</v>
      </c>
      <c r="CT63" s="37">
        <f ca="1">_xlfn.NORM.INV(RAND(),Satokasvi!$H$13,Satokasvi!$I$13)</f>
        <v>190.25849271362057</v>
      </c>
      <c r="CU63" s="37">
        <f ca="1">_xlfn.NORM.INV(RAND(),Satokasvi!$H$13,Satokasvi!$I$13)</f>
        <v>185.45242651280947</v>
      </c>
      <c r="CV63" s="37">
        <f ca="1">_xlfn.NORM.INV(RAND(),Satokasvi!$H$13,Satokasvi!$I$13)</f>
        <v>244.32505473203241</v>
      </c>
      <c r="CW63" s="37">
        <f ca="1">_xlfn.NORM.INV(RAND(),Satokasvi!$H$13,Satokasvi!$I$13)</f>
        <v>224.22656054364364</v>
      </c>
      <c r="CX63" s="37">
        <f ca="1">_xlfn.NORM.INV(RAND(),Satokasvi!$H$13,Satokasvi!$I$13)</f>
        <v>171.80673535501307</v>
      </c>
      <c r="CY63" s="37">
        <f ca="1">_xlfn.NORM.INV(RAND(),Satokasvi!$H$13,Satokasvi!$I$13)</f>
        <v>225.89941920164952</v>
      </c>
      <c r="CZ63" s="37">
        <f ca="1">_xlfn.NORM.INV(RAND(),Satokasvi!$H$13,Satokasvi!$I$13)</f>
        <v>263.86864530565987</v>
      </c>
      <c r="DA63" s="37">
        <f ca="1">_xlfn.NORM.INV(RAND(),Satokasvi!$H$13,Satokasvi!$I$13)</f>
        <v>207.81663882567184</v>
      </c>
      <c r="DB63" s="37">
        <f ca="1">_xlfn.NORM.INV(RAND(),Satokasvi!$H$13,Satokasvi!$I$13)</f>
        <v>172.2801738627094</v>
      </c>
      <c r="DD63" s="37">
        <f ca="1">IF(H$11="x",Toimenpiteet!$E$115,AC63*CD63/1000+(Satokasvi!$E$28-Satokasvi!$E$7)+IF(H$8="x",Toimenpiteet!$E$29,0)+IF(H$9="x",Toimenpiteet!$E$60,0)+IF(H$10="x",Toimenpiteet!$E$88,0))/(1+$H$15)^DD$59</f>
        <v>-257.28155339805824</v>
      </c>
      <c r="DE63" s="37">
        <f ca="1">IF(I$11="x",Toimenpiteet!$E$115,AD63*CE63/1000+(Satokasvi!$E$28-Satokasvi!$E$7)+IF(I$8="x",Toimenpiteet!$E$29,0)+IF(I$9="x",Toimenpiteet!$E$60,0)+IF(I$10="x",Toimenpiteet!$E$88,0))/(1+$H$15)^DE$59</f>
        <v>116.99108547744676</v>
      </c>
      <c r="DF63" s="37">
        <f ca="1">IF(J$11="x",Toimenpiteet!$E$115,AE63*CF63/1000+(Satokasvi!$E$28-Satokasvi!$E$7)+IF(J$8="x",Toimenpiteet!$E$29,0)+IF(J$9="x",Toimenpiteet!$E$60,0)+IF(J$10="x",Toimenpiteet!$E$88,0))/(1+$H$15)^DF$59</f>
        <v>216.06684240438094</v>
      </c>
      <c r="DG63" s="37">
        <f ca="1">IF(K$11="x",Toimenpiteet!$E$115,AF63*CG63/1000+(Satokasvi!$E$28-Satokasvi!$E$7)+IF(K$8="x",Toimenpiteet!$E$29,0)+IF(K$9="x",Toimenpiteet!$E$60,0)+IF(K$10="x",Toimenpiteet!$E$88,0))/(1+$H$15)^DG$59</f>
        <v>237.1122055878663</v>
      </c>
      <c r="DH63" s="37">
        <f ca="1">IF(L$11="x",Toimenpiteet!$E$115,AG63*CH63/1000+(Satokasvi!$E$28-Satokasvi!$E$7)+IF(L$8="x",Toimenpiteet!$E$29,0)+IF(L$9="x",Toimenpiteet!$E$60,0)+IF(L$10="x",Toimenpiteet!$E$88,0))/(1+$H$15)^DH$59</f>
        <v>92.786889102960075</v>
      </c>
      <c r="DI63" s="37">
        <f ca="1">IF(M$11="x",Toimenpiteet!$E$115,AH63*CI63/1000+(Satokasvi!$E$28-Satokasvi!$E$7)+IF(M$8="x",Toimenpiteet!$E$29,0)+IF(M$9="x",Toimenpiteet!$E$60,0)+IF(M$10="x",Toimenpiteet!$E$88,0))/(1+$H$15)^DI$59</f>
        <v>-221.93332802116842</v>
      </c>
      <c r="DJ63" s="37">
        <f ca="1">IF(N$11="x",Toimenpiteet!$E$115,AI63*CJ63/1000+(Satokasvi!$E$28-Satokasvi!$E$7)+IF(N$8="x",Toimenpiteet!$E$29,0)+IF(N$9="x",Toimenpiteet!$E$60,0)+IF(N$10="x",Toimenpiteet!$E$88,0))/(1+$H$15)^DJ$59</f>
        <v>-215.46925050598875</v>
      </c>
      <c r="DK63" s="37">
        <f ca="1">IF(O$11="x",Toimenpiteet!$E$115,AJ63*CK63/1000+(Satokasvi!$E$28-Satokasvi!$E$7)+IF(O$8="x",Toimenpiteet!$E$29,0)+IF(O$9="x",Toimenpiteet!$E$60,0)+IF(O$10="x",Toimenpiteet!$E$88,0))/(1+$H$15)^DK$59</f>
        <v>176.9130046285415</v>
      </c>
      <c r="DL63" s="37">
        <f ca="1">IF(P$11="x",Toimenpiteet!$E$115,AK63*CL63/1000+(Satokasvi!$E$28-Satokasvi!$E$7)+IF(P$8="x",Toimenpiteet!$E$29,0)+IF(P$9="x",Toimenpiteet!$E$60,0)+IF(P$10="x",Toimenpiteet!$E$88,0))/(1+$H$15)^DL$59</f>
        <v>299.87132458595676</v>
      </c>
      <c r="DM63" s="37">
        <f ca="1">IF(Q$11="x",Toimenpiteet!$E$115,AL63*CM63/1000+(Satokasvi!$E$28-Satokasvi!$E$7)+IF(Q$8="x",Toimenpiteet!$E$29,0)+IF(Q$9="x",Toimenpiteet!$E$60,0)+IF(Q$10="x",Toimenpiteet!$E$88,0))/(1+$H$15)^DM$59</f>
        <v>-197.18488744763218</v>
      </c>
      <c r="DN63" s="37">
        <f ca="1">IF(R$11="x",Toimenpiteet!$E$115,AM63*CN63/1000+(Satokasvi!$E$28-Satokasvi!$E$7)+IF(R$8="x",Toimenpiteet!$E$29,0)+IF(R$9="x",Toimenpiteet!$E$60,0)+IF(R$10="x",Toimenpiteet!$E$88,0))/(1+$H$15)^DN$59</f>
        <v>268.67627515854662</v>
      </c>
      <c r="DO63" s="37">
        <f ca="1">IF(S$11="x",Toimenpiteet!$E$115,AN63*CO63/1000+(Satokasvi!$E$28-Satokasvi!$E$7)+IF(S$8="x",Toimenpiteet!$E$29,0)+IF(S$9="x",Toimenpiteet!$E$60,0)+IF(S$10="x",Toimenpiteet!$E$88,0))/(1+$H$15)^DO$59</f>
        <v>195.36309463087048</v>
      </c>
      <c r="DP63" s="37">
        <f ca="1">IF(T$11="x",Toimenpiteet!$E$115,AO63*CP63/1000+(Satokasvi!$E$28-Satokasvi!$E$7)+IF(T$8="x",Toimenpiteet!$E$29,0)+IF(T$9="x",Toimenpiteet!$E$60,0)+IF(T$10="x",Toimenpiteet!$E$88,0))/(1+$H$15)^DP$59</f>
        <v>-180.45210509819213</v>
      </c>
      <c r="DQ63" s="37">
        <f ca="1">IF(U$11="x",Toimenpiteet!$E$115,AP63*CQ63/1000+(Satokasvi!$E$28-Satokasvi!$E$7)+IF(U$8="x",Toimenpiteet!$E$29,0)+IF(U$9="x",Toimenpiteet!$E$60,0)+IF(U$10="x",Toimenpiteet!$E$88,0))/(1+$H$15)^DQ$59</f>
        <v>254.81489282085133</v>
      </c>
      <c r="DR63" s="37">
        <f ca="1">IF(V$11="x",Toimenpiteet!$E$115,AQ63*CR63/1000+(Satokasvi!$E$28-Satokasvi!$E$7)+IF(V$8="x",Toimenpiteet!$E$29,0)+IF(V$9="x",Toimenpiteet!$E$60,0)+IF(V$10="x",Toimenpiteet!$E$88,0))/(1+$H$15)^DR$59</f>
        <v>-170.09341606013018</v>
      </c>
      <c r="DS63" s="37">
        <f ca="1">IF(W$11="x",Toimenpiteet!$E$115,AR63*CS63/1000+(Satokasvi!$E$28-Satokasvi!$E$7)+IF(W$8="x",Toimenpiteet!$E$29,0)+IF(W$9="x",Toimenpiteet!$E$60,0)+IF(W$10="x",Toimenpiteet!$E$88,0))/(1+$H$15)^DS$59</f>
        <v>208.15152489059116</v>
      </c>
      <c r="DT63" s="37">
        <f ca="1">IF(X$11="x",Toimenpiteet!$E$115,AS63*CT63/1000+(Satokasvi!$E$28-Satokasvi!$E$7)+IF(X$8="x",Toimenpiteet!$E$29,0)+IF(X$9="x",Toimenpiteet!$E$60,0)+IF(X$10="x",Toimenpiteet!$E$88,0))/(1+$H$15)^DT$59</f>
        <v>137.98563874936474</v>
      </c>
      <c r="DU63" s="37">
        <f ca="1">IF(Y$11="x",Toimenpiteet!$E$115,AT63*CU63/1000+(Satokasvi!$E$28-Satokasvi!$E$7)+IF(Y$8="x",Toimenpiteet!$E$29,0)+IF(Y$9="x",Toimenpiteet!$E$60,0)+IF(Y$10="x",Toimenpiteet!$E$88,0))/(1+$H$15)^DU$59</f>
        <v>129.80318130918519</v>
      </c>
      <c r="DV63" s="37">
        <f ca="1">IF(Z$11="x",Toimenpiteet!$E$115,AU63*CV63/1000+(Satokasvi!$E$28-Satokasvi!$E$7)+IF(Z$8="x",Toimenpiteet!$E$29,0)+IF(Z$9="x",Toimenpiteet!$E$60,0)+IF(Z$10="x",Toimenpiteet!$E$88,0))/(1+$H$15)^DV$59</f>
        <v>233.18750773274542</v>
      </c>
      <c r="DW63" s="37">
        <f ca="1">IF(AA$11="x",Toimenpiteet!$E$115,AV63*CW63/1000+(Satokasvi!$E$28-Satokasvi!$E$7)+IF(AA$8="x",Toimenpiteet!$E$29,0)+IF(AA$9="x",Toimenpiteet!$E$60,0)+IF(AA$10="x",Toimenpiteet!$E$88,0))/(1+$H$15)^DW$59</f>
        <v>-146.72407485937876</v>
      </c>
      <c r="DX63" s="37">
        <f ca="1">IF(AB$11="x",Toimenpiteet!$E$115,AW63*CX63/1000+(Satokasvi!$E$28-Satokasvi!$E$7)+IF(AB$8="x",Toimenpiteet!$E$29,0)+IF(AB$9="x",Toimenpiteet!$E$60,0)+IF(AB$10="x",Toimenpiteet!$E$88,0))/(1+$H$15)^DX$59</f>
        <v>87.722175198597611</v>
      </c>
      <c r="DY63" s="37">
        <f ca="1">IF(AC$11="x",Toimenpiteet!$E$115,AX63*CY63/1000+(Satokasvi!$E$28-Satokasvi!$E$7)+IF(AC$8="x",Toimenpiteet!$E$29,0)+IF(AC$9="x",Toimenpiteet!$E$60,0)+IF(AC$10="x",Toimenpiteet!$E$88,0))/(1+$H$15)^DY$59</f>
        <v>202.90014096584105</v>
      </c>
      <c r="DZ63" s="37">
        <f ca="1">IF(AD$11="x",Toimenpiteet!$E$115,AY63*CZ63/1000+(Satokasvi!$E$28-Satokasvi!$E$7)+IF(AD$8="x",Toimenpiteet!$E$29,0)+IF(AD$9="x",Toimenpiteet!$E$60,0)+IF(AD$10="x",Toimenpiteet!$E$88,0))/(1+$H$15)^DZ$59</f>
        <v>-134.27331333386908</v>
      </c>
      <c r="EA63" s="37">
        <f ca="1">IF(AE$11="x",Toimenpiteet!$E$115,AZ63*DA63/1000+(Satokasvi!$E$28-Satokasvi!$E$7)+IF(AE$8="x",Toimenpiteet!$E$29,0)+IF(AE$9="x",Toimenpiteet!$E$60,0)+IF(AE$10="x",Toimenpiteet!$E$88,0))/(1+$H$15)^EA$59</f>
        <v>129.45975484866491</v>
      </c>
      <c r="EB63" s="37">
        <f ca="1">IF(AF$11="x",Toimenpiteet!$E$115,BA63*DB63/1000+(Satokasvi!$E$28-Satokasvi!$E$7)+IF(AF$8="x",Toimenpiteet!$E$29,0)+IF(AF$9="x",Toimenpiteet!$E$60,0)+IF(AF$10="x",Toimenpiteet!$E$88,0))/(1+$H$15)^EB$59</f>
        <v>83.425198691863017</v>
      </c>
      <c r="ED63" s="37">
        <f ca="1">IF(H$11="x",Toimenpiteet!$E$115,BD63*CD63/1000+(Satokasvi!$E$28-Satokasvi!$E$7)+IF(H$8="x",Toimenpiteet!$E$29,0)+IF(H$9="x",Toimenpiteet!$E$60,0)+IF(H$10="x",Toimenpiteet!$E$88,0))/(1+$H$15)^ED$59</f>
        <v>-257.28155339805824</v>
      </c>
      <c r="EE63" s="37">
        <f ca="1">IF(I$11="x",Toimenpiteet!$E$115,BE63*CE63/1000+(Satokasvi!$E$28-Satokasvi!$E$7)+IF(I$8="x",Toimenpiteet!$E$29,0)+IF(I$9="x",Toimenpiteet!$E$60,0)+IF(I$10="x",Toimenpiteet!$E$88,0))/(1+$H$15)^EE$59</f>
        <v>190.34688575702498</v>
      </c>
      <c r="EF63" s="37">
        <f ca="1">IF(J$11="x",Toimenpiteet!$E$115,BF63*CF63/1000+(Satokasvi!$E$28-Satokasvi!$E$7)+IF(J$8="x",Toimenpiteet!$E$29,0)+IF(J$9="x",Toimenpiteet!$E$60,0)+IF(J$10="x",Toimenpiteet!$E$88,0))/(1+$H$15)^EF$59</f>
        <v>307.78271883097449</v>
      </c>
      <c r="EG63" s="37">
        <f ca="1">IF(K$11="x",Toimenpiteet!$E$115,BG63*CG63/1000+(Satokasvi!$E$28-Satokasvi!$E$7)+IF(K$8="x",Toimenpiteet!$E$29,0)+IF(K$9="x",Toimenpiteet!$E$60,0)+IF(K$10="x",Toimenpiteet!$E$88,0))/(1+$H$15)^EG$59</f>
        <v>331.62446024497115</v>
      </c>
      <c r="EH63" s="37">
        <f ca="1">IF(L$11="x",Toimenpiteet!$E$115,BH63*CH63/1000+(Satokasvi!$E$28-Satokasvi!$E$7)+IF(L$8="x",Toimenpiteet!$E$29,0)+IF(L$9="x",Toimenpiteet!$E$60,0)+IF(L$10="x",Toimenpiteet!$E$88,0))/(1+$H$15)^EH$59</f>
        <v>157.06253249591273</v>
      </c>
      <c r="EI63" s="37">
        <f ca="1">IF(M$11="x",Toimenpiteet!$E$115,BI63*CI63/1000+(Satokasvi!$E$28-Satokasvi!$E$7)+IF(M$8="x",Toimenpiteet!$E$29,0)+IF(M$9="x",Toimenpiteet!$E$60,0)+IF(M$10="x",Toimenpiteet!$E$88,0))/(1+$H$15)^EI$59</f>
        <v>-221.93332802116842</v>
      </c>
      <c r="EJ63" s="37">
        <f ca="1">IF(N$11="x",Toimenpiteet!$E$115,BJ63*CJ63/1000+(Satokasvi!$E$28-Satokasvi!$E$7)+IF(N$8="x",Toimenpiteet!$E$29,0)+IF(N$9="x",Toimenpiteet!$E$60,0)+IF(N$10="x",Toimenpiteet!$E$88,0))/(1+$H$15)^EJ$59</f>
        <v>113.07126442808212</v>
      </c>
      <c r="EK63" s="37">
        <f ca="1">IF(O$11="x",Toimenpiteet!$E$115,BK63*CK63/1000+(Satokasvi!$E$28-Satokasvi!$E$7)+IF(O$8="x",Toimenpiteet!$E$29,0)+IF(O$9="x",Toimenpiteet!$E$60,0)+IF(O$10="x",Toimenpiteet!$E$88,0))/(1+$H$15)^EK$59</f>
        <v>254.13429497288845</v>
      </c>
      <c r="EL63" s="37">
        <f ca="1">IF(P$11="x",Toimenpiteet!$E$115,BL63*CL63/1000+(Satokasvi!$E$28-Satokasvi!$E$7)+IF(P$8="x",Toimenpiteet!$E$29,0)+IF(P$9="x",Toimenpiteet!$E$60,0)+IF(P$10="x",Toimenpiteet!$E$88,0))/(1+$H$15)^EL$59</f>
        <v>400.46567631736031</v>
      </c>
      <c r="EM63" s="37">
        <f ca="1">IF(Q$11="x",Toimenpiteet!$E$115,BM63*CM63/1000+(Satokasvi!$E$28-Satokasvi!$E$7)+IF(Q$8="x",Toimenpiteet!$E$29,0)+IF(Q$9="x",Toimenpiteet!$E$60,0)+IF(Q$10="x",Toimenpiteet!$E$88,0))/(1+$H$15)^EM$59</f>
        <v>163.76188646591993</v>
      </c>
      <c r="EN63" s="37">
        <f ca="1">IF(R$11="x",Toimenpiteet!$E$115,BN63*CN63/1000+(Satokasvi!$E$28-Satokasvi!$E$7)+IF(R$8="x",Toimenpiteet!$E$29,0)+IF(R$9="x",Toimenpiteet!$E$60,0)+IF(R$10="x",Toimenpiteet!$E$88,0))/(1+$H$15)^EN$59</f>
        <v>360.69985784999034</v>
      </c>
      <c r="EO63" s="37">
        <f ca="1">IF(S$11="x",Toimenpiteet!$E$115,BO63*CO63/1000+(Satokasvi!$E$28-Satokasvi!$E$7)+IF(S$8="x",Toimenpiteet!$E$29,0)+IF(S$9="x",Toimenpiteet!$E$60,0)+IF(S$10="x",Toimenpiteet!$E$88,0))/(1+$H$15)^EO$59</f>
        <v>271.60884720727216</v>
      </c>
      <c r="EP63" s="37">
        <f ca="1">IF(T$11="x",Toimenpiteet!$E$115,BP63*CP63/1000+(Satokasvi!$E$28-Satokasvi!$E$7)+IF(T$8="x",Toimenpiteet!$E$29,0)+IF(T$9="x",Toimenpiteet!$E$60,0)+IF(T$10="x",Toimenpiteet!$E$88,0))/(1+$H$15)^EP$59</f>
        <v>121.72161326899129</v>
      </c>
      <c r="EQ63" s="37">
        <f ca="1">IF(U$11="x",Toimenpiteet!$E$115,BQ63*CQ63/1000+(Satokasvi!$E$28-Satokasvi!$E$7)+IF(U$8="x",Toimenpiteet!$E$29,0)+IF(U$9="x",Toimenpiteet!$E$60,0)+IF(U$10="x",Toimenpiteet!$E$88,0))/(1+$H$15)^EQ$59</f>
        <v>340.81711509340846</v>
      </c>
      <c r="ER63" s="37">
        <f ca="1">IF(V$11="x",Toimenpiteet!$E$115,BR63*CR63/1000+(Satokasvi!$E$28-Satokasvi!$E$7)+IF(V$8="x",Toimenpiteet!$E$29,0)+IF(V$9="x",Toimenpiteet!$E$60,0)+IF(V$10="x",Toimenpiteet!$E$88,0))/(1+$H$15)^ER$59</f>
        <v>55.857652326076334</v>
      </c>
      <c r="ES63" s="37">
        <f ca="1">IF(W$11="x",Toimenpiteet!$E$115,BS63*CS63/1000+(Satokasvi!$E$28-Satokasvi!$E$7)+IF(W$8="x",Toimenpiteet!$E$29,0)+IF(W$9="x",Toimenpiteet!$E$60,0)+IF(W$10="x",Toimenpiteet!$E$88,0))/(1+$H$15)^ES$59</f>
        <v>282.80967764737545</v>
      </c>
      <c r="ET63" s="37">
        <f ca="1">IF(X$11="x",Toimenpiteet!$E$115,BT63*CT63/1000+(Satokasvi!$E$28-Satokasvi!$E$7)+IF(X$8="x",Toimenpiteet!$E$29,0)+IF(X$9="x",Toimenpiteet!$E$60,0)+IF(X$10="x",Toimenpiteet!$E$88,0))/(1+$H$15)^ET$59</f>
        <v>197.64863812901052</v>
      </c>
      <c r="EU63" s="37">
        <f ca="1">IF(Y$11="x",Toimenpiteet!$E$115,BU63*CU63/1000+(Satokasvi!$E$28-Satokasvi!$E$7)+IF(Y$8="x",Toimenpiteet!$E$29,0)+IF(Y$9="x",Toimenpiteet!$E$60,0)+IF(Y$10="x",Toimenpiteet!$E$88,0))/(1+$H$15)^EU$59</f>
        <v>186.8957317746852</v>
      </c>
      <c r="EV63" s="37">
        <f ca="1">IF(Z$11="x",Toimenpiteet!$E$115,BV63*CV63/1000+(Satokasvi!$E$28-Satokasvi!$E$7)+IF(Z$8="x",Toimenpiteet!$E$29,0)+IF(Z$9="x",Toimenpiteet!$E$60,0)+IF(Z$10="x",Toimenpiteet!$E$88,0))/(1+$H$15)^EV$59</f>
        <v>310.05016870032654</v>
      </c>
      <c r="EW63" s="37">
        <f ca="1">IF(AA$11="x",Toimenpiteet!$E$115,BW63*CW63/1000+(Satokasvi!$E$28-Satokasvi!$E$7)+IF(AA$8="x",Toimenpiteet!$E$29,0)+IF(AA$9="x",Toimenpiteet!$E$60,0)+IF(AA$10="x",Toimenpiteet!$E$88,0))/(1+$H$15)^EW$59</f>
        <v>-146.72407485937876</v>
      </c>
      <c r="EX63" s="37">
        <f ca="1">IF(AB$11="x",Toimenpiteet!$E$115,BX63*CX63/1000+(Satokasvi!$E$28-Satokasvi!$E$7)+IF(AB$8="x",Toimenpiteet!$E$29,0)+IF(AB$9="x",Toimenpiteet!$E$60,0)+IF(AB$10="x",Toimenpiteet!$E$88,0))/(1+$H$15)^EX$59</f>
        <v>133.75672186149748</v>
      </c>
      <c r="EY63" s="37">
        <f ca="1">IF(AC$11="x",Toimenpiteet!$E$115,BY63*CY63/1000+(Satokasvi!$E$28-Satokasvi!$E$7)+IF(AC$8="x",Toimenpiteet!$E$29,0)+IF(AC$9="x",Toimenpiteet!$E$60,0)+IF(AC$10="x",Toimenpiteet!$E$88,0))/(1+$H$15)^EY$59</f>
        <v>271.14047170578618</v>
      </c>
      <c r="EZ63" s="37">
        <f ca="1">IF(AD$11="x",Toimenpiteet!$E$115,BZ63*CZ63/1000+(Satokasvi!$E$28-Satokasvi!$E$7)+IF(AD$8="x",Toimenpiteet!$E$29,0)+IF(AD$9="x",Toimenpiteet!$E$60,0)+IF(AD$10="x",Toimenpiteet!$E$88,0))/(1+$H$15)^EZ$59</f>
        <v>217.39179505137415</v>
      </c>
      <c r="FA63" s="37">
        <f ca="1">IF(AE$11="x",Toimenpiteet!$E$115,CA63*DA63/1000+(Satokasvi!$E$28-Satokasvi!$E$7)+IF(AE$8="x",Toimenpiteet!$E$29,0)+IF(AE$9="x",Toimenpiteet!$E$60,0)+IF(AE$10="x",Toimenpiteet!$E$88,0))/(1+$H$15)^FA$59</f>
        <v>181.42419384439185</v>
      </c>
      <c r="FB63" s="37">
        <f ca="1">IF(AF$11="x",Toimenpiteet!$E$115,CB63*DB63/1000+(Satokasvi!$E$28-Satokasvi!$E$7)+IF(AF$8="x",Toimenpiteet!$E$29,0)+IF(AF$9="x",Toimenpiteet!$E$60,0)+IF(AF$10="x",Toimenpiteet!$E$88,0))/(1+$H$15)^FB$59</f>
        <v>125.42333360110358</v>
      </c>
      <c r="FD63" s="37">
        <f t="shared" ca="1" si="15"/>
        <v>-257.28155339805824</v>
      </c>
      <c r="FE63" s="37">
        <f t="shared" ca="1" si="18"/>
        <v>-140.29046792061149</v>
      </c>
      <c r="FF63" s="37">
        <f t="shared" ca="1" si="10"/>
        <v>75.776374483769445</v>
      </c>
      <c r="FG63" s="37">
        <f t="shared" ca="1" si="10"/>
        <v>312.88858007163572</v>
      </c>
      <c r="FH63" s="37">
        <f t="shared" ca="1" si="10"/>
        <v>405.67546917459578</v>
      </c>
      <c r="FI63" s="37">
        <f t="shared" ca="1" si="10"/>
        <v>183.74214115342735</v>
      </c>
      <c r="FJ63" s="37">
        <f t="shared" ca="1" si="10"/>
        <v>-31.727109352561399</v>
      </c>
      <c r="FK63" s="37">
        <f t="shared" ca="1" si="10"/>
        <v>145.1858952759801</v>
      </c>
      <c r="FL63" s="37">
        <f t="shared" ca="1" si="10"/>
        <v>445.05721986193686</v>
      </c>
      <c r="FM63" s="37">
        <f t="shared" ca="1" si="10"/>
        <v>247.87233241430468</v>
      </c>
      <c r="FN63" s="37">
        <f t="shared" ca="1" si="10"/>
        <v>516.54860757285132</v>
      </c>
      <c r="FO63" s="37">
        <f t="shared" ca="1" si="10"/>
        <v>711.9117022037218</v>
      </c>
      <c r="FP63" s="37">
        <f t="shared" ca="1" si="10"/>
        <v>531.45959710552961</v>
      </c>
      <c r="FQ63" s="37">
        <f t="shared" ca="1" si="10"/>
        <v>786.27448992638097</v>
      </c>
      <c r="FR63" s="37">
        <f t="shared" ca="1" si="10"/>
        <v>616.18107386625081</v>
      </c>
      <c r="FS63" s="37">
        <f t="shared" ca="1" si="10"/>
        <v>824.332598756842</v>
      </c>
      <c r="FT63" s="37">
        <f t="shared" ca="1" si="10"/>
        <v>962.31823750620674</v>
      </c>
      <c r="FU63" s="37">
        <f t="shared" ca="1" si="10"/>
        <v>1092.121418815392</v>
      </c>
      <c r="FV63" s="37">
        <f t="shared" ca="1" si="10"/>
        <v>1325.3089265481374</v>
      </c>
      <c r="FW63" s="37">
        <f t="shared" ca="1" si="10"/>
        <v>1178.5848516887586</v>
      </c>
      <c r="FX63" s="37">
        <f t="shared" ca="1" si="10"/>
        <v>1266.3070268873562</v>
      </c>
      <c r="FY63" s="37">
        <f t="shared" ca="1" si="10"/>
        <v>1469.2071678531972</v>
      </c>
      <c r="FZ63" s="37">
        <f t="shared" ca="1" si="10"/>
        <v>1334.9338545193282</v>
      </c>
      <c r="GA63" s="37">
        <f t="shared" ca="1" si="10"/>
        <v>1464.3936093679931</v>
      </c>
      <c r="GB63" s="37">
        <f t="shared" ca="1" si="10"/>
        <v>1547.8188080598561</v>
      </c>
      <c r="GC63" s="37"/>
      <c r="GD63" s="37">
        <f t="shared" ca="1" si="16"/>
        <v>-257.28155339805824</v>
      </c>
      <c r="GE63" s="37">
        <f t="shared" ca="1" si="17"/>
        <v>-66.934667641033258</v>
      </c>
      <c r="GF63" s="37">
        <f t="shared" ca="1" si="11"/>
        <v>240.84805118994123</v>
      </c>
      <c r="GG63" s="37">
        <f t="shared" ca="1" si="11"/>
        <v>572.47251143491235</v>
      </c>
      <c r="GH63" s="37">
        <f t="shared" ca="1" si="11"/>
        <v>729.53504393082505</v>
      </c>
      <c r="GI63" s="37">
        <f t="shared" ca="1" si="11"/>
        <v>507.6017159096566</v>
      </c>
      <c r="GJ63" s="37">
        <f t="shared" ca="1" si="11"/>
        <v>620.67298033773875</v>
      </c>
      <c r="GK63" s="37">
        <f t="shared" ca="1" si="11"/>
        <v>874.80727531062723</v>
      </c>
      <c r="GL63" s="37">
        <f t="shared" ca="1" si="11"/>
        <v>1275.2729516279876</v>
      </c>
      <c r="GM63" s="37">
        <f t="shared" ca="1" si="11"/>
        <v>1439.0348380939076</v>
      </c>
      <c r="GN63" s="37">
        <f t="shared" ca="1" si="11"/>
        <v>1799.734695943898</v>
      </c>
      <c r="GO63" s="37">
        <f t="shared" ca="1" si="11"/>
        <v>2071.3435431511703</v>
      </c>
      <c r="GP63" s="37">
        <f t="shared" ca="1" si="11"/>
        <v>2193.0651564201617</v>
      </c>
      <c r="GQ63" s="37">
        <f t="shared" ca="1" si="11"/>
        <v>2533.8822715135702</v>
      </c>
      <c r="GR63" s="37">
        <f t="shared" ca="1" si="11"/>
        <v>2589.7399238396465</v>
      </c>
      <c r="GS63" s="37">
        <f t="shared" ca="1" si="11"/>
        <v>2872.5496014870218</v>
      </c>
      <c r="GT63" s="37">
        <f t="shared" ca="1" si="11"/>
        <v>3070.1982396160324</v>
      </c>
      <c r="GU63" s="37">
        <f t="shared" ca="1" si="11"/>
        <v>3257.0939713907178</v>
      </c>
      <c r="GV63" s="37">
        <f t="shared" ca="1" si="12"/>
        <v>3567.1441400910444</v>
      </c>
      <c r="GW63" s="37">
        <f t="shared" ca="1" si="12"/>
        <v>3420.4200652316658</v>
      </c>
      <c r="GX63" s="37">
        <f t="shared" ca="1" si="12"/>
        <v>3554.1767870931635</v>
      </c>
      <c r="GY63" s="37">
        <f t="shared" ca="1" si="12"/>
        <v>3825.3172587989498</v>
      </c>
      <c r="GZ63" s="37">
        <f t="shared" ca="1" si="12"/>
        <v>4042.7090538503239</v>
      </c>
      <c r="HA63" s="37">
        <f t="shared" ca="1" si="12"/>
        <v>4224.1332476947155</v>
      </c>
      <c r="HB63" s="37">
        <f t="shared" ca="1" si="12"/>
        <v>4349.5565812958193</v>
      </c>
      <c r="HC63" s="37"/>
      <c r="HD63" s="37">
        <f t="shared" si="13"/>
        <v>1500.1</v>
      </c>
      <c r="HE63" s="37">
        <f ca="1">SUM($GD63:GD63)-$HD63-SUM($FD63:FD63)</f>
        <v>-1500.1</v>
      </c>
      <c r="HF63" s="37">
        <f ca="1">SUM($GD63:GE63)-$HD63-SUM($FD63:FE63)</f>
        <v>-1426.7441997204219</v>
      </c>
      <c r="HG63" s="37">
        <f ca="1">SUM($GD63:GF63)-$HD63-SUM($FD63:FF63)</f>
        <v>-1261.6725230142499</v>
      </c>
      <c r="HH63" s="37">
        <f ca="1">SUM($GD63:GG63)-$HD63-SUM($FD63:FG63)</f>
        <v>-1002.0885916509733</v>
      </c>
      <c r="HI63" s="37">
        <f ca="1">SUM($GD63:GH63)-$HD63-SUM($FD63:FH63)</f>
        <v>-678.22901689474406</v>
      </c>
      <c r="HJ63" s="37">
        <f ca="1">SUM($GD63:GI63)-$HD63-SUM($FD63:FI63)</f>
        <v>-354.36944213851484</v>
      </c>
      <c r="HK63" s="37">
        <f ca="1">SUM($GD63:GJ63)-$HD63-SUM($FD63:FJ63)</f>
        <v>298.03064755178525</v>
      </c>
      <c r="HL63" s="37">
        <f ca="1">SUM($GD63:GK63)-$HD63-SUM($FD63:FK63)</f>
        <v>1027.6520275864323</v>
      </c>
      <c r="HM63" s="37">
        <f ca="1">SUM($GD63:GL63)-$HD63-SUM($FD63:FL63)</f>
        <v>1857.8677593524828</v>
      </c>
      <c r="HN63" s="37">
        <f ca="1">SUM($GD63:GM63)-$HD63-SUM($FD63:FM63)</f>
        <v>3049.0302650320864</v>
      </c>
      <c r="HO63" s="37">
        <f ca="1">SUM($GD63:GN63)-$HD63-SUM($FD63:FN63)</f>
        <v>4332.2163534031333</v>
      </c>
      <c r="HP63" s="37">
        <f ca="1">SUM($GD63:GO63)-$HD63-SUM($FD63:FO63)</f>
        <v>5691.6481943505805</v>
      </c>
      <c r="HQ63" s="37">
        <f ca="1">SUM($GD63:GP63)-$HD63-SUM($FD63:FP63)</f>
        <v>7353.2537536652126</v>
      </c>
      <c r="HR63" s="37">
        <f ca="1">SUM($GD63:GQ63)-$HD63-SUM($FD63:FQ63)</f>
        <v>9100.861535252403</v>
      </c>
      <c r="HS63" s="37">
        <f ca="1">SUM($GD63:GR63)-$HD63-SUM($FD63:FR63)</f>
        <v>11074.4203852258</v>
      </c>
      <c r="HT63" s="37">
        <f ca="1">SUM($GD63:GS63)-$HD63-SUM($FD63:FS63)</f>
        <v>13122.637387955981</v>
      </c>
      <c r="HU63" s="37">
        <f ca="1">SUM($GD63:GT63)-$HD63-SUM($FD63:FT63)</f>
        <v>15230.517390065805</v>
      </c>
      <c r="HV63" s="37">
        <f ca="1">SUM($GD63:GU63)-$HD63-SUM($FD63:FU63)</f>
        <v>17395.489942641132</v>
      </c>
      <c r="HW63" s="37">
        <f ca="1">SUM($GD63:GV63)-$HD63-SUM($FD63:FV63)</f>
        <v>19637.325156184037</v>
      </c>
      <c r="HX63" s="37">
        <f ca="1">SUM($GD63:GW63)-$HD63-SUM($FD63:FW63)</f>
        <v>21879.160369726946</v>
      </c>
      <c r="HY63" s="37">
        <f ca="1">SUM($GD63:GX63)-$HD63-SUM($FD63:FX63)</f>
        <v>24167.030129932755</v>
      </c>
      <c r="HZ63" s="37">
        <f ca="1">SUM($GD63:GY63)-$HD63-SUM($FD63:FY63)</f>
        <v>26523.140220878504</v>
      </c>
      <c r="IA63" s="37">
        <f ca="1">SUM($GD63:GZ63)-$HD63-SUM($FD63:FZ63)</f>
        <v>29230.915420209501</v>
      </c>
      <c r="IB63" s="37">
        <f ca="1">SUM($GD63:HA63)-$HD63-SUM($FD63:GA63)</f>
        <v>31990.65505853622</v>
      </c>
      <c r="IC63" s="37">
        <f ca="1">SUM($GD63:HB63)-$HD63-SUM($FD63:GB63)</f>
        <v>34792.39283177218</v>
      </c>
    </row>
    <row r="64" spans="2:237" x14ac:dyDescent="0.35">
      <c r="B64" s="37">
        <f t="shared" ca="1" si="14"/>
        <v>0.12388624328256836</v>
      </c>
      <c r="C64" s="37">
        <f t="shared" ca="1" si="8"/>
        <v>0.57794142104618185</v>
      </c>
      <c r="D64" s="37">
        <f t="shared" ca="1" si="8"/>
        <v>0.40347678703856471</v>
      </c>
      <c r="E64" s="37">
        <f t="shared" ca="1" si="8"/>
        <v>0.4492445166585074</v>
      </c>
      <c r="F64" s="37">
        <f t="shared" ca="1" si="8"/>
        <v>0.26389617017694356</v>
      </c>
      <c r="G64" s="37">
        <f t="shared" ca="1" si="8"/>
        <v>0.53733368482015231</v>
      </c>
      <c r="H64" s="37">
        <f t="shared" ca="1" si="8"/>
        <v>0.84659732917686281</v>
      </c>
      <c r="I64" s="37">
        <f t="shared" ca="1" si="8"/>
        <v>2.0815504899759141E-2</v>
      </c>
      <c r="J64" s="37">
        <f t="shared" ca="1" si="8"/>
        <v>0.72721217801406512</v>
      </c>
      <c r="K64" s="37">
        <f t="shared" ca="1" si="8"/>
        <v>2.9903471757985911E-2</v>
      </c>
      <c r="L64" s="37">
        <f t="shared" ca="1" si="8"/>
        <v>0.26431991801387955</v>
      </c>
      <c r="M64" s="37">
        <f t="shared" ca="1" si="8"/>
        <v>0.67230853725642359</v>
      </c>
      <c r="N64" s="37">
        <f t="shared" ca="1" si="8"/>
        <v>0.17110849152799601</v>
      </c>
      <c r="O64" s="37">
        <f t="shared" ca="1" si="8"/>
        <v>0.54014864242331084</v>
      </c>
      <c r="P64" s="37">
        <f t="shared" ca="1" si="8"/>
        <v>1.8271678411393766E-2</v>
      </c>
      <c r="Q64" s="37">
        <f t="shared" ca="1" si="8"/>
        <v>0.38301127384222278</v>
      </c>
      <c r="R64" s="37">
        <f t="shared" ca="1" si="8"/>
        <v>0.48891792251085875</v>
      </c>
      <c r="S64" s="37">
        <f t="shared" ca="1" si="8"/>
        <v>2.4699554333727169E-2</v>
      </c>
      <c r="T64" s="37">
        <f t="shared" ca="1" si="9"/>
        <v>0.90430408258498152</v>
      </c>
      <c r="U64" s="37">
        <f t="shared" ca="1" si="9"/>
        <v>0.27456001055458235</v>
      </c>
      <c r="V64" s="37">
        <f t="shared" ca="1" si="9"/>
        <v>0.36363786824630828</v>
      </c>
      <c r="W64" s="37">
        <f t="shared" ca="1" si="9"/>
        <v>0.69945595752532874</v>
      </c>
      <c r="X64" s="37">
        <f t="shared" ca="1" si="9"/>
        <v>2.8697759399196499E-2</v>
      </c>
      <c r="Y64" s="37">
        <f t="shared" ca="1" si="9"/>
        <v>0.78983634072208386</v>
      </c>
      <c r="Z64" s="37">
        <f t="shared" ca="1" si="9"/>
        <v>0.1746517477041899</v>
      </c>
      <c r="AC64" s="35">
        <f ca="1">IF(H$11="x",0,_xlfn.NORM.INV(B64,Satokasvi!$H$8,Satokasvi!$I$8)*IF(H$8="x",1+Toimenpiteet!$C$7,1)*IF(H$9="x",1+Toimenpiteet!$C$34,1)*(1+H$30)*_xlfn.BINOM.INV(1,(1-(Satokasvi!$H$15*(1+H$43))),B64))</f>
        <v>0</v>
      </c>
      <c r="AD64" s="35">
        <f ca="1">IF(I$11="x",0,_xlfn.NORM.INV(C64,Satokasvi!$H$8,Satokasvi!$I$8)*IF(I$8="x",1+Toimenpiteet!$C$7,1)*IF(I$9="x",1+Toimenpiteet!$C$34,1)*(1+I$30)*_xlfn.BINOM.INV(1,(1-(Satokasvi!$H$15*(1+I$43))),C64))</f>
        <v>2549.1574790400932</v>
      </c>
      <c r="AE64" s="35">
        <f ca="1">IF(J$11="x",0,_xlfn.NORM.INV(D64,Satokasvi!$H$8,Satokasvi!$I$8)*IF(J$8="x",1+Toimenpiteet!$C$7,1)*IF(J$9="x",1+Toimenpiteet!$C$34,1)*(1+J$30)*_xlfn.BINOM.INV(1,(1-(Satokasvi!$H$15*(1+J$43))),D64))</f>
        <v>2438.9105022654253</v>
      </c>
      <c r="AF64" s="35">
        <f ca="1">IF(K$11="x",0,_xlfn.NORM.INV(E64,Satokasvi!$H$8,Satokasvi!$I$8)*IF(K$8="x",1+Toimenpiteet!$C$7,1)*IF(K$9="x",1+Toimenpiteet!$C$34,1)*(1+K$30)*_xlfn.BINOM.INV(1,(1-(Satokasvi!$H$15*(1+K$43))),E64))</f>
        <v>2468.1074240842199</v>
      </c>
      <c r="AG64" s="35">
        <f ca="1">IF(L$11="x",0,_xlfn.NORM.INV(F64,Satokasvi!$H$8,Satokasvi!$I$8)*IF(L$8="x",1+Toimenpiteet!$C$7,1)*IF(L$9="x",1+Toimenpiteet!$C$34,1)*(1+L$30)*_xlfn.BINOM.INV(1,(1-(Satokasvi!$H$15*(1+L$43))),F64))</f>
        <v>2342.1550957941909</v>
      </c>
      <c r="AH64" s="35">
        <f ca="1">IF(M$11="x",0,_xlfn.NORM.INV(G64,Satokasvi!$H$8,Satokasvi!$I$8)*IF(M$8="x",1+Toimenpiteet!$C$7,1)*IF(M$9="x",1+Toimenpiteet!$C$34,1)*(1+M$30)*_xlfn.BINOM.INV(1,(1-(Satokasvi!$H$15*(1+M$43))),G64))</f>
        <v>2523.4296702307915</v>
      </c>
      <c r="AI64" s="35">
        <f ca="1">IF(N$11="x",0,_xlfn.NORM.INV(H64,Satokasvi!$H$8,Satokasvi!$I$8)*IF(N$8="x",1+Toimenpiteet!$C$7,1)*IF(N$9="x",1+Toimenpiteet!$C$34,1)*(1+N$30)*_xlfn.BINOM.INV(1,(1-(Satokasvi!$H$15*(1+N$43))),H64))</f>
        <v>2755.4870902306511</v>
      </c>
      <c r="AJ64" s="35">
        <f ca="1">IF(O$11="x",0,_xlfn.NORM.INV(I64,Satokasvi!$H$8,Satokasvi!$I$8)*IF(O$8="x",1+Toimenpiteet!$C$7,1)*IF(O$9="x",1+Toimenpiteet!$C$34,1)*(1+O$30)*_xlfn.BINOM.INV(1,(1-(Satokasvi!$H$15*(1+O$43))),I64))</f>
        <v>0</v>
      </c>
      <c r="AK64" s="35">
        <f ca="1">IF(P$11="x",0,_xlfn.NORM.INV(J64,Satokasvi!$H$8,Satokasvi!$I$8)*IF(P$8="x",1+Toimenpiteet!$C$7,1)*IF(P$9="x",1+Toimenpiteet!$C$34,1)*(1+P$30)*_xlfn.BINOM.INV(1,(1-(Satokasvi!$H$15*(1+P$43))),J64))</f>
        <v>2651.1007867631915</v>
      </c>
      <c r="AL64" s="35">
        <f ca="1">IF(Q$11="x",0,_xlfn.NORM.INV(K64,Satokasvi!$H$8,Satokasvi!$I$8)*IF(Q$8="x",1+Toimenpiteet!$C$7,1)*IF(Q$9="x",1+Toimenpiteet!$C$34,1)*(1+Q$30)*_xlfn.BINOM.INV(1,(1-(Satokasvi!$H$15*(1+Q$43))),K64))</f>
        <v>0</v>
      </c>
      <c r="AM64" s="35">
        <f ca="1">IF(R$11="x",0,_xlfn.NORM.INV(L64,Satokasvi!$H$8,Satokasvi!$I$8)*IF(R$8="x",1+Toimenpiteet!$C$7,1)*IF(R$9="x",1+Toimenpiteet!$C$34,1)*(1+R$30)*_xlfn.BINOM.INV(1,(1-(Satokasvi!$H$15*(1+R$43))),L64))</f>
        <v>2342.4790797433093</v>
      </c>
      <c r="AN64" s="35">
        <f ca="1">IF(S$11="x",0,_xlfn.NORM.INV(M64,Satokasvi!$H$8,Satokasvi!$I$8)*IF(S$8="x",1+Toimenpiteet!$C$7,1)*IF(S$9="x",1+Toimenpiteet!$C$34,1)*(1+S$30)*_xlfn.BINOM.INV(1,(1-(Satokasvi!$H$15*(1+S$43))),M64))</f>
        <v>2611.5741799166076</v>
      </c>
      <c r="AO64" s="35">
        <f ca="1">IF(T$11="x",0,_xlfn.NORM.INV(N64,Satokasvi!$H$8,Satokasvi!$I$8)*IF(T$8="x",1+Toimenpiteet!$C$7,1)*IF(T$9="x",1+Toimenpiteet!$C$34,1)*(1+T$30)*_xlfn.BINOM.INV(1,(1-(Satokasvi!$H$15*(1+T$43))),N64))</f>
        <v>0</v>
      </c>
      <c r="AP64" s="35">
        <f ca="1">IF(U$11="x",0,_xlfn.NORM.INV(O64,Satokasvi!$H$8,Satokasvi!$I$8)*IF(U$8="x",1+Toimenpiteet!$C$7,1)*IF(U$9="x",1+Toimenpiteet!$C$34,1)*(1+U$30)*_xlfn.BINOM.INV(1,(1-(Satokasvi!$H$15*(1+U$43))),O64))</f>
        <v>2525.2020506904423</v>
      </c>
      <c r="AQ64" s="35">
        <f ca="1">IF(V$11="x",0,_xlfn.NORM.INV(P64,Satokasvi!$H$8,Satokasvi!$I$8)*IF(V$8="x",1+Toimenpiteet!$C$7,1)*IF(V$9="x",1+Toimenpiteet!$C$34,1)*(1+V$30)*_xlfn.BINOM.INV(1,(1-(Satokasvi!$H$15*(1+V$43))),P64))</f>
        <v>0</v>
      </c>
      <c r="AR64" s="35">
        <f ca="1">IF(W$11="x",0,_xlfn.NORM.INV(Q64,Satokasvi!$H$8,Satokasvi!$I$8)*IF(W$8="x",1+Toimenpiteet!$C$7,1)*IF(W$9="x",1+Toimenpiteet!$C$34,1)*(1+W$30)*_xlfn.BINOM.INV(1,(1-(Satokasvi!$H$15*(1+W$43))),Q64))</f>
        <v>2425.6046091480052</v>
      </c>
      <c r="AS64" s="35">
        <f ca="1">IF(X$11="x",0,_xlfn.NORM.INV(R64,Satokasvi!$H$8,Satokasvi!$I$8)*IF(X$8="x",1+Toimenpiteet!$C$7,1)*IF(X$9="x",1+Toimenpiteet!$C$34,1)*(1+X$30)*_xlfn.BINOM.INV(1,(1-(Satokasvi!$H$15*(1+X$43))),R64))</f>
        <v>2493.0544444194347</v>
      </c>
      <c r="AT64" s="35">
        <f ca="1">IF(Y$11="x",0,_xlfn.NORM.INV(S64,Satokasvi!$H$8,Satokasvi!$I$8)*IF(Y$8="x",1+Toimenpiteet!$C$7,1)*IF(Y$9="x",1+Toimenpiteet!$C$34,1)*(1+Y$30)*_xlfn.BINOM.INV(1,(1-(Satokasvi!$H$15*(1+Y$43))),S64))</f>
        <v>0</v>
      </c>
      <c r="AU64" s="35">
        <f ca="1">IF(Z$11="x",0,_xlfn.NORM.INV(T64,Satokasvi!$H$8,Satokasvi!$I$8)*IF(Z$8="x",1+Toimenpiteet!$C$7,1)*IF(Z$9="x",1+Toimenpiteet!$C$34,1)*(1+Z$30)*_xlfn.BINOM.INV(1,(1-(Satokasvi!$H$15*(1+Z$43))),T64))</f>
        <v>2826.6181913011346</v>
      </c>
      <c r="AV64" s="35">
        <f ca="1">IF(AA$11="x",0,_xlfn.NORM.INV(U64,Satokasvi!$H$8,Satokasvi!$I$8)*IF(AA$8="x",1+Toimenpiteet!$C$7,1)*IF(AA$9="x",1+Toimenpiteet!$C$34,1)*(1+AA$30)*_xlfn.BINOM.INV(1,(1-(Satokasvi!$H$15*(1+AA$43))),U64))</f>
        <v>2350.2301811480006</v>
      </c>
      <c r="AW64" s="35">
        <f ca="1">IF(AB$11="x",0,_xlfn.NORM.INV(V64,Satokasvi!$H$8,Satokasvi!$I$8)*IF(AB$8="x",1+Toimenpiteet!$C$7,1)*IF(AB$9="x",1+Toimenpiteet!$C$34,1)*(1+AB$30)*_xlfn.BINOM.INV(1,(1-(Satokasvi!$H$15*(1+AB$43))),V64))</f>
        <v>2412.8120781151574</v>
      </c>
      <c r="AX64" s="35">
        <f ca="1">IF(AC$11="x",0,_xlfn.NORM.INV(W64,Satokasvi!$H$8,Satokasvi!$I$8)*IF(AC$8="x",1+Toimenpiteet!$C$7,1)*IF(AC$9="x",1+Toimenpiteet!$C$34,1)*(1+AC$30)*_xlfn.BINOM.INV(1,(1-(Satokasvi!$H$15*(1+AC$43))),W64))</f>
        <v>2630.7091077817627</v>
      </c>
      <c r="AY64" s="35">
        <f ca="1">IF(AD$11="x",0,_xlfn.NORM.INV(X64,Satokasvi!$H$8,Satokasvi!$I$8)*IF(AD$8="x",1+Toimenpiteet!$C$7,1)*IF(AD$9="x",1+Toimenpiteet!$C$34,1)*(1+AD$30)*_xlfn.BINOM.INV(1,(1-(Satokasvi!$H$15*(1+AD$43))),X64))</f>
        <v>0</v>
      </c>
      <c r="AZ64" s="35">
        <f ca="1">IF(AE$11="x",0,_xlfn.NORM.INV(Y64,Satokasvi!$H$8,Satokasvi!$I$8)*IF(AE$8="x",1+Toimenpiteet!$C$7,1)*IF(AE$9="x",1+Toimenpiteet!$C$34,1)*(1+AE$30)*_xlfn.BINOM.INV(1,(1-(Satokasvi!$H$15*(1+AE$43))),Y64))</f>
        <v>2701.4633781169928</v>
      </c>
      <c r="BA64" s="35">
        <f ca="1">IF(AF$11="x",0,_xlfn.NORM.INV(Z64,Satokasvi!$H$8,Satokasvi!$I$8)*IF(AF$8="x",1+Toimenpiteet!$C$7,1)*IF(AF$9="x",1+Toimenpiteet!$C$34,1)*(1+AF$30)*_xlfn.BINOM.INV(1,(1-(Satokasvi!$H$15*(1+AF$43))),Z64))</f>
        <v>0</v>
      </c>
      <c r="BD64" s="35">
        <f ca="1">IF(H$11="x",0,_xlfn.NORM.INV(B64,Satokasvi!$H$8,Satokasvi!$I$8)*IF(COUNTIF($H$12:H$12,"x")&gt;0,(1+$C$6),1)*IF(COUNTIF($H$13:H$13,"x")&gt;0,(1+$C$30),1)*IF(H$8="x",(1+Toimenpiteet!$C$7),1)*IF(H$9="x",(1+Toimenpiteet!$C$34),1)*(1+H$30)*_xlfn.BINOM.INV(1,(1-(Satokasvi!$H$15*(1+H$44))),B64))</f>
        <v>2653.2669758576239</v>
      </c>
      <c r="BE64" s="35">
        <f ca="1">IF(I$11="x",0,_xlfn.NORM.INV(C64,Satokasvi!$H$8,Satokasvi!$I$8)*IF(COUNTIF($H$12:I$12,"x")&gt;0,(1+$C$6),1)*IF(COUNTIF($H$13:I$13,"x")&gt;0,(1+$C$30),1)*IF(I$8="x",(1+Toimenpiteet!$C$7),1)*IF(I$9="x",(1+Toimenpiteet!$C$34),1)*(1+I$30)*_xlfn.BINOM.INV(1,(1-(Satokasvi!$H$15*(1+I$44))),C64))</f>
        <v>3058.9889748481119</v>
      </c>
      <c r="BF64" s="35">
        <f ca="1">IF(J$11="x",0,_xlfn.NORM.INV(D64,Satokasvi!$H$8,Satokasvi!$I$8)*IF(COUNTIF($H$12:J$12,"x")&gt;0,(1+$C$6),1)*IF(COUNTIF($H$13:J$13,"x")&gt;0,(1+$C$30),1)*IF(J$8="x",(1+Toimenpiteet!$C$7),1)*IF(J$9="x",(1+Toimenpiteet!$C$34),1)*(1+J$30)*_xlfn.BINOM.INV(1,(1-(Satokasvi!$H$15*(1+J$44))),D64))</f>
        <v>2926.6926027185104</v>
      </c>
      <c r="BG64" s="35">
        <f ca="1">IF(K$11="x",0,_xlfn.NORM.INV(E64,Satokasvi!$H$8,Satokasvi!$I$8)*IF(COUNTIF($H$12:K$12,"x")&gt;0,(1+$C$6),1)*IF(COUNTIF($H$13:K$13,"x")&gt;0,(1+$C$30),1)*IF(K$8="x",(1+Toimenpiteet!$C$7),1)*IF(K$9="x",(1+Toimenpiteet!$C$34),1)*(1+K$30)*_xlfn.BINOM.INV(1,(1-(Satokasvi!$H$15*(1+K$44))),E64))</f>
        <v>2961.7289089010637</v>
      </c>
      <c r="BH64" s="35">
        <f ca="1">IF(L$11="x",0,_xlfn.NORM.INV(F64,Satokasvi!$H$8,Satokasvi!$I$8)*IF(COUNTIF($H$12:L$12,"x")&gt;0,(1+$C$6),1)*IF(COUNTIF($H$13:L$13,"x")&gt;0,(1+$C$30),1)*IF(L$8="x",(1+Toimenpiteet!$C$7),1)*IF(L$9="x",(1+Toimenpiteet!$C$34),1)*(1+L$30)*_xlfn.BINOM.INV(1,(1-(Satokasvi!$H$15*(1+L$44))),F64))</f>
        <v>2810.5861149530288</v>
      </c>
      <c r="BI64" s="35">
        <f ca="1">IF(M$11="x",0,_xlfn.NORM.INV(G64,Satokasvi!$H$8,Satokasvi!$I$8)*IF(COUNTIF($H$12:M$12,"x")&gt;0,(1+$C$6),1)*IF(COUNTIF($H$13:M$13,"x")&gt;0,(1+$C$30),1)*IF(M$8="x",(1+Toimenpiteet!$C$7),1)*IF(M$9="x",(1+Toimenpiteet!$C$34),1)*(1+M$30)*_xlfn.BINOM.INV(1,(1-(Satokasvi!$H$15*(1+M$44))),G64))</f>
        <v>3028.1156042769499</v>
      </c>
      <c r="BJ64" s="35">
        <f ca="1">IF(N$11="x",0,_xlfn.NORM.INV(H64,Satokasvi!$H$8,Satokasvi!$I$8)*IF(COUNTIF($H$12:N$12,"x")&gt;0,(1+$C$6),1)*IF(COUNTIF($H$13:N$13,"x")&gt;0,(1+$C$30),1)*IF(N$8="x",(1+Toimenpiteet!$C$7),1)*IF(N$9="x",(1+Toimenpiteet!$C$34),1)*(1+N$30)*_xlfn.BINOM.INV(1,(1-(Satokasvi!$H$15*(1+N$44))),H64))</f>
        <v>3306.5845082767814</v>
      </c>
      <c r="BK64" s="35">
        <f ca="1">IF(O$11="x",0,_xlfn.NORM.INV(I64,Satokasvi!$H$8,Satokasvi!$I$8)*IF(COUNTIF($H$12:O$12,"x")&gt;0,(1+$C$6),1)*IF(COUNTIF($H$13:O$13,"x")&gt;0,(1+$C$30),1)*IF(O$8="x",(1+Toimenpiteet!$C$7),1)*IF(O$9="x",(1+Toimenpiteet!$C$34),1)*(1+O$30)*_xlfn.BINOM.INV(1,(1-(Satokasvi!$H$15*(1+O$44))),I64))</f>
        <v>0</v>
      </c>
      <c r="BL64" s="35">
        <f ca="1">IF(P$11="x",0,_xlfn.NORM.INV(J64,Satokasvi!$H$8,Satokasvi!$I$8)*IF(COUNTIF($H$12:P$12,"x")&gt;0,(1+$C$6),1)*IF(COUNTIF($H$13:P$13,"x")&gt;0,(1+$C$30),1)*IF(P$8="x",(1+Toimenpiteet!$C$7),1)*IF(P$9="x",(1+Toimenpiteet!$C$34),1)*(1+P$30)*_xlfn.BINOM.INV(1,(1-(Satokasvi!$H$15*(1+P$44))),J64))</f>
        <v>3181.3209441158297</v>
      </c>
      <c r="BM64" s="35">
        <f ca="1">IF(Q$11="x",0,_xlfn.NORM.INV(K64,Satokasvi!$H$8,Satokasvi!$I$8)*IF(COUNTIF($H$12:Q$12,"x")&gt;0,(1+$C$6),1)*IF(COUNTIF($H$13:Q$13,"x")&gt;0,(1+$C$30),1)*IF(Q$8="x",(1+Toimenpiteet!$C$7),1)*IF(Q$9="x",(1+Toimenpiteet!$C$34),1)*(1+Q$30)*_xlfn.BINOM.INV(1,(1-(Satokasvi!$H$15*(1+Q$44))),K64))</f>
        <v>0</v>
      </c>
      <c r="BN64" s="35">
        <f ca="1">IF(R$11="x",0,_xlfn.NORM.INV(L64,Satokasvi!$H$8,Satokasvi!$I$8)*IF(COUNTIF($H$12:R$12,"x")&gt;0,(1+$C$6),1)*IF(COUNTIF($H$13:R$13,"x")&gt;0,(1+$C$30),1)*IF(R$8="x",(1+Toimenpiteet!$C$7),1)*IF(R$9="x",(1+Toimenpiteet!$C$34),1)*(1+R$30)*_xlfn.BINOM.INV(1,(1-(Satokasvi!$H$15*(1+R$44))),L64))</f>
        <v>2810.9748956919711</v>
      </c>
      <c r="BO64" s="35">
        <f ca="1">IF(S$11="x",0,_xlfn.NORM.INV(M64,Satokasvi!$H$8,Satokasvi!$I$8)*IF(COUNTIF($H$12:S$12,"x")&gt;0,(1+$C$6),1)*IF(COUNTIF($H$13:S$13,"x")&gt;0,(1+$C$30),1)*IF(S$8="x",(1+Toimenpiteet!$C$7),1)*IF(S$9="x",(1+Toimenpiteet!$C$34),1)*(1+S$30)*_xlfn.BINOM.INV(1,(1-(Satokasvi!$H$15*(1+S$44))),M64))</f>
        <v>3133.8890158999288</v>
      </c>
      <c r="BP64" s="35">
        <f ca="1">IF(T$11="x",0,_xlfn.NORM.INV(N64,Satokasvi!$H$8,Satokasvi!$I$8)*IF(COUNTIF($H$12:T$12,"x")&gt;0,(1+$C$6),1)*IF(COUNTIF($H$13:T$13,"x")&gt;0,(1+$C$30),1)*IF(T$8="x",(1+Toimenpiteet!$C$7),1)*IF(T$9="x",(1+Toimenpiteet!$C$34),1)*(1+T$30)*_xlfn.BINOM.INV(1,(1-(Satokasvi!$H$15*(1+T$44))),N64))</f>
        <v>2715.0618282550136</v>
      </c>
      <c r="BQ64" s="35">
        <f ca="1">IF(U$11="x",0,_xlfn.NORM.INV(O64,Satokasvi!$H$8,Satokasvi!$I$8)*IF(COUNTIF($H$12:U$12,"x")&gt;0,(1+$C$6),1)*IF(COUNTIF($H$13:U$13,"x")&gt;0,(1+$C$30),1)*IF(U$8="x",(1+Toimenpiteet!$C$7),1)*IF(U$9="x",(1+Toimenpiteet!$C$34),1)*(1+U$30)*_xlfn.BINOM.INV(1,(1-(Satokasvi!$H$15*(1+U$44))),O64))</f>
        <v>3030.2424608285305</v>
      </c>
      <c r="BR64" s="35">
        <f ca="1">IF(V$11="x",0,_xlfn.NORM.INV(P64,Satokasvi!$H$8,Satokasvi!$I$8)*IF(COUNTIF($H$12:V$12,"x")&gt;0,(1+$C$6),1)*IF(COUNTIF($H$13:V$13,"x")&gt;0,(1+$C$30),1)*IF(V$8="x",(1+Toimenpiteet!$C$7),1)*IF(V$9="x",(1+Toimenpiteet!$C$34),1)*(1+V$30)*_xlfn.BINOM.INV(1,(1-(Satokasvi!$H$15*(1+V$44))),P64))</f>
        <v>0</v>
      </c>
      <c r="BS64" s="35">
        <f ca="1">IF(W$11="x",0,_xlfn.NORM.INV(Q64,Satokasvi!$H$8,Satokasvi!$I$8)*IF(COUNTIF($H$12:W$12,"x")&gt;0,(1+$C$6),1)*IF(COUNTIF($H$13:W$13,"x")&gt;0,(1+$C$30),1)*IF(W$8="x",(1+Toimenpiteet!$C$7),1)*IF(W$9="x",(1+Toimenpiteet!$C$34),1)*(1+W$30)*_xlfn.BINOM.INV(1,(1-(Satokasvi!$H$15*(1+W$44))),Q64))</f>
        <v>2910.725530977606</v>
      </c>
      <c r="BT64" s="35">
        <f ca="1">IF(X$11="x",0,_xlfn.NORM.INV(R64,Satokasvi!$H$8,Satokasvi!$I$8)*IF(COUNTIF($H$12:X$12,"x")&gt;0,(1+$C$6),1)*IF(COUNTIF($H$13:X$13,"x")&gt;0,(1+$C$30),1)*IF(X$8="x",(1+Toimenpiteet!$C$7),1)*IF(X$9="x",(1+Toimenpiteet!$C$34),1)*(1+X$30)*_xlfn.BINOM.INV(1,(1-(Satokasvi!$H$15*(1+X$44))),R64))</f>
        <v>2991.6653333033214</v>
      </c>
      <c r="BU64" s="35">
        <f ca="1">IF(Y$11="x",0,_xlfn.NORM.INV(S64,Satokasvi!$H$8,Satokasvi!$I$8)*IF(COUNTIF($H$12:Y$12,"x")&gt;0,(1+$C$6),1)*IF(COUNTIF($H$13:Y$13,"x")&gt;0,(1+$C$30),1)*IF(Y$8="x",(1+Toimenpiteet!$C$7),1)*IF(Y$9="x",(1+Toimenpiteet!$C$34),1)*(1+Y$30)*_xlfn.BINOM.INV(1,(1-(Satokasvi!$H$15*(1+Y$44))),S64))</f>
        <v>0</v>
      </c>
      <c r="BV64" s="35">
        <f ca="1">IF(Z$11="x",0,_xlfn.NORM.INV(T64,Satokasvi!$H$8,Satokasvi!$I$8)*IF(COUNTIF($H$12:Z$12,"x")&gt;0,(1+$C$6),1)*IF(COUNTIF($H$13:Z$13,"x")&gt;0,(1+$C$30),1)*IF(Z$8="x",(1+Toimenpiteet!$C$7),1)*IF(Z$9="x",(1+Toimenpiteet!$C$34),1)*(1+Z$30)*_xlfn.BINOM.INV(1,(1-(Satokasvi!$H$15*(1+Z$44))),T64))</f>
        <v>3391.9418295613614</v>
      </c>
      <c r="BW64" s="35">
        <f ca="1">IF(AA$11="x",0,_xlfn.NORM.INV(U64,Satokasvi!$H$8,Satokasvi!$I$8)*IF(COUNTIF($H$12:AA$12,"x")&gt;0,(1+$C$6),1)*IF(COUNTIF($H$13:AA$13,"x")&gt;0,(1+$C$30),1)*IF(AA$8="x",(1+Toimenpiteet!$C$7),1)*IF(AA$9="x",(1+Toimenpiteet!$C$34),1)*(1+AA$30)*_xlfn.BINOM.INV(1,(1-(Satokasvi!$H$15*(1+AA$44))),U64))</f>
        <v>2820.2762173776005</v>
      </c>
      <c r="BX64" s="35">
        <f ca="1">IF(AB$11="x",0,_xlfn.NORM.INV(V64,Satokasvi!$H$8,Satokasvi!$I$8)*IF(COUNTIF($H$12:AB$12,"x")&gt;0,(1+$C$6),1)*IF(COUNTIF($H$13:AB$13,"x")&gt;0,(1+$C$30),1)*IF(AB$8="x",(1+Toimenpiteet!$C$7),1)*IF(AB$9="x",(1+Toimenpiteet!$C$34),1)*(1+AB$30)*_xlfn.BINOM.INV(1,(1-(Satokasvi!$H$15*(1+AB$44))),V64))</f>
        <v>2895.3744937381889</v>
      </c>
      <c r="BY64" s="35">
        <f ca="1">IF(AC$11="x",0,_xlfn.NORM.INV(W64,Satokasvi!$H$8,Satokasvi!$I$8)*IF(COUNTIF($H$12:AC$12,"x")&gt;0,(1+$C$6),1)*IF(COUNTIF($H$13:AC$13,"x")&gt;0,(1+$C$30),1)*IF(AC$8="x",(1+Toimenpiteet!$C$7),1)*IF(AC$9="x",(1+Toimenpiteet!$C$34),1)*(1+AC$30)*_xlfn.BINOM.INV(1,(1-(Satokasvi!$H$15*(1+AC$44))),W64))</f>
        <v>3156.8509293381153</v>
      </c>
      <c r="BZ64" s="35">
        <f ca="1">IF(AD$11="x",0,_xlfn.NORM.INV(X64,Satokasvi!$H$8,Satokasvi!$I$8)*IF(COUNTIF($H$12:AD$12,"x")&gt;0,(1+$C$6),1)*IF(COUNTIF($H$13:AD$13,"x")&gt;0,(1+$C$30),1)*IF(AD$8="x",(1+Toimenpiteet!$C$7),1)*IF(AD$9="x",(1+Toimenpiteet!$C$34),1)*(1+AD$30)*_xlfn.BINOM.INV(1,(1-(Satokasvi!$H$15*(1+AD$44))),X64))</f>
        <v>0</v>
      </c>
      <c r="CA64" s="35">
        <f ca="1">IF(AE$11="x",0,_xlfn.NORM.INV(Y64,Satokasvi!$H$8,Satokasvi!$I$8)*IF(COUNTIF($H$12:AE$12,"x")&gt;0,(1+$C$6),1)*IF(COUNTIF($H$13:AE$13,"x")&gt;0,(1+$C$30),1)*IF(AE$8="x",(1+Toimenpiteet!$C$7),1)*IF(AE$9="x",(1+Toimenpiteet!$C$34),1)*(1+AE$30)*_xlfn.BINOM.INV(1,(1-(Satokasvi!$H$15*(1+AE$44))),Y64))</f>
        <v>3241.7560537403911</v>
      </c>
      <c r="CB64" s="35">
        <f ca="1">IF(AF$11="x",0,_xlfn.NORM.INV(Z64,Satokasvi!$H$8,Satokasvi!$I$8)*IF(COUNTIF($H$12:AF$12,"x")&gt;0,(1+$C$6),1)*IF(COUNTIF($H$13:AF$13,"x")&gt;0,(1+$C$30),1)*IF(AF$8="x",(1+Toimenpiteet!$C$7),1)*IF(AF$9="x",(1+Toimenpiteet!$C$34),1)*(1+AF$30)*_xlfn.BINOM.INV(1,(1-(Satokasvi!$H$15*(1+AF$44))),Z64))</f>
        <v>2719.2176589131236</v>
      </c>
      <c r="CD64" s="37">
        <f ca="1">_xlfn.NORM.INV(RAND(),Satokasvi!$H$13,Satokasvi!$I$13)</f>
        <v>152.79012996377656</v>
      </c>
      <c r="CE64" s="37">
        <f ca="1">_xlfn.NORM.INV(RAND(),Satokasvi!$H$13,Satokasvi!$I$13)</f>
        <v>210.37708171970135</v>
      </c>
      <c r="CF64" s="37">
        <f ca="1">_xlfn.NORM.INV(RAND(),Satokasvi!$H$13,Satokasvi!$I$13)</f>
        <v>256.28918688923767</v>
      </c>
      <c r="CG64" s="37">
        <f ca="1">_xlfn.NORM.INV(RAND(),Satokasvi!$H$13,Satokasvi!$I$13)</f>
        <v>271.04100011564259</v>
      </c>
      <c r="CH64" s="37">
        <f ca="1">_xlfn.NORM.INV(RAND(),Satokasvi!$H$13,Satokasvi!$I$13)</f>
        <v>211.63496895723765</v>
      </c>
      <c r="CI64" s="37">
        <f ca="1">_xlfn.NORM.INV(RAND(),Satokasvi!$H$13,Satokasvi!$I$13)</f>
        <v>220.62764466092926</v>
      </c>
      <c r="CJ64" s="37">
        <f ca="1">_xlfn.NORM.INV(RAND(),Satokasvi!$H$13,Satokasvi!$I$13)</f>
        <v>137.99104361409323</v>
      </c>
      <c r="CK64" s="37">
        <f ca="1">_xlfn.NORM.INV(RAND(),Satokasvi!$H$13,Satokasvi!$I$13)</f>
        <v>140.30603396627373</v>
      </c>
      <c r="CL64" s="37">
        <f ca="1">_xlfn.NORM.INV(RAND(),Satokasvi!$H$13,Satokasvi!$I$13)</f>
        <v>231.70615477859891</v>
      </c>
      <c r="CM64" s="37">
        <f ca="1">_xlfn.NORM.INV(RAND(),Satokasvi!$H$13,Satokasvi!$I$13)</f>
        <v>236.0445991617234</v>
      </c>
      <c r="CN64" s="37">
        <f ca="1">_xlfn.NORM.INV(RAND(),Satokasvi!$H$13,Satokasvi!$I$13)</f>
        <v>195.04971583909</v>
      </c>
      <c r="CO64" s="37">
        <f ca="1">_xlfn.NORM.INV(RAND(),Satokasvi!$H$13,Satokasvi!$I$13)</f>
        <v>174.26478769729403</v>
      </c>
      <c r="CP64" s="37">
        <f ca="1">_xlfn.NORM.INV(RAND(),Satokasvi!$H$13,Satokasvi!$I$13)</f>
        <v>249.27567134226749</v>
      </c>
      <c r="CQ64" s="37">
        <f ca="1">_xlfn.NORM.INV(RAND(),Satokasvi!$H$13,Satokasvi!$I$13)</f>
        <v>262.13342027848415</v>
      </c>
      <c r="CR64" s="37">
        <f ca="1">_xlfn.NORM.INV(RAND(),Satokasvi!$H$13,Satokasvi!$I$13)</f>
        <v>185.98098240486115</v>
      </c>
      <c r="CS64" s="37">
        <f ca="1">_xlfn.NORM.INV(RAND(),Satokasvi!$H$13,Satokasvi!$I$13)</f>
        <v>259.10749257271272</v>
      </c>
      <c r="CT64" s="37">
        <f ca="1">_xlfn.NORM.INV(RAND(),Satokasvi!$H$13,Satokasvi!$I$13)</f>
        <v>190.68088641441446</v>
      </c>
      <c r="CU64" s="37">
        <f ca="1">_xlfn.NORM.INV(RAND(),Satokasvi!$H$13,Satokasvi!$I$13)</f>
        <v>161.74554484470218</v>
      </c>
      <c r="CV64" s="37">
        <f ca="1">_xlfn.NORM.INV(RAND(),Satokasvi!$H$13,Satokasvi!$I$13)</f>
        <v>205.18852090872053</v>
      </c>
      <c r="CW64" s="37">
        <f ca="1">_xlfn.NORM.INV(RAND(),Satokasvi!$H$13,Satokasvi!$I$13)</f>
        <v>132.73383517088877</v>
      </c>
      <c r="CX64" s="37">
        <f ca="1">_xlfn.NORM.INV(RAND(),Satokasvi!$H$13,Satokasvi!$I$13)</f>
        <v>113.11105686107408</v>
      </c>
      <c r="CY64" s="37">
        <f ca="1">_xlfn.NORM.INV(RAND(),Satokasvi!$H$13,Satokasvi!$I$13)</f>
        <v>218.88878727387015</v>
      </c>
      <c r="CZ64" s="37">
        <f ca="1">_xlfn.NORM.INV(RAND(),Satokasvi!$H$13,Satokasvi!$I$13)</f>
        <v>249.56325378775938</v>
      </c>
      <c r="DA64" s="37">
        <f ca="1">_xlfn.NORM.INV(RAND(),Satokasvi!$H$13,Satokasvi!$I$13)</f>
        <v>226.68897176628604</v>
      </c>
      <c r="DB64" s="37">
        <f ca="1">_xlfn.NORM.INV(RAND(),Satokasvi!$H$13,Satokasvi!$I$13)</f>
        <v>193.23565564263663</v>
      </c>
      <c r="DD64" s="37">
        <f ca="1">IF(H$11="x",Toimenpiteet!$E$115,AC64*CD64/1000+(Satokasvi!$E$28-Satokasvi!$E$7)+IF(H$8="x",Toimenpiteet!$E$29,0)+IF(H$9="x",Toimenpiteet!$E$60,0)+IF(H$10="x",Toimenpiteet!$E$88,0))/(1+$H$15)^DD$59</f>
        <v>-257.28155339805824</v>
      </c>
      <c r="DE64" s="37">
        <f ca="1">IF(I$11="x",Toimenpiteet!$E$115,AD64*CE64/1000+(Satokasvi!$E$28-Satokasvi!$E$7)+IF(I$8="x",Toimenpiteet!$E$29,0)+IF(I$9="x",Toimenpiteet!$E$60,0)+IF(I$10="x",Toimenpiteet!$E$88,0))/(1+$H$15)^DE$59</f>
        <v>255.71148202884862</v>
      </c>
      <c r="DF64" s="37">
        <f ca="1">IF(J$11="x",Toimenpiteet!$E$115,AE64*CF64/1000+(Satokasvi!$E$28-Satokasvi!$E$7)+IF(J$8="x",Toimenpiteet!$E$29,0)+IF(J$9="x",Toimenpiteet!$E$60,0)+IF(J$10="x",Toimenpiteet!$E$88,0))/(1+$H$15)^DF$59</f>
        <v>329.51175318375789</v>
      </c>
      <c r="DG64" s="37">
        <f ca="1">IF(K$11="x",Toimenpiteet!$E$115,AF64*CG64/1000+(Satokasvi!$E$28-Satokasvi!$E$7)+IF(K$8="x",Toimenpiteet!$E$29,0)+IF(K$9="x",Toimenpiteet!$E$60,0)+IF(K$10="x",Toimenpiteet!$E$88,0))/(1+$H$15)^DG$59</f>
        <v>358.91172154985566</v>
      </c>
      <c r="DH64" s="37">
        <f ca="1">IF(L$11="x",Toimenpiteet!$E$115,AG64*CH64/1000+(Satokasvi!$E$28-Satokasvi!$E$7)+IF(L$8="x",Toimenpiteet!$E$29,0)+IF(L$9="x",Toimenpiteet!$E$60,0)+IF(L$10="x",Toimenpiteet!$E$88,0))/(1+$H$15)^DH$59</f>
        <v>198.98825144582946</v>
      </c>
      <c r="DI64" s="37">
        <f ca="1">IF(M$11="x",Toimenpiteet!$E$115,AH64*CI64/1000+(Satokasvi!$E$28-Satokasvi!$E$7)+IF(M$8="x",Toimenpiteet!$E$29,0)+IF(M$9="x",Toimenpiteet!$E$60,0)+IF(M$10="x",Toimenpiteet!$E$88,0))/(1+$H$15)^DI$59</f>
        <v>244.32627068226526</v>
      </c>
      <c r="DJ64" s="37">
        <f ca="1">IF(N$11="x",Toimenpiteet!$E$115,AI64*CJ64/1000+(Satokasvi!$E$28-Satokasvi!$E$7)+IF(N$8="x",Toimenpiteet!$E$29,0)+IF(N$9="x",Toimenpiteet!$E$60,0)+IF(N$10="x",Toimenpiteet!$E$88,0))/(1+$H$15)^DJ$59</f>
        <v>93.694599491534561</v>
      </c>
      <c r="DK64" s="37">
        <f ca="1">IF(O$11="x",Toimenpiteet!$E$115,AJ64*CK64/1000+(Satokasvi!$E$28-Satokasvi!$E$7)+IF(O$8="x",Toimenpiteet!$E$29,0)+IF(O$9="x",Toimenpiteet!$E$60,0)+IF(O$10="x",Toimenpiteet!$E$88,0))/(1+$H$15)^DK$59</f>
        <v>-209.19344709319299</v>
      </c>
      <c r="DL64" s="37">
        <f ca="1">IF(P$11="x",Toimenpiteet!$E$115,AK64*CL64/1000+(Satokasvi!$E$28-Satokasvi!$E$7)+IF(P$8="x",Toimenpiteet!$E$29,0)+IF(P$9="x",Toimenpiteet!$E$60,0)+IF(P$10="x",Toimenpiteet!$E$88,0))/(1+$H$15)^DL$59</f>
        <v>267.69125359118908</v>
      </c>
      <c r="DM64" s="37">
        <f ca="1">IF(Q$11="x",Toimenpiteet!$E$115,AL64*CM64/1000+(Satokasvi!$E$28-Satokasvi!$E$7)+IF(Q$8="x",Toimenpiteet!$E$29,0)+IF(Q$9="x",Toimenpiteet!$E$60,0)+IF(Q$10="x",Toimenpiteet!$E$88,0))/(1+$H$15)^DM$59</f>
        <v>-197.18488744763218</v>
      </c>
      <c r="DN64" s="37">
        <f ca="1">IF(R$11="x",Toimenpiteet!$E$115,AM64*CN64/1000+(Satokasvi!$E$28-Satokasvi!$E$7)+IF(R$8="x",Toimenpiteet!$E$29,0)+IF(R$9="x",Toimenpiteet!$E$60,0)+IF(R$10="x",Toimenpiteet!$E$88,0))/(1+$H$15)^DN$59</f>
        <v>138.63255546731693</v>
      </c>
      <c r="DO64" s="37">
        <f ca="1">IF(S$11="x",Toimenpiteet!$E$115,AN64*CO64/1000+(Satokasvi!$E$28-Satokasvi!$E$7)+IF(S$8="x",Toimenpiteet!$E$29,0)+IF(S$9="x",Toimenpiteet!$E$60,0)+IF(S$10="x",Toimenpiteet!$E$88,0))/(1+$H$15)^DO$59</f>
        <v>133.33611671689263</v>
      </c>
      <c r="DP64" s="37">
        <f ca="1">IF(T$11="x",Toimenpiteet!$E$115,AO64*CP64/1000+(Satokasvi!$E$28-Satokasvi!$E$7)+IF(T$8="x",Toimenpiteet!$E$29,0)+IF(T$9="x",Toimenpiteet!$E$60,0)+IF(T$10="x",Toimenpiteet!$E$88,0))/(1+$H$15)^DP$59</f>
        <v>-180.45210509819213</v>
      </c>
      <c r="DQ64" s="37">
        <f ca="1">IF(U$11="x",Toimenpiteet!$E$115,AP64*CQ64/1000+(Satokasvi!$E$28-Satokasvi!$E$7)+IF(U$8="x",Toimenpiteet!$E$29,0)+IF(U$9="x",Toimenpiteet!$E$60,0)+IF(U$10="x",Toimenpiteet!$E$88,0))/(1+$H$15)^DQ$59</f>
        <v>262.42400296600596</v>
      </c>
      <c r="DR64" s="37">
        <f ca="1">IF(V$11="x",Toimenpiteet!$E$115,AQ64*CR64/1000+(Satokasvi!$E$28-Satokasvi!$E$7)+IF(V$8="x",Toimenpiteet!$E$29,0)+IF(V$9="x",Toimenpiteet!$E$60,0)+IF(V$10="x",Toimenpiteet!$E$88,0))/(1+$H$15)^DR$59</f>
        <v>-170.09341606013018</v>
      </c>
      <c r="DS64" s="37">
        <f ca="1">IF(W$11="x",Toimenpiteet!$E$115,AR64*CS64/1000+(Satokasvi!$E$28-Satokasvi!$E$7)+IF(W$8="x",Toimenpiteet!$E$29,0)+IF(W$9="x",Toimenpiteet!$E$60,0)+IF(W$10="x",Toimenpiteet!$E$88,0))/(1+$H$15)^DS$59</f>
        <v>226.51640162501874</v>
      </c>
      <c r="DT64" s="37">
        <f ca="1">IF(X$11="x",Toimenpiteet!$E$115,AS64*CT64/1000+(Satokasvi!$E$28-Satokasvi!$E$7)+IF(X$8="x",Toimenpiteet!$E$29,0)+IF(X$9="x",Toimenpiteet!$E$60,0)+IF(X$10="x",Toimenpiteet!$E$88,0))/(1+$H$15)^DT$59</f>
        <v>127.28204780264007</v>
      </c>
      <c r="DU64" s="37">
        <f ca="1">IF(Y$11="x",Toimenpiteet!$E$115,AT64*CU64/1000+(Satokasvi!$E$28-Satokasvi!$E$7)+IF(Y$8="x",Toimenpiteet!$E$29,0)+IF(Y$9="x",Toimenpiteet!$E$60,0)+IF(Y$10="x",Toimenpiteet!$E$88,0))/(1+$H$15)^DU$59</f>
        <v>-155.65957101831492</v>
      </c>
      <c r="DV64" s="37">
        <f ca="1">IF(Z$11="x",Toimenpiteet!$E$115,AU64*CV64/1000+(Satokasvi!$E$28-Satokasvi!$E$7)+IF(Z$8="x",Toimenpiteet!$E$29,0)+IF(Z$9="x",Toimenpiteet!$E$60,0)+IF(Z$10="x",Toimenpiteet!$E$88,0))/(1+$H$15)^DV$59</f>
        <v>179.63417080540455</v>
      </c>
      <c r="DW64" s="37">
        <f ca="1">IF(AA$11="x",Toimenpiteet!$E$115,AV64*CW64/1000+(Satokasvi!$E$28-Satokasvi!$E$7)+IF(AA$8="x",Toimenpiteet!$E$29,0)+IF(AA$9="x",Toimenpiteet!$E$60,0)+IF(AA$10="x",Toimenpiteet!$E$88,0))/(1+$H$15)^DW$59</f>
        <v>25.997881291481651</v>
      </c>
      <c r="DX64" s="37">
        <f ca="1">IF(AB$11="x",Toimenpiteet!$E$115,AW64*CX64/1000+(Satokasvi!$E$28-Satokasvi!$E$7)+IF(AB$8="x",Toimenpiteet!$E$29,0)+IF(AB$9="x",Toimenpiteet!$E$60,0)+IF(AB$10="x",Toimenpiteet!$E$88,0))/(1+$H$15)^DX$59</f>
        <v>4.2550917919927995</v>
      </c>
      <c r="DY64" s="37">
        <f ca="1">IF(AC$11="x",Toimenpiteet!$E$115,AX64*CY64/1000+(Satokasvi!$E$28-Satokasvi!$E$7)+IF(AC$8="x",Toimenpiteet!$E$29,0)+IF(AC$9="x",Toimenpiteet!$E$60,0)+IF(AC$10="x",Toimenpiteet!$E$88,0))/(1+$H$15)^DY$59</f>
        <v>162.22126887059852</v>
      </c>
      <c r="DZ64" s="37">
        <f ca="1">IF(AD$11="x",Toimenpiteet!$E$115,AY64*CZ64/1000+(Satokasvi!$E$28-Satokasvi!$E$7)+IF(AD$8="x",Toimenpiteet!$E$29,0)+IF(AD$9="x",Toimenpiteet!$E$60,0)+IF(AD$10="x",Toimenpiteet!$E$88,0))/(1+$H$15)^DZ$59</f>
        <v>-134.27331333386908</v>
      </c>
      <c r="EA64" s="37">
        <f ca="1">IF(AE$11="x",Toimenpiteet!$E$115,AZ64*DA64/1000+(Satokasvi!$E$28-Satokasvi!$E$7)+IF(AE$8="x",Toimenpiteet!$E$29,0)+IF(AE$9="x",Toimenpiteet!$E$60,0)+IF(AE$10="x",Toimenpiteet!$E$88,0))/(1+$H$15)^EA$59</f>
        <v>170.89382261861937</v>
      </c>
      <c r="EB64" s="37">
        <f ca="1">IF(AF$11="x",Toimenpiteet!$E$115,BA64*DB64/1000+(Satokasvi!$E$28-Satokasvi!$E$7)+IF(AF$8="x",Toimenpiteet!$E$29,0)+IF(AF$9="x",Toimenpiteet!$E$60,0)+IF(AF$10="x",Toimenpiteet!$E$88,0))/(1+$H$15)^EB$59</f>
        <v>-126.56547585433981</v>
      </c>
      <c r="ED64" s="37">
        <f ca="1">IF(H$11="x",Toimenpiteet!$E$115,BD64*CD64/1000+(Satokasvi!$E$28-Satokasvi!$E$7)+IF(H$8="x",Toimenpiteet!$E$29,0)+IF(H$9="x",Toimenpiteet!$E$60,0)+IF(H$10="x",Toimenpiteet!$E$88,0))/(1+$H$15)^ED$59</f>
        <v>136.30388938823566</v>
      </c>
      <c r="EE64" s="37">
        <f ca="1">IF(I$11="x",Toimenpiteet!$E$115,BE64*CE64/1000+(Satokasvi!$E$28-Satokasvi!$E$7)+IF(I$8="x",Toimenpiteet!$E$29,0)+IF(I$9="x",Toimenpiteet!$E$60,0)+IF(I$10="x",Toimenpiteet!$E$88,0))/(1+$H$15)^EE$59</f>
        <v>356.81136161870751</v>
      </c>
      <c r="EF64" s="37">
        <f ca="1">IF(J$11="x",Toimenpiteet!$E$115,BF64*CF64/1000+(Satokasvi!$E$28-Satokasvi!$E$7)+IF(J$8="x",Toimenpiteet!$E$29,0)+IF(J$9="x",Toimenpiteet!$E$60,0)+IF(J$10="x",Toimenpiteet!$E$88,0))/(1+$H$15)^EF$59</f>
        <v>443.91661176622671</v>
      </c>
      <c r="EG64" s="37">
        <f ca="1">IF(K$11="x",Toimenpiteet!$E$115,BG64*CG64/1000+(Satokasvi!$E$28-Satokasvi!$E$7)+IF(K$8="x",Toimenpiteet!$E$29,0)+IF(K$9="x",Toimenpiteet!$E$60,0)+IF(K$10="x",Toimenpiteet!$E$88,0))/(1+$H$15)^EG$59</f>
        <v>477.78387939935823</v>
      </c>
      <c r="EH64" s="37">
        <f ca="1">IF(L$11="x",Toimenpiteet!$E$115,BH64*CH64/1000+(Satokasvi!$E$28-Satokasvi!$E$7)+IF(L$8="x",Toimenpiteet!$E$29,0)+IF(L$9="x",Toimenpiteet!$E$60,0)+IF(L$10="x",Toimenpiteet!$E$88,0))/(1+$H$15)^EH$59</f>
        <v>284.504167307356</v>
      </c>
      <c r="EI64" s="37">
        <f ca="1">IF(M$11="x",Toimenpiteet!$E$115,BI64*CI64/1000+(Satokasvi!$E$28-Satokasvi!$E$7)+IF(M$8="x",Toimenpiteet!$E$29,0)+IF(M$9="x",Toimenpiteet!$E$60,0)+IF(M$10="x",Toimenpiteet!$E$88,0))/(1+$H$15)^EI$59</f>
        <v>337.5781904229521</v>
      </c>
      <c r="EJ64" s="37">
        <f ca="1">IF(N$11="x",Toimenpiteet!$E$115,BJ64*CJ64/1000+(Satokasvi!$E$28-Satokasvi!$E$7)+IF(N$8="x",Toimenpiteet!$E$29,0)+IF(N$9="x",Toimenpiteet!$E$60,0)+IF(N$10="x",Toimenpiteet!$E$88,0))/(1+$H$15)^EJ$59</f>
        <v>155.52736949103917</v>
      </c>
      <c r="EK64" s="37">
        <f ca="1">IF(O$11="x",Toimenpiteet!$E$115,BK64*CK64/1000+(Satokasvi!$E$28-Satokasvi!$E$7)+IF(O$8="x",Toimenpiteet!$E$29,0)+IF(O$9="x",Toimenpiteet!$E$60,0)+IF(O$10="x",Toimenpiteet!$E$88,0))/(1+$H$15)^EK$59</f>
        <v>-209.19344709319299</v>
      </c>
      <c r="EL64" s="37">
        <f ca="1">IF(P$11="x",Toimenpiteet!$E$115,BL64*CL64/1000+(Satokasvi!$E$28-Satokasvi!$E$7)+IF(P$8="x",Toimenpiteet!$E$29,0)+IF(P$9="x",Toimenpiteet!$E$60,0)+IF(P$10="x",Toimenpiteet!$E$88,0))/(1+$H$15)^EL$59</f>
        <v>361.84959112363913</v>
      </c>
      <c r="EM64" s="37">
        <f ca="1">IF(Q$11="x",Toimenpiteet!$E$115,BM64*CM64/1000+(Satokasvi!$E$28-Satokasvi!$E$7)+IF(Q$8="x",Toimenpiteet!$E$29,0)+IF(Q$9="x",Toimenpiteet!$E$60,0)+IF(Q$10="x",Toimenpiteet!$E$88,0))/(1+$H$15)^EM$59</f>
        <v>-197.18488744763218</v>
      </c>
      <c r="EN64" s="37">
        <f ca="1">IF(R$11="x",Toimenpiteet!$E$115,BN64*CN64/1000+(Satokasvi!$E$28-Satokasvi!$E$7)+IF(R$8="x",Toimenpiteet!$E$29,0)+IF(R$9="x",Toimenpiteet!$E$60,0)+IF(R$10="x",Toimenpiteet!$E$88,0))/(1+$H$15)^EN$59</f>
        <v>204.64739422051468</v>
      </c>
      <c r="EO64" s="37">
        <f ca="1">IF(S$11="x",Toimenpiteet!$E$115,BO64*CO64/1000+(Satokasvi!$E$28-Satokasvi!$E$7)+IF(S$8="x",Toimenpiteet!$E$29,0)+IF(S$9="x",Toimenpiteet!$E$60,0)+IF(S$10="x",Toimenpiteet!$E$88,0))/(1+$H$15)^EO$59</f>
        <v>197.17647371049864</v>
      </c>
      <c r="EP64" s="37">
        <f ca="1">IF(T$11="x",Toimenpiteet!$E$115,BP64*CP64/1000+(Satokasvi!$E$28-Satokasvi!$E$7)+IF(T$8="x",Toimenpiteet!$E$29,0)+IF(T$9="x",Toimenpiteet!$E$60,0)+IF(T$10="x",Toimenpiteet!$E$88,0))/(1+$H$15)^EP$59</f>
        <v>280.4149855069806</v>
      </c>
      <c r="EQ64" s="37">
        <f ca="1">IF(U$11="x",Toimenpiteet!$E$115,BQ64*CQ64/1000+(Satokasvi!$E$28-Satokasvi!$E$7)+IF(U$8="x",Toimenpiteet!$E$29,0)+IF(U$9="x",Toimenpiteet!$E$60,0)+IF(U$10="x",Toimenpiteet!$E$88,0))/(1+$H$15)^EQ$59</f>
        <v>349.94804726759389</v>
      </c>
      <c r="ER64" s="37">
        <f ca="1">IF(V$11="x",Toimenpiteet!$E$115,BR64*CR64/1000+(Satokasvi!$E$28-Satokasvi!$E$7)+IF(V$8="x",Toimenpiteet!$E$29,0)+IF(V$9="x",Toimenpiteet!$E$60,0)+IF(V$10="x",Toimenpiteet!$E$88,0))/(1+$H$15)^ER$59</f>
        <v>-170.09341606013018</v>
      </c>
      <c r="ES64" s="37">
        <f ca="1">IF(W$11="x",Toimenpiteet!$E$115,BS64*CS64/1000+(Satokasvi!$E$28-Satokasvi!$E$7)+IF(W$8="x",Toimenpiteet!$E$29,0)+IF(W$9="x",Toimenpiteet!$E$60,0)+IF(W$10="x",Toimenpiteet!$E$88,0))/(1+$H$15)^ES$59</f>
        <v>304.84752972868853</v>
      </c>
      <c r="ET64" s="37">
        <f ca="1">IF(X$11="x",Toimenpiteet!$E$115,BT64*CT64/1000+(Satokasvi!$E$28-Satokasvi!$E$7)+IF(X$8="x",Toimenpiteet!$E$29,0)+IF(X$9="x",Toimenpiteet!$E$60,0)+IF(X$10="x",Toimenpiteet!$E$88,0))/(1+$H$15)^ET$59</f>
        <v>184.8043289929409</v>
      </c>
      <c r="EU64" s="37">
        <f ca="1">IF(Y$11="x",Toimenpiteet!$E$115,BU64*CU64/1000+(Satokasvi!$E$28-Satokasvi!$E$7)+IF(Y$8="x",Toimenpiteet!$E$29,0)+IF(Y$9="x",Toimenpiteet!$E$60,0)+IF(Y$10="x",Toimenpiteet!$E$88,0))/(1+$H$15)^EU$59</f>
        <v>-155.65957101831492</v>
      </c>
      <c r="EV64" s="37">
        <f ca="1">IF(Z$11="x",Toimenpiteet!$E$115,BV64*CV64/1000+(Satokasvi!$E$28-Satokasvi!$E$7)+IF(Z$8="x",Toimenpiteet!$E$29,0)+IF(Z$9="x",Toimenpiteet!$E$60,0)+IF(Z$10="x",Toimenpiteet!$E$88,0))/(1+$H$15)^EV$59</f>
        <v>245.78616438751746</v>
      </c>
      <c r="EW64" s="37">
        <f ca="1">IF(AA$11="x",Toimenpiteet!$E$115,BW64*CW64/1000+(Satokasvi!$E$28-Satokasvi!$E$7)+IF(AA$8="x",Toimenpiteet!$E$29,0)+IF(AA$9="x",Toimenpiteet!$E$60,0)+IF(AA$10="x",Toimenpiteet!$E$88,0))/(1+$H$15)^EW$59</f>
        <v>60.542272521653715</v>
      </c>
      <c r="EX64" s="37">
        <f ca="1">IF(AB$11="x",Toimenpiteet!$E$115,BX64*CX64/1000+(Satokasvi!$E$28-Satokasvi!$E$7)+IF(AB$8="x",Toimenpiteet!$E$29,0)+IF(AB$9="x",Toimenpiteet!$E$60,0)+IF(AB$10="x",Toimenpiteet!$E$88,0))/(1+$H$15)^EX$59</f>
        <v>33.596221773571727</v>
      </c>
      <c r="EY64" s="37">
        <f ca="1">IF(AC$11="x",Toimenpiteet!$E$115,BY64*CY64/1000+(Satokasvi!$E$28-Satokasvi!$E$7)+IF(AC$8="x",Toimenpiteet!$E$29,0)+IF(AC$9="x",Toimenpiteet!$E$60,0)+IF(AC$10="x",Toimenpiteet!$E$88,0))/(1+$H$15)^EY$59</f>
        <v>222.32582519149523</v>
      </c>
      <c r="EZ64" s="37">
        <f ca="1">IF(AD$11="x",Toimenpiteet!$E$115,BZ64*CZ64/1000+(Satokasvi!$E$28-Satokasvi!$E$7)+IF(AD$8="x",Toimenpiteet!$E$29,0)+IF(AD$9="x",Toimenpiteet!$E$60,0)+IF(AD$10="x",Toimenpiteet!$E$88,0))/(1+$H$15)^EZ$59</f>
        <v>-134.27331333386908</v>
      </c>
      <c r="FA64" s="37">
        <f ca="1">IF(AE$11="x",Toimenpiteet!$E$115,CA64*DA64/1000+(Satokasvi!$E$28-Satokasvi!$E$7)+IF(AE$8="x",Toimenpiteet!$E$29,0)+IF(AE$9="x",Toimenpiteet!$E$60,0)+IF(AE$10="x",Toimenpiteet!$E$88,0))/(1+$H$15)^FA$59</f>
        <v>231.1450751683372</v>
      </c>
      <c r="FB64" s="37">
        <f ca="1">IF(AF$11="x",Toimenpiteet!$E$115,CB64*DB64/1000+(Satokasvi!$E$28-Satokasvi!$E$7)+IF(AF$8="x",Toimenpiteet!$E$29,0)+IF(AF$9="x",Toimenpiteet!$E$60,0)+IF(AF$10="x",Toimenpiteet!$E$88,0))/(1+$H$15)^FB$59</f>
        <v>124.39227841040713</v>
      </c>
      <c r="FD64" s="37">
        <f t="shared" ca="1" si="15"/>
        <v>-257.28155339805824</v>
      </c>
      <c r="FE64" s="37">
        <f t="shared" ca="1" si="18"/>
        <v>-1.5700713692096144</v>
      </c>
      <c r="FF64" s="37">
        <f t="shared" ca="1" si="10"/>
        <v>327.94168181454825</v>
      </c>
      <c r="FG64" s="37">
        <f t="shared" ca="1" si="10"/>
        <v>686.8534033644039</v>
      </c>
      <c r="FH64" s="37">
        <f t="shared" ca="1" si="10"/>
        <v>885.84165481023342</v>
      </c>
      <c r="FI64" s="37">
        <f t="shared" ca="1" si="10"/>
        <v>1130.1679254924986</v>
      </c>
      <c r="FJ64" s="37">
        <f t="shared" ca="1" si="10"/>
        <v>1223.8625249840331</v>
      </c>
      <c r="FK64" s="37">
        <f t="shared" ca="1" si="10"/>
        <v>1014.6690778908402</v>
      </c>
      <c r="FL64" s="37">
        <f t="shared" ca="1" si="10"/>
        <v>1282.3603314820293</v>
      </c>
      <c r="FM64" s="37">
        <f t="shared" ca="1" si="10"/>
        <v>1085.1754440343971</v>
      </c>
      <c r="FN64" s="37">
        <f t="shared" ca="1" si="10"/>
        <v>1223.807999501714</v>
      </c>
      <c r="FO64" s="37">
        <f t="shared" ca="1" si="10"/>
        <v>1357.1441162186065</v>
      </c>
      <c r="FP64" s="37">
        <f t="shared" ca="1" si="10"/>
        <v>1176.6920111204145</v>
      </c>
      <c r="FQ64" s="37">
        <f t="shared" ca="1" si="10"/>
        <v>1439.1160140864204</v>
      </c>
      <c r="FR64" s="37">
        <f t="shared" ca="1" si="10"/>
        <v>1269.0225980262901</v>
      </c>
      <c r="FS64" s="37">
        <f t="shared" ca="1" si="10"/>
        <v>1495.5389996513088</v>
      </c>
      <c r="FT64" s="37">
        <f t="shared" ca="1" si="10"/>
        <v>1622.8210474539489</v>
      </c>
      <c r="FU64" s="37">
        <f t="shared" ca="1" si="10"/>
        <v>1467.1614764356341</v>
      </c>
      <c r="FV64" s="37">
        <f t="shared" ca="1" si="10"/>
        <v>1646.7956472410388</v>
      </c>
      <c r="FW64" s="37">
        <f t="shared" ca="1" si="10"/>
        <v>1672.7935285325204</v>
      </c>
      <c r="FX64" s="37">
        <f t="shared" ca="1" si="10"/>
        <v>1677.0486203245132</v>
      </c>
      <c r="FY64" s="37">
        <f t="shared" ca="1" si="10"/>
        <v>1839.2698891951118</v>
      </c>
      <c r="FZ64" s="37">
        <f t="shared" ca="1" si="10"/>
        <v>1704.9965758612427</v>
      </c>
      <c r="GA64" s="37">
        <f t="shared" ca="1" si="10"/>
        <v>1875.8903984798621</v>
      </c>
      <c r="GB64" s="37">
        <f t="shared" ca="1" si="10"/>
        <v>1749.3249226255223</v>
      </c>
      <c r="GC64" s="37"/>
      <c r="GD64" s="37">
        <f t="shared" ca="1" si="16"/>
        <v>136.30388938823566</v>
      </c>
      <c r="GE64" s="37">
        <f t="shared" ca="1" si="17"/>
        <v>493.11525100694314</v>
      </c>
      <c r="GF64" s="37">
        <f t="shared" ca="1" si="11"/>
        <v>937.03186277316991</v>
      </c>
      <c r="GG64" s="37">
        <f t="shared" ca="1" si="11"/>
        <v>1414.8157421725282</v>
      </c>
      <c r="GH64" s="37">
        <f t="shared" ca="1" si="11"/>
        <v>1699.3199094798842</v>
      </c>
      <c r="GI64" s="37">
        <f t="shared" ca="1" si="11"/>
        <v>2036.8980999028363</v>
      </c>
      <c r="GJ64" s="37">
        <f t="shared" ca="1" si="11"/>
        <v>2192.4254693938756</v>
      </c>
      <c r="GK64" s="37">
        <f t="shared" ca="1" si="11"/>
        <v>1983.2320223006825</v>
      </c>
      <c r="GL64" s="37">
        <f t="shared" ca="1" si="11"/>
        <v>2345.0816134243214</v>
      </c>
      <c r="GM64" s="37">
        <f t="shared" ca="1" si="11"/>
        <v>2147.8967259766891</v>
      </c>
      <c r="GN64" s="37">
        <f t="shared" ca="1" si="11"/>
        <v>2352.5441201972039</v>
      </c>
      <c r="GO64" s="37">
        <f t="shared" ca="1" si="11"/>
        <v>2549.7205939077026</v>
      </c>
      <c r="GP64" s="37">
        <f t="shared" ca="1" si="11"/>
        <v>2830.135579414683</v>
      </c>
      <c r="GQ64" s="37">
        <f t="shared" ca="1" si="11"/>
        <v>3180.0836266822771</v>
      </c>
      <c r="GR64" s="37">
        <f t="shared" ca="1" si="11"/>
        <v>3009.9902106221471</v>
      </c>
      <c r="GS64" s="37">
        <f t="shared" ca="1" si="11"/>
        <v>3314.8377403508357</v>
      </c>
      <c r="GT64" s="37">
        <f t="shared" ca="1" si="11"/>
        <v>3499.6420693437767</v>
      </c>
      <c r="GU64" s="37">
        <f t="shared" ca="1" si="11"/>
        <v>3343.9824983254616</v>
      </c>
      <c r="GV64" s="37">
        <f t="shared" ca="1" si="12"/>
        <v>3589.7686627129792</v>
      </c>
      <c r="GW64" s="37">
        <f t="shared" ca="1" si="12"/>
        <v>3650.3109352346328</v>
      </c>
      <c r="GX64" s="37">
        <f t="shared" ca="1" si="12"/>
        <v>3683.9071570082046</v>
      </c>
      <c r="GY64" s="37">
        <f t="shared" ca="1" si="12"/>
        <v>3906.2329821997</v>
      </c>
      <c r="GZ64" s="37">
        <f t="shared" ca="1" si="12"/>
        <v>3771.9596688658307</v>
      </c>
      <c r="HA64" s="37">
        <f t="shared" ca="1" si="12"/>
        <v>4003.1047440341681</v>
      </c>
      <c r="HB64" s="37">
        <f t="shared" ca="1" si="12"/>
        <v>4127.4970224445751</v>
      </c>
      <c r="HC64" s="37"/>
      <c r="HD64" s="37">
        <f t="shared" si="13"/>
        <v>1500.1</v>
      </c>
      <c r="HE64" s="37">
        <f ca="1">SUM($GD64:GD64)-$HD64-SUM($FD64:FD64)</f>
        <v>-1106.5145572137062</v>
      </c>
      <c r="HF64" s="37">
        <f ca="1">SUM($GD64:GE64)-$HD64-SUM($FD64:FE64)</f>
        <v>-611.82923483755326</v>
      </c>
      <c r="HG64" s="37">
        <f ca="1">SUM($GD64:GF64)-$HD64-SUM($FD64:FF64)</f>
        <v>-2.7390538789315997</v>
      </c>
      <c r="HH64" s="37">
        <f ca="1">SUM($GD64:GG64)-$HD64-SUM($FD64:FG64)</f>
        <v>725.22328492919246</v>
      </c>
      <c r="HI64" s="37">
        <f ca="1">SUM($GD64:GH64)-$HD64-SUM($FD64:FH64)</f>
        <v>1538.7015395988437</v>
      </c>
      <c r="HJ64" s="37">
        <f ca="1">SUM($GD64:GI64)-$HD64-SUM($FD64:FI64)</f>
        <v>2445.4317140091816</v>
      </c>
      <c r="HK64" s="37">
        <f ca="1">SUM($GD64:GJ64)-$HD64-SUM($FD64:FJ64)</f>
        <v>3413.9946584190229</v>
      </c>
      <c r="HL64" s="37">
        <f ca="1">SUM($GD64:GK64)-$HD64-SUM($FD64:FK64)</f>
        <v>4382.5576028288651</v>
      </c>
      <c r="HM64" s="37">
        <f ca="1">SUM($GD64:GL64)-$HD64-SUM($FD64:FL64)</f>
        <v>5445.2788847711572</v>
      </c>
      <c r="HN64" s="37">
        <f ca="1">SUM($GD64:GM64)-$HD64-SUM($FD64:FM64)</f>
        <v>6508.0001667134493</v>
      </c>
      <c r="HO64" s="37">
        <f ca="1">SUM($GD64:GN64)-$HD64-SUM($FD64:FN64)</f>
        <v>7636.7362874089395</v>
      </c>
      <c r="HP64" s="37">
        <f ca="1">SUM($GD64:GO64)-$HD64-SUM($FD64:FO64)</f>
        <v>8829.3127650980387</v>
      </c>
      <c r="HQ64" s="37">
        <f ca="1">SUM($GD64:GP64)-$HD64-SUM($FD64:FP64)</f>
        <v>10482.756333392308</v>
      </c>
      <c r="HR64" s="37">
        <f ca="1">SUM($GD64:GQ64)-$HD64-SUM($FD64:FQ64)</f>
        <v>12223.723945988164</v>
      </c>
      <c r="HS64" s="37">
        <f ca="1">SUM($GD64:GR64)-$HD64-SUM($FD64:FR64)</f>
        <v>13964.69155858402</v>
      </c>
      <c r="HT64" s="37">
        <f ca="1">SUM($GD64:GS64)-$HD64-SUM($FD64:FS64)</f>
        <v>15783.990299283545</v>
      </c>
      <c r="HU64" s="37">
        <f ca="1">SUM($GD64:GT64)-$HD64-SUM($FD64:FT64)</f>
        <v>17660.811321173373</v>
      </c>
      <c r="HV64" s="37">
        <f ca="1">SUM($GD64:GU64)-$HD64-SUM($FD64:FU64)</f>
        <v>19537.632343063196</v>
      </c>
      <c r="HW64" s="37">
        <f ca="1">SUM($GD64:GV64)-$HD64-SUM($FD64:FV64)</f>
        <v>21480.60535853514</v>
      </c>
      <c r="HX64" s="37">
        <f ca="1">SUM($GD64:GW64)-$HD64-SUM($FD64:FW64)</f>
        <v>23458.122765237254</v>
      </c>
      <c r="HY64" s="37">
        <f ca="1">SUM($GD64:GX64)-$HD64-SUM($FD64:FX64)</f>
        <v>25464.981301920943</v>
      </c>
      <c r="HZ64" s="37">
        <f ca="1">SUM($GD64:GY64)-$HD64-SUM($FD64:FY64)</f>
        <v>27531.944394925529</v>
      </c>
      <c r="IA64" s="37">
        <f ca="1">SUM($GD64:GZ64)-$HD64-SUM($FD64:FZ64)</f>
        <v>29598.907487930115</v>
      </c>
      <c r="IB64" s="37">
        <f ca="1">SUM($GD64:HA64)-$HD64-SUM($FD64:GA64)</f>
        <v>31726.121833484423</v>
      </c>
      <c r="IC64" s="37">
        <f ca="1">SUM($GD64:HB64)-$HD64-SUM($FD64:GB64)</f>
        <v>34104.293933303474</v>
      </c>
    </row>
    <row r="65" spans="2:237" x14ac:dyDescent="0.35">
      <c r="B65" s="37">
        <f t="shared" ca="1" si="14"/>
        <v>0.76096993959801251</v>
      </c>
      <c r="C65" s="37">
        <f t="shared" ca="1" si="8"/>
        <v>0.10339571535589709</v>
      </c>
      <c r="D65" s="37">
        <f t="shared" ca="1" si="8"/>
        <v>0.66888354581112386</v>
      </c>
      <c r="E65" s="37">
        <f t="shared" ca="1" si="8"/>
        <v>0.23498690831704605</v>
      </c>
      <c r="F65" s="37">
        <f t="shared" ca="1" si="8"/>
        <v>0.71112459274080564</v>
      </c>
      <c r="G65" s="37">
        <f t="shared" ca="1" si="8"/>
        <v>0.63170720685010051</v>
      </c>
      <c r="H65" s="37">
        <f t="shared" ca="1" si="8"/>
        <v>0.24064103121950953</v>
      </c>
      <c r="I65" s="37">
        <f t="shared" ca="1" si="8"/>
        <v>0.51314410518825349</v>
      </c>
      <c r="J65" s="37">
        <f t="shared" ca="1" si="8"/>
        <v>0.87930783357891507</v>
      </c>
      <c r="K65" s="37">
        <f t="shared" ca="1" si="8"/>
        <v>0.84341002715739777</v>
      </c>
      <c r="L65" s="37">
        <f t="shared" ca="1" si="8"/>
        <v>0.92324796971125733</v>
      </c>
      <c r="M65" s="37">
        <f t="shared" ca="1" si="8"/>
        <v>0.41323783350130672</v>
      </c>
      <c r="N65" s="37">
        <f t="shared" ca="1" si="8"/>
        <v>0.82106104458815754</v>
      </c>
      <c r="O65" s="37">
        <f t="shared" ca="1" si="8"/>
        <v>8.2155465115108739E-2</v>
      </c>
      <c r="P65" s="37">
        <f t="shared" ca="1" si="8"/>
        <v>0.33869247524228629</v>
      </c>
      <c r="Q65" s="37">
        <f t="shared" ca="1" si="8"/>
        <v>0.48062523976707527</v>
      </c>
      <c r="R65" s="37">
        <f t="shared" ca="1" si="8"/>
        <v>0.39726064245476589</v>
      </c>
      <c r="S65" s="37">
        <f t="shared" ca="1" si="8"/>
        <v>0.75073018978593475</v>
      </c>
      <c r="T65" s="37">
        <f t="shared" ca="1" si="9"/>
        <v>0.21802910138290887</v>
      </c>
      <c r="U65" s="37">
        <f t="shared" ca="1" si="9"/>
        <v>0.98145503101390985</v>
      </c>
      <c r="V65" s="37">
        <f t="shared" ca="1" si="9"/>
        <v>0.8270800558416268</v>
      </c>
      <c r="W65" s="37">
        <f t="shared" ca="1" si="9"/>
        <v>0.73829161170949065</v>
      </c>
      <c r="X65" s="37">
        <f t="shared" ca="1" si="9"/>
        <v>0.98389687341318555</v>
      </c>
      <c r="Y65" s="37">
        <f t="shared" ca="1" si="9"/>
        <v>1.4986720859055058E-2</v>
      </c>
      <c r="Z65" s="37">
        <f t="shared" ca="1" si="9"/>
        <v>0.35254305631824101</v>
      </c>
      <c r="AC65" s="35">
        <f ca="1">IF(H$11="x",0,_xlfn.NORM.INV(B65,Satokasvi!$H$8,Satokasvi!$I$8)*IF(H$8="x",1+Toimenpiteet!$C$7,1)*IF(H$9="x",1+Toimenpiteet!$C$34,1)*(1+H$30)*_xlfn.BINOM.INV(1,(1-(Satokasvi!$H$15*(1+H$43))),B65))</f>
        <v>2677.3565149527162</v>
      </c>
      <c r="AD65" s="35">
        <f ca="1">IF(I$11="x",0,_xlfn.NORM.INV(C65,Satokasvi!$H$8,Satokasvi!$I$8)*IF(I$8="x",1+Toimenpiteet!$C$7,1)*IF(I$9="x",1+Toimenpiteet!$C$34,1)*(1+I$30)*_xlfn.BINOM.INV(1,(1-(Satokasvi!$H$15*(1+I$43))),C65))</f>
        <v>0</v>
      </c>
      <c r="AE65" s="35">
        <f ca="1">IF(J$11="x",0,_xlfn.NORM.INV(D65,Satokasvi!$H$8,Satokasvi!$I$8)*IF(J$8="x",1+Toimenpiteet!$C$7,1)*IF(J$9="x",1+Toimenpiteet!$C$34,1)*(1+J$30)*_xlfn.BINOM.INV(1,(1-(Satokasvi!$H$15*(1+J$43))),D65))</f>
        <v>2609.2080970750972</v>
      </c>
      <c r="AF65" s="35">
        <f ca="1">IF(K$11="x",0,_xlfn.NORM.INV(E65,Satokasvi!$H$8,Satokasvi!$I$8)*IF(K$8="x",1+Toimenpiteet!$C$7,1)*IF(K$9="x",1+Toimenpiteet!$C$34,1)*(1+K$30)*_xlfn.BINOM.INV(1,(1-(Satokasvi!$H$15*(1+K$43))),E65))</f>
        <v>0</v>
      </c>
      <c r="AG65" s="35">
        <f ca="1">IF(L$11="x",0,_xlfn.NORM.INV(F65,Satokasvi!$H$8,Satokasvi!$I$8)*IF(L$8="x",1+Toimenpiteet!$C$7,1)*IF(L$9="x",1+Toimenpiteet!$C$34,1)*(1+L$30)*_xlfn.BINOM.INV(1,(1-(Satokasvi!$H$15*(1+L$43))),F65))</f>
        <v>2639.1682693839612</v>
      </c>
      <c r="AH65" s="35">
        <f ca="1">IF(M$11="x",0,_xlfn.NORM.INV(G65,Satokasvi!$H$8,Satokasvi!$I$8)*IF(M$8="x",1+Toimenpiteet!$C$7,1)*IF(M$9="x",1+Toimenpiteet!$C$34,1)*(1+M$30)*_xlfn.BINOM.INV(1,(1-(Satokasvi!$H$15*(1+M$43))),G65))</f>
        <v>2584.0945832439265</v>
      </c>
      <c r="AI65" s="35">
        <f ca="1">IF(N$11="x",0,_xlfn.NORM.INV(H65,Satokasvi!$H$8,Satokasvi!$I$8)*IF(N$8="x",1+Toimenpiteet!$C$7,1)*IF(N$9="x",1+Toimenpiteet!$C$34,1)*(1+N$30)*_xlfn.BINOM.INV(1,(1-(Satokasvi!$H$15*(1+N$43))),H65))</f>
        <v>0</v>
      </c>
      <c r="AJ65" s="35">
        <f ca="1">IF(O$11="x",0,_xlfn.NORM.INV(I65,Satokasvi!$H$8,Satokasvi!$I$8)*IF(O$8="x",1+Toimenpiteet!$C$7,1)*IF(O$9="x",1+Toimenpiteet!$C$34,1)*(1+O$30)*_xlfn.BINOM.INV(1,(1-(Satokasvi!$H$15*(1+O$43))),I65))</f>
        <v>2508.2383372181475</v>
      </c>
      <c r="AK65" s="35">
        <f ca="1">IF(P$11="x",0,_xlfn.NORM.INV(J65,Satokasvi!$H$8,Satokasvi!$I$8)*IF(P$8="x",1+Toimenpiteet!$C$7,1)*IF(P$9="x",1+Toimenpiteet!$C$34,1)*(1+P$30)*_xlfn.BINOM.INV(1,(1-(Satokasvi!$H$15*(1+P$43))),J65))</f>
        <v>2792.8834170665709</v>
      </c>
      <c r="AL65" s="35">
        <f ca="1">IF(Q$11="x",0,_xlfn.NORM.INV(K65,Satokasvi!$H$8,Satokasvi!$I$8)*IF(Q$8="x",1+Toimenpiteet!$C$7,1)*IF(Q$9="x",1+Toimenpiteet!$C$34,1)*(1+Q$30)*_xlfn.BINOM.INV(1,(1-(Satokasvi!$H$15*(1+Q$43))),K65))</f>
        <v>2752.1429977441203</v>
      </c>
      <c r="AM65" s="35">
        <f ca="1">IF(R$11="x",0,_xlfn.NORM.INV(L65,Satokasvi!$H$8,Satokasvi!$I$8)*IF(R$8="x",1+Toimenpiteet!$C$7,1)*IF(R$9="x",1+Toimenpiteet!$C$34,1)*(1+R$30)*_xlfn.BINOM.INV(1,(1-(Satokasvi!$H$15*(1+R$43))),L65))</f>
        <v>2856.8157853166331</v>
      </c>
      <c r="AN65" s="35">
        <f ca="1">IF(S$11="x",0,_xlfn.NORM.INV(M65,Satokasvi!$H$8,Satokasvi!$I$8)*IF(S$8="x",1+Toimenpiteet!$C$7,1)*IF(S$9="x",1+Toimenpiteet!$C$34,1)*(1+S$30)*_xlfn.BINOM.INV(1,(1-(Satokasvi!$H$15*(1+S$43))),M65))</f>
        <v>2445.1940340640203</v>
      </c>
      <c r="AO65" s="35">
        <f ca="1">IF(T$11="x",0,_xlfn.NORM.INV(N65,Satokasvi!$H$8,Satokasvi!$I$8)*IF(T$8="x",1+Toimenpiteet!$C$7,1)*IF(T$9="x",1+Toimenpiteet!$C$34,1)*(1+T$30)*_xlfn.BINOM.INV(1,(1-(Satokasvi!$H$15*(1+T$43))),N65))</f>
        <v>2729.8540539283422</v>
      </c>
      <c r="AP65" s="35">
        <f ca="1">IF(U$11="x",0,_xlfn.NORM.INV(O65,Satokasvi!$H$8,Satokasvi!$I$8)*IF(U$8="x",1+Toimenpiteet!$C$7,1)*IF(U$9="x",1+Toimenpiteet!$C$34,1)*(1+U$30)*_xlfn.BINOM.INV(1,(1-(Satokasvi!$H$15*(1+U$43))),O65))</f>
        <v>0</v>
      </c>
      <c r="AQ65" s="35">
        <f ca="1">IF(V$11="x",0,_xlfn.NORM.INV(P65,Satokasvi!$H$8,Satokasvi!$I$8)*IF(V$8="x",1+Toimenpiteet!$C$7,1)*IF(V$9="x",1+Toimenpiteet!$C$34,1)*(1+V$30)*_xlfn.BINOM.INV(1,(1-(Satokasvi!$H$15*(1+V$43))),P65))</f>
        <v>2395.9914407295269</v>
      </c>
      <c r="AR65" s="35">
        <f ca="1">IF(W$11="x",0,_xlfn.NORM.INV(Q65,Satokasvi!$H$8,Satokasvi!$I$8)*IF(W$8="x",1+Toimenpiteet!$C$7,1)*IF(W$9="x",1+Toimenpiteet!$C$34,1)*(1+W$30)*_xlfn.BINOM.INV(1,(1-(Satokasvi!$H$15*(1+W$43))),Q65))</f>
        <v>2487.8538928648004</v>
      </c>
      <c r="AS65" s="35">
        <f ca="1">IF(X$11="x",0,_xlfn.NORM.INV(R65,Satokasvi!$H$8,Satokasvi!$I$8)*IF(X$8="x",1+Toimenpiteet!$C$7,1)*IF(X$9="x",1+Toimenpiteet!$C$34,1)*(1+X$30)*_xlfn.BINOM.INV(1,(1-(Satokasvi!$H$15*(1+X$43))),R65))</f>
        <v>2434.88899298763</v>
      </c>
      <c r="AT65" s="35">
        <f ca="1">IF(Y$11="x",0,_xlfn.NORM.INV(S65,Satokasvi!$H$8,Satokasvi!$I$8)*IF(Y$8="x",1+Toimenpiteet!$C$7,1)*IF(Y$9="x",1+Toimenpiteet!$C$34,1)*(1+Y$30)*_xlfn.BINOM.INV(1,(1-(Satokasvi!$H$15*(1+Y$43))),S65))</f>
        <v>2669.197335858189</v>
      </c>
      <c r="AU65" s="35">
        <f ca="1">IF(Z$11="x",0,_xlfn.NORM.INV(T65,Satokasvi!$H$8,Satokasvi!$I$8)*IF(Z$8="x",1+Toimenpiteet!$C$7,1)*IF(Z$9="x",1+Toimenpiteet!$C$34,1)*(1+Z$30)*_xlfn.BINOM.INV(1,(1-(Satokasvi!$H$15*(1+Z$43))),T65))</f>
        <v>0</v>
      </c>
      <c r="AV65" s="35">
        <f ca="1">IF(AA$11="x",0,_xlfn.NORM.INV(U65,Satokasvi!$H$8,Satokasvi!$I$8)*IF(AA$8="x",1+Toimenpiteet!$C$7,1)*IF(AA$9="x",1+Toimenpiteet!$C$34,1)*(1+AA$30)*_xlfn.BINOM.INV(1,(1-(Satokasvi!$H$15*(1+AA$43))),U65))</f>
        <v>3021.1931748293218</v>
      </c>
      <c r="AW65" s="35">
        <f ca="1">IF(AB$11="x",0,_xlfn.NORM.INV(V65,Satokasvi!$H$8,Satokasvi!$I$8)*IF(AB$8="x",1+Toimenpiteet!$C$7,1)*IF(AB$9="x",1+Toimenpiteet!$C$34,1)*(1+AB$30)*_xlfn.BINOM.INV(1,(1-(Satokasvi!$H$15*(1+AB$43))),V65))</f>
        <v>2735.6723052796383</v>
      </c>
      <c r="AX65" s="35">
        <f ca="1">IF(AC$11="x",0,_xlfn.NORM.INV(W65,Satokasvi!$H$8,Satokasvi!$I$8)*IF(AC$8="x",1+Toimenpiteet!$C$7,1)*IF(AC$9="x",1+Toimenpiteet!$C$34,1)*(1+AC$30)*_xlfn.BINOM.INV(1,(1-(Satokasvi!$H$15*(1+AC$43))),W65))</f>
        <v>2659.521854434855</v>
      </c>
      <c r="AY65" s="35">
        <f ca="1">IF(AD$11="x",0,_xlfn.NORM.INV(X65,Satokasvi!$H$8,Satokasvi!$I$8)*IF(AD$8="x",1+Toimenpiteet!$C$7,1)*IF(AD$9="x",1+Toimenpiteet!$C$34,1)*(1+AD$30)*_xlfn.BINOM.INV(1,(1-(Satokasvi!$H$15*(1+AD$43))),X65))</f>
        <v>3035.4603299249002</v>
      </c>
      <c r="AZ65" s="35">
        <f ca="1">IF(AE$11="x",0,_xlfn.NORM.INV(Y65,Satokasvi!$H$8,Satokasvi!$I$8)*IF(AE$8="x",1+Toimenpiteet!$C$7,1)*IF(AE$9="x",1+Toimenpiteet!$C$34,1)*(1+AE$30)*_xlfn.BINOM.INV(1,(1-(Satokasvi!$H$15*(1+AE$43))),Y65))</f>
        <v>0</v>
      </c>
      <c r="BA65" s="35">
        <f ca="1">IF(AF$11="x",0,_xlfn.NORM.INV(Z65,Satokasvi!$H$8,Satokasvi!$I$8)*IF(AF$8="x",1+Toimenpiteet!$C$7,1)*IF(AF$9="x",1+Toimenpiteet!$C$34,1)*(1+AF$30)*_xlfn.BINOM.INV(1,(1-(Satokasvi!$H$15*(1+AF$43))),Z65))</f>
        <v>2405.3840607209845</v>
      </c>
      <c r="BD65" s="35">
        <f ca="1">IF(H$11="x",0,_xlfn.NORM.INV(B65,Satokasvi!$H$8,Satokasvi!$I$8)*IF(COUNTIF($H$12:H$12,"x")&gt;0,(1+$C$6),1)*IF(COUNTIF($H$13:H$13,"x")&gt;0,(1+$C$30),1)*IF(H$8="x",(1+Toimenpiteet!$C$7),1)*IF(H$9="x",(1+Toimenpiteet!$C$34),1)*(1+H$30)*_xlfn.BINOM.INV(1,(1-(Satokasvi!$H$15*(1+H$44))),B65))</f>
        <v>3212.8278179432596</v>
      </c>
      <c r="BE65" s="35">
        <f ca="1">IF(I$11="x",0,_xlfn.NORM.INV(C65,Satokasvi!$H$8,Satokasvi!$I$8)*IF(COUNTIF($H$12:I$12,"x")&gt;0,(1+$C$6),1)*IF(COUNTIF($H$13:I$13,"x")&gt;0,(1+$C$30),1)*IF(I$8="x",(1+Toimenpiteet!$C$7),1)*IF(I$9="x",(1+Toimenpiteet!$C$34),1)*(1+I$30)*_xlfn.BINOM.INV(1,(1-(Satokasvi!$H$15*(1+I$44))),C65))</f>
        <v>2621.2687734512538</v>
      </c>
      <c r="BF65" s="35">
        <f ca="1">IF(J$11="x",0,_xlfn.NORM.INV(D65,Satokasvi!$H$8,Satokasvi!$I$8)*IF(COUNTIF($H$12:J$12,"x")&gt;0,(1+$C$6),1)*IF(COUNTIF($H$13:J$13,"x")&gt;0,(1+$C$30),1)*IF(J$8="x",(1+Toimenpiteet!$C$7),1)*IF(J$9="x",(1+Toimenpiteet!$C$34),1)*(1+J$30)*_xlfn.BINOM.INV(1,(1-(Satokasvi!$H$15*(1+J$44))),D65))</f>
        <v>3131.0497164901167</v>
      </c>
      <c r="BG65" s="35">
        <f ca="1">IF(K$11="x",0,_xlfn.NORM.INV(E65,Satokasvi!$H$8,Satokasvi!$I$8)*IF(COUNTIF($H$12:K$12,"x")&gt;0,(1+$C$6),1)*IF(COUNTIF($H$13:K$13,"x")&gt;0,(1+$C$30),1)*IF(K$8="x",(1+Toimenpiteet!$C$7),1)*IF(K$9="x",(1+Toimenpiteet!$C$34),1)*(1+K$30)*_xlfn.BINOM.INV(1,(1-(Satokasvi!$H$15*(1+K$44))),E65))</f>
        <v>2783.2435035934127</v>
      </c>
      <c r="BH65" s="35">
        <f ca="1">IF(L$11="x",0,_xlfn.NORM.INV(F65,Satokasvi!$H$8,Satokasvi!$I$8)*IF(COUNTIF($H$12:L$12,"x")&gt;0,(1+$C$6),1)*IF(COUNTIF($H$13:L$13,"x")&gt;0,(1+$C$30),1)*IF(L$8="x",(1+Toimenpiteet!$C$7),1)*IF(L$9="x",(1+Toimenpiteet!$C$34),1)*(1+L$30)*_xlfn.BINOM.INV(1,(1-(Satokasvi!$H$15*(1+L$44))),F65))</f>
        <v>3167.0019232607533</v>
      </c>
      <c r="BI65" s="35">
        <f ca="1">IF(M$11="x",0,_xlfn.NORM.INV(G65,Satokasvi!$H$8,Satokasvi!$I$8)*IF(COUNTIF($H$12:M$12,"x")&gt;0,(1+$C$6),1)*IF(COUNTIF($H$13:M$13,"x")&gt;0,(1+$C$30),1)*IF(M$8="x",(1+Toimenpiteet!$C$7),1)*IF(M$9="x",(1+Toimenpiteet!$C$34),1)*(1+M$30)*_xlfn.BINOM.INV(1,(1-(Satokasvi!$H$15*(1+M$44))),G65))</f>
        <v>3100.9134998927116</v>
      </c>
      <c r="BJ65" s="35">
        <f ca="1">IF(N$11="x",0,_xlfn.NORM.INV(H65,Satokasvi!$H$8,Satokasvi!$I$8)*IF(COUNTIF($H$12:N$12,"x")&gt;0,(1+$C$6),1)*IF(COUNTIF($H$13:N$13,"x")&gt;0,(1+$C$30),1)*IF(N$8="x",(1+Toimenpiteet!$C$7),1)*IF(N$9="x",(1+Toimenpiteet!$C$34),1)*(1+N$30)*_xlfn.BINOM.INV(1,(1-(Satokasvi!$H$15*(1+N$44))),H65))</f>
        <v>2788.7273918646169</v>
      </c>
      <c r="BK65" s="35">
        <f ca="1">IF(O$11="x",0,_xlfn.NORM.INV(I65,Satokasvi!$H$8,Satokasvi!$I$8)*IF(COUNTIF($H$12:O$12,"x")&gt;0,(1+$C$6),1)*IF(COUNTIF($H$13:O$13,"x")&gt;0,(1+$C$30),1)*IF(O$8="x",(1+Toimenpiteet!$C$7),1)*IF(O$9="x",(1+Toimenpiteet!$C$34),1)*(1+O$30)*_xlfn.BINOM.INV(1,(1-(Satokasvi!$H$15*(1+O$44))),I65))</f>
        <v>3009.886004661777</v>
      </c>
      <c r="BL65" s="35">
        <f ca="1">IF(P$11="x",0,_xlfn.NORM.INV(J65,Satokasvi!$H$8,Satokasvi!$I$8)*IF(COUNTIF($H$12:P$12,"x")&gt;0,(1+$C$6),1)*IF(COUNTIF($H$13:P$13,"x")&gt;0,(1+$C$30),1)*IF(P$8="x",(1+Toimenpiteet!$C$7),1)*IF(P$9="x",(1+Toimenpiteet!$C$34),1)*(1+P$30)*_xlfn.BINOM.INV(1,(1-(Satokasvi!$H$15*(1+P$44))),J65))</f>
        <v>3351.4601004798851</v>
      </c>
      <c r="BM65" s="35">
        <f ca="1">IF(Q$11="x",0,_xlfn.NORM.INV(K65,Satokasvi!$H$8,Satokasvi!$I$8)*IF(COUNTIF($H$12:Q$12,"x")&gt;0,(1+$C$6),1)*IF(COUNTIF($H$13:Q$13,"x")&gt;0,(1+$C$30),1)*IF(Q$8="x",(1+Toimenpiteet!$C$7),1)*IF(Q$9="x",(1+Toimenpiteet!$C$34),1)*(1+Q$30)*_xlfn.BINOM.INV(1,(1-(Satokasvi!$H$15*(1+Q$44))),K65))</f>
        <v>3302.5715972929443</v>
      </c>
      <c r="BN65" s="35">
        <f ca="1">IF(R$11="x",0,_xlfn.NORM.INV(L65,Satokasvi!$H$8,Satokasvi!$I$8)*IF(COUNTIF($H$12:R$12,"x")&gt;0,(1+$C$6),1)*IF(COUNTIF($H$13:R$13,"x")&gt;0,(1+$C$30),1)*IF(R$8="x",(1+Toimenpiteet!$C$7),1)*IF(R$9="x",(1+Toimenpiteet!$C$34),1)*(1+R$30)*_xlfn.BINOM.INV(1,(1-(Satokasvi!$H$15*(1+R$44))),L65))</f>
        <v>3428.1789423799596</v>
      </c>
      <c r="BO65" s="35">
        <f ca="1">IF(S$11="x",0,_xlfn.NORM.INV(M65,Satokasvi!$H$8,Satokasvi!$I$8)*IF(COUNTIF($H$12:S$12,"x")&gt;0,(1+$C$6),1)*IF(COUNTIF($H$13:S$13,"x")&gt;0,(1+$C$30),1)*IF(S$8="x",(1+Toimenpiteet!$C$7),1)*IF(S$9="x",(1+Toimenpiteet!$C$34),1)*(1+S$30)*_xlfn.BINOM.INV(1,(1-(Satokasvi!$H$15*(1+S$44))),M65))</f>
        <v>2934.2328408768244</v>
      </c>
      <c r="BP65" s="35">
        <f ca="1">IF(T$11="x",0,_xlfn.NORM.INV(N65,Satokasvi!$H$8,Satokasvi!$I$8)*IF(COUNTIF($H$12:T$12,"x")&gt;0,(1+$C$6),1)*IF(COUNTIF($H$13:T$13,"x")&gt;0,(1+$C$30),1)*IF(T$8="x",(1+Toimenpiteet!$C$7),1)*IF(T$9="x",(1+Toimenpiteet!$C$34),1)*(1+T$30)*_xlfn.BINOM.INV(1,(1-(Satokasvi!$H$15*(1+T$44))),N65))</f>
        <v>3275.8248647140103</v>
      </c>
      <c r="BQ65" s="35">
        <f ca="1">IF(U$11="x",0,_xlfn.NORM.INV(O65,Satokasvi!$H$8,Satokasvi!$I$8)*IF(COUNTIF($H$12:U$12,"x")&gt;0,(1+$C$6),1)*IF(COUNTIF($H$13:U$13,"x")&gt;0,(1+$C$30),1)*IF(U$8="x",(1+Toimenpiteet!$C$7),1)*IF(U$9="x",(1+Toimenpiteet!$C$34),1)*(1+U$30)*_xlfn.BINOM.INV(1,(1-(Satokasvi!$H$15*(1+U$44))),O65))</f>
        <v>2582.7845734206639</v>
      </c>
      <c r="BR65" s="35">
        <f ca="1">IF(V$11="x",0,_xlfn.NORM.INV(P65,Satokasvi!$H$8,Satokasvi!$I$8)*IF(COUNTIF($H$12:V$12,"x")&gt;0,(1+$C$6),1)*IF(COUNTIF($H$13:V$13,"x")&gt;0,(1+$C$30),1)*IF(V$8="x",(1+Toimenpiteet!$C$7),1)*IF(V$9="x",(1+Toimenpiteet!$C$34),1)*(1+V$30)*_xlfn.BINOM.INV(1,(1-(Satokasvi!$H$15*(1+V$44))),P65))</f>
        <v>2875.1897288754321</v>
      </c>
      <c r="BS65" s="35">
        <f ca="1">IF(W$11="x",0,_xlfn.NORM.INV(Q65,Satokasvi!$H$8,Satokasvi!$I$8)*IF(COUNTIF($H$12:W$12,"x")&gt;0,(1+$C$6),1)*IF(COUNTIF($H$13:W$13,"x")&gt;0,(1+$C$30),1)*IF(W$8="x",(1+Toimenpiteet!$C$7),1)*IF(W$9="x",(1+Toimenpiteet!$C$34),1)*(1+W$30)*_xlfn.BINOM.INV(1,(1-(Satokasvi!$H$15*(1+W$44))),Q65))</f>
        <v>2985.4246714377605</v>
      </c>
      <c r="BT65" s="35">
        <f ca="1">IF(X$11="x",0,_xlfn.NORM.INV(R65,Satokasvi!$H$8,Satokasvi!$I$8)*IF(COUNTIF($H$12:X$12,"x")&gt;0,(1+$C$6),1)*IF(COUNTIF($H$13:X$13,"x")&gt;0,(1+$C$30),1)*IF(X$8="x",(1+Toimenpiteet!$C$7),1)*IF(X$9="x",(1+Toimenpiteet!$C$34),1)*(1+X$30)*_xlfn.BINOM.INV(1,(1-(Satokasvi!$H$15*(1+X$44))),R65))</f>
        <v>2921.8667915851561</v>
      </c>
      <c r="BU65" s="35">
        <f ca="1">IF(Y$11="x",0,_xlfn.NORM.INV(S65,Satokasvi!$H$8,Satokasvi!$I$8)*IF(COUNTIF($H$12:Y$12,"x")&gt;0,(1+$C$6),1)*IF(COUNTIF($H$13:Y$13,"x")&gt;0,(1+$C$30),1)*IF(Y$8="x",(1+Toimenpiteet!$C$7),1)*IF(Y$9="x",(1+Toimenpiteet!$C$34),1)*(1+Y$30)*_xlfn.BINOM.INV(1,(1-(Satokasvi!$H$15*(1+Y$44))),S65))</f>
        <v>3203.0368030298268</v>
      </c>
      <c r="BV65" s="35">
        <f ca="1">IF(Z$11="x",0,_xlfn.NORM.INV(T65,Satokasvi!$H$8,Satokasvi!$I$8)*IF(COUNTIF($H$12:Z$12,"x")&gt;0,(1+$C$6),1)*IF(COUNTIF($H$13:Z$13,"x")&gt;0,(1+$C$30),1)*IF(Z$8="x",(1+Toimenpiteet!$C$7),1)*IF(Z$9="x",(1+Toimenpiteet!$C$34),1)*(1+Z$30)*_xlfn.BINOM.INV(1,(1-(Satokasvi!$H$15*(1+Z$44))),T65))</f>
        <v>2766.3399701569019</v>
      </c>
      <c r="BW65" s="35">
        <f ca="1">IF(AA$11="x",0,_xlfn.NORM.INV(U65,Satokasvi!$H$8,Satokasvi!$I$8)*IF(COUNTIF($H$12:AA$12,"x")&gt;0,(1+$C$6),1)*IF(COUNTIF($H$13:AA$13,"x")&gt;0,(1+$C$30),1)*IF(AA$8="x",(1+Toimenpiteet!$C$7),1)*IF(AA$9="x",(1+Toimenpiteet!$C$34),1)*(1+AA$30)*_xlfn.BINOM.INV(1,(1-(Satokasvi!$H$15*(1+AA$44))),U65))</f>
        <v>3625.4318097951859</v>
      </c>
      <c r="BX65" s="35">
        <f ca="1">IF(AB$11="x",0,_xlfn.NORM.INV(V65,Satokasvi!$H$8,Satokasvi!$I$8)*IF(COUNTIF($H$12:AB$12,"x")&gt;0,(1+$C$6),1)*IF(COUNTIF($H$13:AB$13,"x")&gt;0,(1+$C$30),1)*IF(AB$8="x",(1+Toimenpiteet!$C$7),1)*IF(AB$9="x",(1+Toimenpiteet!$C$34),1)*(1+AB$30)*_xlfn.BINOM.INV(1,(1-(Satokasvi!$H$15*(1+AB$44))),V65))</f>
        <v>3282.806766335566</v>
      </c>
      <c r="BY65" s="35">
        <f ca="1">IF(AC$11="x",0,_xlfn.NORM.INV(W65,Satokasvi!$H$8,Satokasvi!$I$8)*IF(COUNTIF($H$12:AC$12,"x")&gt;0,(1+$C$6),1)*IF(COUNTIF($H$13:AC$13,"x")&gt;0,(1+$C$30),1)*IF(AC$8="x",(1+Toimenpiteet!$C$7),1)*IF(AC$9="x",(1+Toimenpiteet!$C$34),1)*(1+AC$30)*_xlfn.BINOM.INV(1,(1-(Satokasvi!$H$15*(1+AC$44))),W65))</f>
        <v>3191.4262253218258</v>
      </c>
      <c r="BZ65" s="35">
        <f ca="1">IF(AD$11="x",0,_xlfn.NORM.INV(X65,Satokasvi!$H$8,Satokasvi!$I$8)*IF(COUNTIF($H$12:AD$12,"x")&gt;0,(1+$C$6),1)*IF(COUNTIF($H$13:AD$13,"x")&gt;0,(1+$C$30),1)*IF(AD$8="x",(1+Toimenpiteet!$C$7),1)*IF(AD$9="x",(1+Toimenpiteet!$C$34),1)*(1+AD$30)*_xlfn.BINOM.INV(1,(1-(Satokasvi!$H$15*(1+AD$44))),X65))</f>
        <v>3642.55239590988</v>
      </c>
      <c r="CA65" s="35">
        <f ca="1">IF(AE$11="x",0,_xlfn.NORM.INV(Y65,Satokasvi!$H$8,Satokasvi!$I$8)*IF(COUNTIF($H$12:AE$12,"x")&gt;0,(1+$C$6),1)*IF(COUNTIF($H$13:AE$13,"x")&gt;0,(1+$C$30),1)*IF(AE$8="x",(1+Toimenpiteet!$C$7),1)*IF(AE$9="x",(1+Toimenpiteet!$C$34),1)*(1+AE$30)*_xlfn.BINOM.INV(1,(1-(Satokasvi!$H$15*(1+AE$44))),Y65))</f>
        <v>0</v>
      </c>
      <c r="CB65" s="35">
        <f ca="1">IF(AF$11="x",0,_xlfn.NORM.INV(Z65,Satokasvi!$H$8,Satokasvi!$I$8)*IF(COUNTIF($H$12:AF$12,"x")&gt;0,(1+$C$6),1)*IF(COUNTIF($H$13:AF$13,"x")&gt;0,(1+$C$30),1)*IF(AF$8="x",(1+Toimenpiteet!$C$7),1)*IF(AF$9="x",(1+Toimenpiteet!$C$34),1)*(1+AF$30)*_xlfn.BINOM.INV(1,(1-(Satokasvi!$H$15*(1+AF$44))),Z65))</f>
        <v>2886.4608728651815</v>
      </c>
      <c r="CD65" s="37">
        <f ca="1">_xlfn.NORM.INV(RAND(),Satokasvi!$H$13,Satokasvi!$I$13)</f>
        <v>135.70596828512652</v>
      </c>
      <c r="CE65" s="37">
        <f ca="1">_xlfn.NORM.INV(RAND(),Satokasvi!$H$13,Satokasvi!$I$13)</f>
        <v>238.9537338858421</v>
      </c>
      <c r="CF65" s="37">
        <f ca="1">_xlfn.NORM.INV(RAND(),Satokasvi!$H$13,Satokasvi!$I$13)</f>
        <v>218.92979235933674</v>
      </c>
      <c r="CG65" s="37">
        <f ca="1">_xlfn.NORM.INV(RAND(),Satokasvi!$H$13,Satokasvi!$I$13)</f>
        <v>261.69470249849894</v>
      </c>
      <c r="CH65" s="37">
        <f ca="1">_xlfn.NORM.INV(RAND(),Satokasvi!$H$13,Satokasvi!$I$13)</f>
        <v>152.88503047824813</v>
      </c>
      <c r="CI65" s="37">
        <f ca="1">_xlfn.NORM.INV(RAND(),Satokasvi!$H$13,Satokasvi!$I$13)</f>
        <v>201.02024802216948</v>
      </c>
      <c r="CJ65" s="37">
        <f ca="1">_xlfn.NORM.INV(RAND(),Satokasvi!$H$13,Satokasvi!$I$13)</f>
        <v>252.01393625640199</v>
      </c>
      <c r="CK65" s="37">
        <f ca="1">_xlfn.NORM.INV(RAND(),Satokasvi!$H$13,Satokasvi!$I$13)</f>
        <v>161.23732418753676</v>
      </c>
      <c r="CL65" s="37">
        <f ca="1">_xlfn.NORM.INV(RAND(),Satokasvi!$H$13,Satokasvi!$I$13)</f>
        <v>218.01001915076537</v>
      </c>
      <c r="CM65" s="37">
        <f ca="1">_xlfn.NORM.INV(RAND(),Satokasvi!$H$13,Satokasvi!$I$13)</f>
        <v>172.45726440647388</v>
      </c>
      <c r="CN65" s="37">
        <f ca="1">_xlfn.NORM.INV(RAND(),Satokasvi!$H$13,Satokasvi!$I$13)</f>
        <v>210.73097642413006</v>
      </c>
      <c r="CO65" s="37">
        <f ca="1">_xlfn.NORM.INV(RAND(),Satokasvi!$H$13,Satokasvi!$I$13)</f>
        <v>198.1436550512374</v>
      </c>
      <c r="CP65" s="37">
        <f ca="1">_xlfn.NORM.INV(RAND(),Satokasvi!$H$13,Satokasvi!$I$13)</f>
        <v>151.90052497418154</v>
      </c>
      <c r="CQ65" s="37">
        <f ca="1">_xlfn.NORM.INV(RAND(),Satokasvi!$H$13,Satokasvi!$I$13)</f>
        <v>139.15480905540548</v>
      </c>
      <c r="CR65" s="37">
        <f ca="1">_xlfn.NORM.INV(RAND(),Satokasvi!$H$13,Satokasvi!$I$13)</f>
        <v>144.39479054216963</v>
      </c>
      <c r="CS65" s="37">
        <f ca="1">_xlfn.NORM.INV(RAND(),Satokasvi!$H$13,Satokasvi!$I$13)</f>
        <v>178.41724896982123</v>
      </c>
      <c r="CT65" s="37">
        <f ca="1">_xlfn.NORM.INV(RAND(),Satokasvi!$H$13,Satokasvi!$I$13)</f>
        <v>242.94043533814943</v>
      </c>
      <c r="CU65" s="37">
        <f ca="1">_xlfn.NORM.INV(RAND(),Satokasvi!$H$13,Satokasvi!$I$13)</f>
        <v>288.11566396435256</v>
      </c>
      <c r="CV65" s="37">
        <f ca="1">_xlfn.NORM.INV(RAND(),Satokasvi!$H$13,Satokasvi!$I$13)</f>
        <v>194.37838441844804</v>
      </c>
      <c r="CW65" s="37">
        <f ca="1">_xlfn.NORM.INV(RAND(),Satokasvi!$H$13,Satokasvi!$I$13)</f>
        <v>177.39525386773511</v>
      </c>
      <c r="CX65" s="37">
        <f ca="1">_xlfn.NORM.INV(RAND(),Satokasvi!$H$13,Satokasvi!$I$13)</f>
        <v>293.84392509544716</v>
      </c>
      <c r="CY65" s="37">
        <f ca="1">_xlfn.NORM.INV(RAND(),Satokasvi!$H$13,Satokasvi!$I$13)</f>
        <v>209.1026014514668</v>
      </c>
      <c r="CZ65" s="37">
        <f ca="1">_xlfn.NORM.INV(RAND(),Satokasvi!$H$13,Satokasvi!$I$13)</f>
        <v>192.10952819898154</v>
      </c>
      <c r="DA65" s="37">
        <f ca="1">_xlfn.NORM.INV(RAND(),Satokasvi!$H$13,Satokasvi!$I$13)</f>
        <v>141.14011788346667</v>
      </c>
      <c r="DB65" s="37">
        <f ca="1">_xlfn.NORM.INV(RAND(),Satokasvi!$H$13,Satokasvi!$I$13)</f>
        <v>192.87444743540166</v>
      </c>
      <c r="DD65" s="37">
        <f ca="1">IF(H$11="x",Toimenpiteet!$E$115,AC65*CD65/1000+(Satokasvi!$E$28-Satokasvi!$E$7)+IF(H$8="x",Toimenpiteet!$E$29,0)+IF(H$9="x",Toimenpiteet!$E$60,0)+IF(H$10="x",Toimenpiteet!$E$88,0))/(1+$H$15)^DD$59</f>
        <v>95.469182821504972</v>
      </c>
      <c r="DE65" s="37">
        <f ca="1">IF(I$11="x",Toimenpiteet!$E$115,AD65*CE65/1000+(Satokasvi!$E$28-Satokasvi!$E$7)+IF(I$8="x",Toimenpiteet!$E$29,0)+IF(I$9="x",Toimenpiteet!$E$60,0)+IF(I$10="x",Toimenpiteet!$E$88,0))/(1+$H$15)^DE$59</f>
        <v>-249.7879159204449</v>
      </c>
      <c r="DF65" s="37">
        <f ca="1">IF(J$11="x",Toimenpiteet!$E$115,AE65*CF65/1000+(Satokasvi!$E$28-Satokasvi!$E$7)+IF(J$8="x",Toimenpiteet!$E$29,0)+IF(J$9="x",Toimenpiteet!$E$60,0)+IF(J$10="x",Toimenpiteet!$E$88,0))/(1+$H$15)^DF$59</f>
        <v>280.24692985068651</v>
      </c>
      <c r="DG65" s="37">
        <f ca="1">IF(K$11="x",Toimenpiteet!$E$115,AF65*CG65/1000+(Satokasvi!$E$28-Satokasvi!$E$7)+IF(K$8="x",Toimenpiteet!$E$29,0)+IF(K$9="x",Toimenpiteet!$E$60,0)+IF(K$10="x",Toimenpiteet!$E$88,0))/(1+$H$15)^DG$59</f>
        <v>-235.44906769765757</v>
      </c>
      <c r="DH65" s="37">
        <f ca="1">IF(L$11="x",Toimenpiteet!$E$115,AG65*CH65/1000+(Satokasvi!$E$28-Satokasvi!$E$7)+IF(L$8="x",Toimenpiteet!$E$29,0)+IF(L$9="x",Toimenpiteet!$E$60,0)+IF(L$10="x",Toimenpiteet!$E$88,0))/(1+$H$15)^DH$59</f>
        <v>119.46210509849948</v>
      </c>
      <c r="DI65" s="37">
        <f ca="1">IF(M$11="x",Toimenpiteet!$E$115,AH65*CI65/1000+(Satokasvi!$E$28-Satokasvi!$E$7)+IF(M$8="x",Toimenpiteet!$E$29,0)+IF(M$9="x",Toimenpiteet!$E$60,0)+IF(M$10="x",Toimenpiteet!$E$88,0))/(1+$H$15)^DI$59</f>
        <v>213.10233628469791</v>
      </c>
      <c r="DJ65" s="37">
        <f ca="1">IF(N$11="x",Toimenpiteet!$E$115,AI65*CJ65/1000+(Satokasvi!$E$28-Satokasvi!$E$7)+IF(N$8="x",Toimenpiteet!$E$29,0)+IF(N$9="x",Toimenpiteet!$E$60,0)+IF(N$10="x",Toimenpiteet!$E$88,0))/(1+$H$15)^DJ$59</f>
        <v>-215.46925050598875</v>
      </c>
      <c r="DK65" s="37">
        <f ca="1">IF(O$11="x",Toimenpiteet!$E$115,AJ65*CK65/1000+(Satokasvi!$E$28-Satokasvi!$E$7)+IF(O$8="x",Toimenpiteet!$E$29,0)+IF(O$9="x",Toimenpiteet!$E$60,0)+IF(O$10="x",Toimenpiteet!$E$88,0))/(1+$H$15)^DK$59</f>
        <v>110.06072843536734</v>
      </c>
      <c r="DL65" s="37">
        <f ca="1">IF(P$11="x",Toimenpiteet!$E$115,AK65*CL65/1000+(Satokasvi!$E$28-Satokasvi!$E$7)+IF(P$8="x",Toimenpiteet!$E$29,0)+IF(P$9="x",Toimenpiteet!$E$60,0)+IF(P$10="x",Toimenpiteet!$E$88,0))/(1+$H$15)^DL$59</f>
        <v>263.55275499403677</v>
      </c>
      <c r="DM65" s="37">
        <f ca="1">IF(Q$11="x",Toimenpiteet!$E$115,AL65*CM65/1000+(Satokasvi!$E$28-Satokasvi!$E$7)+IF(Q$8="x",Toimenpiteet!$E$29,0)+IF(Q$9="x",Toimenpiteet!$E$60,0)+IF(Q$10="x",Toimenpiteet!$E$88,0))/(1+$H$15)^DM$59</f>
        <v>155.98221427190933</v>
      </c>
      <c r="DN65" s="37">
        <f ca="1">IF(R$11="x",Toimenpiteet!$E$115,AM65*CN65/1000+(Satokasvi!$E$28-Satokasvi!$E$7)+IF(R$8="x",Toimenpiteet!$E$29,0)+IF(R$9="x",Toimenpiteet!$E$60,0)+IF(R$10="x",Toimenpiteet!$E$88,0))/(1+$H$15)^DN$59</f>
        <v>243.47011515276765</v>
      </c>
      <c r="DO65" s="37">
        <f ca="1">IF(S$11="x",Toimenpiteet!$E$115,AN65*CO65/1000+(Satokasvi!$E$28-Satokasvi!$E$7)+IF(S$8="x",Toimenpiteet!$E$29,0)+IF(S$9="x",Toimenpiteet!$E$60,0)+IF(S$10="x",Toimenpiteet!$E$88,0))/(1+$H$15)^DO$59</f>
        <v>153.95266151848514</v>
      </c>
      <c r="DP65" s="37">
        <f ca="1">IF(T$11="x",Toimenpiteet!$E$115,AO65*CP65/1000+(Satokasvi!$E$28-Satokasvi!$E$7)+IF(T$8="x",Toimenpiteet!$E$29,0)+IF(T$9="x",Toimenpiteet!$E$60,0)+IF(T$10="x",Toimenpiteet!$E$88,0))/(1+$H$15)^DP$59</f>
        <v>101.91544295080918</v>
      </c>
      <c r="DQ65" s="37">
        <f ca="1">IF(U$11="x",Toimenpiteet!$E$115,AP65*CQ65/1000+(Satokasvi!$E$28-Satokasvi!$E$7)+IF(U$8="x",Toimenpiteet!$E$29,0)+IF(U$9="x",Toimenpiteet!$E$60,0)+IF(U$10="x",Toimenpiteet!$E$88,0))/(1+$H$15)^DQ$59</f>
        <v>-175.19621854193412</v>
      </c>
      <c r="DR65" s="37">
        <f ca="1">IF(V$11="x",Toimenpiteet!$E$115,AQ65*CR65/1000+(Satokasvi!$E$28-Satokasvi!$E$7)+IF(V$8="x",Toimenpiteet!$E$29,0)+IF(V$9="x",Toimenpiteet!$E$60,0)+IF(V$10="x",Toimenpiteet!$E$88,0))/(1+$H$15)^DR$59</f>
        <v>51.970716051066077</v>
      </c>
      <c r="DS65" s="37">
        <f ca="1">IF(W$11="x",Toimenpiteet!$E$115,AR65*CS65/1000+(Satokasvi!$E$28-Satokasvi!$E$7)+IF(W$8="x",Toimenpiteet!$E$29,0)+IF(W$9="x",Toimenpiteet!$E$60,0)+IF(W$10="x",Toimenpiteet!$E$88,0))/(1+$H$15)^DS$59</f>
        <v>111.46963896041692</v>
      </c>
      <c r="DT65" s="37">
        <f ca="1">IF(X$11="x",Toimenpiteet!$E$115,AS65*CT65/1000+(Satokasvi!$E$28-Satokasvi!$E$7)+IF(X$8="x",Toimenpiteet!$E$29,0)+IF(X$9="x",Toimenpiteet!$E$60,0)+IF(X$10="x",Toimenpiteet!$E$88,0))/(1+$H$15)^DT$59</f>
        <v>197.55783024457068</v>
      </c>
      <c r="DU65" s="37">
        <f ca="1">IF(Y$11="x",Toimenpiteet!$E$115,AT65*CU65/1000+(Satokasvi!$E$28-Satokasvi!$E$7)+IF(Y$8="x",Toimenpiteet!$E$29,0)+IF(Y$9="x",Toimenpiteet!$E$60,0)+IF(Y$10="x",Toimenpiteet!$E$88,0))/(1+$H$15)^DU$59</f>
        <v>296.0689463499765</v>
      </c>
      <c r="DV65" s="37">
        <f ca="1">IF(Z$11="x",Toimenpiteet!$E$115,AU65*CV65/1000+(Satokasvi!$E$28-Satokasvi!$E$7)+IF(Z$8="x",Toimenpiteet!$E$29,0)+IF(Z$9="x",Toimenpiteet!$E$60,0)+IF(Z$10="x",Toimenpiteet!$E$88,0))/(1+$H$15)^DV$59</f>
        <v>-151.12579710516013</v>
      </c>
      <c r="DW65" s="37">
        <f ca="1">IF(AA$11="x",Toimenpiteet!$E$115,AV65*CW65/1000+(Satokasvi!$E$28-Satokasvi!$E$7)+IF(AA$8="x",Toimenpiteet!$E$29,0)+IF(AA$9="x",Toimenpiteet!$E$60,0)+IF(AA$10="x",Toimenpiteet!$E$88,0))/(1+$H$15)^DW$59</f>
        <v>150.01586005964322</v>
      </c>
      <c r="DX65" s="37">
        <f ca="1">IF(AB$11="x",Toimenpiteet!$E$115,AW65*CX65/1000+(Satokasvi!$E$28-Satokasvi!$E$7)+IF(AB$8="x",Toimenpiteet!$E$29,0)+IF(AB$9="x",Toimenpiteet!$E$60,0)+IF(AB$10="x",Toimenpiteet!$E$88,0))/(1+$H$15)^DX$59</f>
        <v>289.66417262783267</v>
      </c>
      <c r="DY65" s="37">
        <f ca="1">IF(AC$11="x",Toimenpiteet!$E$115,AX65*CY65/1000+(Satokasvi!$E$28-Satokasvi!$E$7)+IF(AC$8="x",Toimenpiteet!$E$29,0)+IF(AC$9="x",Toimenpiteet!$E$60,0)+IF(AC$10="x",Toimenpiteet!$E$88,0))/(1+$H$15)^DY$59</f>
        <v>151.92965945008083</v>
      </c>
      <c r="DZ65" s="37">
        <f ca="1">IF(AD$11="x",Toimenpiteet!$E$115,AY65*CZ65/1000+(Satokasvi!$E$28-Satokasvi!$E$7)+IF(AD$8="x",Toimenpiteet!$E$29,0)+IF(AD$9="x",Toimenpiteet!$E$60,0)+IF(AD$10="x",Toimenpiteet!$E$88,0))/(1+$H$15)^DZ$59</f>
        <v>161.1993444700783</v>
      </c>
      <c r="EA65" s="37">
        <f ca="1">IF(AE$11="x",Toimenpiteet!$E$115,AZ65*DA65/1000+(Satokasvi!$E$28-Satokasvi!$E$7)+IF(AE$8="x",Toimenpiteet!$E$29,0)+IF(AE$9="x",Toimenpiteet!$E$60,0)+IF(AE$10="x",Toimenpiteet!$E$88,0))/(1+$H$15)^EA$59</f>
        <v>-130.36244012997</v>
      </c>
      <c r="EB65" s="37">
        <f ca="1">IF(AF$11="x",Toimenpiteet!$E$115,BA65*DB65/1000+(Satokasvi!$E$28-Satokasvi!$E$7)+IF(AF$8="x",Toimenpiteet!$E$29,0)+IF(AF$9="x",Toimenpiteet!$E$60,0)+IF(AF$10="x",Toimenpiteet!$E$88,0))/(1+$H$15)^EB$59</f>
        <v>95.013477200199958</v>
      </c>
      <c r="ED65" s="37">
        <f ca="1">IF(H$11="x",Toimenpiteet!$E$115,BD65*CD65/1000+(Satokasvi!$E$28-Satokasvi!$E$7)+IF(H$8="x",Toimenpiteet!$E$29,0)+IF(H$9="x",Toimenpiteet!$E$60,0)+IF(H$10="x",Toimenpiteet!$E$88,0))/(1+$H$15)^ED$59</f>
        <v>166.01933006541771</v>
      </c>
      <c r="EE65" s="37">
        <f ca="1">IF(I$11="x",Toimenpiteet!$E$115,BE65*CE65/1000+(Satokasvi!$E$28-Satokasvi!$E$7)+IF(I$8="x",Toimenpiteet!$E$29,0)+IF(I$9="x",Toimenpiteet!$E$60,0)+IF(I$10="x",Toimenpiteet!$E$88,0))/(1+$H$15)^EE$59</f>
        <v>340.61830609344764</v>
      </c>
      <c r="EF65" s="37">
        <f ca="1">IF(J$11="x",Toimenpiteet!$E$115,BF65*CF65/1000+(Satokasvi!$E$28-Satokasvi!$E$7)+IF(J$8="x",Toimenpiteet!$E$29,0)+IF(J$9="x",Toimenpiteet!$E$60,0)+IF(J$10="x",Toimenpiteet!$E$88,0))/(1+$H$15)^EF$59</f>
        <v>384.79882376654137</v>
      </c>
      <c r="EG65" s="37">
        <f ca="1">IF(K$11="x",Toimenpiteet!$E$115,BG65*CG65/1000+(Satokasvi!$E$28-Satokasvi!$E$7)+IF(K$8="x",Toimenpiteet!$E$29,0)+IF(K$9="x",Toimenpiteet!$E$60,0)+IF(K$10="x",Toimenpiteet!$E$88,0))/(1+$H$15)^EG$59</f>
        <v>411.68943018203299</v>
      </c>
      <c r="EH65" s="37">
        <f ca="1">IF(L$11="x",Toimenpiteet!$E$115,BH65*CH65/1000+(Satokasvi!$E$28-Satokasvi!$E$7)+IF(L$8="x",Toimenpiteet!$E$29,0)+IF(L$9="x",Toimenpiteet!$E$60,0)+IF(L$10="x",Toimenpiteet!$E$88,0))/(1+$H$15)^EH$59</f>
        <v>189.07279169056005</v>
      </c>
      <c r="EI65" s="37">
        <f ca="1">IF(M$11="x",Toimenpiteet!$E$115,BI65*CI65/1000+(Satokasvi!$E$28-Satokasvi!$E$7)+IF(M$8="x",Toimenpiteet!$E$29,0)+IF(M$9="x",Toimenpiteet!$E$60,0)+IF(M$10="x",Toimenpiteet!$E$88,0))/(1+$H$15)^EI$59</f>
        <v>300.10946914587112</v>
      </c>
      <c r="EJ65" s="37">
        <f ca="1">IF(N$11="x",Toimenpiteet!$E$115,BJ65*CJ65/1000+(Satokasvi!$E$28-Satokasvi!$E$7)+IF(N$8="x",Toimenpiteet!$E$29,0)+IF(N$9="x",Toimenpiteet!$E$60,0)+IF(N$10="x",Toimenpiteet!$E$88,0))/(1+$H$15)^EJ$59</f>
        <v>355.96997340748493</v>
      </c>
      <c r="EK65" s="37">
        <f ca="1">IF(O$11="x",Toimenpiteet!$E$115,BK65*CK65/1000+(Satokasvi!$E$28-Satokasvi!$E$7)+IF(O$8="x",Toimenpiteet!$E$29,0)+IF(O$9="x",Toimenpiteet!$E$60,0)+IF(O$10="x",Toimenpiteet!$E$88,0))/(1+$H$15)^EK$59</f>
        <v>173.91156354107937</v>
      </c>
      <c r="EL65" s="37">
        <f ca="1">IF(P$11="x",Toimenpiteet!$E$115,BL65*CL65/1000+(Satokasvi!$E$28-Satokasvi!$E$7)+IF(P$8="x",Toimenpiteet!$E$29,0)+IF(P$9="x",Toimenpiteet!$E$60,0)+IF(P$10="x",Toimenpiteet!$E$88,0))/(1+$H$15)^EL$59</f>
        <v>356.88339280705634</v>
      </c>
      <c r="EM65" s="37">
        <f ca="1">IF(Q$11="x",Toimenpiteet!$E$115,BM65*CM65/1000+(Satokasvi!$E$28-Satokasvi!$E$7)+IF(Q$8="x",Toimenpiteet!$E$29,0)+IF(Q$9="x",Toimenpiteet!$E$60,0)+IF(Q$10="x",Toimenpiteet!$E$88,0))/(1+$H$15)^EM$59</f>
        <v>226.6156346158177</v>
      </c>
      <c r="EN65" s="37">
        <f ca="1">IF(R$11="x",Toimenpiteet!$E$115,BN65*CN65/1000+(Satokasvi!$E$28-Satokasvi!$E$7)+IF(R$8="x",Toimenpiteet!$E$29,0)+IF(R$9="x",Toimenpiteet!$E$60,0)+IF(R$10="x",Toimenpiteet!$E$88,0))/(1+$H$15)^EN$59</f>
        <v>330.45246584305551</v>
      </c>
      <c r="EO65" s="37">
        <f ca="1">IF(S$11="x",Toimenpiteet!$E$115,BO65*CO65/1000+(Satokasvi!$E$28-Satokasvi!$E$7)+IF(S$8="x",Toimenpiteet!$E$29,0)+IF(S$9="x",Toimenpiteet!$E$60,0)+IF(S$10="x",Toimenpiteet!$E$88,0))/(1+$H$15)^EO$59</f>
        <v>221.91632747240971</v>
      </c>
      <c r="EP65" s="37">
        <f ca="1">IF(T$11="x",Toimenpiteet!$E$115,BP65*CP65/1000+(Satokasvi!$E$28-Satokasvi!$E$7)+IF(T$8="x",Toimenpiteet!$E$29,0)+IF(T$9="x",Toimenpiteet!$E$60,0)+IF(T$10="x",Toimenpiteet!$E$88,0))/(1+$H$15)^EP$59</f>
        <v>158.38895256060945</v>
      </c>
      <c r="EQ65" s="37">
        <f ca="1">IF(U$11="x",Toimenpiteet!$E$115,BQ65*CQ65/1000+(Satokasvi!$E$28-Satokasvi!$E$7)+IF(U$8="x",Toimenpiteet!$E$29,0)+IF(U$9="x",Toimenpiteet!$E$60,0)+IF(U$10="x",Toimenpiteet!$E$88,0))/(1+$H$15)^EQ$59</f>
        <v>62.414078711689314</v>
      </c>
      <c r="ER65" s="37">
        <f ca="1">IF(V$11="x",Toimenpiteet!$E$115,BR65*CR65/1000+(Satokasvi!$E$28-Satokasvi!$E$7)+IF(V$8="x",Toimenpiteet!$E$29,0)+IF(V$9="x",Toimenpiteet!$E$60,0)+IF(V$10="x",Toimenpiteet!$E$88,0))/(1+$H$15)^ER$59</f>
        <v>96.383542473305297</v>
      </c>
      <c r="ES65" s="37">
        <f ca="1">IF(W$11="x",Toimenpiteet!$E$115,BS65*CS65/1000+(Satokasvi!$E$28-Satokasvi!$E$7)+IF(W$8="x",Toimenpiteet!$E$29,0)+IF(W$9="x",Toimenpiteet!$E$60,0)+IF(W$10="x",Toimenpiteet!$E$88,0))/(1+$H$15)^ES$59</f>
        <v>166.7914145311664</v>
      </c>
      <c r="ET65" s="37">
        <f ca="1">IF(X$11="x",Toimenpiteet!$E$115,BT65*CT65/1000+(Satokasvi!$E$28-Satokasvi!$E$7)+IF(X$8="x",Toimenpiteet!$E$29,0)+IF(X$9="x",Toimenpiteet!$E$60,0)+IF(X$10="x",Toimenpiteet!$E$88,0))/(1+$H$15)^ET$59</f>
        <v>269.13526792325774</v>
      </c>
      <c r="EU65" s="37">
        <f ca="1">IF(Y$11="x",Toimenpiteet!$E$115,BU65*CU65/1000+(Satokasvi!$E$28-Satokasvi!$E$7)+IF(Y$8="x",Toimenpiteet!$E$29,0)+IF(Y$9="x",Toimenpiteet!$E$60,0)+IF(Y$10="x",Toimenpiteet!$E$88,0))/(1+$H$15)^EU$59</f>
        <v>386.4146498236347</v>
      </c>
      <c r="EV65" s="37">
        <f ca="1">IF(Z$11="x",Toimenpiteet!$E$115,BV65*CV65/1000+(Satokasvi!$E$28-Satokasvi!$E$7)+IF(Z$8="x",Toimenpiteet!$E$29,0)+IF(Z$9="x",Toimenpiteet!$E$60,0)+IF(Z$10="x",Toimenpiteet!$E$88,0))/(1+$H$15)^EV$59</f>
        <v>155.52651995281431</v>
      </c>
      <c r="EW65" s="37">
        <f ca="1">IF(AA$11="x",Toimenpiteet!$E$115,BW65*CW65/1000+(Satokasvi!$E$28-Satokasvi!$E$7)+IF(AA$8="x",Toimenpiteet!$E$29,0)+IF(AA$9="x",Toimenpiteet!$E$60,0)+IF(AA$10="x",Toimenpiteet!$E$88,0))/(1+$H$15)^EW$59</f>
        <v>209.36384704344763</v>
      </c>
      <c r="EX65" s="37">
        <f ca="1">IF(AB$11="x",Toimenpiteet!$E$115,BX65*CX65/1000+(Satokasvi!$E$28-Satokasvi!$E$7)+IF(AB$8="x",Toimenpiteet!$E$29,0)+IF(AB$9="x",Toimenpiteet!$E$60,0)+IF(AB$10="x",Toimenpiteet!$E$88,0))/(1+$H$15)^EX$59</f>
        <v>376.08711877657947</v>
      </c>
      <c r="EY65" s="37">
        <f ca="1">IF(AC$11="x",Toimenpiteet!$E$115,BY65*CY65/1000+(Satokasvi!$E$28-Satokasvi!$E$7)+IF(AC$8="x",Toimenpiteet!$E$29,0)+IF(AC$9="x",Toimenpiteet!$E$60,0)+IF(AC$10="x",Toimenpiteet!$E$88,0))/(1+$H$15)^EY$59</f>
        <v>209.97589388687402</v>
      </c>
      <c r="EZ65" s="37">
        <f ca="1">IF(AD$11="x",Toimenpiteet!$E$115,BZ65*CZ65/1000+(Satokasvi!$E$28-Satokasvi!$E$7)+IF(AD$8="x",Toimenpiteet!$E$29,0)+IF(AD$9="x",Toimenpiteet!$E$60,0)+IF(AD$10="x",Toimenpiteet!$E$88,0))/(1+$H$15)^EZ$59</f>
        <v>220.29387603086775</v>
      </c>
      <c r="FA65" s="37">
        <f ca="1">IF(AE$11="x",Toimenpiteet!$E$115,CA65*DA65/1000+(Satokasvi!$E$28-Satokasvi!$E$7)+IF(AE$8="x",Toimenpiteet!$E$29,0)+IF(AE$9="x",Toimenpiteet!$E$60,0)+IF(AE$10="x",Toimenpiteet!$E$88,0))/(1+$H$15)^FA$59</f>
        <v>-130.36244012997</v>
      </c>
      <c r="FB65" s="37">
        <f ca="1">IF(AF$11="x",Toimenpiteet!$E$115,CB65*DB65/1000+(Satokasvi!$E$28-Satokasvi!$E$7)+IF(AF$8="x",Toimenpiteet!$E$29,0)+IF(AF$9="x",Toimenpiteet!$E$60,0)+IF(AF$10="x",Toimenpiteet!$E$88,0))/(1+$H$15)^FB$59</f>
        <v>139.32926781110794</v>
      </c>
      <c r="FD65" s="37">
        <f t="shared" ca="1" si="15"/>
        <v>95.469182821504972</v>
      </c>
      <c r="FE65" s="37">
        <f t="shared" ca="1" si="18"/>
        <v>-154.31873309893993</v>
      </c>
      <c r="FF65" s="37">
        <f t="shared" ca="1" si="10"/>
        <v>125.92819675174658</v>
      </c>
      <c r="FG65" s="37">
        <f t="shared" ca="1" si="10"/>
        <v>-109.52087094591099</v>
      </c>
      <c r="FH65" s="37">
        <f t="shared" ca="1" si="10"/>
        <v>9.9412341525884926</v>
      </c>
      <c r="FI65" s="37">
        <f t="shared" ca="1" si="10"/>
        <v>223.04357043728641</v>
      </c>
      <c r="FJ65" s="37">
        <f t="shared" ca="1" si="10"/>
        <v>7.5743199312976515</v>
      </c>
      <c r="FK65" s="37">
        <f t="shared" ca="1" si="10"/>
        <v>117.63504836666499</v>
      </c>
      <c r="FL65" s="37">
        <f t="shared" ca="1" si="10"/>
        <v>381.18780336070176</v>
      </c>
      <c r="FM65" s="37">
        <f t="shared" ca="1" si="10"/>
        <v>537.17001763261112</v>
      </c>
      <c r="FN65" s="37">
        <f t="shared" ca="1" si="10"/>
        <v>780.6401327853788</v>
      </c>
      <c r="FO65" s="37">
        <f t="shared" ca="1" si="10"/>
        <v>934.59279430386391</v>
      </c>
      <c r="FP65" s="37">
        <f t="shared" ca="1" si="10"/>
        <v>1036.5082372546731</v>
      </c>
      <c r="FQ65" s="37">
        <f t="shared" ca="1" si="10"/>
        <v>861.31201871273902</v>
      </c>
      <c r="FR65" s="37">
        <f t="shared" ca="1" si="10"/>
        <v>913.28273476380514</v>
      </c>
      <c r="FS65" s="37">
        <f t="shared" ca="1" si="10"/>
        <v>1024.752373724222</v>
      </c>
      <c r="FT65" s="37">
        <f t="shared" ca="1" si="10"/>
        <v>1222.3102039687926</v>
      </c>
      <c r="FU65" s="37">
        <f t="shared" ca="1" si="10"/>
        <v>1518.379150318769</v>
      </c>
      <c r="FV65" s="37">
        <f t="shared" ca="1" si="10"/>
        <v>1367.253353213609</v>
      </c>
      <c r="FW65" s="37">
        <f t="shared" ca="1" si="10"/>
        <v>1517.2692132732523</v>
      </c>
      <c r="FX65" s="37">
        <f t="shared" ca="1" si="10"/>
        <v>1806.9333859010849</v>
      </c>
      <c r="FY65" s="37">
        <f t="shared" ca="1" si="10"/>
        <v>1958.8630453511657</v>
      </c>
      <c r="FZ65" s="37">
        <f t="shared" ca="1" si="10"/>
        <v>2120.0623898212439</v>
      </c>
      <c r="GA65" s="37">
        <f t="shared" ca="1" si="10"/>
        <v>1989.6999496912738</v>
      </c>
      <c r="GB65" s="37">
        <f t="shared" ca="1" si="10"/>
        <v>2084.7134268914738</v>
      </c>
      <c r="GC65" s="37"/>
      <c r="GD65" s="37">
        <f t="shared" ca="1" si="16"/>
        <v>166.01933006541771</v>
      </c>
      <c r="GE65" s="37">
        <f t="shared" ca="1" si="17"/>
        <v>506.63763615886535</v>
      </c>
      <c r="GF65" s="37">
        <f t="shared" ca="1" si="11"/>
        <v>891.43645992540678</v>
      </c>
      <c r="GG65" s="37">
        <f t="shared" ca="1" si="11"/>
        <v>1303.1258901074398</v>
      </c>
      <c r="GH65" s="37">
        <f t="shared" ca="1" si="11"/>
        <v>1492.1986817979998</v>
      </c>
      <c r="GI65" s="37">
        <f t="shared" ca="1" si="11"/>
        <v>1792.3081509438709</v>
      </c>
      <c r="GJ65" s="37">
        <f t="shared" ca="1" si="11"/>
        <v>2148.2781243513559</v>
      </c>
      <c r="GK65" s="37">
        <f t="shared" ca="1" si="11"/>
        <v>2322.1896878924354</v>
      </c>
      <c r="GL65" s="37">
        <f t="shared" ca="1" si="11"/>
        <v>2679.0730806994916</v>
      </c>
      <c r="GM65" s="37">
        <f t="shared" ca="1" si="11"/>
        <v>2905.6887153153093</v>
      </c>
      <c r="GN65" s="37">
        <f t="shared" ca="1" si="11"/>
        <v>3236.1411811583648</v>
      </c>
      <c r="GO65" s="37">
        <f t="shared" ca="1" si="11"/>
        <v>3458.0575086307745</v>
      </c>
      <c r="GP65" s="37">
        <f t="shared" ca="1" si="11"/>
        <v>3616.4464611913841</v>
      </c>
      <c r="GQ65" s="37">
        <f t="shared" ca="1" si="11"/>
        <v>3678.8605399030735</v>
      </c>
      <c r="GR65" s="37">
        <f t="shared" ca="1" si="11"/>
        <v>3775.2440823763786</v>
      </c>
      <c r="GS65" s="37">
        <f t="shared" ca="1" si="11"/>
        <v>3942.0354969075452</v>
      </c>
      <c r="GT65" s="37">
        <f t="shared" ca="1" si="11"/>
        <v>4211.1707648308029</v>
      </c>
      <c r="GU65" s="37">
        <f t="shared" ca="1" si="11"/>
        <v>4597.585414654438</v>
      </c>
      <c r="GV65" s="37">
        <f t="shared" ca="1" si="12"/>
        <v>4753.1119346072519</v>
      </c>
      <c r="GW65" s="37">
        <f t="shared" ca="1" si="12"/>
        <v>4962.4757816506999</v>
      </c>
      <c r="GX65" s="37">
        <f t="shared" ca="1" si="12"/>
        <v>5338.5629004272796</v>
      </c>
      <c r="GY65" s="37">
        <f t="shared" ca="1" si="12"/>
        <v>5548.5387943141541</v>
      </c>
      <c r="GZ65" s="37">
        <f t="shared" ca="1" si="12"/>
        <v>5768.8326703450221</v>
      </c>
      <c r="HA65" s="37">
        <f t="shared" ca="1" si="12"/>
        <v>5638.4702302150517</v>
      </c>
      <c r="HB65" s="37">
        <f t="shared" ca="1" si="12"/>
        <v>5777.7994980261601</v>
      </c>
      <c r="HC65" s="37"/>
      <c r="HD65" s="37">
        <f t="shared" si="13"/>
        <v>1500.1</v>
      </c>
      <c r="HE65" s="37">
        <f ca="1">SUM($GD65:GD65)-$HD65-SUM($FD65:FD65)</f>
        <v>-1429.5498527560871</v>
      </c>
      <c r="HF65" s="37">
        <f ca="1">SUM($GD65:GE65)-$HD65-SUM($FD65:FE65)</f>
        <v>-768.59348349828201</v>
      </c>
      <c r="HG65" s="37">
        <f ca="1">SUM($GD65:GF65)-$HD65-SUM($FD65:FF65)</f>
        <v>-3.0852203246217584</v>
      </c>
      <c r="HH65" s="37">
        <f ca="1">SUM($GD65:GG65)-$HD65-SUM($FD65:FG65)</f>
        <v>1409.5615407287287</v>
      </c>
      <c r="HI65" s="37">
        <f ca="1">SUM($GD65:GH65)-$HD65-SUM($FD65:FH65)</f>
        <v>2891.8189883741397</v>
      </c>
      <c r="HJ65" s="37">
        <f ca="1">SUM($GD65:GI65)-$HD65-SUM($FD65:FI65)</f>
        <v>4461.0835688807238</v>
      </c>
      <c r="HK65" s="37">
        <f ca="1">SUM($GD65:GJ65)-$HD65-SUM($FD65:FJ65)</f>
        <v>6601.7873733007827</v>
      </c>
      <c r="HL65" s="37">
        <f ca="1">SUM($GD65:GK65)-$HD65-SUM($FD65:FK65)</f>
        <v>8806.3420128265534</v>
      </c>
      <c r="HM65" s="37">
        <f ca="1">SUM($GD65:GL65)-$HD65-SUM($FD65:FL65)</f>
        <v>11104.227290165343</v>
      </c>
      <c r="HN65" s="37">
        <f ca="1">SUM($GD65:GM65)-$HD65-SUM($FD65:FM65)</f>
        <v>13472.74598784804</v>
      </c>
      <c r="HO65" s="37">
        <f ca="1">SUM($GD65:GN65)-$HD65-SUM($FD65:FN65)</f>
        <v>15928.24703622103</v>
      </c>
      <c r="HP65" s="37">
        <f ca="1">SUM($GD65:GO65)-$HD65-SUM($FD65:FO65)</f>
        <v>18451.71175054794</v>
      </c>
      <c r="HQ65" s="37">
        <f ca="1">SUM($GD65:GP65)-$HD65-SUM($FD65:FP65)</f>
        <v>21031.649974484651</v>
      </c>
      <c r="HR65" s="37">
        <f ca="1">SUM($GD65:GQ65)-$HD65-SUM($FD65:FQ65)</f>
        <v>23849.198495674987</v>
      </c>
      <c r="HS65" s="37">
        <f ca="1">SUM($GD65:GR65)-$HD65-SUM($FD65:FR65)</f>
        <v>26711.159843287558</v>
      </c>
      <c r="HT65" s="37">
        <f ca="1">SUM($GD65:GS65)-$HD65-SUM($FD65:FS65)</f>
        <v>29628.442966470884</v>
      </c>
      <c r="HU65" s="37">
        <f ca="1">SUM($GD65:GT65)-$HD65-SUM($FD65:FT65)</f>
        <v>32617.303527332893</v>
      </c>
      <c r="HV65" s="37">
        <f ca="1">SUM($GD65:GU65)-$HD65-SUM($FD65:FU65)</f>
        <v>35696.509791668563</v>
      </c>
      <c r="HW65" s="37">
        <f ca="1">SUM($GD65:GV65)-$HD65-SUM($FD65:FV65)</f>
        <v>39082.3683730622</v>
      </c>
      <c r="HX65" s="37">
        <f ca="1">SUM($GD65:GW65)-$HD65-SUM($FD65:FW65)</f>
        <v>42527.574941439649</v>
      </c>
      <c r="HY65" s="37">
        <f ca="1">SUM($GD65:GX65)-$HD65-SUM($FD65:FX65)</f>
        <v>46059.204455965839</v>
      </c>
      <c r="HZ65" s="37">
        <f ca="1">SUM($GD65:GY65)-$HD65-SUM($FD65:FY65)</f>
        <v>49648.880204928821</v>
      </c>
      <c r="IA65" s="37">
        <f ca="1">SUM($GD65:GZ65)-$HD65-SUM($FD65:FZ65)</f>
        <v>53297.650485452599</v>
      </c>
      <c r="IB65" s="37">
        <f ca="1">SUM($GD65:HA65)-$HD65-SUM($FD65:GA65)</f>
        <v>56946.420765976385</v>
      </c>
      <c r="IC65" s="37">
        <f ca="1">SUM($GD65:HB65)-$HD65-SUM($FD65:GB65)</f>
        <v>60639.506837111068</v>
      </c>
    </row>
    <row r="66" spans="2:237" x14ac:dyDescent="0.35">
      <c r="B66" s="37">
        <f t="shared" ca="1" si="14"/>
        <v>0.98865921215796893</v>
      </c>
      <c r="C66" s="37">
        <f t="shared" ca="1" si="8"/>
        <v>0.98600619688217805</v>
      </c>
      <c r="D66" s="37">
        <f t="shared" ca="1" si="8"/>
        <v>0.12680687697448556</v>
      </c>
      <c r="E66" s="37">
        <f t="shared" ca="1" si="8"/>
        <v>0.21245853338244414</v>
      </c>
      <c r="F66" s="37">
        <f t="shared" ca="1" si="8"/>
        <v>0.82054536656848176</v>
      </c>
      <c r="G66" s="37">
        <f t="shared" ca="1" si="8"/>
        <v>0.39472830701304906</v>
      </c>
      <c r="H66" s="37">
        <f t="shared" ca="1" si="8"/>
        <v>0.26176361193519548</v>
      </c>
      <c r="I66" s="37">
        <f t="shared" ca="1" si="8"/>
        <v>8.4219580206855493E-2</v>
      </c>
      <c r="J66" s="37">
        <f t="shared" ca="1" si="8"/>
        <v>0.4708255487399714</v>
      </c>
      <c r="K66" s="37">
        <f t="shared" ca="1" si="8"/>
        <v>0.26178385703001195</v>
      </c>
      <c r="L66" s="37">
        <f t="shared" ca="1" si="8"/>
        <v>0.77849939338825469</v>
      </c>
      <c r="M66" s="37">
        <f t="shared" ca="1" si="8"/>
        <v>0.96009642543422613</v>
      </c>
      <c r="N66" s="37">
        <f t="shared" ca="1" si="8"/>
        <v>0.83105015852124131</v>
      </c>
      <c r="O66" s="37">
        <f t="shared" ca="1" si="8"/>
        <v>0.17561586430993059</v>
      </c>
      <c r="P66" s="37">
        <f t="shared" ca="1" si="8"/>
        <v>0.7004300946572054</v>
      </c>
      <c r="Q66" s="37">
        <f t="shared" ca="1" si="8"/>
        <v>2.6519126708582474E-2</v>
      </c>
      <c r="R66" s="37">
        <f t="shared" ca="1" si="8"/>
        <v>7.2706820246013826E-2</v>
      </c>
      <c r="S66" s="37">
        <f t="shared" ca="1" si="8"/>
        <v>0.68941158554780257</v>
      </c>
      <c r="T66" s="37">
        <f t="shared" ca="1" si="9"/>
        <v>7.4152911109420128E-2</v>
      </c>
      <c r="U66" s="37">
        <f t="shared" ca="1" si="9"/>
        <v>0.47772178954145217</v>
      </c>
      <c r="V66" s="37">
        <f t="shared" ca="1" si="9"/>
        <v>0.89887566556412302</v>
      </c>
      <c r="W66" s="37">
        <f t="shared" ca="1" si="9"/>
        <v>0.53288066297925296</v>
      </c>
      <c r="X66" s="37">
        <f t="shared" ca="1" si="9"/>
        <v>0.29479956404281782</v>
      </c>
      <c r="Y66" s="37">
        <f t="shared" ca="1" si="9"/>
        <v>0.73010994668322438</v>
      </c>
      <c r="Z66" s="37">
        <f t="shared" ca="1" si="9"/>
        <v>0.15676980373584448</v>
      </c>
      <c r="AC66" s="35">
        <f ca="1">IF(H$11="x",0,_xlfn.NORM.INV(B66,Satokasvi!$H$8,Satokasvi!$I$8)*IF(H$8="x",1+Toimenpiteet!$C$7,1)*IF(H$9="x",1+Toimenpiteet!$C$34,1)*(1+H$30)*_xlfn.BINOM.INV(1,(1-(Satokasvi!$H$15*(1+H$43))),B66))</f>
        <v>3069.6889920674876</v>
      </c>
      <c r="AD66" s="35">
        <f ca="1">IF(I$11="x",0,_xlfn.NORM.INV(C66,Satokasvi!$H$8,Satokasvi!$I$8)*IF(I$8="x",1+Toimenpiteet!$C$7,1)*IF(I$9="x",1+Toimenpiteet!$C$34,1)*(1+I$30)*_xlfn.BINOM.INV(1,(1-(Satokasvi!$H$15*(1+I$43))),C66))</f>
        <v>3049.3650139353263</v>
      </c>
      <c r="AE66" s="35">
        <f ca="1">IF(J$11="x",0,_xlfn.NORM.INV(D66,Satokasvi!$H$8,Satokasvi!$I$8)*IF(J$8="x",1+Toimenpiteet!$C$7,1)*IF(J$9="x",1+Toimenpiteet!$C$34,1)*(1+J$30)*_xlfn.BINOM.INV(1,(1-(Satokasvi!$H$15*(1+J$43))),D66))</f>
        <v>0</v>
      </c>
      <c r="AF66" s="35">
        <f ca="1">IF(K$11="x",0,_xlfn.NORM.INV(E66,Satokasvi!$H$8,Satokasvi!$I$8)*IF(K$8="x",1+Toimenpiteet!$C$7,1)*IF(K$9="x",1+Toimenpiteet!$C$34,1)*(1+K$30)*_xlfn.BINOM.INV(1,(1-(Satokasvi!$H$15*(1+K$43))),E66))</f>
        <v>0</v>
      </c>
      <c r="AG66" s="35">
        <f ca="1">IF(L$11="x",0,_xlfn.NORM.INV(F66,Satokasvi!$H$8,Satokasvi!$I$8)*IF(L$8="x",1+Toimenpiteet!$C$7,1)*IF(L$9="x",1+Toimenpiteet!$C$34,1)*(1+L$30)*_xlfn.BINOM.INV(1,(1-(Satokasvi!$H$15*(1+L$43))),F66))</f>
        <v>2729.3613618598151</v>
      </c>
      <c r="AH66" s="35">
        <f ca="1">IF(M$11="x",0,_xlfn.NORM.INV(G66,Satokasvi!$H$8,Satokasvi!$I$8)*IF(M$8="x",1+Toimenpiteet!$C$7,1)*IF(M$9="x",1+Toimenpiteet!$C$34,1)*(1+M$30)*_xlfn.BINOM.INV(1,(1-(Satokasvi!$H$15*(1+M$43))),G66))</f>
        <v>2433.2459259793732</v>
      </c>
      <c r="AI66" s="35">
        <f ca="1">IF(N$11="x",0,_xlfn.NORM.INV(H66,Satokasvi!$H$8,Satokasvi!$I$8)*IF(N$8="x",1+Toimenpiteet!$C$7,1)*IF(N$9="x",1+Toimenpiteet!$C$34,1)*(1+N$30)*_xlfn.BINOM.INV(1,(1-(Satokasvi!$H$15*(1+N$43))),H66))</f>
        <v>2340.5205629809502</v>
      </c>
      <c r="AJ66" s="35">
        <f ca="1">IF(O$11="x",0,_xlfn.NORM.INV(I66,Satokasvi!$H$8,Satokasvi!$I$8)*IF(O$8="x",1+Toimenpiteet!$C$7,1)*IF(O$9="x",1+Toimenpiteet!$C$34,1)*(1+O$30)*_xlfn.BINOM.INV(1,(1-(Satokasvi!$H$15*(1+O$43))),I66))</f>
        <v>0</v>
      </c>
      <c r="AK66" s="35">
        <f ca="1">IF(P$11="x",0,_xlfn.NORM.INV(J66,Satokasvi!$H$8,Satokasvi!$I$8)*IF(P$8="x",1+Toimenpiteet!$C$7,1)*IF(P$9="x",1+Toimenpiteet!$C$34,1)*(1+P$30)*_xlfn.BINOM.INV(1,(1-(Satokasvi!$H$15*(1+P$43))),J66))</f>
        <v>2481.7012978607045</v>
      </c>
      <c r="AL66" s="35">
        <f ca="1">IF(Q$11="x",0,_xlfn.NORM.INV(K66,Satokasvi!$H$8,Satokasvi!$I$8)*IF(Q$8="x",1+Toimenpiteet!$C$7,1)*IF(Q$9="x",1+Toimenpiteet!$C$34,1)*(1+Q$30)*_xlfn.BINOM.INV(1,(1-(Satokasvi!$H$15*(1+Q$43))),K66))</f>
        <v>2340.5361121374704</v>
      </c>
      <c r="AM66" s="35">
        <f ca="1">IF(R$11="x",0,_xlfn.NORM.INV(L66,Satokasvi!$H$8,Satokasvi!$I$8)*IF(R$8="x",1+Toimenpiteet!$C$7,1)*IF(R$9="x",1+Toimenpiteet!$C$34,1)*(1+R$30)*_xlfn.BINOM.INV(1,(1-(Satokasvi!$H$15*(1+R$43))),L66))</f>
        <v>2691.7837672566175</v>
      </c>
      <c r="AN66" s="35">
        <f ca="1">IF(S$11="x",0,_xlfn.NORM.INV(M66,Satokasvi!$H$8,Satokasvi!$I$8)*IF(S$8="x",1+Toimenpiteet!$C$7,1)*IF(S$9="x",1+Toimenpiteet!$C$34,1)*(1+S$30)*_xlfn.BINOM.INV(1,(1-(Satokasvi!$H$15*(1+S$43))),M66))</f>
        <v>2937.9515334722273</v>
      </c>
      <c r="AO66" s="35">
        <f ca="1">IF(T$11="x",0,_xlfn.NORM.INV(N66,Satokasvi!$H$8,Satokasvi!$I$8)*IF(T$8="x",1+Toimenpiteet!$C$7,1)*IF(T$9="x",1+Toimenpiteet!$C$34,1)*(1+T$30)*_xlfn.BINOM.INV(1,(1-(Satokasvi!$H$15*(1+T$43))),N66))</f>
        <v>2739.5808623109592</v>
      </c>
      <c r="AP66" s="35">
        <f ca="1">IF(U$11="x",0,_xlfn.NORM.INV(O66,Satokasvi!$H$8,Satokasvi!$I$8)*IF(U$8="x",1+Toimenpiteet!$C$7,1)*IF(U$9="x",1+Toimenpiteet!$C$34,1)*(1+U$30)*_xlfn.BINOM.INV(1,(1-(Satokasvi!$H$15*(1+U$43))),O66))</f>
        <v>0</v>
      </c>
      <c r="AQ66" s="35">
        <f ca="1">IF(V$11="x",0,_xlfn.NORM.INV(P66,Satokasvi!$H$8,Satokasvi!$I$8)*IF(V$8="x",1+Toimenpiteet!$C$7,1)*IF(V$9="x",1+Toimenpiteet!$C$34,1)*(1+V$30)*_xlfn.BINOM.INV(1,(1-(Satokasvi!$H$15*(1+V$43))),P66))</f>
        <v>2631.4094778058784</v>
      </c>
      <c r="AR66" s="35">
        <f ca="1">IF(W$11="x",0,_xlfn.NORM.INV(Q66,Satokasvi!$H$8,Satokasvi!$I$8)*IF(W$8="x",1+Toimenpiteet!$C$7,1)*IF(W$9="x",1+Toimenpiteet!$C$34,1)*(1+W$30)*_xlfn.BINOM.INV(1,(1-(Satokasvi!$H$15*(1+W$43))),Q66))</f>
        <v>0</v>
      </c>
      <c r="AS66" s="35">
        <f ca="1">IF(X$11="x",0,_xlfn.NORM.INV(R66,Satokasvi!$H$8,Satokasvi!$I$8)*IF(X$8="x",1+Toimenpiteet!$C$7,1)*IF(X$9="x",1+Toimenpiteet!$C$34,1)*(1+X$30)*_xlfn.BINOM.INV(1,(1-(Satokasvi!$H$15*(1+X$43))),R66))</f>
        <v>0</v>
      </c>
      <c r="AT66" s="35">
        <f ca="1">IF(Y$11="x",0,_xlfn.NORM.INV(S66,Satokasvi!$H$8,Satokasvi!$I$8)*IF(Y$8="x",1+Toimenpiteet!$C$7,1)*IF(Y$9="x",1+Toimenpiteet!$C$34,1)*(1+Y$30)*_xlfn.BINOM.INV(1,(1-(Satokasvi!$H$15*(1+Y$43))),S66))</f>
        <v>2623.545790957528</v>
      </c>
      <c r="AU66" s="35">
        <f ca="1">IF(Z$11="x",0,_xlfn.NORM.INV(T66,Satokasvi!$H$8,Satokasvi!$I$8)*IF(Z$8="x",1+Toimenpiteet!$C$7,1)*IF(Z$9="x",1+Toimenpiteet!$C$34,1)*(1+Z$30)*_xlfn.BINOM.INV(1,(1-(Satokasvi!$H$15*(1+Z$43))),T66))</f>
        <v>0</v>
      </c>
      <c r="AV66" s="35">
        <f ca="1">IF(AA$11="x",0,_xlfn.NORM.INV(U66,Satokasvi!$H$8,Satokasvi!$I$8)*IF(AA$8="x",1+Toimenpiteet!$C$7,1)*IF(AA$9="x",1+Toimenpiteet!$C$34,1)*(1+AA$30)*_xlfn.BINOM.INV(1,(1-(Satokasvi!$H$15*(1+AA$43))),U66))</f>
        <v>2486.0319379720822</v>
      </c>
      <c r="AW66" s="35">
        <f ca="1">IF(AB$11="x",0,_xlfn.NORM.INV(V66,Satokasvi!$H$8,Satokasvi!$I$8)*IF(AB$8="x",1+Toimenpiteet!$C$7,1)*IF(AB$9="x",1+Toimenpiteet!$C$34,1)*(1+AB$30)*_xlfn.BINOM.INV(1,(1-(Satokasvi!$H$15*(1+AB$43))),V66))</f>
        <v>2818.7927885192958</v>
      </c>
      <c r="AX66" s="35">
        <f ca="1">IF(AC$11="x",0,_xlfn.NORM.INV(W66,Satokasvi!$H$8,Satokasvi!$I$8)*IF(AC$8="x",1+Toimenpiteet!$C$7,1)*IF(AC$9="x",1+Toimenpiteet!$C$34,1)*(1+AC$30)*_xlfn.BINOM.INV(1,(1-(Satokasvi!$H$15*(1+AC$43))),W66))</f>
        <v>2520.6282836529322</v>
      </c>
      <c r="AY66" s="35">
        <f ca="1">IF(AD$11="x",0,_xlfn.NORM.INV(X66,Satokasvi!$H$8,Satokasvi!$I$8)*IF(AD$8="x",1+Toimenpiteet!$C$7,1)*IF(AD$9="x",1+Toimenpiteet!$C$34,1)*(1+AD$30)*_xlfn.BINOM.INV(1,(1-(Satokasvi!$H$15*(1+AD$43))),X66))</f>
        <v>2365.1457407925254</v>
      </c>
      <c r="AZ66" s="35">
        <f ca="1">IF(AE$11="x",0,_xlfn.NORM.INV(Y66,Satokasvi!$H$8,Satokasvi!$I$8)*IF(AE$8="x",1+Toimenpiteet!$C$7,1)*IF(AE$9="x",1+Toimenpiteet!$C$34,1)*(1+AE$30)*_xlfn.BINOM.INV(1,(1-(Satokasvi!$H$15*(1+AE$43))),Y66))</f>
        <v>2653.2863865555646</v>
      </c>
      <c r="BA66" s="35">
        <f ca="1">IF(AF$11="x",0,_xlfn.NORM.INV(Z66,Satokasvi!$H$8,Satokasvi!$I$8)*IF(AF$8="x",1+Toimenpiteet!$C$7,1)*IF(AF$9="x",1+Toimenpiteet!$C$34,1)*(1+AF$30)*_xlfn.BINOM.INV(1,(1-(Satokasvi!$H$15*(1+AF$43))),Z66))</f>
        <v>0</v>
      </c>
      <c r="BD66" s="35">
        <f ca="1">IF(H$11="x",0,_xlfn.NORM.INV(B66,Satokasvi!$H$8,Satokasvi!$I$8)*IF(COUNTIF($H$12:H$12,"x")&gt;0,(1+$C$6),1)*IF(COUNTIF($H$13:H$13,"x")&gt;0,(1+$C$30),1)*IF(H$8="x",(1+Toimenpiteet!$C$7),1)*IF(H$9="x",(1+Toimenpiteet!$C$34),1)*(1+H$30)*_xlfn.BINOM.INV(1,(1-(Satokasvi!$H$15*(1+H$44))),B66))</f>
        <v>3683.6267904809847</v>
      </c>
      <c r="BE66" s="35">
        <f ca="1">IF(I$11="x",0,_xlfn.NORM.INV(C66,Satokasvi!$H$8,Satokasvi!$I$8)*IF(COUNTIF($H$12:I$12,"x")&gt;0,(1+$C$6),1)*IF(COUNTIF($H$13:I$13,"x")&gt;0,(1+$C$30),1)*IF(I$8="x",(1+Toimenpiteet!$C$7),1)*IF(I$9="x",(1+Toimenpiteet!$C$34),1)*(1+I$30)*_xlfn.BINOM.INV(1,(1-(Satokasvi!$H$15*(1+I$44))),C66))</f>
        <v>3659.2380167223914</v>
      </c>
      <c r="BF66" s="35">
        <f ca="1">IF(J$11="x",0,_xlfn.NORM.INV(D66,Satokasvi!$H$8,Satokasvi!$I$8)*IF(COUNTIF($H$12:J$12,"x")&gt;0,(1+$C$6),1)*IF(COUNTIF($H$13:J$13,"x")&gt;0,(1+$C$30),1)*IF(J$8="x",(1+Toimenpiteet!$C$7),1)*IF(J$9="x",(1+Toimenpiteet!$C$34),1)*(1+J$30)*_xlfn.BINOM.INV(1,(1-(Satokasvi!$H$15*(1+J$44))),D66))</f>
        <v>2657.5152602701087</v>
      </c>
      <c r="BG66" s="35">
        <f ca="1">IF(K$11="x",0,_xlfn.NORM.INV(E66,Satokasvi!$H$8,Satokasvi!$I$8)*IF(COUNTIF($H$12:K$12,"x")&gt;0,(1+$C$6),1)*IF(COUNTIF($H$13:K$13,"x")&gt;0,(1+$C$30),1)*IF(K$8="x",(1+Toimenpiteet!$C$7),1)*IF(K$9="x",(1+Toimenpiteet!$C$34),1)*(1+K$30)*_xlfn.BINOM.INV(1,(1-(Satokasvi!$H$15*(1+K$44))),E66))</f>
        <v>2760.624077744063</v>
      </c>
      <c r="BH66" s="35">
        <f ca="1">IF(L$11="x",0,_xlfn.NORM.INV(F66,Satokasvi!$H$8,Satokasvi!$I$8)*IF(COUNTIF($H$12:L$12,"x")&gt;0,(1+$C$6),1)*IF(COUNTIF($H$13:L$13,"x")&gt;0,(1+$C$30),1)*IF(L$8="x",(1+Toimenpiteet!$C$7),1)*IF(L$9="x",(1+Toimenpiteet!$C$34),1)*(1+L$30)*_xlfn.BINOM.INV(1,(1-(Satokasvi!$H$15*(1+L$44))),F66))</f>
        <v>3275.2336342317781</v>
      </c>
      <c r="BI66" s="35">
        <f ca="1">IF(M$11="x",0,_xlfn.NORM.INV(G66,Satokasvi!$H$8,Satokasvi!$I$8)*IF(COUNTIF($H$12:M$12,"x")&gt;0,(1+$C$6),1)*IF(COUNTIF($H$13:M$13,"x")&gt;0,(1+$C$30),1)*IF(M$8="x",(1+Toimenpiteet!$C$7),1)*IF(M$9="x",(1+Toimenpiteet!$C$34),1)*(1+M$30)*_xlfn.BINOM.INV(1,(1-(Satokasvi!$H$15*(1+M$44))),G66))</f>
        <v>2919.8951111752476</v>
      </c>
      <c r="BJ66" s="35">
        <f ca="1">IF(N$11="x",0,_xlfn.NORM.INV(H66,Satokasvi!$H$8,Satokasvi!$I$8)*IF(COUNTIF($H$12:N$12,"x")&gt;0,(1+$C$6),1)*IF(COUNTIF($H$13:N$13,"x")&gt;0,(1+$C$30),1)*IF(N$8="x",(1+Toimenpiteet!$C$7),1)*IF(N$9="x",(1+Toimenpiteet!$C$34),1)*(1+N$30)*_xlfn.BINOM.INV(1,(1-(Satokasvi!$H$15*(1+N$44))),H66))</f>
        <v>2808.6246755771404</v>
      </c>
      <c r="BK66" s="35">
        <f ca="1">IF(O$11="x",0,_xlfn.NORM.INV(I66,Satokasvi!$H$8,Satokasvi!$I$8)*IF(COUNTIF($H$12:O$12,"x")&gt;0,(1+$C$6),1)*IF(COUNTIF($H$13:O$13,"x")&gt;0,(1+$C$30),1)*IF(O$8="x",(1+Toimenpiteet!$C$7),1)*IF(O$9="x",(1+Toimenpiteet!$C$34),1)*(1+O$30)*_xlfn.BINOM.INV(1,(1-(Satokasvi!$H$15*(1+O$44))),I66))</f>
        <v>2586.8290693824515</v>
      </c>
      <c r="BL66" s="35">
        <f ca="1">IF(P$11="x",0,_xlfn.NORM.INV(J66,Satokasvi!$H$8,Satokasvi!$I$8)*IF(COUNTIF($H$12:P$12,"x")&gt;0,(1+$C$6),1)*IF(COUNTIF($H$13:P$13,"x")&gt;0,(1+$C$30),1)*IF(P$8="x",(1+Toimenpiteet!$C$7),1)*IF(P$9="x",(1+Toimenpiteet!$C$34),1)*(1+P$30)*_xlfn.BINOM.INV(1,(1-(Satokasvi!$H$15*(1+P$44))),J66))</f>
        <v>2978.0415574328454</v>
      </c>
      <c r="BM66" s="35">
        <f ca="1">IF(Q$11="x",0,_xlfn.NORM.INV(K66,Satokasvi!$H$8,Satokasvi!$I$8)*IF(COUNTIF($H$12:Q$12,"x")&gt;0,(1+$C$6),1)*IF(COUNTIF($H$13:Q$13,"x")&gt;0,(1+$C$30),1)*IF(Q$8="x",(1+Toimenpiteet!$C$7),1)*IF(Q$9="x",(1+Toimenpiteet!$C$34),1)*(1+Q$30)*_xlfn.BINOM.INV(1,(1-(Satokasvi!$H$15*(1+Q$44))),K66))</f>
        <v>2808.6433345649643</v>
      </c>
      <c r="BN66" s="35">
        <f ca="1">IF(R$11="x",0,_xlfn.NORM.INV(L66,Satokasvi!$H$8,Satokasvi!$I$8)*IF(COUNTIF($H$12:R$12,"x")&gt;0,(1+$C$6),1)*IF(COUNTIF($H$13:R$13,"x")&gt;0,(1+$C$30),1)*IF(R$8="x",(1+Toimenpiteet!$C$7),1)*IF(R$9="x",(1+Toimenpiteet!$C$34),1)*(1+R$30)*_xlfn.BINOM.INV(1,(1-(Satokasvi!$H$15*(1+R$44))),L66))</f>
        <v>3230.1405207079411</v>
      </c>
      <c r="BO66" s="35">
        <f ca="1">IF(S$11="x",0,_xlfn.NORM.INV(M66,Satokasvi!$H$8,Satokasvi!$I$8)*IF(COUNTIF($H$12:S$12,"x")&gt;0,(1+$C$6),1)*IF(COUNTIF($H$13:S$13,"x")&gt;0,(1+$C$30),1)*IF(S$8="x",(1+Toimenpiteet!$C$7),1)*IF(S$9="x",(1+Toimenpiteet!$C$34),1)*(1+S$30)*_xlfn.BINOM.INV(1,(1-(Satokasvi!$H$15*(1+S$44))),M66))</f>
        <v>3525.5418401666725</v>
      </c>
      <c r="BP66" s="35">
        <f ca="1">IF(T$11="x",0,_xlfn.NORM.INV(N66,Satokasvi!$H$8,Satokasvi!$I$8)*IF(COUNTIF($H$12:T$12,"x")&gt;0,(1+$C$6),1)*IF(COUNTIF($H$13:T$13,"x")&gt;0,(1+$C$30),1)*IF(T$8="x",(1+Toimenpiteet!$C$7),1)*IF(T$9="x",(1+Toimenpiteet!$C$34),1)*(1+T$30)*_xlfn.BINOM.INV(1,(1-(Satokasvi!$H$15*(1+T$44))),N66))</f>
        <v>3287.497034773151</v>
      </c>
      <c r="BQ66" s="35">
        <f ca="1">IF(U$11="x",0,_xlfn.NORM.INV(O66,Satokasvi!$H$8,Satokasvi!$I$8)*IF(COUNTIF($H$12:U$12,"x")&gt;0,(1+$C$6),1)*IF(COUNTIF($H$13:U$13,"x")&gt;0,(1+$C$30),1)*IF(U$8="x",(1+Toimenpiteet!$C$7),1)*IF(U$9="x",(1+Toimenpiteet!$C$34),1)*(1+U$30)*_xlfn.BINOM.INV(1,(1-(Satokasvi!$H$15*(1+U$44))),O66))</f>
        <v>2720.3391599426745</v>
      </c>
      <c r="BR66" s="35">
        <f ca="1">IF(V$11="x",0,_xlfn.NORM.INV(P66,Satokasvi!$H$8,Satokasvi!$I$8)*IF(COUNTIF($H$12:V$12,"x")&gt;0,(1+$C$6),1)*IF(COUNTIF($H$13:V$13,"x")&gt;0,(1+$C$30),1)*IF(V$8="x",(1+Toimenpiteet!$C$7),1)*IF(V$9="x",(1+Toimenpiteet!$C$34),1)*(1+V$30)*_xlfn.BINOM.INV(1,(1-(Satokasvi!$H$15*(1+V$44))),P66))</f>
        <v>3157.691373367054</v>
      </c>
      <c r="BS66" s="35">
        <f ca="1">IF(W$11="x",0,_xlfn.NORM.INV(Q66,Satokasvi!$H$8,Satokasvi!$I$8)*IF(COUNTIF($H$12:W$12,"x")&gt;0,(1+$C$6),1)*IF(COUNTIF($H$13:W$13,"x")&gt;0,(1+$C$30),1)*IF(W$8="x",(1+Toimenpiteet!$C$7),1)*IF(W$9="x",(1+Toimenpiteet!$C$34),1)*(1+W$30)*_xlfn.BINOM.INV(1,(1-(Satokasvi!$H$15*(1+W$44))),Q66))</f>
        <v>0</v>
      </c>
      <c r="BT66" s="35">
        <f ca="1">IF(X$11="x",0,_xlfn.NORM.INV(R66,Satokasvi!$H$8,Satokasvi!$I$8)*IF(COUNTIF($H$12:X$12,"x")&gt;0,(1+$C$6),1)*IF(COUNTIF($H$13:X$13,"x")&gt;0,(1+$C$30),1)*IF(X$8="x",(1+Toimenpiteet!$C$7),1)*IF(X$9="x",(1+Toimenpiteet!$C$34),1)*(1+X$30)*_xlfn.BINOM.INV(1,(1-(Satokasvi!$H$15*(1+X$44))),R66))</f>
        <v>2563.2228111059135</v>
      </c>
      <c r="BU66" s="35">
        <f ca="1">IF(Y$11="x",0,_xlfn.NORM.INV(S66,Satokasvi!$H$8,Satokasvi!$I$8)*IF(COUNTIF($H$12:Y$12,"x")&gt;0,(1+$C$6),1)*IF(COUNTIF($H$13:Y$13,"x")&gt;0,(1+$C$30),1)*IF(Y$8="x",(1+Toimenpiteet!$C$7),1)*IF(Y$9="x",(1+Toimenpiteet!$C$34),1)*(1+Y$30)*_xlfn.BINOM.INV(1,(1-(Satokasvi!$H$15*(1+Y$44))),S66))</f>
        <v>3148.2549491490336</v>
      </c>
      <c r="BV66" s="35">
        <f ca="1">IF(Z$11="x",0,_xlfn.NORM.INV(T66,Satokasvi!$H$8,Satokasvi!$I$8)*IF(COUNTIF($H$12:Z$12,"x")&gt;0,(1+$C$6),1)*IF(COUNTIF($H$13:Z$13,"x")&gt;0,(1+$C$30),1)*IF(Z$8="x",(1+Toimenpiteet!$C$7),1)*IF(Z$9="x",(1+Toimenpiteet!$C$34),1)*(1+Z$30)*_xlfn.BINOM.INV(1,(1-(Satokasvi!$H$15*(1+Z$44))),T66))</f>
        <v>2566.3375256691752</v>
      </c>
      <c r="BW66" s="35">
        <f ca="1">IF(AA$11="x",0,_xlfn.NORM.INV(U66,Satokasvi!$H$8,Satokasvi!$I$8)*IF(COUNTIF($H$12:AA$12,"x")&gt;0,(1+$C$6),1)*IF(COUNTIF($H$13:AA$13,"x")&gt;0,(1+$C$30),1)*IF(AA$8="x",(1+Toimenpiteet!$C$7),1)*IF(AA$9="x",(1+Toimenpiteet!$C$34),1)*(1+AA$30)*_xlfn.BINOM.INV(1,(1-(Satokasvi!$H$15*(1+AA$44))),U66))</f>
        <v>2983.2383255664986</v>
      </c>
      <c r="BX66" s="35">
        <f ca="1">IF(AB$11="x",0,_xlfn.NORM.INV(V66,Satokasvi!$H$8,Satokasvi!$I$8)*IF(COUNTIF($H$12:AB$12,"x")&gt;0,(1+$C$6),1)*IF(COUNTIF($H$13:AB$13,"x")&gt;0,(1+$C$30),1)*IF(AB$8="x",(1+Toimenpiteet!$C$7),1)*IF(AB$9="x",(1+Toimenpiteet!$C$34),1)*(1+AB$30)*_xlfn.BINOM.INV(1,(1-(Satokasvi!$H$15*(1+AB$44))),V66))</f>
        <v>3382.5513462231547</v>
      </c>
      <c r="BY66" s="35">
        <f ca="1">IF(AC$11="x",0,_xlfn.NORM.INV(W66,Satokasvi!$H$8,Satokasvi!$I$8)*IF(COUNTIF($H$12:AC$12,"x")&gt;0,(1+$C$6),1)*IF(COUNTIF($H$13:AC$13,"x")&gt;0,(1+$C$30),1)*IF(AC$8="x",(1+Toimenpiteet!$C$7),1)*IF(AC$9="x",(1+Toimenpiteet!$C$34),1)*(1+AC$30)*_xlfn.BINOM.INV(1,(1-(Satokasvi!$H$15*(1+AC$44))),W66))</f>
        <v>3024.7539403835185</v>
      </c>
      <c r="BZ66" s="35">
        <f ca="1">IF(AD$11="x",0,_xlfn.NORM.INV(X66,Satokasvi!$H$8,Satokasvi!$I$8)*IF(COUNTIF($H$12:AD$12,"x")&gt;0,(1+$C$6),1)*IF(COUNTIF($H$13:AD$13,"x")&gt;0,(1+$C$30),1)*IF(AD$8="x",(1+Toimenpiteet!$C$7),1)*IF(AD$9="x",(1+Toimenpiteet!$C$34),1)*(1+AD$30)*_xlfn.BINOM.INV(1,(1-(Satokasvi!$H$15*(1+AD$44))),X66))</f>
        <v>2838.1748889510304</v>
      </c>
      <c r="CA66" s="35">
        <f ca="1">IF(AE$11="x",0,_xlfn.NORM.INV(Y66,Satokasvi!$H$8,Satokasvi!$I$8)*IF(COUNTIF($H$12:AE$12,"x")&gt;0,(1+$C$6),1)*IF(COUNTIF($H$13:AE$13,"x")&gt;0,(1+$C$30),1)*IF(AE$8="x",(1+Toimenpiteet!$C$7),1)*IF(AE$9="x",(1+Toimenpiteet!$C$34),1)*(1+AE$30)*_xlfn.BINOM.INV(1,(1-(Satokasvi!$H$15*(1+AE$44))),Y66))</f>
        <v>3183.9436638666775</v>
      </c>
      <c r="CB66" s="35">
        <f ca="1">IF(AF$11="x",0,_xlfn.NORM.INV(Z66,Satokasvi!$H$8,Satokasvi!$I$8)*IF(COUNTIF($H$12:AF$12,"x")&gt;0,(1+$C$6),1)*IF(COUNTIF($H$13:AF$13,"x")&gt;0,(1+$C$30),1)*IF(AF$8="x",(1+Toimenpiteet!$C$7),1)*IF(AF$9="x",(1+Toimenpiteet!$C$34),1)*(1+AF$30)*_xlfn.BINOM.INV(1,(1-(Satokasvi!$H$15*(1+AF$44))),Z66))</f>
        <v>2697.6532032598911</v>
      </c>
      <c r="CD66" s="37">
        <f ca="1">_xlfn.NORM.INV(RAND(),Satokasvi!$H$13,Satokasvi!$I$13)</f>
        <v>253.50526623514696</v>
      </c>
      <c r="CE66" s="37">
        <f ca="1">_xlfn.NORM.INV(RAND(),Satokasvi!$H$13,Satokasvi!$I$13)</f>
        <v>255.30702888033471</v>
      </c>
      <c r="CF66" s="37">
        <f ca="1">_xlfn.NORM.INV(RAND(),Satokasvi!$H$13,Satokasvi!$I$13)</f>
        <v>171.33536432962069</v>
      </c>
      <c r="CG66" s="37">
        <f ca="1">_xlfn.NORM.INV(RAND(),Satokasvi!$H$13,Satokasvi!$I$13)</f>
        <v>207.38748617930287</v>
      </c>
      <c r="CH66" s="37">
        <f ca="1">_xlfn.NORM.INV(RAND(),Satokasvi!$H$13,Satokasvi!$I$13)</f>
        <v>140.18866769847102</v>
      </c>
      <c r="CI66" s="37">
        <f ca="1">_xlfn.NORM.INV(RAND(),Satokasvi!$H$13,Satokasvi!$I$13)</f>
        <v>225.26178226168102</v>
      </c>
      <c r="CJ66" s="37">
        <f ca="1">_xlfn.NORM.INV(RAND(),Satokasvi!$H$13,Satokasvi!$I$13)</f>
        <v>220.53271913183181</v>
      </c>
      <c r="CK66" s="37">
        <f ca="1">_xlfn.NORM.INV(RAND(),Satokasvi!$H$13,Satokasvi!$I$13)</f>
        <v>199.06181280271548</v>
      </c>
      <c r="CL66" s="37">
        <f ca="1">_xlfn.NORM.INV(RAND(),Satokasvi!$H$13,Satokasvi!$I$13)</f>
        <v>229.12132237303987</v>
      </c>
      <c r="CM66" s="37">
        <f ca="1">_xlfn.NORM.INV(RAND(),Satokasvi!$H$13,Satokasvi!$I$13)</f>
        <v>219.65287533686313</v>
      </c>
      <c r="CN66" s="37">
        <f ca="1">_xlfn.NORM.INV(RAND(),Satokasvi!$H$13,Satokasvi!$I$13)</f>
        <v>193.02582786198676</v>
      </c>
      <c r="CO66" s="37">
        <f ca="1">_xlfn.NORM.INV(RAND(),Satokasvi!$H$13,Satokasvi!$I$13)</f>
        <v>270.23728674047942</v>
      </c>
      <c r="CP66" s="37">
        <f ca="1">_xlfn.NORM.INV(RAND(),Satokasvi!$H$13,Satokasvi!$I$13)</f>
        <v>257.14583425369835</v>
      </c>
      <c r="CQ66" s="37">
        <f ca="1">_xlfn.NORM.INV(RAND(),Satokasvi!$H$13,Satokasvi!$I$13)</f>
        <v>201.12184604084797</v>
      </c>
      <c r="CR66" s="37">
        <f ca="1">_xlfn.NORM.INV(RAND(),Satokasvi!$H$13,Satokasvi!$I$13)</f>
        <v>162.35722449568769</v>
      </c>
      <c r="CS66" s="37">
        <f ca="1">_xlfn.NORM.INV(RAND(),Satokasvi!$H$13,Satokasvi!$I$13)</f>
        <v>139.49246770757375</v>
      </c>
      <c r="CT66" s="37">
        <f ca="1">_xlfn.NORM.INV(RAND(),Satokasvi!$H$13,Satokasvi!$I$13)</f>
        <v>124.45310690855418</v>
      </c>
      <c r="CU66" s="37">
        <f ca="1">_xlfn.NORM.INV(RAND(),Satokasvi!$H$13,Satokasvi!$I$13)</f>
        <v>197.91467612737819</v>
      </c>
      <c r="CV66" s="37">
        <f ca="1">_xlfn.NORM.INV(RAND(),Satokasvi!$H$13,Satokasvi!$I$13)</f>
        <v>204.71262727394242</v>
      </c>
      <c r="CW66" s="37">
        <f ca="1">_xlfn.NORM.INV(RAND(),Satokasvi!$H$13,Satokasvi!$I$13)</f>
        <v>143.83923641091158</v>
      </c>
      <c r="CX66" s="37">
        <f ca="1">_xlfn.NORM.INV(RAND(),Satokasvi!$H$13,Satokasvi!$I$13)</f>
        <v>228.92107376802522</v>
      </c>
      <c r="CY66" s="37">
        <f ca="1">_xlfn.NORM.INV(RAND(),Satokasvi!$H$13,Satokasvi!$I$13)</f>
        <v>179.03832241561858</v>
      </c>
      <c r="CZ66" s="37">
        <f ca="1">_xlfn.NORM.INV(RAND(),Satokasvi!$H$13,Satokasvi!$I$13)</f>
        <v>151.05746469911662</v>
      </c>
      <c r="DA66" s="37">
        <f ca="1">_xlfn.NORM.INV(RAND(),Satokasvi!$H$13,Satokasvi!$I$13)</f>
        <v>255.71361914635261</v>
      </c>
      <c r="DB66" s="37">
        <f ca="1">_xlfn.NORM.INV(RAND(),Satokasvi!$H$13,Satokasvi!$I$13)</f>
        <v>126.8930744380659</v>
      </c>
      <c r="DD66" s="37">
        <f ca="1">IF(H$11="x",Toimenpiteet!$E$115,AC66*CD66/1000+(Satokasvi!$E$28-Satokasvi!$E$7)+IF(H$8="x",Toimenpiteet!$E$29,0)+IF(H$9="x",Toimenpiteet!$E$60,0)+IF(H$10="x",Toimenpiteet!$E$88,0))/(1+$H$15)^DD$59</f>
        <v>498.23526717783335</v>
      </c>
      <c r="DE66" s="37">
        <f ca="1">IF(I$11="x",Toimenpiteet!$E$115,AD66*CE66/1000+(Satokasvi!$E$28-Satokasvi!$E$7)+IF(I$8="x",Toimenpiteet!$E$29,0)+IF(I$9="x",Toimenpiteet!$E$60,0)+IF(I$10="x",Toimenpiteet!$E$88,0))/(1+$H$15)^DE$59</f>
        <v>484.04592485575324</v>
      </c>
      <c r="DF66" s="37">
        <f ca="1">IF(J$11="x",Toimenpiteet!$E$115,AE66*CF66/1000+(Satokasvi!$E$28-Satokasvi!$E$7)+IF(J$8="x",Toimenpiteet!$E$29,0)+IF(J$9="x",Toimenpiteet!$E$60,0)+IF(J$10="x",Toimenpiteet!$E$88,0))/(1+$H$15)^DF$59</f>
        <v>-242.51253972858729</v>
      </c>
      <c r="DG66" s="37">
        <f ca="1">IF(K$11="x",Toimenpiteet!$E$115,AF66*CG66/1000+(Satokasvi!$E$28-Satokasvi!$E$7)+IF(K$8="x",Toimenpiteet!$E$29,0)+IF(K$9="x",Toimenpiteet!$E$60,0)+IF(K$10="x",Toimenpiteet!$E$88,0))/(1+$H$15)^DG$59</f>
        <v>-235.44906769765757</v>
      </c>
      <c r="DH66" s="37">
        <f ca="1">IF(L$11="x",Toimenpiteet!$E$115,AG66*CH66/1000+(Satokasvi!$E$28-Satokasvi!$E$7)+IF(L$8="x",Toimenpiteet!$E$29,0)+IF(L$9="x",Toimenpiteet!$E$60,0)+IF(L$10="x",Toimenpiteet!$E$88,0))/(1+$H$15)^DH$59</f>
        <v>101.46481802229324</v>
      </c>
      <c r="DI66" s="37">
        <f ca="1">IF(M$11="x",Toimenpiteet!$E$115,AH66*CI66/1000+(Satokasvi!$E$28-Satokasvi!$E$7)+IF(M$8="x",Toimenpiteet!$E$29,0)+IF(M$9="x",Toimenpiteet!$E$60,0)+IF(M$10="x",Toimenpiteet!$E$88,0))/(1+$H$15)^DI$59</f>
        <v>237.10629324199948</v>
      </c>
      <c r="DJ66" s="37">
        <f ca="1">IF(N$11="x",Toimenpiteet!$E$115,AI66*CJ66/1000+(Satokasvi!$E$28-Satokasvi!$E$7)+IF(N$8="x",Toimenpiteet!$E$29,0)+IF(N$9="x",Toimenpiteet!$E$60,0)+IF(N$10="x",Toimenpiteet!$E$88,0))/(1+$H$15)^DJ$59</f>
        <v>204.21717299553237</v>
      </c>
      <c r="DK66" s="37">
        <f ca="1">IF(O$11="x",Toimenpiteet!$E$115,AJ66*CK66/1000+(Satokasvi!$E$28-Satokasvi!$E$7)+IF(O$8="x",Toimenpiteet!$E$29,0)+IF(O$9="x",Toimenpiteet!$E$60,0)+IF(O$10="x",Toimenpiteet!$E$88,0))/(1+$H$15)^DK$59</f>
        <v>-209.19344709319299</v>
      </c>
      <c r="DL66" s="37">
        <f ca="1">IF(P$11="x",Toimenpiteet!$E$115,AK66*CL66/1000+(Satokasvi!$E$28-Satokasvi!$E$7)+IF(P$8="x",Toimenpiteet!$E$29,0)+IF(P$9="x",Toimenpiteet!$E$60,0)+IF(P$10="x",Toimenpiteet!$E$88,0))/(1+$H$15)^DL$59</f>
        <v>232.69230764668092</v>
      </c>
      <c r="DM66" s="37">
        <f ca="1">IF(Q$11="x",Toimenpiteet!$E$115,AL66*CM66/1000+(Satokasvi!$E$28-Satokasvi!$E$7)+IF(Q$8="x",Toimenpiteet!$E$29,0)+IF(Q$9="x",Toimenpiteet!$E$60,0)+IF(Q$10="x",Toimenpiteet!$E$88,0))/(1+$H$15)^DM$59</f>
        <v>185.35787694047625</v>
      </c>
      <c r="DN66" s="37">
        <f ca="1">IF(R$11="x",Toimenpiteet!$E$115,AM66*CN66/1000+(Satokasvi!$E$28-Satokasvi!$E$7)+IF(R$8="x",Toimenpiteet!$E$29,0)+IF(R$9="x",Toimenpiteet!$E$60,0)+IF(R$10="x",Toimenpiteet!$E$88,0))/(1+$H$15)^DN$59</f>
        <v>183.91674664551331</v>
      </c>
      <c r="DO66" s="37">
        <f ca="1">IF(S$11="x",Toimenpiteet!$E$115,AN66*CO66/1000+(Satokasvi!$E$28-Satokasvi!$E$7)+IF(S$8="x",Toimenpiteet!$E$29,0)+IF(S$9="x",Toimenpiteet!$E$60,0)+IF(S$10="x",Toimenpiteet!$E$88,0))/(1+$H$15)^DO$59</f>
        <v>370.99071510553495</v>
      </c>
      <c r="DP66" s="37">
        <f ca="1">IF(T$11="x",Toimenpiteet!$E$115,AO66*CP66/1000+(Satokasvi!$E$28-Satokasvi!$E$7)+IF(T$8="x",Toimenpiteet!$E$29,0)+IF(T$9="x",Toimenpiteet!$E$60,0)+IF(T$10="x",Toimenpiteet!$E$88,0))/(1+$H$15)^DP$59</f>
        <v>299.25891541945379</v>
      </c>
      <c r="DQ66" s="37">
        <f ca="1">IF(U$11="x",Toimenpiteet!$E$115,AP66*CQ66/1000+(Satokasvi!$E$28-Satokasvi!$E$7)+IF(U$8="x",Toimenpiteet!$E$29,0)+IF(U$9="x",Toimenpiteet!$E$60,0)+IF(U$10="x",Toimenpiteet!$E$88,0))/(1+$H$15)^DQ$59</f>
        <v>-175.19621854193412</v>
      </c>
      <c r="DR66" s="37">
        <f ca="1">IF(V$11="x",Toimenpiteet!$E$115,AQ66*CR66/1000+(Satokasvi!$E$28-Satokasvi!$E$7)+IF(V$8="x",Toimenpiteet!$E$29,0)+IF(V$9="x",Toimenpiteet!$E$60,0)+IF(V$10="x",Toimenpiteet!$E$88,0))/(1+$H$15)^DR$59</f>
        <v>104.12819780413994</v>
      </c>
      <c r="DS66" s="37">
        <f ca="1">IF(W$11="x",Toimenpiteet!$E$115,AR66*CS66/1000+(Satokasvi!$E$28-Satokasvi!$E$7)+IF(W$8="x",Toimenpiteet!$E$29,0)+IF(W$9="x",Toimenpiteet!$E$60,0)+IF(W$10="x",Toimenpiteet!$E$88,0))/(1+$H$15)^DS$59</f>
        <v>-165.13923889333032</v>
      </c>
      <c r="DT66" s="37">
        <f ca="1">IF(X$11="x",Toimenpiteet!$E$115,AS66*CT66/1000+(Satokasvi!$E$28-Satokasvi!$E$7)+IF(X$8="x",Toimenpiteet!$E$29,0)+IF(X$9="x",Toimenpiteet!$E$60,0)+IF(X$10="x",Toimenpiteet!$E$88,0))/(1+$H$15)^DT$59</f>
        <v>-160.32935814886437</v>
      </c>
      <c r="DU66" s="37">
        <f ca="1">IF(Y$11="x",Toimenpiteet!$E$115,AT66*CU66/1000+(Satokasvi!$E$28-Satokasvi!$E$7)+IF(Y$8="x",Toimenpiteet!$E$29,0)+IF(Y$9="x",Toimenpiteet!$E$60,0)+IF(Y$10="x",Toimenpiteet!$E$88,0))/(1+$H$15)^DU$59</f>
        <v>149.33815684802349</v>
      </c>
      <c r="DV66" s="37">
        <f ca="1">IF(Z$11="x",Toimenpiteet!$E$115,AU66*CV66/1000+(Satokasvi!$E$28-Satokasvi!$E$7)+IF(Z$8="x",Toimenpiteet!$E$29,0)+IF(Z$9="x",Toimenpiteet!$E$60,0)+IF(Z$10="x",Toimenpiteet!$E$88,0))/(1+$H$15)^DV$59</f>
        <v>-151.12579710516013</v>
      </c>
      <c r="DW66" s="37">
        <f ca="1">IF(AA$11="x",Toimenpiteet!$E$115,AV66*CW66/1000+(Satokasvi!$E$28-Satokasvi!$E$7)+IF(AA$8="x",Toimenpiteet!$E$29,0)+IF(AA$9="x",Toimenpiteet!$E$60,0)+IF(AA$10="x",Toimenpiteet!$E$88,0))/(1+$H$15)^DW$59</f>
        <v>51.264248775901279</v>
      </c>
      <c r="DX66" s="37">
        <f ca="1">IF(AB$11="x",Toimenpiteet!$E$115,AW66*CX66/1000+(Satokasvi!$E$28-Satokasvi!$E$7)+IF(AB$8="x",Toimenpiteet!$E$29,0)+IF(AB$9="x",Toimenpiteet!$E$60,0)+IF(AB$10="x",Toimenpiteet!$E$88,0))/(1+$H$15)^DX$59</f>
        <v>204.41981482962046</v>
      </c>
      <c r="DY66" s="37">
        <f ca="1">IF(AC$11="x",Toimenpiteet!$E$115,AX66*CY66/1000+(Satokasvi!$E$28-Satokasvi!$E$7)+IF(AC$8="x",Toimenpiteet!$E$29,0)+IF(AC$9="x",Toimenpiteet!$E$60,0)+IF(AC$10="x",Toimenpiteet!$E$88,0))/(1+$H$15)^DY$59</f>
        <v>97.222863065276385</v>
      </c>
      <c r="DZ66" s="37">
        <f ca="1">IF(AD$11="x",Toimenpiteet!$E$115,AY66*CZ66/1000+(Satokasvi!$E$28-Satokasvi!$E$7)+IF(AD$8="x",Toimenpiteet!$E$29,0)+IF(AD$9="x",Toimenpiteet!$E$60,0)+IF(AD$10="x",Toimenpiteet!$E$88,0))/(1+$H$15)^DZ$59</f>
        <v>46.75392678649785</v>
      </c>
      <c r="EA66" s="37">
        <f ca="1">IF(AE$11="x",Toimenpiteet!$E$115,AZ66*DA66/1000+(Satokasvi!$E$28-Satokasvi!$E$7)+IF(AE$8="x",Toimenpiteet!$E$29,0)+IF(AE$9="x",Toimenpiteet!$E$60,0)+IF(AE$10="x",Toimenpiteet!$E$88,0))/(1+$H$15)^EA$59</f>
        <v>203.4054817572476</v>
      </c>
      <c r="EB66" s="37">
        <f ca="1">IF(AF$11="x",Toimenpiteet!$E$115,BA66*DB66/1000+(Satokasvi!$E$28-Satokasvi!$E$7)+IF(AF$8="x",Toimenpiteet!$E$29,0)+IF(AF$9="x",Toimenpiteet!$E$60,0)+IF(AF$10="x",Toimenpiteet!$E$88,0))/(1+$H$15)^EB$59</f>
        <v>-126.56547585433981</v>
      </c>
      <c r="ED66" s="37">
        <f ca="1">IF(H$11="x",Toimenpiteet!$E$115,BD66*CD66/1000+(Satokasvi!$E$28-Satokasvi!$E$7)+IF(H$8="x",Toimenpiteet!$E$29,0)+IF(H$9="x",Toimenpiteet!$E$60,0)+IF(H$10="x",Toimenpiteet!$E$88,0))/(1+$H$15)^ED$59</f>
        <v>649.33863129301153</v>
      </c>
      <c r="EE66" s="37">
        <f ca="1">IF(I$11="x",Toimenpiteet!$E$115,BE66*CE66/1000+(Satokasvi!$E$28-Satokasvi!$E$7)+IF(I$8="x",Toimenpiteet!$E$29,0)+IF(I$9="x",Toimenpiteet!$E$60,0)+IF(I$10="x",Toimenpiteet!$E$88,0))/(1+$H$15)^EE$59</f>
        <v>630.81269301099292</v>
      </c>
      <c r="EF66" s="37">
        <f ca="1">IF(J$11="x",Toimenpiteet!$E$115,BF66*CF66/1000+(Satokasvi!$E$28-Satokasvi!$E$7)+IF(J$8="x",Toimenpiteet!$E$29,0)+IF(J$9="x",Toimenpiteet!$E$60,0)+IF(J$10="x",Toimenpiteet!$E$88,0))/(1+$H$15)^EF$59</f>
        <v>174.17556748383245</v>
      </c>
      <c r="EG66" s="37">
        <f ca="1">IF(K$11="x",Toimenpiteet!$E$115,BG66*CG66/1000+(Satokasvi!$E$28-Satokasvi!$E$7)+IF(K$8="x",Toimenpiteet!$E$29,0)+IF(K$9="x",Toimenpiteet!$E$60,0)+IF(K$10="x",Toimenpiteet!$E$88,0))/(1+$H$15)^EG$59</f>
        <v>273.22654877254814</v>
      </c>
      <c r="EH66" s="37">
        <f ca="1">IF(L$11="x",Toimenpiteet!$E$115,BH66*CH66/1000+(Satokasvi!$E$28-Satokasvi!$E$7)+IF(L$8="x",Toimenpiteet!$E$29,0)+IF(L$9="x",Toimenpiteet!$E$60,0)+IF(L$10="x",Toimenpiteet!$E$88,0))/(1+$H$15)^EH$59</f>
        <v>167.47604719911257</v>
      </c>
      <c r="EI66" s="37">
        <f ca="1">IF(M$11="x",Toimenpiteet!$E$115,BI66*CI66/1000+(Satokasvi!$E$28-Satokasvi!$E$7)+IF(M$8="x",Toimenpiteet!$E$29,0)+IF(M$9="x",Toimenpiteet!$E$60,0)+IF(M$10="x",Toimenpiteet!$E$88,0))/(1+$H$15)^EI$59</f>
        <v>328.91421749463296</v>
      </c>
      <c r="EJ66" s="37">
        <f ca="1">IF(N$11="x",Toimenpiteet!$E$115,BJ66*CJ66/1000+(Satokasvi!$E$28-Satokasvi!$E$7)+IF(N$8="x",Toimenpiteet!$E$29,0)+IF(N$9="x",Toimenpiteet!$E$60,0)+IF(N$10="x",Toimenpiteet!$E$88,0))/(1+$H$15)^EJ$59</f>
        <v>288.15445769583653</v>
      </c>
      <c r="EK66" s="37">
        <f ca="1">IF(O$11="x",Toimenpiteet!$E$115,BK66*CK66/1000+(Satokasvi!$E$28-Satokasvi!$E$7)+IF(O$8="x",Toimenpiteet!$E$29,0)+IF(O$9="x",Toimenpiteet!$E$60,0)+IF(O$10="x",Toimenpiteet!$E$88,0))/(1+$H$15)^EK$59</f>
        <v>197.30406301374754</v>
      </c>
      <c r="EL66" s="37">
        <f ca="1">IF(P$11="x",Toimenpiteet!$E$115,BL66*CL66/1000+(Satokasvi!$E$28-Satokasvi!$E$7)+IF(P$8="x",Toimenpiteet!$E$29,0)+IF(P$9="x",Toimenpiteet!$E$60,0)+IF(P$10="x",Toimenpiteet!$E$88,0))/(1+$H$15)^EL$59</f>
        <v>319.85085599022932</v>
      </c>
      <c r="EM66" s="37">
        <f ca="1">IF(Q$11="x",Toimenpiteet!$E$115,BM66*CM66/1000+(Satokasvi!$E$28-Satokasvi!$E$7)+IF(Q$8="x",Toimenpiteet!$E$29,0)+IF(Q$9="x",Toimenpiteet!$E$60,0)+IF(Q$10="x",Toimenpiteet!$E$88,0))/(1+$H$15)^EM$59</f>
        <v>261.86642981809791</v>
      </c>
      <c r="EN66" s="37">
        <f ca="1">IF(R$11="x",Toimenpiteet!$E$115,BN66*CN66/1000+(Satokasvi!$E$28-Satokasvi!$E$7)+IF(R$8="x",Toimenpiteet!$E$29,0)+IF(R$9="x",Toimenpiteet!$E$60,0)+IF(R$10="x",Toimenpiteet!$E$88,0))/(1+$H$15)^EN$59</f>
        <v>258.98842363435034</v>
      </c>
      <c r="EO66" s="37">
        <f ca="1">IF(S$11="x",Toimenpiteet!$E$115,BO66*CO66/1000+(Satokasvi!$E$28-Satokasvi!$E$7)+IF(S$8="x",Toimenpiteet!$E$29,0)+IF(S$9="x",Toimenpiteet!$E$60,0)+IF(S$10="x",Toimenpiteet!$E$88,0))/(1+$H$15)^EO$59</f>
        <v>482.36199177686944</v>
      </c>
      <c r="EP66" s="37">
        <f ca="1">IF(T$11="x",Toimenpiteet!$E$115,BP66*CP66/1000+(Satokasvi!$E$28-Satokasvi!$E$7)+IF(T$8="x",Toimenpiteet!$E$29,0)+IF(T$9="x",Toimenpiteet!$E$60,0)+IF(T$10="x",Toimenpiteet!$E$88,0))/(1+$H$15)^EP$59</f>
        <v>395.20111952298294</v>
      </c>
      <c r="EQ66" s="37">
        <f ca="1">IF(U$11="x",Toimenpiteet!$E$115,BQ66*CQ66/1000+(Satokasvi!$E$28-Satokasvi!$E$7)+IF(U$8="x",Toimenpiteet!$E$29,0)+IF(U$9="x",Toimenpiteet!$E$60,0)+IF(U$10="x",Toimenpiteet!$E$88,0))/(1+$H$15)^EQ$59</f>
        <v>186.51431321332302</v>
      </c>
      <c r="ER66" s="37">
        <f ca="1">IF(V$11="x",Toimenpiteet!$E$115,BR66*CR66/1000+(Satokasvi!$E$28-Satokasvi!$E$7)+IF(V$8="x",Toimenpiteet!$E$29,0)+IF(V$9="x",Toimenpiteet!$E$60,0)+IF(V$10="x",Toimenpiteet!$E$88,0))/(1+$H$15)^ER$59</f>
        <v>158.97252057699396</v>
      </c>
      <c r="ES66" s="37">
        <f ca="1">IF(W$11="x",Toimenpiteet!$E$115,BS66*CS66/1000+(Satokasvi!$E$28-Satokasvi!$E$7)+IF(W$8="x",Toimenpiteet!$E$29,0)+IF(W$9="x",Toimenpiteet!$E$60,0)+IF(W$10="x",Toimenpiteet!$E$88,0))/(1+$H$15)^ES$59</f>
        <v>-165.13923889333032</v>
      </c>
      <c r="ET66" s="37">
        <f ca="1">IF(X$11="x",Toimenpiteet!$E$115,BT66*CT66/1000+(Satokasvi!$E$28-Satokasvi!$E$7)+IF(X$8="x",Toimenpiteet!$E$29,0)+IF(X$9="x",Toimenpiteet!$E$60,0)+IF(X$10="x",Toimenpiteet!$E$88,0))/(1+$H$15)^ET$59</f>
        <v>32.671518830073587</v>
      </c>
      <c r="EU66" s="37">
        <f ca="1">IF(Y$11="x",Toimenpiteet!$E$115,BU66*CU66/1000+(Satokasvi!$E$28-Satokasvi!$E$7)+IF(Y$8="x",Toimenpiteet!$E$29,0)+IF(Y$9="x",Toimenpiteet!$E$60,0)+IF(Y$10="x",Toimenpiteet!$E$88,0))/(1+$H$15)^EU$59</f>
        <v>210.33770242129114</v>
      </c>
      <c r="EV66" s="37">
        <f ca="1">IF(Z$11="x",Toimenpiteet!$E$115,BV66*CV66/1000+(Satokasvi!$E$28-Satokasvi!$E$7)+IF(Z$8="x",Toimenpiteet!$E$29,0)+IF(Z$9="x",Toimenpiteet!$E$60,0)+IF(Z$10="x",Toimenpiteet!$E$88,0))/(1+$H$15)^EV$59</f>
        <v>148.48063791656469</v>
      </c>
      <c r="EW66" s="37">
        <f ca="1">IF(AA$11="x",Toimenpiteet!$E$115,BW66*CW66/1000+(Satokasvi!$E$28-Satokasvi!$E$7)+IF(AA$8="x",Toimenpiteet!$E$29,0)+IF(AA$9="x",Toimenpiteet!$E$60,0)+IF(AA$10="x",Toimenpiteet!$E$88,0))/(1+$H$15)^EW$59</f>
        <v>90.861913502957293</v>
      </c>
      <c r="EX66" s="37">
        <f ca="1">IF(AB$11="x",Toimenpiteet!$E$115,BX66*CX66/1000+(Satokasvi!$E$28-Satokasvi!$E$7)+IF(AB$8="x",Toimenpiteet!$E$29,0)+IF(AB$9="x",Toimenpiteet!$E$60,0)+IF(AB$10="x",Toimenpiteet!$E$88,0))/(1+$H$15)^EX$59</f>
        <v>273.79388941872492</v>
      </c>
      <c r="EY66" s="37">
        <f ca="1">IF(AC$11="x",Toimenpiteet!$E$115,BY66*CY66/1000+(Satokasvi!$E$28-Satokasvi!$E$7)+IF(AC$8="x",Toimenpiteet!$E$29,0)+IF(AC$9="x",Toimenpiteet!$E$60,0)+IF(AC$10="x",Toimenpiteet!$E$88,0))/(1+$H$15)^EY$59</f>
        <v>144.32773822510865</v>
      </c>
      <c r="EZ66" s="37">
        <f ca="1">IF(AD$11="x",Toimenpiteet!$E$115,BZ66*CZ66/1000+(Satokasvi!$E$28-Satokasvi!$E$7)+IF(AD$8="x",Toimenpiteet!$E$29,0)+IF(AD$9="x",Toimenpiteet!$E$60,0)+IF(AD$10="x",Toimenpiteet!$E$88,0))/(1+$H$15)^EZ$59</f>
        <v>82.959374810571234</v>
      </c>
      <c r="FA66" s="37">
        <f ca="1">IF(AE$11="x",Toimenpiteet!$E$115,CA66*DA66/1000+(Satokasvi!$E$28-Satokasvi!$E$7)+IF(AE$8="x",Toimenpiteet!$E$29,0)+IF(AE$9="x",Toimenpiteet!$E$60,0)+IF(AE$10="x",Toimenpiteet!$E$88,0))/(1+$H$15)^FA$59</f>
        <v>270.15906613469116</v>
      </c>
      <c r="FB66" s="37">
        <f ca="1">IF(AF$11="x",Toimenpiteet!$E$115,CB66*DB66/1000+(Satokasvi!$E$28-Satokasvi!$E$7)+IF(AF$8="x",Toimenpiteet!$E$29,0)+IF(AF$9="x",Toimenpiteet!$E$60,0)+IF(AF$10="x",Toimenpiteet!$E$88,0))/(1+$H$15)^FB$59</f>
        <v>36.925362348294769</v>
      </c>
      <c r="FD66" s="37">
        <f t="shared" ca="1" si="15"/>
        <v>498.23526717783335</v>
      </c>
      <c r="FE66" s="37">
        <f t="shared" ca="1" si="18"/>
        <v>982.28119203358665</v>
      </c>
      <c r="FF66" s="37">
        <f t="shared" ca="1" si="10"/>
        <v>739.76865230499936</v>
      </c>
      <c r="FG66" s="37">
        <f t="shared" ca="1" si="10"/>
        <v>504.31958460734177</v>
      </c>
      <c r="FH66" s="37">
        <f t="shared" ca="1" si="10"/>
        <v>605.784402629635</v>
      </c>
      <c r="FI66" s="37">
        <f t="shared" ca="1" si="10"/>
        <v>842.89069587163453</v>
      </c>
      <c r="FJ66" s="37">
        <f t="shared" ca="1" si="10"/>
        <v>1047.1078688671669</v>
      </c>
      <c r="FK66" s="37">
        <f t="shared" ca="1" si="10"/>
        <v>837.91442177397391</v>
      </c>
      <c r="FL66" s="37">
        <f t="shared" ca="1" si="10"/>
        <v>1070.6067294206548</v>
      </c>
      <c r="FM66" s="37">
        <f t="shared" ca="1" si="10"/>
        <v>1255.964606361131</v>
      </c>
      <c r="FN66" s="37">
        <f t="shared" ca="1" si="10"/>
        <v>1439.8813530066443</v>
      </c>
      <c r="FO66" s="37">
        <f t="shared" ca="1" si="10"/>
        <v>1810.8720681121792</v>
      </c>
      <c r="FP66" s="37">
        <f t="shared" ca="1" si="10"/>
        <v>2110.1309835316329</v>
      </c>
      <c r="FQ66" s="37">
        <f t="shared" ca="1" si="10"/>
        <v>1934.9347649896988</v>
      </c>
      <c r="FR66" s="37">
        <f t="shared" ca="1" si="10"/>
        <v>2039.0629627938388</v>
      </c>
      <c r="FS66" s="37">
        <f t="shared" ca="1" si="10"/>
        <v>1873.9237239005085</v>
      </c>
      <c r="FT66" s="37">
        <f t="shared" ca="1" si="10"/>
        <v>1713.5943657516441</v>
      </c>
      <c r="FU66" s="37">
        <f t="shared" ca="1" si="10"/>
        <v>1862.9325225996677</v>
      </c>
      <c r="FV66" s="37">
        <f t="shared" ca="1" si="10"/>
        <v>1711.8067254945076</v>
      </c>
      <c r="FW66" s="37">
        <f t="shared" ca="1" si="10"/>
        <v>1763.0709742704089</v>
      </c>
      <c r="FX66" s="37">
        <f t="shared" ca="1" si="10"/>
        <v>1967.4907891000294</v>
      </c>
      <c r="FY66" s="37">
        <f t="shared" ca="1" si="10"/>
        <v>2064.7136521653056</v>
      </c>
      <c r="FZ66" s="37">
        <f t="shared" ca="1" si="10"/>
        <v>2111.4675789518033</v>
      </c>
      <c r="GA66" s="37">
        <f t="shared" ca="1" si="10"/>
        <v>2314.8730607090511</v>
      </c>
      <c r="GB66" s="37">
        <f t="shared" ca="1" si="10"/>
        <v>2188.3075848547114</v>
      </c>
      <c r="GC66" s="37"/>
      <c r="GD66" s="37">
        <f t="shared" ca="1" si="16"/>
        <v>649.33863129301153</v>
      </c>
      <c r="GE66" s="37">
        <f t="shared" ca="1" si="17"/>
        <v>1280.1513243040044</v>
      </c>
      <c r="GF66" s="37">
        <f t="shared" ca="1" si="11"/>
        <v>1454.326891787837</v>
      </c>
      <c r="GG66" s="37">
        <f t="shared" ca="1" si="11"/>
        <v>1727.5534405603851</v>
      </c>
      <c r="GH66" s="37">
        <f t="shared" ca="1" si="11"/>
        <v>1895.0294877594977</v>
      </c>
      <c r="GI66" s="37">
        <f t="shared" ca="1" si="11"/>
        <v>2223.9437052541307</v>
      </c>
      <c r="GJ66" s="37">
        <f t="shared" ca="1" si="11"/>
        <v>2512.0981629499674</v>
      </c>
      <c r="GK66" s="37">
        <f t="shared" ca="1" si="11"/>
        <v>2709.402225963715</v>
      </c>
      <c r="GL66" s="37">
        <f t="shared" ca="1" si="11"/>
        <v>3029.2530819539443</v>
      </c>
      <c r="GM66" s="37">
        <f t="shared" ca="1" si="11"/>
        <v>3291.1195117720422</v>
      </c>
      <c r="GN66" s="37">
        <f t="shared" ca="1" si="11"/>
        <v>3550.1079354063927</v>
      </c>
      <c r="GO66" s="37">
        <f t="shared" ca="1" si="11"/>
        <v>4032.4699271832624</v>
      </c>
      <c r="GP66" s="37">
        <f t="shared" ca="1" si="11"/>
        <v>4427.6710467062458</v>
      </c>
      <c r="GQ66" s="37">
        <f t="shared" ca="1" si="11"/>
        <v>4614.1853599195692</v>
      </c>
      <c r="GR66" s="37">
        <f t="shared" ca="1" si="11"/>
        <v>4773.1578804965629</v>
      </c>
      <c r="GS66" s="37">
        <f t="shared" ca="1" si="11"/>
        <v>4608.0186416032329</v>
      </c>
      <c r="GT66" s="37">
        <f t="shared" ca="1" si="11"/>
        <v>4640.6901604333061</v>
      </c>
      <c r="GU66" s="37">
        <f t="shared" ca="1" si="11"/>
        <v>4851.0278628545975</v>
      </c>
      <c r="GV66" s="37">
        <f t="shared" ca="1" si="12"/>
        <v>4999.5085007711623</v>
      </c>
      <c r="GW66" s="37">
        <f t="shared" ca="1" si="12"/>
        <v>5090.3704142741199</v>
      </c>
      <c r="GX66" s="37">
        <f t="shared" ca="1" si="12"/>
        <v>5364.1643036928444</v>
      </c>
      <c r="GY66" s="37">
        <f t="shared" ca="1" si="12"/>
        <v>5508.4920419179534</v>
      </c>
      <c r="GZ66" s="37">
        <f t="shared" ca="1" si="12"/>
        <v>5591.4514167285242</v>
      </c>
      <c r="HA66" s="37">
        <f t="shared" ca="1" si="12"/>
        <v>5861.6104828632151</v>
      </c>
      <c r="HB66" s="37">
        <f t="shared" ca="1" si="12"/>
        <v>5898.5358452115097</v>
      </c>
      <c r="HC66" s="37"/>
      <c r="HD66" s="37">
        <f t="shared" si="13"/>
        <v>1500.1</v>
      </c>
      <c r="HE66" s="37">
        <f ca="1">SUM($GD66:GD66)-$HD66-SUM($FD66:FD66)</f>
        <v>-1348.9966358848217</v>
      </c>
      <c r="HF66" s="37">
        <f ca="1">SUM($GD66:GE66)-$HD66-SUM($FD66:FE66)</f>
        <v>-1051.1265036144039</v>
      </c>
      <c r="HG66" s="37">
        <f ca="1">SUM($GD66:GF66)-$HD66-SUM($FD66:FF66)</f>
        <v>-336.56826413156659</v>
      </c>
      <c r="HH66" s="37">
        <f ca="1">SUM($GD66:GG66)-$HD66-SUM($FD66:FG66)</f>
        <v>886.66559182147648</v>
      </c>
      <c r="HI66" s="37">
        <f ca="1">SUM($GD66:GH66)-$HD66-SUM($FD66:FH66)</f>
        <v>2175.9106769513401</v>
      </c>
      <c r="HJ66" s="37">
        <f ca="1">SUM($GD66:GI66)-$HD66-SUM($FD66:FI66)</f>
        <v>3556.9636863338346</v>
      </c>
      <c r="HK66" s="37">
        <f ca="1">SUM($GD66:GJ66)-$HD66-SUM($FD66:FJ66)</f>
        <v>5021.9539804166352</v>
      </c>
      <c r="HL66" s="37">
        <f ca="1">SUM($GD66:GK66)-$HD66-SUM($FD66:FK66)</f>
        <v>6893.4417846063761</v>
      </c>
      <c r="HM66" s="37">
        <f ca="1">SUM($GD66:GL66)-$HD66-SUM($FD66:FL66)</f>
        <v>8852.0881371396645</v>
      </c>
      <c r="HN66" s="37">
        <f ca="1">SUM($GD66:GM66)-$HD66-SUM($FD66:FM66)</f>
        <v>10887.243042550575</v>
      </c>
      <c r="HO66" s="37">
        <f ca="1">SUM($GD66:GN66)-$HD66-SUM($FD66:FN66)</f>
        <v>12997.469624950323</v>
      </c>
      <c r="HP66" s="37">
        <f ca="1">SUM($GD66:GO66)-$HD66-SUM($FD66:FO66)</f>
        <v>15219.067484021405</v>
      </c>
      <c r="HQ66" s="37">
        <f ca="1">SUM($GD66:GP66)-$HD66-SUM($FD66:FP66)</f>
        <v>17536.607547196021</v>
      </c>
      <c r="HR66" s="37">
        <f ca="1">SUM($GD66:GQ66)-$HD66-SUM($FD66:FQ66)</f>
        <v>20215.858142125886</v>
      </c>
      <c r="HS66" s="37">
        <f ca="1">SUM($GD66:GR66)-$HD66-SUM($FD66:FR66)</f>
        <v>22949.953059828611</v>
      </c>
      <c r="HT66" s="37">
        <f ca="1">SUM($GD66:GS66)-$HD66-SUM($FD66:FS66)</f>
        <v>25684.047977531332</v>
      </c>
      <c r="HU66" s="37">
        <f ca="1">SUM($GD66:GT66)-$HD66-SUM($FD66:FT66)</f>
        <v>28611.143772212992</v>
      </c>
      <c r="HV66" s="37">
        <f ca="1">SUM($GD66:GU66)-$HD66-SUM($FD66:FU66)</f>
        <v>31599.239112467923</v>
      </c>
      <c r="HW66" s="37">
        <f ca="1">SUM($GD66:GV66)-$HD66-SUM($FD66:FV66)</f>
        <v>34886.940887744575</v>
      </c>
      <c r="HX66" s="37">
        <f ca="1">SUM($GD66:GW66)-$HD66-SUM($FD66:FW66)</f>
        <v>38214.240327748281</v>
      </c>
      <c r="HY66" s="37">
        <f ca="1">SUM($GD66:GX66)-$HD66-SUM($FD66:FX66)</f>
        <v>41610.913842341091</v>
      </c>
      <c r="HZ66" s="37">
        <f ca="1">SUM($GD66:GY66)-$HD66-SUM($FD66:FY66)</f>
        <v>45054.692232093745</v>
      </c>
      <c r="IA66" s="37">
        <f ca="1">SUM($GD66:GZ66)-$HD66-SUM($FD66:FZ66)</f>
        <v>48534.67606987046</v>
      </c>
      <c r="IB66" s="37">
        <f ca="1">SUM($GD66:HA66)-$HD66-SUM($FD66:GA66)</f>
        <v>52081.413492024614</v>
      </c>
      <c r="IC66" s="37">
        <f ca="1">SUM($GD66:HB66)-$HD66-SUM($FD66:GB66)</f>
        <v>55791.641752381409</v>
      </c>
    </row>
    <row r="67" spans="2:237" x14ac:dyDescent="0.35">
      <c r="B67" s="37">
        <f t="shared" ca="1" si="14"/>
        <v>0.71406165953541156</v>
      </c>
      <c r="C67" s="37">
        <f t="shared" ca="1" si="8"/>
        <v>0.56718859558229706</v>
      </c>
      <c r="D67" s="37">
        <f t="shared" ca="1" si="8"/>
        <v>0.21034613516952461</v>
      </c>
      <c r="E67" s="37">
        <f t="shared" ca="1" si="8"/>
        <v>0.91433493083192885</v>
      </c>
      <c r="F67" s="37">
        <f t="shared" ca="1" si="8"/>
        <v>5.898543901472264E-2</v>
      </c>
      <c r="G67" s="37">
        <f t="shared" ca="1" si="8"/>
        <v>0.49507966209898568</v>
      </c>
      <c r="H67" s="37">
        <f t="shared" ca="1" si="8"/>
        <v>5.9374916830652325E-2</v>
      </c>
      <c r="I67" s="37">
        <f t="shared" ca="1" si="8"/>
        <v>0.65326961820256479</v>
      </c>
      <c r="J67" s="37">
        <f t="shared" ca="1" si="8"/>
        <v>0.25614492216656859</v>
      </c>
      <c r="K67" s="37">
        <f t="shared" ca="1" si="8"/>
        <v>0.42010792286622689</v>
      </c>
      <c r="L67" s="37">
        <f t="shared" ca="1" si="8"/>
        <v>0.4807652521365765</v>
      </c>
      <c r="M67" s="37">
        <f t="shared" ca="1" si="8"/>
        <v>0.52124032578720159</v>
      </c>
      <c r="N67" s="37">
        <f t="shared" ca="1" si="8"/>
        <v>4.2663854494406683E-2</v>
      </c>
      <c r="O67" s="37">
        <f t="shared" ca="1" si="8"/>
        <v>8.1929117703408827E-2</v>
      </c>
      <c r="P67" s="37">
        <f t="shared" ca="1" si="8"/>
        <v>0.1640045508323037</v>
      </c>
      <c r="Q67" s="37">
        <f t="shared" ca="1" si="8"/>
        <v>0.36958821713814827</v>
      </c>
      <c r="R67" s="37">
        <f t="shared" ca="1" si="8"/>
        <v>0.19726073630761576</v>
      </c>
      <c r="S67" s="37">
        <f t="shared" ca="1" si="8"/>
        <v>0.71469304145250756</v>
      </c>
      <c r="T67" s="37">
        <f t="shared" ca="1" si="9"/>
        <v>0.85852565062802033</v>
      </c>
      <c r="U67" s="37">
        <f t="shared" ca="1" si="9"/>
        <v>0.58932238473468279</v>
      </c>
      <c r="V67" s="37">
        <f t="shared" ca="1" si="9"/>
        <v>0.3864124084007744</v>
      </c>
      <c r="W67" s="37">
        <f t="shared" ca="1" si="9"/>
        <v>0.79366136521924402</v>
      </c>
      <c r="X67" s="37">
        <f t="shared" ca="1" si="9"/>
        <v>0.66573344477009833</v>
      </c>
      <c r="Y67" s="37">
        <f t="shared" ca="1" si="9"/>
        <v>0.99404346860369974</v>
      </c>
      <c r="Z67" s="37">
        <f t="shared" ca="1" si="9"/>
        <v>0.38211812019875124</v>
      </c>
      <c r="AC67" s="35">
        <f ca="1">IF(H$11="x",0,_xlfn.NORM.INV(B67,Satokasvi!$H$8,Satokasvi!$I$8)*IF(H$8="x",1+Toimenpiteet!$C$7,1)*IF(H$9="x",1+Toimenpiteet!$C$34,1)*(1+H$30)*_xlfn.BINOM.INV(1,(1-(Satokasvi!$H$15*(1+H$43))),B67))</f>
        <v>2641.3224442715996</v>
      </c>
      <c r="AD67" s="35">
        <f ca="1">IF(I$11="x",0,_xlfn.NORM.INV(C67,Satokasvi!$H$8,Satokasvi!$I$8)*IF(I$8="x",1+Toimenpiteet!$C$7,1)*IF(I$9="x",1+Toimenpiteet!$C$34,1)*(1+I$30)*_xlfn.BINOM.INV(1,(1-(Satokasvi!$H$15*(1+I$43))),C67))</f>
        <v>2542.3052511266965</v>
      </c>
      <c r="AE67" s="35">
        <f ca="1">IF(J$11="x",0,_xlfn.NORM.INV(D67,Satokasvi!$H$8,Satokasvi!$I$8)*IF(J$8="x",1+Toimenpiteet!$C$7,1)*IF(J$9="x",1+Toimenpiteet!$C$34,1)*(1+J$30)*_xlfn.BINOM.INV(1,(1-(Satokasvi!$H$15*(1+J$43))),D67))</f>
        <v>0</v>
      </c>
      <c r="AF67" s="35">
        <f ca="1">IF(K$11="x",0,_xlfn.NORM.INV(E67,Satokasvi!$H$8,Satokasvi!$I$8)*IF(K$8="x",1+Toimenpiteet!$C$7,1)*IF(K$9="x",1+Toimenpiteet!$C$34,1)*(1+K$30)*_xlfn.BINOM.INV(1,(1-(Satokasvi!$H$15*(1+K$43))),E67))</f>
        <v>2841.9855745722857</v>
      </c>
      <c r="AG67" s="35">
        <f ca="1">IF(L$11="x",0,_xlfn.NORM.INV(F67,Satokasvi!$H$8,Satokasvi!$I$8)*IF(L$8="x",1+Toimenpiteet!$C$7,1)*IF(L$9="x",1+Toimenpiteet!$C$34,1)*(1+L$30)*_xlfn.BINOM.INV(1,(1-(Satokasvi!$H$15*(1+L$43))),F67))</f>
        <v>0</v>
      </c>
      <c r="AH67" s="35">
        <f ca="1">IF(M$11="x",0,_xlfn.NORM.INV(G67,Satokasvi!$H$8,Satokasvi!$I$8)*IF(M$8="x",1+Toimenpiteet!$C$7,1)*IF(M$9="x",1+Toimenpiteet!$C$34,1)*(1+M$30)*_xlfn.BINOM.INV(1,(1-(Satokasvi!$H$15*(1+M$43))),G67))</f>
        <v>2496.9165572994002</v>
      </c>
      <c r="AI67" s="35">
        <f ca="1">IF(N$11="x",0,_xlfn.NORM.INV(H67,Satokasvi!$H$8,Satokasvi!$I$8)*IF(N$8="x",1+Toimenpiteet!$C$7,1)*IF(N$9="x",1+Toimenpiteet!$C$34,1)*(1+N$30)*_xlfn.BINOM.INV(1,(1-(Satokasvi!$H$15*(1+N$43))),H67))</f>
        <v>0</v>
      </c>
      <c r="AJ67" s="35">
        <f ca="1">IF(O$11="x",0,_xlfn.NORM.INV(I67,Satokasvi!$H$8,Satokasvi!$I$8)*IF(O$8="x",1+Toimenpiteet!$C$7,1)*IF(O$9="x",1+Toimenpiteet!$C$34,1)*(1+O$30)*_xlfn.BINOM.INV(1,(1-(Satokasvi!$H$15*(1+O$43))),I67))</f>
        <v>2598.5407287079715</v>
      </c>
      <c r="AK67" s="35">
        <f ca="1">IF(P$11="x",0,_xlfn.NORM.INV(J67,Satokasvi!$H$8,Satokasvi!$I$8)*IF(P$8="x",1+Toimenpiteet!$C$7,1)*IF(P$9="x",1+Toimenpiteet!$C$34,1)*(1+P$30)*_xlfn.BINOM.INV(1,(1-(Satokasvi!$H$15*(1+P$43))),J67))</f>
        <v>2336.1809123303619</v>
      </c>
      <c r="AL67" s="35">
        <f ca="1">IF(Q$11="x",0,_xlfn.NORM.INV(K67,Satokasvi!$H$8,Satokasvi!$I$8)*IF(Q$8="x",1+Toimenpiteet!$C$7,1)*IF(Q$9="x",1+Toimenpiteet!$C$34,1)*(1+Q$30)*_xlfn.BINOM.INV(1,(1-(Satokasvi!$H$15*(1+Q$43))),K67))</f>
        <v>2449.5956514055533</v>
      </c>
      <c r="AM67" s="35">
        <f ca="1">IF(R$11="x",0,_xlfn.NORM.INV(L67,Satokasvi!$H$8,Satokasvi!$I$8)*IF(R$8="x",1+Toimenpiteet!$C$7,1)*IF(R$9="x",1+Toimenpiteet!$C$34,1)*(1+R$30)*_xlfn.BINOM.INV(1,(1-(Satokasvi!$H$15*(1+R$43))),L67))</f>
        <v>2487.9417354714869</v>
      </c>
      <c r="AN67" s="35">
        <f ca="1">IF(S$11="x",0,_xlfn.NORM.INV(M67,Satokasvi!$H$8,Satokasvi!$I$8)*IF(S$8="x",1+Toimenpiteet!$C$7,1)*IF(S$9="x",1+Toimenpiteet!$C$34,1)*(1+S$30)*_xlfn.BINOM.INV(1,(1-(Satokasvi!$H$15*(1+S$43))),M67))</f>
        <v>2513.3166949695997</v>
      </c>
      <c r="AO67" s="35">
        <f ca="1">IF(T$11="x",0,_xlfn.NORM.INV(N67,Satokasvi!$H$8,Satokasvi!$I$8)*IF(T$8="x",1+Toimenpiteet!$C$7,1)*IF(T$9="x",1+Toimenpiteet!$C$34,1)*(1+T$30)*_xlfn.BINOM.INV(1,(1-(Satokasvi!$H$15*(1+T$43))),N67))</f>
        <v>0</v>
      </c>
      <c r="AP67" s="35">
        <f ca="1">IF(U$11="x",0,_xlfn.NORM.INV(O67,Satokasvi!$H$8,Satokasvi!$I$8)*IF(U$8="x",1+Toimenpiteet!$C$7,1)*IF(U$9="x",1+Toimenpiteet!$C$34,1)*(1+U$30)*_xlfn.BINOM.INV(1,(1-(Satokasvi!$H$15*(1+U$43))),O67))</f>
        <v>0</v>
      </c>
      <c r="AQ67" s="35">
        <f ca="1">IF(V$11="x",0,_xlfn.NORM.INV(P67,Satokasvi!$H$8,Satokasvi!$I$8)*IF(V$8="x",1+Toimenpiteet!$C$7,1)*IF(V$9="x",1+Toimenpiteet!$C$34,1)*(1+V$30)*_xlfn.BINOM.INV(1,(1-(Satokasvi!$H$15*(1+V$43))),P67))</f>
        <v>0</v>
      </c>
      <c r="AR67" s="35">
        <f ca="1">IF(W$11="x",0,_xlfn.NORM.INV(Q67,Satokasvi!$H$8,Satokasvi!$I$8)*IF(W$8="x",1+Toimenpiteet!$C$7,1)*IF(W$9="x",1+Toimenpiteet!$C$34,1)*(1+W$30)*_xlfn.BINOM.INV(1,(1-(Satokasvi!$H$15*(1+W$43))),Q67))</f>
        <v>2416.763959963479</v>
      </c>
      <c r="AS67" s="35">
        <f ca="1">IF(X$11="x",0,_xlfn.NORM.INV(R67,Satokasvi!$H$8,Satokasvi!$I$8)*IF(X$8="x",1+Toimenpiteet!$C$7,1)*IF(X$9="x",1+Toimenpiteet!$C$34,1)*(1+X$30)*_xlfn.BINOM.INV(1,(1-(Satokasvi!$H$15*(1+X$43))),R67))</f>
        <v>0</v>
      </c>
      <c r="AT67" s="35">
        <f ca="1">IF(Y$11="x",0,_xlfn.NORM.INV(S67,Satokasvi!$H$8,Satokasvi!$I$8)*IF(Y$8="x",1+Toimenpiteet!$C$7,1)*IF(Y$9="x",1+Toimenpiteet!$C$34,1)*(1+Y$30)*_xlfn.BINOM.INV(1,(1-(Satokasvi!$H$15*(1+Y$43))),S67))</f>
        <v>2641.7868957081728</v>
      </c>
      <c r="AU67" s="35">
        <f ca="1">IF(Z$11="x",0,_xlfn.NORM.INV(T67,Satokasvi!$H$8,Satokasvi!$I$8)*IF(Z$8="x",1+Toimenpiteet!$C$7,1)*IF(Z$9="x",1+Toimenpiteet!$C$34,1)*(1+Z$30)*_xlfn.BINOM.INV(1,(1-(Satokasvi!$H$15*(1+Z$43))),T67))</f>
        <v>2768.429718936809</v>
      </c>
      <c r="AV67" s="35">
        <f ca="1">IF(AA$11="x",0,_xlfn.NORM.INV(U67,Satokasvi!$H$8,Satokasvi!$I$8)*IF(AA$8="x",1+Toimenpiteet!$C$7,1)*IF(AA$9="x",1+Toimenpiteet!$C$34,1)*(1+AA$30)*_xlfn.BINOM.INV(1,(1-(Satokasvi!$H$15*(1+AA$43))),U67))</f>
        <v>2556.4505613728966</v>
      </c>
      <c r="AW67" s="35">
        <f ca="1">IF(AB$11="x",0,_xlfn.NORM.INV(V67,Satokasvi!$H$8,Satokasvi!$I$8)*IF(AB$8="x",1+Toimenpiteet!$C$7,1)*IF(AB$9="x",1+Toimenpiteet!$C$34,1)*(1+AB$30)*_xlfn.BINOM.INV(1,(1-(Satokasvi!$H$15*(1+AB$43))),V67))</f>
        <v>2427.8295255973235</v>
      </c>
      <c r="AX67" s="35">
        <f ca="1">IF(AC$11="x",0,_xlfn.NORM.INV(W67,Satokasvi!$H$8,Satokasvi!$I$8)*IF(AC$8="x",1+Toimenpiteet!$C$7,1)*IF(AC$9="x",1+Toimenpiteet!$C$34,1)*(1+AC$30)*_xlfn.BINOM.INV(1,(1-(Satokasvi!$H$15*(1+AC$43))),W67))</f>
        <v>2704.7978286191315</v>
      </c>
      <c r="AY67" s="35">
        <f ca="1">IF(AD$11="x",0,_xlfn.NORM.INV(X67,Satokasvi!$H$8,Satokasvi!$I$8)*IF(AD$8="x",1+Toimenpiteet!$C$7,1)*IF(AD$9="x",1+Toimenpiteet!$C$34,1)*(1+AD$30)*_xlfn.BINOM.INV(1,(1-(Satokasvi!$H$15*(1+AD$43))),X67))</f>
        <v>2607.0405239212487</v>
      </c>
      <c r="AZ67" s="35">
        <f ca="1">IF(AE$11="x",0,_xlfn.NORM.INV(Y67,Satokasvi!$H$8,Satokasvi!$I$8)*IF(AE$8="x",1+Toimenpiteet!$C$7,1)*IF(AE$9="x",1+Toimenpiteet!$C$34,1)*(1+AE$30)*_xlfn.BINOM.INV(1,(1-(Satokasvi!$H$15*(1+AE$43))),Y67))</f>
        <v>3128.6772801658472</v>
      </c>
      <c r="BA67" s="35">
        <f ca="1">IF(AF$11="x",0,_xlfn.NORM.INV(Z67,Satokasvi!$H$8,Satokasvi!$I$8)*IF(AF$8="x",1+Toimenpiteet!$C$7,1)*IF(AF$9="x",1+Toimenpiteet!$C$34,1)*(1+AF$30)*_xlfn.BINOM.INV(1,(1-(Satokasvi!$H$15*(1+AF$43))),Z67))</f>
        <v>2425.019364832388</v>
      </c>
      <c r="BD67" s="35">
        <f ca="1">IF(H$11="x",0,_xlfn.NORM.INV(B67,Satokasvi!$H$8,Satokasvi!$I$8)*IF(COUNTIF($H$12:H$12,"x")&gt;0,(1+$C$6),1)*IF(COUNTIF($H$13:H$13,"x")&gt;0,(1+$C$30),1)*IF(H$8="x",(1+Toimenpiteet!$C$7),1)*IF(H$9="x",(1+Toimenpiteet!$C$34),1)*(1+H$30)*_xlfn.BINOM.INV(1,(1-(Satokasvi!$H$15*(1+H$44))),B67))</f>
        <v>3169.5869331259196</v>
      </c>
      <c r="BE67" s="35">
        <f ca="1">IF(I$11="x",0,_xlfn.NORM.INV(C67,Satokasvi!$H$8,Satokasvi!$I$8)*IF(COUNTIF($H$12:I$12,"x")&gt;0,(1+$C$6),1)*IF(COUNTIF($H$13:I$13,"x")&gt;0,(1+$C$30),1)*IF(I$8="x",(1+Toimenpiteet!$C$7),1)*IF(I$9="x",(1+Toimenpiteet!$C$34),1)*(1+I$30)*_xlfn.BINOM.INV(1,(1-(Satokasvi!$H$15*(1+I$44))),C67))</f>
        <v>3050.7663013520355</v>
      </c>
      <c r="BF67" s="35">
        <f ca="1">IF(J$11="x",0,_xlfn.NORM.INV(D67,Satokasvi!$H$8,Satokasvi!$I$8)*IF(COUNTIF($H$12:J$12,"x")&gt;0,(1+$C$6),1)*IF(COUNTIF($H$13:J$13,"x")&gt;0,(1+$C$30),1)*IF(J$8="x",(1+Toimenpiteet!$C$7),1)*IF(J$9="x",(1+Toimenpiteet!$C$34),1)*(1+J$30)*_xlfn.BINOM.INV(1,(1-(Satokasvi!$H$15*(1+J$44))),D67))</f>
        <v>2758.4337572627837</v>
      </c>
      <c r="BG67" s="35">
        <f ca="1">IF(K$11="x",0,_xlfn.NORM.INV(E67,Satokasvi!$H$8,Satokasvi!$I$8)*IF(COUNTIF($H$12:K$12,"x")&gt;0,(1+$C$6),1)*IF(COUNTIF($H$13:K$13,"x")&gt;0,(1+$C$30),1)*IF(K$8="x",(1+Toimenpiteet!$C$7),1)*IF(K$9="x",(1+Toimenpiteet!$C$34),1)*(1+K$30)*_xlfn.BINOM.INV(1,(1-(Satokasvi!$H$15*(1+K$44))),E67))</f>
        <v>3410.3826894867429</v>
      </c>
      <c r="BH67" s="35">
        <f ca="1">IF(L$11="x",0,_xlfn.NORM.INV(F67,Satokasvi!$H$8,Satokasvi!$I$8)*IF(COUNTIF($H$12:L$12,"x")&gt;0,(1+$C$6),1)*IF(COUNTIF($H$13:L$13,"x")&gt;0,(1+$C$30),1)*IF(L$8="x",(1+Toimenpiteet!$C$7),1)*IF(L$9="x",(1+Toimenpiteet!$C$34),1)*(1+L$30)*_xlfn.BINOM.INV(1,(1-(Satokasvi!$H$15*(1+L$44))),F67))</f>
        <v>0</v>
      </c>
      <c r="BI67" s="35">
        <f ca="1">IF(M$11="x",0,_xlfn.NORM.INV(G67,Satokasvi!$H$8,Satokasvi!$I$8)*IF(COUNTIF($H$12:M$12,"x")&gt;0,(1+$C$6),1)*IF(COUNTIF($H$13:M$13,"x")&gt;0,(1+$C$30),1)*IF(M$8="x",(1+Toimenpiteet!$C$7),1)*IF(M$9="x",(1+Toimenpiteet!$C$34),1)*(1+M$30)*_xlfn.BINOM.INV(1,(1-(Satokasvi!$H$15*(1+M$44))),G67))</f>
        <v>2996.2998687592803</v>
      </c>
      <c r="BJ67" s="35">
        <f ca="1">IF(N$11="x",0,_xlfn.NORM.INV(H67,Satokasvi!$H$8,Satokasvi!$I$8)*IF(COUNTIF($H$12:N$12,"x")&gt;0,(1+$C$6),1)*IF(COUNTIF($H$13:N$13,"x")&gt;0,(1+$C$30),1)*IF(N$8="x",(1+Toimenpiteet!$C$7),1)*IF(N$9="x",(1+Toimenpiteet!$C$34),1)*(1+N$30)*_xlfn.BINOM.INV(1,(1-(Satokasvi!$H$15*(1+N$44))),H67))</f>
        <v>0</v>
      </c>
      <c r="BK67" s="35">
        <f ca="1">IF(O$11="x",0,_xlfn.NORM.INV(I67,Satokasvi!$H$8,Satokasvi!$I$8)*IF(COUNTIF($H$12:O$12,"x")&gt;0,(1+$C$6),1)*IF(COUNTIF($H$13:O$13,"x")&gt;0,(1+$C$30),1)*IF(O$8="x",(1+Toimenpiteet!$C$7),1)*IF(O$9="x",(1+Toimenpiteet!$C$34),1)*(1+O$30)*_xlfn.BINOM.INV(1,(1-(Satokasvi!$H$15*(1+O$44))),I67))</f>
        <v>3118.2488744495658</v>
      </c>
      <c r="BL67" s="35">
        <f ca="1">IF(P$11="x",0,_xlfn.NORM.INV(J67,Satokasvi!$H$8,Satokasvi!$I$8)*IF(COUNTIF($H$12:P$12,"x")&gt;0,(1+$C$6),1)*IF(COUNTIF($H$13:P$13,"x")&gt;0,(1+$C$30),1)*IF(P$8="x",(1+Toimenpiteet!$C$7),1)*IF(P$9="x",(1+Toimenpiteet!$C$34),1)*(1+P$30)*_xlfn.BINOM.INV(1,(1-(Satokasvi!$H$15*(1+P$44))),J67))</f>
        <v>2803.4170947964344</v>
      </c>
      <c r="BM67" s="35">
        <f ca="1">IF(Q$11="x",0,_xlfn.NORM.INV(K67,Satokasvi!$H$8,Satokasvi!$I$8)*IF(COUNTIF($H$12:Q$12,"x")&gt;0,(1+$C$6),1)*IF(COUNTIF($H$13:Q$13,"x")&gt;0,(1+$C$30),1)*IF(Q$8="x",(1+Toimenpiteet!$C$7),1)*IF(Q$9="x",(1+Toimenpiteet!$C$34),1)*(1+Q$30)*_xlfn.BINOM.INV(1,(1-(Satokasvi!$H$15*(1+Q$44))),K67))</f>
        <v>2939.5147816866638</v>
      </c>
      <c r="BN67" s="35">
        <f ca="1">IF(R$11="x",0,_xlfn.NORM.INV(L67,Satokasvi!$H$8,Satokasvi!$I$8)*IF(COUNTIF($H$12:R$12,"x")&gt;0,(1+$C$6),1)*IF(COUNTIF($H$13:R$13,"x")&gt;0,(1+$C$30),1)*IF(R$8="x",(1+Toimenpiteet!$C$7),1)*IF(R$9="x",(1+Toimenpiteet!$C$34),1)*(1+R$30)*_xlfn.BINOM.INV(1,(1-(Satokasvi!$H$15*(1+R$44))),L67))</f>
        <v>2985.5300825657841</v>
      </c>
      <c r="BO67" s="35">
        <f ca="1">IF(S$11="x",0,_xlfn.NORM.INV(M67,Satokasvi!$H$8,Satokasvi!$I$8)*IF(COUNTIF($H$12:S$12,"x")&gt;0,(1+$C$6),1)*IF(COUNTIF($H$13:S$13,"x")&gt;0,(1+$C$30),1)*IF(S$8="x",(1+Toimenpiteet!$C$7),1)*IF(S$9="x",(1+Toimenpiteet!$C$34),1)*(1+S$30)*_xlfn.BINOM.INV(1,(1-(Satokasvi!$H$15*(1+S$44))),M67))</f>
        <v>3015.9800339635194</v>
      </c>
      <c r="BP67" s="35">
        <f ca="1">IF(T$11="x",0,_xlfn.NORM.INV(N67,Satokasvi!$H$8,Satokasvi!$I$8)*IF(COUNTIF($H$12:T$12,"x")&gt;0,(1+$C$6),1)*IF(COUNTIF($H$13:T$13,"x")&gt;0,(1+$C$30),1)*IF(T$8="x",(1+Toimenpiteet!$C$7),1)*IF(T$9="x",(1+Toimenpiteet!$C$34),1)*(1+T$30)*_xlfn.BINOM.INV(1,(1-(Satokasvi!$H$15*(1+T$44))),N67))</f>
        <v>0</v>
      </c>
      <c r="BQ67" s="35">
        <f ca="1">IF(U$11="x",0,_xlfn.NORM.INV(O67,Satokasvi!$H$8,Satokasvi!$I$8)*IF(COUNTIF($H$12:U$12,"x")&gt;0,(1+$C$6),1)*IF(COUNTIF($H$13:U$13,"x")&gt;0,(1+$C$30),1)*IF(U$8="x",(1+Toimenpiteet!$C$7),1)*IF(U$9="x",(1+Toimenpiteet!$C$34),1)*(1+U$30)*_xlfn.BINOM.INV(1,(1-(Satokasvi!$H$15*(1+U$44))),O67))</f>
        <v>2582.3364251642806</v>
      </c>
      <c r="BR67" s="35">
        <f ca="1">IF(V$11="x",0,_xlfn.NORM.INV(P67,Satokasvi!$H$8,Satokasvi!$I$8)*IF(COUNTIF($H$12:V$12,"x")&gt;0,(1+$C$6),1)*IF(COUNTIF($H$13:V$13,"x")&gt;0,(1+$C$30),1)*IF(V$8="x",(1+Toimenpiteet!$C$7),1)*IF(V$9="x",(1+Toimenpiteet!$C$34),1)*(1+V$30)*_xlfn.BINOM.INV(1,(1-(Satokasvi!$H$15*(1+V$44))),P67))</f>
        <v>2706.5604356560234</v>
      </c>
      <c r="BS67" s="35">
        <f ca="1">IF(W$11="x",0,_xlfn.NORM.INV(Q67,Satokasvi!$H$8,Satokasvi!$I$8)*IF(COUNTIF($H$12:W$12,"x")&gt;0,(1+$C$6),1)*IF(COUNTIF($H$13:W$13,"x")&gt;0,(1+$C$30),1)*IF(W$8="x",(1+Toimenpiteet!$C$7),1)*IF(W$9="x",(1+Toimenpiteet!$C$34),1)*(1+W$30)*_xlfn.BINOM.INV(1,(1-(Satokasvi!$H$15*(1+W$44))),Q67))</f>
        <v>2900.1167519561745</v>
      </c>
      <c r="BT67" s="35">
        <f ca="1">IF(X$11="x",0,_xlfn.NORM.INV(R67,Satokasvi!$H$8,Satokasvi!$I$8)*IF(COUNTIF($H$12:X$12,"x")&gt;0,(1+$C$6),1)*IF(COUNTIF($H$13:X$13,"x")&gt;0,(1+$C$30),1)*IF(X$8="x",(1+Toimenpiteet!$C$7),1)*IF(X$9="x",(1+Toimenpiteet!$C$34),1)*(1+X$30)*_xlfn.BINOM.INV(1,(1-(Satokasvi!$H$15*(1+X$44))),R67))</f>
        <v>2744.5661051982916</v>
      </c>
      <c r="BU67" s="35">
        <f ca="1">IF(Y$11="x",0,_xlfn.NORM.INV(S67,Satokasvi!$H$8,Satokasvi!$I$8)*IF(COUNTIF($H$12:Y$12,"x")&gt;0,(1+$C$6),1)*IF(COUNTIF($H$13:Y$13,"x")&gt;0,(1+$C$30),1)*IF(Y$8="x",(1+Toimenpiteet!$C$7),1)*IF(Y$9="x",(1+Toimenpiteet!$C$34),1)*(1+Y$30)*_xlfn.BINOM.INV(1,(1-(Satokasvi!$H$15*(1+Y$44))),S67))</f>
        <v>3170.1442748498071</v>
      </c>
      <c r="BV67" s="35">
        <f ca="1">IF(Z$11="x",0,_xlfn.NORM.INV(T67,Satokasvi!$H$8,Satokasvi!$I$8)*IF(COUNTIF($H$12:Z$12,"x")&gt;0,(1+$C$6),1)*IF(COUNTIF($H$13:Z$13,"x")&gt;0,(1+$C$30),1)*IF(Z$8="x",(1+Toimenpiteet!$C$7),1)*IF(Z$9="x",(1+Toimenpiteet!$C$34),1)*(1+Z$30)*_xlfn.BINOM.INV(1,(1-(Satokasvi!$H$15*(1+Z$44))),T67))</f>
        <v>3322.1156627241708</v>
      </c>
      <c r="BW67" s="35">
        <f ca="1">IF(AA$11="x",0,_xlfn.NORM.INV(U67,Satokasvi!$H$8,Satokasvi!$I$8)*IF(COUNTIF($H$12:AA$12,"x")&gt;0,(1+$C$6),1)*IF(COUNTIF($H$13:AA$13,"x")&gt;0,(1+$C$30),1)*IF(AA$8="x",(1+Toimenpiteet!$C$7),1)*IF(AA$9="x",(1+Toimenpiteet!$C$34),1)*(1+AA$30)*_xlfn.BINOM.INV(1,(1-(Satokasvi!$H$15*(1+AA$44))),U67))</f>
        <v>3067.7406736474759</v>
      </c>
      <c r="BX67" s="35">
        <f ca="1">IF(AB$11="x",0,_xlfn.NORM.INV(V67,Satokasvi!$H$8,Satokasvi!$I$8)*IF(COUNTIF($H$12:AB$12,"x")&gt;0,(1+$C$6),1)*IF(COUNTIF($H$13:AB$13,"x")&gt;0,(1+$C$30),1)*IF(AB$8="x",(1+Toimenpiteet!$C$7),1)*IF(AB$9="x",(1+Toimenpiteet!$C$34),1)*(1+AB$30)*_xlfn.BINOM.INV(1,(1-(Satokasvi!$H$15*(1+AB$44))),V67))</f>
        <v>2913.3954307167883</v>
      </c>
      <c r="BY67" s="35">
        <f ca="1">IF(AC$11="x",0,_xlfn.NORM.INV(W67,Satokasvi!$H$8,Satokasvi!$I$8)*IF(COUNTIF($H$12:AC$12,"x")&gt;0,(1+$C$6),1)*IF(COUNTIF($H$13:AC$13,"x")&gt;0,(1+$C$30),1)*IF(AC$8="x",(1+Toimenpiteet!$C$7),1)*IF(AC$9="x",(1+Toimenpiteet!$C$34),1)*(1+AC$30)*_xlfn.BINOM.INV(1,(1-(Satokasvi!$H$15*(1+AC$44))),W67))</f>
        <v>3245.7573943429575</v>
      </c>
      <c r="BZ67" s="35">
        <f ca="1">IF(AD$11="x",0,_xlfn.NORM.INV(X67,Satokasvi!$H$8,Satokasvi!$I$8)*IF(COUNTIF($H$12:AD$12,"x")&gt;0,(1+$C$6),1)*IF(COUNTIF($H$13:AD$13,"x")&gt;0,(1+$C$30),1)*IF(AD$8="x",(1+Toimenpiteet!$C$7),1)*IF(AD$9="x",(1+Toimenpiteet!$C$34),1)*(1+AD$30)*_xlfn.BINOM.INV(1,(1-(Satokasvi!$H$15*(1+AD$44))),X67))</f>
        <v>3128.4486287054983</v>
      </c>
      <c r="CA67" s="35">
        <f ca="1">IF(AE$11="x",0,_xlfn.NORM.INV(Y67,Satokasvi!$H$8,Satokasvi!$I$8)*IF(COUNTIF($H$12:AE$12,"x")&gt;0,(1+$C$6),1)*IF(COUNTIF($H$13:AE$13,"x")&gt;0,(1+$C$30),1)*IF(AE$8="x",(1+Toimenpiteet!$C$7),1)*IF(AE$9="x",(1+Toimenpiteet!$C$34),1)*(1+AE$30)*_xlfn.BINOM.INV(1,(1-(Satokasvi!$H$15*(1+AE$44))),Y67))</f>
        <v>3754.4127361990163</v>
      </c>
      <c r="CB67" s="35">
        <f ca="1">IF(AF$11="x",0,_xlfn.NORM.INV(Z67,Satokasvi!$H$8,Satokasvi!$I$8)*IF(COUNTIF($H$12:AF$12,"x")&gt;0,(1+$C$6),1)*IF(COUNTIF($H$13:AF$13,"x")&gt;0,(1+$C$30),1)*IF(AF$8="x",(1+Toimenpiteet!$C$7),1)*IF(AF$9="x",(1+Toimenpiteet!$C$34),1)*(1+AF$30)*_xlfn.BINOM.INV(1,(1-(Satokasvi!$H$15*(1+AF$44))),Z67))</f>
        <v>2910.0232377988655</v>
      </c>
      <c r="CD67" s="37">
        <f ca="1">_xlfn.NORM.INV(RAND(),Satokasvi!$H$13,Satokasvi!$I$13)</f>
        <v>175.28898871949812</v>
      </c>
      <c r="CE67" s="37">
        <f ca="1">_xlfn.NORM.INV(RAND(),Satokasvi!$H$13,Satokasvi!$I$13)</f>
        <v>205.72004109420308</v>
      </c>
      <c r="CF67" s="37">
        <f ca="1">_xlfn.NORM.INV(RAND(),Satokasvi!$H$13,Satokasvi!$I$13)</f>
        <v>251.06631348096533</v>
      </c>
      <c r="CG67" s="37">
        <f ca="1">_xlfn.NORM.INV(RAND(),Satokasvi!$H$13,Satokasvi!$I$13)</f>
        <v>127.17836166743696</v>
      </c>
      <c r="CH67" s="37">
        <f ca="1">_xlfn.NORM.INV(RAND(),Satokasvi!$H$13,Satokasvi!$I$13)</f>
        <v>241.58428512401616</v>
      </c>
      <c r="CI67" s="37">
        <f ca="1">_xlfn.NORM.INV(RAND(),Satokasvi!$H$13,Satokasvi!$I$13)</f>
        <v>132.98716870687667</v>
      </c>
      <c r="CJ67" s="37">
        <f ca="1">_xlfn.NORM.INV(RAND(),Satokasvi!$H$13,Satokasvi!$I$13)</f>
        <v>271.5451303227718</v>
      </c>
      <c r="CK67" s="37">
        <f ca="1">_xlfn.NORM.INV(RAND(),Satokasvi!$H$13,Satokasvi!$I$13)</f>
        <v>196.19482700955041</v>
      </c>
      <c r="CL67" s="37">
        <f ca="1">_xlfn.NORM.INV(RAND(),Satokasvi!$H$13,Satokasvi!$I$13)</f>
        <v>166.12849127544851</v>
      </c>
      <c r="CM67" s="37">
        <f ca="1">_xlfn.NORM.INV(RAND(),Satokasvi!$H$13,Satokasvi!$I$13)</f>
        <v>253.9036180861803</v>
      </c>
      <c r="CN67" s="37">
        <f ca="1">_xlfn.NORM.INV(RAND(),Satokasvi!$H$13,Satokasvi!$I$13)</f>
        <v>196.54038080661414</v>
      </c>
      <c r="CO67" s="37">
        <f ca="1">_xlfn.NORM.INV(RAND(),Satokasvi!$H$13,Satokasvi!$I$13)</f>
        <v>209.57439550553724</v>
      </c>
      <c r="CP67" s="37">
        <f ca="1">_xlfn.NORM.INV(RAND(),Satokasvi!$H$13,Satokasvi!$I$13)</f>
        <v>223.05780124960728</v>
      </c>
      <c r="CQ67" s="37">
        <f ca="1">_xlfn.NORM.INV(RAND(),Satokasvi!$H$13,Satokasvi!$I$13)</f>
        <v>161.62395649486987</v>
      </c>
      <c r="CR67" s="37">
        <f ca="1">_xlfn.NORM.INV(RAND(),Satokasvi!$H$13,Satokasvi!$I$13)</f>
        <v>213.03567226345879</v>
      </c>
      <c r="CS67" s="37">
        <f ca="1">_xlfn.NORM.INV(RAND(),Satokasvi!$H$13,Satokasvi!$I$13)</f>
        <v>274.18222841388331</v>
      </c>
      <c r="CT67" s="37">
        <f ca="1">_xlfn.NORM.INV(RAND(),Satokasvi!$H$13,Satokasvi!$I$13)</f>
        <v>117.0350331973449</v>
      </c>
      <c r="CU67" s="37">
        <f ca="1">_xlfn.NORM.INV(RAND(),Satokasvi!$H$13,Satokasvi!$I$13)</f>
        <v>156.63900461254994</v>
      </c>
      <c r="CV67" s="37">
        <f ca="1">_xlfn.NORM.INV(RAND(),Satokasvi!$H$13,Satokasvi!$I$13)</f>
        <v>189.00159656983226</v>
      </c>
      <c r="CW67" s="37">
        <f ca="1">_xlfn.NORM.INV(RAND(),Satokasvi!$H$13,Satokasvi!$I$13)</f>
        <v>244.30297810010131</v>
      </c>
      <c r="CX67" s="37">
        <f ca="1">_xlfn.NORM.INV(RAND(),Satokasvi!$H$13,Satokasvi!$I$13)</f>
        <v>231.87204634281414</v>
      </c>
      <c r="CY67" s="37">
        <f ca="1">_xlfn.NORM.INV(RAND(),Satokasvi!$H$13,Satokasvi!$I$13)</f>
        <v>188.27974459584672</v>
      </c>
      <c r="CZ67" s="37">
        <f ca="1">_xlfn.NORM.INV(RAND(),Satokasvi!$H$13,Satokasvi!$I$13)</f>
        <v>301.66365835634736</v>
      </c>
      <c r="DA67" s="37">
        <f ca="1">_xlfn.NORM.INV(RAND(),Satokasvi!$H$13,Satokasvi!$I$13)</f>
        <v>166.17702770108826</v>
      </c>
      <c r="DB67" s="37">
        <f ca="1">_xlfn.NORM.INV(RAND(),Satokasvi!$H$13,Satokasvi!$I$13)</f>
        <v>259.74957966106342</v>
      </c>
      <c r="DD67" s="37">
        <f ca="1">IF(H$11="x",Toimenpiteet!$E$115,AC67*CD67/1000+(Satokasvi!$E$28-Satokasvi!$E$7)+IF(H$8="x",Toimenpiteet!$E$29,0)+IF(H$9="x",Toimenpiteet!$E$60,0)+IF(H$10="x",Toimenpiteet!$E$88,0))/(1+$H$15)^DD$59</f>
        <v>192.22790304706953</v>
      </c>
      <c r="DE67" s="37">
        <f ca="1">IF(I$11="x",Toimenpiteet!$E$115,AD67*CE67/1000+(Satokasvi!$E$28-Satokasvi!$E$7)+IF(I$8="x",Toimenpiteet!$E$29,0)+IF(I$9="x",Toimenpiteet!$E$60,0)+IF(I$10="x",Toimenpiteet!$E$88,0))/(1+$H$15)^DE$59</f>
        <v>243.19270500121809</v>
      </c>
      <c r="DF67" s="37">
        <f ca="1">IF(J$11="x",Toimenpiteet!$E$115,AE67*CF67/1000+(Satokasvi!$E$28-Satokasvi!$E$7)+IF(J$8="x",Toimenpiteet!$E$29,0)+IF(J$9="x",Toimenpiteet!$E$60,0)+IF(J$10="x",Toimenpiteet!$E$88,0))/(1+$H$15)^DF$59</f>
        <v>-242.51253972858729</v>
      </c>
      <c r="DG67" s="37">
        <f ca="1">IF(K$11="x",Toimenpiteet!$E$115,AF67*CG67/1000+(Satokasvi!$E$28-Satokasvi!$E$7)+IF(K$8="x",Toimenpiteet!$E$29,0)+IF(K$9="x",Toimenpiteet!$E$60,0)+IF(K$10="x",Toimenpiteet!$E$88,0))/(1+$H$15)^DG$59</f>
        <v>85.684863947526821</v>
      </c>
      <c r="DH67" s="37">
        <f ca="1">IF(L$11="x",Toimenpiteet!$E$115,AG67*CH67/1000+(Satokasvi!$E$28-Satokasvi!$E$7)+IF(L$8="x",Toimenpiteet!$E$29,0)+IF(L$9="x",Toimenpiteet!$E$60,0)+IF(L$10="x",Toimenpiteet!$E$88,0))/(1+$H$15)^DH$59</f>
        <v>-228.59132786180348</v>
      </c>
      <c r="DI67" s="37">
        <f ca="1">IF(M$11="x",Toimenpiteet!$E$115,AH67*CI67/1000+(Satokasvi!$E$28-Satokasvi!$E$7)+IF(M$8="x",Toimenpiteet!$E$29,0)+IF(M$9="x",Toimenpiteet!$E$60,0)+IF(M$10="x",Toimenpiteet!$E$88,0))/(1+$H$15)^DI$59</f>
        <v>56.159904928368789</v>
      </c>
      <c r="DJ67" s="37">
        <f ca="1">IF(N$11="x",Toimenpiteet!$E$115,AI67*CJ67/1000+(Satokasvi!$E$28-Satokasvi!$E$7)+IF(N$8="x",Toimenpiteet!$E$29,0)+IF(N$9="x",Toimenpiteet!$E$60,0)+IF(N$10="x",Toimenpiteet!$E$88,0))/(1+$H$15)^DJ$59</f>
        <v>-215.46925050598875</v>
      </c>
      <c r="DK67" s="37">
        <f ca="1">IF(O$11="x",Toimenpiteet!$E$115,AJ67*CK67/1000+(Satokasvi!$E$28-Satokasvi!$E$7)+IF(O$8="x",Toimenpiteet!$E$29,0)+IF(O$9="x",Toimenpiteet!$E$60,0)+IF(O$10="x",Toimenpiteet!$E$88,0))/(1+$H$15)^DK$59</f>
        <v>193.26336510723098</v>
      </c>
      <c r="DL67" s="37">
        <f ca="1">IF(P$11="x",Toimenpiteet!$E$115,AK67*CL67/1000+(Satokasvi!$E$28-Satokasvi!$E$7)+IF(P$8="x",Toimenpiteet!$E$29,0)+IF(P$9="x",Toimenpiteet!$E$60,0)+IF(P$10="x",Toimenpiteet!$E$88,0))/(1+$H$15)^DL$59</f>
        <v>94.350659438487369</v>
      </c>
      <c r="DM67" s="37">
        <f ca="1">IF(Q$11="x",Toimenpiteet!$E$115,AL67*CM67/1000+(Satokasvi!$E$28-Satokasvi!$E$7)+IF(Q$8="x",Toimenpiteet!$E$29,0)+IF(Q$9="x",Toimenpiteet!$E$60,0)+IF(Q$10="x",Toimenpiteet!$E$88,0))/(1+$H$15)^DM$59</f>
        <v>265.61265583670706</v>
      </c>
      <c r="DN67" s="37">
        <f ca="1">IF(R$11="x",Toimenpiteet!$E$115,AM67*CN67/1000+(Satokasvi!$E$28-Satokasvi!$E$7)+IF(R$8="x",Toimenpiteet!$E$29,0)+IF(R$9="x",Toimenpiteet!$E$60,0)+IF(R$10="x",Toimenpiteet!$E$88,0))/(1+$H$15)^DN$59</f>
        <v>161.80865159513326</v>
      </c>
      <c r="DO67" s="37">
        <f ca="1">IF(S$11="x",Toimenpiteet!$E$115,AN67*CO67/1000+(Satokasvi!$E$28-Satokasvi!$E$7)+IF(S$8="x",Toimenpiteet!$E$29,0)+IF(S$9="x",Toimenpiteet!$E$60,0)+IF(S$10="x",Toimenpiteet!$E$88,0))/(1+$H$15)^DO$59</f>
        <v>183.56993060819292</v>
      </c>
      <c r="DP67" s="37">
        <f ca="1">IF(T$11="x",Toimenpiteet!$E$115,AO67*CP67/1000+(Satokasvi!$E$28-Satokasvi!$E$7)+IF(T$8="x",Toimenpiteet!$E$29,0)+IF(T$9="x",Toimenpiteet!$E$60,0)+IF(T$10="x",Toimenpiteet!$E$88,0))/(1+$H$15)^DP$59</f>
        <v>-180.45210509819213</v>
      </c>
      <c r="DQ67" s="37">
        <f ca="1">IF(U$11="x",Toimenpiteet!$E$115,AP67*CQ67/1000+(Satokasvi!$E$28-Satokasvi!$E$7)+IF(U$8="x",Toimenpiteet!$E$29,0)+IF(U$9="x",Toimenpiteet!$E$60,0)+IF(U$10="x",Toimenpiteet!$E$88,0))/(1+$H$15)^DQ$59</f>
        <v>-175.19621854193412</v>
      </c>
      <c r="DR67" s="37">
        <f ca="1">IF(V$11="x",Toimenpiteet!$E$115,AQ67*CR67/1000+(Satokasvi!$E$28-Satokasvi!$E$7)+IF(V$8="x",Toimenpiteet!$E$29,0)+IF(V$9="x",Toimenpiteet!$E$60,0)+IF(V$10="x",Toimenpiteet!$E$88,0))/(1+$H$15)^DR$59</f>
        <v>-170.09341606013018</v>
      </c>
      <c r="DS67" s="37">
        <f ca="1">IF(W$11="x",Toimenpiteet!$E$115,AR67*CS67/1000+(Satokasvi!$E$28-Satokasvi!$E$7)+IF(W$8="x",Toimenpiteet!$E$29,0)+IF(W$9="x",Toimenpiteet!$E$60,0)+IF(W$10="x",Toimenpiteet!$E$88,0))/(1+$H$15)^DS$59</f>
        <v>247.79219326649007</v>
      </c>
      <c r="DT67" s="37">
        <f ca="1">IF(X$11="x",Toimenpiteet!$E$115,AS67*CT67/1000+(Satokasvi!$E$28-Satokasvi!$E$7)+IF(X$8="x",Toimenpiteet!$E$29,0)+IF(X$9="x",Toimenpiteet!$E$60,0)+IF(X$10="x",Toimenpiteet!$E$88,0))/(1+$H$15)^DT$59</f>
        <v>-160.32935814886437</v>
      </c>
      <c r="DU67" s="37">
        <f ca="1">IF(Y$11="x",Toimenpiteet!$E$115,AT67*CU67/1000+(Satokasvi!$E$28-Satokasvi!$E$7)+IF(Y$8="x",Toimenpiteet!$E$29,0)+IF(Y$9="x",Toimenpiteet!$E$60,0)+IF(Y$10="x",Toimenpiteet!$E$88,0))/(1+$H$15)^DU$59</f>
        <v>87.408352862830654</v>
      </c>
      <c r="DV67" s="37">
        <f ca="1">IF(Z$11="x",Toimenpiteet!$E$115,AU67*CV67/1000+(Satokasvi!$E$28-Satokasvi!$E$7)+IF(Z$8="x",Toimenpiteet!$E$29,0)+IF(Z$9="x",Toimenpiteet!$E$60,0)+IF(Z$10="x",Toimenpiteet!$E$88,0))/(1+$H$15)^DV$59</f>
        <v>147.26931590413756</v>
      </c>
      <c r="DW67" s="37">
        <f ca="1">IF(AA$11="x",Toimenpiteet!$E$115,AV67*CW67/1000+(Satokasvi!$E$28-Satokasvi!$E$7)+IF(AA$8="x",Toimenpiteet!$E$29,0)+IF(AA$9="x",Toimenpiteet!$E$60,0)+IF(AA$10="x",Toimenpiteet!$E$88,0))/(1+$H$15)^DW$59</f>
        <v>199.07327888079132</v>
      </c>
      <c r="DX67" s="37">
        <f ca="1">IF(AB$11="x",Toimenpiteet!$E$115,AW67*CX67/1000+(Satokasvi!$E$28-Satokasvi!$E$7)+IF(AB$8="x",Toimenpiteet!$E$29,0)+IF(AB$9="x",Toimenpiteet!$E$60,0)+IF(AB$10="x",Toimenpiteet!$E$88,0))/(1+$H$15)^DX$59</f>
        <v>160.16054919622826</v>
      </c>
      <c r="DY67" s="37">
        <f ca="1">IF(AC$11="x",Toimenpiteet!$E$115,AX67*CY67/1000+(Satokasvi!$E$28-Satokasvi!$E$7)+IF(AC$8="x",Toimenpiteet!$E$29,0)+IF(AC$9="x",Toimenpiteet!$E$60,0)+IF(AC$10="x",Toimenpiteet!$E$88,0))/(1+$H$15)^DY$59</f>
        <v>127.47675476504418</v>
      </c>
      <c r="DZ67" s="37">
        <f ca="1">IF(AD$11="x",Toimenpiteet!$E$115,AY67*CZ67/1000+(Satokasvi!$E$28-Satokasvi!$E$7)+IF(AD$8="x",Toimenpiteet!$E$29,0)+IF(AD$9="x",Toimenpiteet!$E$60,0)+IF(AD$10="x",Toimenpiteet!$E$88,0))/(1+$H$15)^DZ$59</f>
        <v>264.21409904735708</v>
      </c>
      <c r="EA67" s="37">
        <f ca="1">IF(AE$11="x",Toimenpiteet!$E$115,AZ67*DA67/1000+(Satokasvi!$E$28-Satokasvi!$E$7)+IF(AE$8="x",Toimenpiteet!$E$29,0)+IF(AE$9="x",Toimenpiteet!$E$60,0)+IF(AE$10="x",Toimenpiteet!$E$88,0))/(1+$H$15)^EA$59</f>
        <v>125.40093964447506</v>
      </c>
      <c r="EB67" s="37">
        <f ca="1">IF(AF$11="x",Toimenpiteet!$E$115,BA67*DB67/1000+(Satokasvi!$E$28-Satokasvi!$E$7)+IF(AF$8="x",Toimenpiteet!$E$29,0)+IF(AF$9="x",Toimenpiteet!$E$60,0)+IF(AF$10="x",Toimenpiteet!$E$88,0))/(1+$H$15)^EB$59</f>
        <v>174.27720271433677</v>
      </c>
      <c r="ED67" s="37">
        <f ca="1">IF(H$11="x",Toimenpiteet!$E$115,BD67*CD67/1000+(Satokasvi!$E$28-Satokasvi!$E$7)+IF(H$8="x",Toimenpiteet!$E$29,0)+IF(H$9="x",Toimenpiteet!$E$60,0)+IF(H$10="x",Toimenpiteet!$E$88,0))/(1+$H$15)^ED$59</f>
        <v>282.12979433609507</v>
      </c>
      <c r="EE67" s="37">
        <f ca="1">IF(I$11="x",Toimenpiteet!$E$115,BE67*CE67/1000+(Satokasvi!$E$28-Satokasvi!$E$7)+IF(I$8="x",Toimenpiteet!$E$29,0)+IF(I$9="x",Toimenpiteet!$E$60,0)+IF(I$10="x",Toimenpiteet!$E$88,0))/(1+$H$15)^EE$59</f>
        <v>341.7888291855507</v>
      </c>
      <c r="EF67" s="37">
        <f ca="1">IF(J$11="x",Toimenpiteet!$E$115,BF67*CF67/1000+(Satokasvi!$E$28-Satokasvi!$E$7)+IF(J$8="x",Toimenpiteet!$E$29,0)+IF(J$9="x",Toimenpiteet!$E$60,0)+IF(J$10="x",Toimenpiteet!$E$88,0))/(1+$H$15)^EF$59</f>
        <v>391.26862831925541</v>
      </c>
      <c r="EG67" s="37">
        <f ca="1">IF(K$11="x",Toimenpiteet!$E$115,BG67*CG67/1000+(Satokasvi!$E$28-Satokasvi!$E$7)+IF(K$8="x",Toimenpiteet!$E$29,0)+IF(K$9="x",Toimenpiteet!$E$60,0)+IF(K$10="x",Toimenpiteet!$E$88,0))/(1+$H$15)^EG$59</f>
        <v>149.91165027656365</v>
      </c>
      <c r="EH67" s="37">
        <f ca="1">IF(L$11="x",Toimenpiteet!$E$115,BH67*CH67/1000+(Satokasvi!$E$28-Satokasvi!$E$7)+IF(L$8="x",Toimenpiteet!$E$29,0)+IF(L$9="x",Toimenpiteet!$E$60,0)+IF(L$10="x",Toimenpiteet!$E$88,0))/(1+$H$15)^EH$59</f>
        <v>-228.59132786180348</v>
      </c>
      <c r="EI67" s="37">
        <f ca="1">IF(M$11="x",Toimenpiteet!$E$115,BI67*CI67/1000+(Satokasvi!$E$28-Satokasvi!$E$7)+IF(M$8="x",Toimenpiteet!$E$29,0)+IF(M$9="x",Toimenpiteet!$E$60,0)+IF(M$10="x",Toimenpiteet!$E$88,0))/(1+$H$15)^EI$59</f>
        <v>111.77855151827625</v>
      </c>
      <c r="EJ67" s="37">
        <f ca="1">IF(N$11="x",Toimenpiteet!$E$115,BJ67*CJ67/1000+(Satokasvi!$E$28-Satokasvi!$E$7)+IF(N$8="x",Toimenpiteet!$E$29,0)+IF(N$9="x",Toimenpiteet!$E$60,0)+IF(N$10="x",Toimenpiteet!$E$88,0))/(1+$H$15)^EJ$59</f>
        <v>-215.46925050598875</v>
      </c>
      <c r="EK67" s="37">
        <f ca="1">IF(O$11="x",Toimenpiteet!$E$115,BK67*CK67/1000+(Satokasvi!$E$28-Satokasvi!$E$7)+IF(O$8="x",Toimenpiteet!$E$29,0)+IF(O$9="x",Toimenpiteet!$E$60,0)+IF(O$10="x",Toimenpiteet!$E$88,0))/(1+$H$15)^EK$59</f>
        <v>273.75472754731578</v>
      </c>
      <c r="EL67" s="37">
        <f ca="1">IF(P$11="x",Toimenpiteet!$E$115,BL67*CL67/1000+(Satokasvi!$E$28-Satokasvi!$E$7)+IF(P$8="x",Toimenpiteet!$E$29,0)+IF(P$9="x",Toimenpiteet!$E$60,0)+IF(P$10="x",Toimenpiteet!$E$88,0))/(1+$H$15)^EL$59</f>
        <v>153.84087814039702</v>
      </c>
      <c r="EM67" s="37">
        <f ca="1">IF(Q$11="x",Toimenpiteet!$E$115,BM67*CM67/1000+(Satokasvi!$E$28-Satokasvi!$E$7)+IF(Q$8="x",Toimenpiteet!$E$29,0)+IF(Q$9="x",Toimenpiteet!$E$60,0)+IF(Q$10="x",Toimenpiteet!$E$88,0))/(1+$H$15)^EM$59</f>
        <v>358.17216449357488</v>
      </c>
      <c r="EN67" s="37">
        <f ca="1">IF(R$11="x",Toimenpiteet!$E$115,BN67*CN67/1000+(Satokasvi!$E$28-Satokasvi!$E$7)+IF(R$8="x",Toimenpiteet!$E$29,0)+IF(R$9="x",Toimenpiteet!$E$60,0)+IF(R$10="x",Toimenpiteet!$E$88,0))/(1+$H$15)^EN$59</f>
        <v>232.45870957389431</v>
      </c>
      <c r="EO67" s="37">
        <f ca="1">IF(S$11="x",Toimenpiteet!$E$115,BO67*CO67/1000+(Satokasvi!$E$28-Satokasvi!$E$7)+IF(S$8="x",Toimenpiteet!$E$29,0)+IF(S$9="x",Toimenpiteet!$E$60,0)+IF(S$10="x",Toimenpiteet!$E$88,0))/(1+$H$15)^EO$59</f>
        <v>257.457050380059</v>
      </c>
      <c r="EP67" s="37">
        <f ca="1">IF(T$11="x",Toimenpiteet!$E$115,BP67*CP67/1000+(Satokasvi!$E$28-Satokasvi!$E$7)+IF(T$8="x",Toimenpiteet!$E$29,0)+IF(T$9="x",Toimenpiteet!$E$60,0)+IF(T$10="x",Toimenpiteet!$E$88,0))/(1+$H$15)^EP$59</f>
        <v>-180.45210509819213</v>
      </c>
      <c r="EQ67" s="37">
        <f ca="1">IF(U$11="x",Toimenpiteet!$E$115,BQ67*CQ67/1000+(Satokasvi!$E$28-Satokasvi!$E$7)+IF(U$8="x",Toimenpiteet!$E$29,0)+IF(U$9="x",Toimenpiteet!$E$60,0)+IF(U$10="x",Toimenpiteet!$E$88,0))/(1+$H$15)^EQ$59</f>
        <v>100.732821023536</v>
      </c>
      <c r="ER67" s="37">
        <f ca="1">IF(V$11="x",Toimenpiteet!$E$115,BR67*CR67/1000+(Satokasvi!$E$28-Satokasvi!$E$7)+IF(V$8="x",Toimenpiteet!$E$29,0)+IF(V$9="x",Toimenpiteet!$E$60,0)+IF(V$10="x",Toimenpiteet!$E$88,0))/(1+$H$15)^ER$59</f>
        <v>200.00028152803662</v>
      </c>
      <c r="ES67" s="37">
        <f ca="1">IF(W$11="x",Toimenpiteet!$E$115,BS67*CS67/1000+(Satokasvi!$E$28-Satokasvi!$E$7)+IF(W$8="x",Toimenpiteet!$E$29,0)+IF(W$9="x",Toimenpiteet!$E$60,0)+IF(W$10="x",Toimenpiteet!$E$88,0))/(1+$H$15)^ES$59</f>
        <v>330.37847969845416</v>
      </c>
      <c r="ET67" s="37">
        <f ca="1">IF(X$11="x",Toimenpiteet!$E$115,BT67*CT67/1000+(Satokasvi!$E$28-Satokasvi!$E$7)+IF(X$8="x",Toimenpiteet!$E$29,0)+IF(X$9="x",Toimenpiteet!$E$60,0)+IF(X$10="x",Toimenpiteet!$E$88,0))/(1+$H$15)^ET$59</f>
        <v>34.008207493954821</v>
      </c>
      <c r="EU67" s="37">
        <f ca="1">IF(Y$11="x",Toimenpiteet!$E$115,BU67*CU67/1000+(Satokasvi!$E$28-Satokasvi!$E$7)+IF(Y$8="x",Toimenpiteet!$E$29,0)+IF(Y$9="x",Toimenpiteet!$E$60,0)+IF(Y$10="x",Toimenpiteet!$E$88,0))/(1+$H$15)^EU$59</f>
        <v>136.02193763905976</v>
      </c>
      <c r="EV67" s="37">
        <f ca="1">IF(Z$11="x",Toimenpiteet!$E$115,BV67*CV67/1000+(Satokasvi!$E$28-Satokasvi!$E$7)+IF(Z$8="x",Toimenpiteet!$E$29,0)+IF(Z$9="x",Toimenpiteet!$E$60,0)+IF(Z$10="x",Toimenpiteet!$E$88,0))/(1+$H$15)^EV$59</f>
        <v>206.94833850599707</v>
      </c>
      <c r="EW67" s="37">
        <f ca="1">IF(AA$11="x",Toimenpiteet!$E$115,BW67*CW67/1000+(Satokasvi!$E$28-Satokasvi!$E$7)+IF(AA$8="x",Toimenpiteet!$E$29,0)+IF(AA$9="x",Toimenpiteet!$E$60,0)+IF(AA$10="x",Toimenpiteet!$E$88,0))/(1+$H$15)^EW$59</f>
        <v>268.23274962882533</v>
      </c>
      <c r="EX67" s="37">
        <f ca="1">IF(AB$11="x",Toimenpiteet!$E$115,BX67*CX67/1000+(Satokasvi!$E$28-Satokasvi!$E$7)+IF(AB$8="x",Toimenpiteet!$E$29,0)+IF(AB$9="x",Toimenpiteet!$E$60,0)+IF(AB$10="x",Toimenpiteet!$E$88,0))/(1+$H$15)^EX$59</f>
        <v>220.68277065865431</v>
      </c>
      <c r="EY67" s="37">
        <f ca="1">IF(AC$11="x",Toimenpiteet!$E$115,BY67*CY67/1000+(Satokasvi!$E$28-Satokasvi!$E$7)+IF(AC$8="x",Toimenpiteet!$E$29,0)+IF(AC$9="x",Toimenpiteet!$E$60,0)+IF(AC$10="x",Toimenpiteet!$E$88,0))/(1+$H$15)^EY$59</f>
        <v>180.63240826483002</v>
      </c>
      <c r="EZ67" s="37">
        <f ca="1">IF(AD$11="x",Toimenpiteet!$E$115,BZ67*CZ67/1000+(Satokasvi!$E$28-Satokasvi!$E$7)+IF(AD$8="x",Toimenpiteet!$E$29,0)+IF(AD$9="x",Toimenpiteet!$E$60,0)+IF(AD$10="x",Toimenpiteet!$E$88,0))/(1+$H$15)^EZ$59</f>
        <v>343.91158152360231</v>
      </c>
      <c r="FA67" s="37">
        <f ca="1">IF(AE$11="x",Toimenpiteet!$E$115,CA67*DA67/1000+(Satokasvi!$E$28-Satokasvi!$E$7)+IF(AE$8="x",Toimenpiteet!$E$29,0)+IF(AE$9="x",Toimenpiteet!$E$60,0)+IF(AE$10="x",Toimenpiteet!$E$88,0))/(1+$H$15)^FA$59</f>
        <v>176.55361559936406</v>
      </c>
      <c r="FB67" s="37">
        <f ca="1">IF(AF$11="x",Toimenpiteet!$E$115,CB67*DB67/1000+(Satokasvi!$E$28-Satokasvi!$E$7)+IF(AF$8="x",Toimenpiteet!$E$29,0)+IF(AF$9="x",Toimenpiteet!$E$60,0)+IF(AF$10="x",Toimenpiteet!$E$88,0))/(1+$H$15)^FB$59</f>
        <v>234.44573842807205</v>
      </c>
      <c r="FD67" s="37">
        <f t="shared" ca="1" si="15"/>
        <v>192.22790304706953</v>
      </c>
      <c r="FE67" s="37">
        <f t="shared" ca="1" si="18"/>
        <v>435.42060804828759</v>
      </c>
      <c r="FF67" s="37">
        <f t="shared" ca="1" si="10"/>
        <v>192.90806831970031</v>
      </c>
      <c r="FG67" s="37">
        <f t="shared" ca="1" si="10"/>
        <v>278.59293226722713</v>
      </c>
      <c r="FH67" s="37">
        <f t="shared" ca="1" si="10"/>
        <v>50.001604405423649</v>
      </c>
      <c r="FI67" s="37">
        <f t="shared" ca="1" si="10"/>
        <v>106.16150933379244</v>
      </c>
      <c r="FJ67" s="37">
        <f t="shared" ca="1" si="10"/>
        <v>-109.30774117219632</v>
      </c>
      <c r="FK67" s="37">
        <f t="shared" ca="1" si="10"/>
        <v>83.955623935034666</v>
      </c>
      <c r="FL67" s="37">
        <f t="shared" ca="1" si="10"/>
        <v>178.30628337352204</v>
      </c>
      <c r="FM67" s="37">
        <f t="shared" ca="1" si="10"/>
        <v>443.9189392102291</v>
      </c>
      <c r="FN67" s="37">
        <f t="shared" ca="1" si="10"/>
        <v>605.7275908053623</v>
      </c>
      <c r="FO67" s="37">
        <f t="shared" ca="1" si="10"/>
        <v>789.29752141355516</v>
      </c>
      <c r="FP67" s="37">
        <f t="shared" ca="1" si="10"/>
        <v>608.84541631536308</v>
      </c>
      <c r="FQ67" s="37">
        <f t="shared" ca="1" si="10"/>
        <v>433.64919777342897</v>
      </c>
      <c r="FR67" s="37">
        <f t="shared" ca="1" si="10"/>
        <v>263.55578171329876</v>
      </c>
      <c r="FS67" s="37">
        <f t="shared" ca="1" si="10"/>
        <v>511.34797497978883</v>
      </c>
      <c r="FT67" s="37">
        <f t="shared" ca="1" si="10"/>
        <v>351.01861683092443</v>
      </c>
      <c r="FU67" s="37">
        <f t="shared" ca="1" si="10"/>
        <v>438.4269696937551</v>
      </c>
      <c r="FV67" s="37">
        <f t="shared" ca="1" si="10"/>
        <v>585.69628559789271</v>
      </c>
      <c r="FW67" s="37">
        <f t="shared" ca="1" si="10"/>
        <v>784.76956447868406</v>
      </c>
      <c r="FX67" s="37">
        <f t="shared" ca="1" si="10"/>
        <v>944.93011367491226</v>
      </c>
      <c r="FY67" s="37">
        <f t="shared" ca="1" si="10"/>
        <v>1072.4068684399565</v>
      </c>
      <c r="FZ67" s="37">
        <f t="shared" ca="1" si="10"/>
        <v>1336.6209674873135</v>
      </c>
      <c r="GA67" s="37">
        <f t="shared" ca="1" si="10"/>
        <v>1462.0219071317886</v>
      </c>
      <c r="GB67" s="37">
        <f t="shared" ca="1" si="10"/>
        <v>1636.2991098461252</v>
      </c>
      <c r="GC67" s="37"/>
      <c r="GD67" s="37">
        <f t="shared" ca="1" si="16"/>
        <v>282.12979433609507</v>
      </c>
      <c r="GE67" s="37">
        <f t="shared" ca="1" si="17"/>
        <v>623.91862352164571</v>
      </c>
      <c r="GF67" s="37">
        <f t="shared" ca="1" si="11"/>
        <v>1015.1872518409011</v>
      </c>
      <c r="GG67" s="37">
        <f t="shared" ca="1" si="11"/>
        <v>1165.0989021174648</v>
      </c>
      <c r="GH67" s="37">
        <f t="shared" ca="1" si="11"/>
        <v>936.50757425566132</v>
      </c>
      <c r="GI67" s="37">
        <f t="shared" ca="1" si="11"/>
        <v>1048.2861257739376</v>
      </c>
      <c r="GJ67" s="37">
        <f t="shared" ca="1" si="11"/>
        <v>832.81687526794883</v>
      </c>
      <c r="GK67" s="37">
        <f t="shared" ca="1" si="11"/>
        <v>1106.5716028152647</v>
      </c>
      <c r="GL67" s="37">
        <f t="shared" ca="1" si="11"/>
        <v>1260.4124809556617</v>
      </c>
      <c r="GM67" s="37">
        <f t="shared" ca="1" si="11"/>
        <v>1618.5846454492366</v>
      </c>
      <c r="GN67" s="37">
        <f t="shared" ca="1" si="11"/>
        <v>1851.043355023131</v>
      </c>
      <c r="GO67" s="37">
        <f t="shared" ca="1" si="11"/>
        <v>2108.5004054031901</v>
      </c>
      <c r="GP67" s="37">
        <f t="shared" ca="1" si="11"/>
        <v>1928.0483003049981</v>
      </c>
      <c r="GQ67" s="37">
        <f t="shared" ca="1" si="11"/>
        <v>2028.781121328534</v>
      </c>
      <c r="GR67" s="37">
        <f t="shared" ca="1" si="11"/>
        <v>2228.7814028565708</v>
      </c>
      <c r="GS67" s="37">
        <f t="shared" ca="1" si="11"/>
        <v>2559.159882555025</v>
      </c>
      <c r="GT67" s="37">
        <f t="shared" ca="1" si="11"/>
        <v>2593.1680900489796</v>
      </c>
      <c r="GU67" s="37">
        <f t="shared" ca="1" si="11"/>
        <v>2729.1900276880392</v>
      </c>
      <c r="GV67" s="37">
        <f t="shared" ca="1" si="12"/>
        <v>2936.1383661940363</v>
      </c>
      <c r="GW67" s="37">
        <f t="shared" ca="1" si="12"/>
        <v>3204.3711158228616</v>
      </c>
      <c r="GX67" s="37">
        <f t="shared" ca="1" si="12"/>
        <v>3425.0538864815157</v>
      </c>
      <c r="GY67" s="37">
        <f t="shared" ca="1" si="12"/>
        <v>3605.686294746346</v>
      </c>
      <c r="GZ67" s="37">
        <f t="shared" ca="1" si="12"/>
        <v>3949.5978762699483</v>
      </c>
      <c r="HA67" s="37">
        <f t="shared" ca="1" si="12"/>
        <v>4126.1514918693119</v>
      </c>
      <c r="HB67" s="37">
        <f t="shared" ca="1" si="12"/>
        <v>4360.5972302973842</v>
      </c>
      <c r="HC67" s="37"/>
      <c r="HD67" s="37">
        <f t="shared" si="13"/>
        <v>1500.1</v>
      </c>
      <c r="HE67" s="37">
        <f ca="1">SUM($GD67:GD67)-$HD67-SUM($FD67:FD67)</f>
        <v>-1410.1981087109743</v>
      </c>
      <c r="HF67" s="37">
        <f ca="1">SUM($GD67:GE67)-$HD67-SUM($FD67:FE67)</f>
        <v>-1221.7000932376163</v>
      </c>
      <c r="HG67" s="37">
        <f ca="1">SUM($GD67:GF67)-$HD67-SUM($FD67:FF67)</f>
        <v>-399.42090971641539</v>
      </c>
      <c r="HH67" s="37">
        <f ca="1">SUM($GD67:GG67)-$HD67-SUM($FD67:FG67)</f>
        <v>487.08506013382225</v>
      </c>
      <c r="HI67" s="37">
        <f ca="1">SUM($GD67:GH67)-$HD67-SUM($FD67:FH67)</f>
        <v>1373.59102998406</v>
      </c>
      <c r="HJ67" s="37">
        <f ca="1">SUM($GD67:GI67)-$HD67-SUM($FD67:FI67)</f>
        <v>2315.7156464242053</v>
      </c>
      <c r="HK67" s="37">
        <f ca="1">SUM($GD67:GJ67)-$HD67-SUM($FD67:FJ67)</f>
        <v>3257.8402628643498</v>
      </c>
      <c r="HL67" s="37">
        <f ca="1">SUM($GD67:GK67)-$HD67-SUM($FD67:FK67)</f>
        <v>4280.4562417445804</v>
      </c>
      <c r="HM67" s="37">
        <f ca="1">SUM($GD67:GL67)-$HD67-SUM($FD67:FL67)</f>
        <v>5362.5624393267199</v>
      </c>
      <c r="HN67" s="37">
        <f ca="1">SUM($GD67:GM67)-$HD67-SUM($FD67:FM67)</f>
        <v>6537.2281455657276</v>
      </c>
      <c r="HO67" s="37">
        <f ca="1">SUM($GD67:GN67)-$HD67-SUM($FD67:FN67)</f>
        <v>7782.5439097834969</v>
      </c>
      <c r="HP67" s="37">
        <f ca="1">SUM($GD67:GO67)-$HD67-SUM($FD67:FO67)</f>
        <v>9101.7467937731326</v>
      </c>
      <c r="HQ67" s="37">
        <f ca="1">SUM($GD67:GP67)-$HD67-SUM($FD67:FP67)</f>
        <v>10420.949677762768</v>
      </c>
      <c r="HR67" s="37">
        <f ca="1">SUM($GD67:GQ67)-$HD67-SUM($FD67:FQ67)</f>
        <v>12016.081601317874</v>
      </c>
      <c r="HS67" s="37">
        <f ca="1">SUM($GD67:GR67)-$HD67-SUM($FD67:FR67)</f>
        <v>13981.307222461146</v>
      </c>
      <c r="HT67" s="37">
        <f ca="1">SUM($GD67:GS67)-$HD67-SUM($FD67:FS67)</f>
        <v>16029.119130036383</v>
      </c>
      <c r="HU67" s="37">
        <f ca="1">SUM($GD67:GT67)-$HD67-SUM($FD67:FT67)</f>
        <v>18271.268603254437</v>
      </c>
      <c r="HV67" s="37">
        <f ca="1">SUM($GD67:GU67)-$HD67-SUM($FD67:FU67)</f>
        <v>20562.031661248722</v>
      </c>
      <c r="HW67" s="37">
        <f ca="1">SUM($GD67:GV67)-$HD67-SUM($FD67:FV67)</f>
        <v>22912.473741844864</v>
      </c>
      <c r="HX67" s="37">
        <f ca="1">SUM($GD67:GW67)-$HD67-SUM($FD67:FW67)</f>
        <v>25332.075293189046</v>
      </c>
      <c r="HY67" s="37">
        <f ca="1">SUM($GD67:GX67)-$HD67-SUM($FD67:FX67)</f>
        <v>27812.19906599565</v>
      </c>
      <c r="HZ67" s="37">
        <f ca="1">SUM($GD67:GY67)-$HD67-SUM($FD67:FY67)</f>
        <v>30345.478492302034</v>
      </c>
      <c r="IA67" s="37">
        <f ca="1">SUM($GD67:GZ67)-$HD67-SUM($FD67:FZ67)</f>
        <v>32958.45540108467</v>
      </c>
      <c r="IB67" s="37">
        <f ca="1">SUM($GD67:HA67)-$HD67-SUM($FD67:GA67)</f>
        <v>35622.584985822192</v>
      </c>
      <c r="IC67" s="37">
        <f ca="1">SUM($GD67:HB67)-$HD67-SUM($FD67:GB67)</f>
        <v>38346.883106273453</v>
      </c>
    </row>
    <row r="68" spans="2:237" x14ac:dyDescent="0.35">
      <c r="B68" s="37">
        <f t="shared" ca="1" si="14"/>
        <v>0.98649159127623776</v>
      </c>
      <c r="C68" s="37">
        <f t="shared" ca="1" si="8"/>
        <v>0.19780490564988673</v>
      </c>
      <c r="D68" s="37">
        <f t="shared" ca="1" si="8"/>
        <v>0.90199085422202152</v>
      </c>
      <c r="E68" s="37">
        <f t="shared" ca="1" si="8"/>
        <v>0.53572951630318244</v>
      </c>
      <c r="F68" s="37">
        <f t="shared" ca="1" si="8"/>
        <v>0.42476689360497111</v>
      </c>
      <c r="G68" s="37">
        <f t="shared" ca="1" si="8"/>
        <v>0.73201237754227466</v>
      </c>
      <c r="H68" s="37">
        <f t="shared" ca="1" si="8"/>
        <v>0.23432006505891023</v>
      </c>
      <c r="I68" s="37">
        <f t="shared" ca="1" si="8"/>
        <v>0.19916905183525468</v>
      </c>
      <c r="J68" s="37">
        <f t="shared" ca="1" si="8"/>
        <v>0.35947062318575318</v>
      </c>
      <c r="K68" s="37">
        <f t="shared" ca="1" si="8"/>
        <v>0.77741730201212889</v>
      </c>
      <c r="L68" s="37">
        <f t="shared" ca="1" si="8"/>
        <v>0.89103779684264817</v>
      </c>
      <c r="M68" s="37">
        <f t="shared" ca="1" si="8"/>
        <v>0.97183290654776255</v>
      </c>
      <c r="N68" s="37">
        <f t="shared" ca="1" si="8"/>
        <v>6.6449775769178543E-2</v>
      </c>
      <c r="O68" s="37">
        <f t="shared" ca="1" si="8"/>
        <v>2.7034328232779403E-2</v>
      </c>
      <c r="P68" s="37">
        <f t="shared" ca="1" si="8"/>
        <v>0.19351025790072385</v>
      </c>
      <c r="Q68" s="37">
        <f t="shared" ca="1" si="8"/>
        <v>0.52883606608992884</v>
      </c>
      <c r="R68" s="37">
        <f t="shared" ca="1" si="8"/>
        <v>0.21307349914506613</v>
      </c>
      <c r="S68" s="37">
        <f t="shared" ca="1" si="8"/>
        <v>0.53010063688509768</v>
      </c>
      <c r="T68" s="37">
        <f t="shared" ca="1" si="9"/>
        <v>0.27486933645435185</v>
      </c>
      <c r="U68" s="37">
        <f t="shared" ca="1" si="9"/>
        <v>5.4980843887172615E-2</v>
      </c>
      <c r="V68" s="37">
        <f t="shared" ca="1" si="9"/>
        <v>0.61970578278475508</v>
      </c>
      <c r="W68" s="37">
        <f t="shared" ca="1" si="9"/>
        <v>0.54600297617991611</v>
      </c>
      <c r="X68" s="37">
        <f t="shared" ca="1" si="9"/>
        <v>0.401687486688453</v>
      </c>
      <c r="Y68" s="37">
        <f t="shared" ca="1" si="9"/>
        <v>0.98209722298636704</v>
      </c>
      <c r="Z68" s="37">
        <f t="shared" ca="1" si="9"/>
        <v>0.81669347617357568</v>
      </c>
      <c r="AC68" s="35">
        <f ca="1">IF(H$11="x",0,_xlfn.NORM.INV(B68,Satokasvi!$H$8,Satokasvi!$I$8)*IF(H$8="x",1+Toimenpiteet!$C$7,1)*IF(H$9="x",1+Toimenpiteet!$C$34,1)*(1+H$30)*_xlfn.BINOM.INV(1,(1-(Satokasvi!$H$15*(1+H$43))),B68))</f>
        <v>3052.8186850696411</v>
      </c>
      <c r="AD68" s="35">
        <f ca="1">IF(I$11="x",0,_xlfn.NORM.INV(C68,Satokasvi!$H$8,Satokasvi!$I$8)*IF(I$8="x",1+Toimenpiteet!$C$7,1)*IF(I$9="x",1+Toimenpiteet!$C$34,1)*(1+I$30)*_xlfn.BINOM.INV(1,(1-(Satokasvi!$H$15*(1+I$43))),C68))</f>
        <v>0</v>
      </c>
      <c r="AE68" s="35">
        <f ca="1">IF(J$11="x",0,_xlfn.NORM.INV(D68,Satokasvi!$H$8,Satokasvi!$I$8)*IF(J$8="x",1+Toimenpiteet!$C$7,1)*IF(J$9="x",1+Toimenpiteet!$C$34,1)*(1+J$30)*_xlfn.BINOM.INV(1,(1-(Satokasvi!$H$15*(1+J$43))),D68))</f>
        <v>2823.2447722202905</v>
      </c>
      <c r="AF68" s="35">
        <f ca="1">IF(K$11="x",0,_xlfn.NORM.INV(E68,Satokasvi!$H$8,Satokasvi!$I$8)*IF(K$8="x",1+Toimenpiteet!$C$7,1)*IF(K$9="x",1+Toimenpiteet!$C$34,1)*(1+K$30)*_xlfn.BINOM.INV(1,(1-(Satokasvi!$H$15*(1+K$43))),E68))</f>
        <v>2522.4201705667761</v>
      </c>
      <c r="AG68" s="35">
        <f ca="1">IF(L$11="x",0,_xlfn.NORM.INV(F68,Satokasvi!$H$8,Satokasvi!$I$8)*IF(L$8="x",1+Toimenpiteet!$C$7,1)*IF(L$9="x",1+Toimenpiteet!$C$34,1)*(1+L$30)*_xlfn.BINOM.INV(1,(1-(Satokasvi!$H$15*(1+L$43))),F68))</f>
        <v>2452.5716714970631</v>
      </c>
      <c r="AH68" s="35">
        <f ca="1">IF(M$11="x",0,_xlfn.NORM.INV(G68,Satokasvi!$H$8,Satokasvi!$I$8)*IF(M$8="x",1+Toimenpiteet!$C$7,1)*IF(M$9="x",1+Toimenpiteet!$C$34,1)*(1+M$30)*_xlfn.BINOM.INV(1,(1-(Satokasvi!$H$15*(1+M$43))),G68))</f>
        <v>2654.7276538577421</v>
      </c>
      <c r="AI68" s="35">
        <f ca="1">IF(N$11="x",0,_xlfn.NORM.INV(H68,Satokasvi!$H$8,Satokasvi!$I$8)*IF(N$8="x",1+Toimenpiteet!$C$7,1)*IF(N$9="x",1+Toimenpiteet!$C$34,1)*(1+N$30)*_xlfn.BINOM.INV(1,(1-(Satokasvi!$H$15*(1+N$43))),H68))</f>
        <v>0</v>
      </c>
      <c r="AJ68" s="35">
        <f ca="1">IF(O$11="x",0,_xlfn.NORM.INV(I68,Satokasvi!$H$8,Satokasvi!$I$8)*IF(O$8="x",1+Toimenpiteet!$C$7,1)*IF(O$9="x",1+Toimenpiteet!$C$34,1)*(1+O$30)*_xlfn.BINOM.INV(1,(1-(Satokasvi!$H$15*(1+O$43))),I68))</f>
        <v>0</v>
      </c>
      <c r="AK68" s="35">
        <f ca="1">IF(P$11="x",0,_xlfn.NORM.INV(J68,Satokasvi!$H$8,Satokasvi!$I$8)*IF(P$8="x",1+Toimenpiteet!$C$7,1)*IF(P$9="x",1+Toimenpiteet!$C$34,1)*(1+P$30)*_xlfn.BINOM.INV(1,(1-(Satokasvi!$H$15*(1+P$43))),J68))</f>
        <v>2410.031461622953</v>
      </c>
      <c r="AL68" s="35">
        <f ca="1">IF(Q$11="x",0,_xlfn.NORM.INV(K68,Satokasvi!$H$8,Satokasvi!$I$8)*IF(Q$8="x",1+Toimenpiteet!$C$7,1)*IF(Q$9="x",1+Toimenpiteet!$C$34,1)*(1+Q$30)*_xlfn.BINOM.INV(1,(1-(Satokasvi!$H$15*(1+Q$43))),K68))</f>
        <v>2690.8749439567309</v>
      </c>
      <c r="AM68" s="35">
        <f ca="1">IF(R$11="x",0,_xlfn.NORM.INV(L68,Satokasvi!$H$8,Satokasvi!$I$8)*IF(R$8="x",1+Toimenpiteet!$C$7,1)*IF(R$9="x",1+Toimenpiteet!$C$34,1)*(1+R$30)*_xlfn.BINOM.INV(1,(1-(Satokasvi!$H$15*(1+R$43))),L68))</f>
        <v>2808.0165164024311</v>
      </c>
      <c r="AN68" s="35">
        <f ca="1">IF(S$11="x",0,_xlfn.NORM.INV(M68,Satokasvi!$H$8,Satokasvi!$I$8)*IF(S$8="x",1+Toimenpiteet!$C$7,1)*IF(S$9="x",1+Toimenpiteet!$C$34,1)*(1+S$30)*_xlfn.BINOM.INV(1,(1-(Satokasvi!$H$15*(1+S$43))),M68))</f>
        <v>2977.1103565576109</v>
      </c>
      <c r="AO68" s="35">
        <f ca="1">IF(T$11="x",0,_xlfn.NORM.INV(N68,Satokasvi!$H$8,Satokasvi!$I$8)*IF(T$8="x",1+Toimenpiteet!$C$7,1)*IF(T$9="x",1+Toimenpiteet!$C$34,1)*(1+T$30)*_xlfn.BINOM.INV(1,(1-(Satokasvi!$H$15*(1+T$43))),N68))</f>
        <v>0</v>
      </c>
      <c r="AP68" s="35">
        <f ca="1">IF(U$11="x",0,_xlfn.NORM.INV(O68,Satokasvi!$H$8,Satokasvi!$I$8)*IF(U$8="x",1+Toimenpiteet!$C$7,1)*IF(U$9="x",1+Toimenpiteet!$C$34,1)*(1+U$30)*_xlfn.BINOM.INV(1,(1-(Satokasvi!$H$15*(1+U$43))),O68))</f>
        <v>0</v>
      </c>
      <c r="AQ68" s="35">
        <f ca="1">IF(V$11="x",0,_xlfn.NORM.INV(P68,Satokasvi!$H$8,Satokasvi!$I$8)*IF(V$8="x",1+Toimenpiteet!$C$7,1)*IF(V$9="x",1+Toimenpiteet!$C$34,1)*(1+V$30)*_xlfn.BINOM.INV(1,(1-(Satokasvi!$H$15*(1+V$43))),P68))</f>
        <v>0</v>
      </c>
      <c r="AR68" s="35">
        <f ca="1">IF(W$11="x",0,_xlfn.NORM.INV(Q68,Satokasvi!$H$8,Satokasvi!$I$8)*IF(W$8="x",1+Toimenpiteet!$C$7,1)*IF(W$9="x",1+Toimenpiteet!$C$34,1)*(1+W$30)*_xlfn.BINOM.INV(1,(1-(Satokasvi!$H$15*(1+W$43))),Q68))</f>
        <v>2518.0860884803019</v>
      </c>
      <c r="AS68" s="35">
        <f ca="1">IF(X$11="x",0,_xlfn.NORM.INV(R68,Satokasvi!$H$8,Satokasvi!$I$8)*IF(X$8="x",1+Toimenpiteet!$C$7,1)*IF(X$9="x",1+Toimenpiteet!$C$34,1)*(1+X$30)*_xlfn.BINOM.INV(1,(1-(Satokasvi!$H$15*(1+X$43))),R68))</f>
        <v>0</v>
      </c>
      <c r="AT68" s="35">
        <f ca="1">IF(Y$11="x",0,_xlfn.NORM.INV(S68,Satokasvi!$H$8,Satokasvi!$I$8)*IF(Y$8="x",1+Toimenpiteet!$C$7,1)*IF(Y$9="x",1+Toimenpiteet!$C$34,1)*(1+Y$30)*_xlfn.BINOM.INV(1,(1-(Satokasvi!$H$15*(1+Y$43))),S68))</f>
        <v>2518.8807098449524</v>
      </c>
      <c r="AU68" s="35">
        <f ca="1">IF(Z$11="x",0,_xlfn.NORM.INV(T68,Satokasvi!$H$8,Satokasvi!$I$8)*IF(Z$8="x",1+Toimenpiteet!$C$7,1)*IF(Z$9="x",1+Toimenpiteet!$C$34,1)*(1+Z$30)*_xlfn.BINOM.INV(1,(1-(Satokasvi!$H$15*(1+Z$43))),T68))</f>
        <v>2350.4620588018452</v>
      </c>
      <c r="AV68" s="35">
        <f ca="1">IF(AA$11="x",0,_xlfn.NORM.INV(U68,Satokasvi!$H$8,Satokasvi!$I$8)*IF(AA$8="x",1+Toimenpiteet!$C$7,1)*IF(AA$9="x",1+Toimenpiteet!$C$34,1)*(1+AA$30)*_xlfn.BINOM.INV(1,(1-(Satokasvi!$H$15*(1+AA$43))),U68))</f>
        <v>0</v>
      </c>
      <c r="AW68" s="35">
        <f ca="1">IF(AB$11="x",0,_xlfn.NORM.INV(V68,Satokasvi!$H$8,Satokasvi!$I$8)*IF(AB$8="x",1+Toimenpiteet!$C$7,1)*IF(AB$9="x",1+Toimenpiteet!$C$34,1)*(1+AB$30)*_xlfn.BINOM.INV(1,(1-(Satokasvi!$H$15*(1+AB$43))),V68))</f>
        <v>2576.1770399271445</v>
      </c>
      <c r="AX68" s="35">
        <f ca="1">IF(AC$11="x",0,_xlfn.NORM.INV(W68,Satokasvi!$H$8,Satokasvi!$I$8)*IF(AC$8="x",1+Toimenpiteet!$C$7,1)*IF(AC$9="x",1+Toimenpiteet!$C$34,1)*(1+AC$30)*_xlfn.BINOM.INV(1,(1-(Satokasvi!$H$15*(1+AC$43))),W68))</f>
        <v>2528.8922768163625</v>
      </c>
      <c r="AY68" s="35">
        <f ca="1">IF(AD$11="x",0,_xlfn.NORM.INV(X68,Satokasvi!$H$8,Satokasvi!$I$8)*IF(AD$8="x",1+Toimenpiteet!$C$7,1)*IF(AD$9="x",1+Toimenpiteet!$C$34,1)*(1+AD$30)*_xlfn.BINOM.INV(1,(1-(Satokasvi!$H$15*(1+AD$43))),X68))</f>
        <v>2437.7545867468439</v>
      </c>
      <c r="AZ68" s="35">
        <f ca="1">IF(AE$11="x",0,_xlfn.NORM.INV(Y68,Satokasvi!$H$8,Satokasvi!$I$8)*IF(AE$8="x",1+Toimenpiteet!$C$7,1)*IF(AE$9="x",1+Toimenpiteet!$C$34,1)*(1+AE$30)*_xlfn.BINOM.INV(1,(1-(Satokasvi!$H$15*(1+AE$43))),Y68))</f>
        <v>3024.7821836986041</v>
      </c>
      <c r="BA68" s="35">
        <f ca="1">IF(AF$11="x",0,_xlfn.NORM.INV(Z68,Satokasvi!$H$8,Satokasvi!$I$8)*IF(AF$8="x",1+Toimenpiteet!$C$7,1)*IF(AF$9="x",1+Toimenpiteet!$C$34,1)*(1+AF$30)*_xlfn.BINOM.INV(1,(1-(Satokasvi!$H$15*(1+AF$43))),Z68))</f>
        <v>2725.7089500629072</v>
      </c>
      <c r="BD68" s="35">
        <f ca="1">IF(H$11="x",0,_xlfn.NORM.INV(B68,Satokasvi!$H$8,Satokasvi!$I$8)*IF(COUNTIF($H$12:H$12,"x")&gt;0,(1+$C$6),1)*IF(COUNTIF($H$13:H$13,"x")&gt;0,(1+$C$30),1)*IF(H$8="x",(1+Toimenpiteet!$C$7),1)*IF(H$9="x",(1+Toimenpiteet!$C$34),1)*(1+H$30)*_xlfn.BINOM.INV(1,(1-(Satokasvi!$H$15*(1+H$44))),B68))</f>
        <v>3663.3824220835691</v>
      </c>
      <c r="BE68" s="35">
        <f ca="1">IF(I$11="x",0,_xlfn.NORM.INV(C68,Satokasvi!$H$8,Satokasvi!$I$8)*IF(COUNTIF($H$12:I$12,"x")&gt;0,(1+$C$6),1)*IF(COUNTIF($H$13:I$13,"x")&gt;0,(1+$C$30),1)*IF(I$8="x",(1+Toimenpiteet!$C$7),1)*IF(I$9="x",(1+Toimenpiteet!$C$34),1)*(1+I$30)*_xlfn.BINOM.INV(1,(1-(Satokasvi!$H$15*(1+I$44))),C68))</f>
        <v>2745.1536035561203</v>
      </c>
      <c r="BF68" s="35">
        <f ca="1">IF(J$11="x",0,_xlfn.NORM.INV(D68,Satokasvi!$H$8,Satokasvi!$I$8)*IF(COUNTIF($H$12:J$12,"x")&gt;0,(1+$C$6),1)*IF(COUNTIF($H$13:J$13,"x")&gt;0,(1+$C$30),1)*IF(J$8="x",(1+Toimenpiteet!$C$7),1)*IF(J$9="x",(1+Toimenpiteet!$C$34),1)*(1+J$30)*_xlfn.BINOM.INV(1,(1-(Satokasvi!$H$15*(1+J$44))),D68))</f>
        <v>3387.8937266643484</v>
      </c>
      <c r="BG68" s="35">
        <f ca="1">IF(K$11="x",0,_xlfn.NORM.INV(E68,Satokasvi!$H$8,Satokasvi!$I$8)*IF(COUNTIF($H$12:K$12,"x")&gt;0,(1+$C$6),1)*IF(COUNTIF($H$13:K$13,"x")&gt;0,(1+$C$30),1)*IF(K$8="x",(1+Toimenpiteet!$C$7),1)*IF(K$9="x",(1+Toimenpiteet!$C$34),1)*(1+K$30)*_xlfn.BINOM.INV(1,(1-(Satokasvi!$H$15*(1+K$44))),E68))</f>
        <v>3026.904204680131</v>
      </c>
      <c r="BH68" s="35">
        <f ca="1">IF(L$11="x",0,_xlfn.NORM.INV(F68,Satokasvi!$H$8,Satokasvi!$I$8)*IF(COUNTIF($H$12:L$12,"x")&gt;0,(1+$C$6),1)*IF(COUNTIF($H$13:L$13,"x")&gt;0,(1+$C$30),1)*IF(L$8="x",(1+Toimenpiteet!$C$7),1)*IF(L$9="x",(1+Toimenpiteet!$C$34),1)*(1+L$30)*_xlfn.BINOM.INV(1,(1-(Satokasvi!$H$15*(1+L$44))),F68))</f>
        <v>2943.0860057964755</v>
      </c>
      <c r="BI68" s="35">
        <f ca="1">IF(M$11="x",0,_xlfn.NORM.INV(G68,Satokasvi!$H$8,Satokasvi!$I$8)*IF(COUNTIF($H$12:M$12,"x")&gt;0,(1+$C$6),1)*IF(COUNTIF($H$13:M$13,"x")&gt;0,(1+$C$30),1)*IF(M$8="x",(1+Toimenpiteet!$C$7),1)*IF(M$9="x",(1+Toimenpiteet!$C$34),1)*(1+M$30)*_xlfn.BINOM.INV(1,(1-(Satokasvi!$H$15*(1+M$44))),G68))</f>
        <v>3185.6731846292905</v>
      </c>
      <c r="BJ68" s="35">
        <f ca="1">IF(N$11="x",0,_xlfn.NORM.INV(H68,Satokasvi!$H$8,Satokasvi!$I$8)*IF(COUNTIF($H$12:N$12,"x")&gt;0,(1+$C$6),1)*IF(COUNTIF($H$13:N$13,"x")&gt;0,(1+$C$30),1)*IF(N$8="x",(1+Toimenpiteet!$C$7),1)*IF(N$9="x",(1+Toimenpiteet!$C$34),1)*(1+N$30)*_xlfn.BINOM.INV(1,(1-(Satokasvi!$H$15*(1+N$44))),H68))</f>
        <v>2782.5919727216601</v>
      </c>
      <c r="BK68" s="35">
        <f ca="1">IF(O$11="x",0,_xlfn.NORM.INV(I68,Satokasvi!$H$8,Satokasvi!$I$8)*IF(COUNTIF($H$12:O$12,"x")&gt;0,(1+$C$6),1)*IF(COUNTIF($H$13:O$13,"x")&gt;0,(1+$C$30),1)*IF(O$8="x",(1+Toimenpiteet!$C$7),1)*IF(O$9="x",(1+Toimenpiteet!$C$34),1)*(1+O$30)*_xlfn.BINOM.INV(1,(1-(Satokasvi!$H$15*(1+O$44))),I68))</f>
        <v>2746.6220919222492</v>
      </c>
      <c r="BL68" s="35">
        <f ca="1">IF(P$11="x",0,_xlfn.NORM.INV(J68,Satokasvi!$H$8,Satokasvi!$I$8)*IF(COUNTIF($H$12:P$12,"x")&gt;0,(1+$C$6),1)*IF(COUNTIF($H$13:P$13,"x")&gt;0,(1+$C$30),1)*IF(P$8="x",(1+Toimenpiteet!$C$7),1)*IF(P$9="x",(1+Toimenpiteet!$C$34),1)*(1+P$30)*_xlfn.BINOM.INV(1,(1-(Satokasvi!$H$15*(1+P$44))),J68))</f>
        <v>2892.0377539475435</v>
      </c>
      <c r="BM68" s="35">
        <f ca="1">IF(Q$11="x",0,_xlfn.NORM.INV(K68,Satokasvi!$H$8,Satokasvi!$I$8)*IF(COUNTIF($H$12:Q$12,"x")&gt;0,(1+$C$6),1)*IF(COUNTIF($H$13:Q$13,"x")&gt;0,(1+$C$30),1)*IF(Q$8="x",(1+Toimenpiteet!$C$7),1)*IF(Q$9="x",(1+Toimenpiteet!$C$34),1)*(1+Q$30)*_xlfn.BINOM.INV(1,(1-(Satokasvi!$H$15*(1+Q$44))),K68))</f>
        <v>3229.049932748077</v>
      </c>
      <c r="BN68" s="35">
        <f ca="1">IF(R$11="x",0,_xlfn.NORM.INV(L68,Satokasvi!$H$8,Satokasvi!$I$8)*IF(COUNTIF($H$12:R$12,"x")&gt;0,(1+$C$6),1)*IF(COUNTIF($H$13:R$13,"x")&gt;0,(1+$C$30),1)*IF(R$8="x",(1+Toimenpiteet!$C$7),1)*IF(R$9="x",(1+Toimenpiteet!$C$34),1)*(1+R$30)*_xlfn.BINOM.INV(1,(1-(Satokasvi!$H$15*(1+R$44))),L68))</f>
        <v>3369.6198196829173</v>
      </c>
      <c r="BO68" s="35">
        <f ca="1">IF(S$11="x",0,_xlfn.NORM.INV(M68,Satokasvi!$H$8,Satokasvi!$I$8)*IF(COUNTIF($H$12:S$12,"x")&gt;0,(1+$C$6),1)*IF(COUNTIF($H$13:S$13,"x")&gt;0,(1+$C$30),1)*IF(S$8="x",(1+Toimenpiteet!$C$7),1)*IF(S$9="x",(1+Toimenpiteet!$C$34),1)*(1+S$30)*_xlfn.BINOM.INV(1,(1-(Satokasvi!$H$15*(1+S$44))),M68))</f>
        <v>3572.5324278691328</v>
      </c>
      <c r="BP68" s="35">
        <f ca="1">IF(T$11="x",0,_xlfn.NORM.INV(N68,Satokasvi!$H$8,Satokasvi!$I$8)*IF(COUNTIF($H$12:T$12,"x")&gt;0,(1+$C$6),1)*IF(COUNTIF($H$13:T$13,"x")&gt;0,(1+$C$30),1)*IF(T$8="x",(1+Toimenpiteet!$C$7),1)*IF(T$9="x",(1+Toimenpiteet!$C$34),1)*(1+T$30)*_xlfn.BINOM.INV(1,(1-(Satokasvi!$H$15*(1+T$44))),N68))</f>
        <v>2549.1703804003209</v>
      </c>
      <c r="BQ68" s="35">
        <f ca="1">IF(U$11="x",0,_xlfn.NORM.INV(O68,Satokasvi!$H$8,Satokasvi!$I$8)*IF(COUNTIF($H$12:U$12,"x")&gt;0,(1+$C$6),1)*IF(COUNTIF($H$13:U$13,"x")&gt;0,(1+$C$30),1)*IF(U$8="x",(1+Toimenpiteet!$C$7),1)*IF(U$9="x",(1+Toimenpiteet!$C$34),1)*(1+U$30)*_xlfn.BINOM.INV(1,(1-(Satokasvi!$H$15*(1+U$44))),O68))</f>
        <v>0</v>
      </c>
      <c r="BR68" s="35">
        <f ca="1">IF(V$11="x",0,_xlfn.NORM.INV(P68,Satokasvi!$H$8,Satokasvi!$I$8)*IF(COUNTIF($H$12:V$12,"x")&gt;0,(1+$C$6),1)*IF(COUNTIF($H$13:V$13,"x")&gt;0,(1+$C$30),1)*IF(V$8="x",(1+Toimenpiteet!$C$7),1)*IF(V$9="x",(1+Toimenpiteet!$C$34),1)*(1+V$30)*_xlfn.BINOM.INV(1,(1-(Satokasvi!$H$15*(1+V$44))),P68))</f>
        <v>2740.4900121513874</v>
      </c>
      <c r="BS68" s="35">
        <f ca="1">IF(W$11="x",0,_xlfn.NORM.INV(Q68,Satokasvi!$H$8,Satokasvi!$I$8)*IF(COUNTIF($H$12:W$12,"x")&gt;0,(1+$C$6),1)*IF(COUNTIF($H$13:W$13,"x")&gt;0,(1+$C$30),1)*IF(W$8="x",(1+Toimenpiteet!$C$7),1)*IF(W$9="x",(1+Toimenpiteet!$C$34),1)*(1+W$30)*_xlfn.BINOM.INV(1,(1-(Satokasvi!$H$15*(1+W$44))),Q68))</f>
        <v>3021.7033061763623</v>
      </c>
      <c r="BT68" s="35">
        <f ca="1">IF(X$11="x",0,_xlfn.NORM.INV(R68,Satokasvi!$H$8,Satokasvi!$I$8)*IF(COUNTIF($H$12:X$12,"x")&gt;0,(1+$C$6),1)*IF(COUNTIF($H$13:X$13,"x")&gt;0,(1+$C$30),1)*IF(X$8="x",(1+Toimenpiteet!$C$7),1)*IF(X$9="x",(1+Toimenpiteet!$C$34),1)*(1+X$30)*_xlfn.BINOM.INV(1,(1-(Satokasvi!$H$15*(1+X$44))),R68))</f>
        <v>2761.2593324980721</v>
      </c>
      <c r="BU68" s="35">
        <f ca="1">IF(Y$11="x",0,_xlfn.NORM.INV(S68,Satokasvi!$H$8,Satokasvi!$I$8)*IF(COUNTIF($H$12:Y$12,"x")&gt;0,(1+$C$6),1)*IF(COUNTIF($H$13:Y$13,"x")&gt;0,(1+$C$30),1)*IF(Y$8="x",(1+Toimenpiteet!$C$7),1)*IF(Y$9="x",(1+Toimenpiteet!$C$34),1)*(1+Y$30)*_xlfn.BINOM.INV(1,(1-(Satokasvi!$H$15*(1+Y$44))),S68))</f>
        <v>3022.6568518139429</v>
      </c>
      <c r="BV68" s="35">
        <f ca="1">IF(Z$11="x",0,_xlfn.NORM.INV(T68,Satokasvi!$H$8,Satokasvi!$I$8)*IF(COUNTIF($H$12:Z$12,"x")&gt;0,(1+$C$6),1)*IF(COUNTIF($H$13:Z$13,"x")&gt;0,(1+$C$30),1)*IF(Z$8="x",(1+Toimenpiteet!$C$7),1)*IF(Z$9="x",(1+Toimenpiteet!$C$34),1)*(1+Z$30)*_xlfn.BINOM.INV(1,(1-(Satokasvi!$H$15*(1+Z$44))),T68))</f>
        <v>2820.5544705622142</v>
      </c>
      <c r="BW68" s="35">
        <f ca="1">IF(AA$11="x",0,_xlfn.NORM.INV(U68,Satokasvi!$H$8,Satokasvi!$I$8)*IF(COUNTIF($H$12:AA$12,"x")&gt;0,(1+$C$6),1)*IF(COUNTIF($H$13:AA$13,"x")&gt;0,(1+$C$30),1)*IF(AA$8="x",(1+Toimenpiteet!$C$7),1)*IF(AA$9="x",(1+Toimenpiteet!$C$34),1)*(1+AA$30)*_xlfn.BINOM.INV(1,(1-(Satokasvi!$H$15*(1+AA$44))),U68))</f>
        <v>0</v>
      </c>
      <c r="BX68" s="35">
        <f ca="1">IF(AB$11="x",0,_xlfn.NORM.INV(V68,Satokasvi!$H$8,Satokasvi!$I$8)*IF(COUNTIF($H$12:AB$12,"x")&gt;0,(1+$C$6),1)*IF(COUNTIF($H$13:AB$13,"x")&gt;0,(1+$C$30),1)*IF(AB$8="x",(1+Toimenpiteet!$C$7),1)*IF(AB$9="x",(1+Toimenpiteet!$C$34),1)*(1+AB$30)*_xlfn.BINOM.INV(1,(1-(Satokasvi!$H$15*(1+AB$44))),V68))</f>
        <v>3091.4124479125735</v>
      </c>
      <c r="BY68" s="35">
        <f ca="1">IF(AC$11="x",0,_xlfn.NORM.INV(W68,Satokasvi!$H$8,Satokasvi!$I$8)*IF(COUNTIF($H$12:AC$12,"x")&gt;0,(1+$C$6),1)*IF(COUNTIF($H$13:AC$13,"x")&gt;0,(1+$C$30),1)*IF(AC$8="x",(1+Toimenpiteet!$C$7),1)*IF(AC$9="x",(1+Toimenpiteet!$C$34),1)*(1+AC$30)*_xlfn.BINOM.INV(1,(1-(Satokasvi!$H$15*(1+AC$44))),W68))</f>
        <v>3034.6707321796348</v>
      </c>
      <c r="BZ68" s="35">
        <f ca="1">IF(AD$11="x",0,_xlfn.NORM.INV(X68,Satokasvi!$H$8,Satokasvi!$I$8)*IF(COUNTIF($H$12:AD$12,"x")&gt;0,(1+$C$6),1)*IF(COUNTIF($H$13:AD$13,"x")&gt;0,(1+$C$30),1)*IF(AD$8="x",(1+Toimenpiteet!$C$7),1)*IF(AD$9="x",(1+Toimenpiteet!$C$34),1)*(1+AD$30)*_xlfn.BINOM.INV(1,(1-(Satokasvi!$H$15*(1+AD$44))),X68))</f>
        <v>2925.3055040962126</v>
      </c>
      <c r="CA68" s="35">
        <f ca="1">IF(AE$11="x",0,_xlfn.NORM.INV(Y68,Satokasvi!$H$8,Satokasvi!$I$8)*IF(COUNTIF($H$12:AE$12,"x")&gt;0,(1+$C$6),1)*IF(COUNTIF($H$13:AE$13,"x")&gt;0,(1+$C$30),1)*IF(AE$8="x",(1+Toimenpiteet!$C$7),1)*IF(AE$9="x",(1+Toimenpiteet!$C$34),1)*(1+AE$30)*_xlfn.BINOM.INV(1,(1-(Satokasvi!$H$15*(1+AE$44))),Y68))</f>
        <v>3629.7386204383247</v>
      </c>
      <c r="CB68" s="35">
        <f ca="1">IF(AF$11="x",0,_xlfn.NORM.INV(Z68,Satokasvi!$H$8,Satokasvi!$I$8)*IF(COUNTIF($H$12:AF$12,"x")&gt;0,(1+$C$6),1)*IF(COUNTIF($H$13:AF$13,"x")&gt;0,(1+$C$30),1)*IF(AF$8="x",(1+Toimenpiteet!$C$7),1)*IF(AF$9="x",(1+Toimenpiteet!$C$34),1)*(1+AF$30)*_xlfn.BINOM.INV(1,(1-(Satokasvi!$H$15*(1+AF$44))),Z68))</f>
        <v>3270.8507400754884</v>
      </c>
      <c r="CD68" s="37">
        <f ca="1">_xlfn.NORM.INV(RAND(),Satokasvi!$H$13,Satokasvi!$I$13)</f>
        <v>141.16693445914092</v>
      </c>
      <c r="CE68" s="37">
        <f ca="1">_xlfn.NORM.INV(RAND(),Satokasvi!$H$13,Satokasvi!$I$13)</f>
        <v>65.574814070777478</v>
      </c>
      <c r="CF68" s="37">
        <f ca="1">_xlfn.NORM.INV(RAND(),Satokasvi!$H$13,Satokasvi!$I$13)</f>
        <v>177.46701969610751</v>
      </c>
      <c r="CG68" s="37">
        <f ca="1">_xlfn.NORM.INV(RAND(),Satokasvi!$H$13,Satokasvi!$I$13)</f>
        <v>318.73992386130521</v>
      </c>
      <c r="CH68" s="37">
        <f ca="1">_xlfn.NORM.INV(RAND(),Satokasvi!$H$13,Satokasvi!$I$13)</f>
        <v>253.00679105293258</v>
      </c>
      <c r="CI68" s="37">
        <f ca="1">_xlfn.NORM.INV(RAND(),Satokasvi!$H$13,Satokasvi!$I$13)</f>
        <v>227.87731488268011</v>
      </c>
      <c r="CJ68" s="37">
        <f ca="1">_xlfn.NORM.INV(RAND(),Satokasvi!$H$13,Satokasvi!$I$13)</f>
        <v>151.31219821334204</v>
      </c>
      <c r="CK68" s="37">
        <f ca="1">_xlfn.NORM.INV(RAND(),Satokasvi!$H$13,Satokasvi!$I$13)</f>
        <v>245.49244047966738</v>
      </c>
      <c r="CL68" s="37">
        <f ca="1">_xlfn.NORM.INV(RAND(),Satokasvi!$H$13,Satokasvi!$I$13)</f>
        <v>223.66911318913589</v>
      </c>
      <c r="CM68" s="37">
        <f ca="1">_xlfn.NORM.INV(RAND(),Satokasvi!$H$13,Satokasvi!$I$13)</f>
        <v>188.1394191593626</v>
      </c>
      <c r="CN68" s="37">
        <f ca="1">_xlfn.NORM.INV(RAND(),Satokasvi!$H$13,Satokasvi!$I$13)</f>
        <v>190.09995371994592</v>
      </c>
      <c r="CO68" s="37">
        <f ca="1">_xlfn.NORM.INV(RAND(),Satokasvi!$H$13,Satokasvi!$I$13)</f>
        <v>170.09008631668732</v>
      </c>
      <c r="CP68" s="37">
        <f ca="1">_xlfn.NORM.INV(RAND(),Satokasvi!$H$13,Satokasvi!$I$13)</f>
        <v>284.9519715837269</v>
      </c>
      <c r="CQ68" s="37">
        <f ca="1">_xlfn.NORM.INV(RAND(),Satokasvi!$H$13,Satokasvi!$I$13)</f>
        <v>320.27054443520115</v>
      </c>
      <c r="CR68" s="37">
        <f ca="1">_xlfn.NORM.INV(RAND(),Satokasvi!$H$13,Satokasvi!$I$13)</f>
        <v>151.16932399588651</v>
      </c>
      <c r="CS68" s="37">
        <f ca="1">_xlfn.NORM.INV(RAND(),Satokasvi!$H$13,Satokasvi!$I$13)</f>
        <v>268.43116018646657</v>
      </c>
      <c r="CT68" s="37">
        <f ca="1">_xlfn.NORM.INV(RAND(),Satokasvi!$H$13,Satokasvi!$I$13)</f>
        <v>211.9537334272091</v>
      </c>
      <c r="CU68" s="37">
        <f ca="1">_xlfn.NORM.INV(RAND(),Satokasvi!$H$13,Satokasvi!$I$13)</f>
        <v>195.96669717320083</v>
      </c>
      <c r="CV68" s="37">
        <f ca="1">_xlfn.NORM.INV(RAND(),Satokasvi!$H$13,Satokasvi!$I$13)</f>
        <v>161.05353183133269</v>
      </c>
      <c r="CW68" s="37">
        <f ca="1">_xlfn.NORM.INV(RAND(),Satokasvi!$H$13,Satokasvi!$I$13)</f>
        <v>94.973563442562693</v>
      </c>
      <c r="CX68" s="37">
        <f ca="1">_xlfn.NORM.INV(RAND(),Satokasvi!$H$13,Satokasvi!$I$13)</f>
        <v>229.13327453502961</v>
      </c>
      <c r="CY68" s="37">
        <f ca="1">_xlfn.NORM.INV(RAND(),Satokasvi!$H$13,Satokasvi!$I$13)</f>
        <v>172.00540946430195</v>
      </c>
      <c r="CZ68" s="37">
        <f ca="1">_xlfn.NORM.INV(RAND(),Satokasvi!$H$13,Satokasvi!$I$13)</f>
        <v>126.40348647085465</v>
      </c>
      <c r="DA68" s="37">
        <f ca="1">_xlfn.NORM.INV(RAND(),Satokasvi!$H$13,Satokasvi!$I$13)</f>
        <v>278.44386983126537</v>
      </c>
      <c r="DB68" s="37">
        <f ca="1">_xlfn.NORM.INV(RAND(),Satokasvi!$H$13,Satokasvi!$I$13)</f>
        <v>212.40073327314178</v>
      </c>
      <c r="DD68" s="37">
        <f ca="1">IF(H$11="x",Toimenpiteet!$E$115,AC68*CD68/1000+(Satokasvi!$E$28-Satokasvi!$E$7)+IF(H$8="x",Toimenpiteet!$E$29,0)+IF(H$9="x",Toimenpiteet!$E$60,0)+IF(H$10="x",Toimenpiteet!$E$88,0))/(1+$H$15)^DD$59</f>
        <v>161.12335459307454</v>
      </c>
      <c r="DE68" s="37">
        <f ca="1">IF(I$11="x",Toimenpiteet!$E$115,AD68*CE68/1000+(Satokasvi!$E$28-Satokasvi!$E$7)+IF(I$8="x",Toimenpiteet!$E$29,0)+IF(I$9="x",Toimenpiteet!$E$60,0)+IF(I$10="x",Toimenpiteet!$E$88,0))/(1+$H$15)^DE$59</f>
        <v>-249.7879159204449</v>
      </c>
      <c r="DF68" s="37">
        <f ca="1">IF(J$11="x",Toimenpiteet!$E$115,AE68*CF68/1000+(Satokasvi!$E$28-Satokasvi!$E$7)+IF(J$8="x",Toimenpiteet!$E$29,0)+IF(J$9="x",Toimenpiteet!$E$60,0)+IF(J$10="x",Toimenpiteet!$E$88,0))/(1+$H$15)^DF$59</f>
        <v>216.00348083148933</v>
      </c>
      <c r="DG68" s="37">
        <f ca="1">IF(K$11="x",Toimenpiteet!$E$115,AF68*CG68/1000+(Satokasvi!$E$28-Satokasvi!$E$7)+IF(K$8="x",Toimenpiteet!$E$29,0)+IF(K$9="x",Toimenpiteet!$E$60,0)+IF(K$10="x",Toimenpiteet!$E$88,0))/(1+$H$15)^DG$59</f>
        <v>478.89097652880639</v>
      </c>
      <c r="DH68" s="37">
        <f ca="1">IF(L$11="x",Toimenpiteet!$E$115,AG68*CH68/1000+(Satokasvi!$E$28-Satokasvi!$E$7)+IF(L$8="x",Toimenpiteet!$E$29,0)+IF(L$9="x",Toimenpiteet!$E$60,0)+IF(L$10="x",Toimenpiteet!$E$88,0))/(1+$H$15)^DH$59</f>
        <v>306.67233600257106</v>
      </c>
      <c r="DI68" s="37">
        <f ca="1">IF(M$11="x",Toimenpiteet!$E$115,AH68*CI68/1000+(Satokasvi!$E$28-Satokasvi!$E$7)+IF(M$8="x",Toimenpiteet!$E$29,0)+IF(M$9="x",Toimenpiteet!$E$60,0)+IF(M$10="x",Toimenpiteet!$E$88,0))/(1+$H$15)^DI$59</f>
        <v>284.70462348601404</v>
      </c>
      <c r="DJ68" s="37">
        <f ca="1">IF(N$11="x",Toimenpiteet!$E$115,AI68*CJ68/1000+(Satokasvi!$E$28-Satokasvi!$E$7)+IF(N$8="x",Toimenpiteet!$E$29,0)+IF(N$9="x",Toimenpiteet!$E$60,0)+IF(N$10="x",Toimenpiteet!$E$88,0))/(1+$H$15)^DJ$59</f>
        <v>-215.46925050598875</v>
      </c>
      <c r="DK68" s="37">
        <f ca="1">IF(O$11="x",Toimenpiteet!$E$115,AJ68*CK68/1000+(Satokasvi!$E$28-Satokasvi!$E$7)+IF(O$8="x",Toimenpiteet!$E$29,0)+IF(O$9="x",Toimenpiteet!$E$60,0)+IF(O$10="x",Toimenpiteet!$E$88,0))/(1+$H$15)^DK$59</f>
        <v>-209.19344709319299</v>
      </c>
      <c r="DL68" s="37">
        <f ca="1">IF(P$11="x",Toimenpiteet!$E$115,AK68*CL68/1000+(Satokasvi!$E$28-Satokasvi!$E$7)+IF(P$8="x",Toimenpiteet!$E$29,0)+IF(P$9="x",Toimenpiteet!$E$60,0)+IF(P$10="x",Toimenpiteet!$E$88,0))/(1+$H$15)^DL$59</f>
        <v>210.03619876279413</v>
      </c>
      <c r="DM68" s="37">
        <f ca="1">IF(Q$11="x",Toimenpiteet!$E$115,AL68*CM68/1000+(Satokasvi!$E$28-Satokasvi!$E$7)+IF(Q$8="x",Toimenpiteet!$E$29,0)+IF(Q$9="x",Toimenpiteet!$E$60,0)+IF(Q$10="x",Toimenpiteet!$E$88,0))/(1+$H$15)^DM$59</f>
        <v>179.51983672097583</v>
      </c>
      <c r="DN68" s="37">
        <f ca="1">IF(R$11="x",Toimenpiteet!$E$115,AM68*CN68/1000+(Satokasvi!$E$28-Satokasvi!$E$7)+IF(R$8="x",Toimenpiteet!$E$29,0)+IF(R$9="x",Toimenpiteet!$E$60,0)+IF(R$10="x",Toimenpiteet!$E$88,0))/(1+$H$15)^DN$59</f>
        <v>194.1895914396793</v>
      </c>
      <c r="DO68" s="37">
        <f ca="1">IF(S$11="x",Toimenpiteet!$E$115,AN68*CO68/1000+(Satokasvi!$E$28-Satokasvi!$E$7)+IF(S$8="x",Toimenpiteet!$E$29,0)+IF(S$9="x",Toimenpiteet!$E$60,0)+IF(S$10="x",Toimenpiteet!$E$88,0))/(1+$H$15)^DO$59</f>
        <v>169.29694154755506</v>
      </c>
      <c r="DP68" s="37">
        <f ca="1">IF(T$11="x",Toimenpiteet!$E$115,AO68*CP68/1000+(Satokasvi!$E$28-Satokasvi!$E$7)+IF(T$8="x",Toimenpiteet!$E$29,0)+IF(T$9="x",Toimenpiteet!$E$60,0)+IF(T$10="x",Toimenpiteet!$E$88,0))/(1+$H$15)^DP$59</f>
        <v>-180.45210509819213</v>
      </c>
      <c r="DQ68" s="37">
        <f ca="1">IF(U$11="x",Toimenpiteet!$E$115,AP68*CQ68/1000+(Satokasvi!$E$28-Satokasvi!$E$7)+IF(U$8="x",Toimenpiteet!$E$29,0)+IF(U$9="x",Toimenpiteet!$E$60,0)+IF(U$10="x",Toimenpiteet!$E$88,0))/(1+$H$15)^DQ$59</f>
        <v>-175.19621854193412</v>
      </c>
      <c r="DR68" s="37">
        <f ca="1">IF(V$11="x",Toimenpiteet!$E$115,AQ68*CR68/1000+(Satokasvi!$E$28-Satokasvi!$E$7)+IF(V$8="x",Toimenpiteet!$E$29,0)+IF(V$9="x",Toimenpiteet!$E$60,0)+IF(V$10="x",Toimenpiteet!$E$88,0))/(1+$H$15)^DR$59</f>
        <v>-170.09341606013018</v>
      </c>
      <c r="DS68" s="37">
        <f ca="1">IF(W$11="x",Toimenpiteet!$E$115,AR68*CS68/1000+(Satokasvi!$E$28-Satokasvi!$E$7)+IF(W$8="x",Toimenpiteet!$E$29,0)+IF(W$9="x",Toimenpiteet!$E$60,0)+IF(W$10="x",Toimenpiteet!$E$88,0))/(1+$H$15)^DS$59</f>
        <v>256.0797166184185</v>
      </c>
      <c r="DT68" s="37">
        <f ca="1">IF(X$11="x",Toimenpiteet!$E$115,AS68*CT68/1000+(Satokasvi!$E$28-Satokasvi!$E$7)+IF(X$8="x",Toimenpiteet!$E$29,0)+IF(X$9="x",Toimenpiteet!$E$60,0)+IF(X$10="x",Toimenpiteet!$E$88,0))/(1+$H$15)^DT$59</f>
        <v>-160.32935814886437</v>
      </c>
      <c r="DU68" s="37">
        <f ca="1">IF(Y$11="x",Toimenpiteet!$E$115,AT68*CU68/1000+(Satokasvi!$E$28-Satokasvi!$E$7)+IF(Y$8="x",Toimenpiteet!$E$29,0)+IF(Y$9="x",Toimenpiteet!$E$60,0)+IF(Y$10="x",Toimenpiteet!$E$88,0))/(1+$H$15)^DU$59</f>
        <v>134.28823634046353</v>
      </c>
      <c r="DV68" s="37">
        <f ca="1">IF(Z$11="x",Toimenpiteet!$E$115,AU68*CV68/1000+(Satokasvi!$E$28-Satokasvi!$E$7)+IF(Z$8="x",Toimenpiteet!$E$29,0)+IF(Z$9="x",Toimenpiteet!$E$60,0)+IF(Z$10="x",Toimenpiteet!$E$88,0))/(1+$H$15)^DV$59</f>
        <v>64.75610152945967</v>
      </c>
      <c r="DW68" s="37">
        <f ca="1">IF(AA$11="x",Toimenpiteet!$E$115,AV68*CW68/1000+(Satokasvi!$E$28-Satokasvi!$E$7)+IF(AA$8="x",Toimenpiteet!$E$29,0)+IF(AA$9="x",Toimenpiteet!$E$60,0)+IF(AA$10="x",Toimenpiteet!$E$88,0))/(1+$H$15)^DW$59</f>
        <v>-146.72407485937876</v>
      </c>
      <c r="DX68" s="37">
        <f ca="1">IF(AB$11="x",Toimenpiteet!$E$115,AW68*CX68/1000+(Satokasvi!$E$28-Satokasvi!$E$7)+IF(AB$8="x",Toimenpiteet!$E$29,0)+IF(AB$9="x",Toimenpiteet!$E$60,0)+IF(AB$10="x",Toimenpiteet!$E$88,0))/(1+$H$15)^DX$59</f>
        <v>174.85826486154119</v>
      </c>
      <c r="DY68" s="37">
        <f ca="1">IF(AC$11="x",Toimenpiteet!$E$115,AX68*CY68/1000+(Satokasvi!$E$28-Satokasvi!$E$7)+IF(AC$8="x",Toimenpiteet!$E$29,0)+IF(AC$9="x",Toimenpiteet!$E$60,0)+IF(AC$10="x",Toimenpiteet!$E$88,0))/(1+$H$15)^DY$59</f>
        <v>88.712932078114065</v>
      </c>
      <c r="DZ68" s="37">
        <f ca="1">IF(AD$11="x",Toimenpiteet!$E$115,AY68*CZ68/1000+(Satokasvi!$E$28-Satokasvi!$E$7)+IF(AD$8="x",Toimenpiteet!$E$29,0)+IF(AD$9="x",Toimenpiteet!$E$60,0)+IF(AD$10="x",Toimenpiteet!$E$88,0))/(1+$H$15)^DZ$59</f>
        <v>21.859026033012398</v>
      </c>
      <c r="EA68" s="37">
        <f ca="1">IF(AE$11="x",Toimenpiteet!$E$115,AZ68*DA68/1000+(Satokasvi!$E$28-Satokasvi!$E$7)+IF(AE$8="x",Toimenpiteet!$E$29,0)+IF(AE$9="x",Toimenpiteet!$E$60,0)+IF(AE$10="x",Toimenpiteet!$E$88,0))/(1+$H$15)^EA$59</f>
        <v>283.95992235082224</v>
      </c>
      <c r="EB68" s="37">
        <f ca="1">IF(AF$11="x",Toimenpiteet!$E$115,BA68*DB68/1000+(Satokasvi!$E$28-Satokasvi!$E$7)+IF(AF$8="x",Toimenpiteet!$E$29,0)+IF(AF$9="x",Toimenpiteet!$E$60,0)+IF(AF$10="x",Toimenpiteet!$E$88,0))/(1+$H$15)^EB$59</f>
        <v>149.94072448474722</v>
      </c>
      <c r="ED68" s="37">
        <f ca="1">IF(H$11="x",Toimenpiteet!$E$115,BD68*CD68/1000+(Satokasvi!$E$28-Satokasvi!$E$7)+IF(H$8="x",Toimenpiteet!$E$29,0)+IF(H$9="x",Toimenpiteet!$E$60,0)+IF(H$10="x",Toimenpiteet!$E$88,0))/(1+$H$15)^ED$59</f>
        <v>244.8043361913011</v>
      </c>
      <c r="EE68" s="37">
        <f ca="1">IF(I$11="x",Toimenpiteet!$E$115,BE68*CE68/1000+(Satokasvi!$E$28-Satokasvi!$E$7)+IF(I$8="x",Toimenpiteet!$E$29,0)+IF(I$9="x",Toimenpiteet!$E$60,0)+IF(I$10="x",Toimenpiteet!$E$88,0))/(1+$H$15)^EE$59</f>
        <v>-80.108457772723739</v>
      </c>
      <c r="EF68" s="37">
        <f ca="1">IF(J$11="x",Toimenpiteet!$E$115,BF68*CF68/1000+(Satokasvi!$E$28-Satokasvi!$E$7)+IF(J$8="x",Toimenpiteet!$E$29,0)+IF(J$9="x",Toimenpiteet!$E$60,0)+IF(J$10="x",Toimenpiteet!$E$88,0))/(1+$H$15)^EF$59</f>
        <v>307.70668494350463</v>
      </c>
      <c r="EG68" s="37">
        <f ca="1">IF(K$11="x",Toimenpiteet!$E$115,BG68*CG68/1000+(Satokasvi!$E$28-Satokasvi!$E$7)+IF(K$8="x",Toimenpiteet!$E$29,0)+IF(K$9="x",Toimenpiteet!$E$60,0)+IF(K$10="x",Toimenpiteet!$E$88,0))/(1+$H$15)^EG$59</f>
        <v>621.75898537409898</v>
      </c>
      <c r="EH68" s="37">
        <f ca="1">IF(L$11="x",Toimenpiteet!$E$115,BH68*CH68/1000+(Satokasvi!$E$28-Satokasvi!$E$7)+IF(L$8="x",Toimenpiteet!$E$29,0)+IF(L$9="x",Toimenpiteet!$E$60,0)+IF(L$10="x",Toimenpiteet!$E$88,0))/(1+$H$15)^EH$59</f>
        <v>413.72506877544595</v>
      </c>
      <c r="EI68" s="37">
        <f ca="1">IF(M$11="x",Toimenpiteet!$E$115,BI68*CI68/1000+(Satokasvi!$E$28-Satokasvi!$E$7)+IF(M$8="x",Toimenpiteet!$E$29,0)+IF(M$9="x",Toimenpiteet!$E$60,0)+IF(M$10="x",Toimenpiteet!$E$88,0))/(1+$H$15)^EI$59</f>
        <v>386.03221378745059</v>
      </c>
      <c r="EJ68" s="37">
        <f ca="1">IF(N$11="x",Toimenpiteet!$E$115,BJ68*CJ68/1000+(Satokasvi!$E$28-Satokasvi!$E$7)+IF(N$8="x",Toimenpiteet!$E$29,0)+IF(N$9="x",Toimenpiteet!$E$60,0)+IF(N$10="x",Toimenpiteet!$E$88,0))/(1+$H$15)^EJ$59</f>
        <v>126.87488734416593</v>
      </c>
      <c r="EK68" s="37">
        <f ca="1">IF(O$11="x",Toimenpiteet!$E$115,BK68*CK68/1000+(Satokasvi!$E$28-Satokasvi!$E$7)+IF(O$8="x",Toimenpiteet!$E$29,0)+IF(O$9="x",Toimenpiteet!$E$60,0)+IF(O$10="x",Toimenpiteet!$E$88,0))/(1+$H$15)^EK$59</f>
        <v>323.08543313009397</v>
      </c>
      <c r="EL68" s="37">
        <f ca="1">IF(P$11="x",Toimenpiteet!$E$115,BL68*CL68/1000+(Satokasvi!$E$28-Satokasvi!$E$7)+IF(P$8="x",Toimenpiteet!$E$29,0)+IF(P$9="x",Toimenpiteet!$E$60,0)+IF(P$10="x",Toimenpiteet!$E$88,0))/(1+$H$15)^EL$59</f>
        <v>292.66352532956523</v>
      </c>
      <c r="EM68" s="37">
        <f ca="1">IF(Q$11="x",Toimenpiteet!$E$115,BM68*CM68/1000+(Satokasvi!$E$28-Satokasvi!$E$7)+IF(Q$8="x",Toimenpiteet!$E$29,0)+IF(Q$9="x",Toimenpiteet!$E$60,0)+IF(Q$10="x",Toimenpiteet!$E$88,0))/(1+$H$15)^EM$59</f>
        <v>254.86078155469741</v>
      </c>
      <c r="EN68" s="37">
        <f ca="1">IF(R$11="x",Toimenpiteet!$E$115,BN68*CN68/1000+(Satokasvi!$E$28-Satokasvi!$E$7)+IF(R$8="x",Toimenpiteet!$E$29,0)+IF(R$9="x",Toimenpiteet!$E$60,0)+IF(R$10="x",Toimenpiteet!$E$88,0))/(1+$H$15)^EN$59</f>
        <v>271.31583738734957</v>
      </c>
      <c r="EO68" s="37">
        <f ca="1">IF(S$11="x",Toimenpiteet!$E$115,BO68*CO68/1000+(Satokasvi!$E$28-Satokasvi!$E$7)+IF(S$8="x",Toimenpiteet!$E$29,0)+IF(S$9="x",Toimenpiteet!$E$60,0)+IF(S$10="x",Toimenpiteet!$E$88,0))/(1+$H$15)^EO$59</f>
        <v>240.32946350729358</v>
      </c>
      <c r="EP68" s="37">
        <f ca="1">IF(T$11="x",Toimenpiteet!$E$115,BP68*CP68/1000+(Satokasvi!$E$28-Satokasvi!$E$7)+IF(T$8="x",Toimenpiteet!$E$29,0)+IF(T$9="x",Toimenpiteet!$E$60,0)+IF(T$10="x",Toimenpiteet!$E$88,0))/(1+$H$15)^EP$59</f>
        <v>314.18490537304808</v>
      </c>
      <c r="EQ68" s="37">
        <f ca="1">IF(U$11="x",Toimenpiteet!$E$115,BQ68*CQ68/1000+(Satokasvi!$E$28-Satokasvi!$E$7)+IF(U$8="x",Toimenpiteet!$E$29,0)+IF(U$9="x",Toimenpiteet!$E$60,0)+IF(U$10="x",Toimenpiteet!$E$88,0))/(1+$H$15)^EQ$59</f>
        <v>-175.19621854193412</v>
      </c>
      <c r="ER68" s="37">
        <f ca="1">IF(V$11="x",Toimenpiteet!$E$115,BR68*CR68/1000+(Satokasvi!$E$28-Satokasvi!$E$7)+IF(V$8="x",Toimenpiteet!$E$29,0)+IF(V$9="x",Toimenpiteet!$E$60,0)+IF(V$10="x",Toimenpiteet!$E$88,0))/(1+$H$15)^ER$59</f>
        <v>95.815882260300938</v>
      </c>
      <c r="ES68" s="37">
        <f ca="1">IF(W$11="x",Toimenpiteet!$E$115,BS68*CS68/1000+(Satokasvi!$E$28-Satokasvi!$E$7)+IF(W$8="x",Toimenpiteet!$E$29,0)+IF(W$9="x",Toimenpiteet!$E$60,0)+IF(W$10="x",Toimenpiteet!$E$88,0))/(1+$H$15)^ES$59</f>
        <v>340.3235077207683</v>
      </c>
      <c r="ET68" s="37">
        <f ca="1">IF(X$11="x",Toimenpiteet!$E$115,BT68*CT68/1000+(Satokasvi!$E$28-Satokasvi!$E$7)+IF(X$8="x",Toimenpiteet!$E$29,0)+IF(X$9="x",Toimenpiteet!$E$60,0)+IF(X$10="x",Toimenpiteet!$E$88,0))/(1+$H$15)^ET$59</f>
        <v>193.76209774612471</v>
      </c>
      <c r="EU68" s="37">
        <f ca="1">IF(Y$11="x",Toimenpiteet!$E$115,BU68*CU68/1000+(Satokasvi!$E$28-Satokasvi!$E$7)+IF(Y$8="x",Toimenpiteet!$E$29,0)+IF(Y$9="x",Toimenpiteet!$E$60,0)+IF(Y$10="x",Toimenpiteet!$E$88,0))/(1+$H$15)^EU$59</f>
        <v>192.27779781221921</v>
      </c>
      <c r="EV68" s="37">
        <f ca="1">IF(Z$11="x",Toimenpiteet!$E$115,BV68*CV68/1000+(Satokasvi!$E$28-Satokasvi!$E$7)+IF(Z$8="x",Toimenpiteet!$E$29,0)+IF(Z$9="x",Toimenpiteet!$E$60,0)+IF(Z$10="x",Toimenpiteet!$E$88,0))/(1+$H$15)^EV$59</f>
        <v>107.93248125638358</v>
      </c>
      <c r="EW68" s="37">
        <f ca="1">IF(AA$11="x",Toimenpiteet!$E$115,BW68*CW68/1000+(Satokasvi!$E$28-Satokasvi!$E$7)+IF(AA$8="x",Toimenpiteet!$E$29,0)+IF(AA$9="x",Toimenpiteet!$E$60,0)+IF(AA$10="x",Toimenpiteet!$E$88,0))/(1+$H$15)^EW$59</f>
        <v>-146.72407485937876</v>
      </c>
      <c r="EX68" s="37">
        <f ca="1">IF(AB$11="x",Toimenpiteet!$E$115,BX68*CX68/1000+(Satokasvi!$E$28-Satokasvi!$E$7)+IF(AB$8="x",Toimenpiteet!$E$29,0)+IF(AB$9="x",Toimenpiteet!$E$60,0)+IF(AB$10="x",Toimenpiteet!$E$88,0))/(1+$H$15)^EX$59</f>
        <v>238.32002945702979</v>
      </c>
      <c r="EY68" s="37">
        <f ca="1">IF(AC$11="x",Toimenpiteet!$E$115,BY68*CY68/1000+(Satokasvi!$E$28-Satokasvi!$E$7)+IF(AC$8="x",Toimenpiteet!$E$29,0)+IF(AC$9="x",Toimenpiteet!$E$60,0)+IF(AC$10="x",Toimenpiteet!$E$88,0))/(1+$H$15)^EY$59</f>
        <v>134.11582104051394</v>
      </c>
      <c r="EZ68" s="37">
        <f ca="1">IF(AD$11="x",Toimenpiteet!$E$115,BZ68*CZ68/1000+(Satokasvi!$E$28-Satokasvi!$E$7)+IF(AD$8="x",Toimenpiteet!$E$29,0)+IF(AD$9="x",Toimenpiteet!$E$60,0)+IF(AD$10="x",Toimenpiteet!$E$88,0))/(1+$H$15)^EZ$59</f>
        <v>53.085493906388685</v>
      </c>
      <c r="FA68" s="37">
        <f ca="1">IF(AE$11="x",Toimenpiteet!$E$115,CA68*DA68/1000+(Satokasvi!$E$28-Satokasvi!$E$7)+IF(AE$8="x",Toimenpiteet!$E$29,0)+IF(AE$9="x",Toimenpiteet!$E$60,0)+IF(AE$10="x",Toimenpiteet!$E$88,0))/(1+$H$15)^FA$59</f>
        <v>366.82439484698062</v>
      </c>
      <c r="FB68" s="37">
        <f ca="1">IF(AF$11="x",Toimenpiteet!$E$115,CB68*DB68/1000+(Satokasvi!$E$28-Satokasvi!$E$7)+IF(AF$8="x",Toimenpiteet!$E$29,0)+IF(AF$9="x",Toimenpiteet!$E$60,0)+IF(AF$10="x",Toimenpiteet!$E$88,0))/(1+$H$15)^FB$59</f>
        <v>205.24196455256458</v>
      </c>
      <c r="FD68" s="37">
        <f t="shared" ca="1" si="15"/>
        <v>161.12335459307454</v>
      </c>
      <c r="FE68" s="37">
        <f t="shared" ca="1" si="18"/>
        <v>-88.664561327370365</v>
      </c>
      <c r="FF68" s="37">
        <f t="shared" ca="1" si="10"/>
        <v>127.33891950411896</v>
      </c>
      <c r="FG68" s="37">
        <f t="shared" ca="1" si="10"/>
        <v>606.22989603292535</v>
      </c>
      <c r="FH68" s="37">
        <f t="shared" ca="1" si="10"/>
        <v>912.90223203549635</v>
      </c>
      <c r="FI68" s="37">
        <f t="shared" ca="1" si="10"/>
        <v>1197.6068555215104</v>
      </c>
      <c r="FJ68" s="37">
        <f t="shared" ca="1" si="10"/>
        <v>982.13760501552167</v>
      </c>
      <c r="FK68" s="37">
        <f t="shared" ca="1" si="10"/>
        <v>772.94415792232871</v>
      </c>
      <c r="FL68" s="37">
        <f t="shared" ca="1" si="10"/>
        <v>982.98035668512284</v>
      </c>
      <c r="FM68" s="37">
        <f t="shared" ca="1" si="10"/>
        <v>1162.5001934060988</v>
      </c>
      <c r="FN68" s="37">
        <f t="shared" ca="1" si="10"/>
        <v>1356.6897848457781</v>
      </c>
      <c r="FO68" s="37">
        <f t="shared" ca="1" si="10"/>
        <v>1525.9867263933331</v>
      </c>
      <c r="FP68" s="37">
        <f t="shared" ca="1" si="10"/>
        <v>1345.5346212951411</v>
      </c>
      <c r="FQ68" s="37">
        <f t="shared" ca="1" si="10"/>
        <v>1170.338402753207</v>
      </c>
      <c r="FR68" s="37">
        <f t="shared" ca="1" si="10"/>
        <v>1000.2449866930768</v>
      </c>
      <c r="FS68" s="37">
        <f t="shared" ca="1" si="10"/>
        <v>1256.3247033114953</v>
      </c>
      <c r="FT68" s="37">
        <f t="shared" ca="1" si="10"/>
        <v>1095.9953451626309</v>
      </c>
      <c r="FU68" s="37">
        <f t="shared" ca="1" si="10"/>
        <v>1230.2835815030944</v>
      </c>
      <c r="FV68" s="37">
        <f t="shared" ca="1" si="10"/>
        <v>1295.039683032554</v>
      </c>
      <c r="FW68" s="37">
        <f t="shared" ca="1" si="10"/>
        <v>1148.3156081731752</v>
      </c>
      <c r="FX68" s="37">
        <f t="shared" ca="1" si="10"/>
        <v>1323.1738730347163</v>
      </c>
      <c r="FY68" s="37">
        <f t="shared" ca="1" si="10"/>
        <v>1411.8868051128304</v>
      </c>
      <c r="FZ68" s="37">
        <f t="shared" ca="1" si="10"/>
        <v>1433.7458311458429</v>
      </c>
      <c r="GA68" s="37">
        <f t="shared" ca="1" si="10"/>
        <v>1717.7057534966652</v>
      </c>
      <c r="GB68" s="37">
        <f t="shared" ca="1" si="10"/>
        <v>1867.6464779814125</v>
      </c>
      <c r="GC68" s="37"/>
      <c r="GD68" s="37">
        <f t="shared" ca="1" si="16"/>
        <v>244.8043361913011</v>
      </c>
      <c r="GE68" s="37">
        <f t="shared" ca="1" si="17"/>
        <v>164.69587841857737</v>
      </c>
      <c r="GF68" s="37">
        <f t="shared" ca="1" si="11"/>
        <v>472.40256336208199</v>
      </c>
      <c r="GG68" s="37">
        <f t="shared" ca="1" si="11"/>
        <v>1094.161548736181</v>
      </c>
      <c r="GH68" s="37">
        <f t="shared" ca="1" si="11"/>
        <v>1507.8866175116268</v>
      </c>
      <c r="GI68" s="37">
        <f t="shared" ca="1" si="11"/>
        <v>1893.9188312990773</v>
      </c>
      <c r="GJ68" s="37">
        <f t="shared" ca="1" si="11"/>
        <v>2020.7937186432432</v>
      </c>
      <c r="GK68" s="37">
        <f t="shared" ca="1" si="11"/>
        <v>2343.8791517733371</v>
      </c>
      <c r="GL68" s="37">
        <f t="shared" ca="1" si="11"/>
        <v>2636.5426771029024</v>
      </c>
      <c r="GM68" s="37">
        <f t="shared" ca="1" si="11"/>
        <v>2891.4034586575999</v>
      </c>
      <c r="GN68" s="37">
        <f t="shared" ca="1" si="11"/>
        <v>3162.7192960449493</v>
      </c>
      <c r="GO68" s="37">
        <f t="shared" ca="1" si="11"/>
        <v>3403.0487595522427</v>
      </c>
      <c r="GP68" s="37">
        <f t="shared" ca="1" si="11"/>
        <v>3717.2336649252907</v>
      </c>
      <c r="GQ68" s="37">
        <f t="shared" ca="1" si="11"/>
        <v>3542.0374463833564</v>
      </c>
      <c r="GR68" s="37">
        <f t="shared" ca="1" si="11"/>
        <v>3637.8533286436573</v>
      </c>
      <c r="GS68" s="37">
        <f t="shared" ca="1" si="11"/>
        <v>3978.1768363644255</v>
      </c>
      <c r="GT68" s="37">
        <f t="shared" ca="1" si="11"/>
        <v>4171.9389341105507</v>
      </c>
      <c r="GU68" s="37">
        <f t="shared" ca="1" si="11"/>
        <v>4364.2167319227701</v>
      </c>
      <c r="GV68" s="37">
        <f t="shared" ca="1" si="12"/>
        <v>4472.1492131791538</v>
      </c>
      <c r="GW68" s="37">
        <f t="shared" ca="1" si="12"/>
        <v>4325.4251383197752</v>
      </c>
      <c r="GX68" s="37">
        <f t="shared" ca="1" si="12"/>
        <v>4563.7451677768049</v>
      </c>
      <c r="GY68" s="37">
        <f t="shared" ca="1" si="12"/>
        <v>4697.8609888173187</v>
      </c>
      <c r="GZ68" s="37">
        <f t="shared" ca="1" si="12"/>
        <v>4750.946482723707</v>
      </c>
      <c r="HA68" s="37">
        <f t="shared" ca="1" si="12"/>
        <v>5117.7708775706878</v>
      </c>
      <c r="HB68" s="37">
        <f t="shared" ca="1" si="12"/>
        <v>5323.0128421232521</v>
      </c>
      <c r="HC68" s="37"/>
      <c r="HD68" s="37">
        <f t="shared" si="13"/>
        <v>1500.1</v>
      </c>
      <c r="HE68" s="37">
        <f ca="1">SUM($GD68:GD68)-$HD68-SUM($FD68:FD68)</f>
        <v>-1416.4190184017734</v>
      </c>
      <c r="HF68" s="37">
        <f ca="1">SUM($GD68:GE68)-$HD68-SUM($FD68:FE68)</f>
        <v>-1163.0585786558256</v>
      </c>
      <c r="HG68" s="37">
        <f ca="1">SUM($GD68:GF68)-$HD68-SUM($FD68:FF68)</f>
        <v>-817.9949347978627</v>
      </c>
      <c r="HH68" s="37">
        <f ca="1">SUM($GD68:GG68)-$HD68-SUM($FD68:FG68)</f>
        <v>-330.06328209460708</v>
      </c>
      <c r="HI68" s="37">
        <f ca="1">SUM($GD68:GH68)-$HD68-SUM($FD68:FH68)</f>
        <v>264.92110338152338</v>
      </c>
      <c r="HJ68" s="37">
        <f ca="1">SUM($GD68:GI68)-$HD68-SUM($FD68:FI68)</f>
        <v>961.23307915909072</v>
      </c>
      <c r="HK68" s="37">
        <f ca="1">SUM($GD68:GJ68)-$HD68-SUM($FD68:FJ68)</f>
        <v>1999.8891927868112</v>
      </c>
      <c r="HL68" s="37">
        <f ca="1">SUM($GD68:GK68)-$HD68-SUM($FD68:FK68)</f>
        <v>3570.8241866378194</v>
      </c>
      <c r="HM68" s="37">
        <f ca="1">SUM($GD68:GL68)-$HD68-SUM($FD68:FL68)</f>
        <v>5224.3865070556003</v>
      </c>
      <c r="HN68" s="37">
        <f ca="1">SUM($GD68:GM68)-$HD68-SUM($FD68:FM68)</f>
        <v>6953.2897723071019</v>
      </c>
      <c r="HO68" s="37">
        <f ca="1">SUM($GD68:GN68)-$HD68-SUM($FD68:FN68)</f>
        <v>8759.3192835062728</v>
      </c>
      <c r="HP68" s="37">
        <f ca="1">SUM($GD68:GO68)-$HD68-SUM($FD68:FO68)</f>
        <v>10636.381316665183</v>
      </c>
      <c r="HQ68" s="37">
        <f ca="1">SUM($GD68:GP68)-$HD68-SUM($FD68:FP68)</f>
        <v>13008.080360295333</v>
      </c>
      <c r="HR68" s="37">
        <f ca="1">SUM($GD68:GQ68)-$HD68-SUM($FD68:FQ68)</f>
        <v>15379.779403925484</v>
      </c>
      <c r="HS68" s="37">
        <f ca="1">SUM($GD68:GR68)-$HD68-SUM($FD68:FR68)</f>
        <v>18017.387745876065</v>
      </c>
      <c r="HT68" s="37">
        <f ca="1">SUM($GD68:GS68)-$HD68-SUM($FD68:FS68)</f>
        <v>20739.239878928995</v>
      </c>
      <c r="HU68" s="37">
        <f ca="1">SUM($GD68:GT68)-$HD68-SUM($FD68:FT68)</f>
        <v>23815.183467876908</v>
      </c>
      <c r="HV68" s="37">
        <f ca="1">SUM($GD68:GU68)-$HD68-SUM($FD68:FU68)</f>
        <v>26949.116618296583</v>
      </c>
      <c r="HW68" s="37">
        <f ca="1">SUM($GD68:GV68)-$HD68-SUM($FD68:FV68)</f>
        <v>30126.22614844318</v>
      </c>
      <c r="HX68" s="37">
        <f ca="1">SUM($GD68:GW68)-$HD68-SUM($FD68:FW68)</f>
        <v>33303.335678589778</v>
      </c>
      <c r="HY68" s="37">
        <f ca="1">SUM($GD68:GX68)-$HD68-SUM($FD68:FX68)</f>
        <v>36543.906973331868</v>
      </c>
      <c r="HZ68" s="37">
        <f ca="1">SUM($GD68:GY68)-$HD68-SUM($FD68:FY68)</f>
        <v>39829.881157036354</v>
      </c>
      <c r="IA68" s="37">
        <f ca="1">SUM($GD68:GZ68)-$HD68-SUM($FD68:FZ68)</f>
        <v>43147.08180861421</v>
      </c>
      <c r="IB68" s="37">
        <f ca="1">SUM($GD68:HA68)-$HD68-SUM($FD68:GA68)</f>
        <v>46547.146932688236</v>
      </c>
      <c r="IC68" s="37">
        <f ca="1">SUM($GD68:HB68)-$HD68-SUM($FD68:GB68)</f>
        <v>50002.513296830075</v>
      </c>
    </row>
    <row r="69" spans="2:237" x14ac:dyDescent="0.35">
      <c r="B69" s="37">
        <f t="shared" ca="1" si="14"/>
        <v>0.62445786735459474</v>
      </c>
      <c r="C69" s="37">
        <f t="shared" ca="1" si="8"/>
        <v>0.75248200338396987</v>
      </c>
      <c r="D69" s="37">
        <f t="shared" ca="1" si="8"/>
        <v>0.51252455663114382</v>
      </c>
      <c r="E69" s="37">
        <f t="shared" ca="1" si="8"/>
        <v>0.21801065882572446</v>
      </c>
      <c r="F69" s="37">
        <f t="shared" ca="1" si="8"/>
        <v>0.43929818701991041</v>
      </c>
      <c r="G69" s="37">
        <f t="shared" ca="1" si="8"/>
        <v>0.6216670760356936</v>
      </c>
      <c r="H69" s="37">
        <f t="shared" ca="1" si="8"/>
        <v>0.68214040431303424</v>
      </c>
      <c r="I69" s="37">
        <f t="shared" ca="1" si="8"/>
        <v>0.94540647190013716</v>
      </c>
      <c r="J69" s="37">
        <f t="shared" ca="1" si="8"/>
        <v>0.66570689556783624</v>
      </c>
      <c r="K69" s="37">
        <f t="shared" ca="1" si="8"/>
        <v>0.86045755319161921</v>
      </c>
      <c r="L69" s="37">
        <f t="shared" ca="1" si="8"/>
        <v>0.87077644436734947</v>
      </c>
      <c r="M69" s="37">
        <f t="shared" ca="1" si="8"/>
        <v>0.95427352472657256</v>
      </c>
      <c r="N69" s="37">
        <f t="shared" ca="1" si="8"/>
        <v>0.62878062557033487</v>
      </c>
      <c r="O69" s="37">
        <f t="shared" ca="1" si="8"/>
        <v>0.26536947560704538</v>
      </c>
      <c r="P69" s="37">
        <f t="shared" ca="1" si="8"/>
        <v>0.30689328367374502</v>
      </c>
      <c r="Q69" s="37">
        <f t="shared" ca="1" si="8"/>
        <v>0.82969365414286411</v>
      </c>
      <c r="R69" s="37">
        <f t="shared" ca="1" si="8"/>
        <v>0.62727948525620369</v>
      </c>
      <c r="S69" s="37">
        <f t="shared" ca="1" si="8"/>
        <v>0.46775617656270019</v>
      </c>
      <c r="T69" s="37">
        <f t="shared" ca="1" si="9"/>
        <v>0.71922495512394735</v>
      </c>
      <c r="U69" s="37">
        <f t="shared" ca="1" si="9"/>
        <v>0.89414331323371365</v>
      </c>
      <c r="V69" s="37">
        <f t="shared" ca="1" si="9"/>
        <v>0.16190851043229804</v>
      </c>
      <c r="W69" s="37">
        <f t="shared" ca="1" si="9"/>
        <v>0.72416655735065449</v>
      </c>
      <c r="X69" s="37">
        <f t="shared" ca="1" si="9"/>
        <v>0.1747087929018889</v>
      </c>
      <c r="Y69" s="37">
        <f t="shared" ca="1" si="9"/>
        <v>0.77240989414581429</v>
      </c>
      <c r="Z69" s="37">
        <f t="shared" ca="1" si="9"/>
        <v>0.93808659315967924</v>
      </c>
      <c r="AC69" s="35">
        <f ca="1">IF(H$11="x",0,_xlfn.NORM.INV(B69,Satokasvi!$H$8,Satokasvi!$I$8)*IF(H$8="x",1+Toimenpiteet!$C$7,1)*IF(H$9="x",1+Toimenpiteet!$C$34,1)*(1+H$30)*_xlfn.BINOM.INV(1,(1-(Satokasvi!$H$15*(1+H$43))),B69))</f>
        <v>2579.3024990989893</v>
      </c>
      <c r="AD69" s="35">
        <f ca="1">IF(I$11="x",0,_xlfn.NORM.INV(C69,Satokasvi!$H$8,Satokasvi!$I$8)*IF(I$8="x",1+Toimenpiteet!$C$7,1)*IF(I$9="x",1+Toimenpiteet!$C$34,1)*(1+I$30)*_xlfn.BINOM.INV(1,(1-(Satokasvi!$H$15*(1+I$43))),C69))</f>
        <v>2670.5802515204496</v>
      </c>
      <c r="AE69" s="35">
        <f ca="1">IF(J$11="x",0,_xlfn.NORM.INV(D69,Satokasvi!$H$8,Satokasvi!$I$8)*IF(J$8="x",1+Toimenpiteet!$C$7,1)*IF(J$9="x",1+Toimenpiteet!$C$34,1)*(1+J$30)*_xlfn.BINOM.INV(1,(1-(Satokasvi!$H$15*(1+J$43))),D69))</f>
        <v>2507.849891664895</v>
      </c>
      <c r="AF69" s="35">
        <f ca="1">IF(K$11="x",0,_xlfn.NORM.INV(E69,Satokasvi!$H$8,Satokasvi!$I$8)*IF(K$8="x",1+Toimenpiteet!$C$7,1)*IF(K$9="x",1+Toimenpiteet!$C$34,1)*(1+K$30)*_xlfn.BINOM.INV(1,(1-(Satokasvi!$H$15*(1+K$43))),E69))</f>
        <v>0</v>
      </c>
      <c r="AG69" s="35">
        <f ca="1">IF(L$11="x",0,_xlfn.NORM.INV(F69,Satokasvi!$H$8,Satokasvi!$I$8)*IF(L$8="x",1+Toimenpiteet!$C$7,1)*IF(L$9="x",1+Toimenpiteet!$C$34,1)*(1+L$30)*_xlfn.BINOM.INV(1,(1-(Satokasvi!$H$15*(1+L$43))),F69))</f>
        <v>2461.8127995511477</v>
      </c>
      <c r="AH69" s="35">
        <f ca="1">IF(M$11="x",0,_xlfn.NORM.INV(G69,Satokasvi!$H$8,Satokasvi!$I$8)*IF(M$8="x",1+Toimenpiteet!$C$7,1)*IF(M$9="x",1+Toimenpiteet!$C$34,1)*(1+M$30)*_xlfn.BINOM.INV(1,(1-(Satokasvi!$H$15*(1+M$43))),G69))</f>
        <v>2577.4655174709765</v>
      </c>
      <c r="AI69" s="35">
        <f ca="1">IF(N$11="x",0,_xlfn.NORM.INV(H69,Satokasvi!$H$8,Satokasvi!$I$8)*IF(N$8="x",1+Toimenpiteet!$C$7,1)*IF(N$9="x",1+Toimenpiteet!$C$34,1)*(1+N$30)*_xlfn.BINOM.INV(1,(1-(Satokasvi!$H$15*(1+N$43))),H69))</f>
        <v>2618.4231288607016</v>
      </c>
      <c r="AJ69" s="35">
        <f ca="1">IF(O$11="x",0,_xlfn.NORM.INV(I69,Satokasvi!$H$8,Satokasvi!$I$8)*IF(O$8="x",1+Toimenpiteet!$C$7,1)*IF(O$9="x",1+Toimenpiteet!$C$34,1)*(1+O$30)*_xlfn.BINOM.INV(1,(1-(Satokasvi!$H$15*(1+O$43))),I69))</f>
        <v>2900.464452160325</v>
      </c>
      <c r="AK69" s="35">
        <f ca="1">IF(P$11="x",0,_xlfn.NORM.INV(J69,Satokasvi!$H$8,Satokasvi!$I$8)*IF(P$8="x",1+Toimenpiteet!$C$7,1)*IF(P$9="x",1+Toimenpiteet!$C$34,1)*(1+P$30)*_xlfn.BINOM.INV(1,(1-(Satokasvi!$H$15*(1+P$43))),J69))</f>
        <v>2607.0222898908664</v>
      </c>
      <c r="AL69" s="35">
        <f ca="1">IF(Q$11="x",0,_xlfn.NORM.INV(K69,Satokasvi!$H$8,Satokasvi!$I$8)*IF(Q$8="x",1+Toimenpiteet!$C$7,1)*IF(Q$9="x",1+Toimenpiteet!$C$34,1)*(1+Q$30)*_xlfn.BINOM.INV(1,(1-(Satokasvi!$H$15*(1+Q$43))),K69))</f>
        <v>2770.5943346102795</v>
      </c>
      <c r="AM69" s="35">
        <f ca="1">IF(R$11="x",0,_xlfn.NORM.INV(L69,Satokasvi!$H$8,Satokasvi!$I$8)*IF(R$8="x",1+Toimenpiteet!$C$7,1)*IF(R$9="x",1+Toimenpiteet!$C$34,1)*(1+R$30)*_xlfn.BINOM.INV(1,(1-(Satokasvi!$H$15*(1+R$43))),L69))</f>
        <v>2782.5172735808546</v>
      </c>
      <c r="AN69" s="35">
        <f ca="1">IF(S$11="x",0,_xlfn.NORM.INV(M69,Satokasvi!$H$8,Satokasvi!$I$8)*IF(S$8="x",1+Toimenpiteet!$C$7,1)*IF(S$9="x",1+Toimenpiteet!$C$34,1)*(1+S$30)*_xlfn.BINOM.INV(1,(1-(Satokasvi!$H$15*(1+S$43))),M69))</f>
        <v>2921.9456739036923</v>
      </c>
      <c r="AO69" s="35">
        <f ca="1">IF(T$11="x",0,_xlfn.NORM.INV(N69,Satokasvi!$H$8,Satokasvi!$I$8)*IF(T$8="x",1+Toimenpiteet!$C$7,1)*IF(T$9="x",1+Toimenpiteet!$C$34,1)*(1+T$30)*_xlfn.BINOM.INV(1,(1-(Satokasvi!$H$15*(1+T$43))),N69))</f>
        <v>2582.156382463666</v>
      </c>
      <c r="AP69" s="35">
        <f ca="1">IF(U$11="x",0,_xlfn.NORM.INV(O69,Satokasvi!$H$8,Satokasvi!$I$8)*IF(U$8="x",1+Toimenpiteet!$C$7,1)*IF(U$9="x",1+Toimenpiteet!$C$34,1)*(1+U$30)*_xlfn.BINOM.INV(1,(1-(Satokasvi!$H$15*(1+U$43))),O69))</f>
        <v>2343.2804015742058</v>
      </c>
      <c r="AQ69" s="35">
        <f ca="1">IF(V$11="x",0,_xlfn.NORM.INV(P69,Satokasvi!$H$8,Satokasvi!$I$8)*IF(V$8="x",1+Toimenpiteet!$C$7,1)*IF(V$9="x",1+Toimenpiteet!$C$34,1)*(1+V$30)*_xlfn.BINOM.INV(1,(1-(Satokasvi!$H$15*(1+V$43))),P69))</f>
        <v>2373.8310522798492</v>
      </c>
      <c r="AR69" s="35">
        <f ca="1">IF(W$11="x",0,_xlfn.NORM.INV(Q69,Satokasvi!$H$8,Satokasvi!$I$8)*IF(W$8="x",1+Toimenpiteet!$C$7,1)*IF(W$9="x",1+Toimenpiteet!$C$34,1)*(1+W$30)*_xlfn.BINOM.INV(1,(1-(Satokasvi!$H$15*(1+W$43))),Q69))</f>
        <v>2738.2388386221514</v>
      </c>
      <c r="AS69" s="35">
        <f ca="1">IF(X$11="x",0,_xlfn.NORM.INV(R69,Satokasvi!$H$8,Satokasvi!$I$8)*IF(X$8="x",1+Toimenpiteet!$C$7,1)*IF(X$9="x",1+Toimenpiteet!$C$34,1)*(1+X$30)*_xlfn.BINOM.INV(1,(1-(Satokasvi!$H$15*(1+X$43))),R69))</f>
        <v>2581.1641352841393</v>
      </c>
      <c r="AT69" s="35">
        <f ca="1">IF(Y$11="x",0,_xlfn.NORM.INV(S69,Satokasvi!$H$8,Satokasvi!$I$8)*IF(Y$8="x",1+Toimenpiteet!$C$7,1)*IF(Y$9="x",1+Toimenpiteet!$C$34,1)*(1+Y$30)*_xlfn.BINOM.INV(1,(1-(Satokasvi!$H$15*(1+Y$43))),S69))</f>
        <v>2479.7721309253479</v>
      </c>
      <c r="AU69" s="35">
        <f ca="1">IF(Z$11="x",0,_xlfn.NORM.INV(T69,Satokasvi!$H$8,Satokasvi!$I$8)*IF(Z$8="x",1+Toimenpiteet!$C$7,1)*IF(Z$9="x",1+Toimenpiteet!$C$34,1)*(1+Z$30)*_xlfn.BINOM.INV(1,(1-(Satokasvi!$H$15*(1+Z$43))),T69))</f>
        <v>2645.1351597363241</v>
      </c>
      <c r="AV69" s="35">
        <f ca="1">IF(AA$11="x",0,_xlfn.NORM.INV(U69,Satokasvi!$H$8,Satokasvi!$I$8)*IF(AA$8="x",1+Toimenpiteet!$C$7,1)*IF(AA$9="x",1+Toimenpiteet!$C$34,1)*(1+AA$30)*_xlfn.BINOM.INV(1,(1-(Satokasvi!$H$15*(1+AA$43))),U69))</f>
        <v>2812.2169890270711</v>
      </c>
      <c r="AW69" s="35">
        <f ca="1">IF(AB$11="x",0,_xlfn.NORM.INV(V69,Satokasvi!$H$8,Satokasvi!$I$8)*IF(AB$8="x",1+Toimenpiteet!$C$7,1)*IF(AB$9="x",1+Toimenpiteet!$C$34,1)*(1+AB$30)*_xlfn.BINOM.INV(1,(1-(Satokasvi!$H$15*(1+AB$43))),V69))</f>
        <v>0</v>
      </c>
      <c r="AX69" s="35">
        <f ca="1">IF(AC$11="x",0,_xlfn.NORM.INV(W69,Satokasvi!$H$8,Satokasvi!$I$8)*IF(AC$8="x",1+Toimenpiteet!$C$7,1)*IF(AC$9="x",1+Toimenpiteet!$C$34,1)*(1+AC$30)*_xlfn.BINOM.INV(1,(1-(Satokasvi!$H$15*(1+AC$43))),W69))</f>
        <v>2648.8160488309691</v>
      </c>
      <c r="AY69" s="35">
        <f ca="1">IF(AD$11="x",0,_xlfn.NORM.INV(X69,Satokasvi!$H$8,Satokasvi!$I$8)*IF(AD$8="x",1+Toimenpiteet!$C$7,1)*IF(AD$9="x",1+Toimenpiteet!$C$34,1)*(1+AD$30)*_xlfn.BINOM.INV(1,(1-(Satokasvi!$H$15*(1+AD$43))),X69))</f>
        <v>0</v>
      </c>
      <c r="AZ69" s="35">
        <f ca="1">IF(AE$11="x",0,_xlfn.NORM.INV(Y69,Satokasvi!$H$8,Satokasvi!$I$8)*IF(AE$8="x",1+Toimenpiteet!$C$7,1)*IF(AE$9="x",1+Toimenpiteet!$C$34,1)*(1+AE$30)*_xlfn.BINOM.INV(1,(1-(Satokasvi!$H$15*(1+AE$43))),Y69))</f>
        <v>2686.7016911482474</v>
      </c>
      <c r="BA69" s="35">
        <f ca="1">IF(AF$11="x",0,_xlfn.NORM.INV(Z69,Satokasvi!$H$8,Satokasvi!$I$8)*IF(AF$8="x",1+Toimenpiteet!$C$7,1)*IF(AF$9="x",1+Toimenpiteet!$C$34,1)*(1+AF$30)*_xlfn.BINOM.INV(1,(1-(Satokasvi!$H$15*(1+AF$43))),Z69))</f>
        <v>2884.7269428375348</v>
      </c>
      <c r="BD69" s="35">
        <f ca="1">IF(H$11="x",0,_xlfn.NORM.INV(B69,Satokasvi!$H$8,Satokasvi!$I$8)*IF(COUNTIF($H$12:H$12,"x")&gt;0,(1+$C$6),1)*IF(COUNTIF($H$13:H$13,"x")&gt;0,(1+$C$30),1)*IF(H$8="x",(1+Toimenpiteet!$C$7),1)*IF(H$9="x",(1+Toimenpiteet!$C$34),1)*(1+H$30)*_xlfn.BINOM.INV(1,(1-(Satokasvi!$H$15*(1+H$44))),B69))</f>
        <v>3095.1629989187873</v>
      </c>
      <c r="BE69" s="35">
        <f ca="1">IF(I$11="x",0,_xlfn.NORM.INV(C69,Satokasvi!$H$8,Satokasvi!$I$8)*IF(COUNTIF($H$12:I$12,"x")&gt;0,(1+$C$6),1)*IF(COUNTIF($H$13:I$13,"x")&gt;0,(1+$C$30),1)*IF(I$8="x",(1+Toimenpiteet!$C$7),1)*IF(I$9="x",(1+Toimenpiteet!$C$34),1)*(1+I$30)*_xlfn.BINOM.INV(1,(1-(Satokasvi!$H$15*(1+I$44))),C69))</f>
        <v>3204.6963018245392</v>
      </c>
      <c r="BF69" s="35">
        <f ca="1">IF(J$11="x",0,_xlfn.NORM.INV(D69,Satokasvi!$H$8,Satokasvi!$I$8)*IF(COUNTIF($H$12:J$12,"x")&gt;0,(1+$C$6),1)*IF(COUNTIF($H$13:J$13,"x")&gt;0,(1+$C$30),1)*IF(J$8="x",(1+Toimenpiteet!$C$7),1)*IF(J$9="x",(1+Toimenpiteet!$C$34),1)*(1+J$30)*_xlfn.BINOM.INV(1,(1-(Satokasvi!$H$15*(1+J$44))),D69))</f>
        <v>3009.4198699978738</v>
      </c>
      <c r="BG69" s="35">
        <f ca="1">IF(K$11="x",0,_xlfn.NORM.INV(E69,Satokasvi!$H$8,Satokasvi!$I$8)*IF(COUNTIF($H$12:K$12,"x")&gt;0,(1+$C$6),1)*IF(COUNTIF($H$13:K$13,"x")&gt;0,(1+$C$30),1)*IF(K$8="x",(1+Toimenpiteet!$C$7),1)*IF(K$9="x",(1+Toimenpiteet!$C$34),1)*(1+K$30)*_xlfn.BINOM.INV(1,(1-(Satokasvi!$H$15*(1+K$44))),E69))</f>
        <v>2766.3211868655576</v>
      </c>
      <c r="BH69" s="35">
        <f ca="1">IF(L$11="x",0,_xlfn.NORM.INV(F69,Satokasvi!$H$8,Satokasvi!$I$8)*IF(COUNTIF($H$12:L$12,"x")&gt;0,(1+$C$6),1)*IF(COUNTIF($H$13:L$13,"x")&gt;0,(1+$C$30),1)*IF(L$8="x",(1+Toimenpiteet!$C$7),1)*IF(L$9="x",(1+Toimenpiteet!$C$34),1)*(1+L$30)*_xlfn.BINOM.INV(1,(1-(Satokasvi!$H$15*(1+L$44))),F69))</f>
        <v>2954.175359461377</v>
      </c>
      <c r="BI69" s="35">
        <f ca="1">IF(M$11="x",0,_xlfn.NORM.INV(G69,Satokasvi!$H$8,Satokasvi!$I$8)*IF(COUNTIF($H$12:M$12,"x")&gt;0,(1+$C$6),1)*IF(COUNTIF($H$13:M$13,"x")&gt;0,(1+$C$30),1)*IF(M$8="x",(1+Toimenpiteet!$C$7),1)*IF(M$9="x",(1+Toimenpiteet!$C$34),1)*(1+M$30)*_xlfn.BINOM.INV(1,(1-(Satokasvi!$H$15*(1+M$44))),G69))</f>
        <v>3092.9586209651716</v>
      </c>
      <c r="BJ69" s="35">
        <f ca="1">IF(N$11="x",0,_xlfn.NORM.INV(H69,Satokasvi!$H$8,Satokasvi!$I$8)*IF(COUNTIF($H$12:N$12,"x")&gt;0,(1+$C$6),1)*IF(COUNTIF($H$13:N$13,"x")&gt;0,(1+$C$30),1)*IF(N$8="x",(1+Toimenpiteet!$C$7),1)*IF(N$9="x",(1+Toimenpiteet!$C$34),1)*(1+N$30)*_xlfn.BINOM.INV(1,(1-(Satokasvi!$H$15*(1+N$44))),H69))</f>
        <v>3142.107754632842</v>
      </c>
      <c r="BK69" s="35">
        <f ca="1">IF(O$11="x",0,_xlfn.NORM.INV(I69,Satokasvi!$H$8,Satokasvi!$I$8)*IF(COUNTIF($H$12:O$12,"x")&gt;0,(1+$C$6),1)*IF(COUNTIF($H$13:O$13,"x")&gt;0,(1+$C$30),1)*IF(O$8="x",(1+Toimenpiteet!$C$7),1)*IF(O$9="x",(1+Toimenpiteet!$C$34),1)*(1+O$30)*_xlfn.BINOM.INV(1,(1-(Satokasvi!$H$15*(1+O$44))),I69))</f>
        <v>3480.5573425923899</v>
      </c>
      <c r="BL69" s="35">
        <f ca="1">IF(P$11="x",0,_xlfn.NORM.INV(J69,Satokasvi!$H$8,Satokasvi!$I$8)*IF(COUNTIF($H$12:P$12,"x")&gt;0,(1+$C$6),1)*IF(COUNTIF($H$13:P$13,"x")&gt;0,(1+$C$30),1)*IF(P$8="x",(1+Toimenpiteet!$C$7),1)*IF(P$9="x",(1+Toimenpiteet!$C$34),1)*(1+P$30)*_xlfn.BINOM.INV(1,(1-(Satokasvi!$H$15*(1+P$44))),J69))</f>
        <v>3128.4267478690394</v>
      </c>
      <c r="BM69" s="35">
        <f ca="1">IF(Q$11="x",0,_xlfn.NORM.INV(K69,Satokasvi!$H$8,Satokasvi!$I$8)*IF(COUNTIF($H$12:Q$12,"x")&gt;0,(1+$C$6),1)*IF(COUNTIF($H$13:Q$13,"x")&gt;0,(1+$C$30),1)*IF(Q$8="x",(1+Toimenpiteet!$C$7),1)*IF(Q$9="x",(1+Toimenpiteet!$C$34),1)*(1+Q$30)*_xlfn.BINOM.INV(1,(1-(Satokasvi!$H$15*(1+Q$44))),K69))</f>
        <v>3324.7132015323355</v>
      </c>
      <c r="BN69" s="35">
        <f ca="1">IF(R$11="x",0,_xlfn.NORM.INV(L69,Satokasvi!$H$8,Satokasvi!$I$8)*IF(COUNTIF($H$12:R$12,"x")&gt;0,(1+$C$6),1)*IF(COUNTIF($H$13:R$13,"x")&gt;0,(1+$C$30),1)*IF(R$8="x",(1+Toimenpiteet!$C$7),1)*IF(R$9="x",(1+Toimenpiteet!$C$34),1)*(1+R$30)*_xlfn.BINOM.INV(1,(1-(Satokasvi!$H$15*(1+R$44))),L69))</f>
        <v>3339.0207282970255</v>
      </c>
      <c r="BO69" s="35">
        <f ca="1">IF(S$11="x",0,_xlfn.NORM.INV(M69,Satokasvi!$H$8,Satokasvi!$I$8)*IF(COUNTIF($H$12:S$12,"x")&gt;0,(1+$C$6),1)*IF(COUNTIF($H$13:S$13,"x")&gt;0,(1+$C$30),1)*IF(S$8="x",(1+Toimenpiteet!$C$7),1)*IF(S$9="x",(1+Toimenpiteet!$C$34),1)*(1+S$30)*_xlfn.BINOM.INV(1,(1-(Satokasvi!$H$15*(1+S$44))),M69))</f>
        <v>3506.3348086844308</v>
      </c>
      <c r="BP69" s="35">
        <f ca="1">IF(T$11="x",0,_xlfn.NORM.INV(N69,Satokasvi!$H$8,Satokasvi!$I$8)*IF(COUNTIF($H$12:T$12,"x")&gt;0,(1+$C$6),1)*IF(COUNTIF($H$13:T$13,"x")&gt;0,(1+$C$30),1)*IF(T$8="x",(1+Toimenpiteet!$C$7),1)*IF(T$9="x",(1+Toimenpiteet!$C$34),1)*(1+T$30)*_xlfn.BINOM.INV(1,(1-(Satokasvi!$H$15*(1+T$44))),N69))</f>
        <v>3098.5876589563991</v>
      </c>
      <c r="BQ69" s="35">
        <f ca="1">IF(U$11="x",0,_xlfn.NORM.INV(O69,Satokasvi!$H$8,Satokasvi!$I$8)*IF(COUNTIF($H$12:U$12,"x")&gt;0,(1+$C$6),1)*IF(COUNTIF($H$13:U$13,"x")&gt;0,(1+$C$30),1)*IF(U$8="x",(1+Toimenpiteet!$C$7),1)*IF(U$9="x",(1+Toimenpiteet!$C$34),1)*(1+U$30)*_xlfn.BINOM.INV(1,(1-(Satokasvi!$H$15*(1+U$44))),O69))</f>
        <v>2811.9364818890467</v>
      </c>
      <c r="BR69" s="35">
        <f ca="1">IF(V$11="x",0,_xlfn.NORM.INV(P69,Satokasvi!$H$8,Satokasvi!$I$8)*IF(COUNTIF($H$12:V$12,"x")&gt;0,(1+$C$6),1)*IF(COUNTIF($H$13:V$13,"x")&gt;0,(1+$C$30),1)*IF(V$8="x",(1+Toimenpiteet!$C$7),1)*IF(V$9="x",(1+Toimenpiteet!$C$34),1)*(1+V$30)*_xlfn.BINOM.INV(1,(1-(Satokasvi!$H$15*(1+V$44))),P69))</f>
        <v>2848.5972627358192</v>
      </c>
      <c r="BS69" s="35">
        <f ca="1">IF(W$11="x",0,_xlfn.NORM.INV(Q69,Satokasvi!$H$8,Satokasvi!$I$8)*IF(COUNTIF($H$12:W$12,"x")&gt;0,(1+$C$6),1)*IF(COUNTIF($H$13:W$13,"x")&gt;0,(1+$C$30),1)*IF(W$8="x",(1+Toimenpiteet!$C$7),1)*IF(W$9="x",(1+Toimenpiteet!$C$34),1)*(1+W$30)*_xlfn.BINOM.INV(1,(1-(Satokasvi!$H$15*(1+W$44))),Q69))</f>
        <v>3285.8866063465816</v>
      </c>
      <c r="BT69" s="35">
        <f ca="1">IF(X$11="x",0,_xlfn.NORM.INV(R69,Satokasvi!$H$8,Satokasvi!$I$8)*IF(COUNTIF($H$12:X$12,"x")&gt;0,(1+$C$6),1)*IF(COUNTIF($H$13:X$13,"x")&gt;0,(1+$C$30),1)*IF(X$8="x",(1+Toimenpiteet!$C$7),1)*IF(X$9="x",(1+Toimenpiteet!$C$34),1)*(1+X$30)*_xlfn.BINOM.INV(1,(1-(Satokasvi!$H$15*(1+X$44))),R69))</f>
        <v>3097.3969623409671</v>
      </c>
      <c r="BU69" s="35">
        <f ca="1">IF(Y$11="x",0,_xlfn.NORM.INV(S69,Satokasvi!$H$8,Satokasvi!$I$8)*IF(COUNTIF($H$12:Y$12,"x")&gt;0,(1+$C$6),1)*IF(COUNTIF($H$13:Y$13,"x")&gt;0,(1+$C$30),1)*IF(Y$8="x",(1+Toimenpiteet!$C$7),1)*IF(Y$9="x",(1+Toimenpiteet!$C$34),1)*(1+Y$30)*_xlfn.BINOM.INV(1,(1-(Satokasvi!$H$15*(1+Y$44))),S69))</f>
        <v>2975.7265571104176</v>
      </c>
      <c r="BV69" s="35">
        <f ca="1">IF(Z$11="x",0,_xlfn.NORM.INV(T69,Satokasvi!$H$8,Satokasvi!$I$8)*IF(COUNTIF($H$12:Z$12,"x")&gt;0,(1+$C$6),1)*IF(COUNTIF($H$13:Z$13,"x")&gt;0,(1+$C$30),1)*IF(Z$8="x",(1+Toimenpiteet!$C$7),1)*IF(Z$9="x",(1+Toimenpiteet!$C$34),1)*(1+Z$30)*_xlfn.BINOM.INV(1,(1-(Satokasvi!$H$15*(1+Z$44))),T69))</f>
        <v>3174.1621916835888</v>
      </c>
      <c r="BW69" s="35">
        <f ca="1">IF(AA$11="x",0,_xlfn.NORM.INV(U69,Satokasvi!$H$8,Satokasvi!$I$8)*IF(COUNTIF($H$12:AA$12,"x")&gt;0,(1+$C$6),1)*IF(COUNTIF($H$13:AA$13,"x")&gt;0,(1+$C$30),1)*IF(AA$8="x",(1+Toimenpiteet!$C$7),1)*IF(AA$9="x",(1+Toimenpiteet!$C$34),1)*(1+AA$30)*_xlfn.BINOM.INV(1,(1-(Satokasvi!$H$15*(1+AA$44))),U69))</f>
        <v>3374.6603868324851</v>
      </c>
      <c r="BX69" s="35">
        <f ca="1">IF(AB$11="x",0,_xlfn.NORM.INV(V69,Satokasvi!$H$8,Satokasvi!$I$8)*IF(COUNTIF($H$12:AB$12,"x")&gt;0,(1+$C$6),1)*IF(COUNTIF($H$13:AB$13,"x")&gt;0,(1+$C$30),1)*IF(AB$8="x",(1+Toimenpiteet!$C$7),1)*IF(AB$9="x",(1+Toimenpiteet!$C$34),1)*(1+AB$30)*_xlfn.BINOM.INV(1,(1-(Satokasvi!$H$15*(1+AB$44))),V69))</f>
        <v>2704.0066953283226</v>
      </c>
      <c r="BY69" s="35">
        <f ca="1">IF(AC$11="x",0,_xlfn.NORM.INV(W69,Satokasvi!$H$8,Satokasvi!$I$8)*IF(COUNTIF($H$12:AC$12,"x")&gt;0,(1+$C$6),1)*IF(COUNTIF($H$13:AC$13,"x")&gt;0,(1+$C$30),1)*IF(AC$8="x",(1+Toimenpiteet!$C$7),1)*IF(AC$9="x",(1+Toimenpiteet!$C$34),1)*(1+AC$30)*_xlfn.BINOM.INV(1,(1-(Satokasvi!$H$15*(1+AC$44))),W69))</f>
        <v>3178.5792585971626</v>
      </c>
      <c r="BZ69" s="35">
        <f ca="1">IF(AD$11="x",0,_xlfn.NORM.INV(X69,Satokasvi!$H$8,Satokasvi!$I$8)*IF(COUNTIF($H$12:AD$12,"x")&gt;0,(1+$C$6),1)*IF(COUNTIF($H$13:AD$13,"x")&gt;0,(1+$C$30),1)*IF(AD$8="x",(1+Toimenpiteet!$C$7),1)*IF(AD$9="x",(1+Toimenpiteet!$C$34),1)*(1+AD$30)*_xlfn.BINOM.INV(1,(1-(Satokasvi!$H$15*(1+AD$44))),X69))</f>
        <v>2719.2841254659152</v>
      </c>
      <c r="CA69" s="35">
        <f ca="1">IF(AE$11="x",0,_xlfn.NORM.INV(Y69,Satokasvi!$H$8,Satokasvi!$I$8)*IF(COUNTIF($H$12:AE$12,"x")&gt;0,(1+$C$6),1)*IF(COUNTIF($H$13:AE$13,"x")&gt;0,(1+$C$30),1)*IF(AE$8="x",(1+Toimenpiteet!$C$7),1)*IF(AE$9="x",(1+Toimenpiteet!$C$34),1)*(1+AE$30)*_xlfn.BINOM.INV(1,(1-(Satokasvi!$H$15*(1+AE$44))),Y69))</f>
        <v>3224.0420293778966</v>
      </c>
      <c r="CB69" s="35">
        <f ca="1">IF(AF$11="x",0,_xlfn.NORM.INV(Z69,Satokasvi!$H$8,Satokasvi!$I$8)*IF(COUNTIF($H$12:AF$12,"x")&gt;0,(1+$C$6),1)*IF(COUNTIF($H$13:AF$13,"x")&gt;0,(1+$C$30),1)*IF(AF$8="x",(1+Toimenpiteet!$C$7),1)*IF(AF$9="x",(1+Toimenpiteet!$C$34),1)*(1+AF$30)*_xlfn.BINOM.INV(1,(1-(Satokasvi!$H$15*(1+AF$44))),Z69))</f>
        <v>3461.6723314050419</v>
      </c>
      <c r="CD69" s="37">
        <f ca="1">_xlfn.NORM.INV(RAND(),Satokasvi!$H$13,Satokasvi!$I$13)</f>
        <v>280.54111191513135</v>
      </c>
      <c r="CE69" s="37">
        <f ca="1">_xlfn.NORM.INV(RAND(),Satokasvi!$H$13,Satokasvi!$I$13)</f>
        <v>228.84011952717825</v>
      </c>
      <c r="CF69" s="37">
        <f ca="1">_xlfn.NORM.INV(RAND(),Satokasvi!$H$13,Satokasvi!$I$13)</f>
        <v>204.00344206842647</v>
      </c>
      <c r="CG69" s="37">
        <f ca="1">_xlfn.NORM.INV(RAND(),Satokasvi!$H$13,Satokasvi!$I$13)</f>
        <v>160.1015954044282</v>
      </c>
      <c r="CH69" s="37">
        <f ca="1">_xlfn.NORM.INV(RAND(),Satokasvi!$H$13,Satokasvi!$I$13)</f>
        <v>220.20492639069363</v>
      </c>
      <c r="CI69" s="37">
        <f ca="1">_xlfn.NORM.INV(RAND(),Satokasvi!$H$13,Satokasvi!$I$13)</f>
        <v>225.45591839496464</v>
      </c>
      <c r="CJ69" s="37">
        <f ca="1">_xlfn.NORM.INV(RAND(),Satokasvi!$H$13,Satokasvi!$I$13)</f>
        <v>159.34829917297935</v>
      </c>
      <c r="CK69" s="37">
        <f ca="1">_xlfn.NORM.INV(RAND(),Satokasvi!$H$13,Satokasvi!$I$13)</f>
        <v>116.59437482327222</v>
      </c>
      <c r="CL69" s="37">
        <f ca="1">_xlfn.NORM.INV(RAND(),Satokasvi!$H$13,Satokasvi!$I$13)</f>
        <v>237.81939765993519</v>
      </c>
      <c r="CM69" s="37">
        <f ca="1">_xlfn.NORM.INV(RAND(),Satokasvi!$H$13,Satokasvi!$I$13)</f>
        <v>193.18585990470274</v>
      </c>
      <c r="CN69" s="37">
        <f ca="1">_xlfn.NORM.INV(RAND(),Satokasvi!$H$13,Satokasvi!$I$13)</f>
        <v>256.61855514081759</v>
      </c>
      <c r="CO69" s="37">
        <f ca="1">_xlfn.NORM.INV(RAND(),Satokasvi!$H$13,Satokasvi!$I$13)</f>
        <v>218.19224154768349</v>
      </c>
      <c r="CP69" s="37">
        <f ca="1">_xlfn.NORM.INV(RAND(),Satokasvi!$H$13,Satokasvi!$I$13)</f>
        <v>237.28917901126036</v>
      </c>
      <c r="CQ69" s="37">
        <f ca="1">_xlfn.NORM.INV(RAND(),Satokasvi!$H$13,Satokasvi!$I$13)</f>
        <v>166.53016351478672</v>
      </c>
      <c r="CR69" s="37">
        <f ca="1">_xlfn.NORM.INV(RAND(),Satokasvi!$H$13,Satokasvi!$I$13)</f>
        <v>231.31045316702409</v>
      </c>
      <c r="CS69" s="37">
        <f ca="1">_xlfn.NORM.INV(RAND(),Satokasvi!$H$13,Satokasvi!$I$13)</f>
        <v>220.16026274618949</v>
      </c>
      <c r="CT69" s="37">
        <f ca="1">_xlfn.NORM.INV(RAND(),Satokasvi!$H$13,Satokasvi!$I$13)</f>
        <v>185.6938480060667</v>
      </c>
      <c r="CU69" s="37">
        <f ca="1">_xlfn.NORM.INV(RAND(),Satokasvi!$H$13,Satokasvi!$I$13)</f>
        <v>103.2580501638392</v>
      </c>
      <c r="CV69" s="37">
        <f ca="1">_xlfn.NORM.INV(RAND(),Satokasvi!$H$13,Satokasvi!$I$13)</f>
        <v>190.53788947425241</v>
      </c>
      <c r="CW69" s="37">
        <f ca="1">_xlfn.NORM.INV(RAND(),Satokasvi!$H$13,Satokasvi!$I$13)</f>
        <v>81.584080629216245</v>
      </c>
      <c r="CX69" s="37">
        <f ca="1">_xlfn.NORM.INV(RAND(),Satokasvi!$H$13,Satokasvi!$I$13)</f>
        <v>233.04697898274361</v>
      </c>
      <c r="CY69" s="37">
        <f ca="1">_xlfn.NORM.INV(RAND(),Satokasvi!$H$13,Satokasvi!$I$13)</f>
        <v>155.07897716454232</v>
      </c>
      <c r="CZ69" s="37">
        <f ca="1">_xlfn.NORM.INV(RAND(),Satokasvi!$H$13,Satokasvi!$I$13)</f>
        <v>177.04232717458771</v>
      </c>
      <c r="DA69" s="37">
        <f ca="1">_xlfn.NORM.INV(RAND(),Satokasvi!$H$13,Satokasvi!$I$13)</f>
        <v>217.68431614105324</v>
      </c>
      <c r="DB69" s="37">
        <f ca="1">_xlfn.NORM.INV(RAND(),Satokasvi!$H$13,Satokasvi!$I$13)</f>
        <v>158.68424768912817</v>
      </c>
      <c r="DD69" s="37">
        <f ca="1">IF(H$11="x",Toimenpiteet!$E$115,AC69*CD69/1000+(Satokasvi!$E$28-Satokasvi!$E$7)+IF(H$8="x",Toimenpiteet!$E$29,0)+IF(H$9="x",Toimenpiteet!$E$60,0)+IF(H$10="x",Toimenpiteet!$E$88,0))/(1+$H$15)^DD$59</f>
        <v>445.24309811913355</v>
      </c>
      <c r="DE69" s="37">
        <f ca="1">IF(I$11="x",Toimenpiteet!$E$115,AD69*CE69/1000+(Satokasvi!$E$28-Satokasvi!$E$7)+IF(I$8="x",Toimenpiteet!$E$29,0)+IF(I$9="x",Toimenpiteet!$E$60,0)+IF(I$10="x",Toimenpiteet!$E$88,0))/(1+$H$15)^DE$59</f>
        <v>326.26628708159245</v>
      </c>
      <c r="DF69" s="37">
        <f ca="1">IF(J$11="x",Toimenpiteet!$E$115,AE69*CF69/1000+(Satokasvi!$E$28-Satokasvi!$E$7)+IF(J$8="x",Toimenpiteet!$E$29,0)+IF(J$9="x",Toimenpiteet!$E$60,0)+IF(J$10="x",Toimenpiteet!$E$88,0))/(1+$H$15)^DF$59</f>
        <v>225.68309384738268</v>
      </c>
      <c r="DG69" s="37">
        <f ca="1">IF(K$11="x",Toimenpiteet!$E$115,AF69*CG69/1000+(Satokasvi!$E$28-Satokasvi!$E$7)+IF(K$8="x",Toimenpiteet!$E$29,0)+IF(K$9="x",Toimenpiteet!$E$60,0)+IF(K$10="x",Toimenpiteet!$E$88,0))/(1+$H$15)^DG$59</f>
        <v>-235.44906769765757</v>
      </c>
      <c r="DH69" s="37">
        <f ca="1">IF(L$11="x",Toimenpiteet!$E$115,AG69*CH69/1000+(Satokasvi!$E$28-Satokasvi!$E$7)+IF(L$8="x",Toimenpiteet!$E$29,0)+IF(L$9="x",Toimenpiteet!$E$60,0)+IF(L$10="x",Toimenpiteet!$E$88,0))/(1+$H$15)^DH$59</f>
        <v>239.03174620734109</v>
      </c>
      <c r="DI69" s="37">
        <f ca="1">IF(M$11="x",Toimenpiteet!$E$115,AH69*CI69/1000+(Satokasvi!$E$28-Satokasvi!$E$7)+IF(M$8="x",Toimenpiteet!$E$29,0)+IF(M$9="x",Toimenpiteet!$E$60,0)+IF(M$10="x",Toimenpiteet!$E$88,0))/(1+$H$15)^DI$59</f>
        <v>264.73283983595979</v>
      </c>
      <c r="DJ69" s="37">
        <f ca="1">IF(N$11="x",Toimenpiteet!$E$115,AI69*CJ69/1000+(Satokasvi!$E$28-Satokasvi!$E$7)+IF(N$8="x",Toimenpiteet!$E$29,0)+IF(N$9="x",Toimenpiteet!$E$60,0)+IF(N$10="x",Toimenpiteet!$E$88,0))/(1+$H$15)^DJ$59</f>
        <v>123.78608601992757</v>
      </c>
      <c r="DK69" s="37">
        <f ca="1">IF(O$11="x",Toimenpiteet!$E$115,AJ69*CK69/1000+(Satokasvi!$E$28-Satokasvi!$E$7)+IF(O$8="x",Toimenpiteet!$E$29,0)+IF(O$9="x",Toimenpiteet!$E$60,0)+IF(O$10="x",Toimenpiteet!$E$88,0))/(1+$H$15)^DK$59</f>
        <v>57.767262245883686</v>
      </c>
      <c r="DL69" s="37">
        <f ca="1">IF(P$11="x",Toimenpiteet!$E$115,AK69*CL69/1000+(Satokasvi!$E$28-Satokasvi!$E$7)+IF(P$8="x",Toimenpiteet!$E$29,0)+IF(P$9="x",Toimenpiteet!$E$60,0)+IF(P$10="x",Toimenpiteet!$E$88,0))/(1+$H$15)^DL$59</f>
        <v>272.07830070971909</v>
      </c>
      <c r="DM69" s="37">
        <f ca="1">IF(Q$11="x",Toimenpiteet!$E$115,AL69*CM69/1000+(Satokasvi!$E$28-Satokasvi!$E$7)+IF(Q$8="x",Toimenpiteet!$E$29,0)+IF(Q$9="x",Toimenpiteet!$E$60,0)+IF(Q$10="x",Toimenpiteet!$E$88,0))/(1+$H$15)^DM$59</f>
        <v>201.08367836894058</v>
      </c>
      <c r="DN69" s="37">
        <f ca="1">IF(R$11="x",Toimenpiteet!$E$115,AM69*CN69/1000+(Satokasvi!$E$28-Satokasvi!$E$7)+IF(R$8="x",Toimenpiteet!$E$29,0)+IF(R$9="x",Toimenpiteet!$E$60,0)+IF(R$10="x",Toimenpiteet!$E$88,0))/(1+$H$15)^DN$59</f>
        <v>324.40006844051277</v>
      </c>
      <c r="DO69" s="37">
        <f ca="1">IF(S$11="x",Toimenpiteet!$E$115,AN69*CO69/1000+(Satokasvi!$E$28-Satokasvi!$E$7)+IF(S$8="x",Toimenpiteet!$E$29,0)+IF(S$9="x",Toimenpiteet!$E$60,0)+IF(S$10="x",Toimenpiteet!$E$88,0))/(1+$H$15)^DO$59</f>
        <v>261.29618206436055</v>
      </c>
      <c r="DP69" s="37">
        <f ca="1">IF(T$11="x",Toimenpiteet!$E$115,AO69*CP69/1000+(Satokasvi!$E$28-Satokasvi!$E$7)+IF(T$8="x",Toimenpiteet!$E$29,0)+IF(T$9="x",Toimenpiteet!$E$60,0)+IF(T$10="x",Toimenpiteet!$E$88,0))/(1+$H$15)^DP$59</f>
        <v>236.77888010907961</v>
      </c>
      <c r="DQ69" s="37">
        <f ca="1">IF(U$11="x",Toimenpiteet!$E$115,AP69*CQ69/1000+(Satokasvi!$E$28-Satokasvi!$E$7)+IF(U$8="x",Toimenpiteet!$E$29,0)+IF(U$9="x",Toimenpiteet!$E$60,0)+IF(U$10="x",Toimenpiteet!$E$88,0))/(1+$H$15)^DQ$59</f>
        <v>82.789712489381685</v>
      </c>
      <c r="DR69" s="37">
        <f ca="1">IF(V$11="x",Toimenpiteet!$E$115,AQ69*CR69/1000+(Satokasvi!$E$28-Satokasvi!$E$7)+IF(V$8="x",Toimenpiteet!$E$29,0)+IF(V$9="x",Toimenpiteet!$E$60,0)+IF(V$10="x",Toimenpiteet!$E$88,0))/(1+$H$15)^DR$59</f>
        <v>182.34780356616747</v>
      </c>
      <c r="DS69" s="37">
        <f ca="1">IF(W$11="x",Toimenpiteet!$E$115,AR69*CS69/1000+(Satokasvi!$E$28-Satokasvi!$E$7)+IF(W$8="x",Toimenpiteet!$E$29,0)+IF(W$9="x",Toimenpiteet!$E$60,0)+IF(W$10="x",Toimenpiteet!$E$88,0))/(1+$H$15)^DS$59</f>
        <v>210.53781173995478</v>
      </c>
      <c r="DT69" s="37">
        <f ca="1">IF(X$11="x",Toimenpiteet!$E$115,AS69*CT69/1000+(Satokasvi!$E$28-Satokasvi!$E$7)+IF(X$8="x",Toimenpiteet!$E$29,0)+IF(X$9="x",Toimenpiteet!$E$60,0)+IF(X$10="x",Toimenpiteet!$E$88,0))/(1+$H$15)^DT$59</f>
        <v>129.65883632093241</v>
      </c>
      <c r="DU69" s="37">
        <f ca="1">IF(Y$11="x",Toimenpiteet!$E$115,AT69*CU69/1000+(Satokasvi!$E$28-Satokasvi!$E$7)+IF(Y$8="x",Toimenpiteet!$E$29,0)+IF(Y$9="x",Toimenpiteet!$E$60,0)+IF(Y$10="x",Toimenpiteet!$E$88,0))/(1+$H$15)^DU$59</f>
        <v>-5.253401801011937</v>
      </c>
      <c r="DV69" s="37">
        <f ca="1">IF(Z$11="x",Toimenpiteet!$E$115,AU69*CV69/1000+(Satokasvi!$E$28-Satokasvi!$E$7)+IF(Z$8="x",Toimenpiteet!$E$29,0)+IF(Z$9="x",Toimenpiteet!$E$60,0)+IF(Z$10="x",Toimenpiteet!$E$88,0))/(1+$H$15)^DV$59</f>
        <v>136.2974882755025</v>
      </c>
      <c r="DW69" s="37">
        <f ca="1">IF(AA$11="x",Toimenpiteet!$E$115,AV69*CW69/1000+(Satokasvi!$E$28-Satokasvi!$E$7)+IF(AA$8="x",Toimenpiteet!$E$29,0)+IF(AA$9="x",Toimenpiteet!$E$60,0)+IF(AA$10="x",Toimenpiteet!$E$88,0))/(1+$H$15)^DW$59</f>
        <v>-19.69306305039067</v>
      </c>
      <c r="DX69" s="37">
        <f ca="1">IF(AB$11="x",Toimenpiteet!$E$115,AW69*CX69/1000+(Satokasvi!$E$28-Satokasvi!$E$7)+IF(AB$8="x",Toimenpiteet!$E$29,0)+IF(AB$9="x",Toimenpiteet!$E$60,0)+IF(AB$10="x",Toimenpiteet!$E$88,0))/(1+$H$15)^DX$59</f>
        <v>-142.45055811590174</v>
      </c>
      <c r="DY69" s="37">
        <f ca="1">IF(AC$11="x",Toimenpiteet!$E$115,AX69*CY69/1000+(Satokasvi!$E$28-Satokasvi!$E$7)+IF(AC$8="x",Toimenpiteet!$E$29,0)+IF(AC$9="x",Toimenpiteet!$E$60,0)+IF(AC$10="x",Toimenpiteet!$E$88,0))/(1+$H$15)^DY$59</f>
        <v>76.079236055637537</v>
      </c>
      <c r="DZ69" s="37">
        <f ca="1">IF(AD$11="x",Toimenpiteet!$E$115,AY69*CZ69/1000+(Satokasvi!$E$28-Satokasvi!$E$7)+IF(AD$8="x",Toimenpiteet!$E$29,0)+IF(AD$9="x",Toimenpiteet!$E$60,0)+IF(AD$10="x",Toimenpiteet!$E$88,0))/(1+$H$15)^DZ$59</f>
        <v>-134.27331333386908</v>
      </c>
      <c r="EA69" s="37">
        <f ca="1">IF(AE$11="x",Toimenpiteet!$E$115,AZ69*DA69/1000+(Satokasvi!$E$28-Satokasvi!$E$7)+IF(AE$8="x",Toimenpiteet!$E$29,0)+IF(AE$9="x",Toimenpiteet!$E$60,0)+IF(AE$10="x",Toimenpiteet!$E$88,0))/(1+$H$15)^EA$59</f>
        <v>157.34639297511566</v>
      </c>
      <c r="EB69" s="37">
        <f ca="1">IF(AF$11="x",Toimenpiteet!$E$115,BA69*DB69/1000+(Satokasvi!$E$28-Satokasvi!$E$7)+IF(AF$8="x",Toimenpiteet!$E$29,0)+IF(AF$9="x",Toimenpiteet!$E$60,0)+IF(AF$10="x",Toimenpiteet!$E$88,0))/(1+$H$15)^EB$59</f>
        <v>92.063595657714842</v>
      </c>
      <c r="ED69" s="37">
        <f ca="1">IF(H$11="x",Toimenpiteet!$E$115,BD69*CD69/1000+(Satokasvi!$E$28-Satokasvi!$E$7)+IF(H$8="x",Toimenpiteet!$E$29,0)+IF(H$9="x",Toimenpiteet!$E$60,0)+IF(H$10="x",Toimenpiteet!$E$88,0))/(1+$H$15)^ED$59</f>
        <v>585.74802842257191</v>
      </c>
      <c r="EE69" s="37">
        <f ca="1">IF(I$11="x",Toimenpiteet!$E$115,BE69*CE69/1000+(Satokasvi!$E$28-Satokasvi!$E$7)+IF(I$8="x",Toimenpiteet!$E$29,0)+IF(I$9="x",Toimenpiteet!$E$60,0)+IF(I$10="x",Toimenpiteet!$E$88,0))/(1+$H$15)^EE$59</f>
        <v>441.47712768199983</v>
      </c>
      <c r="EF69" s="37">
        <f ca="1">IF(J$11="x",Toimenpiteet!$E$115,BF69*CF69/1000+(Satokasvi!$E$28-Satokasvi!$E$7)+IF(J$8="x",Toimenpiteet!$E$29,0)+IF(J$9="x",Toimenpiteet!$E$60,0)+IF(J$10="x",Toimenpiteet!$E$88,0))/(1+$H$15)^EF$59</f>
        <v>319.32222056257672</v>
      </c>
      <c r="EG69" s="37">
        <f ca="1">IF(K$11="x",Toimenpiteet!$E$115,BG69*CG69/1000+(Satokasvi!$E$28-Satokasvi!$E$7)+IF(K$8="x",Toimenpiteet!$E$29,0)+IF(K$9="x",Toimenpiteet!$E$60,0)+IF(K$10="x",Toimenpiteet!$E$88,0))/(1+$H$15)^EG$59</f>
        <v>158.05512479129075</v>
      </c>
      <c r="EH69" s="37">
        <f ca="1">IF(L$11="x",Toimenpiteet!$E$115,BH69*CH69/1000+(Satokasvi!$E$28-Satokasvi!$E$7)+IF(L$8="x",Toimenpiteet!$E$29,0)+IF(L$9="x",Toimenpiteet!$E$60,0)+IF(L$10="x",Toimenpiteet!$E$88,0))/(1+$H$15)^EH$59</f>
        <v>332.55636102117001</v>
      </c>
      <c r="EI69" s="37">
        <f ca="1">IF(M$11="x",Toimenpiteet!$E$115,BI69*CI69/1000+(Satokasvi!$E$28-Satokasvi!$E$7)+IF(M$8="x",Toimenpiteet!$E$29,0)+IF(M$9="x",Toimenpiteet!$E$60,0)+IF(M$10="x",Toimenpiteet!$E$88,0))/(1+$H$15)^EI$59</f>
        <v>362.06607340738549</v>
      </c>
      <c r="EJ69" s="37">
        <f ca="1">IF(N$11="x",Toimenpiteet!$E$115,BJ69*CJ69/1000+(Satokasvi!$E$28-Satokasvi!$E$7)+IF(N$8="x",Toimenpiteet!$E$29,0)+IF(N$9="x",Toimenpiteet!$E$60,0)+IF(N$10="x",Toimenpiteet!$E$88,0))/(1+$H$15)^EJ$59</f>
        <v>191.6371533251108</v>
      </c>
      <c r="EK69" s="37">
        <f ca="1">IF(O$11="x",Toimenpiteet!$E$115,BK69*CK69/1000+(Satokasvi!$E$28-Satokasvi!$E$7)+IF(O$8="x",Toimenpiteet!$E$29,0)+IF(O$9="x",Toimenpiteet!$E$60,0)+IF(O$10="x",Toimenpiteet!$E$88,0))/(1+$H$15)^EK$59</f>
        <v>111.15940411369904</v>
      </c>
      <c r="EL69" s="37">
        <f ca="1">IF(P$11="x",Toimenpiteet!$E$115,BL69*CL69/1000+(Satokasvi!$E$28-Satokasvi!$E$7)+IF(P$8="x",Toimenpiteet!$E$29,0)+IF(P$9="x",Toimenpiteet!$E$60,0)+IF(P$10="x",Toimenpiteet!$E$88,0))/(1+$H$15)^EL$59</f>
        <v>367.11404766587509</v>
      </c>
      <c r="EM69" s="37">
        <f ca="1">IF(Q$11="x",Toimenpiteet!$E$115,BM69*CM69/1000+(Satokasvi!$E$28-Satokasvi!$E$7)+IF(Q$8="x",Toimenpiteet!$E$29,0)+IF(Q$9="x",Toimenpiteet!$E$60,0)+IF(Q$10="x",Toimenpiteet!$E$88,0))/(1+$H$15)^EM$59</f>
        <v>280.73739153225523</v>
      </c>
      <c r="EN69" s="37">
        <f ca="1">IF(R$11="x",Toimenpiteet!$E$115,BN69*CN69/1000+(Satokasvi!$E$28-Satokasvi!$E$7)+IF(R$8="x",Toimenpiteet!$E$29,0)+IF(R$9="x",Toimenpiteet!$E$60,0)+IF(R$10="x",Toimenpiteet!$E$88,0))/(1+$H$15)^EN$59</f>
        <v>427.5684097883497</v>
      </c>
      <c r="EO69" s="37">
        <f ca="1">IF(S$11="x",Toimenpiteet!$E$115,BO69*CO69/1000+(Satokasvi!$E$28-Satokasvi!$E$7)+IF(S$8="x",Toimenpiteet!$E$29,0)+IF(S$9="x",Toimenpiteet!$E$60,0)+IF(S$10="x",Toimenpiteet!$E$88,0))/(1+$H$15)^EO$59</f>
        <v>350.7285521274602</v>
      </c>
      <c r="EP69" s="37">
        <f ca="1">IF(T$11="x",Toimenpiteet!$E$115,BP69*CP69/1000+(Satokasvi!$E$28-Satokasvi!$E$7)+IF(T$8="x",Toimenpiteet!$E$29,0)+IF(T$9="x",Toimenpiteet!$E$60,0)+IF(T$10="x",Toimenpiteet!$E$88,0))/(1+$H$15)^EP$59</f>
        <v>320.22507715053399</v>
      </c>
      <c r="EQ69" s="37">
        <f ca="1">IF(U$11="x",Toimenpiteet!$E$115,BQ69*CQ69/1000+(Satokasvi!$E$28-Satokasvi!$E$7)+IF(U$8="x",Toimenpiteet!$E$29,0)+IF(U$9="x",Toimenpiteet!$E$60,0)+IF(U$10="x",Toimenpiteet!$E$88,0))/(1+$H$15)^EQ$59</f>
        <v>134.38689869564479</v>
      </c>
      <c r="ER69" s="37">
        <f ca="1">IF(V$11="x",Toimenpiteet!$E$115,BR69*CR69/1000+(Satokasvi!$E$28-Satokasvi!$E$7)+IF(V$8="x",Toimenpiteet!$E$29,0)+IF(V$9="x",Toimenpiteet!$E$60,0)+IF(V$10="x",Toimenpiteet!$E$88,0))/(1+$H$15)^ER$59</f>
        <v>252.83604749142694</v>
      </c>
      <c r="ES69" s="37">
        <f ca="1">IF(W$11="x",Toimenpiteet!$E$115,BS69*CS69/1000+(Satokasvi!$E$28-Satokasvi!$E$7)+IF(W$8="x",Toimenpiteet!$E$29,0)+IF(W$9="x",Toimenpiteet!$E$60,0)+IF(W$10="x",Toimenpiteet!$E$88,0))/(1+$H$15)^ES$59</f>
        <v>285.67322186661175</v>
      </c>
      <c r="ET69" s="37">
        <f ca="1">IF(X$11="x",Toimenpiteet!$E$115,BT69*CT69/1000+(Satokasvi!$E$28-Satokasvi!$E$7)+IF(X$8="x",Toimenpiteet!$E$29,0)+IF(X$9="x",Toimenpiteet!$E$60,0)+IF(X$10="x",Toimenpiteet!$E$88,0))/(1+$H$15)^ET$59</f>
        <v>187.65647521489169</v>
      </c>
      <c r="EU69" s="37">
        <f ca="1">IF(Y$11="x",Toimenpiteet!$E$115,BU69*CU69/1000+(Satokasvi!$E$28-Satokasvi!$E$7)+IF(Y$8="x",Toimenpiteet!$E$29,0)+IF(Y$9="x",Toimenpiteet!$E$60,0)+IF(Y$10="x",Toimenpiteet!$E$88,0))/(1+$H$15)^EU$59</f>
        <v>24.827832042448673</v>
      </c>
      <c r="EV69" s="37">
        <f ca="1">IF(Z$11="x",Toimenpiteet!$E$115,BV69*CV69/1000+(Satokasvi!$E$28-Satokasvi!$E$7)+IF(Z$8="x",Toimenpiteet!$E$29,0)+IF(Z$9="x",Toimenpiteet!$E$60,0)+IF(Z$10="x",Toimenpiteet!$E$88,0))/(1+$H$15)^EV$59</f>
        <v>193.78214535163494</v>
      </c>
      <c r="EW69" s="37">
        <f ca="1">IF(AA$11="x",Toimenpiteet!$E$115,BW69*CW69/1000+(Satokasvi!$E$28-Satokasvi!$E$7)+IF(AA$8="x",Toimenpiteet!$E$29,0)+IF(AA$9="x",Toimenpiteet!$E$60,0)+IF(AA$10="x",Toimenpiteet!$E$88,0))/(1+$H$15)^EW$59</f>
        <v>5.7131393114069358</v>
      </c>
      <c r="EX69" s="37">
        <f ca="1">IF(AB$11="x",Toimenpiteet!$E$115,BX69*CX69/1000+(Satokasvi!$E$28-Satokasvi!$E$7)+IF(AB$8="x",Toimenpiteet!$E$29,0)+IF(AB$9="x",Toimenpiteet!$E$60,0)+IF(AB$10="x",Toimenpiteet!$E$88,0))/(1+$H$15)^EX$59</f>
        <v>196.29181154886544</v>
      </c>
      <c r="EY69" s="37">
        <f ca="1">IF(AC$11="x",Toimenpiteet!$E$115,BY69*CY69/1000+(Satokasvi!$E$28-Satokasvi!$E$7)+IF(AC$8="x",Toimenpiteet!$E$29,0)+IF(AC$9="x",Toimenpiteet!$E$60,0)+IF(AC$10="x",Toimenpiteet!$E$88,0))/(1+$H$15)^EY$59</f>
        <v>118.95538581354207</v>
      </c>
      <c r="EZ69" s="37">
        <f ca="1">IF(AD$11="x",Toimenpiteet!$E$115,BZ69*CZ69/1000+(Satokasvi!$E$28-Satokasvi!$E$7)+IF(AD$8="x",Toimenpiteet!$E$29,0)+IF(AD$9="x",Toimenpiteet!$E$60,0)+IF(AD$10="x",Toimenpiteet!$E$88,0))/(1+$H$15)^EZ$59</f>
        <v>109.66247924842827</v>
      </c>
      <c r="FA69" s="37">
        <f ca="1">IF(AE$11="x",Toimenpiteet!$E$115,CA69*DA69/1000+(Satokasvi!$E$28-Satokasvi!$E$7)+IF(AE$8="x",Toimenpiteet!$E$29,0)+IF(AE$9="x",Toimenpiteet!$E$60,0)+IF(AE$10="x",Toimenpiteet!$E$88,0))/(1+$H$15)^FA$59</f>
        <v>214.88815959613277</v>
      </c>
      <c r="FB69" s="37">
        <f ca="1">IF(AF$11="x",Toimenpiteet!$E$115,CB69*DB69/1000+(Satokasvi!$E$28-Satokasvi!$E$7)+IF(AF$8="x",Toimenpiteet!$E$29,0)+IF(AF$9="x",Toimenpiteet!$E$60,0)+IF(AF$10="x",Toimenpiteet!$E$88,0))/(1+$H$15)^FB$59</f>
        <v>135.78940996012577</v>
      </c>
      <c r="FD69" s="37">
        <f t="shared" ca="1" si="15"/>
        <v>445.24309811913355</v>
      </c>
      <c r="FE69" s="37">
        <f t="shared" ca="1" si="18"/>
        <v>771.509385200726</v>
      </c>
      <c r="FF69" s="37">
        <f t="shared" ca="1" si="10"/>
        <v>997.19247904810868</v>
      </c>
      <c r="FG69" s="37">
        <f t="shared" ca="1" si="10"/>
        <v>761.74341135045108</v>
      </c>
      <c r="FH69" s="37">
        <f t="shared" ca="1" si="10"/>
        <v>1000.7751575577922</v>
      </c>
      <c r="FI69" s="37">
        <f t="shared" ca="1" si="10"/>
        <v>1265.507997393752</v>
      </c>
      <c r="FJ69" s="37">
        <f t="shared" ca="1" si="10"/>
        <v>1389.2940834136796</v>
      </c>
      <c r="FK69" s="37">
        <f t="shared" ca="1" si="10"/>
        <v>1447.0613456595634</v>
      </c>
      <c r="FL69" s="37">
        <f t="shared" ca="1" si="10"/>
        <v>1719.1396463692824</v>
      </c>
      <c r="FM69" s="37">
        <f t="shared" ca="1" si="10"/>
        <v>1920.223324738223</v>
      </c>
      <c r="FN69" s="37">
        <f t="shared" ca="1" si="10"/>
        <v>2244.6233931787356</v>
      </c>
      <c r="FO69" s="37">
        <f t="shared" ca="1" si="10"/>
        <v>2505.919575243096</v>
      </c>
      <c r="FP69" s="37">
        <f t="shared" ca="1" si="10"/>
        <v>2742.6984553521756</v>
      </c>
      <c r="FQ69" s="37">
        <f t="shared" ca="1" si="10"/>
        <v>2825.4881678415572</v>
      </c>
      <c r="FR69" s="37">
        <f t="shared" ca="1" si="10"/>
        <v>3007.8359714077246</v>
      </c>
      <c r="FS69" s="37">
        <f t="shared" ca="1" si="10"/>
        <v>3218.3737831476792</v>
      </c>
      <c r="FT69" s="37">
        <f t="shared" ca="1" si="10"/>
        <v>3348.0326194686118</v>
      </c>
      <c r="FU69" s="37">
        <f t="shared" ca="1" si="10"/>
        <v>3342.7792176675998</v>
      </c>
      <c r="FV69" s="37">
        <f t="shared" ca="1" si="10"/>
        <v>3479.0767059431023</v>
      </c>
      <c r="FW69" s="37">
        <f t="shared" ca="1" si="10"/>
        <v>3459.3836428927116</v>
      </c>
      <c r="FX69" s="37">
        <f t="shared" ca="1" si="10"/>
        <v>3316.9330847768097</v>
      </c>
      <c r="FY69" s="37">
        <f t="shared" ca="1" si="10"/>
        <v>3393.0123208324471</v>
      </c>
      <c r="FZ69" s="37">
        <f t="shared" ca="1" si="10"/>
        <v>3258.7390074985778</v>
      </c>
      <c r="GA69" s="37">
        <f t="shared" ca="1" si="10"/>
        <v>3416.0854004736934</v>
      </c>
      <c r="GB69" s="37">
        <f t="shared" ca="1" si="10"/>
        <v>3508.1489961314082</v>
      </c>
      <c r="GC69" s="37"/>
      <c r="GD69" s="37">
        <f t="shared" ca="1" si="16"/>
        <v>585.74802842257191</v>
      </c>
      <c r="GE69" s="37">
        <f t="shared" ca="1" si="17"/>
        <v>1027.2251561045719</v>
      </c>
      <c r="GF69" s="37">
        <f t="shared" ca="1" si="11"/>
        <v>1346.5473766671485</v>
      </c>
      <c r="GG69" s="37">
        <f t="shared" ca="1" si="11"/>
        <v>1504.6025014584393</v>
      </c>
      <c r="GH69" s="37">
        <f t="shared" ca="1" si="11"/>
        <v>1837.1588624796093</v>
      </c>
      <c r="GI69" s="37">
        <f t="shared" ca="1" si="11"/>
        <v>2199.2249358869949</v>
      </c>
      <c r="GJ69" s="37">
        <f t="shared" ca="1" si="11"/>
        <v>2390.8620892121057</v>
      </c>
      <c r="GK69" s="37">
        <f t="shared" ca="1" si="11"/>
        <v>2502.0214933258048</v>
      </c>
      <c r="GL69" s="37">
        <f t="shared" ca="1" si="11"/>
        <v>2869.13554099168</v>
      </c>
      <c r="GM69" s="37">
        <f t="shared" ca="1" si="11"/>
        <v>3149.8729325239351</v>
      </c>
      <c r="GN69" s="37">
        <f t="shared" ca="1" si="11"/>
        <v>3577.4413423122846</v>
      </c>
      <c r="GO69" s="37">
        <f t="shared" ca="1" si="11"/>
        <v>3928.1698944397449</v>
      </c>
      <c r="GP69" s="37">
        <f t="shared" ca="1" si="11"/>
        <v>4248.3949715902791</v>
      </c>
      <c r="GQ69" s="37">
        <f t="shared" ca="1" si="11"/>
        <v>4382.781870285924</v>
      </c>
      <c r="GR69" s="37">
        <f t="shared" ca="1" si="11"/>
        <v>4635.6179177773511</v>
      </c>
      <c r="GS69" s="37">
        <f t="shared" ca="1" si="11"/>
        <v>4921.2911396439631</v>
      </c>
      <c r="GT69" s="37">
        <f t="shared" ca="1" si="11"/>
        <v>5108.9476148588546</v>
      </c>
      <c r="GU69" s="37">
        <f t="shared" ca="1" si="11"/>
        <v>5133.7754469013034</v>
      </c>
      <c r="GV69" s="37">
        <f t="shared" ca="1" si="12"/>
        <v>5327.5575922529388</v>
      </c>
      <c r="GW69" s="37">
        <f t="shared" ca="1" si="12"/>
        <v>5333.2707315643456</v>
      </c>
      <c r="GX69" s="37">
        <f t="shared" ca="1" si="12"/>
        <v>5529.5625431132112</v>
      </c>
      <c r="GY69" s="37">
        <f t="shared" ca="1" si="12"/>
        <v>5648.5179289267535</v>
      </c>
      <c r="GZ69" s="37">
        <f t="shared" ca="1" si="12"/>
        <v>5758.1804081751816</v>
      </c>
      <c r="HA69" s="37">
        <f t="shared" ca="1" si="12"/>
        <v>5973.0685677713145</v>
      </c>
      <c r="HB69" s="37">
        <f t="shared" ca="1" si="12"/>
        <v>6108.8579777314399</v>
      </c>
      <c r="HC69" s="37"/>
      <c r="HD69" s="37">
        <f t="shared" si="13"/>
        <v>1500.1</v>
      </c>
      <c r="HE69" s="37">
        <f ca="1">SUM($GD69:GD69)-$HD69-SUM($FD69:FD69)</f>
        <v>-1359.5950696965615</v>
      </c>
      <c r="HF69" s="37">
        <f ca="1">SUM($GD69:GE69)-$HD69-SUM($FD69:FE69)</f>
        <v>-1103.8792987927156</v>
      </c>
      <c r="HG69" s="37">
        <f ca="1">SUM($GD69:GF69)-$HD69-SUM($FD69:FF69)</f>
        <v>-754.52440117367632</v>
      </c>
      <c r="HH69" s="37">
        <f ca="1">SUM($GD69:GG69)-$HD69-SUM($FD69:FG69)</f>
        <v>-11.665311065688002</v>
      </c>
      <c r="HI69" s="37">
        <f ca="1">SUM($GD69:GH69)-$HD69-SUM($FD69:FH69)</f>
        <v>824.71839385612975</v>
      </c>
      <c r="HJ69" s="37">
        <f ca="1">SUM($GD69:GI69)-$HD69-SUM($FD69:FI69)</f>
        <v>1758.4353323493715</v>
      </c>
      <c r="HK69" s="37">
        <f ca="1">SUM($GD69:GJ69)-$HD69-SUM($FD69:FJ69)</f>
        <v>2760.003338147797</v>
      </c>
      <c r="HL69" s="37">
        <f ca="1">SUM($GD69:GK69)-$HD69-SUM($FD69:FK69)</f>
        <v>3814.963485814038</v>
      </c>
      <c r="HM69" s="37">
        <f ca="1">SUM($GD69:GL69)-$HD69-SUM($FD69:FL69)</f>
        <v>4964.9593804364358</v>
      </c>
      <c r="HN69" s="37">
        <f ca="1">SUM($GD69:GM69)-$HD69-SUM($FD69:FM69)</f>
        <v>6194.6089882221495</v>
      </c>
      <c r="HO69" s="37">
        <f ca="1">SUM($GD69:GN69)-$HD69-SUM($FD69:FN69)</f>
        <v>7527.4269373556999</v>
      </c>
      <c r="HP69" s="37">
        <f ca="1">SUM($GD69:GO69)-$HD69-SUM($FD69:FO69)</f>
        <v>8949.6772565523497</v>
      </c>
      <c r="HQ69" s="37">
        <f ca="1">SUM($GD69:GP69)-$HD69-SUM($FD69:FP69)</f>
        <v>10455.373772790452</v>
      </c>
      <c r="HR69" s="37">
        <f ca="1">SUM($GD69:GQ69)-$HD69-SUM($FD69:FQ69)</f>
        <v>12012.667475234815</v>
      </c>
      <c r="HS69" s="37">
        <f ca="1">SUM($GD69:GR69)-$HD69-SUM($FD69:FR69)</f>
        <v>13640.449421604444</v>
      </c>
      <c r="HT69" s="37">
        <f ca="1">SUM($GD69:GS69)-$HD69-SUM($FD69:FS69)</f>
        <v>15343.366778100732</v>
      </c>
      <c r="HU69" s="37">
        <f ca="1">SUM($GD69:GT69)-$HD69-SUM($FD69:FT69)</f>
        <v>17104.281773490977</v>
      </c>
      <c r="HV69" s="37">
        <f ca="1">SUM($GD69:GU69)-$HD69-SUM($FD69:FU69)</f>
        <v>18895.278002724677</v>
      </c>
      <c r="HW69" s="37">
        <f ca="1">SUM($GD69:GV69)-$HD69-SUM($FD69:FV69)</f>
        <v>20743.758889034514</v>
      </c>
      <c r="HX69" s="37">
        <f ca="1">SUM($GD69:GW69)-$HD69-SUM($FD69:FW69)</f>
        <v>22617.645977706154</v>
      </c>
      <c r="HY69" s="37">
        <f ca="1">SUM($GD69:GX69)-$HD69-SUM($FD69:FX69)</f>
        <v>24830.275436042546</v>
      </c>
      <c r="HZ69" s="37">
        <f ca="1">SUM($GD69:GY69)-$HD69-SUM($FD69:FY69)</f>
        <v>27085.781044136857</v>
      </c>
      <c r="IA69" s="37">
        <f ca="1">SUM($GD69:GZ69)-$HD69-SUM($FD69:FZ69)</f>
        <v>29585.222444813451</v>
      </c>
      <c r="IB69" s="37">
        <f ca="1">SUM($GD69:HA69)-$HD69-SUM($FD69:GA69)</f>
        <v>32142.20561211108</v>
      </c>
      <c r="IC69" s="37">
        <f ca="1">SUM($GD69:HB69)-$HD69-SUM($FD69:GB69)</f>
        <v>34742.914593711117</v>
      </c>
    </row>
    <row r="70" spans="2:237" x14ac:dyDescent="0.35">
      <c r="B70" s="37">
        <f t="shared" ca="1" si="14"/>
        <v>0.31744503165942872</v>
      </c>
      <c r="C70" s="37">
        <f t="shared" ca="1" si="8"/>
        <v>1.5921137372317706E-2</v>
      </c>
      <c r="D70" s="37">
        <f t="shared" ca="1" si="8"/>
        <v>0.41961741292739063</v>
      </c>
      <c r="E70" s="37">
        <f t="shared" ca="1" si="8"/>
        <v>0.69854394605843639</v>
      </c>
      <c r="F70" s="37">
        <f t="shared" ca="1" si="8"/>
        <v>0.72457612376284164</v>
      </c>
      <c r="G70" s="37">
        <f t="shared" ca="1" si="8"/>
        <v>0.65508761994328746</v>
      </c>
      <c r="H70" s="37">
        <f t="shared" ca="1" si="8"/>
        <v>0.64906935161368684</v>
      </c>
      <c r="I70" s="37">
        <f t="shared" ca="1" si="8"/>
        <v>3.9621177550128284E-2</v>
      </c>
      <c r="J70" s="37">
        <f t="shared" ca="1" si="8"/>
        <v>0.36779023329645177</v>
      </c>
      <c r="K70" s="37">
        <f t="shared" ca="1" si="8"/>
        <v>0.6792684991139768</v>
      </c>
      <c r="L70" s="37">
        <f t="shared" ca="1" si="8"/>
        <v>0.36206172707454487</v>
      </c>
      <c r="M70" s="37">
        <f t="shared" ca="1" si="8"/>
        <v>0.20032051324906497</v>
      </c>
      <c r="N70" s="37">
        <f t="shared" ca="1" si="8"/>
        <v>0.9501074863546074</v>
      </c>
      <c r="O70" s="37">
        <f t="shared" ca="1" si="8"/>
        <v>0.79269098878172695</v>
      </c>
      <c r="P70" s="37">
        <f t="shared" ca="1" si="8"/>
        <v>0.57176514695270553</v>
      </c>
      <c r="Q70" s="37">
        <f t="shared" ca="1" si="8"/>
        <v>0.67458916760171916</v>
      </c>
      <c r="R70" s="37">
        <f t="shared" ca="1" si="8"/>
        <v>0.26808220754617462</v>
      </c>
      <c r="S70" s="37">
        <f t="shared" ca="1" si="8"/>
        <v>0.97945468743831521</v>
      </c>
      <c r="T70" s="37">
        <f t="shared" ca="1" si="9"/>
        <v>0.92015107031402621</v>
      </c>
      <c r="U70" s="37">
        <f t="shared" ca="1" si="9"/>
        <v>0.27479834339767772</v>
      </c>
      <c r="V70" s="37">
        <f t="shared" ca="1" si="9"/>
        <v>0.51488140830518159</v>
      </c>
      <c r="W70" s="37">
        <f t="shared" ca="1" si="9"/>
        <v>0.56001332517136992</v>
      </c>
      <c r="X70" s="37">
        <f t="shared" ca="1" si="9"/>
        <v>0.97656700482496683</v>
      </c>
      <c r="Y70" s="37">
        <f t="shared" ca="1" si="9"/>
        <v>0.51020867331695696</v>
      </c>
      <c r="Z70" s="37">
        <f t="shared" ca="1" si="9"/>
        <v>0.40996272946095758</v>
      </c>
      <c r="AC70" s="35">
        <f ca="1">IF(H$11="x",0,_xlfn.NORM.INV(B70,Satokasvi!$H$8,Satokasvi!$I$8)*IF(H$8="x",1+Toimenpiteet!$C$7,1)*IF(H$9="x",1+Toimenpiteet!$C$34,1)*(1+H$30)*_xlfn.BINOM.INV(1,(1-(Satokasvi!$H$15*(1+H$43))),B70))</f>
        <v>2381.286157264798</v>
      </c>
      <c r="AD70" s="35">
        <f ca="1">IF(I$11="x",0,_xlfn.NORM.INV(C70,Satokasvi!$H$8,Satokasvi!$I$8)*IF(I$8="x",1+Toimenpiteet!$C$7,1)*IF(I$9="x",1+Toimenpiteet!$C$34,1)*(1+I$30)*_xlfn.BINOM.INV(1,(1-(Satokasvi!$H$15*(1+I$43))),C70))</f>
        <v>0</v>
      </c>
      <c r="AE70" s="35">
        <f ca="1">IF(J$11="x",0,_xlfn.NORM.INV(D70,Satokasvi!$H$8,Satokasvi!$I$8)*IF(J$8="x",1+Toimenpiteet!$C$7,1)*IF(J$9="x",1+Toimenpiteet!$C$34,1)*(1+J$30)*_xlfn.BINOM.INV(1,(1-(Satokasvi!$H$15*(1+J$43))),D70))</f>
        <v>2449.2819187310779</v>
      </c>
      <c r="AF70" s="35">
        <f ca="1">IF(K$11="x",0,_xlfn.NORM.INV(E70,Satokasvi!$H$8,Satokasvi!$I$8)*IF(K$8="x",1+Toimenpiteet!$C$7,1)*IF(K$9="x",1+Toimenpiteet!$C$34,1)*(1+K$30)*_xlfn.BINOM.INV(1,(1-(Satokasvi!$H$15*(1+K$43))),E70))</f>
        <v>2630.0543325055023</v>
      </c>
      <c r="AG70" s="35">
        <f ca="1">IF(L$11="x",0,_xlfn.NORM.INV(F70,Satokasvi!$H$8,Satokasvi!$I$8)*IF(L$8="x",1+Toimenpiteet!$C$7,1)*IF(L$9="x",1+Toimenpiteet!$C$34,1)*(1+L$30)*_xlfn.BINOM.INV(1,(1-(Satokasvi!$H$15*(1+L$43))),F70))</f>
        <v>2649.122567333086</v>
      </c>
      <c r="AH70" s="35">
        <f ca="1">IF(M$11="x",0,_xlfn.NORM.INV(G70,Satokasvi!$H$8,Satokasvi!$I$8)*IF(M$8="x",1+Toimenpiteet!$C$7,1)*IF(M$9="x",1+Toimenpiteet!$C$34,1)*(1+M$30)*_xlfn.BINOM.INV(1,(1-(Satokasvi!$H$15*(1+M$43))),G70))</f>
        <v>2599.7732227901361</v>
      </c>
      <c r="AI70" s="35">
        <f ca="1">IF(N$11="x",0,_xlfn.NORM.INV(H70,Satokasvi!$H$8,Satokasvi!$I$8)*IF(N$8="x",1+Toimenpiteet!$C$7,1)*IF(N$9="x",1+Toimenpiteet!$C$34,1)*(1+N$30)*_xlfn.BINOM.INV(1,(1-(Satokasvi!$H$15*(1+N$43))),H70))</f>
        <v>2595.702280710957</v>
      </c>
      <c r="AJ70" s="35">
        <f ca="1">IF(O$11="x",0,_xlfn.NORM.INV(I70,Satokasvi!$H$8,Satokasvi!$I$8)*IF(O$8="x",1+Toimenpiteet!$C$7,1)*IF(O$9="x",1+Toimenpiteet!$C$34,1)*(1+O$30)*_xlfn.BINOM.INV(1,(1-(Satokasvi!$H$15*(1+O$43))),I70))</f>
        <v>0</v>
      </c>
      <c r="AK70" s="35">
        <f ca="1">IF(P$11="x",0,_xlfn.NORM.INV(J70,Satokasvi!$H$8,Satokasvi!$I$8)*IF(P$8="x",1+Toimenpiteet!$C$7,1)*IF(P$9="x",1+Toimenpiteet!$C$34,1)*(1+P$30)*_xlfn.BINOM.INV(1,(1-(Satokasvi!$H$15*(1+P$43))),J70))</f>
        <v>2415.5720782023586</v>
      </c>
      <c r="AL70" s="35">
        <f ca="1">IF(Q$11="x",0,_xlfn.NORM.INV(K70,Satokasvi!$H$8,Satokasvi!$I$8)*IF(Q$8="x",1+Toimenpiteet!$C$7,1)*IF(Q$9="x",1+Toimenpiteet!$C$34,1)*(1+Q$30)*_xlfn.BINOM.INV(1,(1-(Satokasvi!$H$15*(1+Q$43))),K70))</f>
        <v>2616.4135635073949</v>
      </c>
      <c r="AM70" s="35">
        <f ca="1">IF(R$11="x",0,_xlfn.NORM.INV(L70,Satokasvi!$H$8,Satokasvi!$I$8)*IF(R$8="x",1+Toimenpiteet!$C$7,1)*IF(R$9="x",1+Toimenpiteet!$C$34,1)*(1+R$30)*_xlfn.BINOM.INV(1,(1-(Satokasvi!$H$15*(1+R$43))),L70))</f>
        <v>2411.7616759386792</v>
      </c>
      <c r="AN70" s="35">
        <f ca="1">IF(S$11="x",0,_xlfn.NORM.INV(M70,Satokasvi!$H$8,Satokasvi!$I$8)*IF(S$8="x",1+Toimenpiteet!$C$7,1)*IF(S$9="x",1+Toimenpiteet!$C$34,1)*(1+S$30)*_xlfn.BINOM.INV(1,(1-(Satokasvi!$H$15*(1+S$43))),M70))</f>
        <v>0</v>
      </c>
      <c r="AO70" s="35">
        <f ca="1">IF(T$11="x",0,_xlfn.NORM.INV(N70,Satokasvi!$H$8,Satokasvi!$I$8)*IF(T$8="x",1+Toimenpiteet!$C$7,1)*IF(T$9="x",1+Toimenpiteet!$C$34,1)*(1+T$30)*_xlfn.BINOM.INV(1,(1-(Satokasvi!$H$15*(1+T$43))),N70))</f>
        <v>2911.474176457969</v>
      </c>
      <c r="AP70" s="35">
        <f ca="1">IF(U$11="x",0,_xlfn.NORM.INV(O70,Satokasvi!$H$8,Satokasvi!$I$8)*IF(U$8="x",1+Toimenpiteet!$C$7,1)*IF(U$9="x",1+Toimenpiteet!$C$34,1)*(1+U$30)*_xlfn.BINOM.INV(1,(1-(Satokasvi!$H$15*(1+U$43))),O70))</f>
        <v>2703.9484751042664</v>
      </c>
      <c r="AQ70" s="35">
        <f ca="1">IF(V$11="x",0,_xlfn.NORM.INV(P70,Satokasvi!$H$8,Satokasvi!$I$8)*IF(V$8="x",1+Toimenpiteet!$C$7,1)*IF(V$9="x",1+Toimenpiteet!$C$34,1)*(1+V$30)*_xlfn.BINOM.INV(1,(1-(Satokasvi!$H$15*(1+V$43))),P70))</f>
        <v>2545.2174716174436</v>
      </c>
      <c r="AR70" s="35">
        <f ca="1">IF(W$11="x",0,_xlfn.NORM.INV(Q70,Satokasvi!$H$8,Satokasvi!$I$8)*IF(W$8="x",1+Toimenpiteet!$C$7,1)*IF(W$9="x",1+Toimenpiteet!$C$34,1)*(1+W$30)*_xlfn.BINOM.INV(1,(1-(Satokasvi!$H$15*(1+W$43))),Q70))</f>
        <v>2613.1552533590466</v>
      </c>
      <c r="AS70" s="35">
        <f ca="1">IF(X$11="x",0,_xlfn.NORM.INV(R70,Satokasvi!$H$8,Satokasvi!$I$8)*IF(X$8="x",1+Toimenpiteet!$C$7,1)*IF(X$9="x",1+Toimenpiteet!$C$34,1)*(1+X$30)*_xlfn.BINOM.INV(1,(1-(Satokasvi!$H$15*(1+X$43))),R70))</f>
        <v>2345.3441243091238</v>
      </c>
      <c r="AT70" s="35">
        <f ca="1">IF(Y$11="x",0,_xlfn.NORM.INV(S70,Satokasvi!$H$8,Satokasvi!$I$8)*IF(Y$8="x",1+Toimenpiteet!$C$7,1)*IF(Y$9="x",1+Toimenpiteet!$C$34,1)*(1+Y$30)*_xlfn.BINOM.INV(1,(1-(Satokasvi!$H$15*(1+Y$43))),S70))</f>
        <v>3010.6535983952085</v>
      </c>
      <c r="AU70" s="35">
        <f ca="1">IF(Z$11="x",0,_xlfn.NORM.INV(T70,Satokasvi!$H$8,Satokasvi!$I$8)*IF(Z$8="x",1+Toimenpiteet!$C$7,1)*IF(Z$9="x",1+Toimenpiteet!$C$34,1)*(1+Z$30)*_xlfn.BINOM.INV(1,(1-(Satokasvi!$H$15*(1+Z$43))),T70))</f>
        <v>2851.522114414754</v>
      </c>
      <c r="AV70" s="35">
        <f ca="1">IF(AA$11="x",0,_xlfn.NORM.INV(U70,Satokasvi!$H$8,Satokasvi!$I$8)*IF(AA$8="x",1+Toimenpiteet!$C$7,1)*IF(AA$9="x",1+Toimenpiteet!$C$34,1)*(1+AA$30)*_xlfn.BINOM.INV(1,(1-(Satokasvi!$H$15*(1+AA$43))),U70))</f>
        <v>2350.4088521897561</v>
      </c>
      <c r="AW70" s="35">
        <f ca="1">IF(AB$11="x",0,_xlfn.NORM.INV(V70,Satokasvi!$H$8,Satokasvi!$I$8)*IF(AB$8="x",1+Toimenpiteet!$C$7,1)*IF(AB$9="x",1+Toimenpiteet!$C$34,1)*(1+AB$30)*_xlfn.BINOM.INV(1,(1-(Satokasvi!$H$15*(1+AB$43))),V70))</f>
        <v>2509.327703431903</v>
      </c>
      <c r="AX70" s="35">
        <f ca="1">IF(AC$11="x",0,_xlfn.NORM.INV(W70,Satokasvi!$H$8,Satokasvi!$I$8)*IF(AC$8="x",1+Toimenpiteet!$C$7,1)*IF(AC$9="x",1+Toimenpiteet!$C$34,1)*(1+AC$30)*_xlfn.BINOM.INV(1,(1-(Satokasvi!$H$15*(1+AC$43))),W70))</f>
        <v>2537.7507499117683</v>
      </c>
      <c r="AY70" s="35">
        <f ca="1">IF(AD$11="x",0,_xlfn.NORM.INV(X70,Satokasvi!$H$8,Satokasvi!$I$8)*IF(AD$8="x",1+Toimenpiteet!$C$7,1)*IF(AD$9="x",1+Toimenpiteet!$C$34,1)*(1+AD$30)*_xlfn.BINOM.INV(1,(1-(Satokasvi!$H$15*(1+AD$43))),X70))</f>
        <v>2996.8773159473071</v>
      </c>
      <c r="AZ70" s="35">
        <f ca="1">IF(AE$11="x",0,_xlfn.NORM.INV(Y70,Satokasvi!$H$8,Satokasvi!$I$8)*IF(AE$8="x",1+Toimenpiteet!$C$7,1)*IF(AE$9="x",1+Toimenpiteet!$C$34,1)*(1+AE$30)*_xlfn.BINOM.INV(1,(1-(Satokasvi!$H$15*(1+AE$43))),Y70))</f>
        <v>2506.3980356342609</v>
      </c>
      <c r="BA70" s="35">
        <f ca="1">IF(AF$11="x",0,_xlfn.NORM.INV(Z70,Satokasvi!$H$8,Satokasvi!$I$8)*IF(AF$8="x",1+Toimenpiteet!$C$7,1)*IF(AF$9="x",1+Toimenpiteet!$C$34,1)*(1+AF$30)*_xlfn.BINOM.INV(1,(1-(Satokasvi!$H$15*(1+AF$43))),Z70))</f>
        <v>2443.0897871923544</v>
      </c>
      <c r="BD70" s="35">
        <f ca="1">IF(H$11="x",0,_xlfn.NORM.INV(B70,Satokasvi!$H$8,Satokasvi!$I$8)*IF(COUNTIF($H$12:H$12,"x")&gt;0,(1+$C$6),1)*IF(COUNTIF($H$13:H$13,"x")&gt;0,(1+$C$30),1)*IF(H$8="x",(1+Toimenpiteet!$C$7),1)*IF(H$9="x",(1+Toimenpiteet!$C$34),1)*(1+H$30)*_xlfn.BINOM.INV(1,(1-(Satokasvi!$H$15*(1+H$44))),B70))</f>
        <v>2857.5433887177574</v>
      </c>
      <c r="BE70" s="35">
        <f ca="1">IF(I$11="x",0,_xlfn.NORM.INV(C70,Satokasvi!$H$8,Satokasvi!$I$8)*IF(COUNTIF($H$12:I$12,"x")&gt;0,(1+$C$6),1)*IF(COUNTIF($H$13:I$13,"x")&gt;0,(1+$C$30),1)*IF(I$8="x",(1+Toimenpiteet!$C$7),1)*IF(I$9="x",(1+Toimenpiteet!$C$34),1)*(1+I$30)*_xlfn.BINOM.INV(1,(1-(Satokasvi!$H$15*(1+I$44))),C70))</f>
        <v>0</v>
      </c>
      <c r="BF70" s="35">
        <f ca="1">IF(J$11="x",0,_xlfn.NORM.INV(D70,Satokasvi!$H$8,Satokasvi!$I$8)*IF(COUNTIF($H$12:J$12,"x")&gt;0,(1+$C$6),1)*IF(COUNTIF($H$13:J$13,"x")&gt;0,(1+$C$30),1)*IF(J$8="x",(1+Toimenpiteet!$C$7),1)*IF(J$9="x",(1+Toimenpiteet!$C$34),1)*(1+J$30)*_xlfn.BINOM.INV(1,(1-(Satokasvi!$H$15*(1+J$44))),D70))</f>
        <v>2939.1383024772936</v>
      </c>
      <c r="BG70" s="35">
        <f ca="1">IF(K$11="x",0,_xlfn.NORM.INV(E70,Satokasvi!$H$8,Satokasvi!$I$8)*IF(COUNTIF($H$12:K$12,"x")&gt;0,(1+$C$6),1)*IF(COUNTIF($H$13:K$13,"x")&gt;0,(1+$C$30),1)*IF(K$8="x",(1+Toimenpiteet!$C$7),1)*IF(K$9="x",(1+Toimenpiteet!$C$34),1)*(1+K$30)*_xlfn.BINOM.INV(1,(1-(Satokasvi!$H$15*(1+K$44))),E70))</f>
        <v>3156.0651990066026</v>
      </c>
      <c r="BH70" s="35">
        <f ca="1">IF(L$11="x",0,_xlfn.NORM.INV(F70,Satokasvi!$H$8,Satokasvi!$I$8)*IF(COUNTIF($H$12:L$12,"x")&gt;0,(1+$C$6),1)*IF(COUNTIF($H$13:L$13,"x")&gt;0,(1+$C$30),1)*IF(L$8="x",(1+Toimenpiteet!$C$7),1)*IF(L$9="x",(1+Toimenpiteet!$C$34),1)*(1+L$30)*_xlfn.BINOM.INV(1,(1-(Satokasvi!$H$15*(1+L$44))),F70))</f>
        <v>3178.9470807997031</v>
      </c>
      <c r="BI70" s="35">
        <f ca="1">IF(M$11="x",0,_xlfn.NORM.INV(G70,Satokasvi!$H$8,Satokasvi!$I$8)*IF(COUNTIF($H$12:M$12,"x")&gt;0,(1+$C$6),1)*IF(COUNTIF($H$13:M$13,"x")&gt;0,(1+$C$30),1)*IF(M$8="x",(1+Toimenpiteet!$C$7),1)*IF(M$9="x",(1+Toimenpiteet!$C$34),1)*(1+M$30)*_xlfn.BINOM.INV(1,(1-(Satokasvi!$H$15*(1+M$44))),G70))</f>
        <v>3119.7278673481633</v>
      </c>
      <c r="BJ70" s="35">
        <f ca="1">IF(N$11="x",0,_xlfn.NORM.INV(H70,Satokasvi!$H$8,Satokasvi!$I$8)*IF(COUNTIF($H$12:N$12,"x")&gt;0,(1+$C$6),1)*IF(COUNTIF($H$13:N$13,"x")&gt;0,(1+$C$30),1)*IF(N$8="x",(1+Toimenpiteet!$C$7),1)*IF(N$9="x",(1+Toimenpiteet!$C$34),1)*(1+N$30)*_xlfn.BINOM.INV(1,(1-(Satokasvi!$H$15*(1+N$44))),H70))</f>
        <v>3114.8427368531484</v>
      </c>
      <c r="BK70" s="35">
        <f ca="1">IF(O$11="x",0,_xlfn.NORM.INV(I70,Satokasvi!$H$8,Satokasvi!$I$8)*IF(COUNTIF($H$12:O$12,"x")&gt;0,(1+$C$6),1)*IF(COUNTIF($H$13:O$13,"x")&gt;0,(1+$C$30),1)*IF(O$8="x",(1+Toimenpiteet!$C$7),1)*IF(O$9="x",(1+Toimenpiteet!$C$34),1)*(1+O$30)*_xlfn.BINOM.INV(1,(1-(Satokasvi!$H$15*(1+O$44))),I70))</f>
        <v>0</v>
      </c>
      <c r="BL70" s="35">
        <f ca="1">IF(P$11="x",0,_xlfn.NORM.INV(J70,Satokasvi!$H$8,Satokasvi!$I$8)*IF(COUNTIF($H$12:P$12,"x")&gt;0,(1+$C$6),1)*IF(COUNTIF($H$13:P$13,"x")&gt;0,(1+$C$30),1)*IF(P$8="x",(1+Toimenpiteet!$C$7),1)*IF(P$9="x",(1+Toimenpiteet!$C$34),1)*(1+P$30)*_xlfn.BINOM.INV(1,(1-(Satokasvi!$H$15*(1+P$44))),J70))</f>
        <v>2898.6864938428303</v>
      </c>
      <c r="BM70" s="35">
        <f ca="1">IF(Q$11="x",0,_xlfn.NORM.INV(K70,Satokasvi!$H$8,Satokasvi!$I$8)*IF(COUNTIF($H$12:Q$12,"x")&gt;0,(1+$C$6),1)*IF(COUNTIF($H$13:Q$13,"x")&gt;0,(1+$C$30),1)*IF(Q$8="x",(1+Toimenpiteet!$C$7),1)*IF(Q$9="x",(1+Toimenpiteet!$C$34),1)*(1+Q$30)*_xlfn.BINOM.INV(1,(1-(Satokasvi!$H$15*(1+Q$44))),K70))</f>
        <v>3139.6962762088738</v>
      </c>
      <c r="BN70" s="35">
        <f ca="1">IF(R$11="x",0,_xlfn.NORM.INV(L70,Satokasvi!$H$8,Satokasvi!$I$8)*IF(COUNTIF($H$12:R$12,"x")&gt;0,(1+$C$6),1)*IF(COUNTIF($H$13:R$13,"x")&gt;0,(1+$C$30),1)*IF(R$8="x",(1+Toimenpiteet!$C$7),1)*IF(R$9="x",(1+Toimenpiteet!$C$34),1)*(1+R$30)*_xlfn.BINOM.INV(1,(1-(Satokasvi!$H$15*(1+R$44))),L70))</f>
        <v>2894.1140111264149</v>
      </c>
      <c r="BO70" s="35">
        <f ca="1">IF(S$11="x",0,_xlfn.NORM.INV(M70,Satokasvi!$H$8,Satokasvi!$I$8)*IF(COUNTIF($H$12:S$12,"x")&gt;0,(1+$C$6),1)*IF(COUNTIF($H$13:S$13,"x")&gt;0,(1+$C$30),1)*IF(S$8="x",(1+Toimenpiteet!$C$7),1)*IF(S$9="x",(1+Toimenpiteet!$C$34),1)*(1+S$30)*_xlfn.BINOM.INV(1,(1-(Satokasvi!$H$15*(1+S$44))),M70))</f>
        <v>2747.8569184075982</v>
      </c>
      <c r="BP70" s="35">
        <f ca="1">IF(T$11="x",0,_xlfn.NORM.INV(N70,Satokasvi!$H$8,Satokasvi!$I$8)*IF(COUNTIF($H$12:T$12,"x")&gt;0,(1+$C$6),1)*IF(COUNTIF($H$13:T$13,"x")&gt;0,(1+$C$30),1)*IF(T$8="x",(1+Toimenpiteet!$C$7),1)*IF(T$9="x",(1+Toimenpiteet!$C$34),1)*(1+T$30)*_xlfn.BINOM.INV(1,(1-(Satokasvi!$H$15*(1+T$44))),N70))</f>
        <v>3493.7690117495627</v>
      </c>
      <c r="BQ70" s="35">
        <f ca="1">IF(U$11="x",0,_xlfn.NORM.INV(O70,Satokasvi!$H$8,Satokasvi!$I$8)*IF(COUNTIF($H$12:U$12,"x")&gt;0,(1+$C$6),1)*IF(COUNTIF($H$13:U$13,"x")&gt;0,(1+$C$30),1)*IF(U$8="x",(1+Toimenpiteet!$C$7),1)*IF(U$9="x",(1+Toimenpiteet!$C$34),1)*(1+U$30)*_xlfn.BINOM.INV(1,(1-(Satokasvi!$H$15*(1+U$44))),O70))</f>
        <v>3244.7381701251197</v>
      </c>
      <c r="BR70" s="35">
        <f ca="1">IF(V$11="x",0,_xlfn.NORM.INV(P70,Satokasvi!$H$8,Satokasvi!$I$8)*IF(COUNTIF($H$12:V$12,"x")&gt;0,(1+$C$6),1)*IF(COUNTIF($H$13:V$13,"x")&gt;0,(1+$C$30),1)*IF(V$8="x",(1+Toimenpiteet!$C$7),1)*IF(V$9="x",(1+Toimenpiteet!$C$34),1)*(1+V$30)*_xlfn.BINOM.INV(1,(1-(Satokasvi!$H$15*(1+V$44))),P70))</f>
        <v>3054.2609659409322</v>
      </c>
      <c r="BS70" s="35">
        <f ca="1">IF(W$11="x",0,_xlfn.NORM.INV(Q70,Satokasvi!$H$8,Satokasvi!$I$8)*IF(COUNTIF($H$12:W$12,"x")&gt;0,(1+$C$6),1)*IF(COUNTIF($H$13:W$13,"x")&gt;0,(1+$C$30),1)*IF(W$8="x",(1+Toimenpiteet!$C$7),1)*IF(W$9="x",(1+Toimenpiteet!$C$34),1)*(1+W$30)*_xlfn.BINOM.INV(1,(1-(Satokasvi!$H$15*(1+W$44))),Q70))</f>
        <v>3135.7863040308557</v>
      </c>
      <c r="BT70" s="35">
        <f ca="1">IF(X$11="x",0,_xlfn.NORM.INV(R70,Satokasvi!$H$8,Satokasvi!$I$8)*IF(COUNTIF($H$12:X$12,"x")&gt;0,(1+$C$6),1)*IF(COUNTIF($H$13:X$13,"x")&gt;0,(1+$C$30),1)*IF(X$8="x",(1+Toimenpiteet!$C$7),1)*IF(X$9="x",(1+Toimenpiteet!$C$34),1)*(1+X$30)*_xlfn.BINOM.INV(1,(1-(Satokasvi!$H$15*(1+X$44))),R70))</f>
        <v>2814.4129491709487</v>
      </c>
      <c r="BU70" s="35">
        <f ca="1">IF(Y$11="x",0,_xlfn.NORM.INV(S70,Satokasvi!$H$8,Satokasvi!$I$8)*IF(COUNTIF($H$12:Y$12,"x")&gt;0,(1+$C$6),1)*IF(COUNTIF($H$13:Y$13,"x")&gt;0,(1+$C$30),1)*IF(Y$8="x",(1+Toimenpiteet!$C$7),1)*IF(Y$9="x",(1+Toimenpiteet!$C$34),1)*(1+Y$30)*_xlfn.BINOM.INV(1,(1-(Satokasvi!$H$15*(1+Y$44))),S70))</f>
        <v>3612.7843180742502</v>
      </c>
      <c r="BV70" s="35">
        <f ca="1">IF(Z$11="x",0,_xlfn.NORM.INV(T70,Satokasvi!$H$8,Satokasvi!$I$8)*IF(COUNTIF($H$12:Z$12,"x")&gt;0,(1+$C$6),1)*IF(COUNTIF($H$13:Z$13,"x")&gt;0,(1+$C$30),1)*IF(Z$8="x",(1+Toimenpiteet!$C$7),1)*IF(Z$9="x",(1+Toimenpiteet!$C$34),1)*(1+Z$30)*_xlfn.BINOM.INV(1,(1-(Satokasvi!$H$15*(1+Z$44))),T70))</f>
        <v>3421.8265372977048</v>
      </c>
      <c r="BW70" s="35">
        <f ca="1">IF(AA$11="x",0,_xlfn.NORM.INV(U70,Satokasvi!$H$8,Satokasvi!$I$8)*IF(COUNTIF($H$12:AA$12,"x")&gt;0,(1+$C$6),1)*IF(COUNTIF($H$13:AA$13,"x")&gt;0,(1+$C$30),1)*IF(AA$8="x",(1+Toimenpiteet!$C$7),1)*IF(AA$9="x",(1+Toimenpiteet!$C$34),1)*(1+AA$30)*_xlfn.BINOM.INV(1,(1-(Satokasvi!$H$15*(1+AA$44))),U70))</f>
        <v>2820.4906226277071</v>
      </c>
      <c r="BX70" s="35">
        <f ca="1">IF(AB$11="x",0,_xlfn.NORM.INV(V70,Satokasvi!$H$8,Satokasvi!$I$8)*IF(COUNTIF($H$12:AB$12,"x")&gt;0,(1+$C$6),1)*IF(COUNTIF($H$13:AB$13,"x")&gt;0,(1+$C$30),1)*IF(AB$8="x",(1+Toimenpiteet!$C$7),1)*IF(AB$9="x",(1+Toimenpiteet!$C$34),1)*(1+AB$30)*_xlfn.BINOM.INV(1,(1-(Satokasvi!$H$15*(1+AB$44))),V70))</f>
        <v>3011.1932441182835</v>
      </c>
      <c r="BY70" s="35">
        <f ca="1">IF(AC$11="x",0,_xlfn.NORM.INV(W70,Satokasvi!$H$8,Satokasvi!$I$8)*IF(COUNTIF($H$12:AC$12,"x")&gt;0,(1+$C$6),1)*IF(COUNTIF($H$13:AC$13,"x")&gt;0,(1+$C$30),1)*IF(AC$8="x",(1+Toimenpiteet!$C$7),1)*IF(AC$9="x",(1+Toimenpiteet!$C$34),1)*(1+AC$30)*_xlfn.BINOM.INV(1,(1-(Satokasvi!$H$15*(1+AC$44))),W70))</f>
        <v>3045.3008998941218</v>
      </c>
      <c r="BZ70" s="35">
        <f ca="1">IF(AD$11="x",0,_xlfn.NORM.INV(X70,Satokasvi!$H$8,Satokasvi!$I$8)*IF(COUNTIF($H$12:AD$12,"x")&gt;0,(1+$C$6),1)*IF(COUNTIF($H$13:AD$13,"x")&gt;0,(1+$C$30),1)*IF(AD$8="x",(1+Toimenpiteet!$C$7),1)*IF(AD$9="x",(1+Toimenpiteet!$C$34),1)*(1+AD$30)*_xlfn.BINOM.INV(1,(1-(Satokasvi!$H$15*(1+AD$44))),X70))</f>
        <v>3596.2527791367684</v>
      </c>
      <c r="CA70" s="35">
        <f ca="1">IF(AE$11="x",0,_xlfn.NORM.INV(Y70,Satokasvi!$H$8,Satokasvi!$I$8)*IF(COUNTIF($H$12:AE$12,"x")&gt;0,(1+$C$6),1)*IF(COUNTIF($H$13:AE$13,"x")&gt;0,(1+$C$30),1)*IF(AE$8="x",(1+Toimenpiteet!$C$7),1)*IF(AE$9="x",(1+Toimenpiteet!$C$34),1)*(1+AE$30)*_xlfn.BINOM.INV(1,(1-(Satokasvi!$H$15*(1+AE$44))),Y70))</f>
        <v>3007.677642761113</v>
      </c>
      <c r="CB70" s="35">
        <f ca="1">IF(AF$11="x",0,_xlfn.NORM.INV(Z70,Satokasvi!$H$8,Satokasvi!$I$8)*IF(COUNTIF($H$12:AF$12,"x")&gt;0,(1+$C$6),1)*IF(COUNTIF($H$13:AF$13,"x")&gt;0,(1+$C$30),1)*IF(AF$8="x",(1+Toimenpiteet!$C$7),1)*IF(AF$9="x",(1+Toimenpiteet!$C$34),1)*(1+AF$30)*_xlfn.BINOM.INV(1,(1-(Satokasvi!$H$15*(1+AF$44))),Z70))</f>
        <v>2931.7077446308253</v>
      </c>
      <c r="CD70" s="37">
        <f ca="1">_xlfn.NORM.INV(RAND(),Satokasvi!$H$13,Satokasvi!$I$13)</f>
        <v>153.24493600764995</v>
      </c>
      <c r="CE70" s="37">
        <f ca="1">_xlfn.NORM.INV(RAND(),Satokasvi!$H$13,Satokasvi!$I$13)</f>
        <v>215.44803319812752</v>
      </c>
      <c r="CF70" s="37">
        <f ca="1">_xlfn.NORM.INV(RAND(),Satokasvi!$H$13,Satokasvi!$I$13)</f>
        <v>188.97111157510767</v>
      </c>
      <c r="CG70" s="37">
        <f ca="1">_xlfn.NORM.INV(RAND(),Satokasvi!$H$13,Satokasvi!$I$13)</f>
        <v>252.9727894601555</v>
      </c>
      <c r="CH70" s="37">
        <f ca="1">_xlfn.NORM.INV(RAND(),Satokasvi!$H$13,Satokasvi!$I$13)</f>
        <v>318.78649405250098</v>
      </c>
      <c r="CI70" s="37">
        <f ca="1">_xlfn.NORM.INV(RAND(),Satokasvi!$H$13,Satokasvi!$I$13)</f>
        <v>252.89138915155206</v>
      </c>
      <c r="CJ70" s="37">
        <f ca="1">_xlfn.NORM.INV(RAND(),Satokasvi!$H$13,Satokasvi!$I$13)</f>
        <v>207.39537103082677</v>
      </c>
      <c r="CK70" s="37">
        <f ca="1">_xlfn.NORM.INV(RAND(),Satokasvi!$H$13,Satokasvi!$I$13)</f>
        <v>194.5179180684527</v>
      </c>
      <c r="CL70" s="37">
        <f ca="1">_xlfn.NORM.INV(RAND(),Satokasvi!$H$13,Satokasvi!$I$13)</f>
        <v>241.47761057226833</v>
      </c>
      <c r="CM70" s="37">
        <f ca="1">_xlfn.NORM.INV(RAND(),Satokasvi!$H$13,Satokasvi!$I$13)</f>
        <v>213.97560762269558</v>
      </c>
      <c r="CN70" s="37">
        <f ca="1">_xlfn.NORM.INV(RAND(),Satokasvi!$H$13,Satokasvi!$I$13)</f>
        <v>191.15658321648641</v>
      </c>
      <c r="CO70" s="37">
        <f ca="1">_xlfn.NORM.INV(RAND(),Satokasvi!$H$13,Satokasvi!$I$13)</f>
        <v>201.99051951858635</v>
      </c>
      <c r="CP70" s="37">
        <f ca="1">_xlfn.NORM.INV(RAND(),Satokasvi!$H$13,Satokasvi!$I$13)</f>
        <v>260.75497456124185</v>
      </c>
      <c r="CQ70" s="37">
        <f ca="1">_xlfn.NORM.INV(RAND(),Satokasvi!$H$13,Satokasvi!$I$13)</f>
        <v>178.86165165044966</v>
      </c>
      <c r="CR70" s="37">
        <f ca="1">_xlfn.NORM.INV(RAND(),Satokasvi!$H$13,Satokasvi!$I$13)</f>
        <v>261.56824705364801</v>
      </c>
      <c r="CS70" s="37">
        <f ca="1">_xlfn.NORM.INV(RAND(),Satokasvi!$H$13,Satokasvi!$I$13)</f>
        <v>253.87397845142425</v>
      </c>
      <c r="CT70" s="37">
        <f ca="1">_xlfn.NORM.INV(RAND(),Satokasvi!$H$13,Satokasvi!$I$13)</f>
        <v>245.16302603742611</v>
      </c>
      <c r="CU70" s="37">
        <f ca="1">_xlfn.NORM.INV(RAND(),Satokasvi!$H$13,Satokasvi!$I$13)</f>
        <v>191.42570136962044</v>
      </c>
      <c r="CV70" s="37">
        <f ca="1">_xlfn.NORM.INV(RAND(),Satokasvi!$H$13,Satokasvi!$I$13)</f>
        <v>149.9627593789979</v>
      </c>
      <c r="CW70" s="37">
        <f ca="1">_xlfn.NORM.INV(RAND(),Satokasvi!$H$13,Satokasvi!$I$13)</f>
        <v>246.877501468383</v>
      </c>
      <c r="CX70" s="37">
        <f ca="1">_xlfn.NORM.INV(RAND(),Satokasvi!$H$13,Satokasvi!$I$13)</f>
        <v>154.1364513940469</v>
      </c>
      <c r="CY70" s="37">
        <f ca="1">_xlfn.NORM.INV(RAND(),Satokasvi!$H$13,Satokasvi!$I$13)</f>
        <v>191.02853985804731</v>
      </c>
      <c r="CZ70" s="37">
        <f ca="1">_xlfn.NORM.INV(RAND(),Satokasvi!$H$13,Satokasvi!$I$13)</f>
        <v>213.92670840508251</v>
      </c>
      <c r="DA70" s="37">
        <f ca="1">_xlfn.NORM.INV(RAND(),Satokasvi!$H$13,Satokasvi!$I$13)</f>
        <v>264.92444379464121</v>
      </c>
      <c r="DB70" s="37">
        <f ca="1">_xlfn.NORM.INV(RAND(),Satokasvi!$H$13,Satokasvi!$I$13)</f>
        <v>179.17399288869572</v>
      </c>
      <c r="DD70" s="37">
        <f ca="1">IF(H$11="x",Toimenpiteet!$E$115,AC70*CD70/1000+(Satokasvi!$E$28-Satokasvi!$E$7)+IF(H$8="x",Toimenpiteet!$E$29,0)+IF(H$9="x",Toimenpiteet!$E$60,0)+IF(H$10="x",Toimenpiteet!$E$88,0))/(1+$H$15)^DD$59</f>
        <v>97.009752219365708</v>
      </c>
      <c r="DE70" s="37">
        <f ca="1">IF(I$11="x",Toimenpiteet!$E$115,AD70*CE70/1000+(Satokasvi!$E$28-Satokasvi!$E$7)+IF(I$8="x",Toimenpiteet!$E$29,0)+IF(I$9="x",Toimenpiteet!$E$60,0)+IF(I$10="x",Toimenpiteet!$E$88,0))/(1+$H$15)^DE$59</f>
        <v>-249.7879159204449</v>
      </c>
      <c r="DF70" s="37">
        <f ca="1">IF(J$11="x",Toimenpiteet!$E$115,AE70*CF70/1000+(Satokasvi!$E$28-Satokasvi!$E$7)+IF(J$8="x",Toimenpiteet!$E$29,0)+IF(J$9="x",Toimenpiteet!$E$60,0)+IF(J$10="x",Toimenpiteet!$E$88,0))/(1+$H$15)^DF$59</f>
        <v>181.05485335625855</v>
      </c>
      <c r="DG70" s="37">
        <f ca="1">IF(K$11="x",Toimenpiteet!$E$115,AF70*CG70/1000+(Satokasvi!$E$28-Satokasvi!$E$7)+IF(K$8="x",Toimenpiteet!$E$29,0)+IF(K$9="x",Toimenpiteet!$E$60,0)+IF(K$10="x",Toimenpiteet!$E$88,0))/(1+$H$15)^DG$59</f>
        <v>355.68995761631072</v>
      </c>
      <c r="DH70" s="37">
        <f ca="1">IF(L$11="x",Toimenpiteet!$E$115,AG70*CH70/1000+(Satokasvi!$E$28-Satokasvi!$E$7)+IF(L$8="x",Toimenpiteet!$E$29,0)+IF(L$9="x",Toimenpiteet!$E$60,0)+IF(L$10="x",Toimenpiteet!$E$88,0))/(1+$H$15)^DH$59</f>
        <v>499.88566845626644</v>
      </c>
      <c r="DI70" s="37">
        <f ca="1">IF(M$11="x",Toimenpiteet!$E$115,AH70*CI70/1000+(Satokasvi!$E$28-Satokasvi!$E$7)+IF(M$8="x",Toimenpiteet!$E$29,0)+IF(M$9="x",Toimenpiteet!$E$60,0)+IF(M$10="x",Toimenpiteet!$E$88,0))/(1+$H$15)^DI$59</f>
        <v>328.67929062340971</v>
      </c>
      <c r="DJ70" s="37">
        <f ca="1">IF(N$11="x",Toimenpiteet!$E$115,AI70*CJ70/1000+(Satokasvi!$E$28-Satokasvi!$E$7)+IF(N$8="x",Toimenpiteet!$E$29,0)+IF(N$9="x",Toimenpiteet!$E$60,0)+IF(N$10="x",Toimenpiteet!$E$88,0))/(1+$H$15)^DJ$59</f>
        <v>222.24769976650069</v>
      </c>
      <c r="DK70" s="37">
        <f ca="1">IF(O$11="x",Toimenpiteet!$E$115,AJ70*CK70/1000+(Satokasvi!$E$28-Satokasvi!$E$7)+IF(O$8="x",Toimenpiteet!$E$29,0)+IF(O$9="x",Toimenpiteet!$E$60,0)+IF(O$10="x",Toimenpiteet!$E$88,0))/(1+$H$15)^DK$59</f>
        <v>-209.19344709319299</v>
      </c>
      <c r="DL70" s="37">
        <f ca="1">IF(P$11="x",Toimenpiteet!$E$115,AK70*CL70/1000+(Satokasvi!$E$28-Satokasvi!$E$7)+IF(P$8="x",Toimenpiteet!$E$29,0)+IF(P$9="x",Toimenpiteet!$E$60,0)+IF(P$10="x",Toimenpiteet!$E$88,0))/(1+$H$15)^DL$59</f>
        <v>243.95548402920792</v>
      </c>
      <c r="DM70" s="37">
        <f ca="1">IF(Q$11="x",Toimenpiteet!$E$115,AL70*CM70/1000+(Satokasvi!$E$28-Satokasvi!$E$7)+IF(Q$8="x",Toimenpiteet!$E$29,0)+IF(Q$9="x",Toimenpiteet!$E$60,0)+IF(Q$10="x",Toimenpiteet!$E$88,0))/(1+$H$15)^DM$59</f>
        <v>219.39511012407897</v>
      </c>
      <c r="DN70" s="37">
        <f ca="1">IF(R$11="x",Toimenpiteet!$E$115,AM70*CN70/1000+(Satokasvi!$E$28-Satokasvi!$E$7)+IF(R$8="x",Toimenpiteet!$E$29,0)+IF(R$9="x",Toimenpiteet!$E$60,0)+IF(R$10="x",Toimenpiteet!$E$88,0))/(1+$H$15)^DN$59</f>
        <v>141.61199610172429</v>
      </c>
      <c r="DO70" s="37">
        <f ca="1">IF(S$11="x",Toimenpiteet!$E$115,AN70*CO70/1000+(Satokasvi!$E$28-Satokasvi!$E$7)+IF(S$8="x",Toimenpiteet!$E$29,0)+IF(S$9="x",Toimenpiteet!$E$60,0)+IF(S$10="x",Toimenpiteet!$E$88,0))/(1+$H$15)^DO$59</f>
        <v>-185.86566825113789</v>
      </c>
      <c r="DP70" s="37">
        <f ca="1">IF(T$11="x",Toimenpiteet!$E$115,AO70*CP70/1000+(Satokasvi!$E$28-Satokasvi!$E$7)+IF(T$8="x",Toimenpiteet!$E$29,0)+IF(T$9="x",Toimenpiteet!$E$60,0)+IF(T$10="x",Toimenpiteet!$E$88,0))/(1+$H$15)^DP$59</f>
        <v>336.51346938199498</v>
      </c>
      <c r="DQ70" s="37">
        <f ca="1">IF(U$11="x",Toimenpiteet!$E$115,AP70*CQ70/1000+(Satokasvi!$E$28-Satokasvi!$E$7)+IF(U$8="x",Toimenpiteet!$E$29,0)+IF(U$9="x",Toimenpiteet!$E$60,0)+IF(U$10="x",Toimenpiteet!$E$88,0))/(1+$H$15)^DQ$59</f>
        <v>144.54196444829506</v>
      </c>
      <c r="DR70" s="37">
        <f ca="1">IF(V$11="x",Toimenpiteet!$E$115,AQ70*CR70/1000+(Satokasvi!$E$28-Satokasvi!$E$7)+IF(V$8="x",Toimenpiteet!$E$29,0)+IF(V$9="x",Toimenpiteet!$E$60,0)+IF(V$10="x",Toimenpiteet!$E$88,0))/(1+$H$15)^DR$59</f>
        <v>257.22493817981189</v>
      </c>
      <c r="DS70" s="37">
        <f ca="1">IF(W$11="x",Toimenpiteet!$E$115,AR70*CS70/1000+(Satokasvi!$E$28-Satokasvi!$E$7)+IF(W$8="x",Toimenpiteet!$E$29,0)+IF(W$9="x",Toimenpiteet!$E$60,0)+IF(W$10="x",Toimenpiteet!$E$88,0))/(1+$H$15)^DS$59</f>
        <v>248.27726166865222</v>
      </c>
      <c r="DT70" s="37">
        <f ca="1">IF(X$11="x",Toimenpiteet!$E$115,AS70*CT70/1000+(Satokasvi!$E$28-Satokasvi!$E$7)+IF(X$8="x",Toimenpiteet!$E$29,0)+IF(X$9="x",Toimenpiteet!$E$60,0)+IF(X$10="x",Toimenpiteet!$E$88,0))/(1+$H$15)^DT$59</f>
        <v>187.55005395667055</v>
      </c>
      <c r="DU70" s="37">
        <f ca="1">IF(Y$11="x",Toimenpiteet!$E$115,AT70*CU70/1000+(Satokasvi!$E$28-Satokasvi!$E$7)+IF(Y$8="x",Toimenpiteet!$E$29,0)+IF(Y$9="x",Toimenpiteet!$E$60,0)+IF(Y$10="x",Toimenpiteet!$E$88,0))/(1+$H$15)^DU$59</f>
        <v>182.86561964852748</v>
      </c>
      <c r="DV70" s="37">
        <f ca="1">IF(Z$11="x",Toimenpiteet!$E$115,AU70*CV70/1000+(Satokasvi!$E$28-Satokasvi!$E$7)+IF(Z$8="x",Toimenpiteet!$E$29,0)+IF(Z$9="x",Toimenpiteet!$E$60,0)+IF(Z$10="x",Toimenpiteet!$E$88,0))/(1+$H$15)^DV$59</f>
        <v>92.741125371365172</v>
      </c>
      <c r="DW70" s="37">
        <f ca="1">IF(AA$11="x",Toimenpiteet!$E$115,AV70*CW70/1000+(Satokasvi!$E$28-Satokasvi!$E$7)+IF(AA$8="x",Toimenpiteet!$E$29,0)+IF(AA$9="x",Toimenpiteet!$E$60,0)+IF(AA$10="x",Toimenpiteet!$E$88,0))/(1+$H$15)^DW$59</f>
        <v>174.55351520222501</v>
      </c>
      <c r="DX70" s="37">
        <f ca="1">IF(AB$11="x",Toimenpiteet!$E$115,AW70*CX70/1000+(Satokasvi!$E$28-Satokasvi!$E$7)+IF(AB$8="x",Toimenpiteet!$E$29,0)+IF(AB$9="x",Toimenpiteet!$E$60,0)+IF(AB$10="x",Toimenpiteet!$E$88,0))/(1+$H$15)^DX$59</f>
        <v>65.462142094979953</v>
      </c>
      <c r="DY70" s="37">
        <f ca="1">IF(AC$11="x",Toimenpiteet!$E$115,AX70*CY70/1000+(Satokasvi!$E$28-Satokasvi!$E$7)+IF(AC$8="x",Toimenpiteet!$E$29,0)+IF(AC$9="x",Toimenpiteet!$E$60,0)+IF(AC$10="x",Toimenpiteet!$E$88,0))/(1+$H$15)^DY$59</f>
        <v>114.70300572659677</v>
      </c>
      <c r="DZ70" s="37">
        <f ca="1">IF(AD$11="x",Toimenpiteet!$E$115,AY70*CZ70/1000+(Satokasvi!$E$28-Satokasvi!$E$7)+IF(AD$8="x",Toimenpiteet!$E$29,0)+IF(AD$9="x",Toimenpiteet!$E$60,0)+IF(AD$10="x",Toimenpiteet!$E$88,0))/(1+$H$15)^DZ$59</f>
        <v>190.57289739975255</v>
      </c>
      <c r="EA70" s="37">
        <f ca="1">IF(AE$11="x",Toimenpiteet!$E$115,AZ70*DA70/1000+(Satokasvi!$E$28-Satokasvi!$E$7)+IF(AE$8="x",Toimenpiteet!$E$29,0)+IF(AE$9="x",Toimenpiteet!$E$60,0)+IF(AE$10="x",Toimenpiteet!$E$88,0))/(1+$H$15)^EA$59</f>
        <v>196.28456430993708</v>
      </c>
      <c r="EB70" s="37">
        <f ca="1">IF(AF$11="x",Toimenpiteet!$E$115,BA70*DB70/1000+(Satokasvi!$E$28-Satokasvi!$E$7)+IF(AF$8="x",Toimenpiteet!$E$29,0)+IF(AF$9="x",Toimenpiteet!$E$60,0)+IF(AF$10="x",Toimenpiteet!$E$88,0))/(1+$H$15)^EB$59</f>
        <v>82.500703494078607</v>
      </c>
      <c r="ED70" s="37">
        <f ca="1">IF(H$11="x",Toimenpiteet!$E$115,BD70*CD70/1000+(Satokasvi!$E$28-Satokasvi!$E$7)+IF(H$8="x",Toimenpiteet!$E$29,0)+IF(H$9="x",Toimenpiteet!$E$60,0)+IF(H$10="x",Toimenpiteet!$E$88,0))/(1+$H$15)^ED$59</f>
        <v>167.86801334285042</v>
      </c>
      <c r="EE70" s="37">
        <f ca="1">IF(I$11="x",Toimenpiteet!$E$115,BE70*CE70/1000+(Satokasvi!$E$28-Satokasvi!$E$7)+IF(I$8="x",Toimenpiteet!$E$29,0)+IF(I$9="x",Toimenpiteet!$E$60,0)+IF(I$10="x",Toimenpiteet!$E$88,0))/(1+$H$15)^EE$59</f>
        <v>-249.7879159204449</v>
      </c>
      <c r="EF70" s="37">
        <f ca="1">IF(J$11="x",Toimenpiteet!$E$115,BF70*CF70/1000+(Satokasvi!$E$28-Satokasvi!$E$7)+IF(J$8="x",Toimenpiteet!$E$29,0)+IF(J$9="x",Toimenpiteet!$E$60,0)+IF(J$10="x",Toimenpiteet!$E$88,0))/(1+$H$15)^EF$59</f>
        <v>265.7683319732277</v>
      </c>
      <c r="EG70" s="37">
        <f ca="1">IF(K$11="x",Toimenpiteet!$E$115,BG70*CG70/1000+(Satokasvi!$E$28-Satokasvi!$E$7)+IF(K$8="x",Toimenpiteet!$E$29,0)+IF(K$9="x",Toimenpiteet!$E$60,0)+IF(K$10="x",Toimenpiteet!$E$88,0))/(1+$H$15)^EG$59</f>
        <v>473.91776267910433</v>
      </c>
      <c r="EH70" s="37">
        <f ca="1">IF(L$11="x",Toimenpiteet!$E$115,BH70*CH70/1000+(Satokasvi!$E$28-Satokasvi!$E$7)+IF(L$8="x",Toimenpiteet!$E$29,0)+IF(L$9="x",Toimenpiteet!$E$60,0)+IF(L$10="x",Toimenpiteet!$E$88,0))/(1+$H$15)^EH$59</f>
        <v>645.58106771988048</v>
      </c>
      <c r="EI70" s="37">
        <f ca="1">IF(M$11="x",Toimenpiteet!$E$115,BI70*CI70/1000+(Satokasvi!$E$28-Satokasvi!$E$7)+IF(M$8="x",Toimenpiteet!$E$29,0)+IF(M$9="x",Toimenpiteet!$E$60,0)+IF(M$10="x",Toimenpiteet!$E$88,0))/(1+$H$15)^EI$59</f>
        <v>438.80181435232532</v>
      </c>
      <c r="EJ70" s="37">
        <f ca="1">IF(N$11="x",Toimenpiteet!$E$115,BJ70*CJ70/1000+(Satokasvi!$E$28-Satokasvi!$E$7)+IF(N$8="x",Toimenpiteet!$E$29,0)+IF(N$9="x",Toimenpiteet!$E$60,0)+IF(N$10="x",Toimenpiteet!$E$88,0))/(1+$H$15)^EJ$59</f>
        <v>309.79108982099848</v>
      </c>
      <c r="EK70" s="37">
        <f ca="1">IF(O$11="x",Toimenpiteet!$E$115,BK70*CK70/1000+(Satokasvi!$E$28-Satokasvi!$E$7)+IF(O$8="x",Toimenpiteet!$E$29,0)+IF(O$9="x",Toimenpiteet!$E$60,0)+IF(O$10="x",Toimenpiteet!$E$88,0))/(1+$H$15)^EK$59</f>
        <v>-209.19344709319299</v>
      </c>
      <c r="EL70" s="37">
        <f ca="1">IF(P$11="x",Toimenpiteet!$E$115,BL70*CL70/1000+(Satokasvi!$E$28-Satokasvi!$E$7)+IF(P$8="x",Toimenpiteet!$E$29,0)+IF(P$9="x",Toimenpiteet!$E$60,0)+IF(P$10="x",Toimenpiteet!$E$88,0))/(1+$H$15)^EL$59</f>
        <v>333.36666764926179</v>
      </c>
      <c r="EM70" s="37">
        <f ca="1">IF(Q$11="x",Toimenpiteet!$E$115,BM70*CM70/1000+(Satokasvi!$E$28-Satokasvi!$E$7)+IF(Q$8="x",Toimenpiteet!$E$29,0)+IF(Q$9="x",Toimenpiteet!$E$60,0)+IF(Q$10="x",Toimenpiteet!$E$88,0))/(1+$H$15)^EM$59</f>
        <v>302.71110963842108</v>
      </c>
      <c r="EN70" s="37">
        <f ca="1">IF(R$11="x",Toimenpiteet!$E$115,BN70*CN70/1000+(Satokasvi!$E$28-Satokasvi!$E$7)+IF(R$8="x",Toimenpiteet!$E$29,0)+IF(R$9="x",Toimenpiteet!$E$60,0)+IF(R$10="x",Toimenpiteet!$E$88,0))/(1+$H$15)^EN$59</f>
        <v>208.22272298180351</v>
      </c>
      <c r="EO70" s="37">
        <f ca="1">IF(S$11="x",Toimenpiteet!$E$115,BO70*CO70/1000+(Satokasvi!$E$28-Satokasvi!$E$7)+IF(S$8="x",Toimenpiteet!$E$29,0)+IF(S$9="x",Toimenpiteet!$E$60,0)+IF(S$10="x",Toimenpiteet!$E$88,0))/(1+$H$15)^EO$59</f>
        <v>203.42895445355569</v>
      </c>
      <c r="EP70" s="37">
        <f ca="1">IF(T$11="x",Toimenpiteet!$E$115,BP70*CP70/1000+(Satokasvi!$E$28-Satokasvi!$E$7)+IF(T$8="x",Toimenpiteet!$E$29,0)+IF(T$9="x",Toimenpiteet!$E$60,0)+IF(T$10="x",Toimenpiteet!$E$88,0))/(1+$H$15)^EP$59</f>
        <v>439.90658427803243</v>
      </c>
      <c r="EQ70" s="37">
        <f ca="1">IF(U$11="x",Toimenpiteet!$E$115,BQ70*CQ70/1000+(Satokasvi!$E$28-Satokasvi!$E$7)+IF(U$8="x",Toimenpiteet!$E$29,0)+IF(U$9="x",Toimenpiteet!$E$60,0)+IF(U$10="x",Toimenpiteet!$E$88,0))/(1+$H$15)^EQ$59</f>
        <v>208.48960104634088</v>
      </c>
      <c r="ER70" s="37">
        <f ca="1">IF(V$11="x",Toimenpiteet!$E$115,BR70*CR70/1000+(Satokasvi!$E$28-Satokasvi!$E$7)+IF(V$8="x",Toimenpiteet!$E$29,0)+IF(V$9="x",Toimenpiteet!$E$60,0)+IF(V$10="x",Toimenpiteet!$E$88,0))/(1+$H$15)^ER$59</f>
        <v>342.68860902780028</v>
      </c>
      <c r="ES70" s="37">
        <f ca="1">IF(W$11="x",Toimenpiteet!$E$115,BS70*CS70/1000+(Satokasvi!$E$28-Satokasvi!$E$7)+IF(W$8="x",Toimenpiteet!$E$29,0)+IF(W$9="x",Toimenpiteet!$E$60,0)+IF(W$10="x",Toimenpiteet!$E$88,0))/(1+$H$15)^ES$59</f>
        <v>330.96056178104868</v>
      </c>
      <c r="ET70" s="37">
        <f ca="1">IF(X$11="x",Toimenpiteet!$E$115,BT70*CT70/1000+(Satokasvi!$E$28-Satokasvi!$E$7)+IF(X$8="x",Toimenpiteet!$E$29,0)+IF(X$9="x",Toimenpiteet!$E$60,0)+IF(X$10="x",Toimenpiteet!$E$88,0))/(1+$H$15)^ET$59</f>
        <v>257.12593637777758</v>
      </c>
      <c r="EU70" s="37">
        <f ca="1">IF(Y$11="x",Toimenpiteet!$E$115,BU70*CU70/1000+(Satokasvi!$E$28-Satokasvi!$E$7)+IF(Y$8="x",Toimenpiteet!$E$29,0)+IF(Y$9="x",Toimenpiteet!$E$60,0)+IF(Y$10="x",Toimenpiteet!$E$88,0))/(1+$H$15)^EU$59</f>
        <v>250.5706577818959</v>
      </c>
      <c r="EV70" s="37">
        <f ca="1">IF(Z$11="x",Toimenpiteet!$E$115,BV70*CV70/1000+(Satokasvi!$E$28-Satokasvi!$E$7)+IF(Z$8="x",Toimenpiteet!$E$29,0)+IF(Z$9="x",Toimenpiteet!$E$60,0)+IF(Z$10="x",Toimenpiteet!$E$88,0))/(1+$H$15)^EV$59</f>
        <v>141.51450986667027</v>
      </c>
      <c r="EW70" s="37">
        <f ca="1">IF(AA$11="x",Toimenpiteet!$E$115,BW70*CW70/1000+(Satokasvi!$E$28-Satokasvi!$E$7)+IF(AA$8="x",Toimenpiteet!$E$29,0)+IF(AA$9="x",Toimenpiteet!$E$60,0)+IF(AA$10="x",Toimenpiteet!$E$88,0))/(1+$H$15)^EW$59</f>
        <v>238.80903321454585</v>
      </c>
      <c r="EX70" s="37">
        <f ca="1">IF(AB$11="x",Toimenpiteet!$E$115,BX70*CX70/1000+(Satokasvi!$E$28-Satokasvi!$E$7)+IF(AB$8="x",Toimenpiteet!$E$29,0)+IF(AB$9="x",Toimenpiteet!$E$60,0)+IF(AB$10="x",Toimenpiteet!$E$88,0))/(1+$H$15)^EX$59</f>
        <v>107.0446821371563</v>
      </c>
      <c r="EY70" s="37">
        <f ca="1">IF(AC$11="x",Toimenpiteet!$E$115,BY70*CY70/1000+(Satokasvi!$E$28-Satokasvi!$E$7)+IF(AC$8="x",Toimenpiteet!$E$29,0)+IF(AC$9="x",Toimenpiteet!$E$60,0)+IF(AC$10="x",Toimenpiteet!$E$88,0))/(1+$H$15)^EY$59</f>
        <v>165.30390941869308</v>
      </c>
      <c r="EZ70" s="37">
        <f ca="1">IF(AD$11="x",Toimenpiteet!$E$115,BZ70*CZ70/1000+(Satokasvi!$E$28-Satokasvi!$E$7)+IF(AD$8="x",Toimenpiteet!$E$29,0)+IF(AD$9="x",Toimenpiteet!$E$60,0)+IF(AD$10="x",Toimenpiteet!$E$88,0))/(1+$H$15)^EZ$59</f>
        <v>255.54213954647685</v>
      </c>
      <c r="FA70" s="37">
        <f ca="1">IF(AE$11="x",Toimenpiteet!$E$115,CA70*DA70/1000+(Satokasvi!$E$28-Satokasvi!$E$7)+IF(AE$8="x",Toimenpiteet!$E$29,0)+IF(AE$9="x",Toimenpiteet!$E$60,0)+IF(AE$10="x",Toimenpiteet!$E$88,0))/(1+$H$15)^FA$59</f>
        <v>261.6139651979185</v>
      </c>
      <c r="FB70" s="37">
        <f ca="1">IF(AF$11="x",Toimenpiteet!$E$115,CB70*DB70/1000+(Satokasvi!$E$28-Satokasvi!$E$7)+IF(AF$8="x",Toimenpiteet!$E$29,0)+IF(AF$9="x",Toimenpiteet!$E$60,0)+IF(AF$10="x",Toimenpiteet!$E$88,0))/(1+$H$15)^FB$59</f>
        <v>124.31393936376229</v>
      </c>
      <c r="FD70" s="37">
        <f t="shared" ca="1" si="15"/>
        <v>97.009752219365708</v>
      </c>
      <c r="FE70" s="37">
        <f t="shared" ca="1" si="18"/>
        <v>-152.77816370107919</v>
      </c>
      <c r="FF70" s="37">
        <f t="shared" ca="1" si="10"/>
        <v>28.276689655179354</v>
      </c>
      <c r="FG70" s="37">
        <f t="shared" ca="1" si="10"/>
        <v>383.96664727149005</v>
      </c>
      <c r="FH70" s="37">
        <f t="shared" ca="1" si="10"/>
        <v>883.85231572775649</v>
      </c>
      <c r="FI70" s="37">
        <f t="shared" ca="1" si="10"/>
        <v>1212.5316063511661</v>
      </c>
      <c r="FJ70" s="37">
        <f t="shared" ca="1" si="10"/>
        <v>1434.7793061176669</v>
      </c>
      <c r="FK70" s="37">
        <f t="shared" ca="1" si="10"/>
        <v>1225.5858590244738</v>
      </c>
      <c r="FL70" s="37">
        <f t="shared" ca="1" si="10"/>
        <v>1469.5413430536819</v>
      </c>
      <c r="FM70" s="37">
        <f t="shared" ca="1" si="10"/>
        <v>1688.9364531777608</v>
      </c>
      <c r="FN70" s="37">
        <f t="shared" ca="1" si="10"/>
        <v>1830.5484492794851</v>
      </c>
      <c r="FO70" s="37">
        <f t="shared" ca="1" si="10"/>
        <v>1644.6827810283471</v>
      </c>
      <c r="FP70" s="37">
        <f t="shared" ca="1" si="10"/>
        <v>1981.1962504103421</v>
      </c>
      <c r="FQ70" s="37">
        <f t="shared" ca="1" si="10"/>
        <v>2125.7382148586371</v>
      </c>
      <c r="FR70" s="37">
        <f t="shared" ca="1" si="10"/>
        <v>2382.963153038449</v>
      </c>
      <c r="FS70" s="37">
        <f t="shared" ca="1" si="10"/>
        <v>2631.2404147071011</v>
      </c>
      <c r="FT70" s="37">
        <f t="shared" ca="1" si="10"/>
        <v>2818.7904686637717</v>
      </c>
      <c r="FU70" s="37">
        <f t="shared" ca="1" si="10"/>
        <v>3001.6560883122993</v>
      </c>
      <c r="FV70" s="37">
        <f t="shared" ca="1" si="10"/>
        <v>3094.3972136836646</v>
      </c>
      <c r="FW70" s="37">
        <f t="shared" ca="1" si="10"/>
        <v>3268.9507288858895</v>
      </c>
      <c r="FX70" s="37">
        <f t="shared" ca="1" si="10"/>
        <v>3334.4128709808692</v>
      </c>
      <c r="FY70" s="37">
        <f t="shared" ca="1" si="10"/>
        <v>3449.1158767074662</v>
      </c>
      <c r="FZ70" s="37">
        <f t="shared" ca="1" si="10"/>
        <v>3639.6887741072187</v>
      </c>
      <c r="GA70" s="37">
        <f t="shared" ca="1" si="10"/>
        <v>3835.9733384171559</v>
      </c>
      <c r="GB70" s="37">
        <f t="shared" ca="1" si="10"/>
        <v>3918.4740419112345</v>
      </c>
      <c r="GC70" s="37"/>
      <c r="GD70" s="37">
        <f t="shared" ca="1" si="16"/>
        <v>167.86801334285042</v>
      </c>
      <c r="GE70" s="37">
        <f t="shared" ca="1" si="17"/>
        <v>-81.919902577594485</v>
      </c>
      <c r="GF70" s="37">
        <f t="shared" ca="1" si="11"/>
        <v>183.84842939563322</v>
      </c>
      <c r="GG70" s="37">
        <f t="shared" ca="1" si="11"/>
        <v>657.76619207473755</v>
      </c>
      <c r="GH70" s="37">
        <f t="shared" ca="1" si="11"/>
        <v>1303.3472597946179</v>
      </c>
      <c r="GI70" s="37">
        <f t="shared" ca="1" si="11"/>
        <v>1742.1490741469433</v>
      </c>
      <c r="GJ70" s="37">
        <f t="shared" ca="1" si="11"/>
        <v>2051.9401639679418</v>
      </c>
      <c r="GK70" s="37">
        <f t="shared" ca="1" si="11"/>
        <v>1842.7467168747487</v>
      </c>
      <c r="GL70" s="37">
        <f t="shared" ca="1" si="11"/>
        <v>2176.1133845240106</v>
      </c>
      <c r="GM70" s="37">
        <f t="shared" ca="1" si="11"/>
        <v>2478.8244941624316</v>
      </c>
      <c r="GN70" s="37">
        <f t="shared" ca="1" si="11"/>
        <v>2687.0472171442352</v>
      </c>
      <c r="GO70" s="37">
        <f t="shared" ca="1" si="11"/>
        <v>2890.4761715977911</v>
      </c>
      <c r="GP70" s="37">
        <f t="shared" ca="1" si="11"/>
        <v>3330.3827558758235</v>
      </c>
      <c r="GQ70" s="37">
        <f t="shared" ca="1" si="11"/>
        <v>3538.8723569221643</v>
      </c>
      <c r="GR70" s="37">
        <f t="shared" ca="1" si="11"/>
        <v>3881.5609659499646</v>
      </c>
      <c r="GS70" s="37">
        <f t="shared" ca="1" si="11"/>
        <v>4212.5215277310135</v>
      </c>
      <c r="GT70" s="37">
        <f t="shared" ca="1" si="11"/>
        <v>4469.6474641087907</v>
      </c>
      <c r="GU70" s="37">
        <f t="shared" ca="1" si="11"/>
        <v>4720.2181218906862</v>
      </c>
      <c r="GV70" s="37">
        <f t="shared" ca="1" si="12"/>
        <v>4861.7326317573561</v>
      </c>
      <c r="GW70" s="37">
        <f t="shared" ca="1" si="12"/>
        <v>5100.5416649719018</v>
      </c>
      <c r="GX70" s="37">
        <f t="shared" ca="1" si="12"/>
        <v>5207.5863471090579</v>
      </c>
      <c r="GY70" s="37">
        <f t="shared" ca="1" si="12"/>
        <v>5372.8902565277513</v>
      </c>
      <c r="GZ70" s="37">
        <f t="shared" ca="1" si="12"/>
        <v>5628.4323960742277</v>
      </c>
      <c r="HA70" s="37">
        <f t="shared" ca="1" si="12"/>
        <v>5890.046361272146</v>
      </c>
      <c r="HB70" s="37">
        <f t="shared" ca="1" si="12"/>
        <v>6014.3603006359081</v>
      </c>
      <c r="HC70" s="37"/>
      <c r="HD70" s="37">
        <f t="shared" si="13"/>
        <v>1500.1</v>
      </c>
      <c r="HE70" s="37">
        <f ca="1">SUM($GD70:GD70)-$HD70-SUM($FD70:FD70)</f>
        <v>-1429.2417388765152</v>
      </c>
      <c r="HF70" s="37">
        <f ca="1">SUM($GD70:GE70)-$HD70-SUM($FD70:FE70)</f>
        <v>-1358.3834777530305</v>
      </c>
      <c r="HG70" s="37">
        <f ca="1">SUM($GD70:GF70)-$HD70-SUM($FD70:FF70)</f>
        <v>-1202.8117380125766</v>
      </c>
      <c r="HH70" s="37">
        <f ca="1">SUM($GD70:GG70)-$HD70-SUM($FD70:FG70)</f>
        <v>-929.0121932093291</v>
      </c>
      <c r="HI70" s="37">
        <f ca="1">SUM($GD70:GH70)-$HD70-SUM($FD70:FH70)</f>
        <v>-509.51724914246779</v>
      </c>
      <c r="HJ70" s="37">
        <f ca="1">SUM($GD70:GI70)-$HD70-SUM($FD70:FI70)</f>
        <v>20.100218653309639</v>
      </c>
      <c r="HK70" s="37">
        <f ca="1">SUM($GD70:GJ70)-$HD70-SUM($FD70:FJ70)</f>
        <v>637.26107650358335</v>
      </c>
      <c r="HL70" s="37">
        <f ca="1">SUM($GD70:GK70)-$HD70-SUM($FD70:FK70)</f>
        <v>1254.4219343538589</v>
      </c>
      <c r="HM70" s="37">
        <f ca="1">SUM($GD70:GL70)-$HD70-SUM($FD70:FL70)</f>
        <v>1960.9939758241862</v>
      </c>
      <c r="HN70" s="37">
        <f ca="1">SUM($GD70:GM70)-$HD70-SUM($FD70:FM70)</f>
        <v>2750.8820168088587</v>
      </c>
      <c r="HO70" s="37">
        <f ca="1">SUM($GD70:GN70)-$HD70-SUM($FD70:FN70)</f>
        <v>3607.3807846736072</v>
      </c>
      <c r="HP70" s="37">
        <f ca="1">SUM($GD70:GO70)-$HD70-SUM($FD70:FO70)</f>
        <v>4853.1741752430535</v>
      </c>
      <c r="HQ70" s="37">
        <f ca="1">SUM($GD70:GP70)-$HD70-SUM($FD70:FP70)</f>
        <v>6202.3606807085343</v>
      </c>
      <c r="HR70" s="37">
        <f ca="1">SUM($GD70:GQ70)-$HD70-SUM($FD70:FQ70)</f>
        <v>7615.4948227720633</v>
      </c>
      <c r="HS70" s="37">
        <f ca="1">SUM($GD70:GR70)-$HD70-SUM($FD70:FR70)</f>
        <v>9114.0926356835771</v>
      </c>
      <c r="HT70" s="37">
        <f ca="1">SUM($GD70:GS70)-$HD70-SUM($FD70:FS70)</f>
        <v>10695.37374870749</v>
      </c>
      <c r="HU70" s="37">
        <f ca="1">SUM($GD70:GT70)-$HD70-SUM($FD70:FT70)</f>
        <v>12346.230744152512</v>
      </c>
      <c r="HV70" s="37">
        <f ca="1">SUM($GD70:GU70)-$HD70-SUM($FD70:FU70)</f>
        <v>14064.792777730898</v>
      </c>
      <c r="HW70" s="37">
        <f ca="1">SUM($GD70:GV70)-$HD70-SUM($FD70:FV70)</f>
        <v>15832.128195804587</v>
      </c>
      <c r="HX70" s="37">
        <f ca="1">SUM($GD70:GW70)-$HD70-SUM($FD70:FW70)</f>
        <v>17663.719131890604</v>
      </c>
      <c r="HY70" s="37">
        <f ca="1">SUM($GD70:GX70)-$HD70-SUM($FD70:FX70)</f>
        <v>19536.892608018788</v>
      </c>
      <c r="HZ70" s="37">
        <f ca="1">SUM($GD70:GY70)-$HD70-SUM($FD70:FY70)</f>
        <v>21460.666987839075</v>
      </c>
      <c r="IA70" s="37">
        <f ca="1">SUM($GD70:GZ70)-$HD70-SUM($FD70:FZ70)</f>
        <v>23449.41060980608</v>
      </c>
      <c r="IB70" s="37">
        <f ca="1">SUM($GD70:HA70)-$HD70-SUM($FD70:GA70)</f>
        <v>25503.483632661075</v>
      </c>
      <c r="IC70" s="37">
        <f ca="1">SUM($GD70:HB70)-$HD70-SUM($FD70:GB70)</f>
        <v>27599.369891385744</v>
      </c>
    </row>
    <row r="71" spans="2:237" x14ac:dyDescent="0.35">
      <c r="B71" s="37">
        <f t="shared" ca="1" si="14"/>
        <v>0.11297973580698861</v>
      </c>
      <c r="C71" s="37">
        <f t="shared" ca="1" si="8"/>
        <v>0.75863864130760295</v>
      </c>
      <c r="D71" s="37">
        <f t="shared" ca="1" si="8"/>
        <v>0.22184170160267525</v>
      </c>
      <c r="E71" s="37">
        <f t="shared" ca="1" si="8"/>
        <v>0.62750992034425634</v>
      </c>
      <c r="F71" s="37">
        <f t="shared" ca="1" si="8"/>
        <v>0.37037976492703462</v>
      </c>
      <c r="G71" s="37">
        <f t="shared" ca="1" si="8"/>
        <v>0.69664285751277777</v>
      </c>
      <c r="H71" s="37">
        <f t="shared" ca="1" si="8"/>
        <v>0.90180793873079357</v>
      </c>
      <c r="I71" s="37">
        <f t="shared" ca="1" si="8"/>
        <v>3.3338330215011314E-2</v>
      </c>
      <c r="J71" s="37">
        <f t="shared" ca="1" si="8"/>
        <v>0.32385640127189286</v>
      </c>
      <c r="K71" s="37">
        <f t="shared" ca="1" si="8"/>
        <v>0.76171379471752676</v>
      </c>
      <c r="L71" s="37">
        <f t="shared" ca="1" si="8"/>
        <v>0.29349739517963003</v>
      </c>
      <c r="M71" s="37">
        <f t="shared" ca="1" si="8"/>
        <v>0.81755076342270949</v>
      </c>
      <c r="N71" s="37">
        <f t="shared" ca="1" si="8"/>
        <v>1.2352075040016786E-2</v>
      </c>
      <c r="O71" s="37">
        <f t="shared" ca="1" si="8"/>
        <v>0.42546741806535182</v>
      </c>
      <c r="P71" s="37">
        <f t="shared" ca="1" si="8"/>
        <v>0.60272668937494622</v>
      </c>
      <c r="Q71" s="37">
        <f t="shared" ca="1" si="8"/>
        <v>0.13061490316145519</v>
      </c>
      <c r="R71" s="37">
        <f t="shared" ca="1" si="8"/>
        <v>0.34171964290755674</v>
      </c>
      <c r="S71" s="37">
        <f t="shared" ca="1" si="8"/>
        <v>4.4855509651067438E-2</v>
      </c>
      <c r="T71" s="37">
        <f t="shared" ca="1" si="9"/>
        <v>0.26675234422739846</v>
      </c>
      <c r="U71" s="37">
        <f t="shared" ca="1" si="9"/>
        <v>0.6374272003418322</v>
      </c>
      <c r="V71" s="37">
        <f t="shared" ca="1" si="9"/>
        <v>0.15753632456515776</v>
      </c>
      <c r="W71" s="37">
        <f t="shared" ca="1" si="9"/>
        <v>0.83420673570781434</v>
      </c>
      <c r="X71" s="37">
        <f t="shared" ca="1" si="9"/>
        <v>0.67362857497212758</v>
      </c>
      <c r="Y71" s="37">
        <f t="shared" ca="1" si="9"/>
        <v>3.5288989592645592E-3</v>
      </c>
      <c r="Z71" s="37">
        <f t="shared" ca="1" si="9"/>
        <v>0.94941037135639528</v>
      </c>
      <c r="AC71" s="35">
        <f ca="1">IF(H$11="x",0,_xlfn.NORM.INV(B71,Satokasvi!$H$8,Satokasvi!$I$8)*IF(H$8="x",1+Toimenpiteet!$C$7,1)*IF(H$9="x",1+Toimenpiteet!$C$34,1)*(1+H$30)*_xlfn.BINOM.INV(1,(1-(Satokasvi!$H$15*(1+H$43))),B71))</f>
        <v>0</v>
      </c>
      <c r="AD71" s="35">
        <f ca="1">IF(I$11="x",0,_xlfn.NORM.INV(C71,Satokasvi!$H$8,Satokasvi!$I$8)*IF(I$8="x",1+Toimenpiteet!$C$7,1)*IF(I$9="x",1+Toimenpiteet!$C$34,1)*(1+I$30)*_xlfn.BINOM.INV(1,(1-(Satokasvi!$H$15*(1+I$43))),C71))</f>
        <v>2675.482540662877</v>
      </c>
      <c r="AE71" s="35">
        <f ca="1">IF(J$11="x",0,_xlfn.NORM.INV(D71,Satokasvi!$H$8,Satokasvi!$I$8)*IF(J$8="x",1+Toimenpiteet!$C$7,1)*IF(J$9="x",1+Toimenpiteet!$C$34,1)*(1+J$30)*_xlfn.BINOM.INV(1,(1-(Satokasvi!$H$15*(1+J$43))),D71))</f>
        <v>0</v>
      </c>
      <c r="AF71" s="35">
        <f ca="1">IF(K$11="x",0,_xlfn.NORM.INV(E71,Satokasvi!$H$8,Satokasvi!$I$8)*IF(K$8="x",1+Toimenpiteet!$C$7,1)*IF(K$9="x",1+Toimenpiteet!$C$34,1)*(1+K$30)*_xlfn.BINOM.INV(1,(1-(Satokasvi!$H$15*(1+K$43))),E71))</f>
        <v>2581.3163684335263</v>
      </c>
      <c r="AG71" s="35">
        <f ca="1">IF(L$11="x",0,_xlfn.NORM.INV(F71,Satokasvi!$H$8,Satokasvi!$I$8)*IF(L$8="x",1+Toimenpiteet!$C$7,1)*IF(L$9="x",1+Toimenpiteet!$C$34,1)*(1+L$30)*_xlfn.BINOM.INV(1,(1-(Satokasvi!$H$15*(1+L$43))),F71))</f>
        <v>2417.2880754447087</v>
      </c>
      <c r="AH71" s="35">
        <f ca="1">IF(M$11="x",0,_xlfn.NORM.INV(G71,Satokasvi!$H$8,Satokasvi!$I$8)*IF(M$8="x",1+Toimenpiteet!$C$7,1)*IF(M$9="x",1+Toimenpiteet!$C$34,1)*(1+M$30)*_xlfn.BINOM.INV(1,(1-(Satokasvi!$H$15*(1+M$43))),G71))</f>
        <v>2628.6923091335157</v>
      </c>
      <c r="AI71" s="35">
        <f ca="1">IF(N$11="x",0,_xlfn.NORM.INV(H71,Satokasvi!$H$8,Satokasvi!$I$8)*IF(N$8="x",1+Toimenpiteet!$C$7,1)*IF(N$9="x",1+Toimenpiteet!$C$34,1)*(1+N$30)*_xlfn.BINOM.INV(1,(1-(Satokasvi!$H$15*(1+N$43))),H71))</f>
        <v>2822.9805256457562</v>
      </c>
      <c r="AJ71" s="35">
        <f ca="1">IF(O$11="x",0,_xlfn.NORM.INV(I71,Satokasvi!$H$8,Satokasvi!$I$8)*IF(O$8="x",1+Toimenpiteet!$C$7,1)*IF(O$9="x",1+Toimenpiteet!$C$34,1)*(1+O$30)*_xlfn.BINOM.INV(1,(1-(Satokasvi!$H$15*(1+O$43))),I71))</f>
        <v>0</v>
      </c>
      <c r="AK71" s="35">
        <f ca="1">IF(P$11="x",0,_xlfn.NORM.INV(J71,Satokasvi!$H$8,Satokasvi!$I$8)*IF(P$8="x",1+Toimenpiteet!$C$7,1)*IF(P$9="x",1+Toimenpiteet!$C$34,1)*(1+P$30)*_xlfn.BINOM.INV(1,(1-(Satokasvi!$H$15*(1+P$43))),J71))</f>
        <v>2385.7645236200751</v>
      </c>
      <c r="AL71" s="35">
        <f ca="1">IF(Q$11="x",0,_xlfn.NORM.INV(K71,Satokasvi!$H$8,Satokasvi!$I$8)*IF(Q$8="x",1+Toimenpiteet!$C$7,1)*IF(Q$9="x",1+Toimenpiteet!$C$34,1)*(1+Q$30)*_xlfn.BINOM.INV(1,(1-(Satokasvi!$H$15*(1+Q$43))),K71))</f>
        <v>2677.9565483530241</v>
      </c>
      <c r="AM71" s="35">
        <f ca="1">IF(R$11="x",0,_xlfn.NORM.INV(L71,Satokasvi!$H$8,Satokasvi!$I$8)*IF(R$8="x",1+Toimenpiteet!$C$7,1)*IF(R$9="x",1+Toimenpiteet!$C$34,1)*(1+R$30)*_xlfn.BINOM.INV(1,(1-(Satokasvi!$H$15*(1+R$43))),L71))</f>
        <v>2364.200974579438</v>
      </c>
      <c r="AN71" s="35">
        <f ca="1">IF(S$11="x",0,_xlfn.NORM.INV(M71,Satokasvi!$H$8,Satokasvi!$I$8)*IF(S$8="x",1+Toimenpiteet!$C$7,1)*IF(S$9="x",1+Toimenpiteet!$C$34,1)*(1+S$30)*_xlfn.BINOM.INV(1,(1-(Satokasvi!$H$15*(1+S$43))),M71))</f>
        <v>2726.5176557882728</v>
      </c>
      <c r="AO71" s="35">
        <f ca="1">IF(T$11="x",0,_xlfn.NORM.INV(N71,Satokasvi!$H$8,Satokasvi!$I$8)*IF(T$8="x",1+Toimenpiteet!$C$7,1)*IF(T$9="x",1+Toimenpiteet!$C$34,1)*(1+T$30)*_xlfn.BINOM.INV(1,(1-(Satokasvi!$H$15*(1+T$43))),N71))</f>
        <v>0</v>
      </c>
      <c r="AP71" s="35">
        <f ca="1">IF(U$11="x",0,_xlfn.NORM.INV(O71,Satokasvi!$H$8,Satokasvi!$I$8)*IF(U$8="x",1+Toimenpiteet!$C$7,1)*IF(U$9="x",1+Toimenpiteet!$C$34,1)*(1+U$30)*_xlfn.BINOM.INV(1,(1-(Satokasvi!$H$15*(1+U$43))),O71))</f>
        <v>2453.0185559177221</v>
      </c>
      <c r="AQ71" s="35">
        <f ca="1">IF(V$11="x",0,_xlfn.NORM.INV(P71,Satokasvi!$H$8,Satokasvi!$I$8)*IF(V$8="x",1+Toimenpiteet!$C$7,1)*IF(V$9="x",1+Toimenpiteet!$C$34,1)*(1+V$30)*_xlfn.BINOM.INV(1,(1-(Satokasvi!$H$15*(1+V$43))),P71))</f>
        <v>2565.1027945893411</v>
      </c>
      <c r="AR71" s="35">
        <f ca="1">IF(W$11="x",0,_xlfn.NORM.INV(Q71,Satokasvi!$H$8,Satokasvi!$I$8)*IF(W$8="x",1+Toimenpiteet!$C$7,1)*IF(W$9="x",1+Toimenpiteet!$C$34,1)*(1+W$30)*_xlfn.BINOM.INV(1,(1-(Satokasvi!$H$15*(1+W$43))),Q71))</f>
        <v>0</v>
      </c>
      <c r="AS71" s="35">
        <f ca="1">IF(X$11="x",0,_xlfn.NORM.INV(R71,Satokasvi!$H$8,Satokasvi!$I$8)*IF(X$8="x",1+Toimenpiteet!$C$7,1)*IF(X$9="x",1+Toimenpiteet!$C$34,1)*(1+X$30)*_xlfn.BINOM.INV(1,(1-(Satokasvi!$H$15*(1+X$43))),R71))</f>
        <v>2398.0563918206267</v>
      </c>
      <c r="AT71" s="35">
        <f ca="1">IF(Y$11="x",0,_xlfn.NORM.INV(S71,Satokasvi!$H$8,Satokasvi!$I$8)*IF(Y$8="x",1+Toimenpiteet!$C$7,1)*IF(Y$9="x",1+Toimenpiteet!$C$34,1)*(1+Y$30)*_xlfn.BINOM.INV(1,(1-(Satokasvi!$H$15*(1+Y$43))),S71))</f>
        <v>0</v>
      </c>
      <c r="AU71" s="35">
        <f ca="1">IF(Z$11="x",0,_xlfn.NORM.INV(T71,Satokasvi!$H$8,Satokasvi!$I$8)*IF(Z$8="x",1+Toimenpiteet!$C$7,1)*IF(Z$9="x",1+Toimenpiteet!$C$34,1)*(1+Z$30)*_xlfn.BINOM.INV(1,(1-(Satokasvi!$H$15*(1+Z$43))),T71))</f>
        <v>2344.3337504676701</v>
      </c>
      <c r="AV71" s="35">
        <f ca="1">IF(AA$11="x",0,_xlfn.NORM.INV(U71,Satokasvi!$H$8,Satokasvi!$I$8)*IF(AA$8="x",1+Toimenpiteet!$C$7,1)*IF(AA$9="x",1+Toimenpiteet!$C$34,1)*(1+AA$30)*_xlfn.BINOM.INV(1,(1-(Satokasvi!$H$15*(1+AA$43))),U71))</f>
        <v>2587.8975554940694</v>
      </c>
      <c r="AW71" s="35">
        <f ca="1">IF(AB$11="x",0,_xlfn.NORM.INV(V71,Satokasvi!$H$8,Satokasvi!$I$8)*IF(AB$8="x",1+Toimenpiteet!$C$7,1)*IF(AB$9="x",1+Toimenpiteet!$C$34,1)*(1+AB$30)*_xlfn.BINOM.INV(1,(1-(Satokasvi!$H$15*(1+AB$43))),V71))</f>
        <v>0</v>
      </c>
      <c r="AX71" s="35">
        <f ca="1">IF(AC$11="x",0,_xlfn.NORM.INV(W71,Satokasvi!$H$8,Satokasvi!$I$8)*IF(AC$8="x",1+Toimenpiteet!$C$7,1)*IF(AC$9="x",1+Toimenpiteet!$C$34,1)*(1+AC$30)*_xlfn.BINOM.INV(1,(1-(Satokasvi!$H$15*(1+AC$43))),W71))</f>
        <v>2742.7307978176987</v>
      </c>
      <c r="AY71" s="35">
        <f ca="1">IF(AD$11="x",0,_xlfn.NORM.INV(X71,Satokasvi!$H$8,Satokasvi!$I$8)*IF(AD$8="x",1+Toimenpiteet!$C$7,1)*IF(AD$9="x",1+Toimenpiteet!$C$34,1)*(1+AD$30)*_xlfn.BINOM.INV(1,(1-(Satokasvi!$H$15*(1+AD$43))),X71))</f>
        <v>2612.4887632703194</v>
      </c>
      <c r="AZ71" s="35">
        <f ca="1">IF(AE$11="x",0,_xlfn.NORM.INV(Y71,Satokasvi!$H$8,Satokasvi!$I$8)*IF(AE$8="x",1+Toimenpiteet!$C$7,1)*IF(AE$9="x",1+Toimenpiteet!$C$34,1)*(1+AE$30)*_xlfn.BINOM.INV(1,(1-(Satokasvi!$H$15*(1+AE$43))),Y71))</f>
        <v>0</v>
      </c>
      <c r="BA71" s="35">
        <f ca="1">IF(AF$11="x",0,_xlfn.NORM.INV(Z71,Satokasvi!$H$8,Satokasvi!$I$8)*IF(AF$8="x",1+Toimenpiteet!$C$7,1)*IF(AF$9="x",1+Toimenpiteet!$C$34,1)*(1+AF$30)*_xlfn.BINOM.INV(1,(1-(Satokasvi!$H$15*(1+AF$43))),Z71))</f>
        <v>2909.7908220593736</v>
      </c>
      <c r="BD71" s="35">
        <f ca="1">IF(H$11="x",0,_xlfn.NORM.INV(B71,Satokasvi!$H$8,Satokasvi!$I$8)*IF(COUNTIF($H$12:H$12,"x")&gt;0,(1+$C$6),1)*IF(COUNTIF($H$13:H$13,"x")&gt;0,(1+$C$30),1)*IF(H$8="x",(1+Toimenpiteet!$C$7),1)*IF(H$9="x",(1+Toimenpiteet!$C$34),1)*(1+H$30)*_xlfn.BINOM.INV(1,(1-(Satokasvi!$H$15*(1+H$44))),B71))</f>
        <v>2636.7501443535825</v>
      </c>
      <c r="BE71" s="35">
        <f ca="1">IF(I$11="x",0,_xlfn.NORM.INV(C71,Satokasvi!$H$8,Satokasvi!$I$8)*IF(COUNTIF($H$12:I$12,"x")&gt;0,(1+$C$6),1)*IF(COUNTIF($H$13:I$13,"x")&gt;0,(1+$C$30),1)*IF(I$8="x",(1+Toimenpiteet!$C$7),1)*IF(I$9="x",(1+Toimenpiteet!$C$34),1)*(1+I$30)*_xlfn.BINOM.INV(1,(1-(Satokasvi!$H$15*(1+I$44))),C71))</f>
        <v>3210.5790487954523</v>
      </c>
      <c r="BF71" s="35">
        <f ca="1">IF(J$11="x",0,_xlfn.NORM.INV(D71,Satokasvi!$H$8,Satokasvi!$I$8)*IF(COUNTIF($H$12:J$12,"x")&gt;0,(1+$C$6),1)*IF(COUNTIF($H$13:J$13,"x")&gt;0,(1+$C$30),1)*IF(J$8="x",(1+Toimenpiteet!$C$7),1)*IF(J$9="x",(1+Toimenpiteet!$C$34),1)*(1+J$30)*_xlfn.BINOM.INV(1,(1-(Satokasvi!$H$15*(1+J$44))),D71))</f>
        <v>2770.2035802422206</v>
      </c>
      <c r="BG71" s="35">
        <f ca="1">IF(K$11="x",0,_xlfn.NORM.INV(E71,Satokasvi!$H$8,Satokasvi!$I$8)*IF(COUNTIF($H$12:K$12,"x")&gt;0,(1+$C$6),1)*IF(COUNTIF($H$13:K$13,"x")&gt;0,(1+$C$30),1)*IF(K$8="x",(1+Toimenpiteet!$C$7),1)*IF(K$9="x",(1+Toimenpiteet!$C$34),1)*(1+K$30)*_xlfn.BINOM.INV(1,(1-(Satokasvi!$H$15*(1+K$44))),E71))</f>
        <v>3097.5796421202317</v>
      </c>
      <c r="BH71" s="35">
        <f ca="1">IF(L$11="x",0,_xlfn.NORM.INV(F71,Satokasvi!$H$8,Satokasvi!$I$8)*IF(COUNTIF($H$12:L$12,"x")&gt;0,(1+$C$6),1)*IF(COUNTIF($H$13:L$13,"x")&gt;0,(1+$C$30),1)*IF(L$8="x",(1+Toimenpiteet!$C$7),1)*IF(L$9="x",(1+Toimenpiteet!$C$34),1)*(1+L$30)*_xlfn.BINOM.INV(1,(1-(Satokasvi!$H$15*(1+L$44))),F71))</f>
        <v>2900.7456905336503</v>
      </c>
      <c r="BI71" s="35">
        <f ca="1">IF(M$11="x",0,_xlfn.NORM.INV(G71,Satokasvi!$H$8,Satokasvi!$I$8)*IF(COUNTIF($H$12:M$12,"x")&gt;0,(1+$C$6),1)*IF(COUNTIF($H$13:M$13,"x")&gt;0,(1+$C$30),1)*IF(M$8="x",(1+Toimenpiteet!$C$7),1)*IF(M$9="x",(1+Toimenpiteet!$C$34),1)*(1+M$30)*_xlfn.BINOM.INV(1,(1-(Satokasvi!$H$15*(1+M$44))),G71))</f>
        <v>3154.4307709602185</v>
      </c>
      <c r="BJ71" s="35">
        <f ca="1">IF(N$11="x",0,_xlfn.NORM.INV(H71,Satokasvi!$H$8,Satokasvi!$I$8)*IF(COUNTIF($H$12:N$12,"x")&gt;0,(1+$C$6),1)*IF(COUNTIF($H$13:N$13,"x")&gt;0,(1+$C$30),1)*IF(N$8="x",(1+Toimenpiteet!$C$7),1)*IF(N$9="x",(1+Toimenpiteet!$C$34),1)*(1+N$30)*_xlfn.BINOM.INV(1,(1-(Satokasvi!$H$15*(1+N$44))),H71))</f>
        <v>3387.5766307749072</v>
      </c>
      <c r="BK71" s="35">
        <f ca="1">IF(O$11="x",0,_xlfn.NORM.INV(I71,Satokasvi!$H$8,Satokasvi!$I$8)*IF(COUNTIF($H$12:O$12,"x")&gt;0,(1+$C$6),1)*IF(COUNTIF($H$13:O$13,"x")&gt;0,(1+$C$30),1)*IF(O$8="x",(1+Toimenpiteet!$C$7),1)*IF(O$9="x",(1+Toimenpiteet!$C$34),1)*(1+O$30)*_xlfn.BINOM.INV(1,(1-(Satokasvi!$H$15*(1+O$44))),I71))</f>
        <v>0</v>
      </c>
      <c r="BL71" s="35">
        <f ca="1">IF(P$11="x",0,_xlfn.NORM.INV(J71,Satokasvi!$H$8,Satokasvi!$I$8)*IF(COUNTIF($H$12:P$12,"x")&gt;0,(1+$C$6),1)*IF(COUNTIF($H$13:P$13,"x")&gt;0,(1+$C$30),1)*IF(P$8="x",(1+Toimenpiteet!$C$7),1)*IF(P$9="x",(1+Toimenpiteet!$C$34),1)*(1+P$30)*_xlfn.BINOM.INV(1,(1-(Satokasvi!$H$15*(1+P$44))),J71))</f>
        <v>2862.9174283440902</v>
      </c>
      <c r="BM71" s="35">
        <f ca="1">IF(Q$11="x",0,_xlfn.NORM.INV(K71,Satokasvi!$H$8,Satokasvi!$I$8)*IF(COUNTIF($H$12:Q$12,"x")&gt;0,(1+$C$6),1)*IF(COUNTIF($H$13:Q$13,"x")&gt;0,(1+$C$30),1)*IF(Q$8="x",(1+Toimenpiteet!$C$7),1)*IF(Q$9="x",(1+Toimenpiteet!$C$34),1)*(1+Q$30)*_xlfn.BINOM.INV(1,(1-(Satokasvi!$H$15*(1+Q$44))),K71))</f>
        <v>3213.547858023629</v>
      </c>
      <c r="BN71" s="35">
        <f ca="1">IF(R$11="x",0,_xlfn.NORM.INV(L71,Satokasvi!$H$8,Satokasvi!$I$8)*IF(COUNTIF($H$12:R$12,"x")&gt;0,(1+$C$6),1)*IF(COUNTIF($H$13:R$13,"x")&gt;0,(1+$C$30),1)*IF(R$8="x",(1+Toimenpiteet!$C$7),1)*IF(R$9="x",(1+Toimenpiteet!$C$34),1)*(1+R$30)*_xlfn.BINOM.INV(1,(1-(Satokasvi!$H$15*(1+R$44))),L71))</f>
        <v>2837.0411694953254</v>
      </c>
      <c r="BO71" s="35">
        <f ca="1">IF(S$11="x",0,_xlfn.NORM.INV(M71,Satokasvi!$H$8,Satokasvi!$I$8)*IF(COUNTIF($H$12:S$12,"x")&gt;0,(1+$C$6),1)*IF(COUNTIF($H$13:S$13,"x")&gt;0,(1+$C$30),1)*IF(S$8="x",(1+Toimenpiteet!$C$7),1)*IF(S$9="x",(1+Toimenpiteet!$C$34),1)*(1+S$30)*_xlfn.BINOM.INV(1,(1-(Satokasvi!$H$15*(1+S$44))),M71))</f>
        <v>3271.8211869459274</v>
      </c>
      <c r="BP71" s="35">
        <f ca="1">IF(T$11="x",0,_xlfn.NORM.INV(N71,Satokasvi!$H$8,Satokasvi!$I$8)*IF(COUNTIF($H$12:T$12,"x")&gt;0,(1+$C$6),1)*IF(COUNTIF($H$13:T$13,"x")&gt;0,(1+$C$30),1)*IF(T$8="x",(1+Toimenpiteet!$C$7),1)*IF(T$9="x",(1+Toimenpiteet!$C$34),1)*(1+T$30)*_xlfn.BINOM.INV(1,(1-(Satokasvi!$H$15*(1+T$44))),N71))</f>
        <v>0</v>
      </c>
      <c r="BQ71" s="35">
        <f ca="1">IF(U$11="x",0,_xlfn.NORM.INV(O71,Satokasvi!$H$8,Satokasvi!$I$8)*IF(COUNTIF($H$12:U$12,"x")&gt;0,(1+$C$6),1)*IF(COUNTIF($H$13:U$13,"x")&gt;0,(1+$C$30),1)*IF(U$8="x",(1+Toimenpiteet!$C$7),1)*IF(U$9="x",(1+Toimenpiteet!$C$34),1)*(1+U$30)*_xlfn.BINOM.INV(1,(1-(Satokasvi!$H$15*(1+U$44))),O71))</f>
        <v>2943.6222671012665</v>
      </c>
      <c r="BR71" s="35">
        <f ca="1">IF(V$11="x",0,_xlfn.NORM.INV(P71,Satokasvi!$H$8,Satokasvi!$I$8)*IF(COUNTIF($H$12:V$12,"x")&gt;0,(1+$C$6),1)*IF(COUNTIF($H$13:V$13,"x")&gt;0,(1+$C$30),1)*IF(V$8="x",(1+Toimenpiteet!$C$7),1)*IF(V$9="x",(1+Toimenpiteet!$C$34),1)*(1+V$30)*_xlfn.BINOM.INV(1,(1-(Satokasvi!$H$15*(1+V$44))),P71))</f>
        <v>3078.1233535072092</v>
      </c>
      <c r="BS71" s="35">
        <f ca="1">IF(W$11="x",0,_xlfn.NORM.INV(Q71,Satokasvi!$H$8,Satokasvi!$I$8)*IF(COUNTIF($H$12:W$12,"x")&gt;0,(1+$C$6),1)*IF(COUNTIF($H$13:W$13,"x")&gt;0,(1+$C$30),1)*IF(W$8="x",(1+Toimenpiteet!$C$7),1)*IF(W$9="x",(1+Toimenpiteet!$C$34),1)*(1+W$30)*_xlfn.BINOM.INV(1,(1-(Satokasvi!$H$15*(1+W$44))),Q71))</f>
        <v>2662.9532551588477</v>
      </c>
      <c r="BT71" s="35">
        <f ca="1">IF(X$11="x",0,_xlfn.NORM.INV(R71,Satokasvi!$H$8,Satokasvi!$I$8)*IF(COUNTIF($H$12:X$12,"x")&gt;0,(1+$C$6),1)*IF(COUNTIF($H$13:X$13,"x")&gt;0,(1+$C$30),1)*IF(X$8="x",(1+Toimenpiteet!$C$7),1)*IF(X$9="x",(1+Toimenpiteet!$C$34),1)*(1+X$30)*_xlfn.BINOM.INV(1,(1-(Satokasvi!$H$15*(1+X$44))),R71))</f>
        <v>2877.6676701847518</v>
      </c>
      <c r="BU71" s="35">
        <f ca="1">IF(Y$11="x",0,_xlfn.NORM.INV(S71,Satokasvi!$H$8,Satokasvi!$I$8)*IF(COUNTIF($H$12:Y$12,"x")&gt;0,(1+$C$6),1)*IF(COUNTIF($H$13:Y$13,"x")&gt;0,(1+$C$30),1)*IF(Y$8="x",(1+Toimenpiteet!$C$7),1)*IF(Y$9="x",(1+Toimenpiteet!$C$34),1)*(1+Y$30)*_xlfn.BINOM.INV(1,(1-(Satokasvi!$H$15*(1+Y$44))),S71))</f>
        <v>0</v>
      </c>
      <c r="BV71" s="35">
        <f ca="1">IF(Z$11="x",0,_xlfn.NORM.INV(T71,Satokasvi!$H$8,Satokasvi!$I$8)*IF(COUNTIF($H$12:Z$12,"x")&gt;0,(1+$C$6),1)*IF(COUNTIF($H$13:Z$13,"x")&gt;0,(1+$C$30),1)*IF(Z$8="x",(1+Toimenpiteet!$C$7),1)*IF(Z$9="x",(1+Toimenpiteet!$C$34),1)*(1+Z$30)*_xlfn.BINOM.INV(1,(1-(Satokasvi!$H$15*(1+Z$44))),T71))</f>
        <v>2813.2005005612041</v>
      </c>
      <c r="BW71" s="35">
        <f ca="1">IF(AA$11="x",0,_xlfn.NORM.INV(U71,Satokasvi!$H$8,Satokasvi!$I$8)*IF(COUNTIF($H$12:AA$12,"x")&gt;0,(1+$C$6),1)*IF(COUNTIF($H$13:AA$13,"x")&gt;0,(1+$C$30),1)*IF(AA$8="x",(1+Toimenpiteet!$C$7),1)*IF(AA$9="x",(1+Toimenpiteet!$C$34),1)*(1+AA$30)*_xlfn.BINOM.INV(1,(1-(Satokasvi!$H$15*(1+AA$44))),U71))</f>
        <v>3105.4770665928831</v>
      </c>
      <c r="BX71" s="35">
        <f ca="1">IF(AB$11="x",0,_xlfn.NORM.INV(V71,Satokasvi!$H$8,Satokasvi!$I$8)*IF(COUNTIF($H$12:AB$12,"x")&gt;0,(1+$C$6),1)*IF(COUNTIF($H$13:AB$13,"x")&gt;0,(1+$C$30),1)*IF(AB$8="x",(1+Toimenpiteet!$C$7),1)*IF(AB$9="x",(1+Toimenpiteet!$C$34),1)*(1+AB$30)*_xlfn.BINOM.INV(1,(1-(Satokasvi!$H$15*(1+AB$44))),V71))</f>
        <v>2698.6095072186895</v>
      </c>
      <c r="BY71" s="35">
        <f ca="1">IF(AC$11="x",0,_xlfn.NORM.INV(W71,Satokasvi!$H$8,Satokasvi!$I$8)*IF(COUNTIF($H$12:AC$12,"x")&gt;0,(1+$C$6),1)*IF(COUNTIF($H$13:AC$13,"x")&gt;0,(1+$C$30),1)*IF(AC$8="x",(1+Toimenpiteet!$C$7),1)*IF(AC$9="x",(1+Toimenpiteet!$C$34),1)*(1+AC$30)*_xlfn.BINOM.INV(1,(1-(Satokasvi!$H$15*(1+AC$44))),W71))</f>
        <v>3291.2769573812384</v>
      </c>
      <c r="BZ71" s="35">
        <f ca="1">IF(AD$11="x",0,_xlfn.NORM.INV(X71,Satokasvi!$H$8,Satokasvi!$I$8)*IF(COUNTIF($H$12:AD$12,"x")&gt;0,(1+$C$6),1)*IF(COUNTIF($H$13:AD$13,"x")&gt;0,(1+$C$30),1)*IF(AD$8="x",(1+Toimenpiteet!$C$7),1)*IF(AD$9="x",(1+Toimenpiteet!$C$34),1)*(1+AD$30)*_xlfn.BINOM.INV(1,(1-(Satokasvi!$H$15*(1+AD$44))),X71))</f>
        <v>3134.9865159243832</v>
      </c>
      <c r="CA71" s="35">
        <f ca="1">IF(AE$11="x",0,_xlfn.NORM.INV(Y71,Satokasvi!$H$8,Satokasvi!$I$8)*IF(COUNTIF($H$12:AE$12,"x")&gt;0,(1+$C$6),1)*IF(COUNTIF($H$13:AE$13,"x")&gt;0,(1+$C$30),1)*IF(AE$8="x",(1+Toimenpiteet!$C$7),1)*IF(AE$9="x",(1+Toimenpiteet!$C$34),1)*(1+AE$30)*_xlfn.BINOM.INV(1,(1-(Satokasvi!$H$15*(1+AE$44))),Y71))</f>
        <v>0</v>
      </c>
      <c r="CB71" s="35">
        <f ca="1">IF(AF$11="x",0,_xlfn.NORM.INV(Z71,Satokasvi!$H$8,Satokasvi!$I$8)*IF(COUNTIF($H$12:AF$12,"x")&gt;0,(1+$C$6),1)*IF(COUNTIF($H$13:AF$13,"x")&gt;0,(1+$C$30),1)*IF(AF$8="x",(1+Toimenpiteet!$C$7),1)*IF(AF$9="x",(1+Toimenpiteet!$C$34),1)*(1+AF$30)*_xlfn.BINOM.INV(1,(1-(Satokasvi!$H$15*(1+AF$44))),Z71))</f>
        <v>3491.7489864712484</v>
      </c>
      <c r="CD71" s="37">
        <f ca="1">_xlfn.NORM.INV(RAND(),Satokasvi!$H$13,Satokasvi!$I$13)</f>
        <v>206.27572982947726</v>
      </c>
      <c r="CE71" s="37">
        <f ca="1">_xlfn.NORM.INV(RAND(),Satokasvi!$H$13,Satokasvi!$I$13)</f>
        <v>218.82297229884014</v>
      </c>
      <c r="CF71" s="37">
        <f ca="1">_xlfn.NORM.INV(RAND(),Satokasvi!$H$13,Satokasvi!$I$13)</f>
        <v>108.46624343470462</v>
      </c>
      <c r="CG71" s="37">
        <f ca="1">_xlfn.NORM.INV(RAND(),Satokasvi!$H$13,Satokasvi!$I$13)</f>
        <v>161.54797819778784</v>
      </c>
      <c r="CH71" s="37">
        <f ca="1">_xlfn.NORM.INV(RAND(),Satokasvi!$H$13,Satokasvi!$I$13)</f>
        <v>266.61120455337016</v>
      </c>
      <c r="CI71" s="37">
        <f ca="1">_xlfn.NORM.INV(RAND(),Satokasvi!$H$13,Satokasvi!$I$13)</f>
        <v>218.88058633366967</v>
      </c>
      <c r="CJ71" s="37">
        <f ca="1">_xlfn.NORM.INV(RAND(),Satokasvi!$H$13,Satokasvi!$I$13)</f>
        <v>190.39685288665376</v>
      </c>
      <c r="CK71" s="37">
        <f ca="1">_xlfn.NORM.INV(RAND(),Satokasvi!$H$13,Satokasvi!$I$13)</f>
        <v>283.79831324696022</v>
      </c>
      <c r="CL71" s="37">
        <f ca="1">_xlfn.NORM.INV(RAND(),Satokasvi!$H$13,Satokasvi!$I$13)</f>
        <v>213.7048921558617</v>
      </c>
      <c r="CM71" s="37">
        <f ca="1">_xlfn.NORM.INV(RAND(),Satokasvi!$H$13,Satokasvi!$I$13)</f>
        <v>170.00500731616901</v>
      </c>
      <c r="CN71" s="37">
        <f ca="1">_xlfn.NORM.INV(RAND(),Satokasvi!$H$13,Satokasvi!$I$13)</f>
        <v>138.86451356193695</v>
      </c>
      <c r="CO71" s="37">
        <f ca="1">_xlfn.NORM.INV(RAND(),Satokasvi!$H$13,Satokasvi!$I$13)</f>
        <v>139.29748424869894</v>
      </c>
      <c r="CP71" s="37">
        <f ca="1">_xlfn.NORM.INV(RAND(),Satokasvi!$H$13,Satokasvi!$I$13)</f>
        <v>205.60166362492103</v>
      </c>
      <c r="CQ71" s="37">
        <f ca="1">_xlfn.NORM.INV(RAND(),Satokasvi!$H$13,Satokasvi!$I$13)</f>
        <v>187.09852736208472</v>
      </c>
      <c r="CR71" s="37">
        <f ca="1">_xlfn.NORM.INV(RAND(),Satokasvi!$H$13,Satokasvi!$I$13)</f>
        <v>139.47239382866701</v>
      </c>
      <c r="CS71" s="37">
        <f ca="1">_xlfn.NORM.INV(RAND(),Satokasvi!$H$13,Satokasvi!$I$13)</f>
        <v>155.28738891418618</v>
      </c>
      <c r="CT71" s="37">
        <f ca="1">_xlfn.NORM.INV(RAND(),Satokasvi!$H$13,Satokasvi!$I$13)</f>
        <v>189.21885147082082</v>
      </c>
      <c r="CU71" s="37">
        <f ca="1">_xlfn.NORM.INV(RAND(),Satokasvi!$H$13,Satokasvi!$I$13)</f>
        <v>183.2465469068373</v>
      </c>
      <c r="CV71" s="37">
        <f ca="1">_xlfn.NORM.INV(RAND(),Satokasvi!$H$13,Satokasvi!$I$13)</f>
        <v>192.13375366034379</v>
      </c>
      <c r="CW71" s="37">
        <f ca="1">_xlfn.NORM.INV(RAND(),Satokasvi!$H$13,Satokasvi!$I$13)</f>
        <v>201.9100262810052</v>
      </c>
      <c r="CX71" s="37">
        <f ca="1">_xlfn.NORM.INV(RAND(),Satokasvi!$H$13,Satokasvi!$I$13)</f>
        <v>193.33582679143046</v>
      </c>
      <c r="CY71" s="37">
        <f ca="1">_xlfn.NORM.INV(RAND(),Satokasvi!$H$13,Satokasvi!$I$13)</f>
        <v>253.13980957322966</v>
      </c>
      <c r="CZ71" s="37">
        <f ca="1">_xlfn.NORM.INV(RAND(),Satokasvi!$H$13,Satokasvi!$I$13)</f>
        <v>217.84474147303567</v>
      </c>
      <c r="DA71" s="37">
        <f ca="1">_xlfn.NORM.INV(RAND(),Satokasvi!$H$13,Satokasvi!$I$13)</f>
        <v>191.62535882673393</v>
      </c>
      <c r="DB71" s="37">
        <f ca="1">_xlfn.NORM.INV(RAND(),Satokasvi!$H$13,Satokasvi!$I$13)</f>
        <v>119.69721419677491</v>
      </c>
      <c r="DD71" s="37">
        <f ca="1">IF(H$11="x",Toimenpiteet!$E$115,AC71*CD71/1000+(Satokasvi!$E$28-Satokasvi!$E$7)+IF(H$8="x",Toimenpiteet!$E$29,0)+IF(H$9="x",Toimenpiteet!$E$60,0)+IF(H$10="x",Toimenpiteet!$E$88,0))/(1+$H$15)^DD$59</f>
        <v>-257.28155339805824</v>
      </c>
      <c r="DE71" s="37">
        <f ca="1">IF(I$11="x",Toimenpiteet!$E$115,AD71*CE71/1000+(Satokasvi!$E$28-Satokasvi!$E$7)+IF(I$8="x",Toimenpiteet!$E$29,0)+IF(I$9="x",Toimenpiteet!$E$60,0)+IF(I$10="x",Toimenpiteet!$E$88,0))/(1+$H$15)^DE$59</f>
        <v>302.06149673060912</v>
      </c>
      <c r="DF71" s="37">
        <f ca="1">IF(J$11="x",Toimenpiteet!$E$115,AE71*CF71/1000+(Satokasvi!$E$28-Satokasvi!$E$7)+IF(J$8="x",Toimenpiteet!$E$29,0)+IF(J$9="x",Toimenpiteet!$E$60,0)+IF(J$10="x",Toimenpiteet!$E$88,0))/(1+$H$15)^DF$59</f>
        <v>-242.51253972858729</v>
      </c>
      <c r="DG71" s="37">
        <f ca="1">IF(K$11="x",Toimenpiteet!$E$115,AF71*CG71/1000+(Satokasvi!$E$28-Satokasvi!$E$7)+IF(K$8="x",Toimenpiteet!$E$29,0)+IF(K$9="x",Toimenpiteet!$E$60,0)+IF(K$10="x",Toimenpiteet!$E$88,0))/(1+$H$15)^DG$59</f>
        <v>135.05575350342409</v>
      </c>
      <c r="DH71" s="37">
        <f ca="1">IF(L$11="x",Toimenpiteet!$E$115,AG71*CH71/1000+(Satokasvi!$E$28-Satokasvi!$E$7)+IF(L$8="x",Toimenpiteet!$E$29,0)+IF(L$9="x",Toimenpiteet!$E$60,0)+IF(L$10="x",Toimenpiteet!$E$88,0))/(1+$H$15)^DH$59</f>
        <v>327.33940485639624</v>
      </c>
      <c r="DI71" s="37">
        <f ca="1">IF(M$11="x",Toimenpiteet!$E$115,AH71*CI71/1000+(Satokasvi!$E$28-Satokasvi!$E$7)+IF(M$8="x",Toimenpiteet!$E$29,0)+IF(M$9="x",Toimenpiteet!$E$60,0)+IF(M$10="x",Toimenpiteet!$E$88,0))/(1+$H$15)^DI$59</f>
        <v>259.92974915434451</v>
      </c>
      <c r="DJ71" s="37">
        <f ca="1">IF(N$11="x",Toimenpiteet!$E$115,AI71*CJ71/1000+(Satokasvi!$E$28-Satokasvi!$E$7)+IF(N$8="x",Toimenpiteet!$E$29,0)+IF(N$9="x",Toimenpiteet!$E$60,0)+IF(N$10="x",Toimenpiteet!$E$88,0))/(1+$H$15)^DJ$59</f>
        <v>221.55654779210289</v>
      </c>
      <c r="DK71" s="37">
        <f ca="1">IF(O$11="x",Toimenpiteet!$E$115,AJ71*CK71/1000+(Satokasvi!$E$28-Satokasvi!$E$7)+IF(O$8="x",Toimenpiteet!$E$29,0)+IF(O$9="x",Toimenpiteet!$E$60,0)+IF(O$10="x",Toimenpiteet!$E$88,0))/(1+$H$15)^DK$59</f>
        <v>-209.19344709319299</v>
      </c>
      <c r="DL71" s="37">
        <f ca="1">IF(P$11="x",Toimenpiteet!$E$115,AK71*CL71/1000+(Satokasvi!$E$28-Satokasvi!$E$7)+IF(P$8="x",Toimenpiteet!$E$29,0)+IF(P$9="x",Toimenpiteet!$E$60,0)+IF(P$10="x",Toimenpiteet!$E$88,0))/(1+$H$15)^DL$59</f>
        <v>187.65679220270698</v>
      </c>
      <c r="DM71" s="37">
        <f ca="1">IF(Q$11="x",Toimenpiteet!$E$115,AL71*CM71/1000+(Satokasvi!$E$28-Satokasvi!$E$7)+IF(Q$8="x",Toimenpiteet!$E$29,0)+IF(Q$9="x",Toimenpiteet!$E$60,0)+IF(Q$10="x",Toimenpiteet!$E$88,0))/(1+$H$15)^DM$59</f>
        <v>141.57578962464544</v>
      </c>
      <c r="DN71" s="37">
        <f ca="1">IF(R$11="x",Toimenpiteet!$E$115,AM71*CN71/1000+(Satokasvi!$E$28-Satokasvi!$E$7)+IF(R$8="x",Toimenpiteet!$E$29,0)+IF(R$9="x",Toimenpiteet!$E$60,0)+IF(R$10="x",Toimenpiteet!$E$88,0))/(1+$H$15)^DN$59</f>
        <v>45.731880743895296</v>
      </c>
      <c r="DO71" s="37">
        <f ca="1">IF(S$11="x",Toimenpiteet!$E$115,AN71*CO71/1000+(Satokasvi!$E$28-Satokasvi!$E$7)+IF(S$8="x",Toimenpiteet!$E$29,0)+IF(S$9="x",Toimenpiteet!$E$60,0)+IF(S$10="x",Toimenpiteet!$E$88,0))/(1+$H$15)^DO$59</f>
        <v>80.516341323474421</v>
      </c>
      <c r="DP71" s="37">
        <f ca="1">IF(T$11="x",Toimenpiteet!$E$115,AO71*CP71/1000+(Satokasvi!$E$28-Satokasvi!$E$7)+IF(T$8="x",Toimenpiteet!$E$29,0)+IF(T$9="x",Toimenpiteet!$E$60,0)+IF(T$10="x",Toimenpiteet!$E$88,0))/(1+$H$15)^DP$59</f>
        <v>-180.45210509819213</v>
      </c>
      <c r="DQ71" s="37">
        <f ca="1">IF(U$11="x",Toimenpiteet!$E$115,AP71*CQ71/1000+(Satokasvi!$E$28-Satokasvi!$E$7)+IF(U$8="x",Toimenpiteet!$E$29,0)+IF(U$9="x",Toimenpiteet!$E$60,0)+IF(U$10="x",Toimenpiteet!$E$88,0))/(1+$H$15)^DQ$59</f>
        <v>128.22787053022742</v>
      </c>
      <c r="DR71" s="37">
        <f ca="1">IF(V$11="x",Toimenpiteet!$E$115,AQ71*CR71/1000+(Satokasvi!$E$28-Satokasvi!$E$7)+IF(V$8="x",Toimenpiteet!$E$29,0)+IF(V$9="x",Toimenpiteet!$E$60,0)+IF(V$10="x",Toimenpiteet!$E$88,0))/(1+$H$15)^DR$59</f>
        <v>59.539773546977401</v>
      </c>
      <c r="DS71" s="37">
        <f ca="1">IF(W$11="x",Toimenpiteet!$E$115,AR71*CS71/1000+(Satokasvi!$E$28-Satokasvi!$E$7)+IF(W$8="x",Toimenpiteet!$E$29,0)+IF(W$9="x",Toimenpiteet!$E$60,0)+IF(W$10="x",Toimenpiteet!$E$88,0))/(1+$H$15)^DS$59</f>
        <v>-165.13923889333032</v>
      </c>
      <c r="DT71" s="37">
        <f ca="1">IF(X$11="x",Toimenpiteet!$E$115,AS71*CT71/1000+(Satokasvi!$E$28-Satokasvi!$E$7)+IF(X$8="x",Toimenpiteet!$E$29,0)+IF(X$9="x",Toimenpiteet!$E$60,0)+IF(X$10="x",Toimenpiteet!$E$88,0))/(1+$H$15)^DT$59</f>
        <v>114.20137739080197</v>
      </c>
      <c r="DU71" s="37">
        <f ca="1">IF(Y$11="x",Toimenpiteet!$E$115,AT71*CU71/1000+(Satokasvi!$E$28-Satokasvi!$E$7)+IF(Y$8="x",Toimenpiteet!$E$29,0)+IF(Y$9="x",Toimenpiteet!$E$60,0)+IF(Y$10="x",Toimenpiteet!$E$88,0))/(1+$H$15)^DU$59</f>
        <v>-155.65957101831492</v>
      </c>
      <c r="DV71" s="37">
        <f ca="1">IF(Z$11="x",Toimenpiteet!$E$115,AU71*CV71/1000+(Satokasvi!$E$28-Satokasvi!$E$7)+IF(Z$8="x",Toimenpiteet!$E$29,0)+IF(Z$9="x",Toimenpiteet!$E$60,0)+IF(Z$10="x",Toimenpiteet!$E$88,0))/(1+$H$15)^DV$59</f>
        <v>105.74565339229665</v>
      </c>
      <c r="DW71" s="37">
        <f ca="1">IF(AA$11="x",Toimenpiteet!$E$115,AV71*CW71/1000+(Satokasvi!$E$28-Satokasvi!$E$7)+IF(AA$8="x",Toimenpiteet!$E$29,0)+IF(AA$9="x",Toimenpiteet!$E$60,0)+IF(AA$10="x",Toimenpiteet!$E$88,0))/(1+$H$15)^DW$59</f>
        <v>142.58394416636969</v>
      </c>
      <c r="DX71" s="37">
        <f ca="1">IF(AB$11="x",Toimenpiteet!$E$115,AW71*CX71/1000+(Satokasvi!$E$28-Satokasvi!$E$7)+IF(AB$8="x",Toimenpiteet!$E$29,0)+IF(AB$9="x",Toimenpiteet!$E$60,0)+IF(AB$10="x",Toimenpiteet!$E$88,0))/(1+$H$15)^DX$59</f>
        <v>-142.45055811590174</v>
      </c>
      <c r="DY71" s="37">
        <f ca="1">IF(AC$11="x",Toimenpiteet!$E$115,AX71*CY71/1000+(Satokasvi!$E$28-Satokasvi!$E$7)+IF(AC$8="x",Toimenpiteet!$E$29,0)+IF(AC$9="x",Toimenpiteet!$E$60,0)+IF(AC$10="x",Toimenpiteet!$E$88,0))/(1+$H$15)^DY$59</f>
        <v>224.04550291230964</v>
      </c>
      <c r="DZ71" s="37">
        <f ca="1">IF(AD$11="x",Toimenpiteet!$E$115,AY71*CZ71/1000+(Satokasvi!$E$28-Satokasvi!$E$7)+IF(AD$8="x",Toimenpiteet!$E$29,0)+IF(AD$9="x",Toimenpiteet!$E$60,0)+IF(AD$10="x",Toimenpiteet!$E$88,0))/(1+$H$15)^DZ$59</f>
        <v>154.09354366849161</v>
      </c>
      <c r="EA71" s="37">
        <f ca="1">IF(AE$11="x",Toimenpiteet!$E$115,AZ71*DA71/1000+(Satokasvi!$E$28-Satokasvi!$E$7)+IF(AE$8="x",Toimenpiteet!$E$29,0)+IF(AE$9="x",Toimenpiteet!$E$60,0)+IF(AE$10="x",Toimenpiteet!$E$88,0))/(1+$H$15)^EA$59</f>
        <v>-130.36244012997</v>
      </c>
      <c r="EB71" s="37">
        <f ca="1">IF(AF$11="x",Toimenpiteet!$E$115,BA71*DB71/1000+(Satokasvi!$E$28-Satokasvi!$E$7)+IF(AF$8="x",Toimenpiteet!$E$29,0)+IF(AF$9="x",Toimenpiteet!$E$60,0)+IF(AF$10="x",Toimenpiteet!$E$88,0))/(1+$H$15)^EB$59</f>
        <v>39.781609174573042</v>
      </c>
      <c r="ED71" s="37">
        <f ca="1">IF(H$11="x",Toimenpiteet!$E$115,BD71*CD71/1000+(Satokasvi!$E$28-Satokasvi!$E$7)+IF(H$8="x",Toimenpiteet!$E$29,0)+IF(H$9="x",Toimenpiteet!$E$60,0)+IF(H$10="x",Toimenpiteet!$E$88,0))/(1+$H$15)^ED$59</f>
        <v>270.77433048982022</v>
      </c>
      <c r="EE71" s="37">
        <f ca="1">IF(I$11="x",Toimenpiteet!$E$115,BE71*CE71/1000+(Satokasvi!$E$28-Satokasvi!$E$7)+IF(I$8="x",Toimenpiteet!$E$29,0)+IF(I$9="x",Toimenpiteet!$E$60,0)+IF(I$10="x",Toimenpiteet!$E$88,0))/(1+$H$15)^EE$59</f>
        <v>412.43137926081988</v>
      </c>
      <c r="EF71" s="37">
        <f ca="1">IF(J$11="x",Toimenpiteet!$E$115,BF71*CF71/1000+(Satokasvi!$E$28-Satokasvi!$E$7)+IF(J$8="x",Toimenpiteet!$E$29,0)+IF(J$9="x",Toimenpiteet!$E$60,0)+IF(J$10="x",Toimenpiteet!$E$88,0))/(1+$H$15)^EF$59</f>
        <v>32.463347110708334</v>
      </c>
      <c r="EG71" s="37">
        <f ca="1">IF(K$11="x",Toimenpiteet!$E$115,BG71*CG71/1000+(Satokasvi!$E$28-Satokasvi!$E$7)+IF(K$8="x",Toimenpiteet!$E$29,0)+IF(K$9="x",Toimenpiteet!$E$60,0)+IF(K$10="x",Toimenpiteet!$E$88,0))/(1+$H$15)^EG$59</f>
        <v>209.15671774364046</v>
      </c>
      <c r="EH71" s="37">
        <f ca="1">IF(L$11="x",Toimenpiteet!$E$115,BH71*CH71/1000+(Satokasvi!$E$28-Satokasvi!$E$7)+IF(L$8="x",Toimenpiteet!$E$29,0)+IF(L$9="x",Toimenpiteet!$E$60,0)+IF(L$10="x",Toimenpiteet!$E$88,0))/(1+$H$15)^EH$59</f>
        <v>438.52555140003631</v>
      </c>
      <c r="EI71" s="37">
        <f ca="1">IF(M$11="x",Toimenpiteet!$E$115,BI71*CI71/1000+(Satokasvi!$E$28-Satokasvi!$E$7)+IF(M$8="x",Toimenpiteet!$E$29,0)+IF(M$9="x",Toimenpiteet!$E$60,0)+IF(M$10="x",Toimenpiteet!$E$88,0))/(1+$H$15)^EI$59</f>
        <v>356.30236458944711</v>
      </c>
      <c r="EJ71" s="37">
        <f ca="1">IF(N$11="x",Toimenpiteet!$E$115,BJ71*CJ71/1000+(Satokasvi!$E$28-Satokasvi!$E$7)+IF(N$8="x",Toimenpiteet!$E$29,0)+IF(N$9="x",Toimenpiteet!$E$60,0)+IF(N$10="x",Toimenpiteet!$E$88,0))/(1+$H$15)^EJ$59</f>
        <v>308.96170745172117</v>
      </c>
      <c r="EK71" s="37">
        <f ca="1">IF(O$11="x",Toimenpiteet!$E$115,BK71*CK71/1000+(Satokasvi!$E$28-Satokasvi!$E$7)+IF(O$8="x",Toimenpiteet!$E$29,0)+IF(O$9="x",Toimenpiteet!$E$60,0)+IF(O$10="x",Toimenpiteet!$E$88,0))/(1+$H$15)^EK$59</f>
        <v>-209.19344709319299</v>
      </c>
      <c r="EL71" s="37">
        <f ca="1">IF(P$11="x",Toimenpiteet!$E$115,BL71*CL71/1000+(Satokasvi!$E$28-Satokasvi!$E$7)+IF(P$8="x",Toimenpiteet!$E$29,0)+IF(P$9="x",Toimenpiteet!$E$60,0)+IF(P$10="x",Toimenpiteet!$E$88,0))/(1+$H$15)^EL$59</f>
        <v>265.80823745746056</v>
      </c>
      <c r="EM71" s="37">
        <f ca="1">IF(Q$11="x",Toimenpiteet!$E$115,BM71*CM71/1000+(Satokasvi!$E$28-Satokasvi!$E$7)+IF(Q$8="x",Toimenpiteet!$E$29,0)+IF(Q$9="x",Toimenpiteet!$E$60,0)+IF(Q$10="x",Toimenpiteet!$E$88,0))/(1+$H$15)^EM$59</f>
        <v>209.32792503910099</v>
      </c>
      <c r="EN71" s="37">
        <f ca="1">IF(R$11="x",Toimenpiteet!$E$115,BN71*CN71/1000+(Satokasvi!$E$28-Satokasvi!$E$7)+IF(R$8="x",Toimenpiteet!$E$29,0)+IF(R$9="x",Toimenpiteet!$E$60,0)+IF(R$10="x",Toimenpiteet!$E$88,0))/(1+$H$15)^EN$59</f>
        <v>93.166584552408722</v>
      </c>
      <c r="EO71" s="37">
        <f ca="1">IF(S$11="x",Toimenpiteet!$E$115,BO71*CO71/1000+(Satokasvi!$E$28-Satokasvi!$E$7)+IF(S$8="x",Toimenpiteet!$E$29,0)+IF(S$9="x",Toimenpiteet!$E$60,0)+IF(S$10="x",Toimenpiteet!$E$88,0))/(1+$H$15)^EO$59</f>
        <v>133.79274323839684</v>
      </c>
      <c r="EP71" s="37">
        <f ca="1">IF(T$11="x",Toimenpiteet!$E$115,BP71*CP71/1000+(Satokasvi!$E$28-Satokasvi!$E$7)+IF(T$8="x",Toimenpiteet!$E$29,0)+IF(T$9="x",Toimenpiteet!$E$60,0)+IF(T$10="x",Toimenpiteet!$E$88,0))/(1+$H$15)^EP$59</f>
        <v>-180.45210509819213</v>
      </c>
      <c r="EQ71" s="37">
        <f ca="1">IF(U$11="x",Toimenpiteet!$E$115,BQ71*CQ71/1000+(Satokasvi!$E$28-Satokasvi!$E$7)+IF(U$8="x",Toimenpiteet!$E$29,0)+IF(U$9="x",Toimenpiteet!$E$60,0)+IF(U$10="x",Toimenpiteet!$E$88,0))/(1+$H$15)^EQ$59</f>
        <v>188.91268834465973</v>
      </c>
      <c r="ER71" s="37">
        <f ca="1">IF(V$11="x",Toimenpiteet!$E$115,BR71*CR71/1000+(Satokasvi!$E$28-Satokasvi!$E$7)+IF(V$8="x",Toimenpiteet!$E$29,0)+IF(V$9="x",Toimenpiteet!$E$60,0)+IF(V$10="x",Toimenpiteet!$E$88,0))/(1+$H$15)^ER$59</f>
        <v>105.46641146839893</v>
      </c>
      <c r="ES71" s="37">
        <f ca="1">IF(W$11="x",Toimenpiteet!$E$115,BS71*CS71/1000+(Satokasvi!$E$28-Satokasvi!$E$7)+IF(W$8="x",Toimenpiteet!$E$29,0)+IF(W$9="x",Toimenpiteet!$E$60,0)+IF(W$10="x",Toimenpiteet!$E$88,0))/(1+$H$15)^ES$59</f>
        <v>92.554659329192617</v>
      </c>
      <c r="ET71" s="37">
        <f ca="1">IF(X$11="x",Toimenpiteet!$E$115,BT71*CT71/1000+(Satokasvi!$E$28-Satokasvi!$E$7)+IF(X$8="x",Toimenpiteet!$E$29,0)+IF(X$9="x",Toimenpiteet!$E$60,0)+IF(X$10="x",Toimenpiteet!$E$88,0))/(1+$H$15)^ET$59</f>
        <v>169.10752449873519</v>
      </c>
      <c r="EU71" s="37">
        <f ca="1">IF(Y$11="x",Toimenpiteet!$E$115,BU71*CU71/1000+(Satokasvi!$E$28-Satokasvi!$E$7)+IF(Y$8="x",Toimenpiteet!$E$29,0)+IF(Y$9="x",Toimenpiteet!$E$60,0)+IF(Y$10="x",Toimenpiteet!$E$88,0))/(1+$H$15)^EU$59</f>
        <v>-155.65957101831492</v>
      </c>
      <c r="EV71" s="37">
        <f ca="1">IF(Z$11="x",Toimenpiteet!$E$115,BV71*CV71/1000+(Satokasvi!$E$28-Satokasvi!$E$7)+IF(Z$8="x",Toimenpiteet!$E$29,0)+IF(Z$9="x",Toimenpiteet!$E$60,0)+IF(Z$10="x",Toimenpiteet!$E$88,0))/(1+$H$15)^EV$59</f>
        <v>157.11994349178801</v>
      </c>
      <c r="EW71" s="37">
        <f ca="1">IF(AA$11="x",Toimenpiteet!$E$115,BW71*CW71/1000+(Satokasvi!$E$28-Satokasvi!$E$7)+IF(AA$8="x",Toimenpiteet!$E$29,0)+IF(AA$9="x",Toimenpiteet!$E$60,0)+IF(AA$10="x",Toimenpiteet!$E$88,0))/(1+$H$15)^EW$59</f>
        <v>200.4455479715194</v>
      </c>
      <c r="EX71" s="37">
        <f ca="1">IF(AB$11="x",Toimenpiteet!$E$115,BX71*CX71/1000+(Satokasvi!$E$28-Satokasvi!$E$7)+IF(AB$8="x",Toimenpiteet!$E$29,0)+IF(AB$9="x",Toimenpiteet!$E$60,0)+IF(AB$10="x",Toimenpiteet!$E$88,0))/(1+$H$15)^EX$59</f>
        <v>138.0092723860468</v>
      </c>
      <c r="EY71" s="37">
        <f ca="1">IF(AC$11="x",Toimenpiteet!$E$115,BY71*CY71/1000+(Satokasvi!$E$28-Satokasvi!$E$7)+IF(AC$8="x",Toimenpiteet!$E$29,0)+IF(AC$9="x",Toimenpiteet!$E$60,0)+IF(AC$10="x",Toimenpiteet!$E$88,0))/(1+$H$15)^EY$59</f>
        <v>296.51490604154867</v>
      </c>
      <c r="EZ71" s="37">
        <f ca="1">IF(AD$11="x",Toimenpiteet!$E$115,BZ71*CZ71/1000+(Satokasvi!$E$28-Satokasvi!$E$7)+IF(AD$8="x",Toimenpiteet!$E$29,0)+IF(AD$9="x",Toimenpiteet!$E$60,0)+IF(AD$10="x",Toimenpiteet!$E$88,0))/(1+$H$15)^EZ$59</f>
        <v>211.76691506896375</v>
      </c>
      <c r="FA71" s="37">
        <f ca="1">IF(AE$11="x",Toimenpiteet!$E$115,CA71*DA71/1000+(Satokasvi!$E$28-Satokasvi!$E$7)+IF(AE$8="x",Toimenpiteet!$E$29,0)+IF(AE$9="x",Toimenpiteet!$E$60,0)+IF(AE$10="x",Toimenpiteet!$E$88,0))/(1+$H$15)^FA$59</f>
        <v>-130.36244012997</v>
      </c>
      <c r="FB71" s="37">
        <f ca="1">IF(AF$11="x",Toimenpiteet!$E$115,CB71*DB71/1000+(Satokasvi!$E$28-Satokasvi!$E$7)+IF(AF$8="x",Toimenpiteet!$E$29,0)+IF(AF$9="x",Toimenpiteet!$E$60,0)+IF(AF$10="x",Toimenpiteet!$E$88,0))/(1+$H$15)^FB$59</f>
        <v>73.051026180355592</v>
      </c>
      <c r="FD71" s="37">
        <f t="shared" ca="1" si="15"/>
        <v>-257.28155339805824</v>
      </c>
      <c r="FE71" s="37">
        <f t="shared" ca="1" si="18"/>
        <v>44.779943332550886</v>
      </c>
      <c r="FF71" s="37">
        <f t="shared" ca="1" si="10"/>
        <v>-197.7325963960364</v>
      </c>
      <c r="FG71" s="37">
        <f t="shared" ca="1" si="10"/>
        <v>-62.676842892612314</v>
      </c>
      <c r="FH71" s="37">
        <f t="shared" ref="FH71:FW86" ca="1" si="19">FG71+DH71</f>
        <v>264.6625619637839</v>
      </c>
      <c r="FI71" s="37">
        <f t="shared" ca="1" si="19"/>
        <v>524.59231111812846</v>
      </c>
      <c r="FJ71" s="37">
        <f t="shared" ca="1" si="19"/>
        <v>746.14885891023141</v>
      </c>
      <c r="FK71" s="37">
        <f t="shared" ca="1" si="19"/>
        <v>536.95541181703845</v>
      </c>
      <c r="FL71" s="37">
        <f t="shared" ca="1" si="19"/>
        <v>724.61220401974538</v>
      </c>
      <c r="FM71" s="37">
        <f t="shared" ca="1" si="19"/>
        <v>866.18799364439087</v>
      </c>
      <c r="FN71" s="37">
        <f t="shared" ca="1" si="19"/>
        <v>911.91987438828619</v>
      </c>
      <c r="FO71" s="37">
        <f t="shared" ca="1" si="19"/>
        <v>992.43621571176061</v>
      </c>
      <c r="FP71" s="37">
        <f t="shared" ca="1" si="19"/>
        <v>811.98411061356842</v>
      </c>
      <c r="FQ71" s="37">
        <f t="shared" ca="1" si="19"/>
        <v>940.21198114379581</v>
      </c>
      <c r="FR71" s="37">
        <f t="shared" ca="1" si="19"/>
        <v>999.75175469077317</v>
      </c>
      <c r="FS71" s="37">
        <f t="shared" ca="1" si="19"/>
        <v>834.61251579744282</v>
      </c>
      <c r="FT71" s="37">
        <f t="shared" ca="1" si="19"/>
        <v>948.81389318824483</v>
      </c>
      <c r="FU71" s="37">
        <f t="shared" ca="1" si="19"/>
        <v>793.15432216992986</v>
      </c>
      <c r="FV71" s="37">
        <f t="shared" ca="1" si="19"/>
        <v>898.89997556222647</v>
      </c>
      <c r="FW71" s="37">
        <f t="shared" ca="1" si="19"/>
        <v>1041.4839197285962</v>
      </c>
      <c r="FX71" s="37">
        <f t="shared" ref="FX71:GB121" ca="1" si="20">FW71+DX71</f>
        <v>899.03336161269453</v>
      </c>
      <c r="FY71" s="37">
        <f t="shared" ca="1" si="20"/>
        <v>1123.0788645250041</v>
      </c>
      <c r="FZ71" s="37">
        <f t="shared" ca="1" si="20"/>
        <v>1277.1724081934956</v>
      </c>
      <c r="GA71" s="37">
        <f t="shared" ca="1" si="20"/>
        <v>1146.8099680635255</v>
      </c>
      <c r="GB71" s="37">
        <f t="shared" ca="1" si="20"/>
        <v>1186.5915772380986</v>
      </c>
      <c r="GC71" s="37"/>
      <c r="GD71" s="37">
        <f t="shared" ca="1" si="16"/>
        <v>270.77433048982022</v>
      </c>
      <c r="GE71" s="37">
        <f t="shared" ca="1" si="17"/>
        <v>683.20570975064015</v>
      </c>
      <c r="GF71" s="37">
        <f t="shared" ca="1" si="11"/>
        <v>715.66905686134851</v>
      </c>
      <c r="GG71" s="37">
        <f t="shared" ca="1" si="11"/>
        <v>924.82577460498896</v>
      </c>
      <c r="GH71" s="37">
        <f t="shared" ca="1" si="11"/>
        <v>1363.3513260050254</v>
      </c>
      <c r="GI71" s="37">
        <f t="shared" ca="1" si="11"/>
        <v>1719.6536905944724</v>
      </c>
      <c r="GJ71" s="37">
        <f t="shared" ca="1" si="11"/>
        <v>2028.6153980461936</v>
      </c>
      <c r="GK71" s="37">
        <f t="shared" ca="1" si="11"/>
        <v>1819.4219509530005</v>
      </c>
      <c r="GL71" s="37">
        <f t="shared" ca="1" si="11"/>
        <v>2085.2301884104609</v>
      </c>
      <c r="GM71" s="37">
        <f t="shared" ca="1" si="11"/>
        <v>2294.5581134495619</v>
      </c>
      <c r="GN71" s="37">
        <f t="shared" ca="1" si="11"/>
        <v>2387.7246980019709</v>
      </c>
      <c r="GO71" s="37">
        <f t="shared" ca="1" si="11"/>
        <v>2521.5174412403676</v>
      </c>
      <c r="GP71" s="37">
        <f t="shared" ca="1" si="11"/>
        <v>2341.0653361421755</v>
      </c>
      <c r="GQ71" s="37">
        <f t="shared" ca="1" si="11"/>
        <v>2529.9780244868352</v>
      </c>
      <c r="GR71" s="37">
        <f t="shared" ca="1" si="11"/>
        <v>2635.444435955234</v>
      </c>
      <c r="GS71" s="37">
        <f t="shared" ca="1" si="11"/>
        <v>2727.9990952844264</v>
      </c>
      <c r="GT71" s="37">
        <f t="shared" ca="1" si="11"/>
        <v>2897.1066197831615</v>
      </c>
      <c r="GU71" s="37">
        <f t="shared" ca="1" si="11"/>
        <v>2741.4470487648464</v>
      </c>
      <c r="GV71" s="37">
        <f t="shared" ca="1" si="12"/>
        <v>2898.5669922566344</v>
      </c>
      <c r="GW71" s="37">
        <f t="shared" ca="1" si="12"/>
        <v>3099.0125402281537</v>
      </c>
      <c r="GX71" s="37">
        <f t="shared" ca="1" si="12"/>
        <v>3237.0218126142004</v>
      </c>
      <c r="GY71" s="37">
        <f t="shared" ca="1" si="12"/>
        <v>3533.5367186557492</v>
      </c>
      <c r="GZ71" s="37">
        <f t="shared" ca="1" si="12"/>
        <v>3745.3036337247131</v>
      </c>
      <c r="HA71" s="37">
        <f t="shared" ca="1" si="12"/>
        <v>3614.9411935947433</v>
      </c>
      <c r="HB71" s="37">
        <f t="shared" ca="1" si="12"/>
        <v>3687.9922197750989</v>
      </c>
      <c r="HC71" s="37"/>
      <c r="HD71" s="37">
        <f t="shared" si="13"/>
        <v>1500.1</v>
      </c>
      <c r="HE71" s="37">
        <f ca="1">SUM($GD71:GD71)-$HD71-SUM($FD71:FD71)</f>
        <v>-972.04411611212151</v>
      </c>
      <c r="HF71" s="37">
        <f ca="1">SUM($GD71:GE71)-$HD71-SUM($FD71:FE71)</f>
        <v>-333.61834969403225</v>
      </c>
      <c r="HG71" s="37">
        <f ca="1">SUM($GD71:GF71)-$HD71-SUM($FD71:FF71)</f>
        <v>579.78330356335266</v>
      </c>
      <c r="HH71" s="37">
        <f ca="1">SUM($GD71:GG71)-$HD71-SUM($FD71:FG71)</f>
        <v>1567.285921060954</v>
      </c>
      <c r="HI71" s="37">
        <f ca="1">SUM($GD71:GH71)-$HD71-SUM($FD71:FH71)</f>
        <v>2665.9746851021955</v>
      </c>
      <c r="HJ71" s="37">
        <f ca="1">SUM($GD71:GI71)-$HD71-SUM($FD71:FI71)</f>
        <v>3861.036064578539</v>
      </c>
      <c r="HK71" s="37">
        <f ca="1">SUM($GD71:GJ71)-$HD71-SUM($FD71:FJ71)</f>
        <v>5143.5026037145008</v>
      </c>
      <c r="HL71" s="37">
        <f ca="1">SUM($GD71:GK71)-$HD71-SUM($FD71:FK71)</f>
        <v>6425.969142850463</v>
      </c>
      <c r="HM71" s="37">
        <f ca="1">SUM($GD71:GL71)-$HD71-SUM($FD71:FL71)</f>
        <v>7786.5871272411796</v>
      </c>
      <c r="HN71" s="37">
        <f ca="1">SUM($GD71:GM71)-$HD71-SUM($FD71:FM71)</f>
        <v>9214.9572470463499</v>
      </c>
      <c r="HO71" s="37">
        <f ca="1">SUM($GD71:GN71)-$HD71-SUM($FD71:FN71)</f>
        <v>10690.762070660036</v>
      </c>
      <c r="HP71" s="37">
        <f ca="1">SUM($GD71:GO71)-$HD71-SUM($FD71:FO71)</f>
        <v>12219.843296188645</v>
      </c>
      <c r="HQ71" s="37">
        <f ca="1">SUM($GD71:GP71)-$HD71-SUM($FD71:FP71)</f>
        <v>13748.924521717252</v>
      </c>
      <c r="HR71" s="37">
        <f ca="1">SUM($GD71:GQ71)-$HD71-SUM($FD71:FQ71)</f>
        <v>15338.690565060289</v>
      </c>
      <c r="HS71" s="37">
        <f ca="1">SUM($GD71:GR71)-$HD71-SUM($FD71:FR71)</f>
        <v>16974.383246324749</v>
      </c>
      <c r="HT71" s="37">
        <f ca="1">SUM($GD71:GS71)-$HD71-SUM($FD71:FS71)</f>
        <v>18867.769825811734</v>
      </c>
      <c r="HU71" s="37">
        <f ca="1">SUM($GD71:GT71)-$HD71-SUM($FD71:FT71)</f>
        <v>20816.062552406649</v>
      </c>
      <c r="HV71" s="37">
        <f ca="1">SUM($GD71:GU71)-$HD71-SUM($FD71:FU71)</f>
        <v>22764.355279001567</v>
      </c>
      <c r="HW71" s="37">
        <f ca="1">SUM($GD71:GV71)-$HD71-SUM($FD71:FV71)</f>
        <v>24764.022295695977</v>
      </c>
      <c r="HX71" s="37">
        <f ca="1">SUM($GD71:GW71)-$HD71-SUM($FD71:FW71)</f>
        <v>26821.550916195538</v>
      </c>
      <c r="HY71" s="37">
        <f ca="1">SUM($GD71:GX71)-$HD71-SUM($FD71:FX71)</f>
        <v>29159.539367197041</v>
      </c>
      <c r="HZ71" s="37">
        <f ca="1">SUM($GD71:GY71)-$HD71-SUM($FD71:FY71)</f>
        <v>31569.997221327787</v>
      </c>
      <c r="IA71" s="37">
        <f ca="1">SUM($GD71:GZ71)-$HD71-SUM($FD71:FZ71)</f>
        <v>34038.128446859002</v>
      </c>
      <c r="IB71" s="37">
        <f ca="1">SUM($GD71:HA71)-$HD71-SUM($FD71:GA71)</f>
        <v>36506.259672390224</v>
      </c>
      <c r="IC71" s="37">
        <f ca="1">SUM($GD71:HB71)-$HD71-SUM($FD71:GB71)</f>
        <v>39007.660314927227</v>
      </c>
    </row>
    <row r="72" spans="2:237" x14ac:dyDescent="0.35">
      <c r="B72" s="37">
        <f t="shared" ca="1" si="14"/>
        <v>0.60532705279540011</v>
      </c>
      <c r="C72" s="37">
        <f t="shared" ca="1" si="8"/>
        <v>0.8137440869493473</v>
      </c>
      <c r="D72" s="37">
        <f t="shared" ca="1" si="8"/>
        <v>0.55858417222545464</v>
      </c>
      <c r="E72" s="37">
        <f t="shared" ca="1" si="8"/>
        <v>0.29297525602438168</v>
      </c>
      <c r="F72" s="37">
        <f t="shared" ca="1" si="8"/>
        <v>0.31878586240175688</v>
      </c>
      <c r="G72" s="37">
        <f t="shared" ca="1" si="8"/>
        <v>0.3131466636269632</v>
      </c>
      <c r="H72" s="37">
        <f t="shared" ca="1" si="8"/>
        <v>7.762740282357683E-2</v>
      </c>
      <c r="I72" s="37">
        <f t="shared" ca="1" si="8"/>
        <v>0.38326849747404867</v>
      </c>
      <c r="J72" s="37">
        <f t="shared" ca="1" si="8"/>
        <v>0.13381988212657692</v>
      </c>
      <c r="K72" s="37">
        <f t="shared" ca="1" si="8"/>
        <v>0.19918343736092459</v>
      </c>
      <c r="L72" s="37">
        <f t="shared" ca="1" si="8"/>
        <v>0.49102232257357892</v>
      </c>
      <c r="M72" s="37">
        <f t="shared" ca="1" si="8"/>
        <v>0.14647583590472479</v>
      </c>
      <c r="N72" s="37">
        <f t="shared" ca="1" si="8"/>
        <v>0.15718979623702123</v>
      </c>
      <c r="O72" s="37">
        <f t="shared" ca="1" si="8"/>
        <v>0.39792534235333277</v>
      </c>
      <c r="P72" s="37">
        <f t="shared" ca="1" si="8"/>
        <v>0.52199542271068755</v>
      </c>
      <c r="Q72" s="37">
        <f t="shared" ca="1" si="8"/>
        <v>0.79343432619480181</v>
      </c>
      <c r="R72" s="37">
        <f t="shared" ca="1" si="8"/>
        <v>0.29564802724096206</v>
      </c>
      <c r="S72" s="37">
        <f t="shared" ca="1" si="8"/>
        <v>0.92897752395048172</v>
      </c>
      <c r="T72" s="37">
        <f t="shared" ca="1" si="9"/>
        <v>0.43523855054503902</v>
      </c>
      <c r="U72" s="37">
        <f t="shared" ca="1" si="9"/>
        <v>0.20448639204309327</v>
      </c>
      <c r="V72" s="37">
        <f t="shared" ca="1" si="9"/>
        <v>0.61169524841563971</v>
      </c>
      <c r="W72" s="37">
        <f t="shared" ca="1" si="9"/>
        <v>0.51110235546872052</v>
      </c>
      <c r="X72" s="37">
        <f t="shared" ca="1" si="9"/>
        <v>0.73955706612028749</v>
      </c>
      <c r="Y72" s="37">
        <f t="shared" ca="1" si="9"/>
        <v>0.8648101586546354</v>
      </c>
      <c r="Z72" s="37">
        <f t="shared" ca="1" si="9"/>
        <v>0.64339947189021973</v>
      </c>
      <c r="AC72" s="35">
        <f ca="1">IF(H$11="x",0,_xlfn.NORM.INV(B72,Satokasvi!$H$8,Satokasvi!$I$8)*IF(H$8="x",1+Toimenpiteet!$C$7,1)*IF(H$9="x",1+Toimenpiteet!$C$34,1)*(1+H$30)*_xlfn.BINOM.INV(1,(1-(Satokasvi!$H$15*(1+H$43))),B72))</f>
        <v>2566.7900253505454</v>
      </c>
      <c r="AD72" s="35">
        <f ca="1">IF(I$11="x",0,_xlfn.NORM.INV(C72,Satokasvi!$H$8,Satokasvi!$I$8)*IF(I$8="x",1+Toimenpiteet!$C$7,1)*IF(I$9="x",1+Toimenpiteet!$C$34,1)*(1+I$30)*_xlfn.BINOM.INV(1,(1-(Satokasvi!$H$15*(1+I$43))),C72))</f>
        <v>2722.944551206881</v>
      </c>
      <c r="AE72" s="35">
        <f ca="1">IF(J$11="x",0,_xlfn.NORM.INV(D72,Satokasvi!$H$8,Satokasvi!$I$8)*IF(J$8="x",1+Toimenpiteet!$C$7,1)*IF(J$9="x",1+Toimenpiteet!$C$34,1)*(1+J$30)*_xlfn.BINOM.INV(1,(1-(Satokasvi!$H$15*(1+J$43))),D72))</f>
        <v>2536.8451378722757</v>
      </c>
      <c r="AF72" s="35">
        <f ca="1">IF(K$11="x",0,_xlfn.NORM.INV(E72,Satokasvi!$H$8,Satokasvi!$I$8)*IF(K$8="x",1+Toimenpiteet!$C$7,1)*IF(K$9="x",1+Toimenpiteet!$C$34,1)*(1+K$30)*_xlfn.BINOM.INV(1,(1-(Satokasvi!$H$15*(1+K$43))),E72))</f>
        <v>2363.8216008503141</v>
      </c>
      <c r="AG72" s="35">
        <f ca="1">IF(L$11="x",0,_xlfn.NORM.INV(F72,Satokasvi!$H$8,Satokasvi!$I$8)*IF(L$8="x",1+Toimenpiteet!$C$7,1)*IF(L$9="x",1+Toimenpiteet!$C$34,1)*(1+L$30)*_xlfn.BINOM.INV(1,(1-(Satokasvi!$H$15*(1+L$43))),F72))</f>
        <v>2382.2258401269346</v>
      </c>
      <c r="AH72" s="35">
        <f ca="1">IF(M$11="x",0,_xlfn.NORM.INV(G72,Satokasvi!$H$8,Satokasvi!$I$8)*IF(M$8="x",1+Toimenpiteet!$C$7,1)*IF(M$9="x",1+Toimenpiteet!$C$34,1)*(1+M$30)*_xlfn.BINOM.INV(1,(1-(Satokasvi!$H$15*(1+M$43))),G72))</f>
        <v>2378.262345751516</v>
      </c>
      <c r="AI72" s="35">
        <f ca="1">IF(N$11="x",0,_xlfn.NORM.INV(H72,Satokasvi!$H$8,Satokasvi!$I$8)*IF(N$8="x",1+Toimenpiteet!$C$7,1)*IF(N$9="x",1+Toimenpiteet!$C$34,1)*(1+N$30)*_xlfn.BINOM.INV(1,(1-(Satokasvi!$H$15*(1+N$43))),H72))</f>
        <v>0</v>
      </c>
      <c r="AJ72" s="35">
        <f ca="1">IF(O$11="x",0,_xlfn.NORM.INV(I72,Satokasvi!$H$8,Satokasvi!$I$8)*IF(O$8="x",1+Toimenpiteet!$C$7,1)*IF(O$9="x",1+Toimenpiteet!$C$34,1)*(1+O$30)*_xlfn.BINOM.INV(1,(1-(Satokasvi!$H$15*(1+O$43))),I72))</f>
        <v>2425.7730807566186</v>
      </c>
      <c r="AK72" s="35">
        <f ca="1">IF(P$11="x",0,_xlfn.NORM.INV(J72,Satokasvi!$H$8,Satokasvi!$I$8)*IF(P$8="x",1+Toimenpiteet!$C$7,1)*IF(P$9="x",1+Toimenpiteet!$C$34,1)*(1+P$30)*_xlfn.BINOM.INV(1,(1-(Satokasvi!$H$15*(1+P$43))),J72))</f>
        <v>0</v>
      </c>
      <c r="AL72" s="35">
        <f ca="1">IF(Q$11="x",0,_xlfn.NORM.INV(K72,Satokasvi!$H$8,Satokasvi!$I$8)*IF(Q$8="x",1+Toimenpiteet!$C$7,1)*IF(Q$9="x",1+Toimenpiteet!$C$34,1)*(1+Q$30)*_xlfn.BINOM.INV(1,(1-(Satokasvi!$H$15*(1+Q$43))),K72))</f>
        <v>0</v>
      </c>
      <c r="AM72" s="35">
        <f ca="1">IF(R$11="x",0,_xlfn.NORM.INV(L72,Satokasvi!$H$8,Satokasvi!$I$8)*IF(R$8="x",1+Toimenpiteet!$C$7,1)*IF(R$9="x",1+Toimenpiteet!$C$34,1)*(1+R$30)*_xlfn.BINOM.INV(1,(1-(Satokasvi!$H$15*(1+R$43))),L72))</f>
        <v>2494.3736000528625</v>
      </c>
      <c r="AN72" s="35">
        <f ca="1">IF(S$11="x",0,_xlfn.NORM.INV(M72,Satokasvi!$H$8,Satokasvi!$I$8)*IF(S$8="x",1+Toimenpiteet!$C$7,1)*IF(S$9="x",1+Toimenpiteet!$C$34,1)*(1+S$30)*_xlfn.BINOM.INV(1,(1-(Satokasvi!$H$15*(1+S$43))),M72))</f>
        <v>0</v>
      </c>
      <c r="AO72" s="35">
        <f ca="1">IF(T$11="x",0,_xlfn.NORM.INV(N72,Satokasvi!$H$8,Satokasvi!$I$8)*IF(T$8="x",1+Toimenpiteet!$C$7,1)*IF(T$9="x",1+Toimenpiteet!$C$34,1)*(1+T$30)*_xlfn.BINOM.INV(1,(1-(Satokasvi!$H$15*(1+T$43))),N72))</f>
        <v>0</v>
      </c>
      <c r="AP72" s="35">
        <f ca="1">IF(U$11="x",0,_xlfn.NORM.INV(O72,Satokasvi!$H$8,Satokasvi!$I$8)*IF(U$8="x",1+Toimenpiteet!$C$7,1)*IF(U$9="x",1+Toimenpiteet!$C$34,1)*(1+U$30)*_xlfn.BINOM.INV(1,(1-(Satokasvi!$H$15*(1+U$43))),O72))</f>
        <v>2435.3198048403797</v>
      </c>
      <c r="AQ72" s="35">
        <f ca="1">IF(V$11="x",0,_xlfn.NORM.INV(P72,Satokasvi!$H$8,Satokasvi!$I$8)*IF(V$8="x",1+Toimenpiteet!$C$7,1)*IF(V$9="x",1+Toimenpiteet!$C$34,1)*(1+V$30)*_xlfn.BINOM.INV(1,(1-(Satokasvi!$H$15*(1+V$43))),P72))</f>
        <v>2513.7905777755591</v>
      </c>
      <c r="AR72" s="35">
        <f ca="1">IF(W$11="x",0,_xlfn.NORM.INV(Q72,Satokasvi!$H$8,Satokasvi!$I$8)*IF(W$8="x",1+Toimenpiteet!$C$7,1)*IF(W$9="x",1+Toimenpiteet!$C$34,1)*(1+W$30)*_xlfn.BINOM.INV(1,(1-(Satokasvi!$H$15*(1+W$43))),Q72))</f>
        <v>2704.5988937560564</v>
      </c>
      <c r="AS72" s="35">
        <f ca="1">IF(X$11="x",0,_xlfn.NORM.INV(R72,Satokasvi!$H$8,Satokasvi!$I$8)*IF(X$8="x",1+Toimenpiteet!$C$7,1)*IF(X$9="x",1+Toimenpiteet!$C$34,1)*(1+X$30)*_xlfn.BINOM.INV(1,(1-(Satokasvi!$H$15*(1+X$43))),R72))</f>
        <v>2365.7602931857537</v>
      </c>
      <c r="AT72" s="35">
        <f ca="1">IF(Y$11="x",0,_xlfn.NORM.INV(S72,Satokasvi!$H$8,Satokasvi!$I$8)*IF(Y$8="x",1+Toimenpiteet!$C$7,1)*IF(Y$9="x",1+Toimenpiteet!$C$34,1)*(1+Y$30)*_xlfn.BINOM.INV(1,(1-(Satokasvi!$H$15*(1+Y$43))),S72))</f>
        <v>2867.0545591855753</v>
      </c>
      <c r="AU72" s="35">
        <f ca="1">IF(Z$11="x",0,_xlfn.NORM.INV(T72,Satokasvi!$H$8,Satokasvi!$I$8)*IF(Z$8="x",1+Toimenpiteet!$C$7,1)*IF(Z$9="x",1+Toimenpiteet!$C$34,1)*(1+Z$30)*_xlfn.BINOM.INV(1,(1-(Satokasvi!$H$15*(1+Z$43))),T72))</f>
        <v>2459.2368757582349</v>
      </c>
      <c r="AV72" s="35">
        <f ca="1">IF(AA$11="x",0,_xlfn.NORM.INV(U72,Satokasvi!$H$8,Satokasvi!$I$8)*IF(AA$8="x",1+Toimenpiteet!$C$7,1)*IF(AA$9="x",1+Toimenpiteet!$C$34,1)*(1+AA$30)*_xlfn.BINOM.INV(1,(1-(Satokasvi!$H$15*(1+AA$43))),U72))</f>
        <v>0</v>
      </c>
      <c r="AW72" s="35">
        <f ca="1">IF(AB$11="x",0,_xlfn.NORM.INV(V72,Satokasvi!$H$8,Satokasvi!$I$8)*IF(AB$8="x",1+Toimenpiteet!$C$7,1)*IF(AB$9="x",1+Toimenpiteet!$C$34,1)*(1+AB$30)*_xlfn.BINOM.INV(1,(1-(Satokasvi!$H$15*(1+AB$43))),V72))</f>
        <v>2570.9350441082106</v>
      </c>
      <c r="AX72" s="35">
        <f ca="1">IF(AC$11="x",0,_xlfn.NORM.INV(W72,Satokasvi!$H$8,Satokasvi!$I$8)*IF(AC$8="x",1+Toimenpiteet!$C$7,1)*IF(AC$9="x",1+Toimenpiteet!$C$34,1)*(1+AC$30)*_xlfn.BINOM.INV(1,(1-(Satokasvi!$H$15*(1+AC$43))),W72))</f>
        <v>2506.9582678338297</v>
      </c>
      <c r="AY72" s="35">
        <f ca="1">IF(AD$11="x",0,_xlfn.NORM.INV(X72,Satokasvi!$H$8,Satokasvi!$I$8)*IF(AD$8="x",1+Toimenpiteet!$C$7,1)*IF(AD$9="x",1+Toimenpiteet!$C$34,1)*(1+AD$30)*_xlfn.BINOM.INV(1,(1-(Satokasvi!$H$15*(1+AD$43))),X72))</f>
        <v>2660.4951159540697</v>
      </c>
      <c r="AZ72" s="35">
        <f ca="1">IF(AE$11="x",0,_xlfn.NORM.INV(Y72,Satokasvi!$H$8,Satokasvi!$I$8)*IF(AE$8="x",1+Toimenpiteet!$C$7,1)*IF(AE$9="x",1+Toimenpiteet!$C$34,1)*(1+AE$30)*_xlfn.BINOM.INV(1,(1-(Satokasvi!$H$15*(1+AE$43))),Y72))</f>
        <v>2775.5471525008102</v>
      </c>
      <c r="BA72" s="35">
        <f ca="1">IF(AF$11="x",0,_xlfn.NORM.INV(Z72,Satokasvi!$H$8,Satokasvi!$I$8)*IF(AF$8="x",1+Toimenpiteet!$C$7,1)*IF(AF$9="x",1+Toimenpiteet!$C$34,1)*(1+AF$30)*_xlfn.BINOM.INV(1,(1-(Satokasvi!$H$15*(1+AF$43))),Z72))</f>
        <v>2591.8900969072156</v>
      </c>
      <c r="BD72" s="35">
        <f ca="1">IF(H$11="x",0,_xlfn.NORM.INV(B72,Satokasvi!$H$8,Satokasvi!$I$8)*IF(COUNTIF($H$12:H$12,"x")&gt;0,(1+$C$6),1)*IF(COUNTIF($H$13:H$13,"x")&gt;0,(1+$C$30),1)*IF(H$8="x",(1+Toimenpiteet!$C$7),1)*IF(H$9="x",(1+Toimenpiteet!$C$34),1)*(1+H$30)*_xlfn.BINOM.INV(1,(1-(Satokasvi!$H$15*(1+H$44))),B72))</f>
        <v>3080.1480304206543</v>
      </c>
      <c r="BE72" s="35">
        <f ca="1">IF(I$11="x",0,_xlfn.NORM.INV(C72,Satokasvi!$H$8,Satokasvi!$I$8)*IF(COUNTIF($H$12:I$12,"x")&gt;0,(1+$C$6),1)*IF(COUNTIF($H$13:I$13,"x")&gt;0,(1+$C$30),1)*IF(I$8="x",(1+Toimenpiteet!$C$7),1)*IF(I$9="x",(1+Toimenpiteet!$C$34),1)*(1+I$30)*_xlfn.BINOM.INV(1,(1-(Satokasvi!$H$15*(1+I$44))),C72))</f>
        <v>3267.5334614482572</v>
      </c>
      <c r="BF72" s="35">
        <f ca="1">IF(J$11="x",0,_xlfn.NORM.INV(D72,Satokasvi!$H$8,Satokasvi!$I$8)*IF(COUNTIF($H$12:J$12,"x")&gt;0,(1+$C$6),1)*IF(COUNTIF($H$13:J$13,"x")&gt;0,(1+$C$30),1)*IF(J$8="x",(1+Toimenpiteet!$C$7),1)*IF(J$9="x",(1+Toimenpiteet!$C$34),1)*(1+J$30)*_xlfn.BINOM.INV(1,(1-(Satokasvi!$H$15*(1+J$44))),D72))</f>
        <v>3044.2141654467309</v>
      </c>
      <c r="BG72" s="35">
        <f ca="1">IF(K$11="x",0,_xlfn.NORM.INV(E72,Satokasvi!$H$8,Satokasvi!$I$8)*IF(COUNTIF($H$12:K$12,"x")&gt;0,(1+$C$6),1)*IF(COUNTIF($H$13:K$13,"x")&gt;0,(1+$C$30),1)*IF(K$8="x",(1+Toimenpiteet!$C$7),1)*IF(K$9="x",(1+Toimenpiteet!$C$34),1)*(1+K$30)*_xlfn.BINOM.INV(1,(1-(Satokasvi!$H$15*(1+K$44))),E72))</f>
        <v>2836.5859210203766</v>
      </c>
      <c r="BH72" s="35">
        <f ca="1">IF(L$11="x",0,_xlfn.NORM.INV(F72,Satokasvi!$H$8,Satokasvi!$I$8)*IF(COUNTIF($H$12:L$12,"x")&gt;0,(1+$C$6),1)*IF(COUNTIF($H$13:L$13,"x")&gt;0,(1+$C$30),1)*IF(L$8="x",(1+Toimenpiteet!$C$7),1)*IF(L$9="x",(1+Toimenpiteet!$C$34),1)*(1+L$30)*_xlfn.BINOM.INV(1,(1-(Satokasvi!$H$15*(1+L$44))),F72))</f>
        <v>2858.6710081523215</v>
      </c>
      <c r="BI72" s="35">
        <f ca="1">IF(M$11="x",0,_xlfn.NORM.INV(G72,Satokasvi!$H$8,Satokasvi!$I$8)*IF(COUNTIF($H$12:M$12,"x")&gt;0,(1+$C$6),1)*IF(COUNTIF($H$13:M$13,"x")&gt;0,(1+$C$30),1)*IF(M$8="x",(1+Toimenpiteet!$C$7),1)*IF(M$9="x",(1+Toimenpiteet!$C$34),1)*(1+M$30)*_xlfn.BINOM.INV(1,(1-(Satokasvi!$H$15*(1+M$44))),G72))</f>
        <v>2853.9148149018192</v>
      </c>
      <c r="BJ72" s="35">
        <f ca="1">IF(N$11="x",0,_xlfn.NORM.INV(H72,Satokasvi!$H$8,Satokasvi!$I$8)*IF(COUNTIF($H$12:N$12,"x")&gt;0,(1+$C$6),1)*IF(COUNTIF($H$13:N$13,"x")&gt;0,(1+$C$30),1)*IF(N$8="x",(1+Toimenpiteet!$C$7),1)*IF(N$9="x",(1+Toimenpiteet!$C$34),1)*(1+N$30)*_xlfn.BINOM.INV(1,(1-(Satokasvi!$H$15*(1+N$44))),H72))</f>
        <v>2573.6360578098879</v>
      </c>
      <c r="BK72" s="35">
        <f ca="1">IF(O$11="x",0,_xlfn.NORM.INV(I72,Satokasvi!$H$8,Satokasvi!$I$8)*IF(COUNTIF($H$12:O$12,"x")&gt;0,(1+$C$6),1)*IF(COUNTIF($H$13:O$13,"x")&gt;0,(1+$C$30),1)*IF(O$8="x",(1+Toimenpiteet!$C$7),1)*IF(O$9="x",(1+Toimenpiteet!$C$34),1)*(1+O$30)*_xlfn.BINOM.INV(1,(1-(Satokasvi!$H$15*(1+O$44))),I72))</f>
        <v>2910.9276969079424</v>
      </c>
      <c r="BL72" s="35">
        <f ca="1">IF(P$11="x",0,_xlfn.NORM.INV(J72,Satokasvi!$H$8,Satokasvi!$I$8)*IF(COUNTIF($H$12:P$12,"x")&gt;0,(1+$C$6),1)*IF(COUNTIF($H$13:P$13,"x")&gt;0,(1+$C$30),1)*IF(P$8="x",(1+Toimenpiteet!$C$7),1)*IF(P$9="x",(1+Toimenpiteet!$C$34),1)*(1+P$30)*_xlfn.BINOM.INV(1,(1-(Satokasvi!$H$15*(1+P$44))),J72))</f>
        <v>2667.4457082175722</v>
      </c>
      <c r="BM72" s="35">
        <f ca="1">IF(Q$11="x",0,_xlfn.NORM.INV(K72,Satokasvi!$H$8,Satokasvi!$I$8)*IF(COUNTIF($H$12:Q$12,"x")&gt;0,(1+$C$6),1)*IF(COUNTIF($H$13:Q$13,"x")&gt;0,(1+$C$30),1)*IF(Q$8="x",(1+Toimenpiteet!$C$7),1)*IF(Q$9="x",(1+Toimenpiteet!$C$34),1)*(1+Q$30)*_xlfn.BINOM.INV(1,(1-(Satokasvi!$H$15*(1+Q$44))),K72))</f>
        <v>2746.637545417474</v>
      </c>
      <c r="BN72" s="35">
        <f ca="1">IF(R$11="x",0,_xlfn.NORM.INV(L72,Satokasvi!$H$8,Satokasvi!$I$8)*IF(COUNTIF($H$12:R$12,"x")&gt;0,(1+$C$6),1)*IF(COUNTIF($H$13:R$13,"x")&gt;0,(1+$C$30),1)*IF(R$8="x",(1+Toimenpiteet!$C$7),1)*IF(R$9="x",(1+Toimenpiteet!$C$34),1)*(1+R$30)*_xlfn.BINOM.INV(1,(1-(Satokasvi!$H$15*(1+R$44))),L72))</f>
        <v>2993.2483200634347</v>
      </c>
      <c r="BO72" s="35">
        <f ca="1">IF(S$11="x",0,_xlfn.NORM.INV(M72,Satokasvi!$H$8,Satokasvi!$I$8)*IF(COUNTIF($H$12:S$12,"x")&gt;0,(1+$C$6),1)*IF(COUNTIF($H$13:S$13,"x")&gt;0,(1+$C$30),1)*IF(S$8="x",(1+Toimenpiteet!$C$7),1)*IF(S$9="x",(1+Toimenpiteet!$C$34),1)*(1+S$30)*_xlfn.BINOM.INV(1,(1-(Satokasvi!$H$15*(1+S$44))),M72))</f>
        <v>2684.4994525050838</v>
      </c>
      <c r="BP72" s="35">
        <f ca="1">IF(T$11="x",0,_xlfn.NORM.INV(N72,Satokasvi!$H$8,Satokasvi!$I$8)*IF(COUNTIF($H$12:T$12,"x")&gt;0,(1+$C$6),1)*IF(COUNTIF($H$13:T$13,"x")&gt;0,(1+$C$30),1)*IF(T$8="x",(1+Toimenpiteet!$C$7),1)*IF(T$9="x",(1+Toimenpiteet!$C$34),1)*(1+T$30)*_xlfn.BINOM.INV(1,(1-(Satokasvi!$H$15*(1+T$44))),N72))</f>
        <v>2698.1775616763512</v>
      </c>
      <c r="BQ72" s="35">
        <f ca="1">IF(U$11="x",0,_xlfn.NORM.INV(O72,Satokasvi!$H$8,Satokasvi!$I$8)*IF(COUNTIF($H$12:U$12,"x")&gt;0,(1+$C$6),1)*IF(COUNTIF($H$13:U$13,"x")&gt;0,(1+$C$30),1)*IF(U$8="x",(1+Toimenpiteet!$C$7),1)*IF(U$9="x",(1+Toimenpiteet!$C$34),1)*(1+U$30)*_xlfn.BINOM.INV(1,(1-(Satokasvi!$H$15*(1+U$44))),O72))</f>
        <v>2922.3837658084553</v>
      </c>
      <c r="BR72" s="35">
        <f ca="1">IF(V$11="x",0,_xlfn.NORM.INV(P72,Satokasvi!$H$8,Satokasvi!$I$8)*IF(COUNTIF($H$12:V$12,"x")&gt;0,(1+$C$6),1)*IF(COUNTIF($H$13:V$13,"x")&gt;0,(1+$C$30),1)*IF(V$8="x",(1+Toimenpiteet!$C$7),1)*IF(V$9="x",(1+Toimenpiteet!$C$34),1)*(1+V$30)*_xlfn.BINOM.INV(1,(1-(Satokasvi!$H$15*(1+V$44))),P72))</f>
        <v>3016.5486933306706</v>
      </c>
      <c r="BS72" s="35">
        <f ca="1">IF(W$11="x",0,_xlfn.NORM.INV(Q72,Satokasvi!$H$8,Satokasvi!$I$8)*IF(COUNTIF($H$12:W$12,"x")&gt;0,(1+$C$6),1)*IF(COUNTIF($H$13:W$13,"x")&gt;0,(1+$C$30),1)*IF(W$8="x",(1+Toimenpiteet!$C$7),1)*IF(W$9="x",(1+Toimenpiteet!$C$34),1)*(1+W$30)*_xlfn.BINOM.INV(1,(1-(Satokasvi!$H$15*(1+W$44))),Q72))</f>
        <v>3245.5186725072676</v>
      </c>
      <c r="BT72" s="35">
        <f ca="1">IF(X$11="x",0,_xlfn.NORM.INV(R72,Satokasvi!$H$8,Satokasvi!$I$8)*IF(COUNTIF($H$12:X$12,"x")&gt;0,(1+$C$6),1)*IF(COUNTIF($H$13:X$13,"x")&gt;0,(1+$C$30),1)*IF(X$8="x",(1+Toimenpiteet!$C$7),1)*IF(X$9="x",(1+Toimenpiteet!$C$34),1)*(1+X$30)*_xlfn.BINOM.INV(1,(1-(Satokasvi!$H$15*(1+X$44))),R72))</f>
        <v>2838.9123518229044</v>
      </c>
      <c r="BU72" s="35">
        <f ca="1">IF(Y$11="x",0,_xlfn.NORM.INV(S72,Satokasvi!$H$8,Satokasvi!$I$8)*IF(COUNTIF($H$12:Y$12,"x")&gt;0,(1+$C$6),1)*IF(COUNTIF($H$13:Y$13,"x")&gt;0,(1+$C$30),1)*IF(Y$8="x",(1+Toimenpiteet!$C$7),1)*IF(Y$9="x",(1+Toimenpiteet!$C$34),1)*(1+Y$30)*_xlfn.BINOM.INV(1,(1-(Satokasvi!$H$15*(1+Y$44))),S72))</f>
        <v>3440.4654710226901</v>
      </c>
      <c r="BV72" s="35">
        <f ca="1">IF(Z$11="x",0,_xlfn.NORM.INV(T72,Satokasvi!$H$8,Satokasvi!$I$8)*IF(COUNTIF($H$12:Z$12,"x")&gt;0,(1+$C$6),1)*IF(COUNTIF($H$13:Z$13,"x")&gt;0,(1+$C$30),1)*IF(Z$8="x",(1+Toimenpiteet!$C$7),1)*IF(Z$9="x",(1+Toimenpiteet!$C$34),1)*(1+Z$30)*_xlfn.BINOM.INV(1,(1-(Satokasvi!$H$15*(1+Z$44))),T72))</f>
        <v>2951.0842509098816</v>
      </c>
      <c r="BW72" s="35">
        <f ca="1">IF(AA$11="x",0,_xlfn.NORM.INV(U72,Satokasvi!$H$8,Satokasvi!$I$8)*IF(COUNTIF($H$12:AA$12,"x")&gt;0,(1+$C$6),1)*IF(COUNTIF($H$13:AA$13,"x")&gt;0,(1+$C$30),1)*IF(AA$8="x",(1+Toimenpiteet!$C$7),1)*IF(AA$9="x",(1+Toimenpiteet!$C$34),1)*(1+AA$30)*_xlfn.BINOM.INV(1,(1-(Satokasvi!$H$15*(1+AA$44))),U72))</f>
        <v>2752.2892025812648</v>
      </c>
      <c r="BX72" s="35">
        <f ca="1">IF(AB$11="x",0,_xlfn.NORM.INV(V72,Satokasvi!$H$8,Satokasvi!$I$8)*IF(COUNTIF($H$12:AB$12,"x")&gt;0,(1+$C$6),1)*IF(COUNTIF($H$13:AB$13,"x")&gt;0,(1+$C$30),1)*IF(AB$8="x",(1+Toimenpiteet!$C$7),1)*IF(AB$9="x",(1+Toimenpiteet!$C$34),1)*(1+AB$30)*_xlfn.BINOM.INV(1,(1-(Satokasvi!$H$15*(1+AB$44))),V72))</f>
        <v>3085.1220529298525</v>
      </c>
      <c r="BY72" s="35">
        <f ca="1">IF(AC$11="x",0,_xlfn.NORM.INV(W72,Satokasvi!$H$8,Satokasvi!$I$8)*IF(COUNTIF($H$12:AC$12,"x")&gt;0,(1+$C$6),1)*IF(COUNTIF($H$13:AC$13,"x")&gt;0,(1+$C$30),1)*IF(AC$8="x",(1+Toimenpiteet!$C$7),1)*IF(AC$9="x",(1+Toimenpiteet!$C$34),1)*(1+AC$30)*_xlfn.BINOM.INV(1,(1-(Satokasvi!$H$15*(1+AC$44))),W72))</f>
        <v>3008.3499214005956</v>
      </c>
      <c r="BZ72" s="35">
        <f ca="1">IF(AD$11="x",0,_xlfn.NORM.INV(X72,Satokasvi!$H$8,Satokasvi!$I$8)*IF(COUNTIF($H$12:AD$12,"x")&gt;0,(1+$C$6),1)*IF(COUNTIF($H$13:AD$13,"x")&gt;0,(1+$C$30),1)*IF(AD$8="x",(1+Toimenpiteet!$C$7),1)*IF(AD$9="x",(1+Toimenpiteet!$C$34),1)*(1+AD$30)*_xlfn.BINOM.INV(1,(1-(Satokasvi!$H$15*(1+AD$44))),X72))</f>
        <v>3192.5941391448837</v>
      </c>
      <c r="CA72" s="35">
        <f ca="1">IF(AE$11="x",0,_xlfn.NORM.INV(Y72,Satokasvi!$H$8,Satokasvi!$I$8)*IF(COUNTIF($H$12:AE$12,"x")&gt;0,(1+$C$6),1)*IF(COUNTIF($H$13:AE$13,"x")&gt;0,(1+$C$30),1)*IF(AE$8="x",(1+Toimenpiteet!$C$7),1)*IF(AE$9="x",(1+Toimenpiteet!$C$34),1)*(1+AE$30)*_xlfn.BINOM.INV(1,(1-(Satokasvi!$H$15*(1+AE$44))),Y72))</f>
        <v>3330.6565830009722</v>
      </c>
      <c r="CB72" s="35">
        <f ca="1">IF(AF$11="x",0,_xlfn.NORM.INV(Z72,Satokasvi!$H$8,Satokasvi!$I$8)*IF(COUNTIF($H$12:AF$12,"x")&gt;0,(1+$C$6),1)*IF(COUNTIF($H$13:AF$13,"x")&gt;0,(1+$C$30),1)*IF(AF$8="x",(1+Toimenpiteet!$C$7),1)*IF(AF$9="x",(1+Toimenpiteet!$C$34),1)*(1+AF$30)*_xlfn.BINOM.INV(1,(1-(Satokasvi!$H$15*(1+AF$44))),Z72))</f>
        <v>3110.2681162886588</v>
      </c>
      <c r="CD72" s="37">
        <f ca="1">_xlfn.NORM.INV(RAND(),Satokasvi!$H$13,Satokasvi!$I$13)</f>
        <v>265.03670911799793</v>
      </c>
      <c r="CE72" s="37">
        <f ca="1">_xlfn.NORM.INV(RAND(),Satokasvi!$H$13,Satokasvi!$I$13)</f>
        <v>227.36539763873193</v>
      </c>
      <c r="CF72" s="37">
        <f ca="1">_xlfn.NORM.INV(RAND(),Satokasvi!$H$13,Satokasvi!$I$13)</f>
        <v>217.66751619110568</v>
      </c>
      <c r="CG72" s="37">
        <f ca="1">_xlfn.NORM.INV(RAND(),Satokasvi!$H$13,Satokasvi!$I$13)</f>
        <v>210.49254964502518</v>
      </c>
      <c r="CH72" s="37">
        <f ca="1">_xlfn.NORM.INV(RAND(),Satokasvi!$H$13,Satokasvi!$I$13)</f>
        <v>330.78251951981395</v>
      </c>
      <c r="CI72" s="37">
        <f ca="1">_xlfn.NORM.INV(RAND(),Satokasvi!$H$13,Satokasvi!$I$13)</f>
        <v>174.27323185032938</v>
      </c>
      <c r="CJ72" s="37">
        <f ca="1">_xlfn.NORM.INV(RAND(),Satokasvi!$H$13,Satokasvi!$I$13)</f>
        <v>241.57834323484815</v>
      </c>
      <c r="CK72" s="37">
        <f ca="1">_xlfn.NORM.INV(RAND(),Satokasvi!$H$13,Satokasvi!$I$13)</f>
        <v>219.32441004088653</v>
      </c>
      <c r="CL72" s="37">
        <f ca="1">_xlfn.NORM.INV(RAND(),Satokasvi!$H$13,Satokasvi!$I$13)</f>
        <v>211.66839627444205</v>
      </c>
      <c r="CM72" s="37">
        <f ca="1">_xlfn.NORM.INV(RAND(),Satokasvi!$H$13,Satokasvi!$I$13)</f>
        <v>219.06307960608791</v>
      </c>
      <c r="CN72" s="37">
        <f ca="1">_xlfn.NORM.INV(RAND(),Satokasvi!$H$13,Satokasvi!$I$13)</f>
        <v>212.34161075390955</v>
      </c>
      <c r="CO72" s="37">
        <f ca="1">_xlfn.NORM.INV(RAND(),Satokasvi!$H$13,Satokasvi!$I$13)</f>
        <v>197.14413178119364</v>
      </c>
      <c r="CP72" s="37">
        <f ca="1">_xlfn.NORM.INV(RAND(),Satokasvi!$H$13,Satokasvi!$I$13)</f>
        <v>285.45266389692227</v>
      </c>
      <c r="CQ72" s="37">
        <f ca="1">_xlfn.NORM.INV(RAND(),Satokasvi!$H$13,Satokasvi!$I$13)</f>
        <v>241.73168809293446</v>
      </c>
      <c r="CR72" s="37">
        <f ca="1">_xlfn.NORM.INV(RAND(),Satokasvi!$H$13,Satokasvi!$I$13)</f>
        <v>224.15613496028669</v>
      </c>
      <c r="CS72" s="37">
        <f ca="1">_xlfn.NORM.INV(RAND(),Satokasvi!$H$13,Satokasvi!$I$13)</f>
        <v>304.76032824834385</v>
      </c>
      <c r="CT72" s="37">
        <f ca="1">_xlfn.NORM.INV(RAND(),Satokasvi!$H$13,Satokasvi!$I$13)</f>
        <v>237.17053938744471</v>
      </c>
      <c r="CU72" s="37">
        <f ca="1">_xlfn.NORM.INV(RAND(),Satokasvi!$H$13,Satokasvi!$I$13)</f>
        <v>174.27048749567436</v>
      </c>
      <c r="CV72" s="37">
        <f ca="1">_xlfn.NORM.INV(RAND(),Satokasvi!$H$13,Satokasvi!$I$13)</f>
        <v>155.52326992226779</v>
      </c>
      <c r="CW72" s="37">
        <f ca="1">_xlfn.NORM.INV(RAND(),Satokasvi!$H$13,Satokasvi!$I$13)</f>
        <v>177.9225136601456</v>
      </c>
      <c r="CX72" s="37">
        <f ca="1">_xlfn.NORM.INV(RAND(),Satokasvi!$H$13,Satokasvi!$I$13)</f>
        <v>131.66060057874867</v>
      </c>
      <c r="CY72" s="37">
        <f ca="1">_xlfn.NORM.INV(RAND(),Satokasvi!$H$13,Satokasvi!$I$13)</f>
        <v>297.17624461344951</v>
      </c>
      <c r="CZ72" s="37">
        <f ca="1">_xlfn.NORM.INV(RAND(),Satokasvi!$H$13,Satokasvi!$I$13)</f>
        <v>258.76563379225951</v>
      </c>
      <c r="DA72" s="37">
        <f ca="1">_xlfn.NORM.INV(RAND(),Satokasvi!$H$13,Satokasvi!$I$13)</f>
        <v>247.56742616181941</v>
      </c>
      <c r="DB72" s="37">
        <f ca="1">_xlfn.NORM.INV(RAND(),Satokasvi!$H$13,Satokasvi!$I$13)</f>
        <v>230.5375340788521</v>
      </c>
      <c r="DD72" s="37">
        <f ca="1">IF(H$11="x",Toimenpiteet!$E$115,AC72*CD72/1000+(Satokasvi!$E$28-Satokasvi!$E$7)+IF(H$8="x",Toimenpiteet!$E$29,0)+IF(H$9="x",Toimenpiteet!$E$60,0)+IF(H$10="x",Toimenpiteet!$E$88,0))/(1+$H$15)^DD$59</f>
        <v>403.19765176292333</v>
      </c>
      <c r="DE72" s="37">
        <f ca="1">IF(I$11="x",Toimenpiteet!$E$115,AD72*CE72/1000+(Satokasvi!$E$28-Satokasvi!$E$7)+IF(I$8="x",Toimenpiteet!$E$29,0)+IF(I$9="x",Toimenpiteet!$E$60,0)+IF(I$10="x",Toimenpiteet!$E$88,0))/(1+$H$15)^DE$59</f>
        <v>333.77638856948903</v>
      </c>
      <c r="DF72" s="37">
        <f ca="1">IF(J$11="x",Toimenpiteet!$E$115,AE72*CF72/1000+(Satokasvi!$E$28-Satokasvi!$E$7)+IF(J$8="x",Toimenpiteet!$E$29,0)+IF(J$9="x",Toimenpiteet!$E$60,0)+IF(J$10="x",Toimenpiteet!$E$88,0))/(1+$H$15)^DF$59</f>
        <v>262.81841678858603</v>
      </c>
      <c r="DG72" s="37">
        <f ca="1">IF(K$11="x",Toimenpiteet!$E$115,AF72*CG72/1000+(Satokasvi!$E$28-Satokasvi!$E$7)+IF(K$8="x",Toimenpiteet!$E$29,0)+IF(K$9="x",Toimenpiteet!$E$60,0)+IF(K$10="x",Toimenpiteet!$E$88,0))/(1+$H$15)^DG$59</f>
        <v>206.63262126661422</v>
      </c>
      <c r="DH72" s="37">
        <f ca="1">IF(L$11="x",Toimenpiteet!$E$115,AG72*CH72/1000+(Satokasvi!$E$28-Satokasvi!$E$7)+IF(L$8="x",Toimenpiteet!$E$29,0)+IF(L$9="x",Toimenpiteet!$E$60,0)+IF(L$10="x",Toimenpiteet!$E$88,0))/(1+$H$15)^DH$59</f>
        <v>451.14324304905489</v>
      </c>
      <c r="DI72" s="37">
        <f ca="1">IF(M$11="x",Toimenpiteet!$E$115,AH72*CI72/1000+(Satokasvi!$E$28-Satokasvi!$E$7)+IF(M$8="x",Toimenpiteet!$E$29,0)+IF(M$9="x",Toimenpiteet!$E$60,0)+IF(M$10="x",Toimenpiteet!$E$88,0))/(1+$H$15)^DI$59</f>
        <v>125.17664897638936</v>
      </c>
      <c r="DJ72" s="37">
        <f ca="1">IF(N$11="x",Toimenpiteet!$E$115,AI72*CJ72/1000+(Satokasvi!$E$28-Satokasvi!$E$7)+IF(N$8="x",Toimenpiteet!$E$29,0)+IF(N$9="x",Toimenpiteet!$E$60,0)+IF(N$10="x",Toimenpiteet!$E$88,0))/(1+$H$15)^DJ$59</f>
        <v>-215.46925050598875</v>
      </c>
      <c r="DK72" s="37">
        <f ca="1">IF(O$11="x",Toimenpiteet!$E$115,AJ72*CK72/1000+(Satokasvi!$E$28-Satokasvi!$E$7)+IF(O$8="x",Toimenpiteet!$E$29,0)+IF(O$9="x",Toimenpiteet!$E$60,0)+IF(O$10="x",Toimenpiteet!$E$88,0))/(1+$H$15)^DK$59</f>
        <v>210.79693446620084</v>
      </c>
      <c r="DL72" s="37">
        <f ca="1">IF(P$11="x",Toimenpiteet!$E$115,AK72*CL72/1000+(Satokasvi!$E$28-Satokasvi!$E$7)+IF(P$8="x",Toimenpiteet!$E$29,0)+IF(P$9="x",Toimenpiteet!$E$60,0)+IF(P$10="x",Toimenpiteet!$E$88,0))/(1+$H$15)^DL$59</f>
        <v>-203.10043407106113</v>
      </c>
      <c r="DM72" s="37">
        <f ca="1">IF(Q$11="x",Toimenpiteet!$E$115,AL72*CM72/1000+(Satokasvi!$E$28-Satokasvi!$E$7)+IF(Q$8="x",Toimenpiteet!$E$29,0)+IF(Q$9="x",Toimenpiteet!$E$60,0)+IF(Q$10="x",Toimenpiteet!$E$88,0))/(1+$H$15)^DM$59</f>
        <v>-197.18488744763218</v>
      </c>
      <c r="DN72" s="37">
        <f ca="1">IF(R$11="x",Toimenpiteet!$E$115,AM72*CN72/1000+(Satokasvi!$E$28-Satokasvi!$E$7)+IF(R$8="x",Toimenpiteet!$E$29,0)+IF(R$9="x",Toimenpiteet!$E$60,0)+IF(R$10="x",Toimenpiteet!$E$88,0))/(1+$H$15)^DN$59</f>
        <v>191.19551519046584</v>
      </c>
      <c r="DO72" s="37">
        <f ca="1">IF(S$11="x",Toimenpiteet!$E$115,AN72*CO72/1000+(Satokasvi!$E$28-Satokasvi!$E$7)+IF(S$8="x",Toimenpiteet!$E$29,0)+IF(S$9="x",Toimenpiteet!$E$60,0)+IF(S$10="x",Toimenpiteet!$E$88,0))/(1+$H$15)^DO$59</f>
        <v>-185.86566825113789</v>
      </c>
      <c r="DP72" s="37">
        <f ca="1">IF(T$11="x",Toimenpiteet!$E$115,AO72*CP72/1000+(Satokasvi!$E$28-Satokasvi!$E$7)+IF(T$8="x",Toimenpiteet!$E$29,0)+IF(T$9="x",Toimenpiteet!$E$60,0)+IF(T$10="x",Toimenpiteet!$E$88,0))/(1+$H$15)^DP$59</f>
        <v>-180.45210509819213</v>
      </c>
      <c r="DQ72" s="37">
        <f ca="1">IF(U$11="x",Toimenpiteet!$E$115,AP72*CQ72/1000+(Satokasvi!$E$28-Satokasvi!$E$7)+IF(U$8="x",Toimenpiteet!$E$29,0)+IF(U$9="x",Toimenpiteet!$E$60,0)+IF(U$10="x",Toimenpiteet!$E$88,0))/(1+$H$15)^DQ$59</f>
        <v>213.99984553063578</v>
      </c>
      <c r="DR72" s="37">
        <f ca="1">IF(V$11="x",Toimenpiteet!$E$115,AQ72*CR72/1000+(Satokasvi!$E$28-Satokasvi!$E$7)+IF(V$8="x",Toimenpiteet!$E$29,0)+IF(V$9="x",Toimenpiteet!$E$60,0)+IF(V$10="x",Toimenpiteet!$E$88,0))/(1+$H$15)^DR$59</f>
        <v>191.58396820967812</v>
      </c>
      <c r="DS72" s="37">
        <f ca="1">IF(W$11="x",Toimenpiteet!$E$115,AR72*CS72/1000+(Satokasvi!$E$28-Satokasvi!$E$7)+IF(W$8="x",Toimenpiteet!$E$29,0)+IF(W$9="x",Toimenpiteet!$E$60,0)+IF(W$10="x",Toimenpiteet!$E$88,0))/(1+$H$15)^DS$59</f>
        <v>348.50888175863753</v>
      </c>
      <c r="DT72" s="37">
        <f ca="1">IF(X$11="x",Toimenpiteet!$E$115,AS72*CT72/1000+(Satokasvi!$E$28-Satokasvi!$E$7)+IF(X$8="x",Toimenpiteet!$E$29,0)+IF(X$9="x",Toimenpiteet!$E$60,0)+IF(X$10="x",Toimenpiteet!$E$88,0))/(1+$H$15)^DT$59</f>
        <v>179.13849952963085</v>
      </c>
      <c r="DU72" s="37">
        <f ca="1">IF(Y$11="x",Toimenpiteet!$E$115,AT72*CU72/1000+(Satokasvi!$E$28-Satokasvi!$E$7)+IF(Y$8="x",Toimenpiteet!$E$29,0)+IF(Y$9="x",Toimenpiteet!$E$60,0)+IF(Y$10="x",Toimenpiteet!$E$88,0))/(1+$H$15)^DU$59</f>
        <v>137.82803039261501</v>
      </c>
      <c r="DV72" s="37">
        <f ca="1">IF(Z$11="x",Toimenpiteet!$E$115,AU72*CV72/1000+(Satokasvi!$E$28-Satokasvi!$E$7)+IF(Z$8="x",Toimenpiteet!$E$29,0)+IF(Z$9="x",Toimenpiteet!$E$60,0)+IF(Z$10="x",Toimenpiteet!$E$88,0))/(1+$H$15)^DV$59</f>
        <v>66.990678603706826</v>
      </c>
      <c r="DW72" s="37">
        <f ca="1">IF(AA$11="x",Toimenpiteet!$E$115,AV72*CW72/1000+(Satokasvi!$E$28-Satokasvi!$E$7)+IF(AA$8="x",Toimenpiteet!$E$29,0)+IF(AA$9="x",Toimenpiteet!$E$60,0)+IF(AA$10="x",Toimenpiteet!$E$88,0))/(1+$H$15)^DW$59</f>
        <v>-146.72407485937876</v>
      </c>
      <c r="DX72" s="37">
        <f ca="1">IF(AB$11="x",Toimenpiteet!$E$115,AW72*CX72/1000+(Satokasvi!$E$28-Satokasvi!$E$7)+IF(AB$8="x",Toimenpiteet!$E$29,0)+IF(AB$9="x",Toimenpiteet!$E$60,0)+IF(AB$10="x",Toimenpiteet!$E$88,0))/(1+$H$15)^DX$59</f>
        <v>39.50495425501628</v>
      </c>
      <c r="DY72" s="37">
        <f ca="1">IF(AC$11="x",Toimenpiteet!$E$115,AX72*CY72/1000+(Satokasvi!$E$28-Satokasvi!$E$7)+IF(AC$8="x",Toimenpiteet!$E$29,0)+IF(AC$9="x",Toimenpiteet!$E$60,0)+IF(AC$10="x",Toimenpiteet!$E$88,0))/(1+$H$15)^DY$59</f>
        <v>250.51280699035183</v>
      </c>
      <c r="DZ72" s="37">
        <f ca="1">IF(AD$11="x",Toimenpiteet!$E$115,AY72*CZ72/1000+(Satokasvi!$E$28-Satokasvi!$E$7)+IF(AD$8="x",Toimenpiteet!$E$29,0)+IF(AD$9="x",Toimenpiteet!$E$60,0)+IF(AD$10="x",Toimenpiteet!$E$88,0))/(1+$H$15)^DZ$59</f>
        <v>214.55593787948325</v>
      </c>
      <c r="EA72" s="37">
        <f ca="1">IF(AE$11="x",Toimenpiteet!$E$115,AZ72*DA72/1000+(Satokasvi!$E$28-Satokasvi!$E$7)+IF(AE$8="x",Toimenpiteet!$E$29,0)+IF(AE$9="x",Toimenpiteet!$E$60,0)+IF(AE$10="x",Toimenpiteet!$E$88,0))/(1+$H$15)^EA$59</f>
        <v>207.66247963520232</v>
      </c>
      <c r="EB72" s="37">
        <f ca="1">IF(AF$11="x",Toimenpiteet!$E$115,BA72*DB72/1000+(Satokasvi!$E$28-Satokasvi!$E$7)+IF(AF$8="x",Toimenpiteet!$E$29,0)+IF(AF$9="x",Toimenpiteet!$E$60,0)+IF(AF$10="x",Toimenpiteet!$E$88,0))/(1+$H$15)^EB$59</f>
        <v>158.81720159277029</v>
      </c>
      <c r="ED72" s="37">
        <f ca="1">IF(H$11="x",Toimenpiteet!$E$115,BD72*CD72/1000+(Satokasvi!$E$28-Satokasvi!$E$7)+IF(H$8="x",Toimenpiteet!$E$29,0)+IF(H$9="x",Toimenpiteet!$E$60,0)+IF(H$10="x",Toimenpiteet!$E$88,0))/(1+$H$15)^ED$59</f>
        <v>535.29349279511962</v>
      </c>
      <c r="EE72" s="37">
        <f ca="1">IF(I$11="x",Toimenpiteet!$E$115,BE72*CE72/1000+(Satokasvi!$E$28-Satokasvi!$E$7)+IF(I$8="x",Toimenpiteet!$E$29,0)+IF(I$9="x",Toimenpiteet!$E$60,0)+IF(I$10="x",Toimenpiteet!$E$88,0))/(1+$H$15)^EE$59</f>
        <v>450.48924946747587</v>
      </c>
      <c r="EF72" s="37">
        <f ca="1">IF(J$11="x",Toimenpiteet!$E$115,BF72*CF72/1000+(Satokasvi!$E$28-Satokasvi!$E$7)+IF(J$8="x",Toimenpiteet!$E$29,0)+IF(J$9="x",Toimenpiteet!$E$60,0)+IF(J$10="x",Toimenpiteet!$E$88,0))/(1+$H$15)^EF$59</f>
        <v>363.8846080920207</v>
      </c>
      <c r="EG72" s="37">
        <f ca="1">IF(K$11="x",Toimenpiteet!$E$115,BG72*CG72/1000+(Satokasvi!$E$28-Satokasvi!$E$7)+IF(K$8="x",Toimenpiteet!$E$29,0)+IF(K$9="x",Toimenpiteet!$E$60,0)+IF(K$10="x",Toimenpiteet!$E$88,0))/(1+$H$15)^EG$59</f>
        <v>295.04895905946859</v>
      </c>
      <c r="EH72" s="37">
        <f ca="1">IF(L$11="x",Toimenpiteet!$E$115,BH72*CH72/1000+(Satokasvi!$E$28-Satokasvi!$E$7)+IF(L$8="x",Toimenpiteet!$E$29,0)+IF(L$9="x",Toimenpiteet!$E$60,0)+IF(L$10="x",Toimenpiteet!$E$88,0))/(1+$H$15)^EH$59</f>
        <v>587.09015723122661</v>
      </c>
      <c r="EI72" s="37">
        <f ca="1">IF(M$11="x",Toimenpiteet!$E$115,BI72*CI72/1000+(Satokasvi!$E$28-Satokasvi!$E$7)+IF(M$8="x",Toimenpiteet!$E$29,0)+IF(M$9="x",Toimenpiteet!$E$60,0)+IF(M$10="x",Toimenpiteet!$E$88,0))/(1+$H$15)^EI$59</f>
        <v>194.59864437590088</v>
      </c>
      <c r="EJ72" s="37">
        <f ca="1">IF(N$11="x",Toimenpiteet!$E$115,BJ72*CJ72/1000+(Satokasvi!$E$28-Satokasvi!$E$7)+IF(N$8="x",Toimenpiteet!$E$29,0)+IF(N$9="x",Toimenpiteet!$E$60,0)+IF(N$10="x",Toimenpiteet!$E$88,0))/(1+$H$15)^EJ$59</f>
        <v>290.057984777115</v>
      </c>
      <c r="EK72" s="37">
        <f ca="1">IF(O$11="x",Toimenpiteet!$E$115,BK72*CK72/1000+(Satokasvi!$E$28-Satokasvi!$E$7)+IF(O$8="x",Toimenpiteet!$E$29,0)+IF(O$9="x",Toimenpiteet!$E$60,0)+IF(O$10="x",Toimenpiteet!$E$88,0))/(1+$H$15)^EK$59</f>
        <v>294.79501077807959</v>
      </c>
      <c r="EL72" s="37">
        <f ca="1">IF(P$11="x",Toimenpiteet!$E$115,BL72*CL72/1000+(Satokasvi!$E$28-Satokasvi!$E$7)+IF(P$8="x",Toimenpiteet!$E$29,0)+IF(P$9="x",Toimenpiteet!$E$60,0)+IF(P$10="x",Toimenpiteet!$E$88,0))/(1+$H$15)^EL$59</f>
        <v>229.62914851472553</v>
      </c>
      <c r="EM72" s="37">
        <f ca="1">IF(Q$11="x",Toimenpiteet!$E$115,BM72*CM72/1000+(Satokasvi!$E$28-Satokasvi!$E$7)+IF(Q$8="x",Toimenpiteet!$E$29,0)+IF(Q$9="x",Toimenpiteet!$E$60,0)+IF(Q$10="x",Toimenpiteet!$E$88,0))/(1+$H$15)^EM$59</f>
        <v>250.5266580835729</v>
      </c>
      <c r="EN72" s="37">
        <f ca="1">IF(R$11="x",Toimenpiteet!$E$115,BN72*CN72/1000+(Satokasvi!$E$28-Satokasvi!$E$7)+IF(R$8="x",Toimenpiteet!$E$29,0)+IF(R$9="x",Toimenpiteet!$E$60,0)+IF(R$10="x",Toimenpiteet!$E$88,0))/(1+$H$15)^EN$59</f>
        <v>267.72294588829322</v>
      </c>
      <c r="EO72" s="37">
        <f ca="1">IF(S$11="x",Toimenpiteet!$E$115,BO72*CO72/1000+(Satokasvi!$E$28-Satokasvi!$E$7)+IF(S$8="x",Toimenpiteet!$E$29,0)+IF(S$9="x",Toimenpiteet!$E$60,0)+IF(S$10="x",Toimenpiteet!$E$88,0))/(1+$H$15)^EO$59</f>
        <v>185.32792999792247</v>
      </c>
      <c r="EP72" s="37">
        <f ca="1">IF(T$11="x",Toimenpiteet!$E$115,BP72*CP72/1000+(Satokasvi!$E$28-Satokasvi!$E$7)+IF(T$8="x",Toimenpiteet!$E$29,0)+IF(T$9="x",Toimenpiteet!$E$60,0)+IF(T$10="x",Toimenpiteet!$E$88,0))/(1+$H$15)^EP$59</f>
        <v>344.01796024145523</v>
      </c>
      <c r="EQ72" s="37">
        <f ca="1">IF(U$11="x",Toimenpiteet!$E$115,BQ72*CQ72/1000+(Satokasvi!$E$28-Satokasvi!$E$7)+IF(U$8="x",Toimenpiteet!$E$29,0)+IF(U$9="x",Toimenpiteet!$E$60,0)+IF(U$10="x",Toimenpiteet!$E$88,0))/(1+$H$15)^EQ$59</f>
        <v>291.83905834514974</v>
      </c>
      <c r="ER72" s="37">
        <f ca="1">IF(V$11="x",Toimenpiteet!$E$115,BR72*CR72/1000+(Satokasvi!$E$28-Satokasvi!$E$7)+IF(V$8="x",Toimenpiteet!$E$29,0)+IF(V$9="x",Toimenpiteet!$E$60,0)+IF(V$10="x",Toimenpiteet!$E$88,0))/(1+$H$15)^ER$59</f>
        <v>263.91944506363978</v>
      </c>
      <c r="ES72" s="37">
        <f ca="1">IF(W$11="x",Toimenpiteet!$E$115,BS72*CS72/1000+(Satokasvi!$E$28-Satokasvi!$E$7)+IF(W$8="x",Toimenpiteet!$E$29,0)+IF(W$9="x",Toimenpiteet!$E$60,0)+IF(W$10="x",Toimenpiteet!$E$88,0))/(1+$H$15)^ES$59</f>
        <v>451.2385058890311</v>
      </c>
      <c r="ET72" s="37">
        <f ca="1">IF(X$11="x",Toimenpiteet!$E$115,BT72*CT72/1000+(Satokasvi!$E$28-Satokasvi!$E$7)+IF(X$8="x",Toimenpiteet!$E$29,0)+IF(X$9="x",Toimenpiteet!$E$60,0)+IF(X$10="x",Toimenpiteet!$E$88,0))/(1+$H$15)^ET$59</f>
        <v>247.03207106532989</v>
      </c>
      <c r="EU72" s="37">
        <f ca="1">IF(Y$11="x",Toimenpiteet!$E$115,BU72*CU72/1000+(Satokasvi!$E$28-Satokasvi!$E$7)+IF(Y$8="x",Toimenpiteet!$E$29,0)+IF(Y$9="x",Toimenpiteet!$E$60,0)+IF(Y$10="x",Toimenpiteet!$E$88,0))/(1+$H$15)^EU$59</f>
        <v>196.52555067480094</v>
      </c>
      <c r="EV72" s="37">
        <f ca="1">IF(Z$11="x",Toimenpiteet!$E$115,BV72*CV72/1000+(Satokasvi!$E$28-Satokasvi!$E$7)+IF(Z$8="x",Toimenpiteet!$E$29,0)+IF(Z$9="x",Toimenpiteet!$E$60,0)+IF(Z$10="x",Toimenpiteet!$E$88,0))/(1+$H$15)^EV$59</f>
        <v>110.61397374548017</v>
      </c>
      <c r="EW72" s="37">
        <f ca="1">IF(AA$11="x",Toimenpiteet!$E$115,BW72*CW72/1000+(Satokasvi!$E$28-Satokasvi!$E$7)+IF(AA$8="x",Toimenpiteet!$E$29,0)+IF(AA$9="x",Toimenpiteet!$E$60,0)+IF(AA$10="x",Toimenpiteet!$E$88,0))/(1+$H$15)^EW$59</f>
        <v>124.40773797858793</v>
      </c>
      <c r="EX72" s="37">
        <f ca="1">IF(AB$11="x",Toimenpiteet!$E$115,BX72*CX72/1000+(Satokasvi!$E$28-Satokasvi!$E$7)+IF(AB$8="x",Toimenpiteet!$E$29,0)+IF(AB$9="x",Toimenpiteet!$E$60,0)+IF(AB$10="x",Toimenpiteet!$E$88,0))/(1+$H$15)^EX$59</f>
        <v>75.896056729199856</v>
      </c>
      <c r="EY72" s="37">
        <f ca="1">IF(AC$11="x",Toimenpiteet!$E$115,BY72*CY72/1000+(Satokasvi!$E$28-Satokasvi!$E$7)+IF(AC$8="x",Toimenpiteet!$E$29,0)+IF(AC$9="x",Toimenpiteet!$E$60,0)+IF(AC$10="x",Toimenpiteet!$E$88,0))/(1+$H$15)^EY$59</f>
        <v>328.27567093519923</v>
      </c>
      <c r="EZ72" s="37">
        <f ca="1">IF(AD$11="x",Toimenpiteet!$E$115,BZ72*CZ72/1000+(Satokasvi!$E$28-Satokasvi!$E$7)+IF(AD$8="x",Toimenpiteet!$E$29,0)+IF(AD$9="x",Toimenpiteet!$E$60,0)+IF(AD$10="x",Toimenpiteet!$E$88,0))/(1+$H$15)^EZ$59</f>
        <v>284.32178812215375</v>
      </c>
      <c r="FA72" s="37">
        <f ca="1">IF(AE$11="x",Toimenpiteet!$E$115,CA72*DA72/1000+(Satokasvi!$E$28-Satokasvi!$E$7)+IF(AE$8="x",Toimenpiteet!$E$29,0)+IF(AE$9="x",Toimenpiteet!$E$60,0)+IF(AE$10="x",Toimenpiteet!$E$88,0))/(1+$H$15)^FA$59</f>
        <v>275.26746358823675</v>
      </c>
      <c r="FB72" s="37">
        <f ca="1">IF(AF$11="x",Toimenpiteet!$E$115,CB72*DB72/1000+(Satokasvi!$E$28-Satokasvi!$E$7)+IF(AF$8="x",Toimenpiteet!$E$29,0)+IF(AF$9="x",Toimenpiteet!$E$60,0)+IF(AF$10="x",Toimenpiteet!$E$88,0))/(1+$H$15)^FB$59</f>
        <v>215.89373708219233</v>
      </c>
      <c r="FD72" s="37">
        <f t="shared" ca="1" si="15"/>
        <v>403.19765176292333</v>
      </c>
      <c r="FE72" s="37">
        <f t="shared" ca="1" si="18"/>
        <v>736.97404033241241</v>
      </c>
      <c r="FF72" s="37">
        <f t="shared" ca="1" si="18"/>
        <v>999.79245712099851</v>
      </c>
      <c r="FG72" s="37">
        <f t="shared" ca="1" si="18"/>
        <v>1206.4250783876128</v>
      </c>
      <c r="FH72" s="37">
        <f t="shared" ca="1" si="19"/>
        <v>1657.5683214366677</v>
      </c>
      <c r="FI72" s="37">
        <f t="shared" ca="1" si="19"/>
        <v>1782.744970413057</v>
      </c>
      <c r="FJ72" s="37">
        <f t="shared" ca="1" si="19"/>
        <v>1567.2757199070682</v>
      </c>
      <c r="FK72" s="37">
        <f t="shared" ca="1" si="19"/>
        <v>1778.072654373269</v>
      </c>
      <c r="FL72" s="37">
        <f t="shared" ca="1" si="19"/>
        <v>1574.9722203022079</v>
      </c>
      <c r="FM72" s="37">
        <f t="shared" ca="1" si="19"/>
        <v>1377.7873328545757</v>
      </c>
      <c r="FN72" s="37">
        <f t="shared" ca="1" si="19"/>
        <v>1568.9828480450415</v>
      </c>
      <c r="FO72" s="37">
        <f t="shared" ca="1" si="19"/>
        <v>1383.1171797939037</v>
      </c>
      <c r="FP72" s="37">
        <f t="shared" ca="1" si="19"/>
        <v>1202.6650746957116</v>
      </c>
      <c r="FQ72" s="37">
        <f t="shared" ca="1" si="19"/>
        <v>1416.6649202263475</v>
      </c>
      <c r="FR72" s="37">
        <f t="shared" ca="1" si="19"/>
        <v>1608.2488884360255</v>
      </c>
      <c r="FS72" s="37">
        <f t="shared" ca="1" si="19"/>
        <v>1956.757770194663</v>
      </c>
      <c r="FT72" s="37">
        <f t="shared" ca="1" si="19"/>
        <v>2135.8962697242937</v>
      </c>
      <c r="FU72" s="37">
        <f t="shared" ca="1" si="19"/>
        <v>2273.7243001169086</v>
      </c>
      <c r="FV72" s="37">
        <f t="shared" ca="1" si="19"/>
        <v>2340.7149787206154</v>
      </c>
      <c r="FW72" s="37">
        <f t="shared" ca="1" si="19"/>
        <v>2193.9909038612368</v>
      </c>
      <c r="FX72" s="37">
        <f t="shared" ca="1" si="20"/>
        <v>2233.4958581162532</v>
      </c>
      <c r="FY72" s="37">
        <f t="shared" ca="1" si="20"/>
        <v>2484.0086651066049</v>
      </c>
      <c r="FZ72" s="37">
        <f t="shared" ca="1" si="20"/>
        <v>2698.5646029860882</v>
      </c>
      <c r="GA72" s="37">
        <f t="shared" ca="1" si="20"/>
        <v>2906.2270826212907</v>
      </c>
      <c r="GB72" s="37">
        <f t="shared" ca="1" si="20"/>
        <v>3065.044284214061</v>
      </c>
      <c r="GC72" s="37"/>
      <c r="GD72" s="37">
        <f t="shared" ca="1" si="16"/>
        <v>535.29349279511962</v>
      </c>
      <c r="GE72" s="37">
        <f t="shared" ca="1" si="17"/>
        <v>985.78274226259555</v>
      </c>
      <c r="GF72" s="37">
        <f t="shared" ca="1" si="11"/>
        <v>1349.6673503546162</v>
      </c>
      <c r="GG72" s="37">
        <f t="shared" ca="1" si="11"/>
        <v>1644.7163094140849</v>
      </c>
      <c r="GH72" s="37">
        <f t="shared" ca="1" si="11"/>
        <v>2231.8064666453115</v>
      </c>
      <c r="GI72" s="37">
        <f t="shared" ca="1" si="11"/>
        <v>2426.4051110212122</v>
      </c>
      <c r="GJ72" s="37">
        <f t="shared" ca="1" si="11"/>
        <v>2716.4630957983272</v>
      </c>
      <c r="GK72" s="37">
        <f t="shared" ca="1" si="11"/>
        <v>3011.258106576407</v>
      </c>
      <c r="GL72" s="37">
        <f t="shared" ca="1" si="11"/>
        <v>3240.8872550911324</v>
      </c>
      <c r="GM72" s="37">
        <f t="shared" ca="1" si="11"/>
        <v>3491.4139131747052</v>
      </c>
      <c r="GN72" s="37">
        <f t="shared" ca="1" si="11"/>
        <v>3759.1368590629982</v>
      </c>
      <c r="GO72" s="37">
        <f t="shared" ca="1" si="11"/>
        <v>3944.4647890609208</v>
      </c>
      <c r="GP72" s="37">
        <f t="shared" ca="1" si="11"/>
        <v>4288.4827493023759</v>
      </c>
      <c r="GQ72" s="37">
        <f t="shared" ca="1" si="11"/>
        <v>4580.3218076475259</v>
      </c>
      <c r="GR72" s="37">
        <f t="shared" ca="1" si="11"/>
        <v>4844.2412527111655</v>
      </c>
      <c r="GS72" s="37">
        <f t="shared" ca="1" si="11"/>
        <v>5295.4797586001969</v>
      </c>
      <c r="GT72" s="37">
        <f t="shared" ca="1" si="11"/>
        <v>5542.5118296655264</v>
      </c>
      <c r="GU72" s="37">
        <f t="shared" ca="1" si="11"/>
        <v>5739.0373803403272</v>
      </c>
      <c r="GV72" s="37">
        <f t="shared" ca="1" si="12"/>
        <v>5849.6513540858077</v>
      </c>
      <c r="GW72" s="37">
        <f t="shared" ca="1" si="12"/>
        <v>5974.0590920643954</v>
      </c>
      <c r="GX72" s="37">
        <f t="shared" ca="1" si="12"/>
        <v>6049.9551487935951</v>
      </c>
      <c r="GY72" s="37">
        <f t="shared" ca="1" si="12"/>
        <v>6378.2308197287939</v>
      </c>
      <c r="GZ72" s="37">
        <f t="shared" ca="1" si="12"/>
        <v>6662.5526078509474</v>
      </c>
      <c r="HA72" s="37">
        <f t="shared" ca="1" si="12"/>
        <v>6937.8200714391842</v>
      </c>
      <c r="HB72" s="37">
        <f t="shared" ca="1" si="12"/>
        <v>7153.7138085213764</v>
      </c>
      <c r="HC72" s="37"/>
      <c r="HD72" s="37">
        <f t="shared" si="13"/>
        <v>1500.1</v>
      </c>
      <c r="HE72" s="37">
        <f ca="1">SUM($GD72:GD72)-$HD72-SUM($FD72:FD72)</f>
        <v>-1368.0041589678035</v>
      </c>
      <c r="HF72" s="37">
        <f ca="1">SUM($GD72:GE72)-$HD72-SUM($FD72:FE72)</f>
        <v>-1119.1954570376206</v>
      </c>
      <c r="HG72" s="37">
        <f ca="1">SUM($GD72:GF72)-$HD72-SUM($FD72:FF72)</f>
        <v>-769.32056380400309</v>
      </c>
      <c r="HH72" s="37">
        <f ca="1">SUM($GD72:GG72)-$HD72-SUM($FD72:FG72)</f>
        <v>-331.02933277753073</v>
      </c>
      <c r="HI72" s="37">
        <f ca="1">SUM($GD72:GH72)-$HD72-SUM($FD72:FH72)</f>
        <v>243.20881243111216</v>
      </c>
      <c r="HJ72" s="37">
        <f ca="1">SUM($GD72:GI72)-$HD72-SUM($FD72:FI72)</f>
        <v>886.86895303926849</v>
      </c>
      <c r="HK72" s="37">
        <f ca="1">SUM($GD72:GJ72)-$HD72-SUM($FD72:FJ72)</f>
        <v>2036.0563289305283</v>
      </c>
      <c r="HL72" s="37">
        <f ca="1">SUM($GD72:GK72)-$HD72-SUM($FD72:FK72)</f>
        <v>3269.2417811336654</v>
      </c>
      <c r="HM72" s="37">
        <f ca="1">SUM($GD72:GL72)-$HD72-SUM($FD72:FL72)</f>
        <v>4935.1568159225917</v>
      </c>
      <c r="HN72" s="37">
        <f ca="1">SUM($GD72:GM72)-$HD72-SUM($FD72:FM72)</f>
        <v>7048.783396242723</v>
      </c>
      <c r="HO72" s="37">
        <f ca="1">SUM($GD72:GN72)-$HD72-SUM($FD72:FN72)</f>
        <v>9238.9374072606788</v>
      </c>
      <c r="HP72" s="37">
        <f ca="1">SUM($GD72:GO72)-$HD72-SUM($FD72:FO72)</f>
        <v>11800.285016527694</v>
      </c>
      <c r="HQ72" s="37">
        <f ca="1">SUM($GD72:GP72)-$HD72-SUM($FD72:FP72)</f>
        <v>14886.102691134354</v>
      </c>
      <c r="HR72" s="37">
        <f ca="1">SUM($GD72:GQ72)-$HD72-SUM($FD72:FQ72)</f>
        <v>18049.759578555531</v>
      </c>
      <c r="HS72" s="37">
        <f ca="1">SUM($GD72:GR72)-$HD72-SUM($FD72:FR72)</f>
        <v>21285.751942830673</v>
      </c>
      <c r="HT72" s="37">
        <f ca="1">SUM($GD72:GS72)-$HD72-SUM($FD72:FS72)</f>
        <v>24624.473931236207</v>
      </c>
      <c r="HU72" s="37">
        <f ca="1">SUM($GD72:GT72)-$HD72-SUM($FD72:FT72)</f>
        <v>28031.089491177441</v>
      </c>
      <c r="HV72" s="37">
        <f ca="1">SUM($GD72:GU72)-$HD72-SUM($FD72:FU72)</f>
        <v>31496.40257140086</v>
      </c>
      <c r="HW72" s="37">
        <f ca="1">SUM($GD72:GV72)-$HD72-SUM($FD72:FV72)</f>
        <v>35005.338946766053</v>
      </c>
      <c r="HX72" s="37">
        <f ca="1">SUM($GD72:GW72)-$HD72-SUM($FD72:FW72)</f>
        <v>38785.407134969202</v>
      </c>
      <c r="HY72" s="37">
        <f ca="1">SUM($GD72:GX72)-$HD72-SUM($FD72:FX72)</f>
        <v>42601.866425646549</v>
      </c>
      <c r="HZ72" s="37">
        <f ca="1">SUM($GD72:GY72)-$HD72-SUM($FD72:FY72)</f>
        <v>46496.088580268741</v>
      </c>
      <c r="IA72" s="37">
        <f ca="1">SUM($GD72:GZ72)-$HD72-SUM($FD72:FZ72)</f>
        <v>50460.076585133596</v>
      </c>
      <c r="IB72" s="37">
        <f ca="1">SUM($GD72:HA72)-$HD72-SUM($FD72:GA72)</f>
        <v>54491.669573951491</v>
      </c>
      <c r="IC72" s="37">
        <f ca="1">SUM($GD72:HB72)-$HD72-SUM($FD72:GB72)</f>
        <v>58580.33909825881</v>
      </c>
    </row>
    <row r="73" spans="2:237" x14ac:dyDescent="0.35">
      <c r="B73" s="37">
        <f t="shared" ca="1" si="14"/>
        <v>0.25653677880478731</v>
      </c>
      <c r="C73" s="37">
        <f t="shared" ca="1" si="8"/>
        <v>0.34256201854096224</v>
      </c>
      <c r="D73" s="37">
        <f t="shared" ca="1" si="8"/>
        <v>0.84561531762738185</v>
      </c>
      <c r="E73" s="37">
        <f t="shared" ca="1" si="8"/>
        <v>0.48950167430768499</v>
      </c>
      <c r="F73" s="37">
        <f t="shared" ca="1" si="8"/>
        <v>0.55909475204396764</v>
      </c>
      <c r="G73" s="37">
        <f t="shared" ca="1" si="8"/>
        <v>0.93956030502527188</v>
      </c>
      <c r="H73" s="37">
        <f t="shared" ca="1" si="8"/>
        <v>0.84417175075345652</v>
      </c>
      <c r="I73" s="37">
        <f t="shared" ca="1" si="8"/>
        <v>0.63972317654964617</v>
      </c>
      <c r="J73" s="37">
        <f t="shared" ca="1" si="8"/>
        <v>0.45386518215202887</v>
      </c>
      <c r="K73" s="37">
        <f t="shared" ca="1" si="8"/>
        <v>0.24883748907116976</v>
      </c>
      <c r="L73" s="37">
        <f t="shared" ca="1" si="8"/>
        <v>0.74218684131886614</v>
      </c>
      <c r="M73" s="37">
        <f t="shared" ca="1" si="8"/>
        <v>2.8452295910996739E-2</v>
      </c>
      <c r="N73" s="37">
        <f t="shared" ca="1" si="8"/>
        <v>0.21987829532292558</v>
      </c>
      <c r="O73" s="37">
        <f t="shared" ca="1" si="8"/>
        <v>0.77578827061232714</v>
      </c>
      <c r="P73" s="37">
        <f t="shared" ca="1" si="8"/>
        <v>0.75658151448810651</v>
      </c>
      <c r="Q73" s="37">
        <f t="shared" ca="1" si="8"/>
        <v>0.75750945743259479</v>
      </c>
      <c r="R73" s="37">
        <f t="shared" ca="1" si="8"/>
        <v>0.54130205378314522</v>
      </c>
      <c r="S73" s="37">
        <f t="shared" ca="1" si="8"/>
        <v>7.2433867794483575E-2</v>
      </c>
      <c r="T73" s="37">
        <f t="shared" ca="1" si="9"/>
        <v>0.24887734497143676</v>
      </c>
      <c r="U73" s="37">
        <f t="shared" ca="1" si="9"/>
        <v>0.28192031883258251</v>
      </c>
      <c r="V73" s="37">
        <f t="shared" ca="1" si="9"/>
        <v>0.19134353812125648</v>
      </c>
      <c r="W73" s="37">
        <f t="shared" ca="1" si="9"/>
        <v>0.11039278554581944</v>
      </c>
      <c r="X73" s="37">
        <f t="shared" ca="1" si="9"/>
        <v>0.24992555405649242</v>
      </c>
      <c r="Y73" s="37">
        <f t="shared" ca="1" si="9"/>
        <v>0.2879913950168691</v>
      </c>
      <c r="Z73" s="37">
        <f t="shared" ca="1" si="9"/>
        <v>0.23243485343871673</v>
      </c>
      <c r="AC73" s="35">
        <f ca="1">IF(H$11="x",0,_xlfn.NORM.INV(B73,Satokasvi!$H$8,Satokasvi!$I$8)*IF(H$8="x",1+Toimenpiteet!$C$7,1)*IF(H$9="x",1+Toimenpiteet!$C$34,1)*(1+H$30)*_xlfn.BINOM.INV(1,(1-(Satokasvi!$H$15*(1+H$43))),B73))</f>
        <v>2336.4851579287078</v>
      </c>
      <c r="AD73" s="35">
        <f ca="1">IF(I$11="x",0,_xlfn.NORM.INV(C73,Satokasvi!$H$8,Satokasvi!$I$8)*IF(I$8="x",1+Toimenpiteet!$C$7,1)*IF(I$9="x",1+Toimenpiteet!$C$34,1)*(1+I$30)*_xlfn.BINOM.INV(1,(1-(Satokasvi!$H$15*(1+I$43))),C73))</f>
        <v>2398.6297688113041</v>
      </c>
      <c r="AE73" s="35">
        <f ca="1">IF(J$11="x",0,_xlfn.NORM.INV(D73,Satokasvi!$H$8,Satokasvi!$I$8)*IF(J$8="x",1+Toimenpiteet!$C$7,1)*IF(J$9="x",1+Toimenpiteet!$C$34,1)*(1+J$30)*_xlfn.BINOM.INV(1,(1-(Satokasvi!$H$15*(1+J$43))),D73))</f>
        <v>2754.4519183111183</v>
      </c>
      <c r="AF73" s="35">
        <f ca="1">IF(K$11="x",0,_xlfn.NORM.INV(E73,Satokasvi!$H$8,Satokasvi!$I$8)*IF(K$8="x",1+Toimenpiteet!$C$7,1)*IF(K$9="x",1+Toimenpiteet!$C$34,1)*(1+K$30)*_xlfn.BINOM.INV(1,(1-(Satokasvi!$H$15*(1+K$43))),E73))</f>
        <v>2493.4203905025038</v>
      </c>
      <c r="AG73" s="35">
        <f ca="1">IF(L$11="x",0,_xlfn.NORM.INV(F73,Satokasvi!$H$8,Satokasvi!$I$8)*IF(L$8="x",1+Toimenpiteet!$C$7,1)*IF(L$9="x",1+Toimenpiteet!$C$34,1)*(1+L$30)*_xlfn.BINOM.INV(1,(1-(Satokasvi!$H$15*(1+L$43))),F73))</f>
        <v>2537.1686211084211</v>
      </c>
      <c r="AH73" s="35">
        <f ca="1">IF(M$11="x",0,_xlfn.NORM.INV(G73,Satokasvi!$H$8,Satokasvi!$I$8)*IF(M$8="x",1+Toimenpiteet!$C$7,1)*IF(M$9="x",1+Toimenpiteet!$C$34,1)*(1+M$30)*_xlfn.BINOM.INV(1,(1-(Satokasvi!$H$15*(1+M$43))),G73))</f>
        <v>2887.7732588969488</v>
      </c>
      <c r="AI73" s="35">
        <f ca="1">IF(N$11="x",0,_xlfn.NORM.INV(H73,Satokasvi!$H$8,Satokasvi!$I$8)*IF(N$8="x",1+Toimenpiteet!$C$7,1)*IF(N$9="x",1+Toimenpiteet!$C$34,1)*(1+N$30)*_xlfn.BINOM.INV(1,(1-(Satokasvi!$H$15*(1+N$43))),H73))</f>
        <v>2752.9380769203963</v>
      </c>
      <c r="AJ73" s="35">
        <f ca="1">IF(O$11="x",0,_xlfn.NORM.INV(I73,Satokasvi!$H$8,Satokasvi!$I$8)*IF(O$8="x",1+Toimenpiteet!$C$7,1)*IF(O$9="x",1+Toimenpiteet!$C$34,1)*(1+O$30)*_xlfn.BINOM.INV(1,(1-(Satokasvi!$H$15*(1+O$43))),I73))</f>
        <v>2589.4297386148537</v>
      </c>
      <c r="AK73" s="35">
        <f ca="1">IF(P$11="x",0,_xlfn.NORM.INV(J73,Satokasvi!$H$8,Satokasvi!$I$8)*IF(P$8="x",1+Toimenpiteet!$C$7,1)*IF(P$9="x",1+Toimenpiteet!$C$34,1)*(1+P$30)*_xlfn.BINOM.INV(1,(1-(Satokasvi!$H$15*(1+P$43))),J73))</f>
        <v>2471.024548481329</v>
      </c>
      <c r="AL73" s="35">
        <f ca="1">IF(Q$11="x",0,_xlfn.NORM.INV(K73,Satokasvi!$H$8,Satokasvi!$I$8)*IF(Q$8="x",1+Toimenpiteet!$C$7,1)*IF(Q$9="x",1+Toimenpiteet!$C$34,1)*(1+Q$30)*_xlfn.BINOM.INV(1,(1-(Satokasvi!$H$15*(1+Q$43))),K73))</f>
        <v>0</v>
      </c>
      <c r="AM73" s="35">
        <f ca="1">IF(R$11="x",0,_xlfn.NORM.INV(L73,Satokasvi!$H$8,Satokasvi!$I$8)*IF(R$8="x",1+Toimenpiteet!$C$7,1)*IF(R$9="x",1+Toimenpiteet!$C$34,1)*(1+R$30)*_xlfn.BINOM.INV(1,(1-(Satokasvi!$H$15*(1+R$43))),L73))</f>
        <v>2662.5255077690936</v>
      </c>
      <c r="AN73" s="35">
        <f ca="1">IF(S$11="x",0,_xlfn.NORM.INV(M73,Satokasvi!$H$8,Satokasvi!$I$8)*IF(S$8="x",1+Toimenpiteet!$C$7,1)*IF(S$9="x",1+Toimenpiteet!$C$34,1)*(1+S$30)*_xlfn.BINOM.INV(1,(1-(Satokasvi!$H$15*(1+S$43))),M73))</f>
        <v>0</v>
      </c>
      <c r="AO73" s="35">
        <f ca="1">IF(T$11="x",0,_xlfn.NORM.INV(N73,Satokasvi!$H$8,Satokasvi!$I$8)*IF(T$8="x",1+Toimenpiteet!$C$7,1)*IF(T$9="x",1+Toimenpiteet!$C$34,1)*(1+T$30)*_xlfn.BINOM.INV(1,(1-(Satokasvi!$H$15*(1+T$43))),N73))</f>
        <v>0</v>
      </c>
      <c r="AP73" s="35">
        <f ca="1">IF(U$11="x",0,_xlfn.NORM.INV(O73,Satokasvi!$H$8,Satokasvi!$I$8)*IF(U$8="x",1+Toimenpiteet!$C$7,1)*IF(U$9="x",1+Toimenpiteet!$C$34,1)*(1+U$30)*_xlfn.BINOM.INV(1,(1-(Satokasvi!$H$15*(1+U$43))),O73))</f>
        <v>2689.5114943226545</v>
      </c>
      <c r="AQ73" s="35">
        <f ca="1">IF(V$11="x",0,_xlfn.NORM.INV(P73,Satokasvi!$H$8,Satokasvi!$I$8)*IF(V$8="x",1+Toimenpiteet!$C$7,1)*IF(V$9="x",1+Toimenpiteet!$C$34,1)*(1+V$30)*_xlfn.BINOM.INV(1,(1-(Satokasvi!$H$15*(1+V$43))),P73))</f>
        <v>2673.8371073026651</v>
      </c>
      <c r="AR73" s="35">
        <f ca="1">IF(W$11="x",0,_xlfn.NORM.INV(Q73,Satokasvi!$H$8,Satokasvi!$I$8)*IF(W$8="x",1+Toimenpiteet!$C$7,1)*IF(W$9="x",1+Toimenpiteet!$C$34,1)*(1+W$30)*_xlfn.BINOM.INV(1,(1-(Satokasvi!$H$15*(1+W$43))),Q73))</f>
        <v>2674.578404296693</v>
      </c>
      <c r="AS73" s="35">
        <f ca="1">IF(X$11="x",0,_xlfn.NORM.INV(R73,Satokasvi!$H$8,Satokasvi!$I$8)*IF(X$8="x",1+Toimenpiteet!$C$7,1)*IF(X$9="x",1+Toimenpiteet!$C$34,1)*(1+X$30)*_xlfn.BINOM.INV(1,(1-(Satokasvi!$H$15*(1+X$43))),R73))</f>
        <v>2525.9286334879735</v>
      </c>
      <c r="AT73" s="35">
        <f ca="1">IF(Y$11="x",0,_xlfn.NORM.INV(S73,Satokasvi!$H$8,Satokasvi!$I$8)*IF(Y$8="x",1+Toimenpiteet!$C$7,1)*IF(Y$9="x",1+Toimenpiteet!$C$34,1)*(1+Y$30)*_xlfn.BINOM.INV(1,(1-(Satokasvi!$H$15*(1+Y$43))),S73))</f>
        <v>0</v>
      </c>
      <c r="AU73" s="35">
        <f ca="1">IF(Z$11="x",0,_xlfn.NORM.INV(T73,Satokasvi!$H$8,Satokasvi!$I$8)*IF(Z$8="x",1+Toimenpiteet!$C$7,1)*IF(Z$9="x",1+Toimenpiteet!$C$34,1)*(1+Z$30)*_xlfn.BINOM.INV(1,(1-(Satokasvi!$H$15*(1+Z$43))),T73))</f>
        <v>0</v>
      </c>
      <c r="AV73" s="35">
        <f ca="1">IF(AA$11="x",0,_xlfn.NORM.INV(U73,Satokasvi!$H$8,Satokasvi!$I$8)*IF(AA$8="x",1+Toimenpiteet!$C$7,1)*IF(AA$9="x",1+Toimenpiteet!$C$34,1)*(1+AA$30)*_xlfn.BINOM.INV(1,(1-(Satokasvi!$H$15*(1+AA$43))),U73))</f>
        <v>2355.7134280327323</v>
      </c>
      <c r="AW73" s="35">
        <f ca="1">IF(AB$11="x",0,_xlfn.NORM.INV(V73,Satokasvi!$H$8,Satokasvi!$I$8)*IF(AB$8="x",1+Toimenpiteet!$C$7,1)*IF(AB$9="x",1+Toimenpiteet!$C$34,1)*(1+AB$30)*_xlfn.BINOM.INV(1,(1-(Satokasvi!$H$15*(1+AB$43))),V73))</f>
        <v>0</v>
      </c>
      <c r="AX73" s="35">
        <f ca="1">IF(AC$11="x",0,_xlfn.NORM.INV(W73,Satokasvi!$H$8,Satokasvi!$I$8)*IF(AC$8="x",1+Toimenpiteet!$C$7,1)*IF(AC$9="x",1+Toimenpiteet!$C$34,1)*(1+AC$30)*_xlfn.BINOM.INV(1,(1-(Satokasvi!$H$15*(1+AC$43))),W73))</f>
        <v>0</v>
      </c>
      <c r="AY73" s="35">
        <f ca="1">IF(AD$11="x",0,_xlfn.NORM.INV(X73,Satokasvi!$H$8,Satokasvi!$I$8)*IF(AD$8="x",1+Toimenpiteet!$C$7,1)*IF(AD$9="x",1+Toimenpiteet!$C$34,1)*(1+AD$30)*_xlfn.BINOM.INV(1,(1-(Satokasvi!$H$15*(1+AD$43))),X73))</f>
        <v>0</v>
      </c>
      <c r="AZ73" s="35">
        <f ca="1">IF(AE$11="x",0,_xlfn.NORM.INV(Y73,Satokasvi!$H$8,Satokasvi!$I$8)*IF(AE$8="x",1+Toimenpiteet!$C$7,1)*IF(AE$9="x",1+Toimenpiteet!$C$34,1)*(1+AE$30)*_xlfn.BINOM.INV(1,(1-(Satokasvi!$H$15*(1+AE$43))),Y73))</f>
        <v>2360.1844504537548</v>
      </c>
      <c r="BA73" s="35">
        <f ca="1">IF(AF$11="x",0,_xlfn.NORM.INV(Z73,Satokasvi!$H$8,Satokasvi!$I$8)*IF(AF$8="x",1+Toimenpiteet!$C$7,1)*IF(AF$9="x",1+Toimenpiteet!$C$34,1)*(1+AF$30)*_xlfn.BINOM.INV(1,(1-(Satokasvi!$H$15*(1+AF$43))),Z73))</f>
        <v>0</v>
      </c>
      <c r="BD73" s="35">
        <f ca="1">IF(H$11="x",0,_xlfn.NORM.INV(B73,Satokasvi!$H$8,Satokasvi!$I$8)*IF(COUNTIF($H$12:H$12,"x")&gt;0,(1+$C$6),1)*IF(COUNTIF($H$13:H$13,"x")&gt;0,(1+$C$30),1)*IF(H$8="x",(1+Toimenpiteet!$C$7),1)*IF(H$9="x",(1+Toimenpiteet!$C$34),1)*(1+H$30)*_xlfn.BINOM.INV(1,(1-(Satokasvi!$H$15*(1+H$44))),B73))</f>
        <v>2803.7821895144493</v>
      </c>
      <c r="BE73" s="35">
        <f ca="1">IF(I$11="x",0,_xlfn.NORM.INV(C73,Satokasvi!$H$8,Satokasvi!$I$8)*IF(COUNTIF($H$12:I$12,"x")&gt;0,(1+$C$6),1)*IF(COUNTIF($H$13:I$13,"x")&gt;0,(1+$C$30),1)*IF(I$8="x",(1+Toimenpiteet!$C$7),1)*IF(I$9="x",(1+Toimenpiteet!$C$34),1)*(1+I$30)*_xlfn.BINOM.INV(1,(1-(Satokasvi!$H$15*(1+I$44))),C73))</f>
        <v>2878.3557225735649</v>
      </c>
      <c r="BF73" s="35">
        <f ca="1">IF(J$11="x",0,_xlfn.NORM.INV(D73,Satokasvi!$H$8,Satokasvi!$I$8)*IF(COUNTIF($H$12:J$12,"x")&gt;0,(1+$C$6),1)*IF(COUNTIF($H$13:J$13,"x")&gt;0,(1+$C$30),1)*IF(J$8="x",(1+Toimenpiteet!$C$7),1)*IF(J$9="x",(1+Toimenpiteet!$C$34),1)*(1+J$30)*_xlfn.BINOM.INV(1,(1-(Satokasvi!$H$15*(1+J$44))),D73))</f>
        <v>3305.3423019733418</v>
      </c>
      <c r="BG73" s="35">
        <f ca="1">IF(K$11="x",0,_xlfn.NORM.INV(E73,Satokasvi!$H$8,Satokasvi!$I$8)*IF(COUNTIF($H$12:K$12,"x")&gt;0,(1+$C$6),1)*IF(COUNTIF($H$13:K$13,"x")&gt;0,(1+$C$30),1)*IF(K$8="x",(1+Toimenpiteet!$C$7),1)*IF(K$9="x",(1+Toimenpiteet!$C$34),1)*(1+K$30)*_xlfn.BINOM.INV(1,(1-(Satokasvi!$H$15*(1+K$44))),E73))</f>
        <v>2992.1044686030045</v>
      </c>
      <c r="BH73" s="35">
        <f ca="1">IF(L$11="x",0,_xlfn.NORM.INV(F73,Satokasvi!$H$8,Satokasvi!$I$8)*IF(COUNTIF($H$12:L$12,"x")&gt;0,(1+$C$6),1)*IF(COUNTIF($H$13:L$13,"x")&gt;0,(1+$C$30),1)*IF(L$8="x",(1+Toimenpiteet!$C$7),1)*IF(L$9="x",(1+Toimenpiteet!$C$34),1)*(1+L$30)*_xlfn.BINOM.INV(1,(1-(Satokasvi!$H$15*(1+L$44))),F73))</f>
        <v>3044.6023453301054</v>
      </c>
      <c r="BI73" s="35">
        <f ca="1">IF(M$11="x",0,_xlfn.NORM.INV(G73,Satokasvi!$H$8,Satokasvi!$I$8)*IF(COUNTIF($H$12:M$12,"x")&gt;0,(1+$C$6),1)*IF(COUNTIF($H$13:M$13,"x")&gt;0,(1+$C$30),1)*IF(M$8="x",(1+Toimenpiteet!$C$7),1)*IF(M$9="x",(1+Toimenpiteet!$C$34),1)*(1+M$30)*_xlfn.BINOM.INV(1,(1-(Satokasvi!$H$15*(1+M$44))),G73))</f>
        <v>3465.3279106763384</v>
      </c>
      <c r="BJ73" s="35">
        <f ca="1">IF(N$11="x",0,_xlfn.NORM.INV(H73,Satokasvi!$H$8,Satokasvi!$I$8)*IF(COUNTIF($H$12:N$12,"x")&gt;0,(1+$C$6),1)*IF(COUNTIF($H$13:N$13,"x")&gt;0,(1+$C$30),1)*IF(N$8="x",(1+Toimenpiteet!$C$7),1)*IF(N$9="x",(1+Toimenpiteet!$C$34),1)*(1+N$30)*_xlfn.BINOM.INV(1,(1-(Satokasvi!$H$15*(1+N$44))),H73))</f>
        <v>3303.5256923044753</v>
      </c>
      <c r="BK73" s="35">
        <f ca="1">IF(O$11="x",0,_xlfn.NORM.INV(I73,Satokasvi!$H$8,Satokasvi!$I$8)*IF(COUNTIF($H$12:O$12,"x")&gt;0,(1+$C$6),1)*IF(COUNTIF($H$13:O$13,"x")&gt;0,(1+$C$30),1)*IF(O$8="x",(1+Toimenpiteet!$C$7),1)*IF(O$9="x",(1+Toimenpiteet!$C$34),1)*(1+O$30)*_xlfn.BINOM.INV(1,(1-(Satokasvi!$H$15*(1+O$44))),I73))</f>
        <v>3107.3156863378244</v>
      </c>
      <c r="BL73" s="35">
        <f ca="1">IF(P$11="x",0,_xlfn.NORM.INV(J73,Satokasvi!$H$8,Satokasvi!$I$8)*IF(COUNTIF($H$12:P$12,"x")&gt;0,(1+$C$6),1)*IF(COUNTIF($H$13:P$13,"x")&gt;0,(1+$C$30),1)*IF(P$8="x",(1+Toimenpiteet!$C$7),1)*IF(P$9="x",(1+Toimenpiteet!$C$34),1)*(1+P$30)*_xlfn.BINOM.INV(1,(1-(Satokasvi!$H$15*(1+P$44))),J73))</f>
        <v>2965.2294581775946</v>
      </c>
      <c r="BM73" s="35">
        <f ca="1">IF(Q$11="x",0,_xlfn.NORM.INV(K73,Satokasvi!$H$8,Satokasvi!$I$8)*IF(COUNTIF($H$12:Q$12,"x")&gt;0,(1+$C$6),1)*IF(COUNTIF($H$13:Q$13,"x")&gt;0,(1+$C$30),1)*IF(Q$8="x",(1+Toimenpiteet!$C$7),1)*IF(Q$9="x",(1+Toimenpiteet!$C$34),1)*(1+Q$30)*_xlfn.BINOM.INV(1,(1-(Satokasvi!$H$15*(1+Q$44))),K73))</f>
        <v>2796.5542367422681</v>
      </c>
      <c r="BN73" s="35">
        <f ca="1">IF(R$11="x",0,_xlfn.NORM.INV(L73,Satokasvi!$H$8,Satokasvi!$I$8)*IF(COUNTIF($H$12:R$12,"x")&gt;0,(1+$C$6),1)*IF(COUNTIF($H$13:R$13,"x")&gt;0,(1+$C$30),1)*IF(R$8="x",(1+Toimenpiteet!$C$7),1)*IF(R$9="x",(1+Toimenpiteet!$C$34),1)*(1+R$30)*_xlfn.BINOM.INV(1,(1-(Satokasvi!$H$15*(1+R$44))),L73))</f>
        <v>3195.0306093229124</v>
      </c>
      <c r="BO73" s="35">
        <f ca="1">IF(S$11="x",0,_xlfn.NORM.INV(M73,Satokasvi!$H$8,Satokasvi!$I$8)*IF(COUNTIF($H$12:S$12,"x")&gt;0,(1+$C$6),1)*IF(COUNTIF($H$13:S$13,"x")&gt;0,(1+$C$30),1)*IF(S$8="x",(1+Toimenpiteet!$C$7),1)*IF(S$9="x",(1+Toimenpiteet!$C$34),1)*(1+S$30)*_xlfn.BINOM.INV(1,(1-(Satokasvi!$H$15*(1+S$44))),M73))</f>
        <v>0</v>
      </c>
      <c r="BP73" s="35">
        <f ca="1">IF(T$11="x",0,_xlfn.NORM.INV(N73,Satokasvi!$H$8,Satokasvi!$I$8)*IF(COUNTIF($H$12:T$12,"x")&gt;0,(1+$C$6),1)*IF(COUNTIF($H$13:T$13,"x")&gt;0,(1+$C$30),1)*IF(T$8="x",(1+Toimenpiteet!$C$7),1)*IF(T$9="x",(1+Toimenpiteet!$C$34),1)*(1+T$30)*_xlfn.BINOM.INV(1,(1-(Satokasvi!$H$15*(1+T$44))),N73))</f>
        <v>2768.2187058176464</v>
      </c>
      <c r="BQ73" s="35">
        <f ca="1">IF(U$11="x",0,_xlfn.NORM.INV(O73,Satokasvi!$H$8,Satokasvi!$I$8)*IF(COUNTIF($H$12:U$12,"x")&gt;0,(1+$C$6),1)*IF(COUNTIF($H$13:U$13,"x")&gt;0,(1+$C$30),1)*IF(U$8="x",(1+Toimenpiteet!$C$7),1)*IF(U$9="x",(1+Toimenpiteet!$C$34),1)*(1+U$30)*_xlfn.BINOM.INV(1,(1-(Satokasvi!$H$15*(1+U$44))),O73))</f>
        <v>3227.4137931871851</v>
      </c>
      <c r="BR73" s="35">
        <f ca="1">IF(V$11="x",0,_xlfn.NORM.INV(P73,Satokasvi!$H$8,Satokasvi!$I$8)*IF(COUNTIF($H$12:V$12,"x")&gt;0,(1+$C$6),1)*IF(COUNTIF($H$13:V$13,"x")&gt;0,(1+$C$30),1)*IF(V$8="x",(1+Toimenpiteet!$C$7),1)*IF(V$9="x",(1+Toimenpiteet!$C$34),1)*(1+V$30)*_xlfn.BINOM.INV(1,(1-(Satokasvi!$H$15*(1+V$44))),P73))</f>
        <v>3208.6045287631982</v>
      </c>
      <c r="BS73" s="35">
        <f ca="1">IF(W$11="x",0,_xlfn.NORM.INV(Q73,Satokasvi!$H$8,Satokasvi!$I$8)*IF(COUNTIF($H$12:W$12,"x")&gt;0,(1+$C$6),1)*IF(COUNTIF($H$13:W$13,"x")&gt;0,(1+$C$30),1)*IF(W$8="x",(1+Toimenpiteet!$C$7),1)*IF(W$9="x",(1+Toimenpiteet!$C$34),1)*(1+W$30)*_xlfn.BINOM.INV(1,(1-(Satokasvi!$H$15*(1+W$44))),Q73))</f>
        <v>3209.4940851560314</v>
      </c>
      <c r="BT73" s="35">
        <f ca="1">IF(X$11="x",0,_xlfn.NORM.INV(R73,Satokasvi!$H$8,Satokasvi!$I$8)*IF(COUNTIF($H$12:X$12,"x")&gt;0,(1+$C$6),1)*IF(COUNTIF($H$13:X$13,"x")&gt;0,(1+$C$30),1)*IF(X$8="x",(1+Toimenpiteet!$C$7),1)*IF(X$9="x",(1+Toimenpiteet!$C$34),1)*(1+X$30)*_xlfn.BINOM.INV(1,(1-(Satokasvi!$H$15*(1+X$44))),R73))</f>
        <v>3031.1143601855679</v>
      </c>
      <c r="BU73" s="35">
        <f ca="1">IF(Y$11="x",0,_xlfn.NORM.INV(S73,Satokasvi!$H$8,Satokasvi!$I$8)*IF(COUNTIF($H$12:Y$12,"x")&gt;0,(1+$C$6),1)*IF(COUNTIF($H$13:Y$13,"x")&gt;0,(1+$C$30),1)*IF(Y$8="x",(1+Toimenpiteet!$C$7),1)*IF(Y$9="x",(1+Toimenpiteet!$C$34),1)*(1+Y$30)*_xlfn.BINOM.INV(1,(1-(Satokasvi!$H$15*(1+Y$44))),S73))</f>
        <v>2562.6295940261321</v>
      </c>
      <c r="BV73" s="35">
        <f ca="1">IF(Z$11="x",0,_xlfn.NORM.INV(T73,Satokasvi!$H$8,Satokasvi!$I$8)*IF(COUNTIF($H$12:Z$12,"x")&gt;0,(1+$C$6),1)*IF(COUNTIF($H$13:Z$13,"x")&gt;0,(1+$C$30),1)*IF(Z$8="x",(1+Toimenpiteet!$C$7),1)*IF(Z$9="x",(1+Toimenpiteet!$C$34),1)*(1+Z$30)*_xlfn.BINOM.INV(1,(1-(Satokasvi!$H$15*(1+Z$44))),T73))</f>
        <v>2796.5919548010675</v>
      </c>
      <c r="BW73" s="35">
        <f ca="1">IF(AA$11="x",0,_xlfn.NORM.INV(U73,Satokasvi!$H$8,Satokasvi!$I$8)*IF(COUNTIF($H$12:AA$12,"x")&gt;0,(1+$C$6),1)*IF(COUNTIF($H$13:AA$13,"x")&gt;0,(1+$C$30),1)*IF(AA$8="x",(1+Toimenpiteet!$C$7),1)*IF(AA$9="x",(1+Toimenpiteet!$C$34),1)*(1+AA$30)*_xlfn.BINOM.INV(1,(1-(Satokasvi!$H$15*(1+AA$44))),U73))</f>
        <v>2826.8561136392786</v>
      </c>
      <c r="BX73" s="35">
        <f ca="1">IF(AB$11="x",0,_xlfn.NORM.INV(V73,Satokasvi!$H$8,Satokasvi!$I$8)*IF(COUNTIF($H$12:AB$12,"x")&gt;0,(1+$C$6),1)*IF(COUNTIF($H$13:AB$13,"x")&gt;0,(1+$C$30),1)*IF(AB$8="x",(1+Toimenpiteet!$C$7),1)*IF(AB$9="x",(1+Toimenpiteet!$C$34),1)*(1+AB$30)*_xlfn.BINOM.INV(1,(1-(Satokasvi!$H$15*(1+AB$44))),V73))</f>
        <v>2738.1132084408673</v>
      </c>
      <c r="BY73" s="35">
        <f ca="1">IF(AC$11="x",0,_xlfn.NORM.INV(W73,Satokasvi!$H$8,Satokasvi!$I$8)*IF(COUNTIF($H$12:AC$12,"x")&gt;0,(1+$C$6),1)*IF(COUNTIF($H$13:AC$13,"x")&gt;0,(1+$C$30),1)*IF(AC$8="x",(1+Toimenpiteet!$C$7),1)*IF(AC$9="x",(1+Toimenpiteet!$C$34),1)*(1+AC$30)*_xlfn.BINOM.INV(1,(1-(Satokasvi!$H$15*(1+AC$44))),W73))</f>
        <v>2632.6674299140723</v>
      </c>
      <c r="BZ73" s="35">
        <f ca="1">IF(AD$11="x",0,_xlfn.NORM.INV(X73,Satokasvi!$H$8,Satokasvi!$I$8)*IF(COUNTIF($H$12:AD$12,"x")&gt;0,(1+$C$6),1)*IF(COUNTIF($H$13:AD$13,"x")&gt;0,(1+$C$30),1)*IF(AD$8="x",(1+Toimenpiteet!$C$7),1)*IF(AD$9="x",(1+Toimenpiteet!$C$34),1)*(1+AD$30)*_xlfn.BINOM.INV(1,(1-(Satokasvi!$H$15*(1+AD$44))),X73))</f>
        <v>2797.5827879852341</v>
      </c>
      <c r="CA73" s="35">
        <f ca="1">IF(AE$11="x",0,_xlfn.NORM.INV(Y73,Satokasvi!$H$8,Satokasvi!$I$8)*IF(COUNTIF($H$12:AE$12,"x")&gt;0,(1+$C$6),1)*IF(COUNTIF($H$13:AE$13,"x")&gt;0,(1+$C$30),1)*IF(AE$8="x",(1+Toimenpiteet!$C$7),1)*IF(AE$9="x",(1+Toimenpiteet!$C$34),1)*(1+AE$30)*_xlfn.BINOM.INV(1,(1-(Satokasvi!$H$15*(1+AE$44))),Y73))</f>
        <v>2832.2213405445059</v>
      </c>
      <c r="CB73" s="35">
        <f ca="1">IF(AF$11="x",0,_xlfn.NORM.INV(Z73,Satokasvi!$H$8,Satokasvi!$I$8)*IF(COUNTIF($H$12:AF$12,"x")&gt;0,(1+$C$6),1)*IF(COUNTIF($H$13:AF$13,"x")&gt;0,(1+$C$30),1)*IF(AF$8="x",(1+Toimenpiteet!$C$7),1)*IF(AF$9="x",(1+Toimenpiteet!$C$34),1)*(1+AF$30)*_xlfn.BINOM.INV(1,(1-(Satokasvi!$H$15*(1+AF$44))),Z73))</f>
        <v>2780.7444733691964</v>
      </c>
      <c r="CD73" s="37">
        <f ca="1">_xlfn.NORM.INV(RAND(),Satokasvi!$H$13,Satokasvi!$I$13)</f>
        <v>189.57618794111437</v>
      </c>
      <c r="CE73" s="37">
        <f ca="1">_xlfn.NORM.INV(RAND(),Satokasvi!$H$13,Satokasvi!$I$13)</f>
        <v>206.01756844762883</v>
      </c>
      <c r="CF73" s="37">
        <f ca="1">_xlfn.NORM.INV(RAND(),Satokasvi!$H$13,Satokasvi!$I$13)</f>
        <v>215.8013145408672</v>
      </c>
      <c r="CG73" s="37">
        <f ca="1">_xlfn.NORM.INV(RAND(),Satokasvi!$H$13,Satokasvi!$I$13)</f>
        <v>192.29122634641772</v>
      </c>
      <c r="CH73" s="37">
        <f ca="1">_xlfn.NORM.INV(RAND(),Satokasvi!$H$13,Satokasvi!$I$13)</f>
        <v>232.77519192735787</v>
      </c>
      <c r="CI73" s="37">
        <f ca="1">_xlfn.NORM.INV(RAND(),Satokasvi!$H$13,Satokasvi!$I$13)</f>
        <v>234.74224261111615</v>
      </c>
      <c r="CJ73" s="37">
        <f ca="1">_xlfn.NORM.INV(RAND(),Satokasvi!$H$13,Satokasvi!$I$13)</f>
        <v>164.28780266537234</v>
      </c>
      <c r="CK73" s="37">
        <f ca="1">_xlfn.NORM.INV(RAND(),Satokasvi!$H$13,Satokasvi!$I$13)</f>
        <v>201.77073331123253</v>
      </c>
      <c r="CL73" s="37">
        <f ca="1">_xlfn.NORM.INV(RAND(),Satokasvi!$H$13,Satokasvi!$I$13)</f>
        <v>219.14240419270459</v>
      </c>
      <c r="CM73" s="37">
        <f ca="1">_xlfn.NORM.INV(RAND(),Satokasvi!$H$13,Satokasvi!$I$13)</f>
        <v>176.79387413207644</v>
      </c>
      <c r="CN73" s="37">
        <f ca="1">_xlfn.NORM.INV(RAND(),Satokasvi!$H$13,Satokasvi!$I$13)</f>
        <v>215.2830372365442</v>
      </c>
      <c r="CO73" s="37">
        <f ca="1">_xlfn.NORM.INV(RAND(),Satokasvi!$H$13,Satokasvi!$I$13)</f>
        <v>255.54522487781909</v>
      </c>
      <c r="CP73" s="37">
        <f ca="1">_xlfn.NORM.INV(RAND(),Satokasvi!$H$13,Satokasvi!$I$13)</f>
        <v>190.48614543515998</v>
      </c>
      <c r="CQ73" s="37">
        <f ca="1">_xlfn.NORM.INV(RAND(),Satokasvi!$H$13,Satokasvi!$I$13)</f>
        <v>163.09571277918673</v>
      </c>
      <c r="CR73" s="37">
        <f ca="1">_xlfn.NORM.INV(RAND(),Satokasvi!$H$13,Satokasvi!$I$13)</f>
        <v>147.50642305627429</v>
      </c>
      <c r="CS73" s="37">
        <f ca="1">_xlfn.NORM.INV(RAND(),Satokasvi!$H$13,Satokasvi!$I$13)</f>
        <v>108.96990873455358</v>
      </c>
      <c r="CT73" s="37">
        <f ca="1">_xlfn.NORM.INV(RAND(),Satokasvi!$H$13,Satokasvi!$I$13)</f>
        <v>110.90002563208509</v>
      </c>
      <c r="CU73" s="37">
        <f ca="1">_xlfn.NORM.INV(RAND(),Satokasvi!$H$13,Satokasvi!$I$13)</f>
        <v>179.63911684739259</v>
      </c>
      <c r="CV73" s="37">
        <f ca="1">_xlfn.NORM.INV(RAND(),Satokasvi!$H$13,Satokasvi!$I$13)</f>
        <v>195.16178624665926</v>
      </c>
      <c r="CW73" s="37">
        <f ca="1">_xlfn.NORM.INV(RAND(),Satokasvi!$H$13,Satokasvi!$I$13)</f>
        <v>229.95869063233104</v>
      </c>
      <c r="CX73" s="37">
        <f ca="1">_xlfn.NORM.INV(RAND(),Satokasvi!$H$13,Satokasvi!$I$13)</f>
        <v>261.96586302981592</v>
      </c>
      <c r="CY73" s="37">
        <f ca="1">_xlfn.NORM.INV(RAND(),Satokasvi!$H$13,Satokasvi!$I$13)</f>
        <v>252.59701571439624</v>
      </c>
      <c r="CZ73" s="37">
        <f ca="1">_xlfn.NORM.INV(RAND(),Satokasvi!$H$13,Satokasvi!$I$13)</f>
        <v>276.57861290810348</v>
      </c>
      <c r="DA73" s="37">
        <f ca="1">_xlfn.NORM.INV(RAND(),Satokasvi!$H$13,Satokasvi!$I$13)</f>
        <v>136.83490440844304</v>
      </c>
      <c r="DB73" s="37">
        <f ca="1">_xlfn.NORM.INV(RAND(),Satokasvi!$H$13,Satokasvi!$I$13)</f>
        <v>251.24073215165635</v>
      </c>
      <c r="DD73" s="37">
        <f ca="1">IF(H$11="x",Toimenpiteet!$E$115,AC73*CD73/1000+(Satokasvi!$E$28-Satokasvi!$E$7)+IF(H$8="x",Toimenpiteet!$E$29,0)+IF(H$9="x",Toimenpiteet!$E$60,0)+IF(H$10="x",Toimenpiteet!$E$88,0))/(1+$H$15)^DD$59</f>
        <v>172.75917419525925</v>
      </c>
      <c r="DE73" s="37">
        <f ca="1">IF(I$11="x",Toimenpiteet!$E$115,AD73*CE73/1000+(Satokasvi!$E$28-Satokasvi!$E$7)+IF(I$8="x",Toimenpiteet!$E$29,0)+IF(I$9="x",Toimenpiteet!$E$60,0)+IF(I$10="x",Toimenpiteet!$E$88,0))/(1+$H$15)^DE$59</f>
        <v>216.00515842831842</v>
      </c>
      <c r="DF73" s="37">
        <f ca="1">IF(J$11="x",Toimenpiteet!$E$115,AE73*CF73/1000+(Satokasvi!$E$28-Satokasvi!$E$7)+IF(J$8="x",Toimenpiteet!$E$29,0)+IF(J$9="x",Toimenpiteet!$E$60,0)+IF(J$10="x",Toimenpiteet!$E$88,0))/(1+$H$15)^DF$59</f>
        <v>301.4607901252121</v>
      </c>
      <c r="DG73" s="37">
        <f ca="1">IF(K$11="x",Toimenpiteet!$E$115,AF73*CG73/1000+(Satokasvi!$E$28-Satokasvi!$E$7)+IF(K$8="x",Toimenpiteet!$E$29,0)+IF(K$9="x",Toimenpiteet!$E$60,0)+IF(K$10="x",Toimenpiteet!$E$88,0))/(1+$H$15)^DG$59</f>
        <v>190.54747753319694</v>
      </c>
      <c r="DH73" s="37">
        <f ca="1">IF(L$11="x",Toimenpiteet!$E$115,AG73*CH73/1000+(Satokasvi!$E$28-Satokasvi!$E$7)+IF(L$8="x",Toimenpiteet!$E$29,0)+IF(L$9="x",Toimenpiteet!$E$60,0)+IF(L$10="x",Toimenpiteet!$E$88,0))/(1+$H$15)^DH$59</f>
        <v>280.85671882827398</v>
      </c>
      <c r="DI73" s="37">
        <f ca="1">IF(M$11="x",Toimenpiteet!$E$115,AH73*CI73/1000+(Satokasvi!$E$28-Satokasvi!$E$7)+IF(M$8="x",Toimenpiteet!$E$29,0)+IF(M$9="x",Toimenpiteet!$E$60,0)+IF(M$10="x",Toimenpiteet!$E$88,0))/(1+$H$15)^DI$59</f>
        <v>345.78248552939613</v>
      </c>
      <c r="DJ73" s="37">
        <f ca="1">IF(N$11="x",Toimenpiteet!$E$115,AI73*CJ73/1000+(Satokasvi!$E$28-Satokasvi!$E$7)+IF(N$8="x",Toimenpiteet!$E$29,0)+IF(N$9="x",Toimenpiteet!$E$60,0)+IF(N$10="x",Toimenpiteet!$E$88,0))/(1+$H$15)^DJ$59</f>
        <v>152.27101965159028</v>
      </c>
      <c r="DK73" s="37">
        <f ca="1">IF(O$11="x",Toimenpiteet!$E$115,AJ73*CK73/1000+(Satokasvi!$E$28-Satokasvi!$E$7)+IF(O$8="x",Toimenpiteet!$E$29,0)+IF(O$9="x",Toimenpiteet!$E$60,0)+IF(O$10="x",Toimenpiteet!$E$88,0))/(1+$H$15)^DK$59</f>
        <v>203.25009328938299</v>
      </c>
      <c r="DL73" s="37">
        <f ca="1">IF(P$11="x",Toimenpiteet!$E$115,AK73*CL73/1000+(Satokasvi!$E$28-Satokasvi!$E$7)+IF(P$8="x",Toimenpiteet!$E$29,0)+IF(P$9="x",Toimenpiteet!$E$60,0)+IF(P$10="x",Toimenpiteet!$E$88,0))/(1+$H$15)^DL$59</f>
        <v>211.91902454793026</v>
      </c>
      <c r="DM73" s="37">
        <f ca="1">IF(Q$11="x",Toimenpiteet!$E$115,AL73*CM73/1000+(Satokasvi!$E$28-Satokasvi!$E$7)+IF(Q$8="x",Toimenpiteet!$E$29,0)+IF(Q$9="x",Toimenpiteet!$E$60,0)+IF(Q$10="x",Toimenpiteet!$E$88,0))/(1+$H$15)^DM$59</f>
        <v>-197.18488744763218</v>
      </c>
      <c r="DN73" s="37">
        <f ca="1">IF(R$11="x",Toimenpiteet!$E$115,AM73*CN73/1000+(Satokasvi!$E$28-Satokasvi!$E$7)+IF(R$8="x",Toimenpiteet!$E$29,0)+IF(R$9="x",Toimenpiteet!$E$60,0)+IF(R$10="x",Toimenpiteet!$E$88,0))/(1+$H$15)^DN$59</f>
        <v>222.64776534546607</v>
      </c>
      <c r="DO73" s="37">
        <f ca="1">IF(S$11="x",Toimenpiteet!$E$115,AN73*CO73/1000+(Satokasvi!$E$28-Satokasvi!$E$7)+IF(S$8="x",Toimenpiteet!$E$29,0)+IF(S$9="x",Toimenpiteet!$E$60,0)+IF(S$10="x",Toimenpiteet!$E$88,0))/(1+$H$15)^DO$59</f>
        <v>-185.86566825113789</v>
      </c>
      <c r="DP73" s="37">
        <f ca="1">IF(T$11="x",Toimenpiteet!$E$115,AO73*CP73/1000+(Satokasvi!$E$28-Satokasvi!$E$7)+IF(T$8="x",Toimenpiteet!$E$29,0)+IF(T$9="x",Toimenpiteet!$E$60,0)+IF(T$10="x",Toimenpiteet!$E$88,0))/(1+$H$15)^DP$59</f>
        <v>-180.45210509819213</v>
      </c>
      <c r="DQ73" s="37">
        <f ca="1">IF(U$11="x",Toimenpiteet!$E$115,AP73*CQ73/1000+(Satokasvi!$E$28-Satokasvi!$E$7)+IF(U$8="x",Toimenpiteet!$E$29,0)+IF(U$9="x",Toimenpiteet!$E$60,0)+IF(U$10="x",Toimenpiteet!$E$88,0))/(1+$H$15)^DQ$59</f>
        <v>114.80164868302437</v>
      </c>
      <c r="DR73" s="37">
        <f ca="1">IF(V$11="x",Toimenpiteet!$E$115,AQ73*CR73/1000+(Satokasvi!$E$28-Satokasvi!$E$7)+IF(V$8="x",Toimenpiteet!$E$29,0)+IF(V$9="x",Toimenpiteet!$E$60,0)+IF(V$10="x",Toimenpiteet!$E$88,0))/(1+$H$15)^DR$59</f>
        <v>83.062165584758816</v>
      </c>
      <c r="DS73" s="37">
        <f ca="1">IF(W$11="x",Toimenpiteet!$E$115,AR73*CS73/1000+(Satokasvi!$E$28-Satokasvi!$E$7)+IF(W$8="x",Toimenpiteet!$E$29,0)+IF(W$9="x",Toimenpiteet!$E$60,0)+IF(W$10="x",Toimenpiteet!$E$88,0))/(1+$H$15)^DS$59</f>
        <v>16.481871060773127</v>
      </c>
      <c r="DT73" s="37">
        <f ca="1">IF(X$11="x",Toimenpiteet!$E$115,AS73*CT73/1000+(Satokasvi!$E$28-Satokasvi!$E$7)+IF(X$8="x",Toimenpiteet!$E$29,0)+IF(X$9="x",Toimenpiteet!$E$60,0)+IF(X$10="x",Toimenpiteet!$E$88,0))/(1+$H$15)^DT$59</f>
        <v>9.1512066226241569</v>
      </c>
      <c r="DU73" s="37">
        <f ca="1">IF(Y$11="x",Toimenpiteet!$E$115,AT73*CU73/1000+(Satokasvi!$E$28-Satokasvi!$E$7)+IF(Y$8="x",Toimenpiteet!$E$29,0)+IF(Y$9="x",Toimenpiteet!$E$60,0)+IF(Y$10="x",Toimenpiteet!$E$88,0))/(1+$H$15)^DU$59</f>
        <v>-155.65957101831492</v>
      </c>
      <c r="DV73" s="37">
        <f ca="1">IF(Z$11="x",Toimenpiteet!$E$115,AU73*CV73/1000+(Satokasvi!$E$28-Satokasvi!$E$7)+IF(Z$8="x",Toimenpiteet!$E$29,0)+IF(Z$9="x",Toimenpiteet!$E$60,0)+IF(Z$10="x",Toimenpiteet!$E$88,0))/(1+$H$15)^DV$59</f>
        <v>-151.12579710516013</v>
      </c>
      <c r="DW73" s="37">
        <f ca="1">IF(AA$11="x",Toimenpiteet!$E$115,AV73*CW73/1000+(Satokasvi!$E$28-Satokasvi!$E$7)+IF(AA$8="x",Toimenpiteet!$E$29,0)+IF(AA$9="x",Toimenpiteet!$E$60,0)+IF(AA$10="x",Toimenpiteet!$E$88,0))/(1+$H$15)^DW$59</f>
        <v>153.21136932413623</v>
      </c>
      <c r="DX73" s="37">
        <f ca="1">IF(AB$11="x",Toimenpiteet!$E$115,AW73*CX73/1000+(Satokasvi!$E$28-Satokasvi!$E$7)+IF(AB$8="x",Toimenpiteet!$E$29,0)+IF(AB$9="x",Toimenpiteet!$E$60,0)+IF(AB$10="x",Toimenpiteet!$E$88,0))/(1+$H$15)^DX$59</f>
        <v>-142.45055811590174</v>
      </c>
      <c r="DY73" s="37">
        <f ca="1">IF(AC$11="x",Toimenpiteet!$E$115,AX73*CY73/1000+(Satokasvi!$E$28-Satokasvi!$E$7)+IF(AC$8="x",Toimenpiteet!$E$29,0)+IF(AC$9="x",Toimenpiteet!$E$60,0)+IF(AC$10="x",Toimenpiteet!$E$88,0))/(1+$H$15)^DY$59</f>
        <v>-138.30151273388518</v>
      </c>
      <c r="DZ73" s="37">
        <f ca="1">IF(AD$11="x",Toimenpiteet!$E$115,AY73*CZ73/1000+(Satokasvi!$E$28-Satokasvi!$E$7)+IF(AD$8="x",Toimenpiteet!$E$29,0)+IF(AD$9="x",Toimenpiteet!$E$60,0)+IF(AD$10="x",Toimenpiteet!$E$88,0))/(1+$H$15)^DZ$59</f>
        <v>-134.27331333386908</v>
      </c>
      <c r="EA73" s="37">
        <f ca="1">IF(AE$11="x",Toimenpiteet!$E$115,AZ73*DA73/1000+(Satokasvi!$E$28-Satokasvi!$E$7)+IF(AE$8="x",Toimenpiteet!$E$29,0)+IF(AE$9="x",Toimenpiteet!$E$60,0)+IF(AE$10="x",Toimenpiteet!$E$88,0))/(1+$H$15)^EA$59</f>
        <v>28.510321571646163</v>
      </c>
      <c r="EB73" s="37">
        <f ca="1">IF(AF$11="x",Toimenpiteet!$E$115,BA73*DB73/1000+(Satokasvi!$E$28-Satokasvi!$E$7)+IF(AF$8="x",Toimenpiteet!$E$29,0)+IF(AF$9="x",Toimenpiteet!$E$60,0)+IF(AF$10="x",Toimenpiteet!$E$88,0))/(1+$H$15)^EB$59</f>
        <v>-126.56547585433981</v>
      </c>
      <c r="ED73" s="37">
        <f ca="1">IF(H$11="x",Toimenpiteet!$E$115,BD73*CD73/1000+(Satokasvi!$E$28-Satokasvi!$E$7)+IF(H$8="x",Toimenpiteet!$E$29,0)+IF(H$9="x",Toimenpiteet!$E$60,0)+IF(H$10="x",Toimenpiteet!$E$88,0))/(1+$H$15)^ED$59</f>
        <v>258.7673197139228</v>
      </c>
      <c r="EE73" s="37">
        <f ca="1">IF(I$11="x",Toimenpiteet!$E$115,BE73*CE73/1000+(Satokasvi!$E$28-Satokasvi!$E$7)+IF(I$8="x",Toimenpiteet!$E$29,0)+IF(I$9="x",Toimenpiteet!$E$60,0)+IF(I$10="x",Toimenpiteet!$E$88,0))/(1+$H$15)^EE$59</f>
        <v>309.16377329807102</v>
      </c>
      <c r="EF73" s="37">
        <f ca="1">IF(J$11="x",Toimenpiteet!$E$115,BF73*CF73/1000+(Satokasvi!$E$28-Satokasvi!$E$7)+IF(J$8="x",Toimenpiteet!$E$29,0)+IF(J$9="x",Toimenpiteet!$E$60,0)+IF(J$10="x",Toimenpiteet!$E$88,0))/(1+$H$15)^EF$59</f>
        <v>410.25545609597202</v>
      </c>
      <c r="EG73" s="37">
        <f ca="1">IF(K$11="x",Toimenpiteet!$E$115,BG73*CG73/1000+(Satokasvi!$E$28-Satokasvi!$E$7)+IF(K$8="x",Toimenpiteet!$E$29,0)+IF(K$9="x",Toimenpiteet!$E$60,0)+IF(K$10="x",Toimenpiteet!$E$88,0))/(1+$H$15)^EG$59</f>
        <v>275.74678657936784</v>
      </c>
      <c r="EH73" s="37">
        <f ca="1">IF(L$11="x",Toimenpiteet!$E$115,BH73*CH73/1000+(Satokasvi!$E$28-Satokasvi!$E$7)+IF(L$8="x",Toimenpiteet!$E$29,0)+IF(L$9="x",Toimenpiteet!$E$60,0)+IF(L$10="x",Toimenpiteet!$E$88,0))/(1+$H$15)^EH$59</f>
        <v>382.74632816628952</v>
      </c>
      <c r="EI73" s="37">
        <f ca="1">IF(M$11="x",Toimenpiteet!$E$115,BI73*CI73/1000+(Satokasvi!$E$28-Satokasvi!$E$7)+IF(M$8="x",Toimenpiteet!$E$29,0)+IF(M$9="x",Toimenpiteet!$E$60,0)+IF(M$10="x",Toimenpiteet!$E$88,0))/(1+$H$15)^EI$59</f>
        <v>459.32564823950895</v>
      </c>
      <c r="EJ73" s="37">
        <f ca="1">IF(N$11="x",Toimenpiteet!$E$115,BJ73*CJ73/1000+(Satokasvi!$E$28-Satokasvi!$E$7)+IF(N$8="x",Toimenpiteet!$E$29,0)+IF(N$9="x",Toimenpiteet!$E$60,0)+IF(N$10="x",Toimenpiteet!$E$88,0))/(1+$H$15)^EJ$59</f>
        <v>225.81907368310615</v>
      </c>
      <c r="EK73" s="37">
        <f ca="1">IF(O$11="x",Toimenpiteet!$E$115,BK73*CK73/1000+(Satokasvi!$E$28-Satokasvi!$E$7)+IF(O$8="x",Toimenpiteet!$E$29,0)+IF(O$9="x",Toimenpiteet!$E$60,0)+IF(O$10="x",Toimenpiteet!$E$88,0))/(1+$H$15)^EK$59</f>
        <v>285.73880136589815</v>
      </c>
      <c r="EL73" s="37">
        <f ca="1">IF(P$11="x",Toimenpiteet!$E$115,BL73*CL73/1000+(Satokasvi!$E$28-Satokasvi!$E$7)+IF(P$8="x",Toimenpiteet!$E$29,0)+IF(P$9="x",Toimenpiteet!$E$60,0)+IF(P$10="x",Toimenpiteet!$E$88,0))/(1+$H$15)^EL$59</f>
        <v>294.92291627172841</v>
      </c>
      <c r="EM73" s="37">
        <f ca="1">IF(Q$11="x",Toimenpiteet!$E$115,BM73*CM73/1000+(Satokasvi!$E$28-Satokasvi!$E$7)+IF(Q$8="x",Toimenpiteet!$E$29,0)+IF(Q$9="x",Toimenpiteet!$E$60,0)+IF(Q$10="x",Toimenpiteet!$E$88,0))/(1+$H$15)^EM$59</f>
        <v>170.70530671417185</v>
      </c>
      <c r="EN73" s="37">
        <f ca="1">IF(R$11="x",Toimenpiteet!$E$115,BN73*CN73/1000+(Satokasvi!$E$28-Satokasvi!$E$7)+IF(R$8="x",Toimenpiteet!$E$29,0)+IF(R$9="x",Toimenpiteet!$E$60,0)+IF(R$10="x",Toimenpiteet!$E$88,0))/(1+$H$15)^EN$59</f>
        <v>305.46564607429372</v>
      </c>
      <c r="EO73" s="37">
        <f ca="1">IF(S$11="x",Toimenpiteet!$E$115,BO73*CO73/1000+(Satokasvi!$E$28-Satokasvi!$E$7)+IF(S$8="x",Toimenpiteet!$E$29,0)+IF(S$9="x",Toimenpiteet!$E$60,0)+IF(S$10="x",Toimenpiteet!$E$88,0))/(1+$H$15)^EO$59</f>
        <v>-185.86566825113789</v>
      </c>
      <c r="EP73" s="37">
        <f ca="1">IF(T$11="x",Toimenpiteet!$E$115,BP73*CP73/1000+(Satokasvi!$E$28-Satokasvi!$E$7)+IF(T$8="x",Toimenpiteet!$E$29,0)+IF(T$9="x",Toimenpiteet!$E$60,0)+IF(T$10="x",Toimenpiteet!$E$88,0))/(1+$H$15)^EP$59</f>
        <v>178.6185149104935</v>
      </c>
      <c r="EQ73" s="37">
        <f ca="1">IF(U$11="x",Toimenpiteet!$E$115,BQ73*CQ73/1000+(Satokasvi!$E$28-Satokasvi!$E$7)+IF(U$8="x",Toimenpiteet!$E$29,0)+IF(U$9="x",Toimenpiteet!$E$60,0)+IF(U$10="x",Toimenpiteet!$E$88,0))/(1+$H$15)^EQ$59</f>
        <v>172.80122212801609</v>
      </c>
      <c r="ER73" s="37">
        <f ca="1">IF(V$11="x",Toimenpiteet!$E$115,BR73*CR73/1000+(Satokasvi!$E$28-Satokasvi!$E$7)+IF(V$8="x",Toimenpiteet!$E$29,0)+IF(V$9="x",Toimenpiteet!$E$60,0)+IF(V$10="x",Toimenpiteet!$E$88,0))/(1+$H$15)^ER$59</f>
        <v>133.69328191373657</v>
      </c>
      <c r="ES73" s="37">
        <f ca="1">IF(W$11="x",Toimenpiteet!$E$115,BS73*CS73/1000+(Satokasvi!$E$28-Satokasvi!$E$7)+IF(W$8="x",Toimenpiteet!$E$29,0)+IF(W$9="x",Toimenpiteet!$E$60,0)+IF(W$10="x",Toimenpiteet!$E$88,0))/(1+$H$15)^ES$59</f>
        <v>52.806093051593784</v>
      </c>
      <c r="ET73" s="37">
        <f ca="1">IF(X$11="x",Toimenpiteet!$E$115,BT73*CT73/1000+(Satokasvi!$E$28-Satokasvi!$E$7)+IF(X$8="x",Toimenpiteet!$E$29,0)+IF(X$9="x",Toimenpiteet!$E$60,0)+IF(X$10="x",Toimenpiteet!$E$88,0))/(1+$H$15)^ET$59</f>
        <v>43.047319576921858</v>
      </c>
      <c r="EU73" s="37">
        <f ca="1">IF(Y$11="x",Toimenpiteet!$E$115,BU73*CU73/1000+(Satokasvi!$E$28-Satokasvi!$E$7)+IF(Y$8="x",Toimenpiteet!$E$29,0)+IF(Y$9="x",Toimenpiteet!$E$60,0)+IF(Y$10="x",Toimenpiteet!$E$88,0))/(1+$H$15)^EU$59</f>
        <v>114.74666553736439</v>
      </c>
      <c r="EV73" s="37">
        <f ca="1">IF(Z$11="x",Toimenpiteet!$E$115,BV73*CV73/1000+(Satokasvi!$E$28-Satokasvi!$E$7)+IF(Z$8="x",Toimenpiteet!$E$29,0)+IF(Z$9="x",Toimenpiteet!$E$60,0)+IF(Z$10="x",Toimenpiteet!$E$88,0))/(1+$H$15)^EV$59</f>
        <v>160.12940520466336</v>
      </c>
      <c r="EW73" s="37">
        <f ca="1">IF(AA$11="x",Toimenpiteet!$E$115,BW73*CW73/1000+(Satokasvi!$E$28-Satokasvi!$E$7)+IF(AA$8="x",Toimenpiteet!$E$29,0)+IF(AA$9="x",Toimenpiteet!$E$60,0)+IF(AA$10="x",Toimenpiteet!$E$88,0))/(1+$H$15)^EW$59</f>
        <v>213.19845816083921</v>
      </c>
      <c r="EX73" s="37">
        <f ca="1">IF(AB$11="x",Toimenpiteet!$E$115,BX73*CX73/1000+(Satokasvi!$E$28-Satokasvi!$E$7)+IF(AB$8="x",Toimenpiteet!$E$29,0)+IF(AB$9="x",Toimenpiteet!$E$60,0)+IF(AB$10="x",Toimenpiteet!$E$88,0))/(1+$H$15)^EX$59</f>
        <v>243.12933908468142</v>
      </c>
      <c r="EY73" s="37">
        <f ca="1">IF(AC$11="x",Toimenpiteet!$E$115,BY73*CY73/1000+(Satokasvi!$E$28-Satokasvi!$E$7)+IF(AC$8="x",Toimenpiteet!$E$29,0)+IF(AC$9="x",Toimenpiteet!$E$60,0)+IF(AC$10="x",Toimenpiteet!$E$88,0))/(1+$H$15)^EY$59</f>
        <v>208.75905460791722</v>
      </c>
      <c r="EZ73" s="37">
        <f ca="1">IF(AD$11="x",Toimenpiteet!$E$115,BZ73*CZ73/1000+(Satokasvi!$E$28-Satokasvi!$E$7)+IF(AD$8="x",Toimenpiteet!$E$29,0)+IF(AD$9="x",Toimenpiteet!$E$60,0)+IF(AD$10="x",Toimenpiteet!$E$88,0))/(1+$H$15)^EZ$59</f>
        <v>257.7802209978243</v>
      </c>
      <c r="FA73" s="37">
        <f ca="1">IF(AE$11="x",Toimenpiteet!$E$115,CA73*DA73/1000+(Satokasvi!$E$28-Satokasvi!$E$7)+IF(AE$8="x",Toimenpiteet!$E$29,0)+IF(AE$9="x",Toimenpiteet!$E$60,0)+IF(AE$10="x",Toimenpiteet!$E$88,0))/(1+$H$15)^FA$59</f>
        <v>60.284873911969427</v>
      </c>
      <c r="FB73" s="37">
        <f ca="1">IF(AF$11="x",Toimenpiteet!$E$115,CB73*DB73/1000+(Satokasvi!$E$28-Satokasvi!$E$7)+IF(AF$8="x",Toimenpiteet!$E$29,0)+IF(AF$9="x",Toimenpiteet!$E$60,0)+IF(AF$10="x",Toimenpiteet!$E$88,0))/(1+$H$15)^FB$59</f>
        <v>207.10710112775126</v>
      </c>
      <c r="FD73" s="37">
        <f t="shared" ca="1" si="15"/>
        <v>172.75917419525925</v>
      </c>
      <c r="FE73" s="37">
        <f t="shared" ca="1" si="18"/>
        <v>388.76433262357767</v>
      </c>
      <c r="FF73" s="37">
        <f t="shared" ca="1" si="18"/>
        <v>690.22512274878977</v>
      </c>
      <c r="FG73" s="37">
        <f t="shared" ca="1" si="18"/>
        <v>880.77260028198668</v>
      </c>
      <c r="FH73" s="37">
        <f t="shared" ca="1" si="19"/>
        <v>1161.6293191102607</v>
      </c>
      <c r="FI73" s="37">
        <f t="shared" ca="1" si="19"/>
        <v>1507.4118046396568</v>
      </c>
      <c r="FJ73" s="37">
        <f t="shared" ca="1" si="19"/>
        <v>1659.682824291247</v>
      </c>
      <c r="FK73" s="37">
        <f t="shared" ca="1" si="19"/>
        <v>1862.9329175806299</v>
      </c>
      <c r="FL73" s="37">
        <f t="shared" ca="1" si="19"/>
        <v>2074.85194212856</v>
      </c>
      <c r="FM73" s="37">
        <f t="shared" ca="1" si="19"/>
        <v>1877.6670546809278</v>
      </c>
      <c r="FN73" s="37">
        <f t="shared" ca="1" si="19"/>
        <v>2100.314820026394</v>
      </c>
      <c r="FO73" s="37">
        <f t="shared" ca="1" si="19"/>
        <v>1914.4491517752563</v>
      </c>
      <c r="FP73" s="37">
        <f t="shared" ca="1" si="19"/>
        <v>1733.9970466770642</v>
      </c>
      <c r="FQ73" s="37">
        <f t="shared" ca="1" si="19"/>
        <v>1848.7986953600885</v>
      </c>
      <c r="FR73" s="37">
        <f t="shared" ca="1" si="19"/>
        <v>1931.8608609448472</v>
      </c>
      <c r="FS73" s="37">
        <f t="shared" ca="1" si="19"/>
        <v>1948.3427320056203</v>
      </c>
      <c r="FT73" s="37">
        <f t="shared" ca="1" si="19"/>
        <v>1957.4939386282445</v>
      </c>
      <c r="FU73" s="37">
        <f t="shared" ca="1" si="19"/>
        <v>1801.8343676099296</v>
      </c>
      <c r="FV73" s="37">
        <f t="shared" ca="1" si="19"/>
        <v>1650.7085705047693</v>
      </c>
      <c r="FW73" s="37">
        <f t="shared" ca="1" si="19"/>
        <v>1803.9199398289056</v>
      </c>
      <c r="FX73" s="37">
        <f t="shared" ca="1" si="20"/>
        <v>1661.4693817130039</v>
      </c>
      <c r="FY73" s="37">
        <f t="shared" ca="1" si="20"/>
        <v>1523.1678689791188</v>
      </c>
      <c r="FZ73" s="37">
        <f t="shared" ca="1" si="20"/>
        <v>1388.8945556452497</v>
      </c>
      <c r="GA73" s="37">
        <f t="shared" ca="1" si="20"/>
        <v>1417.404877216896</v>
      </c>
      <c r="GB73" s="37">
        <f t="shared" ca="1" si="20"/>
        <v>1290.8394013625561</v>
      </c>
      <c r="GC73" s="37"/>
      <c r="GD73" s="37">
        <f t="shared" ca="1" si="16"/>
        <v>258.7673197139228</v>
      </c>
      <c r="GE73" s="37">
        <f t="shared" ca="1" si="17"/>
        <v>567.93109301199388</v>
      </c>
      <c r="GF73" s="37">
        <f t="shared" ca="1" si="11"/>
        <v>978.1865491079659</v>
      </c>
      <c r="GG73" s="37">
        <f t="shared" ca="1" si="11"/>
        <v>1253.9333356873337</v>
      </c>
      <c r="GH73" s="37">
        <f t="shared" ca="1" si="11"/>
        <v>1636.6796638536232</v>
      </c>
      <c r="GI73" s="37">
        <f t="shared" ca="1" si="11"/>
        <v>2096.005312093132</v>
      </c>
      <c r="GJ73" s="37">
        <f t="shared" ca="1" si="11"/>
        <v>2321.8243857762382</v>
      </c>
      <c r="GK73" s="37">
        <f t="shared" ca="1" si="11"/>
        <v>2607.5631871421365</v>
      </c>
      <c r="GL73" s="37">
        <f t="shared" ca="1" si="11"/>
        <v>2902.4861034138648</v>
      </c>
      <c r="GM73" s="37">
        <f t="shared" ca="1" si="11"/>
        <v>3073.1914101280368</v>
      </c>
      <c r="GN73" s="37">
        <f t="shared" ca="1" si="11"/>
        <v>3378.6570562023303</v>
      </c>
      <c r="GO73" s="37">
        <f t="shared" ca="1" si="11"/>
        <v>3192.7913879511925</v>
      </c>
      <c r="GP73" s="37">
        <f t="shared" ca="1" si="11"/>
        <v>3371.4099028616861</v>
      </c>
      <c r="GQ73" s="37">
        <f t="shared" ca="1" si="11"/>
        <v>3544.2111249897021</v>
      </c>
      <c r="GR73" s="37">
        <f t="shared" ca="1" si="11"/>
        <v>3677.9044069034385</v>
      </c>
      <c r="GS73" s="37">
        <f t="shared" ca="1" si="11"/>
        <v>3730.7104999550324</v>
      </c>
      <c r="GT73" s="37">
        <f t="shared" ca="1" si="11"/>
        <v>3773.7578195319543</v>
      </c>
      <c r="GU73" s="37">
        <f t="shared" ca="1" si="11"/>
        <v>3888.5044850693189</v>
      </c>
      <c r="GV73" s="37">
        <f t="shared" ca="1" si="12"/>
        <v>4048.6338902739822</v>
      </c>
      <c r="GW73" s="37">
        <f t="shared" ca="1" si="12"/>
        <v>4261.8323484348211</v>
      </c>
      <c r="GX73" s="37">
        <f t="shared" ca="1" si="12"/>
        <v>4504.9616875195024</v>
      </c>
      <c r="GY73" s="37">
        <f t="shared" ca="1" si="12"/>
        <v>4713.7207421274197</v>
      </c>
      <c r="GZ73" s="37">
        <f t="shared" ca="1" si="12"/>
        <v>4971.5009631252442</v>
      </c>
      <c r="HA73" s="37">
        <f t="shared" ca="1" si="12"/>
        <v>5031.7858370372132</v>
      </c>
      <c r="HB73" s="37">
        <f t="shared" ca="1" si="12"/>
        <v>5238.8929381649641</v>
      </c>
      <c r="HC73" s="37"/>
      <c r="HD73" s="37">
        <f t="shared" si="13"/>
        <v>1500.1</v>
      </c>
      <c r="HE73" s="37">
        <f ca="1">SUM($GD73:GD73)-$HD73-SUM($FD73:FD73)</f>
        <v>-1414.0918544813362</v>
      </c>
      <c r="HF73" s="37">
        <f ca="1">SUM($GD73:GE73)-$HD73-SUM($FD73:FE73)</f>
        <v>-1234.9250940929201</v>
      </c>
      <c r="HG73" s="37">
        <f ca="1">SUM($GD73:GF73)-$HD73-SUM($FD73:FF73)</f>
        <v>-946.96366773374393</v>
      </c>
      <c r="HH73" s="37">
        <f ca="1">SUM($GD73:GG73)-$HD73-SUM($FD73:FG73)</f>
        <v>-573.80293232839676</v>
      </c>
      <c r="HI73" s="37">
        <f ca="1">SUM($GD73:GH73)-$HD73-SUM($FD73:FH73)</f>
        <v>-98.75258758503378</v>
      </c>
      <c r="HJ73" s="37">
        <f ca="1">SUM($GD73:GI73)-$HD73-SUM($FD73:FI73)</f>
        <v>489.84091986844032</v>
      </c>
      <c r="HK73" s="37">
        <f ca="1">SUM($GD73:GJ73)-$HD73-SUM($FD73:FJ73)</f>
        <v>1151.9824813534306</v>
      </c>
      <c r="HL73" s="37">
        <f ca="1">SUM($GD73:GK73)-$HD73-SUM($FD73:FK73)</f>
        <v>1896.6127509149355</v>
      </c>
      <c r="HM73" s="37">
        <f ca="1">SUM($GD73:GL73)-$HD73-SUM($FD73:FL73)</f>
        <v>2724.2469122002403</v>
      </c>
      <c r="HN73" s="37">
        <f ca="1">SUM($GD73:GM73)-$HD73-SUM($FD73:FM73)</f>
        <v>3919.7712676473493</v>
      </c>
      <c r="HO73" s="37">
        <f ca="1">SUM($GD73:GN73)-$HD73-SUM($FD73:FN73)</f>
        <v>5198.113503823286</v>
      </c>
      <c r="HP73" s="37">
        <f ca="1">SUM($GD73:GO73)-$HD73-SUM($FD73:FO73)</f>
        <v>6476.4557399992209</v>
      </c>
      <c r="HQ73" s="37">
        <f ca="1">SUM($GD73:GP73)-$HD73-SUM($FD73:FP73)</f>
        <v>8113.8685961838455</v>
      </c>
      <c r="HR73" s="37">
        <f ca="1">SUM($GD73:GQ73)-$HD73-SUM($FD73:FQ73)</f>
        <v>9809.2810258134596</v>
      </c>
      <c r="HS73" s="37">
        <f ca="1">SUM($GD73:GR73)-$HD73-SUM($FD73:FR73)</f>
        <v>11555.324571772049</v>
      </c>
      <c r="HT73" s="37">
        <f ca="1">SUM($GD73:GS73)-$HD73-SUM($FD73:FS73)</f>
        <v>13337.692339721463</v>
      </c>
      <c r="HU73" s="37">
        <f ca="1">SUM($GD73:GT73)-$HD73-SUM($FD73:FT73)</f>
        <v>15153.956220625168</v>
      </c>
      <c r="HV73" s="37">
        <f ca="1">SUM($GD73:GU73)-$HD73-SUM($FD73:FU73)</f>
        <v>17240.626338084556</v>
      </c>
      <c r="HW73" s="37">
        <f ca="1">SUM($GD73:GV73)-$HD73-SUM($FD73:FV73)</f>
        <v>19638.551657853768</v>
      </c>
      <c r="HX73" s="37">
        <f ca="1">SUM($GD73:GW73)-$HD73-SUM($FD73:FW73)</f>
        <v>22096.464066459685</v>
      </c>
      <c r="HY73" s="37">
        <f ca="1">SUM($GD73:GX73)-$HD73-SUM($FD73:FX73)</f>
        <v>24939.956372266188</v>
      </c>
      <c r="HZ73" s="37">
        <f ca="1">SUM($GD73:GY73)-$HD73-SUM($FD73:FY73)</f>
        <v>28130.509245414491</v>
      </c>
      <c r="IA73" s="37">
        <f ca="1">SUM($GD73:GZ73)-$HD73-SUM($FD73:FZ73)</f>
        <v>31713.115652894478</v>
      </c>
      <c r="IB73" s="37">
        <f ca="1">SUM($GD73:HA73)-$HD73-SUM($FD73:GA73)</f>
        <v>35327.496612714793</v>
      </c>
      <c r="IC73" s="37">
        <f ca="1">SUM($GD73:HB73)-$HD73-SUM($FD73:GB73)</f>
        <v>39275.550149517199</v>
      </c>
    </row>
    <row r="74" spans="2:237" x14ac:dyDescent="0.35">
      <c r="B74" s="37">
        <f t="shared" ca="1" si="14"/>
        <v>0.99056840000749335</v>
      </c>
      <c r="C74" s="37">
        <f t="shared" ca="1" si="8"/>
        <v>2.9238876963924687E-2</v>
      </c>
      <c r="D74" s="37">
        <f t="shared" ca="1" si="8"/>
        <v>0.4517087941274176</v>
      </c>
      <c r="E74" s="37">
        <f t="shared" ca="1" si="8"/>
        <v>8.8408526739381044E-2</v>
      </c>
      <c r="F74" s="37">
        <f t="shared" ca="1" si="8"/>
        <v>0.43049991877654037</v>
      </c>
      <c r="G74" s="37">
        <f t="shared" ca="1" si="8"/>
        <v>4.2280052556418646E-2</v>
      </c>
      <c r="H74" s="37">
        <f t="shared" ca="1" si="8"/>
        <v>0.50806154826041061</v>
      </c>
      <c r="I74" s="37">
        <f t="shared" ca="1" si="8"/>
        <v>0.41958914179970774</v>
      </c>
      <c r="J74" s="37">
        <f t="shared" ca="1" si="8"/>
        <v>0.81356880276667876</v>
      </c>
      <c r="K74" s="37">
        <f t="shared" ca="1" si="8"/>
        <v>0.62624336755288701</v>
      </c>
      <c r="L74" s="37">
        <f t="shared" ca="1" si="8"/>
        <v>0.27874189196742272</v>
      </c>
      <c r="M74" s="37">
        <f t="shared" ca="1" si="8"/>
        <v>0.37309240907846586</v>
      </c>
      <c r="N74" s="37">
        <f t="shared" ca="1" si="8"/>
        <v>0.20209422979710923</v>
      </c>
      <c r="O74" s="37">
        <f t="shared" ca="1" si="8"/>
        <v>3.1996805493048064E-2</v>
      </c>
      <c r="P74" s="37">
        <f t="shared" ca="1" si="8"/>
        <v>0.28858946721995793</v>
      </c>
      <c r="Q74" s="37">
        <f t="shared" ca="1" si="8"/>
        <v>0.74186476087932318</v>
      </c>
      <c r="R74" s="37">
        <f t="shared" ca="1" si="8"/>
        <v>0.35058353363933792</v>
      </c>
      <c r="S74" s="37">
        <f t="shared" ca="1" si="8"/>
        <v>6.3094307149015316E-2</v>
      </c>
      <c r="T74" s="37">
        <f t="shared" ca="1" si="9"/>
        <v>0.7279248271406642</v>
      </c>
      <c r="U74" s="37">
        <f t="shared" ca="1" si="9"/>
        <v>4.4209548745524851E-2</v>
      </c>
      <c r="V74" s="37">
        <f t="shared" ca="1" si="9"/>
        <v>0.73373251954052399</v>
      </c>
      <c r="W74" s="37">
        <f t="shared" ca="1" si="9"/>
        <v>0.9302765182315178</v>
      </c>
      <c r="X74" s="37">
        <f t="shared" ca="1" si="9"/>
        <v>0.35438964068128465</v>
      </c>
      <c r="Y74" s="37">
        <f t="shared" ca="1" si="9"/>
        <v>0.93946147079050768</v>
      </c>
      <c r="Z74" s="37">
        <f t="shared" ca="1" si="9"/>
        <v>0.54479854059350896</v>
      </c>
      <c r="AC74" s="35">
        <f ca="1">IF(H$11="x",0,_xlfn.NORM.INV(B74,Satokasvi!$H$8,Satokasvi!$I$8)*IF(H$8="x",1+Toimenpiteet!$C$7,1)*IF(H$9="x",1+Toimenpiteet!$C$34,1)*(1+H$30)*_xlfn.BINOM.INV(1,(1-(Satokasvi!$H$15*(1+H$43))),B74))</f>
        <v>3087.0558684049274</v>
      </c>
      <c r="AD74" s="35">
        <f ca="1">IF(I$11="x",0,_xlfn.NORM.INV(C74,Satokasvi!$H$8,Satokasvi!$I$8)*IF(I$8="x",1+Toimenpiteet!$C$7,1)*IF(I$9="x",1+Toimenpiteet!$C$34,1)*(1+I$30)*_xlfn.BINOM.INV(1,(1-(Satokasvi!$H$15*(1+I$43))),C74))</f>
        <v>0</v>
      </c>
      <c r="AE74" s="35">
        <f ca="1">IF(J$11="x",0,_xlfn.NORM.INV(D74,Satokasvi!$H$8,Satokasvi!$I$8)*IF(J$8="x",1+Toimenpiteet!$C$7,1)*IF(J$9="x",1+Toimenpiteet!$C$34,1)*(1+J$30)*_xlfn.BINOM.INV(1,(1-(Satokasvi!$H$15*(1+J$43))),D74))</f>
        <v>2469.663689954079</v>
      </c>
      <c r="AF74" s="35">
        <f ca="1">IF(K$11="x",0,_xlfn.NORM.INV(E74,Satokasvi!$H$8,Satokasvi!$I$8)*IF(K$8="x",1+Toimenpiteet!$C$7,1)*IF(K$9="x",1+Toimenpiteet!$C$34,1)*(1+K$30)*_xlfn.BINOM.INV(1,(1-(Satokasvi!$H$15*(1+K$43))),E74))</f>
        <v>0</v>
      </c>
      <c r="AG74" s="35">
        <f ca="1">IF(L$11="x",0,_xlfn.NORM.INV(F74,Satokasvi!$H$8,Satokasvi!$I$8)*IF(L$8="x",1+Toimenpiteet!$C$7,1)*IF(L$9="x",1+Toimenpiteet!$C$34,1)*(1+L$30)*_xlfn.BINOM.INV(1,(1-(Satokasvi!$H$15*(1+L$43))),F74))</f>
        <v>2456.224611605689</v>
      </c>
      <c r="AH74" s="35">
        <f ca="1">IF(M$11="x",0,_xlfn.NORM.INV(G74,Satokasvi!$H$8,Satokasvi!$I$8)*IF(M$8="x",1+Toimenpiteet!$C$7,1)*IF(M$9="x",1+Toimenpiteet!$C$34,1)*(1+M$30)*_xlfn.BINOM.INV(1,(1-(Satokasvi!$H$15*(1+M$43))),G74))</f>
        <v>0</v>
      </c>
      <c r="AI74" s="35">
        <f ca="1">IF(N$11="x",0,_xlfn.NORM.INV(H74,Satokasvi!$H$8,Satokasvi!$I$8)*IF(N$8="x",1+Toimenpiteet!$C$7,1)*IF(N$9="x",1+Toimenpiteet!$C$34,1)*(1+N$30)*_xlfn.BINOM.INV(1,(1-(Satokasvi!$H$15*(1+N$43))),H74))</f>
        <v>2505.0521700572394</v>
      </c>
      <c r="AJ74" s="35">
        <f ca="1">IF(O$11="x",0,_xlfn.NORM.INV(I74,Satokasvi!$H$8,Satokasvi!$I$8)*IF(O$8="x",1+Toimenpiteet!$C$7,1)*IF(O$9="x",1+Toimenpiteet!$C$34,1)*(1+O$30)*_xlfn.BINOM.INV(1,(1-(Satokasvi!$H$15*(1+O$43))),I74))</f>
        <v>2449.2638339427408</v>
      </c>
      <c r="AK74" s="35">
        <f ca="1">IF(P$11="x",0,_xlfn.NORM.INV(J74,Satokasvi!$H$8,Satokasvi!$I$8)*IF(P$8="x",1+Toimenpiteet!$C$7,1)*IF(P$9="x",1+Toimenpiteet!$C$34,1)*(1+P$30)*_xlfn.BINOM.INV(1,(1-(Satokasvi!$H$15*(1+P$43))),J74))</f>
        <v>2722.7811194554906</v>
      </c>
      <c r="AL74" s="35">
        <f ca="1">IF(Q$11="x",0,_xlfn.NORM.INV(K74,Satokasvi!$H$8,Satokasvi!$I$8)*IF(Q$8="x",1+Toimenpiteet!$C$7,1)*IF(Q$9="x",1+Toimenpiteet!$C$34,1)*(1+Q$30)*_xlfn.BINOM.INV(1,(1-(Satokasvi!$H$15*(1+Q$43))),K74))</f>
        <v>2580.4800119996939</v>
      </c>
      <c r="AM74" s="35">
        <f ca="1">IF(R$11="x",0,_xlfn.NORM.INV(L74,Satokasvi!$H$8,Satokasvi!$I$8)*IF(R$8="x",1+Toimenpiteet!$C$7,1)*IF(R$9="x",1+Toimenpiteet!$C$34,1)*(1+R$30)*_xlfn.BINOM.INV(1,(1-(Satokasvi!$H$15*(1+R$43))),L74))</f>
        <v>2353.3542429762865</v>
      </c>
      <c r="AN74" s="35">
        <f ca="1">IF(S$11="x",0,_xlfn.NORM.INV(M74,Satokasvi!$H$8,Satokasvi!$I$8)*IF(S$8="x",1+Toimenpiteet!$C$7,1)*IF(S$9="x",1+Toimenpiteet!$C$34,1)*(1+S$30)*_xlfn.BINOM.INV(1,(1-(Satokasvi!$H$15*(1+S$43))),M74))</f>
        <v>2419.0814871521488</v>
      </c>
      <c r="AO74" s="35">
        <f ca="1">IF(T$11="x",0,_xlfn.NORM.INV(N74,Satokasvi!$H$8,Satokasvi!$I$8)*IF(T$8="x",1+Toimenpiteet!$C$7,1)*IF(T$9="x",1+Toimenpiteet!$C$34,1)*(1+T$30)*_xlfn.BINOM.INV(1,(1-(Satokasvi!$H$15*(1+T$43))),N74))</f>
        <v>0</v>
      </c>
      <c r="AP74" s="35">
        <f ca="1">IF(U$11="x",0,_xlfn.NORM.INV(O74,Satokasvi!$H$8,Satokasvi!$I$8)*IF(U$8="x",1+Toimenpiteet!$C$7,1)*IF(U$9="x",1+Toimenpiteet!$C$34,1)*(1+U$30)*_xlfn.BINOM.INV(1,(1-(Satokasvi!$H$15*(1+U$43))),O74))</f>
        <v>0</v>
      </c>
      <c r="AQ74" s="35">
        <f ca="1">IF(V$11="x",0,_xlfn.NORM.INV(P74,Satokasvi!$H$8,Satokasvi!$I$8)*IF(V$8="x",1+Toimenpiteet!$C$7,1)*IF(V$9="x",1+Toimenpiteet!$C$34,1)*(1+V$30)*_xlfn.BINOM.INV(1,(1-(Satokasvi!$H$15*(1+V$43))),P74))</f>
        <v>2360.6224655184474</v>
      </c>
      <c r="AR74" s="35">
        <f ca="1">IF(W$11="x",0,_xlfn.NORM.INV(Q74,Satokasvi!$H$8,Satokasvi!$I$8)*IF(W$8="x",1+Toimenpiteet!$C$7,1)*IF(W$9="x",1+Toimenpiteet!$C$34,1)*(1+W$30)*_xlfn.BINOM.INV(1,(1-(Satokasvi!$H$15*(1+W$43))),Q74))</f>
        <v>2662.2762623817812</v>
      </c>
      <c r="AS74" s="35">
        <f ca="1">IF(X$11="x",0,_xlfn.NORM.INV(R74,Satokasvi!$H$8,Satokasvi!$I$8)*IF(X$8="x",1+Toimenpiteet!$C$7,1)*IF(X$9="x",1+Toimenpiteet!$C$34,1)*(1+X$30)*_xlfn.BINOM.INV(1,(1-(Satokasvi!$H$15*(1+X$43))),R74))</f>
        <v>2404.0636188230837</v>
      </c>
      <c r="AT74" s="35">
        <f ca="1">IF(Y$11="x",0,_xlfn.NORM.INV(S74,Satokasvi!$H$8,Satokasvi!$I$8)*IF(Y$8="x",1+Toimenpiteet!$C$7,1)*IF(Y$9="x",1+Toimenpiteet!$C$34,1)*(1+Y$30)*_xlfn.BINOM.INV(1,(1-(Satokasvi!$H$15*(1+Y$43))),S74))</f>
        <v>0</v>
      </c>
      <c r="AU74" s="35">
        <f ca="1">IF(Z$11="x",0,_xlfn.NORM.INV(T74,Satokasvi!$H$8,Satokasvi!$I$8)*IF(Z$8="x",1+Toimenpiteet!$C$7,1)*IF(Z$9="x",1+Toimenpiteet!$C$34,1)*(1+Z$30)*_xlfn.BINOM.INV(1,(1-(Satokasvi!$H$15*(1+Z$43))),T74))</f>
        <v>2651.6372156915836</v>
      </c>
      <c r="AV74" s="35">
        <f ca="1">IF(AA$11="x",0,_xlfn.NORM.INV(U74,Satokasvi!$H$8,Satokasvi!$I$8)*IF(AA$8="x",1+Toimenpiteet!$C$7,1)*IF(AA$9="x",1+Toimenpiteet!$C$34,1)*(1+AA$30)*_xlfn.BINOM.INV(1,(1-(Satokasvi!$H$15*(1+AA$43))),U74))</f>
        <v>0</v>
      </c>
      <c r="AW74" s="35">
        <f ca="1">IF(AB$11="x",0,_xlfn.NORM.INV(V74,Satokasvi!$H$8,Satokasvi!$I$8)*IF(AB$8="x",1+Toimenpiteet!$C$7,1)*IF(AB$9="x",1+Toimenpiteet!$C$34,1)*(1+AB$30)*_xlfn.BINOM.INV(1,(1-(Satokasvi!$H$15*(1+AB$43))),V74))</f>
        <v>2656.0352610480913</v>
      </c>
      <c r="AX74" s="35">
        <f ca="1">IF(AC$11="x",0,_xlfn.NORM.INV(W74,Satokasvi!$H$8,Satokasvi!$I$8)*IF(AC$8="x",1+Toimenpiteet!$C$7,1)*IF(AC$9="x",1+Toimenpiteet!$C$34,1)*(1+AC$30)*_xlfn.BINOM.INV(1,(1-(Satokasvi!$H$15*(1+AC$43))),W74))</f>
        <v>2869.4634042416046</v>
      </c>
      <c r="AY74" s="35">
        <f ca="1">IF(AD$11="x",0,_xlfn.NORM.INV(X74,Satokasvi!$H$8,Satokasvi!$I$8)*IF(AD$8="x",1+Toimenpiteet!$C$7,1)*IF(AD$9="x",1+Toimenpiteet!$C$34,1)*(1+AD$30)*_xlfn.BINOM.INV(1,(1-(Satokasvi!$H$15*(1+AD$43))),X74))</f>
        <v>2406.6259864001736</v>
      </c>
      <c r="AZ74" s="35">
        <f ca="1">IF(AE$11="x",0,_xlfn.NORM.INV(Y74,Satokasvi!$H$8,Satokasvi!$I$8)*IF(AE$8="x",1+Toimenpiteet!$C$7,1)*IF(AE$9="x",1+Toimenpiteet!$C$34,1)*(1+AE$30)*_xlfn.BINOM.INV(1,(1-(Satokasvi!$H$15*(1+AE$43))),Y74))</f>
        <v>2887.5671522601742</v>
      </c>
      <c r="BA74" s="35">
        <f ca="1">IF(AF$11="x",0,_xlfn.NORM.INV(Z74,Satokasvi!$H$8,Satokasvi!$I$8)*IF(AF$8="x",1+Toimenpiteet!$C$7,1)*IF(AF$9="x",1+Toimenpiteet!$C$34,1)*(1+AF$30)*_xlfn.BINOM.INV(1,(1-(Satokasvi!$H$15*(1+AF$43))),Z74))</f>
        <v>2528.1325836947076</v>
      </c>
      <c r="BD74" s="35">
        <f ca="1">IF(H$11="x",0,_xlfn.NORM.INV(B74,Satokasvi!$H$8,Satokasvi!$I$8)*IF(COUNTIF($H$12:H$12,"x")&gt;0,(1+$C$6),1)*IF(COUNTIF($H$13:H$13,"x")&gt;0,(1+$C$30),1)*IF(H$8="x",(1+Toimenpiteet!$C$7),1)*IF(H$9="x",(1+Toimenpiteet!$C$34),1)*(1+H$30)*_xlfn.BINOM.INV(1,(1-(Satokasvi!$H$15*(1+H$44))),B74))</f>
        <v>3704.4670420859129</v>
      </c>
      <c r="BE74" s="35">
        <f ca="1">IF(I$11="x",0,_xlfn.NORM.INV(C74,Satokasvi!$H$8,Satokasvi!$I$8)*IF(COUNTIF($H$12:I$12,"x")&gt;0,(1+$C$6),1)*IF(COUNTIF($H$13:I$13,"x")&gt;0,(1+$C$30),1)*IF(I$8="x",(1+Toimenpiteet!$C$7),1)*IF(I$9="x",(1+Toimenpiteet!$C$34),1)*(1+I$30)*_xlfn.BINOM.INV(1,(1-(Satokasvi!$H$15*(1+I$44))),C74))</f>
        <v>0</v>
      </c>
      <c r="BF74" s="35">
        <f ca="1">IF(J$11="x",0,_xlfn.NORM.INV(D74,Satokasvi!$H$8,Satokasvi!$I$8)*IF(COUNTIF($H$12:J$12,"x")&gt;0,(1+$C$6),1)*IF(COUNTIF($H$13:J$13,"x")&gt;0,(1+$C$30),1)*IF(J$8="x",(1+Toimenpiteet!$C$7),1)*IF(J$9="x",(1+Toimenpiteet!$C$34),1)*(1+J$30)*_xlfn.BINOM.INV(1,(1-(Satokasvi!$H$15*(1+J$44))),D74))</f>
        <v>2963.5964279448949</v>
      </c>
      <c r="BG74" s="35">
        <f ca="1">IF(K$11="x",0,_xlfn.NORM.INV(E74,Satokasvi!$H$8,Satokasvi!$I$8)*IF(COUNTIF($H$12:K$12,"x")&gt;0,(1+$C$6),1)*IF(COUNTIF($H$13:K$13,"x")&gt;0,(1+$C$30),1)*IF(K$8="x",(1+Toimenpiteet!$C$7),1)*IF(K$9="x",(1+Toimenpiteet!$C$34),1)*(1+K$30)*_xlfn.BINOM.INV(1,(1-(Satokasvi!$H$15*(1+K$44))),E74))</f>
        <v>2594.8138714916263</v>
      </c>
      <c r="BH74" s="35">
        <f ca="1">IF(L$11="x",0,_xlfn.NORM.INV(F74,Satokasvi!$H$8,Satokasvi!$I$8)*IF(COUNTIF($H$12:L$12,"x")&gt;0,(1+$C$6),1)*IF(COUNTIF($H$13:L$13,"x")&gt;0,(1+$C$30),1)*IF(L$8="x",(1+Toimenpiteet!$C$7),1)*IF(L$9="x",(1+Toimenpiteet!$C$34),1)*(1+L$30)*_xlfn.BINOM.INV(1,(1-(Satokasvi!$H$15*(1+L$44))),F74))</f>
        <v>2947.4695339268269</v>
      </c>
      <c r="BI74" s="35">
        <f ca="1">IF(M$11="x",0,_xlfn.NORM.INV(G74,Satokasvi!$H$8,Satokasvi!$I$8)*IF(COUNTIF($H$12:M$12,"x")&gt;0,(1+$C$6),1)*IF(COUNTIF($H$13:M$13,"x")&gt;0,(1+$C$30),1)*IF(M$8="x",(1+Toimenpiteet!$C$7),1)*IF(M$9="x",(1+Toimenpiteet!$C$34),1)*(1+M$30)*_xlfn.BINOM.INV(1,(1-(Satokasvi!$H$15*(1+M$44))),G74))</f>
        <v>0</v>
      </c>
      <c r="BJ74" s="35">
        <f ca="1">IF(N$11="x",0,_xlfn.NORM.INV(H74,Satokasvi!$H$8,Satokasvi!$I$8)*IF(COUNTIF($H$12:N$12,"x")&gt;0,(1+$C$6),1)*IF(COUNTIF($H$13:N$13,"x")&gt;0,(1+$C$30),1)*IF(N$8="x",(1+Toimenpiteet!$C$7),1)*IF(N$9="x",(1+Toimenpiteet!$C$34),1)*(1+N$30)*_xlfn.BINOM.INV(1,(1-(Satokasvi!$H$15*(1+N$44))),H74))</f>
        <v>3006.0626040686871</v>
      </c>
      <c r="BK74" s="35">
        <f ca="1">IF(O$11="x",0,_xlfn.NORM.INV(I74,Satokasvi!$H$8,Satokasvi!$I$8)*IF(COUNTIF($H$12:O$12,"x")&gt;0,(1+$C$6),1)*IF(COUNTIF($H$13:O$13,"x")&gt;0,(1+$C$30),1)*IF(O$8="x",(1+Toimenpiteet!$C$7),1)*IF(O$9="x",(1+Toimenpiteet!$C$34),1)*(1+O$30)*_xlfn.BINOM.INV(1,(1-(Satokasvi!$H$15*(1+O$44))),I74))</f>
        <v>2939.1166007312891</v>
      </c>
      <c r="BL74" s="35">
        <f ca="1">IF(P$11="x",0,_xlfn.NORM.INV(J74,Satokasvi!$H$8,Satokasvi!$I$8)*IF(COUNTIF($H$12:P$12,"x")&gt;0,(1+$C$6),1)*IF(COUNTIF($H$13:P$13,"x")&gt;0,(1+$C$30),1)*IF(P$8="x",(1+Toimenpiteet!$C$7),1)*IF(P$9="x",(1+Toimenpiteet!$C$34),1)*(1+P$30)*_xlfn.BINOM.INV(1,(1-(Satokasvi!$H$15*(1+P$44))),J74))</f>
        <v>3267.3373433465886</v>
      </c>
      <c r="BM74" s="35">
        <f ca="1">IF(Q$11="x",0,_xlfn.NORM.INV(K74,Satokasvi!$H$8,Satokasvi!$I$8)*IF(COUNTIF($H$12:Q$12,"x")&gt;0,(1+$C$6),1)*IF(COUNTIF($H$13:Q$13,"x")&gt;0,(1+$C$30),1)*IF(Q$8="x",(1+Toimenpiteet!$C$7),1)*IF(Q$9="x",(1+Toimenpiteet!$C$34),1)*(1+Q$30)*_xlfn.BINOM.INV(1,(1-(Satokasvi!$H$15*(1+Q$44))),K74))</f>
        <v>3096.5760143996326</v>
      </c>
      <c r="BN74" s="35">
        <f ca="1">IF(R$11="x",0,_xlfn.NORM.INV(L74,Satokasvi!$H$8,Satokasvi!$I$8)*IF(COUNTIF($H$12:R$12,"x")&gt;0,(1+$C$6),1)*IF(COUNTIF($H$13:R$13,"x")&gt;0,(1+$C$30),1)*IF(R$8="x",(1+Toimenpiteet!$C$7),1)*IF(R$9="x",(1+Toimenpiteet!$C$34),1)*(1+R$30)*_xlfn.BINOM.INV(1,(1-(Satokasvi!$H$15*(1+R$44))),L74))</f>
        <v>2824.0250915715437</v>
      </c>
      <c r="BO74" s="35">
        <f ca="1">IF(S$11="x",0,_xlfn.NORM.INV(M74,Satokasvi!$H$8,Satokasvi!$I$8)*IF(COUNTIF($H$12:S$12,"x")&gt;0,(1+$C$6),1)*IF(COUNTIF($H$13:S$13,"x")&gt;0,(1+$C$30),1)*IF(S$8="x",(1+Toimenpiteet!$C$7),1)*IF(S$9="x",(1+Toimenpiteet!$C$34),1)*(1+S$30)*_xlfn.BINOM.INV(1,(1-(Satokasvi!$H$15*(1+S$44))),M74))</f>
        <v>2902.8977845825784</v>
      </c>
      <c r="BP74" s="35">
        <f ca="1">IF(T$11="x",0,_xlfn.NORM.INV(N74,Satokasvi!$H$8,Satokasvi!$I$8)*IF(COUNTIF($H$12:T$12,"x")&gt;0,(1+$C$6),1)*IF(COUNTIF($H$13:T$13,"x")&gt;0,(1+$C$30),1)*IF(T$8="x",(1+Toimenpiteet!$C$7),1)*IF(T$9="x",(1+Toimenpiteet!$C$34),1)*(1+T$30)*_xlfn.BINOM.INV(1,(1-(Satokasvi!$H$15*(1+T$44))),N74))</f>
        <v>2749.7507388455683</v>
      </c>
      <c r="BQ74" s="35">
        <f ca="1">IF(U$11="x",0,_xlfn.NORM.INV(O74,Satokasvi!$H$8,Satokasvi!$I$8)*IF(COUNTIF($H$12:U$12,"x")&gt;0,(1+$C$6),1)*IF(COUNTIF($H$13:U$13,"x")&gt;0,(1+$C$30),1)*IF(U$8="x",(1+Toimenpiteet!$C$7),1)*IF(U$9="x",(1+Toimenpiteet!$C$34),1)*(1+U$30)*_xlfn.BINOM.INV(1,(1-(Satokasvi!$H$15*(1+U$44))),O74))</f>
        <v>0</v>
      </c>
      <c r="BR74" s="35">
        <f ca="1">IF(V$11="x",0,_xlfn.NORM.INV(P74,Satokasvi!$H$8,Satokasvi!$I$8)*IF(COUNTIF($H$12:V$12,"x")&gt;0,(1+$C$6),1)*IF(COUNTIF($H$13:V$13,"x")&gt;0,(1+$C$30),1)*IF(V$8="x",(1+Toimenpiteet!$C$7),1)*IF(V$9="x",(1+Toimenpiteet!$C$34),1)*(1+V$30)*_xlfn.BINOM.INV(1,(1-(Satokasvi!$H$15*(1+V$44))),P74))</f>
        <v>2832.7469586221368</v>
      </c>
      <c r="BS74" s="35">
        <f ca="1">IF(W$11="x",0,_xlfn.NORM.INV(Q74,Satokasvi!$H$8,Satokasvi!$I$8)*IF(COUNTIF($H$12:W$12,"x")&gt;0,(1+$C$6),1)*IF(COUNTIF($H$13:W$13,"x")&gt;0,(1+$C$30),1)*IF(W$8="x",(1+Toimenpiteet!$C$7),1)*IF(W$9="x",(1+Toimenpiteet!$C$34),1)*(1+W$30)*_xlfn.BINOM.INV(1,(1-(Satokasvi!$H$15*(1+W$44))),Q74))</f>
        <v>3194.7315148581374</v>
      </c>
      <c r="BT74" s="35">
        <f ca="1">IF(X$11="x",0,_xlfn.NORM.INV(R74,Satokasvi!$H$8,Satokasvi!$I$8)*IF(COUNTIF($H$12:X$12,"x")&gt;0,(1+$C$6),1)*IF(COUNTIF($H$13:X$13,"x")&gt;0,(1+$C$30),1)*IF(X$8="x",(1+Toimenpiteet!$C$7),1)*IF(X$9="x",(1+Toimenpiteet!$C$34),1)*(1+X$30)*_xlfn.BINOM.INV(1,(1-(Satokasvi!$H$15*(1+X$44))),R74))</f>
        <v>2884.8763425877005</v>
      </c>
      <c r="BU74" s="35">
        <f ca="1">IF(Y$11="x",0,_xlfn.NORM.INV(S74,Satokasvi!$H$8,Satokasvi!$I$8)*IF(COUNTIF($H$12:Y$12,"x")&gt;0,(1+$C$6),1)*IF(COUNTIF($H$13:Y$13,"x")&gt;0,(1+$C$30),1)*IF(Y$8="x",(1+Toimenpiteet!$C$7),1)*IF(Y$9="x",(1+Toimenpiteet!$C$34),1)*(1+Y$30)*_xlfn.BINOM.INV(1,(1-(Satokasvi!$H$15*(1+Y$44))),S74))</f>
        <v>2541.2082138003375</v>
      </c>
      <c r="BV74" s="35">
        <f ca="1">IF(Z$11="x",0,_xlfn.NORM.INV(T74,Satokasvi!$H$8,Satokasvi!$I$8)*IF(COUNTIF($H$12:Z$12,"x")&gt;0,(1+$C$6),1)*IF(COUNTIF($H$13:Z$13,"x")&gt;0,(1+$C$30),1)*IF(Z$8="x",(1+Toimenpiteet!$C$7),1)*IF(Z$9="x",(1+Toimenpiteet!$C$34),1)*(1+Z$30)*_xlfn.BINOM.INV(1,(1-(Satokasvi!$H$15*(1+Z$44))),T74))</f>
        <v>3181.9646588299001</v>
      </c>
      <c r="BW74" s="35">
        <f ca="1">IF(AA$11="x",0,_xlfn.NORM.INV(U74,Satokasvi!$H$8,Satokasvi!$I$8)*IF(COUNTIF($H$12:AA$12,"x")&gt;0,(1+$C$6),1)*IF(COUNTIF($H$13:AA$13,"x")&gt;0,(1+$C$30),1)*IF(AA$8="x",(1+Toimenpiteet!$C$7),1)*IF(AA$9="x",(1+Toimenpiteet!$C$34),1)*(1+AA$30)*_xlfn.BINOM.INV(1,(1-(Satokasvi!$H$15*(1+AA$44))),U74))</f>
        <v>0</v>
      </c>
      <c r="BX74" s="35">
        <f ca="1">IF(AB$11="x",0,_xlfn.NORM.INV(V74,Satokasvi!$H$8,Satokasvi!$I$8)*IF(COUNTIF($H$12:AB$12,"x")&gt;0,(1+$C$6),1)*IF(COUNTIF($H$13:AB$13,"x")&gt;0,(1+$C$30),1)*IF(AB$8="x",(1+Toimenpiteet!$C$7),1)*IF(AB$9="x",(1+Toimenpiteet!$C$34),1)*(1+AB$30)*_xlfn.BINOM.INV(1,(1-(Satokasvi!$H$15*(1+AB$44))),V74))</f>
        <v>3187.2423132577096</v>
      </c>
      <c r="BY74" s="35">
        <f ca="1">IF(AC$11="x",0,_xlfn.NORM.INV(W74,Satokasvi!$H$8,Satokasvi!$I$8)*IF(COUNTIF($H$12:AC$12,"x")&gt;0,(1+$C$6),1)*IF(COUNTIF($H$13:AC$13,"x")&gt;0,(1+$C$30),1)*IF(AC$8="x",(1+Toimenpiteet!$C$7),1)*IF(AC$9="x",(1+Toimenpiteet!$C$34),1)*(1+AC$30)*_xlfn.BINOM.INV(1,(1-(Satokasvi!$H$15*(1+AC$44))),W74))</f>
        <v>3443.3560850899253</v>
      </c>
      <c r="BZ74" s="35">
        <f ca="1">IF(AD$11="x",0,_xlfn.NORM.INV(X74,Satokasvi!$H$8,Satokasvi!$I$8)*IF(COUNTIF($H$12:AD$12,"x")&gt;0,(1+$C$6),1)*IF(COUNTIF($H$13:AD$13,"x")&gt;0,(1+$C$30),1)*IF(AD$8="x",(1+Toimenpiteet!$C$7),1)*IF(AD$9="x",(1+Toimenpiteet!$C$34),1)*(1+AD$30)*_xlfn.BINOM.INV(1,(1-(Satokasvi!$H$15*(1+AD$44))),X74))</f>
        <v>2887.951183680208</v>
      </c>
      <c r="CA74" s="35">
        <f ca="1">IF(AE$11="x",0,_xlfn.NORM.INV(Y74,Satokasvi!$H$8,Satokasvi!$I$8)*IF(COUNTIF($H$12:AE$12,"x")&gt;0,(1+$C$6),1)*IF(COUNTIF($H$13:AE$13,"x")&gt;0,(1+$C$30),1)*IF(AE$8="x",(1+Toimenpiteet!$C$7),1)*IF(AE$9="x",(1+Toimenpiteet!$C$34),1)*(1+AE$30)*_xlfn.BINOM.INV(1,(1-(Satokasvi!$H$15*(1+AE$44))),Y74))</f>
        <v>3465.080582712209</v>
      </c>
      <c r="CB74" s="35">
        <f ca="1">IF(AF$11="x",0,_xlfn.NORM.INV(Z74,Satokasvi!$H$8,Satokasvi!$I$8)*IF(COUNTIF($H$12:AF$12,"x")&gt;0,(1+$C$6),1)*IF(COUNTIF($H$13:AF$13,"x")&gt;0,(1+$C$30),1)*IF(AF$8="x",(1+Toimenpiteet!$C$7),1)*IF(AF$9="x",(1+Toimenpiteet!$C$34),1)*(1+AF$30)*_xlfn.BINOM.INV(1,(1-(Satokasvi!$H$15*(1+AF$44))),Z74))</f>
        <v>3033.7591004336491</v>
      </c>
      <c r="CD74" s="37">
        <f ca="1">_xlfn.NORM.INV(RAND(),Satokasvi!$H$13,Satokasvi!$I$13)</f>
        <v>178.6340337581322</v>
      </c>
      <c r="CE74" s="37">
        <f ca="1">_xlfn.NORM.INV(RAND(),Satokasvi!$H$13,Satokasvi!$I$13)</f>
        <v>190.19143541253936</v>
      </c>
      <c r="CF74" s="37">
        <f ca="1">_xlfn.NORM.INV(RAND(),Satokasvi!$H$13,Satokasvi!$I$13)</f>
        <v>195.99660134169613</v>
      </c>
      <c r="CG74" s="37">
        <f ca="1">_xlfn.NORM.INV(RAND(),Satokasvi!$H$13,Satokasvi!$I$13)</f>
        <v>216.35501440995557</v>
      </c>
      <c r="CH74" s="37">
        <f ca="1">_xlfn.NORM.INV(RAND(),Satokasvi!$H$13,Satokasvi!$I$13)</f>
        <v>187.12708011216731</v>
      </c>
      <c r="CI74" s="37">
        <f ca="1">_xlfn.NORM.INV(RAND(),Satokasvi!$H$13,Satokasvi!$I$13)</f>
        <v>285.64681256987984</v>
      </c>
      <c r="CJ74" s="37">
        <f ca="1">_xlfn.NORM.INV(RAND(),Satokasvi!$H$13,Satokasvi!$I$13)</f>
        <v>246.44195918956956</v>
      </c>
      <c r="CK74" s="37">
        <f ca="1">_xlfn.NORM.INV(RAND(),Satokasvi!$H$13,Satokasvi!$I$13)</f>
        <v>210.26111565497337</v>
      </c>
      <c r="CL74" s="37">
        <f ca="1">_xlfn.NORM.INV(RAND(),Satokasvi!$H$13,Satokasvi!$I$13)</f>
        <v>108.0132946211033</v>
      </c>
      <c r="CM74" s="37">
        <f ca="1">_xlfn.NORM.INV(RAND(),Satokasvi!$H$13,Satokasvi!$I$13)</f>
        <v>227.28859355653543</v>
      </c>
      <c r="CN74" s="37">
        <f ca="1">_xlfn.NORM.INV(RAND(),Satokasvi!$H$13,Satokasvi!$I$13)</f>
        <v>209.17631540292359</v>
      </c>
      <c r="CO74" s="37">
        <f ca="1">_xlfn.NORM.INV(RAND(),Satokasvi!$H$13,Satokasvi!$I$13)</f>
        <v>125.77179157064461</v>
      </c>
      <c r="CP74" s="37">
        <f ca="1">_xlfn.NORM.INV(RAND(),Satokasvi!$H$13,Satokasvi!$I$13)</f>
        <v>55.92399422697622</v>
      </c>
      <c r="CQ74" s="37">
        <f ca="1">_xlfn.NORM.INV(RAND(),Satokasvi!$H$13,Satokasvi!$I$13)</f>
        <v>156.55788798928609</v>
      </c>
      <c r="CR74" s="37">
        <f ca="1">_xlfn.NORM.INV(RAND(),Satokasvi!$H$13,Satokasvi!$I$13)</f>
        <v>180.4611335692239</v>
      </c>
      <c r="CS74" s="37">
        <f ca="1">_xlfn.NORM.INV(RAND(),Satokasvi!$H$13,Satokasvi!$I$13)</f>
        <v>135.61597005732804</v>
      </c>
      <c r="CT74" s="37">
        <f ca="1">_xlfn.NORM.INV(RAND(),Satokasvi!$H$13,Satokasvi!$I$13)</f>
        <v>208.98871586155289</v>
      </c>
      <c r="CU74" s="37">
        <f ca="1">_xlfn.NORM.INV(RAND(),Satokasvi!$H$13,Satokasvi!$I$13)</f>
        <v>137.84711025796659</v>
      </c>
      <c r="CV74" s="37">
        <f ca="1">_xlfn.NORM.INV(RAND(),Satokasvi!$H$13,Satokasvi!$I$13)</f>
        <v>188.66518271661045</v>
      </c>
      <c r="CW74" s="37">
        <f ca="1">_xlfn.NORM.INV(RAND(),Satokasvi!$H$13,Satokasvi!$I$13)</f>
        <v>269.81126435545718</v>
      </c>
      <c r="CX74" s="37">
        <f ca="1">_xlfn.NORM.INV(RAND(),Satokasvi!$H$13,Satokasvi!$I$13)</f>
        <v>174.99608387375983</v>
      </c>
      <c r="CY74" s="37">
        <f ca="1">_xlfn.NORM.INV(RAND(),Satokasvi!$H$13,Satokasvi!$I$13)</f>
        <v>183.5209016060806</v>
      </c>
      <c r="CZ74" s="37">
        <f ca="1">_xlfn.NORM.INV(RAND(),Satokasvi!$H$13,Satokasvi!$I$13)</f>
        <v>164.53487946294948</v>
      </c>
      <c r="DA74" s="37">
        <f ca="1">_xlfn.NORM.INV(RAND(),Satokasvi!$H$13,Satokasvi!$I$13)</f>
        <v>183.67627094374936</v>
      </c>
      <c r="DB74" s="37">
        <f ca="1">_xlfn.NORM.INV(RAND(),Satokasvi!$H$13,Satokasvi!$I$13)</f>
        <v>151.89233607347919</v>
      </c>
      <c r="DD74" s="37">
        <f ca="1">IF(H$11="x",Toimenpiteet!$E$115,AC74*CD74/1000+(Satokasvi!$E$28-Satokasvi!$E$7)+IF(H$8="x",Toimenpiteet!$E$29,0)+IF(H$9="x",Toimenpiteet!$E$60,0)+IF(H$10="x",Toimenpiteet!$E$88,0))/(1+$H$15)^DD$59</f>
        <v>278.10994389309315</v>
      </c>
      <c r="DE74" s="37">
        <f ca="1">IF(I$11="x",Toimenpiteet!$E$115,AD74*CE74/1000+(Satokasvi!$E$28-Satokasvi!$E$7)+IF(I$8="x",Toimenpiteet!$E$29,0)+IF(I$9="x",Toimenpiteet!$E$60,0)+IF(I$10="x",Toimenpiteet!$E$88,0))/(1+$H$15)^DE$59</f>
        <v>-249.7879159204449</v>
      </c>
      <c r="DF74" s="37">
        <f ca="1">IF(J$11="x",Toimenpiteet!$E$115,AE74*CF74/1000+(Satokasvi!$E$28-Satokasvi!$E$7)+IF(J$8="x",Toimenpiteet!$E$29,0)+IF(J$9="x",Toimenpiteet!$E$60,0)+IF(J$10="x",Toimenpiteet!$E$88,0))/(1+$H$15)^DF$59</f>
        <v>200.45783593522614</v>
      </c>
      <c r="DG74" s="37">
        <f ca="1">IF(K$11="x",Toimenpiteet!$E$115,AF74*CG74/1000+(Satokasvi!$E$28-Satokasvi!$E$7)+IF(K$8="x",Toimenpiteet!$E$29,0)+IF(K$9="x",Toimenpiteet!$E$60,0)+IF(K$10="x",Toimenpiteet!$E$88,0))/(1+$H$15)^DG$59</f>
        <v>-235.44906769765757</v>
      </c>
      <c r="DH74" s="37">
        <f ca="1">IF(L$11="x",Toimenpiteet!$E$115,AG74*CH74/1000+(Satokasvi!$E$28-Satokasvi!$E$7)+IF(L$8="x",Toimenpiteet!$E$29,0)+IF(L$9="x",Toimenpiteet!$E$60,0)+IF(L$10="x",Toimenpiteet!$E$88,0))/(1+$H$15)^DH$59</f>
        <v>167.88621774961643</v>
      </c>
      <c r="DI74" s="37">
        <f ca="1">IF(M$11="x",Toimenpiteet!$E$115,AH74*CI74/1000+(Satokasvi!$E$28-Satokasvi!$E$7)+IF(M$8="x",Toimenpiteet!$E$29,0)+IF(M$9="x",Toimenpiteet!$E$60,0)+IF(M$10="x",Toimenpiteet!$E$88,0))/(1+$H$15)^DI$59</f>
        <v>-221.93332802116842</v>
      </c>
      <c r="DJ74" s="37">
        <f ca="1">IF(N$11="x",Toimenpiteet!$E$115,AI74*CJ74/1000+(Satokasvi!$E$28-Satokasvi!$E$7)+IF(N$8="x",Toimenpiteet!$E$29,0)+IF(N$9="x",Toimenpiteet!$E$60,0)+IF(N$10="x",Toimenpiteet!$E$88,0))/(1+$H$15)^DJ$59</f>
        <v>286.49276528798077</v>
      </c>
      <c r="DK74" s="37">
        <f ca="1">IF(O$11="x",Toimenpiteet!$E$115,AJ74*CK74/1000+(Satokasvi!$E$28-Satokasvi!$E$7)+IF(O$8="x",Toimenpiteet!$E$29,0)+IF(O$9="x",Toimenpiteet!$E$60,0)+IF(O$10="x",Toimenpiteet!$E$88,0))/(1+$H$15)^DK$59</f>
        <v>197.34042501567873</v>
      </c>
      <c r="DL74" s="37">
        <f ca="1">IF(P$11="x",Toimenpiteet!$E$115,AK74*CL74/1000+(Satokasvi!$E$28-Satokasvi!$E$7)+IF(P$8="x",Toimenpiteet!$E$29,0)+IF(P$9="x",Toimenpiteet!$E$60,0)+IF(P$10="x",Toimenpiteet!$E$88,0))/(1+$H$15)^DL$59</f>
        <v>22.300089858630336</v>
      </c>
      <c r="DM74" s="37">
        <f ca="1">IF(Q$11="x",Toimenpiteet!$E$115,AL74*CM74/1000+(Satokasvi!$E$28-Satokasvi!$E$7)+IF(Q$8="x",Toimenpiteet!$E$29,0)+IF(Q$9="x",Toimenpiteet!$E$60,0)+IF(Q$10="x",Toimenpiteet!$E$88,0))/(1+$H$15)^DM$59</f>
        <v>239.23636735871321</v>
      </c>
      <c r="DN74" s="37">
        <f ca="1">IF(R$11="x",Toimenpiteet!$E$115,AM74*CN74/1000+(Satokasvi!$E$28-Satokasvi!$E$7)+IF(R$8="x",Toimenpiteet!$E$29,0)+IF(R$9="x",Toimenpiteet!$E$60,0)+IF(R$10="x",Toimenpiteet!$E$88,0))/(1+$H$15)^DN$59</f>
        <v>164.1817717295672</v>
      </c>
      <c r="DO74" s="37">
        <f ca="1">IF(S$11="x",Toimenpiteet!$E$115,AN74*CO74/1000+(Satokasvi!$E$28-Satokasvi!$E$7)+IF(S$8="x",Toimenpiteet!$E$29,0)+IF(S$9="x",Toimenpiteet!$E$60,0)+IF(S$10="x",Toimenpiteet!$E$88,0))/(1+$H$15)^DO$59</f>
        <v>27.530712166843077</v>
      </c>
      <c r="DP74" s="37">
        <f ca="1">IF(T$11="x",Toimenpiteet!$E$115,AO74*CP74/1000+(Satokasvi!$E$28-Satokasvi!$E$7)+IF(T$8="x",Toimenpiteet!$E$29,0)+IF(T$9="x",Toimenpiteet!$E$60,0)+IF(T$10="x",Toimenpiteet!$E$88,0))/(1+$H$15)^DP$59</f>
        <v>-180.45210509819213</v>
      </c>
      <c r="DQ74" s="37">
        <f ca="1">IF(U$11="x",Toimenpiteet!$E$115,AP74*CQ74/1000+(Satokasvi!$E$28-Satokasvi!$E$7)+IF(U$8="x",Toimenpiteet!$E$29,0)+IF(U$9="x",Toimenpiteet!$E$60,0)+IF(U$10="x",Toimenpiteet!$E$88,0))/(1+$H$15)^DQ$59</f>
        <v>-175.19621854193412</v>
      </c>
      <c r="DR74" s="37">
        <f ca="1">IF(V$11="x",Toimenpiteet!$E$115,AQ74*CR74/1000+(Satokasvi!$E$28-Satokasvi!$E$7)+IF(V$8="x",Toimenpiteet!$E$29,0)+IF(V$9="x",Toimenpiteet!$E$60,0)+IF(V$10="x",Toimenpiteet!$E$88,0))/(1+$H$15)^DR$59</f>
        <v>103.3401625354353</v>
      </c>
      <c r="DS74" s="37">
        <f ca="1">IF(W$11="x",Toimenpiteet!$E$115,AR74*CS74/1000+(Satokasvi!$E$28-Satokasvi!$E$7)+IF(W$8="x",Toimenpiteet!$E$29,0)+IF(W$9="x",Toimenpiteet!$E$60,0)+IF(W$10="x",Toimenpiteet!$E$88,0))/(1+$H$15)^DS$59</f>
        <v>59.853425862392335</v>
      </c>
      <c r="DT74" s="37">
        <f ca="1">IF(X$11="x",Toimenpiteet!$E$115,AS74*CT74/1000+(Satokasvi!$E$28-Satokasvi!$E$7)+IF(X$8="x",Toimenpiteet!$E$29,0)+IF(X$9="x",Toimenpiteet!$E$60,0)+IF(X$10="x",Toimenpiteet!$E$88,0))/(1+$H$15)^DT$59</f>
        <v>143.64431657925419</v>
      </c>
      <c r="DU74" s="37">
        <f ca="1">IF(Y$11="x",Toimenpiteet!$E$115,AT74*CU74/1000+(Satokasvi!$E$28-Satokasvi!$E$7)+IF(Y$8="x",Toimenpiteet!$E$29,0)+IF(Y$9="x",Toimenpiteet!$E$60,0)+IF(Y$10="x",Toimenpiteet!$E$88,0))/(1+$H$15)^DU$59</f>
        <v>-155.65957101831492</v>
      </c>
      <c r="DV74" s="37">
        <f ca="1">IF(Z$11="x",Toimenpiteet!$E$115,AU74*CV74/1000+(Satokasvi!$E$28-Satokasvi!$E$7)+IF(Z$8="x",Toimenpiteet!$E$29,0)+IF(Z$9="x",Toimenpiteet!$E$60,0)+IF(Z$10="x",Toimenpiteet!$E$88,0))/(1+$H$15)^DV$59</f>
        <v>134.17211727541843</v>
      </c>
      <c r="DW74" s="37">
        <f ca="1">IF(AA$11="x",Toimenpiteet!$E$115,AV74*CW74/1000+(Satokasvi!$E$28-Satokasvi!$E$7)+IF(AA$8="x",Toimenpiteet!$E$29,0)+IF(AA$9="x",Toimenpiteet!$E$60,0)+IF(AA$10="x",Toimenpiteet!$E$88,0))/(1+$H$15)^DW$59</f>
        <v>-146.72407485937876</v>
      </c>
      <c r="DX74" s="37">
        <f ca="1">IF(AB$11="x",Toimenpiteet!$E$115,AW74*CX74/1000+(Satokasvi!$E$28-Satokasvi!$E$7)+IF(AB$8="x",Toimenpiteet!$E$29,0)+IF(AB$9="x",Toimenpiteet!$E$60,0)+IF(AB$10="x",Toimenpiteet!$E$88,0))/(1+$H$15)^DX$59</f>
        <v>107.40007112445392</v>
      </c>
      <c r="DY74" s="37">
        <f ca="1">IF(AC$11="x",Toimenpiteet!$E$115,AX74*CY74/1000+(Satokasvi!$E$28-Satokasvi!$E$7)+IF(AC$8="x",Toimenpiteet!$E$29,0)+IF(AC$9="x",Toimenpiteet!$E$60,0)+IF(AC$10="x",Toimenpiteet!$E$88,0))/(1+$H$15)^DY$59</f>
        <v>136.53047631057174</v>
      </c>
      <c r="DZ74" s="37">
        <f ca="1">IF(AD$11="x",Toimenpiteet!$E$115,AY74*CZ74/1000+(Satokasvi!$E$28-Satokasvi!$E$7)+IF(AD$8="x",Toimenpiteet!$E$29,0)+IF(AD$9="x",Toimenpiteet!$E$60,0)+IF(AD$10="x",Toimenpiteet!$E$88,0))/(1+$H$15)^DZ$59</f>
        <v>66.363402793014203</v>
      </c>
      <c r="EA74" s="37">
        <f ca="1">IF(AE$11="x",Toimenpiteet!$E$115,AZ74*DA74/1000+(Satokasvi!$E$28-Satokasvi!$E$7)+IF(AE$8="x",Toimenpiteet!$E$29,0)+IF(AE$9="x",Toimenpiteet!$E$60,0)+IF(AE$10="x",Toimenpiteet!$E$88,0))/(1+$H$15)^EA$59</f>
        <v>130.54817789141399</v>
      </c>
      <c r="EB74" s="37">
        <f ca="1">IF(AF$11="x",Toimenpiteet!$E$115,BA74*DB74/1000+(Satokasvi!$E$28-Satokasvi!$E$7)+IF(AF$8="x",Toimenpiteet!$E$29,0)+IF(AF$9="x",Toimenpiteet!$E$60,0)+IF(AF$10="x",Toimenpiteet!$E$88,0))/(1+$H$15)^EB$59</f>
        <v>56.836955990133696</v>
      </c>
      <c r="ED74" s="37">
        <f ca="1">IF(H$11="x",Toimenpiteet!$E$115,BD74*CD74/1000+(Satokasvi!$E$28-Satokasvi!$E$7)+IF(H$8="x",Toimenpiteet!$E$29,0)+IF(H$9="x",Toimenpiteet!$E$60,0)+IF(H$10="x",Toimenpiteet!$E$88,0))/(1+$H$15)^ED$59</f>
        <v>385.18824335132331</v>
      </c>
      <c r="EE74" s="37">
        <f ca="1">IF(I$11="x",Toimenpiteet!$E$115,BE74*CE74/1000+(Satokasvi!$E$28-Satokasvi!$E$7)+IF(I$8="x",Toimenpiteet!$E$29,0)+IF(I$9="x",Toimenpiteet!$E$60,0)+IF(I$10="x",Toimenpiteet!$E$88,0))/(1+$H$15)^EE$59</f>
        <v>-249.7879159204449</v>
      </c>
      <c r="EF74" s="37">
        <f ca="1">IF(J$11="x",Toimenpiteet!$E$115,BF74*CF74/1000+(Satokasvi!$E$28-Satokasvi!$E$7)+IF(J$8="x",Toimenpiteet!$E$29,0)+IF(J$9="x",Toimenpiteet!$E$60,0)+IF(J$10="x",Toimenpiteet!$E$88,0))/(1+$H$15)^EF$59</f>
        <v>289.05191106798884</v>
      </c>
      <c r="EG74" s="37">
        <f ca="1">IF(K$11="x",Toimenpiteet!$E$115,BG74*CG74/1000+(Satokasvi!$E$28-Satokasvi!$E$7)+IF(K$8="x",Toimenpiteet!$E$29,0)+IF(K$9="x",Toimenpiteet!$E$60,0)+IF(K$10="x",Toimenpiteet!$E$88,0))/(1+$H$15)^EG$59</f>
        <v>263.34844287689174</v>
      </c>
      <c r="EH74" s="37">
        <f ca="1">IF(L$11="x",Toimenpiteet!$E$115,BH74*CH74/1000+(Satokasvi!$E$28-Satokasvi!$E$7)+IF(L$8="x",Toimenpiteet!$E$29,0)+IF(L$9="x",Toimenpiteet!$E$60,0)+IF(L$10="x",Toimenpiteet!$E$88,0))/(1+$H$15)^EH$59</f>
        <v>247.18172687190042</v>
      </c>
      <c r="EI74" s="37">
        <f ca="1">IF(M$11="x",Toimenpiteet!$E$115,BI74*CI74/1000+(Satokasvi!$E$28-Satokasvi!$E$7)+IF(M$8="x",Toimenpiteet!$E$29,0)+IF(M$9="x",Toimenpiteet!$E$60,0)+IF(M$10="x",Toimenpiteet!$E$88,0))/(1+$H$15)^EI$59</f>
        <v>-221.93332802116842</v>
      </c>
      <c r="EJ74" s="37">
        <f ca="1">IF(N$11="x",Toimenpiteet!$E$115,BJ74*CJ74/1000+(Satokasvi!$E$28-Satokasvi!$E$7)+IF(N$8="x",Toimenpiteet!$E$29,0)+IF(N$9="x",Toimenpiteet!$E$60,0)+IF(N$10="x",Toimenpiteet!$E$88,0))/(1+$H$15)^EJ$59</f>
        <v>386.88516844677446</v>
      </c>
      <c r="EK74" s="37">
        <f ca="1">IF(O$11="x",Toimenpiteet!$E$115,BK74*CK74/1000+(Satokasvi!$E$28-Satokasvi!$E$7)+IF(O$8="x",Toimenpiteet!$E$29,0)+IF(O$9="x",Toimenpiteet!$E$60,0)+IF(O$10="x",Toimenpiteet!$E$88,0))/(1+$H$15)^EK$59</f>
        <v>278.64719943745314</v>
      </c>
      <c r="EL74" s="37">
        <f ca="1">IF(P$11="x",Toimenpiteet!$E$115,BL74*CL74/1000+(Satokasvi!$E$28-Satokasvi!$E$7)+IF(P$8="x",Toimenpiteet!$E$29,0)+IF(P$9="x",Toimenpiteet!$E$60,0)+IF(P$10="x",Toimenpiteet!$E$88,0))/(1+$H$15)^EL$59</f>
        <v>67.380194644568618</v>
      </c>
      <c r="EM74" s="37">
        <f ca="1">IF(Q$11="x",Toimenpiteet!$E$115,BM74*CM74/1000+(Satokasvi!$E$28-Satokasvi!$E$7)+IF(Q$8="x",Toimenpiteet!$E$29,0)+IF(Q$9="x",Toimenpiteet!$E$60,0)+IF(Q$10="x",Toimenpiteet!$E$88,0))/(1+$H$15)^EM$59</f>
        <v>326.5206183199823</v>
      </c>
      <c r="EN74" s="37">
        <f ca="1">IF(R$11="x",Toimenpiteet!$E$115,BN74*CN74/1000+(Satokasvi!$E$28-Satokasvi!$E$7)+IF(R$8="x",Toimenpiteet!$E$29,0)+IF(R$9="x",Toimenpiteet!$E$60,0)+IF(R$10="x",Toimenpiteet!$E$88,0))/(1+$H$15)^EN$59</f>
        <v>235.30645373521509</v>
      </c>
      <c r="EO74" s="37">
        <f ca="1">IF(S$11="x",Toimenpiteet!$E$115,BO74*CO74/1000+(Satokasvi!$E$28-Satokasvi!$E$7)+IF(S$8="x",Toimenpiteet!$E$29,0)+IF(S$9="x",Toimenpiteet!$E$60,0)+IF(S$10="x",Toimenpiteet!$E$88,0))/(1+$H$15)^EO$59</f>
        <v>70.209988250439253</v>
      </c>
      <c r="EP74" s="37">
        <f ca="1">IF(T$11="x",Toimenpiteet!$E$115,BP74*CP74/1000+(Satokasvi!$E$28-Satokasvi!$E$7)+IF(T$8="x",Toimenpiteet!$E$29,0)+IF(T$9="x",Toimenpiteet!$E$60,0)+IF(T$10="x",Toimenpiteet!$E$88,0))/(1+$H$15)^EP$59</f>
        <v>-75.737420623299357</v>
      </c>
      <c r="EQ74" s="37">
        <f ca="1">IF(U$11="x",Toimenpiteet!$E$115,BQ74*CQ74/1000+(Satokasvi!$E$28-Satokasvi!$E$7)+IF(U$8="x",Toimenpiteet!$E$29,0)+IF(U$9="x",Toimenpiteet!$E$60,0)+IF(U$10="x",Toimenpiteet!$E$88,0))/(1+$H$15)^EQ$59</f>
        <v>-175.19621854193412</v>
      </c>
      <c r="ER74" s="37">
        <f ca="1">IF(V$11="x",Toimenpiteet!$E$115,BR74*CR74/1000+(Satokasvi!$E$28-Satokasvi!$E$7)+IF(V$8="x",Toimenpiteet!$E$29,0)+IF(V$9="x",Toimenpiteet!$E$60,0)+IF(V$10="x",Toimenpiteet!$E$88,0))/(1+$H$15)^ER$59</f>
        <v>158.02687825454834</v>
      </c>
      <c r="ES74" s="37">
        <f ca="1">IF(W$11="x",Toimenpiteet!$E$115,BS74*CS74/1000+(Satokasvi!$E$28-Satokasvi!$E$7)+IF(W$8="x",Toimenpiteet!$E$29,0)+IF(W$9="x",Toimenpiteet!$E$60,0)+IF(W$10="x",Toimenpiteet!$E$88,0))/(1+$H$15)^ES$59</f>
        <v>104.85195881353687</v>
      </c>
      <c r="ET74" s="37">
        <f ca="1">IF(X$11="x",Toimenpiteet!$E$115,BT74*CT74/1000+(Satokasvi!$E$28-Satokasvi!$E$7)+IF(X$8="x",Toimenpiteet!$E$29,0)+IF(X$9="x",Toimenpiteet!$E$60,0)+IF(X$10="x",Toimenpiteet!$E$88,0))/(1+$H$15)^ET$59</f>
        <v>204.4390515248779</v>
      </c>
      <c r="EU74" s="37">
        <f ca="1">IF(Y$11="x",Toimenpiteet!$E$115,BU74*CU74/1000+(Satokasvi!$E$28-Satokasvi!$E$7)+IF(Y$8="x",Toimenpiteet!$E$29,0)+IF(Y$9="x",Toimenpiteet!$E$60,0)+IF(Y$10="x",Toimenpiteet!$E$88,0))/(1+$H$15)^EU$59</f>
        <v>50.103707909702884</v>
      </c>
      <c r="EV74" s="37">
        <f ca="1">IF(Z$11="x",Toimenpiteet!$E$115,BV74*CV74/1000+(Satokasvi!$E$28-Satokasvi!$E$7)+IF(Z$8="x",Toimenpiteet!$E$29,0)+IF(Z$9="x",Toimenpiteet!$E$60,0)+IF(Z$10="x",Toimenpiteet!$E$88,0))/(1+$H$15)^EV$59</f>
        <v>191.23170015153417</v>
      </c>
      <c r="EW74" s="37">
        <f ca="1">IF(AA$11="x",Toimenpiteet!$E$115,BW74*CW74/1000+(Satokasvi!$E$28-Satokasvi!$E$7)+IF(AA$8="x",Toimenpiteet!$E$29,0)+IF(AA$9="x",Toimenpiteet!$E$60,0)+IF(AA$10="x",Toimenpiteet!$E$88,0))/(1+$H$15)^EW$59</f>
        <v>-146.72407485937876</v>
      </c>
      <c r="EX74" s="37">
        <f ca="1">IF(AB$11="x",Toimenpiteet!$E$115,BX74*CX74/1000+(Satokasvi!$E$28-Satokasvi!$E$7)+IF(AB$8="x",Toimenpiteet!$E$29,0)+IF(AB$9="x",Toimenpiteet!$E$60,0)+IF(AB$10="x",Toimenpiteet!$E$88,0))/(1+$H$15)^EX$59</f>
        <v>157.37019697252506</v>
      </c>
      <c r="EY74" s="37">
        <f ca="1">IF(AC$11="x",Toimenpiteet!$E$115,BY74*CY74/1000+(Satokasvi!$E$28-Satokasvi!$E$7)+IF(AC$8="x",Toimenpiteet!$E$29,0)+IF(AC$9="x",Toimenpiteet!$E$60,0)+IF(AC$10="x",Toimenpiteet!$E$88,0))/(1+$H$15)^EY$59</f>
        <v>191.49687411946314</v>
      </c>
      <c r="EZ74" s="37">
        <f ca="1">IF(AD$11="x",Toimenpiteet!$E$115,BZ74*CZ74/1000+(Satokasvi!$E$28-Satokasvi!$E$7)+IF(AD$8="x",Toimenpiteet!$E$29,0)+IF(AD$9="x",Toimenpiteet!$E$60,0)+IF(AD$10="x",Toimenpiteet!$E$88,0))/(1+$H$15)^EZ$59</f>
        <v>106.49074601839088</v>
      </c>
      <c r="FA74" s="37">
        <f ca="1">IF(AE$11="x",Toimenpiteet!$E$115,CA74*DA74/1000+(Satokasvi!$E$28-Satokasvi!$E$7)+IF(AE$8="x",Toimenpiteet!$E$29,0)+IF(AE$9="x",Toimenpiteet!$E$60,0)+IF(AE$10="x",Toimenpiteet!$E$88,0))/(1+$H$15)^FA$59</f>
        <v>182.73030149569081</v>
      </c>
      <c r="FB74" s="37">
        <f ca="1">IF(AF$11="x",Toimenpiteet!$E$115,CB74*DB74/1000+(Satokasvi!$E$28-Satokasvi!$E$7)+IF(AF$8="x",Toimenpiteet!$E$29,0)+IF(AF$9="x",Toimenpiteet!$E$60,0)+IF(AF$10="x",Toimenpiteet!$E$88,0))/(1+$H$15)^FB$59</f>
        <v>93.517442359028379</v>
      </c>
      <c r="FD74" s="37">
        <f t="shared" ca="1" si="15"/>
        <v>278.10994389309315</v>
      </c>
      <c r="FE74" s="37">
        <f t="shared" ca="1" si="18"/>
        <v>28.322027972648243</v>
      </c>
      <c r="FF74" s="37">
        <f t="shared" ca="1" si="18"/>
        <v>228.77986390787439</v>
      </c>
      <c r="FG74" s="37">
        <f t="shared" ca="1" si="18"/>
        <v>-6.6692037897831824</v>
      </c>
      <c r="FH74" s="37">
        <f t="shared" ca="1" si="19"/>
        <v>161.21701395983325</v>
      </c>
      <c r="FI74" s="37">
        <f t="shared" ca="1" si="19"/>
        <v>-60.716314061335169</v>
      </c>
      <c r="FJ74" s="37">
        <f t="shared" ca="1" si="19"/>
        <v>225.77645122664561</v>
      </c>
      <c r="FK74" s="37">
        <f t="shared" ca="1" si="19"/>
        <v>423.11687624232434</v>
      </c>
      <c r="FL74" s="37">
        <f t="shared" ca="1" si="19"/>
        <v>445.41696610095465</v>
      </c>
      <c r="FM74" s="37">
        <f t="shared" ca="1" si="19"/>
        <v>684.65333345966792</v>
      </c>
      <c r="FN74" s="37">
        <f t="shared" ca="1" si="19"/>
        <v>848.83510518923515</v>
      </c>
      <c r="FO74" s="37">
        <f t="shared" ca="1" si="19"/>
        <v>876.3658173560782</v>
      </c>
      <c r="FP74" s="37">
        <f t="shared" ca="1" si="19"/>
        <v>695.91371225788612</v>
      </c>
      <c r="FQ74" s="37">
        <f t="shared" ca="1" si="19"/>
        <v>520.71749371595206</v>
      </c>
      <c r="FR74" s="37">
        <f t="shared" ca="1" si="19"/>
        <v>624.05765625138736</v>
      </c>
      <c r="FS74" s="37">
        <f t="shared" ca="1" si="19"/>
        <v>683.91108211377968</v>
      </c>
      <c r="FT74" s="37">
        <f t="shared" ca="1" si="19"/>
        <v>827.55539869303391</v>
      </c>
      <c r="FU74" s="37">
        <f t="shared" ca="1" si="19"/>
        <v>671.89582767471893</v>
      </c>
      <c r="FV74" s="37">
        <f t="shared" ca="1" si="19"/>
        <v>806.06794495013742</v>
      </c>
      <c r="FW74" s="37">
        <f t="shared" ca="1" si="19"/>
        <v>659.34387009075863</v>
      </c>
      <c r="FX74" s="37">
        <f t="shared" ca="1" si="20"/>
        <v>766.74394121521254</v>
      </c>
      <c r="FY74" s="37">
        <f t="shared" ca="1" si="20"/>
        <v>903.27441752578432</v>
      </c>
      <c r="FZ74" s="37">
        <f t="shared" ca="1" si="20"/>
        <v>969.6378203187985</v>
      </c>
      <c r="GA74" s="37">
        <f t="shared" ca="1" si="20"/>
        <v>1100.1859982102126</v>
      </c>
      <c r="GB74" s="37">
        <f t="shared" ca="1" si="20"/>
        <v>1157.0229542003462</v>
      </c>
      <c r="GC74" s="37"/>
      <c r="GD74" s="37">
        <f t="shared" ca="1" si="16"/>
        <v>385.18824335132331</v>
      </c>
      <c r="GE74" s="37">
        <f t="shared" ca="1" si="17"/>
        <v>135.40032743087841</v>
      </c>
      <c r="GF74" s="37">
        <f t="shared" ca="1" si="11"/>
        <v>424.45223849886725</v>
      </c>
      <c r="GG74" s="37">
        <f t="shared" ca="1" si="11"/>
        <v>687.80068137575904</v>
      </c>
      <c r="GH74" s="37">
        <f t="shared" ca="1" si="11"/>
        <v>934.98240824765946</v>
      </c>
      <c r="GI74" s="37">
        <f t="shared" ca="1" si="11"/>
        <v>713.04908022649101</v>
      </c>
      <c r="GJ74" s="37">
        <f t="shared" ca="1" si="11"/>
        <v>1099.9342486732655</v>
      </c>
      <c r="GK74" s="37">
        <f t="shared" ca="1" si="11"/>
        <v>1378.5814481107186</v>
      </c>
      <c r="GL74" s="37">
        <f t="shared" ca="1" si="11"/>
        <v>1445.9616427552871</v>
      </c>
      <c r="GM74" s="37">
        <f t="shared" ca="1" si="11"/>
        <v>1772.4822610752694</v>
      </c>
      <c r="GN74" s="37">
        <f t="shared" ca="1" si="11"/>
        <v>2007.7887148104846</v>
      </c>
      <c r="GO74" s="37">
        <f t="shared" ca="1" si="11"/>
        <v>2077.9987030609241</v>
      </c>
      <c r="GP74" s="37">
        <f t="shared" ca="1" si="11"/>
        <v>2002.2612824376247</v>
      </c>
      <c r="GQ74" s="37">
        <f t="shared" ca="1" si="11"/>
        <v>1827.0650638956906</v>
      </c>
      <c r="GR74" s="37">
        <f t="shared" ca="1" si="11"/>
        <v>1985.091942150239</v>
      </c>
      <c r="GS74" s="37">
        <f t="shared" ca="1" si="11"/>
        <v>2089.9439009637758</v>
      </c>
      <c r="GT74" s="37">
        <f t="shared" ca="1" si="11"/>
        <v>2294.3829524886537</v>
      </c>
      <c r="GU74" s="37">
        <f t="shared" ca="1" si="11"/>
        <v>2344.4866603983564</v>
      </c>
      <c r="GV74" s="37">
        <f t="shared" ca="1" si="12"/>
        <v>2535.7183605498908</v>
      </c>
      <c r="GW74" s="37">
        <f t="shared" ca="1" si="12"/>
        <v>2388.9942856905122</v>
      </c>
      <c r="GX74" s="37">
        <f t="shared" ca="1" si="12"/>
        <v>2546.3644826630375</v>
      </c>
      <c r="GY74" s="37">
        <f t="shared" ca="1" si="12"/>
        <v>2737.8613567825005</v>
      </c>
      <c r="GZ74" s="37">
        <f t="shared" ca="1" si="12"/>
        <v>2844.3521028008913</v>
      </c>
      <c r="HA74" s="37">
        <f t="shared" ca="1" si="12"/>
        <v>3027.0824042965824</v>
      </c>
      <c r="HB74" s="37">
        <f t="shared" ca="1" si="12"/>
        <v>3120.5998466556107</v>
      </c>
      <c r="HC74" s="37"/>
      <c r="HD74" s="37">
        <f t="shared" si="13"/>
        <v>1500.1</v>
      </c>
      <c r="HE74" s="37">
        <f ca="1">SUM($GD74:GD74)-$HD74-SUM($FD74:FD74)</f>
        <v>-1393.0217005417699</v>
      </c>
      <c r="HF74" s="37">
        <f ca="1">SUM($GD74:GE74)-$HD74-SUM($FD74:FE74)</f>
        <v>-1285.9434010835396</v>
      </c>
      <c r="HG74" s="37">
        <f ca="1">SUM($GD74:GF74)-$HD74-SUM($FD74:FF74)</f>
        <v>-1090.2710264925468</v>
      </c>
      <c r="HH74" s="37">
        <f ca="1">SUM($GD74:GG74)-$HD74-SUM($FD74:FG74)</f>
        <v>-395.80114132700453</v>
      </c>
      <c r="HI74" s="37">
        <f ca="1">SUM($GD74:GH74)-$HD74-SUM($FD74:FH74)</f>
        <v>377.9642529608218</v>
      </c>
      <c r="HJ74" s="37">
        <f ca="1">SUM($GD74:GI74)-$HD74-SUM($FD74:FI74)</f>
        <v>1151.7296472486482</v>
      </c>
      <c r="HK74" s="37">
        <f ca="1">SUM($GD74:GJ74)-$HD74-SUM($FD74:FJ74)</f>
        <v>2025.8874446952684</v>
      </c>
      <c r="HL74" s="37">
        <f ca="1">SUM($GD74:GK74)-$HD74-SUM($FD74:FK74)</f>
        <v>2981.3520165636619</v>
      </c>
      <c r="HM74" s="37">
        <f ca="1">SUM($GD74:GL74)-$HD74-SUM($FD74:FL74)</f>
        <v>3981.8966932179956</v>
      </c>
      <c r="HN74" s="37">
        <f ca="1">SUM($GD74:GM74)-$HD74-SUM($FD74:FM74)</f>
        <v>5069.7256208335966</v>
      </c>
      <c r="HO74" s="37">
        <f ca="1">SUM($GD74:GN74)-$HD74-SUM($FD74:FN74)</f>
        <v>6228.6792304548453</v>
      </c>
      <c r="HP74" s="37">
        <f ca="1">SUM($GD74:GO74)-$HD74-SUM($FD74:FO74)</f>
        <v>7430.3121161596919</v>
      </c>
      <c r="HQ74" s="37">
        <f ca="1">SUM($GD74:GP74)-$HD74-SUM($FD74:FP74)</f>
        <v>8736.6596863394298</v>
      </c>
      <c r="HR74" s="37">
        <f ca="1">SUM($GD74:GQ74)-$HD74-SUM($FD74:FQ74)</f>
        <v>10043.007256519169</v>
      </c>
      <c r="HS74" s="37">
        <f ca="1">SUM($GD74:GR74)-$HD74-SUM($FD74:FR74)</f>
        <v>11404.041542418025</v>
      </c>
      <c r="HT74" s="37">
        <f ca="1">SUM($GD74:GS74)-$HD74-SUM($FD74:FS74)</f>
        <v>12810.07436126802</v>
      </c>
      <c r="HU74" s="37">
        <f ca="1">SUM($GD74:GT74)-$HD74-SUM($FD74:FT74)</f>
        <v>14276.90191506364</v>
      </c>
      <c r="HV74" s="37">
        <f ca="1">SUM($GD74:GU74)-$HD74-SUM($FD74:FU74)</f>
        <v>15949.492747787277</v>
      </c>
      <c r="HW74" s="37">
        <f ca="1">SUM($GD74:GV74)-$HD74-SUM($FD74:FV74)</f>
        <v>17679.143163387031</v>
      </c>
      <c r="HX74" s="37">
        <f ca="1">SUM($GD74:GW74)-$HD74-SUM($FD74:FW74)</f>
        <v>19408.793578986784</v>
      </c>
      <c r="HY74" s="37">
        <f ca="1">SUM($GD74:GX74)-$HD74-SUM($FD74:FX74)</f>
        <v>21188.414120434609</v>
      </c>
      <c r="HZ74" s="37">
        <f ca="1">SUM($GD74:GY74)-$HD74-SUM($FD74:FY74)</f>
        <v>23023.001059691323</v>
      </c>
      <c r="IA74" s="37">
        <f ca="1">SUM($GD74:GZ74)-$HD74-SUM($FD74:FZ74)</f>
        <v>24897.715342173418</v>
      </c>
      <c r="IB74" s="37">
        <f ca="1">SUM($GD74:HA74)-$HD74-SUM($FD74:GA74)</f>
        <v>26824.611748259787</v>
      </c>
      <c r="IC74" s="37">
        <f ca="1">SUM($GD74:HB74)-$HD74-SUM($FD74:GB74)</f>
        <v>28788.188640715052</v>
      </c>
    </row>
    <row r="75" spans="2:237" x14ac:dyDescent="0.35">
      <c r="B75" s="37">
        <f t="shared" ca="1" si="14"/>
        <v>0.26350434909290543</v>
      </c>
      <c r="C75" s="37">
        <f t="shared" ca="1" si="8"/>
        <v>0.75590476983826849</v>
      </c>
      <c r="D75" s="37">
        <f t="shared" ca="1" si="8"/>
        <v>0.66918047783033963</v>
      </c>
      <c r="E75" s="37">
        <f t="shared" ca="1" si="8"/>
        <v>0.23491863742487495</v>
      </c>
      <c r="F75" s="37">
        <f t="shared" ca="1" si="8"/>
        <v>0.49635543000834037</v>
      </c>
      <c r="G75" s="37">
        <f t="shared" ca="1" si="8"/>
        <v>0.47210560399682089</v>
      </c>
      <c r="H75" s="37">
        <f t="shared" ca="1" si="8"/>
        <v>9.5235659739647538E-3</v>
      </c>
      <c r="I75" s="37">
        <f t="shared" ca="1" si="8"/>
        <v>0.95359871558844067</v>
      </c>
      <c r="J75" s="37">
        <f t="shared" ca="1" si="8"/>
        <v>0.24840611787158728</v>
      </c>
      <c r="K75" s="37">
        <f t="shared" ca="1" si="8"/>
        <v>0.99527862326568406</v>
      </c>
      <c r="L75" s="37">
        <f t="shared" ca="1" si="8"/>
        <v>0.48785920180283893</v>
      </c>
      <c r="M75" s="37">
        <f t="shared" ca="1" si="8"/>
        <v>0.61574995164920099</v>
      </c>
      <c r="N75" s="37">
        <f t="shared" ca="1" si="8"/>
        <v>0.70694424973427683</v>
      </c>
      <c r="O75" s="37">
        <f t="shared" ca="1" si="8"/>
        <v>0.62483682443539057</v>
      </c>
      <c r="P75" s="37">
        <f t="shared" ca="1" si="8"/>
        <v>0.1070854881196166</v>
      </c>
      <c r="Q75" s="37">
        <f t="shared" ca="1" si="8"/>
        <v>0.46800642555371619</v>
      </c>
      <c r="R75" s="37">
        <f t="shared" ref="R75:Z90" ca="1" si="21">RAND()</f>
        <v>0.49741255823268515</v>
      </c>
      <c r="S75" s="37">
        <f t="shared" ca="1" si="21"/>
        <v>5.7950198589511781E-2</v>
      </c>
      <c r="T75" s="37">
        <f t="shared" ca="1" si="9"/>
        <v>0.92596933857790631</v>
      </c>
      <c r="U75" s="37">
        <f t="shared" ca="1" si="9"/>
        <v>0.66746204269767428</v>
      </c>
      <c r="V75" s="37">
        <f t="shared" ca="1" si="9"/>
        <v>0.94240865533308593</v>
      </c>
      <c r="W75" s="37">
        <f t="shared" ca="1" si="9"/>
        <v>0.20536152219171433</v>
      </c>
      <c r="X75" s="37">
        <f t="shared" ca="1" si="9"/>
        <v>0.13100763492756085</v>
      </c>
      <c r="Y75" s="37">
        <f t="shared" ca="1" si="9"/>
        <v>0.8626262076013943</v>
      </c>
      <c r="Z75" s="37">
        <f t="shared" ca="1" si="9"/>
        <v>0.43309032526709323</v>
      </c>
      <c r="AC75" s="35">
        <f ca="1">IF(H$11="x",0,_xlfn.NORM.INV(B75,Satokasvi!$H$8,Satokasvi!$I$8)*IF(H$8="x",1+Toimenpiteet!$C$7,1)*IF(H$9="x",1+Toimenpiteet!$C$34,1)*(1+H$30)*_xlfn.BINOM.INV(1,(1-(Satokasvi!$H$15*(1+H$43))),B75))</f>
        <v>2341.855285955367</v>
      </c>
      <c r="AD75" s="35">
        <f ca="1">IF(I$11="x",0,_xlfn.NORM.INV(C75,Satokasvi!$H$8,Satokasvi!$I$8)*IF(I$8="x",1+Toimenpiteet!$C$7,1)*IF(I$9="x",1+Toimenpiteet!$C$34,1)*(1+I$30)*_xlfn.BINOM.INV(1,(1-(Satokasvi!$H$15*(1+I$43))),C75))</f>
        <v>2673.2974452632911</v>
      </c>
      <c r="AE75" s="35">
        <f ca="1">IF(J$11="x",0,_xlfn.NORM.INV(D75,Satokasvi!$H$8,Satokasvi!$I$8)*IF(J$8="x",1+Toimenpiteet!$C$7,1)*IF(J$9="x",1+Toimenpiteet!$C$34,1)*(1+J$30)*_xlfn.BINOM.INV(1,(1-(Satokasvi!$H$15*(1+J$43))),D75))</f>
        <v>2609.412836411615</v>
      </c>
      <c r="AF75" s="35">
        <f ca="1">IF(K$11="x",0,_xlfn.NORM.INV(E75,Satokasvi!$H$8,Satokasvi!$I$8)*IF(K$8="x",1+Toimenpiteet!$C$7,1)*IF(K$9="x",1+Toimenpiteet!$C$34,1)*(1+K$30)*_xlfn.BINOM.INV(1,(1-(Satokasvi!$H$15*(1+K$43))),E75))</f>
        <v>0</v>
      </c>
      <c r="AG75" s="35">
        <f ca="1">IF(L$11="x",0,_xlfn.NORM.INV(F75,Satokasvi!$H$8,Satokasvi!$I$8)*IF(L$8="x",1+Toimenpiteet!$C$7,1)*IF(L$9="x",1+Toimenpiteet!$C$34,1)*(1+L$30)*_xlfn.BINOM.INV(1,(1-(Satokasvi!$H$15*(1+L$43))),F75))</f>
        <v>2497.7160726830266</v>
      </c>
      <c r="AH75" s="35">
        <f ca="1">IF(M$11="x",0,_xlfn.NORM.INV(G75,Satokasvi!$H$8,Satokasvi!$I$8)*IF(M$8="x",1+Toimenpiteet!$C$7,1)*IF(M$9="x",1+Toimenpiteet!$C$34,1)*(1+M$30)*_xlfn.BINOM.INV(1,(1-(Satokasvi!$H$15*(1+M$43))),G75))</f>
        <v>2482.5055118835962</v>
      </c>
      <c r="AI75" s="35">
        <f ca="1">IF(N$11="x",0,_xlfn.NORM.INV(H75,Satokasvi!$H$8,Satokasvi!$I$8)*IF(N$8="x",1+Toimenpiteet!$C$7,1)*IF(N$9="x",1+Toimenpiteet!$C$34,1)*(1+N$30)*_xlfn.BINOM.INV(1,(1-(Satokasvi!$H$15*(1+N$43))),H75))</f>
        <v>0</v>
      </c>
      <c r="AJ75" s="35">
        <f ca="1">IF(O$11="x",0,_xlfn.NORM.INV(I75,Satokasvi!$H$8,Satokasvi!$I$8)*IF(O$8="x",1+Toimenpiteet!$C$7,1)*IF(O$9="x",1+Toimenpiteet!$C$34,1)*(1+O$30)*_xlfn.BINOM.INV(1,(1-(Satokasvi!$H$15*(1+O$43))),I75))</f>
        <v>2920.1989704796715</v>
      </c>
      <c r="AK75" s="35">
        <f ca="1">IF(P$11="x",0,_xlfn.NORM.INV(J75,Satokasvi!$H$8,Satokasvi!$I$8)*IF(P$8="x",1+Toimenpiteet!$C$7,1)*IF(P$9="x",1+Toimenpiteet!$C$34,1)*(1+P$30)*_xlfn.BINOM.INV(1,(1-(Satokasvi!$H$15*(1+P$43))),J75))</f>
        <v>0</v>
      </c>
      <c r="AL75" s="35">
        <f ca="1">IF(Q$11="x",0,_xlfn.NORM.INV(K75,Satokasvi!$H$8,Satokasvi!$I$8)*IF(Q$8="x",1+Toimenpiteet!$C$7,1)*IF(Q$9="x",1+Toimenpiteet!$C$34,1)*(1+Q$30)*_xlfn.BINOM.INV(1,(1-(Satokasvi!$H$15*(1+Q$43))),K75))</f>
        <v>3148.8985319956164</v>
      </c>
      <c r="AM75" s="35">
        <f ca="1">IF(R$11="x",0,_xlfn.NORM.INV(L75,Satokasvi!$H$8,Satokasvi!$I$8)*IF(R$8="x",1+Toimenpiteet!$C$7,1)*IF(R$9="x",1+Toimenpiteet!$C$34,1)*(1+R$30)*_xlfn.BINOM.INV(1,(1-(Satokasvi!$H$15*(1+R$43))),L75))</f>
        <v>2492.3907082524029</v>
      </c>
      <c r="AN75" s="35">
        <f ca="1">IF(S$11="x",0,_xlfn.NORM.INV(M75,Satokasvi!$H$8,Satokasvi!$I$8)*IF(S$8="x",1+Toimenpiteet!$C$7,1)*IF(S$9="x",1+Toimenpiteet!$C$34,1)*(1+S$30)*_xlfn.BINOM.INV(1,(1-(Satokasvi!$H$15*(1+S$43))),M75))</f>
        <v>2573.5843499799307</v>
      </c>
      <c r="AO75" s="35">
        <f ca="1">IF(T$11="x",0,_xlfn.NORM.INV(N75,Satokasvi!$H$8,Satokasvi!$I$8)*IF(T$8="x",1+Toimenpiteet!$C$7,1)*IF(T$9="x",1+Toimenpiteet!$C$34,1)*(1+T$30)*_xlfn.BINOM.INV(1,(1-(Satokasvi!$H$15*(1+T$43))),N75))</f>
        <v>2636.1198935459602</v>
      </c>
      <c r="AP75" s="35">
        <f ca="1">IF(U$11="x",0,_xlfn.NORM.INV(O75,Satokasvi!$H$8,Satokasvi!$I$8)*IF(U$8="x",1+Toimenpiteet!$C$7,1)*IF(U$9="x",1+Toimenpiteet!$C$34,1)*(1+U$30)*_xlfn.BINOM.INV(1,(1-(Satokasvi!$H$15*(1+U$43))),O75))</f>
        <v>2579.5522681859916</v>
      </c>
      <c r="AQ75" s="35">
        <f ca="1">IF(V$11="x",0,_xlfn.NORM.INV(P75,Satokasvi!$H$8,Satokasvi!$I$8)*IF(V$8="x",1+Toimenpiteet!$C$7,1)*IF(V$9="x",1+Toimenpiteet!$C$34,1)*(1+V$30)*_xlfn.BINOM.INV(1,(1-(Satokasvi!$H$15*(1+V$43))),P75))</f>
        <v>0</v>
      </c>
      <c r="AR75" s="35">
        <f ca="1">IF(W$11="x",0,_xlfn.NORM.INV(Q75,Satokasvi!$H$8,Satokasvi!$I$8)*IF(W$8="x",1+Toimenpiteet!$C$7,1)*IF(W$9="x",1+Toimenpiteet!$C$34,1)*(1+W$30)*_xlfn.BINOM.INV(1,(1-(Satokasvi!$H$15*(1+W$43))),Q75))</f>
        <v>2479.9294613954244</v>
      </c>
      <c r="AS75" s="35">
        <f ca="1">IF(X$11="x",0,_xlfn.NORM.INV(R75,Satokasvi!$H$8,Satokasvi!$I$8)*IF(X$8="x",1+Toimenpiteet!$C$7,1)*IF(X$9="x",1+Toimenpiteet!$C$34,1)*(1+X$30)*_xlfn.BINOM.INV(1,(1-(Satokasvi!$H$15*(1+X$43))),R75))</f>
        <v>2498.3785499589644</v>
      </c>
      <c r="AT75" s="35">
        <f ca="1">IF(Y$11="x",0,_xlfn.NORM.INV(S75,Satokasvi!$H$8,Satokasvi!$I$8)*IF(Y$8="x",1+Toimenpiteet!$C$7,1)*IF(Y$9="x",1+Toimenpiteet!$C$34,1)*(1+Y$30)*_xlfn.BINOM.INV(1,(1-(Satokasvi!$H$15*(1+Y$43))),S75))</f>
        <v>0</v>
      </c>
      <c r="AU75" s="35">
        <f ca="1">IF(Z$11="x",0,_xlfn.NORM.INV(T75,Satokasvi!$H$8,Satokasvi!$I$8)*IF(Z$8="x",1+Toimenpiteet!$C$7,1)*IF(Z$9="x",1+Toimenpiteet!$C$34,1)*(1+Z$30)*_xlfn.BINOM.INV(1,(1-(Satokasvi!$H$15*(1+Z$43))),T75))</f>
        <v>2861.603316810043</v>
      </c>
      <c r="AV75" s="35">
        <f ca="1">IF(AA$11="x",0,_xlfn.NORM.INV(U75,Satokasvi!$H$8,Satokasvi!$I$8)*IF(AA$8="x",1+Toimenpiteet!$C$7,1)*IF(AA$9="x",1+Toimenpiteet!$C$34,1)*(1+AA$30)*_xlfn.BINOM.INV(1,(1-(Satokasvi!$H$15*(1+AA$43))),U75))</f>
        <v>2608.2289591086396</v>
      </c>
      <c r="AW75" s="35">
        <f ca="1">IF(AB$11="x",0,_xlfn.NORM.INV(V75,Satokasvi!$H$8,Satokasvi!$I$8)*IF(AB$8="x",1+Toimenpiteet!$C$7,1)*IF(AB$9="x",1+Toimenpiteet!$C$34,1)*(1+AB$30)*_xlfn.BINOM.INV(1,(1-(Satokasvi!$H$15*(1+AB$43))),V75))</f>
        <v>2893.8299029636496</v>
      </c>
      <c r="AX75" s="35">
        <f ca="1">IF(AC$11="x",0,_xlfn.NORM.INV(W75,Satokasvi!$H$8,Satokasvi!$I$8)*IF(AC$8="x",1+Toimenpiteet!$C$7,1)*IF(AC$9="x",1+Toimenpiteet!$C$34,1)*(1+AC$30)*_xlfn.BINOM.INV(1,(1-(Satokasvi!$H$15*(1+AC$43))),W75))</f>
        <v>0</v>
      </c>
      <c r="AY75" s="35">
        <f ca="1">IF(AD$11="x",0,_xlfn.NORM.INV(X75,Satokasvi!$H$8,Satokasvi!$I$8)*IF(AD$8="x",1+Toimenpiteet!$C$7,1)*IF(AD$9="x",1+Toimenpiteet!$C$34,1)*(1+AD$30)*_xlfn.BINOM.INV(1,(1-(Satokasvi!$H$15*(1+AD$43))),X75))</f>
        <v>0</v>
      </c>
      <c r="AZ75" s="35">
        <f ca="1">IF(AE$11="x",0,_xlfn.NORM.INV(Y75,Satokasvi!$H$8,Satokasvi!$I$8)*IF(AE$8="x",1+Toimenpiteet!$C$7,1)*IF(AE$9="x",1+Toimenpiteet!$C$34,1)*(1+AE$30)*_xlfn.BINOM.INV(1,(1-(Satokasvi!$H$15*(1+AE$43))),Y75))</f>
        <v>2773.0486447165144</v>
      </c>
      <c r="BA75" s="35">
        <f ca="1">IF(AF$11="x",0,_xlfn.NORM.INV(Z75,Satokasvi!$H$8,Satokasvi!$I$8)*IF(AF$8="x",1+Toimenpiteet!$C$7,1)*IF(AF$9="x",1+Toimenpiteet!$C$34,1)*(1+AF$30)*_xlfn.BINOM.INV(1,(1-(Satokasvi!$H$15*(1+AF$43))),Z75))</f>
        <v>2457.8720465611605</v>
      </c>
      <c r="BD75" s="35">
        <f ca="1">IF(H$11="x",0,_xlfn.NORM.INV(B75,Satokasvi!$H$8,Satokasvi!$I$8)*IF(COUNTIF($H$12:H$12,"x")&gt;0,(1+$C$6),1)*IF(COUNTIF($H$13:H$13,"x")&gt;0,(1+$C$30),1)*IF(H$8="x",(1+Toimenpiteet!$C$7),1)*IF(H$9="x",(1+Toimenpiteet!$C$34),1)*(1+H$30)*_xlfn.BINOM.INV(1,(1-(Satokasvi!$H$15*(1+H$44))),B75))</f>
        <v>2810.2263431464403</v>
      </c>
      <c r="BE75" s="35">
        <f ca="1">IF(I$11="x",0,_xlfn.NORM.INV(C75,Satokasvi!$H$8,Satokasvi!$I$8)*IF(COUNTIF($H$12:I$12,"x")&gt;0,(1+$C$6),1)*IF(COUNTIF($H$13:I$13,"x")&gt;0,(1+$C$30),1)*IF(I$8="x",(1+Toimenpiteet!$C$7),1)*IF(I$9="x",(1+Toimenpiteet!$C$34),1)*(1+I$30)*_xlfn.BINOM.INV(1,(1-(Satokasvi!$H$15*(1+I$44))),C75))</f>
        <v>3207.9569343159492</v>
      </c>
      <c r="BF75" s="35">
        <f ca="1">IF(J$11="x",0,_xlfn.NORM.INV(D75,Satokasvi!$H$8,Satokasvi!$I$8)*IF(COUNTIF($H$12:J$12,"x")&gt;0,(1+$C$6),1)*IF(COUNTIF($H$13:J$13,"x")&gt;0,(1+$C$30),1)*IF(J$8="x",(1+Toimenpiteet!$C$7),1)*IF(J$9="x",(1+Toimenpiteet!$C$34),1)*(1+J$30)*_xlfn.BINOM.INV(1,(1-(Satokasvi!$H$15*(1+J$44))),D75))</f>
        <v>3131.2954036939377</v>
      </c>
      <c r="BG75" s="35">
        <f ca="1">IF(K$11="x",0,_xlfn.NORM.INV(E75,Satokasvi!$H$8,Satokasvi!$I$8)*IF(COUNTIF($H$12:K$12,"x")&gt;0,(1+$C$6),1)*IF(COUNTIF($H$13:K$13,"x")&gt;0,(1+$C$30),1)*IF(K$8="x",(1+Toimenpiteet!$C$7),1)*IF(K$9="x",(1+Toimenpiteet!$C$34),1)*(1+K$30)*_xlfn.BINOM.INV(1,(1-(Satokasvi!$H$15*(1+K$44))),E75))</f>
        <v>2783.1768473795187</v>
      </c>
      <c r="BH75" s="35">
        <f ca="1">IF(L$11="x",0,_xlfn.NORM.INV(F75,Satokasvi!$H$8,Satokasvi!$I$8)*IF(COUNTIF($H$12:L$12,"x")&gt;0,(1+$C$6),1)*IF(COUNTIF($H$13:L$13,"x")&gt;0,(1+$C$30),1)*IF(L$8="x",(1+Toimenpiteet!$C$7),1)*IF(L$9="x",(1+Toimenpiteet!$C$34),1)*(1+L$30)*_xlfn.BINOM.INV(1,(1-(Satokasvi!$H$15*(1+L$44))),F75))</f>
        <v>2997.2592872196319</v>
      </c>
      <c r="BI75" s="35">
        <f ca="1">IF(M$11="x",0,_xlfn.NORM.INV(G75,Satokasvi!$H$8,Satokasvi!$I$8)*IF(COUNTIF($H$12:M$12,"x")&gt;0,(1+$C$6),1)*IF(COUNTIF($H$13:M$13,"x")&gt;0,(1+$C$30),1)*IF(M$8="x",(1+Toimenpiteet!$C$7),1)*IF(M$9="x",(1+Toimenpiteet!$C$34),1)*(1+M$30)*_xlfn.BINOM.INV(1,(1-(Satokasvi!$H$15*(1+M$44))),G75))</f>
        <v>2979.0066142603155</v>
      </c>
      <c r="BJ75" s="35">
        <f ca="1">IF(N$11="x",0,_xlfn.NORM.INV(H75,Satokasvi!$H$8,Satokasvi!$I$8)*IF(COUNTIF($H$12:N$12,"x")&gt;0,(1+$C$6),1)*IF(COUNTIF($H$13:N$13,"x")&gt;0,(1+$C$30),1)*IF(N$8="x",(1+Toimenpiteet!$C$7),1)*IF(N$9="x",(1+Toimenpiteet!$C$34),1)*(1+N$30)*_xlfn.BINOM.INV(1,(1-(Satokasvi!$H$15*(1+N$44))),H75))</f>
        <v>0</v>
      </c>
      <c r="BK75" s="35">
        <f ca="1">IF(O$11="x",0,_xlfn.NORM.INV(I75,Satokasvi!$H$8,Satokasvi!$I$8)*IF(COUNTIF($H$12:O$12,"x")&gt;0,(1+$C$6),1)*IF(COUNTIF($H$13:O$13,"x")&gt;0,(1+$C$30),1)*IF(O$8="x",(1+Toimenpiteet!$C$7),1)*IF(O$9="x",(1+Toimenpiteet!$C$34),1)*(1+O$30)*_xlfn.BINOM.INV(1,(1-(Satokasvi!$H$15*(1+O$44))),I75))</f>
        <v>3504.2387645756057</v>
      </c>
      <c r="BL75" s="35">
        <f ca="1">IF(P$11="x",0,_xlfn.NORM.INV(J75,Satokasvi!$H$8,Satokasvi!$I$8)*IF(COUNTIF($H$12:P$12,"x")&gt;0,(1+$C$6),1)*IF(COUNTIF($H$13:P$13,"x")&gt;0,(1+$C$30),1)*IF(P$8="x",(1+Toimenpiteet!$C$7),1)*IF(P$9="x",(1+Toimenpiteet!$C$34),1)*(1+P$30)*_xlfn.BINOM.INV(1,(1-(Satokasvi!$H$15*(1+P$44))),J75))</f>
        <v>2796.145797957307</v>
      </c>
      <c r="BM75" s="35">
        <f ca="1">IF(Q$11="x",0,_xlfn.NORM.INV(K75,Satokasvi!$H$8,Satokasvi!$I$8)*IF(COUNTIF($H$12:Q$12,"x")&gt;0,(1+$C$6),1)*IF(COUNTIF($H$13:Q$13,"x")&gt;0,(1+$C$30),1)*IF(Q$8="x",(1+Toimenpiteet!$C$7),1)*IF(Q$9="x",(1+Toimenpiteet!$C$34),1)*(1+Q$30)*_xlfn.BINOM.INV(1,(1-(Satokasvi!$H$15*(1+Q$44))),K75))</f>
        <v>3778.6782383947393</v>
      </c>
      <c r="BN75" s="35">
        <f ca="1">IF(R$11="x",0,_xlfn.NORM.INV(L75,Satokasvi!$H$8,Satokasvi!$I$8)*IF(COUNTIF($H$12:R$12,"x")&gt;0,(1+$C$6),1)*IF(COUNTIF($H$13:R$13,"x")&gt;0,(1+$C$30),1)*IF(R$8="x",(1+Toimenpiteet!$C$7),1)*IF(R$9="x",(1+Toimenpiteet!$C$34),1)*(1+R$30)*_xlfn.BINOM.INV(1,(1-(Satokasvi!$H$15*(1+R$44))),L75))</f>
        <v>2990.8688499028835</v>
      </c>
      <c r="BO75" s="35">
        <f ca="1">IF(S$11="x",0,_xlfn.NORM.INV(M75,Satokasvi!$H$8,Satokasvi!$I$8)*IF(COUNTIF($H$12:S$12,"x")&gt;0,(1+$C$6),1)*IF(COUNTIF($H$13:S$13,"x")&gt;0,(1+$C$30),1)*IF(S$8="x",(1+Toimenpiteet!$C$7),1)*IF(S$9="x",(1+Toimenpiteet!$C$34),1)*(1+S$30)*_xlfn.BINOM.INV(1,(1-(Satokasvi!$H$15*(1+S$44))),M75))</f>
        <v>3088.3012199759169</v>
      </c>
      <c r="BP75" s="35">
        <f ca="1">IF(T$11="x",0,_xlfn.NORM.INV(N75,Satokasvi!$H$8,Satokasvi!$I$8)*IF(COUNTIF($H$12:T$12,"x")&gt;0,(1+$C$6),1)*IF(COUNTIF($H$13:T$13,"x")&gt;0,(1+$C$30),1)*IF(T$8="x",(1+Toimenpiteet!$C$7),1)*IF(T$9="x",(1+Toimenpiteet!$C$34),1)*(1+T$30)*_xlfn.BINOM.INV(1,(1-(Satokasvi!$H$15*(1+T$44))),N75))</f>
        <v>3163.3438722551523</v>
      </c>
      <c r="BQ75" s="35">
        <f ca="1">IF(U$11="x",0,_xlfn.NORM.INV(O75,Satokasvi!$H$8,Satokasvi!$I$8)*IF(COUNTIF($H$12:U$12,"x")&gt;0,(1+$C$6),1)*IF(COUNTIF($H$13:U$13,"x")&gt;0,(1+$C$30),1)*IF(U$8="x",(1+Toimenpiteet!$C$7),1)*IF(U$9="x",(1+Toimenpiteet!$C$34),1)*(1+U$30)*_xlfn.BINOM.INV(1,(1-(Satokasvi!$H$15*(1+U$44))),O75))</f>
        <v>3095.4627218231899</v>
      </c>
      <c r="BR75" s="35">
        <f ca="1">IF(V$11="x",0,_xlfn.NORM.INV(P75,Satokasvi!$H$8,Satokasvi!$I$8)*IF(COUNTIF($H$12:V$12,"x")&gt;0,(1+$C$6),1)*IF(COUNTIF($H$13:V$13,"x")&gt;0,(1+$C$30),1)*IF(V$8="x",(1+Toimenpiteet!$C$7),1)*IF(V$9="x",(1+Toimenpiteet!$C$34),1)*(1+V$30)*_xlfn.BINOM.INV(1,(1-(Satokasvi!$H$15*(1+V$44))),P75))</f>
        <v>2627.3466661984612</v>
      </c>
      <c r="BS75" s="35">
        <f ca="1">IF(W$11="x",0,_xlfn.NORM.INV(Q75,Satokasvi!$H$8,Satokasvi!$I$8)*IF(COUNTIF($H$12:W$12,"x")&gt;0,(1+$C$6),1)*IF(COUNTIF($H$13:W$13,"x")&gt;0,(1+$C$30),1)*IF(W$8="x",(1+Toimenpiteet!$C$7),1)*IF(W$9="x",(1+Toimenpiteet!$C$34),1)*(1+W$30)*_xlfn.BINOM.INV(1,(1-(Satokasvi!$H$15*(1+W$44))),Q75))</f>
        <v>2975.9153536745093</v>
      </c>
      <c r="BT75" s="35">
        <f ca="1">IF(X$11="x",0,_xlfn.NORM.INV(R75,Satokasvi!$H$8,Satokasvi!$I$8)*IF(COUNTIF($H$12:X$12,"x")&gt;0,(1+$C$6),1)*IF(COUNTIF($H$13:X$13,"x")&gt;0,(1+$C$30),1)*IF(X$8="x",(1+Toimenpiteet!$C$7),1)*IF(X$9="x",(1+Toimenpiteet!$C$34),1)*(1+X$30)*_xlfn.BINOM.INV(1,(1-(Satokasvi!$H$15*(1+X$44))),R75))</f>
        <v>2998.0542599507571</v>
      </c>
      <c r="BU75" s="35">
        <f ca="1">IF(Y$11="x",0,_xlfn.NORM.INV(S75,Satokasvi!$H$8,Satokasvi!$I$8)*IF(COUNTIF($H$12:Y$12,"x")&gt;0,(1+$C$6),1)*IF(COUNTIF($H$13:Y$13,"x")&gt;0,(1+$C$30),1)*IF(Y$8="x",(1+Toimenpiteet!$C$7),1)*IF(Y$9="x",(1+Toimenpiteet!$C$34),1)*(1+Y$30)*_xlfn.BINOM.INV(1,(1-(Satokasvi!$H$15*(1+Y$44))),S75))</f>
        <v>0</v>
      </c>
      <c r="BV75" s="35">
        <f ca="1">IF(Z$11="x",0,_xlfn.NORM.INV(T75,Satokasvi!$H$8,Satokasvi!$I$8)*IF(COUNTIF($H$12:Z$12,"x")&gt;0,(1+$C$6),1)*IF(COUNTIF($H$13:Z$13,"x")&gt;0,(1+$C$30),1)*IF(Z$8="x",(1+Toimenpiteet!$C$7),1)*IF(Z$9="x",(1+Toimenpiteet!$C$34),1)*(1+Z$30)*_xlfn.BINOM.INV(1,(1-(Satokasvi!$H$15*(1+Z$44))),T75))</f>
        <v>3433.9239801720514</v>
      </c>
      <c r="BW75" s="35">
        <f ca="1">IF(AA$11="x",0,_xlfn.NORM.INV(U75,Satokasvi!$H$8,Satokasvi!$I$8)*IF(COUNTIF($H$12:AA$12,"x")&gt;0,(1+$C$6),1)*IF(COUNTIF($H$13:AA$13,"x")&gt;0,(1+$C$30),1)*IF(AA$8="x",(1+Toimenpiteet!$C$7),1)*IF(AA$9="x",(1+Toimenpiteet!$C$34),1)*(1+AA$30)*_xlfn.BINOM.INV(1,(1-(Satokasvi!$H$15*(1+AA$44))),U75))</f>
        <v>3129.8747509303676</v>
      </c>
      <c r="BX75" s="35">
        <f ca="1">IF(AB$11="x",0,_xlfn.NORM.INV(V75,Satokasvi!$H$8,Satokasvi!$I$8)*IF(COUNTIF($H$12:AB$12,"x")&gt;0,(1+$C$6),1)*IF(COUNTIF($H$13:AB$13,"x")&gt;0,(1+$C$30),1)*IF(AB$8="x",(1+Toimenpiteet!$C$7),1)*IF(AB$9="x",(1+Toimenpiteet!$C$34),1)*(1+AB$30)*_xlfn.BINOM.INV(1,(1-(Satokasvi!$H$15*(1+AB$44))),V75))</f>
        <v>3472.5958835563792</v>
      </c>
      <c r="BY75" s="35">
        <f ca="1">IF(AC$11="x",0,_xlfn.NORM.INV(W75,Satokasvi!$H$8,Satokasvi!$I$8)*IF(COUNTIF($H$12:AC$12,"x")&gt;0,(1+$C$6),1)*IF(COUNTIF($H$13:AC$13,"x")&gt;0,(1+$C$30),1)*IF(AC$8="x",(1+Toimenpiteet!$C$7),1)*IF(AC$9="x",(1+Toimenpiteet!$C$34),1)*(1+AC$30)*_xlfn.BINOM.INV(1,(1-(Satokasvi!$H$15*(1+AC$44))),W75))</f>
        <v>2753.2134318810627</v>
      </c>
      <c r="BZ75" s="35">
        <f ca="1">IF(AD$11="x",0,_xlfn.NORM.INV(X75,Satokasvi!$H$8,Satokasvi!$I$8)*IF(COUNTIF($H$12:AD$12,"x")&gt;0,(1+$C$6),1)*IF(COUNTIF($H$13:AD$13,"x")&gt;0,(1+$C$30),1)*IF(AD$8="x",(1+Toimenpiteet!$C$7),1)*IF(AD$9="x",(1+Toimenpiteet!$C$34),1)*(1+AD$30)*_xlfn.BINOM.INV(1,(1-(Satokasvi!$H$15*(1+AD$44))),X75))</f>
        <v>2663.5078115541942</v>
      </c>
      <c r="CA75" s="35">
        <f ca="1">IF(AE$11="x",0,_xlfn.NORM.INV(Y75,Satokasvi!$H$8,Satokasvi!$I$8)*IF(COUNTIF($H$12:AE$12,"x")&gt;0,(1+$C$6),1)*IF(COUNTIF($H$13:AE$13,"x")&gt;0,(1+$C$30),1)*IF(AE$8="x",(1+Toimenpiteet!$C$7),1)*IF(AE$9="x",(1+Toimenpiteet!$C$34),1)*(1+AE$30)*_xlfn.BINOM.INV(1,(1-(Satokasvi!$H$15*(1+AE$44))),Y75))</f>
        <v>3327.6583736598172</v>
      </c>
      <c r="CB75" s="35">
        <f ca="1">IF(AF$11="x",0,_xlfn.NORM.INV(Z75,Satokasvi!$H$8,Satokasvi!$I$8)*IF(COUNTIF($H$12:AF$12,"x")&gt;0,(1+$C$6),1)*IF(COUNTIF($H$13:AF$13,"x")&gt;0,(1+$C$30),1)*IF(AF$8="x",(1+Toimenpiteet!$C$7),1)*IF(AF$9="x",(1+Toimenpiteet!$C$34),1)*(1+AF$30)*_xlfn.BINOM.INV(1,(1-(Satokasvi!$H$15*(1+AF$44))),Z75))</f>
        <v>2949.4464558733926</v>
      </c>
      <c r="CD75" s="37">
        <f ca="1">_xlfn.NORM.INV(RAND(),Satokasvi!$H$13,Satokasvi!$I$13)</f>
        <v>191.13831222574933</v>
      </c>
      <c r="CE75" s="37">
        <f ca="1">_xlfn.NORM.INV(RAND(),Satokasvi!$H$13,Satokasvi!$I$13)</f>
        <v>219.34865097828177</v>
      </c>
      <c r="CF75" s="37">
        <f ca="1">_xlfn.NORM.INV(RAND(),Satokasvi!$H$13,Satokasvi!$I$13)</f>
        <v>208.89110467094517</v>
      </c>
      <c r="CG75" s="37">
        <f ca="1">_xlfn.NORM.INV(RAND(),Satokasvi!$H$13,Satokasvi!$I$13)</f>
        <v>259.41679842369581</v>
      </c>
      <c r="CH75" s="37">
        <f ca="1">_xlfn.NORM.INV(RAND(),Satokasvi!$H$13,Satokasvi!$I$13)</f>
        <v>207.93100314559797</v>
      </c>
      <c r="CI75" s="37">
        <f ca="1">_xlfn.NORM.INV(RAND(),Satokasvi!$H$13,Satokasvi!$I$13)</f>
        <v>198.11488056867705</v>
      </c>
      <c r="CJ75" s="37">
        <f ca="1">_xlfn.NORM.INV(RAND(),Satokasvi!$H$13,Satokasvi!$I$13)</f>
        <v>218.46137577254098</v>
      </c>
      <c r="CK75" s="37">
        <f ca="1">_xlfn.NORM.INV(RAND(),Satokasvi!$H$13,Satokasvi!$I$13)</f>
        <v>232.4775286823739</v>
      </c>
      <c r="CL75" s="37">
        <f ca="1">_xlfn.NORM.INV(RAND(),Satokasvi!$H$13,Satokasvi!$I$13)</f>
        <v>150.89577240488532</v>
      </c>
      <c r="CM75" s="37">
        <f ca="1">_xlfn.NORM.INV(RAND(),Satokasvi!$H$13,Satokasvi!$I$13)</f>
        <v>101.71591800856068</v>
      </c>
      <c r="CN75" s="37">
        <f ca="1">_xlfn.NORM.INV(RAND(),Satokasvi!$H$13,Satokasvi!$I$13)</f>
        <v>202.70772174222856</v>
      </c>
      <c r="CO75" s="37">
        <f ca="1">_xlfn.NORM.INV(RAND(),Satokasvi!$H$13,Satokasvi!$I$13)</f>
        <v>171.36506544079003</v>
      </c>
      <c r="CP75" s="37">
        <f ca="1">_xlfn.NORM.INV(RAND(),Satokasvi!$H$13,Satokasvi!$I$13)</f>
        <v>167.9086704294491</v>
      </c>
      <c r="CQ75" s="37">
        <f ca="1">_xlfn.NORM.INV(RAND(),Satokasvi!$H$13,Satokasvi!$I$13)</f>
        <v>272.07560051685851</v>
      </c>
      <c r="CR75" s="37">
        <f ca="1">_xlfn.NORM.INV(RAND(),Satokasvi!$H$13,Satokasvi!$I$13)</f>
        <v>221.7259432557056</v>
      </c>
      <c r="CS75" s="37">
        <f ca="1">_xlfn.NORM.INV(RAND(),Satokasvi!$H$13,Satokasvi!$I$13)</f>
        <v>233.87018966665363</v>
      </c>
      <c r="CT75" s="37">
        <f ca="1">_xlfn.NORM.INV(RAND(),Satokasvi!$H$13,Satokasvi!$I$13)</f>
        <v>156.93662566322359</v>
      </c>
      <c r="CU75" s="37">
        <f ca="1">_xlfn.NORM.INV(RAND(),Satokasvi!$H$13,Satokasvi!$I$13)</f>
        <v>234.98420646055621</v>
      </c>
      <c r="CV75" s="37">
        <f ca="1">_xlfn.NORM.INV(RAND(),Satokasvi!$H$13,Satokasvi!$I$13)</f>
        <v>269.2644988247194</v>
      </c>
      <c r="CW75" s="37">
        <f ca="1">_xlfn.NORM.INV(RAND(),Satokasvi!$H$13,Satokasvi!$I$13)</f>
        <v>108.62366338346125</v>
      </c>
      <c r="CX75" s="37">
        <f ca="1">_xlfn.NORM.INV(RAND(),Satokasvi!$H$13,Satokasvi!$I$13)</f>
        <v>152.80306938368352</v>
      </c>
      <c r="CY75" s="37">
        <f ca="1">_xlfn.NORM.INV(RAND(),Satokasvi!$H$13,Satokasvi!$I$13)</f>
        <v>230.48637243145367</v>
      </c>
      <c r="CZ75" s="37">
        <f ca="1">_xlfn.NORM.INV(RAND(),Satokasvi!$H$13,Satokasvi!$I$13)</f>
        <v>163.13764194268728</v>
      </c>
      <c r="DA75" s="37">
        <f ca="1">_xlfn.NORM.INV(RAND(),Satokasvi!$H$13,Satokasvi!$I$13)</f>
        <v>145.87248096127752</v>
      </c>
      <c r="DB75" s="37">
        <f ca="1">_xlfn.NORM.INV(RAND(),Satokasvi!$H$13,Satokasvi!$I$13)</f>
        <v>274.24074961135284</v>
      </c>
      <c r="DD75" s="37">
        <f ca="1">IF(H$11="x",Toimenpiteet!$E$115,AC75*CD75/1000+(Satokasvi!$E$28-Satokasvi!$E$7)+IF(H$8="x",Toimenpiteet!$E$29,0)+IF(H$9="x",Toimenpiteet!$E$60,0)+IF(H$10="x",Toimenpiteet!$E$88,0))/(1+$H$15)^DD$59</f>
        <v>177.29928818879455</v>
      </c>
      <c r="DE75" s="37">
        <f ca="1">IF(I$11="x",Toimenpiteet!$E$115,AD75*CE75/1000+(Satokasvi!$E$28-Satokasvi!$E$7)+IF(I$8="x",Toimenpiteet!$E$29,0)+IF(I$9="x",Toimenpiteet!$E$60,0)+IF(I$10="x",Toimenpiteet!$E$88,0))/(1+$H$15)^DE$59</f>
        <v>302.93542113506464</v>
      </c>
      <c r="DF75" s="37">
        <f ca="1">IF(J$11="x",Toimenpiteet!$E$115,AE75*CF75/1000+(Satokasvi!$E$28-Satokasvi!$E$7)+IF(J$8="x",Toimenpiteet!$E$29,0)+IF(J$9="x",Toimenpiteet!$E$60,0)+IF(J$10="x",Toimenpiteet!$E$88,0))/(1+$H$15)^DF$59</f>
        <v>256.31574029063665</v>
      </c>
      <c r="DG75" s="37">
        <f ca="1">IF(K$11="x",Toimenpiteet!$E$115,AF75*CG75/1000+(Satokasvi!$E$28-Satokasvi!$E$7)+IF(K$8="x",Toimenpiteet!$E$29,0)+IF(K$9="x",Toimenpiteet!$E$60,0)+IF(K$10="x",Toimenpiteet!$E$88,0))/(1+$H$15)^DG$59</f>
        <v>-235.44906769765757</v>
      </c>
      <c r="DH75" s="37">
        <f ca="1">IF(L$11="x",Toimenpiteet!$E$115,AG75*CH75/1000+(Satokasvi!$E$28-Satokasvi!$E$7)+IF(L$8="x",Toimenpiteet!$E$29,0)+IF(L$9="x",Toimenpiteet!$E$60,0)+IF(L$10="x",Toimenpiteet!$E$88,0))/(1+$H$15)^DH$59</f>
        <v>219.40679447994194</v>
      </c>
      <c r="DI75" s="37">
        <f ca="1">IF(M$11="x",Toimenpiteet!$E$115,AH75*CI75/1000+(Satokasvi!$E$28-Satokasvi!$E$7)+IF(M$8="x",Toimenpiteet!$E$29,0)+IF(M$9="x",Toimenpiteet!$E$60,0)+IF(M$10="x",Toimenpiteet!$E$88,0))/(1+$H$15)^DI$59</f>
        <v>189.95925359153009</v>
      </c>
      <c r="DJ75" s="37">
        <f ca="1">IF(N$11="x",Toimenpiteet!$E$115,AI75*CJ75/1000+(Satokasvi!$E$28-Satokasvi!$E$7)+IF(N$8="x",Toimenpiteet!$E$29,0)+IF(N$9="x",Toimenpiteet!$E$60,0)+IF(N$10="x",Toimenpiteet!$E$88,0))/(1+$H$15)^DJ$59</f>
        <v>-215.46925050598875</v>
      </c>
      <c r="DK75" s="37">
        <f ca="1">IF(O$11="x",Toimenpiteet!$E$115,AJ75*CK75/1000+(Satokasvi!$E$28-Satokasvi!$E$7)+IF(O$8="x",Toimenpiteet!$E$29,0)+IF(O$9="x",Toimenpiteet!$E$60,0)+IF(O$10="x",Toimenpiteet!$E$88,0))/(1+$H$15)^DK$59</f>
        <v>326.72119905497209</v>
      </c>
      <c r="DL75" s="37">
        <f ca="1">IF(P$11="x",Toimenpiteet!$E$115,AK75*CL75/1000+(Satokasvi!$E$28-Satokasvi!$E$7)+IF(P$8="x",Toimenpiteet!$E$29,0)+IF(P$9="x",Toimenpiteet!$E$60,0)+IF(P$10="x",Toimenpiteet!$E$88,0))/(1+$H$15)^DL$59</f>
        <v>-203.10043407106113</v>
      </c>
      <c r="DM75" s="37">
        <f ca="1">IF(Q$11="x",Toimenpiteet!$E$115,AL75*CM75/1000+(Satokasvi!$E$28-Satokasvi!$E$7)+IF(Q$8="x",Toimenpiteet!$E$29,0)+IF(Q$9="x",Toimenpiteet!$E$60,0)+IF(Q$10="x",Toimenpiteet!$E$88,0))/(1+$H$15)^DM$59</f>
        <v>41.143262890157033</v>
      </c>
      <c r="DN75" s="37">
        <f ca="1">IF(R$11="x",Toimenpiteet!$E$115,AM75*CN75/1000+(Satokasvi!$E$28-Satokasvi!$E$7)+IF(R$8="x",Toimenpiteet!$E$29,0)+IF(R$9="x",Toimenpiteet!$E$60,0)+IF(R$10="x",Toimenpiteet!$E$88,0))/(1+$H$15)^DN$59</f>
        <v>173.54498198748749</v>
      </c>
      <c r="DO75" s="37">
        <f ca="1">IF(S$11="x",Toimenpiteet!$E$115,AN75*CO75/1000+(Satokasvi!$E$28-Satokasvi!$E$7)+IF(S$8="x",Toimenpiteet!$E$29,0)+IF(S$9="x",Toimenpiteet!$E$60,0)+IF(S$10="x",Toimenpiteet!$E$88,0))/(1+$H$15)^DO$59</f>
        <v>123.45860527922764</v>
      </c>
      <c r="DP75" s="37">
        <f ca="1">IF(T$11="x",Toimenpiteet!$E$115,AO75*CP75/1000+(Satokasvi!$E$28-Satokasvi!$E$7)+IF(T$8="x",Toimenpiteet!$E$29,0)+IF(T$9="x",Toimenpiteet!$E$60,0)+IF(T$10="x",Toimenpiteet!$E$88,0))/(1+$H$15)^DP$59</f>
        <v>120.95560680077075</v>
      </c>
      <c r="DQ75" s="37">
        <f ca="1">IF(U$11="x",Toimenpiteet!$E$115,AP75*CQ75/1000+(Satokasvi!$E$28-Satokasvi!$E$7)+IF(U$8="x",Toimenpiteet!$E$29,0)+IF(U$9="x",Toimenpiteet!$E$60,0)+IF(U$10="x",Toimenpiteet!$E$88,0))/(1+$H$15)^DQ$59</f>
        <v>288.79822813365456</v>
      </c>
      <c r="DR75" s="37">
        <f ca="1">IF(V$11="x",Toimenpiteet!$E$115,AQ75*CR75/1000+(Satokasvi!$E$28-Satokasvi!$E$7)+IF(V$8="x",Toimenpiteet!$E$29,0)+IF(V$9="x",Toimenpiteet!$E$60,0)+IF(V$10="x",Toimenpiteet!$E$88,0))/(1+$H$15)^DR$59</f>
        <v>-170.09341606013018</v>
      </c>
      <c r="DS75" s="37">
        <f ca="1">IF(W$11="x",Toimenpiteet!$E$115,AR75*CS75/1000+(Satokasvi!$E$28-Satokasvi!$E$7)+IF(W$8="x",Toimenpiteet!$E$29,0)+IF(W$9="x",Toimenpiteet!$E$60,0)+IF(W$10="x",Toimenpiteet!$E$88,0))/(1+$H$15)^DS$59</f>
        <v>196.28610306653079</v>
      </c>
      <c r="DT75" s="37">
        <f ca="1">IF(X$11="x",Toimenpiteet!$E$115,AS75*CT75/1000+(Satokasvi!$E$28-Satokasvi!$E$7)+IF(X$8="x",Toimenpiteet!$E$29,0)+IF(X$9="x",Toimenpiteet!$E$60,0)+IF(X$10="x",Toimenpiteet!$E$88,0))/(1+$H$15)^DT$59</f>
        <v>76.889785106968958</v>
      </c>
      <c r="DU75" s="37">
        <f ca="1">IF(Y$11="x",Toimenpiteet!$E$115,AT75*CU75/1000+(Satokasvi!$E$28-Satokasvi!$E$7)+IF(Y$8="x",Toimenpiteet!$E$29,0)+IF(Y$9="x",Toimenpiteet!$E$60,0)+IF(Y$10="x",Toimenpiteet!$E$88,0))/(1+$H$15)^DU$59</f>
        <v>-155.65957101831492</v>
      </c>
      <c r="DV75" s="37">
        <f ca="1">IF(Z$11="x",Toimenpiteet!$E$115,AU75*CV75/1000+(Satokasvi!$E$28-Satokasvi!$E$7)+IF(Z$8="x",Toimenpiteet!$E$29,0)+IF(Z$9="x",Toimenpiteet!$E$60,0)+IF(Z$10="x",Toimenpiteet!$E$88,0))/(1+$H$15)^DV$59</f>
        <v>288.29565888802972</v>
      </c>
      <c r="DW75" s="37">
        <f ca="1">IF(AA$11="x",Toimenpiteet!$E$115,AV75*CW75/1000+(Satokasvi!$E$28-Satokasvi!$E$7)+IF(AA$8="x",Toimenpiteet!$E$29,0)+IF(AA$9="x",Toimenpiteet!$E$60,0)+IF(AA$10="x",Toimenpiteet!$E$88,0))/(1+$H$15)^DW$59</f>
        <v>10.140784315847934</v>
      </c>
      <c r="DX75" s="37">
        <f ca="1">IF(AB$11="x",Toimenpiteet!$E$115,AW75*CX75/1000+(Satokasvi!$E$28-Satokasvi!$E$7)+IF(AB$8="x",Toimenpiteet!$E$29,0)+IF(AB$9="x",Toimenpiteet!$E$60,0)+IF(AB$10="x",Toimenpiteet!$E$88,0))/(1+$H$15)^DX$59</f>
        <v>95.24625515856323</v>
      </c>
      <c r="DY75" s="37">
        <f ca="1">IF(AC$11="x",Toimenpiteet!$E$115,AX75*CY75/1000+(Satokasvi!$E$28-Satokasvi!$E$7)+IF(AC$8="x",Toimenpiteet!$E$29,0)+IF(AC$9="x",Toimenpiteet!$E$60,0)+IF(AC$10="x",Toimenpiteet!$E$88,0))/(1+$H$15)^DY$59</f>
        <v>-138.30151273388518</v>
      </c>
      <c r="DZ75" s="37">
        <f ca="1">IF(AD$11="x",Toimenpiteet!$E$115,AY75*CZ75/1000+(Satokasvi!$E$28-Satokasvi!$E$7)+IF(AD$8="x",Toimenpiteet!$E$29,0)+IF(AD$9="x",Toimenpiteet!$E$60,0)+IF(AD$10="x",Toimenpiteet!$E$88,0))/(1+$H$15)^DZ$59</f>
        <v>-134.27331333386908</v>
      </c>
      <c r="EA75" s="37">
        <f ca="1">IF(AE$11="x",Toimenpiteet!$E$115,AZ75*DA75/1000+(Satokasvi!$E$28-Satokasvi!$E$7)+IF(AE$8="x",Toimenpiteet!$E$29,0)+IF(AE$9="x",Toimenpiteet!$E$60,0)+IF(AE$10="x",Toimenpiteet!$E$88,0))/(1+$H$15)^EA$59</f>
        <v>68.630406388785858</v>
      </c>
      <c r="EB75" s="37">
        <f ca="1">IF(AF$11="x",Toimenpiteet!$E$115,BA75*DB75/1000+(Satokasvi!$E$28-Satokasvi!$E$7)+IF(AF$8="x",Toimenpiteet!$E$29,0)+IF(AF$9="x",Toimenpiteet!$E$60,0)+IF(AF$10="x",Toimenpiteet!$E$88,0))/(1+$H$15)^EB$59</f>
        <v>195.36392408400098</v>
      </c>
      <c r="ED75" s="37">
        <f ca="1">IF(H$11="x",Toimenpiteet!$E$115,BD75*CD75/1000+(Satokasvi!$E$28-Satokasvi!$E$7)+IF(H$8="x",Toimenpiteet!$E$29,0)+IF(H$9="x",Toimenpiteet!$E$60,0)+IF(H$10="x",Toimenpiteet!$E$88,0))/(1+$H$15)^ED$59</f>
        <v>264.21545650616514</v>
      </c>
      <c r="EE75" s="37">
        <f ca="1">IF(I$11="x",Toimenpiteet!$E$115,BE75*CE75/1000+(Satokasvi!$E$28-Satokasvi!$E$7)+IF(I$8="x",Toimenpiteet!$E$29,0)+IF(I$9="x",Toimenpiteet!$E$60,0)+IF(I$10="x",Toimenpiteet!$E$88,0))/(1+$H$15)^EE$59</f>
        <v>413.48008854616637</v>
      </c>
      <c r="EF75" s="37">
        <f ca="1">IF(J$11="x",Toimenpiteet!$E$115,BF75*CF75/1000+(Satokasvi!$E$28-Satokasvi!$E$7)+IF(J$8="x",Toimenpiteet!$E$29,0)+IF(J$9="x",Toimenpiteet!$E$60,0)+IF(J$10="x",Toimenpiteet!$E$88,0))/(1+$H$15)^EF$59</f>
        <v>356.08139629448152</v>
      </c>
      <c r="EG75" s="37">
        <f ca="1">IF(K$11="x",Toimenpiteet!$E$115,BG75*CG75/1000+(Satokasvi!$E$28-Satokasvi!$E$7)+IF(K$8="x",Toimenpiteet!$E$29,0)+IF(K$9="x",Toimenpiteet!$E$60,0)+IF(K$10="x",Toimenpiteet!$E$88,0))/(1+$H$15)^EG$59</f>
        <v>406.04109282285395</v>
      </c>
      <c r="EH75" s="37">
        <f ca="1">IF(L$11="x",Toimenpiteet!$E$115,BH75*CH75/1000+(Satokasvi!$E$28-Satokasvi!$E$7)+IF(L$8="x",Toimenpiteet!$E$29,0)+IF(L$9="x",Toimenpiteet!$E$60,0)+IF(L$10="x",Toimenpiteet!$E$88,0))/(1+$H$15)^EH$59</f>
        <v>309.00641894829096</v>
      </c>
      <c r="EI75" s="37">
        <f ca="1">IF(M$11="x",Toimenpiteet!$E$115,BI75*CI75/1000+(Satokasvi!$E$28-Satokasvi!$E$7)+IF(M$8="x",Toimenpiteet!$E$29,0)+IF(M$9="x",Toimenpiteet!$E$60,0)+IF(M$10="x",Toimenpiteet!$E$88,0))/(1+$H$15)^EI$59</f>
        <v>272.33776991406972</v>
      </c>
      <c r="EJ75" s="37">
        <f ca="1">IF(N$11="x",Toimenpiteet!$E$115,BJ75*CJ75/1000+(Satokasvi!$E$28-Satokasvi!$E$7)+IF(N$8="x",Toimenpiteet!$E$29,0)+IF(N$9="x",Toimenpiteet!$E$60,0)+IF(N$10="x",Toimenpiteet!$E$88,0))/(1+$H$15)^EJ$59</f>
        <v>-215.46925050598875</v>
      </c>
      <c r="EK75" s="37">
        <f ca="1">IF(O$11="x",Toimenpiteet!$E$115,BK75*CK75/1000+(Satokasvi!$E$28-Satokasvi!$E$7)+IF(O$8="x",Toimenpiteet!$E$29,0)+IF(O$9="x",Toimenpiteet!$E$60,0)+IF(O$10="x",Toimenpiteet!$E$88,0))/(1+$H$15)^EK$59</f>
        <v>433.90412828460524</v>
      </c>
      <c r="EL75" s="37">
        <f ca="1">IF(P$11="x",Toimenpiteet!$E$115,BL75*CL75/1000+(Satokasvi!$E$28-Satokasvi!$E$7)+IF(P$8="x",Toimenpiteet!$E$29,0)+IF(P$9="x",Toimenpiteet!$E$60,0)+IF(P$10="x",Toimenpiteet!$E$88,0))/(1+$H$15)^EL$59</f>
        <v>120.27115661504826</v>
      </c>
      <c r="EM75" s="37">
        <f ca="1">IF(Q$11="x",Toimenpiteet!$E$115,BM75*CM75/1000+(Satokasvi!$E$28-Satokasvi!$E$7)+IF(Q$8="x",Toimenpiteet!$E$29,0)+IF(Q$9="x",Toimenpiteet!$E$60,0)+IF(Q$10="x",Toimenpiteet!$E$88,0))/(1+$H$15)^EM$59</f>
        <v>88.808892957714846</v>
      </c>
      <c r="EN75" s="37">
        <f ca="1">IF(R$11="x",Toimenpiteet!$E$115,BN75*CN75/1000+(Satokasvi!$E$28-Satokasvi!$E$7)+IF(R$8="x",Toimenpiteet!$E$29,0)+IF(R$9="x",Toimenpiteet!$E$60,0)+IF(R$10="x",Toimenpiteet!$E$88,0))/(1+$H$15)^EN$59</f>
        <v>246.54230604471942</v>
      </c>
      <c r="EO75" s="37">
        <f ca="1">IF(S$11="x",Toimenpiteet!$E$115,BO75*CO75/1000+(Satokasvi!$E$28-Satokasvi!$E$7)+IF(S$8="x",Toimenpiteet!$E$29,0)+IF(S$9="x",Toimenpiteet!$E$60,0)+IF(S$10="x",Toimenpiteet!$E$88,0))/(1+$H$15)^EO$59</f>
        <v>185.3234599853007</v>
      </c>
      <c r="EP75" s="37">
        <f ca="1">IF(T$11="x",Toimenpiteet!$E$115,BP75*CP75/1000+(Satokasvi!$E$28-Satokasvi!$E$7)+IF(T$8="x",Toimenpiteet!$E$29,0)+IF(T$9="x",Toimenpiteet!$E$60,0)+IF(T$10="x",Toimenpiteet!$E$88,0))/(1+$H$15)^EP$59</f>
        <v>181.23714918056334</v>
      </c>
      <c r="EQ75" s="37">
        <f ca="1">IF(U$11="x",Toimenpiteet!$E$115,BQ75*CQ75/1000+(Satokasvi!$E$28-Satokasvi!$E$7)+IF(U$8="x",Toimenpiteet!$E$29,0)+IF(U$9="x",Toimenpiteet!$E$60,0)+IF(U$10="x",Toimenpiteet!$E$88,0))/(1+$H$15)^EQ$59</f>
        <v>381.5971174687723</v>
      </c>
      <c r="ER75" s="37">
        <f ca="1">IF(V$11="x",Toimenpiteet!$E$115,BR75*CR75/1000+(Satokasvi!$E$28-Satokasvi!$E$7)+IF(V$8="x",Toimenpiteet!$E$29,0)+IF(V$9="x",Toimenpiteet!$E$60,0)+IF(V$10="x",Toimenpiteet!$E$88,0))/(1+$H$15)^ER$59</f>
        <v>203.82385051122094</v>
      </c>
      <c r="ES75" s="37">
        <f ca="1">IF(W$11="x",Toimenpiteet!$E$115,BS75*CS75/1000+(Satokasvi!$E$28-Satokasvi!$E$7)+IF(W$8="x",Toimenpiteet!$E$29,0)+IF(W$9="x",Toimenpiteet!$E$60,0)+IF(W$10="x",Toimenpiteet!$E$88,0))/(1+$H$15)^ES$59</f>
        <v>268.57117145850304</v>
      </c>
      <c r="ET75" s="37">
        <f ca="1">IF(X$11="x",Toimenpiteet!$E$115,BT75*CT75/1000+(Satokasvi!$E$28-Satokasvi!$E$7)+IF(X$8="x",Toimenpiteet!$E$29,0)+IF(X$9="x",Toimenpiteet!$E$60,0)+IF(X$10="x",Toimenpiteet!$E$88,0))/(1+$H$15)^ET$59</f>
        <v>124.33361375813561</v>
      </c>
      <c r="EU75" s="37">
        <f ca="1">IF(Y$11="x",Toimenpiteet!$E$115,BU75*CU75/1000+(Satokasvi!$E$28-Satokasvi!$E$7)+IF(Y$8="x",Toimenpiteet!$E$29,0)+IF(Y$9="x",Toimenpiteet!$E$60,0)+IF(Y$10="x",Toimenpiteet!$E$88,0))/(1+$H$15)^EU$59</f>
        <v>-155.65957101831492</v>
      </c>
      <c r="EV75" s="37">
        <f ca="1">IF(Z$11="x",Toimenpiteet!$E$115,BV75*CV75/1000+(Satokasvi!$E$28-Satokasvi!$E$7)+IF(Z$8="x",Toimenpiteet!$E$29,0)+IF(Z$9="x",Toimenpiteet!$E$60,0)+IF(Z$10="x",Toimenpiteet!$E$88,0))/(1+$H$15)^EV$59</f>
        <v>376.17995008666759</v>
      </c>
      <c r="EW75" s="37">
        <f ca="1">IF(AA$11="x",Toimenpiteet!$E$115,BW75*CW75/1000+(Satokasvi!$E$28-Satokasvi!$E$7)+IF(AA$8="x",Toimenpiteet!$E$29,0)+IF(AA$9="x",Toimenpiteet!$E$60,0)+IF(AA$10="x",Toimenpiteet!$E$88,0))/(1+$H$15)^EW$59</f>
        <v>41.513756150893322</v>
      </c>
      <c r="EX75" s="37">
        <f ca="1">IF(AB$11="x",Toimenpiteet!$E$115,BX75*CX75/1000+(Satokasvi!$E$28-Satokasvi!$E$7)+IF(AB$8="x",Toimenpiteet!$E$29,0)+IF(AB$9="x",Toimenpiteet!$E$60,0)+IF(AB$10="x",Toimenpiteet!$E$88,0))/(1+$H$15)^EX$59</f>
        <v>142.78561781345616</v>
      </c>
      <c r="EY75" s="37">
        <f ca="1">IF(AC$11="x",Toimenpiteet!$E$115,BY75*CY75/1000+(Satokasvi!$E$28-Satokasvi!$E$7)+IF(AC$8="x",Toimenpiteet!$E$29,0)+IF(AC$9="x",Toimenpiteet!$E$60,0)+IF(AC$10="x",Toimenpiteet!$E$88,0))/(1+$H$15)^EY$59</f>
        <v>192.88007877589033</v>
      </c>
      <c r="EZ75" s="37">
        <f ca="1">IF(AD$11="x",Toimenpiteet!$E$115,BZ75*CZ75/1000+(Satokasvi!$E$28-Satokasvi!$E$7)+IF(AD$8="x",Toimenpiteet!$E$29,0)+IF(AD$9="x",Toimenpiteet!$E$60,0)+IF(AD$10="x",Toimenpiteet!$E$88,0))/(1+$H$15)^EZ$59</f>
        <v>85.89356621418672</v>
      </c>
      <c r="FA75" s="37">
        <f ca="1">IF(AE$11="x",Toimenpiteet!$E$115,CA75*DA75/1000+(Satokasvi!$E$28-Satokasvi!$E$7)+IF(AE$8="x",Toimenpiteet!$E$29,0)+IF(AE$9="x",Toimenpiteet!$E$60,0)+IF(AE$10="x",Toimenpiteet!$E$88,0))/(1+$H$15)^FA$59</f>
        <v>108.42897569253704</v>
      </c>
      <c r="FB75" s="37">
        <f ca="1">IF(AF$11="x",Toimenpiteet!$E$115,CB75*DB75/1000+(Satokasvi!$E$28-Satokasvi!$E$7)+IF(AF$8="x",Toimenpiteet!$E$29,0)+IF(AF$9="x",Toimenpiteet!$E$60,0)+IF(AF$10="x",Toimenpiteet!$E$88,0))/(1+$H$15)^FB$59</f>
        <v>259.74980407166913</v>
      </c>
      <c r="FD75" s="37">
        <f t="shared" ca="1" si="15"/>
        <v>177.29928818879455</v>
      </c>
      <c r="FE75" s="37">
        <f t="shared" ca="1" si="18"/>
        <v>480.23470932385919</v>
      </c>
      <c r="FF75" s="37">
        <f t="shared" ca="1" si="18"/>
        <v>736.55044961449585</v>
      </c>
      <c r="FG75" s="37">
        <f t="shared" ca="1" si="18"/>
        <v>501.10138191683825</v>
      </c>
      <c r="FH75" s="37">
        <f t="shared" ca="1" si="19"/>
        <v>720.50817639678019</v>
      </c>
      <c r="FI75" s="37">
        <f t="shared" ca="1" si="19"/>
        <v>910.4674299883103</v>
      </c>
      <c r="FJ75" s="37">
        <f t="shared" ca="1" si="19"/>
        <v>694.99817948232158</v>
      </c>
      <c r="FK75" s="37">
        <f t="shared" ca="1" si="19"/>
        <v>1021.7193785372937</v>
      </c>
      <c r="FL75" s="37">
        <f t="shared" ca="1" si="19"/>
        <v>818.61894446623251</v>
      </c>
      <c r="FM75" s="37">
        <f t="shared" ca="1" si="19"/>
        <v>859.76220735638958</v>
      </c>
      <c r="FN75" s="37">
        <f t="shared" ca="1" si="19"/>
        <v>1033.3071893438771</v>
      </c>
      <c r="FO75" s="37">
        <f t="shared" ca="1" si="19"/>
        <v>1156.7657946231047</v>
      </c>
      <c r="FP75" s="37">
        <f t="shared" ca="1" si="19"/>
        <v>1277.7214014238755</v>
      </c>
      <c r="FQ75" s="37">
        <f t="shared" ca="1" si="19"/>
        <v>1566.5196295575302</v>
      </c>
      <c r="FR75" s="37">
        <f t="shared" ca="1" si="19"/>
        <v>1396.4262134973999</v>
      </c>
      <c r="FS75" s="37">
        <f t="shared" ca="1" si="19"/>
        <v>1592.7123165639307</v>
      </c>
      <c r="FT75" s="37">
        <f t="shared" ca="1" si="19"/>
        <v>1669.6021016708996</v>
      </c>
      <c r="FU75" s="37">
        <f t="shared" ca="1" si="19"/>
        <v>1513.9425306525848</v>
      </c>
      <c r="FV75" s="37">
        <f t="shared" ca="1" si="19"/>
        <v>1802.2381895406145</v>
      </c>
      <c r="FW75" s="37">
        <f t="shared" ca="1" si="19"/>
        <v>1812.3789738564624</v>
      </c>
      <c r="FX75" s="37">
        <f t="shared" ca="1" si="20"/>
        <v>1907.6252290150255</v>
      </c>
      <c r="FY75" s="37">
        <f t="shared" ca="1" si="20"/>
        <v>1769.3237162811404</v>
      </c>
      <c r="FZ75" s="37">
        <f t="shared" ca="1" si="20"/>
        <v>1635.0504029472713</v>
      </c>
      <c r="GA75" s="37">
        <f t="shared" ca="1" si="20"/>
        <v>1703.6808093360571</v>
      </c>
      <c r="GB75" s="37">
        <f t="shared" ca="1" si="20"/>
        <v>1899.044733420058</v>
      </c>
      <c r="GC75" s="37"/>
      <c r="GD75" s="37">
        <f t="shared" ca="1" si="16"/>
        <v>264.21545650616514</v>
      </c>
      <c r="GE75" s="37">
        <f t="shared" ca="1" si="17"/>
        <v>677.69554505233145</v>
      </c>
      <c r="GF75" s="37">
        <f t="shared" ca="1" si="11"/>
        <v>1033.7769413468129</v>
      </c>
      <c r="GG75" s="37">
        <f t="shared" ca="1" si="11"/>
        <v>1439.8180341696668</v>
      </c>
      <c r="GH75" s="37">
        <f t="shared" ca="1" si="11"/>
        <v>1748.8244531179578</v>
      </c>
      <c r="GI75" s="37">
        <f t="shared" ca="1" si="11"/>
        <v>2021.1622230320274</v>
      </c>
      <c r="GJ75" s="37">
        <f t="shared" ca="1" si="11"/>
        <v>1805.6929725260386</v>
      </c>
      <c r="GK75" s="37">
        <f t="shared" ca="1" si="11"/>
        <v>2239.597100810644</v>
      </c>
      <c r="GL75" s="37">
        <f t="shared" ca="1" si="11"/>
        <v>2359.8682574256923</v>
      </c>
      <c r="GM75" s="37">
        <f t="shared" ca="1" si="11"/>
        <v>2448.677150383407</v>
      </c>
      <c r="GN75" s="37">
        <f t="shared" ca="1" si="11"/>
        <v>2695.2194564281263</v>
      </c>
      <c r="GO75" s="37">
        <f t="shared" ca="1" si="11"/>
        <v>2880.5429164134271</v>
      </c>
      <c r="GP75" s="37">
        <f t="shared" ca="1" si="11"/>
        <v>3061.7800655939905</v>
      </c>
      <c r="GQ75" s="37">
        <f t="shared" ca="1" si="11"/>
        <v>3443.3771830627629</v>
      </c>
      <c r="GR75" s="37">
        <f t="shared" ca="1" si="11"/>
        <v>3647.2010335739838</v>
      </c>
      <c r="GS75" s="37">
        <f t="shared" ca="1" si="11"/>
        <v>3915.7722050324869</v>
      </c>
      <c r="GT75" s="37">
        <f t="shared" ca="1" si="11"/>
        <v>4040.1058187906224</v>
      </c>
      <c r="GU75" s="37">
        <f t="shared" ref="GU75:GX138" ca="1" si="22">GT75+EU75</f>
        <v>3884.4462477723073</v>
      </c>
      <c r="GV75" s="37">
        <f t="shared" ca="1" si="12"/>
        <v>4260.6261978589746</v>
      </c>
      <c r="GW75" s="37">
        <f t="shared" ca="1" si="12"/>
        <v>4302.1399540098682</v>
      </c>
      <c r="GX75" s="37">
        <f t="shared" ca="1" si="12"/>
        <v>4444.9255718233244</v>
      </c>
      <c r="GY75" s="37">
        <f t="shared" ca="1" si="12"/>
        <v>4637.8056505992145</v>
      </c>
      <c r="GZ75" s="37">
        <f t="shared" ca="1" si="12"/>
        <v>4723.6992168134011</v>
      </c>
      <c r="HA75" s="37">
        <f t="shared" ca="1" si="12"/>
        <v>4832.1281925059384</v>
      </c>
      <c r="HB75" s="37">
        <f t="shared" ca="1" si="12"/>
        <v>5091.8779965776075</v>
      </c>
      <c r="HC75" s="37"/>
      <c r="HD75" s="37">
        <f t="shared" si="13"/>
        <v>1500.1</v>
      </c>
      <c r="HE75" s="37">
        <f ca="1">SUM($GD75:GD75)-$HD75-SUM($FD75:FD75)</f>
        <v>-1413.1838316826293</v>
      </c>
      <c r="HF75" s="37">
        <f ca="1">SUM($GD75:GE75)-$HD75-SUM($FD75:FE75)</f>
        <v>-1215.7229959541571</v>
      </c>
      <c r="HG75" s="37">
        <f ca="1">SUM($GD75:GF75)-$HD75-SUM($FD75:FF75)</f>
        <v>-918.49650422184004</v>
      </c>
      <c r="HH75" s="37">
        <f ca="1">SUM($GD75:GG75)-$HD75-SUM($FD75:FG75)</f>
        <v>20.220148030988639</v>
      </c>
      <c r="HI75" s="37">
        <f ca="1">SUM($GD75:GH75)-$HD75-SUM($FD75:FH75)</f>
        <v>1048.5364247521661</v>
      </c>
      <c r="HJ75" s="37">
        <f ca="1">SUM($GD75:GI75)-$HD75-SUM($FD75:FI75)</f>
        <v>2159.2312177958825</v>
      </c>
      <c r="HK75" s="37">
        <f ca="1">SUM($GD75:GJ75)-$HD75-SUM($FD75:FJ75)</f>
        <v>3269.9260108395993</v>
      </c>
      <c r="HL75" s="37">
        <f ca="1">SUM($GD75:GK75)-$HD75-SUM($FD75:FK75)</f>
        <v>4487.8037331129499</v>
      </c>
      <c r="HM75" s="37">
        <f ca="1">SUM($GD75:GL75)-$HD75-SUM($FD75:FL75)</f>
        <v>6029.0530460724103</v>
      </c>
      <c r="HN75" s="37">
        <f ca="1">SUM($GD75:GM75)-$HD75-SUM($FD75:FM75)</f>
        <v>7617.9679890994266</v>
      </c>
      <c r="HO75" s="37">
        <f ca="1">SUM($GD75:GN75)-$HD75-SUM($FD75:FN75)</f>
        <v>9279.8802561836783</v>
      </c>
      <c r="HP75" s="37">
        <f ca="1">SUM($GD75:GO75)-$HD75-SUM($FD75:FO75)</f>
        <v>11003.657377973999</v>
      </c>
      <c r="HQ75" s="37">
        <f ca="1">SUM($GD75:GP75)-$HD75-SUM($FD75:FP75)</f>
        <v>12787.716042144113</v>
      </c>
      <c r="HR75" s="37">
        <f ca="1">SUM($GD75:GQ75)-$HD75-SUM($FD75:FQ75)</f>
        <v>14664.573595649346</v>
      </c>
      <c r="HS75" s="37">
        <f ca="1">SUM($GD75:GR75)-$HD75-SUM($FD75:FR75)</f>
        <v>16915.34841572593</v>
      </c>
      <c r="HT75" s="37">
        <f ca="1">SUM($GD75:GS75)-$HD75-SUM($FD75:FS75)</f>
        <v>19238.408304194483</v>
      </c>
      <c r="HU75" s="37">
        <f ca="1">SUM($GD75:GT75)-$HD75-SUM($FD75:FT75)</f>
        <v>21608.912021314209</v>
      </c>
      <c r="HV75" s="37">
        <f ca="1">SUM($GD75:GU75)-$HD75-SUM($FD75:FU75)</f>
        <v>23979.415738433931</v>
      </c>
      <c r="HW75" s="37">
        <f ca="1">SUM($GD75:GV75)-$HD75-SUM($FD75:FV75)</f>
        <v>26437.803746752292</v>
      </c>
      <c r="HX75" s="37">
        <f ca="1">SUM($GD75:GW75)-$HD75-SUM($FD75:FW75)</f>
        <v>28927.564726905694</v>
      </c>
      <c r="HY75" s="37">
        <f ca="1">SUM($GD75:GX75)-$HD75-SUM($FD75:FX75)</f>
        <v>31464.865069713993</v>
      </c>
      <c r="HZ75" s="37">
        <f ca="1">SUM($GD75:GY75)-$HD75-SUM($FD75:FY75)</f>
        <v>34333.347004032068</v>
      </c>
      <c r="IA75" s="37">
        <f ca="1">SUM($GD75:GZ75)-$HD75-SUM($FD75:FZ75)</f>
        <v>37421.995817898191</v>
      </c>
      <c r="IB75" s="37">
        <f ca="1">SUM($GD75:HA75)-$HD75-SUM($FD75:GA75)</f>
        <v>40550.443201068068</v>
      </c>
      <c r="IC75" s="37">
        <f ca="1">SUM($GD75:HB75)-$HD75-SUM($FD75:GB75)</f>
        <v>43743.276464225615</v>
      </c>
    </row>
    <row r="76" spans="2:237" x14ac:dyDescent="0.35">
      <c r="B76" s="37">
        <f t="shared" ca="1" si="14"/>
        <v>0.50613213765893017</v>
      </c>
      <c r="C76" s="37">
        <f t="shared" ca="1" si="14"/>
        <v>0.95133758401035184</v>
      </c>
      <c r="D76" s="37">
        <f t="shared" ca="1" si="14"/>
        <v>0.3689754924868982</v>
      </c>
      <c r="E76" s="37">
        <f t="shared" ca="1" si="14"/>
        <v>0.79191673607315749</v>
      </c>
      <c r="F76" s="37">
        <f t="shared" ca="1" si="14"/>
        <v>0.48681988917431707</v>
      </c>
      <c r="G76" s="37">
        <f t="shared" ca="1" si="14"/>
        <v>0.30564039934608089</v>
      </c>
      <c r="H76" s="37">
        <f t="shared" ca="1" si="14"/>
        <v>0.92786347862546137</v>
      </c>
      <c r="I76" s="37">
        <f t="shared" ca="1" si="14"/>
        <v>0.20036173784999778</v>
      </c>
      <c r="J76" s="37">
        <f t="shared" ca="1" si="14"/>
        <v>0.77545923834174668</v>
      </c>
      <c r="K76" s="37">
        <f t="shared" ca="1" si="14"/>
        <v>0.59940588902725245</v>
      </c>
      <c r="L76" s="37">
        <f t="shared" ca="1" si="14"/>
        <v>0.63370119678777093</v>
      </c>
      <c r="M76" s="37">
        <f t="shared" ca="1" si="14"/>
        <v>0.88062051057601987</v>
      </c>
      <c r="N76" s="37">
        <f t="shared" ca="1" si="14"/>
        <v>0.15694099000246786</v>
      </c>
      <c r="O76" s="37">
        <f t="shared" ca="1" si="14"/>
        <v>0.98771275836998329</v>
      </c>
      <c r="P76" s="37">
        <f t="shared" ca="1" si="14"/>
        <v>0.3315202057439135</v>
      </c>
      <c r="Q76" s="37">
        <f t="shared" ca="1" si="14"/>
        <v>0.98952447283496026</v>
      </c>
      <c r="R76" s="37">
        <f t="shared" ca="1" si="21"/>
        <v>0.17366670483987212</v>
      </c>
      <c r="S76" s="37">
        <f t="shared" ca="1" si="21"/>
        <v>0.84796255827498301</v>
      </c>
      <c r="T76" s="37">
        <f t="shared" ca="1" si="21"/>
        <v>0.96570262507467841</v>
      </c>
      <c r="U76" s="37">
        <f t="shared" ca="1" si="21"/>
        <v>0.24229780362542874</v>
      </c>
      <c r="V76" s="37">
        <f t="shared" ca="1" si="21"/>
        <v>0.54147273480825497</v>
      </c>
      <c r="W76" s="37">
        <f t="shared" ca="1" si="21"/>
        <v>0.74027133741676132</v>
      </c>
      <c r="X76" s="37">
        <f t="shared" ca="1" si="21"/>
        <v>0.35113284954741752</v>
      </c>
      <c r="Y76" s="37">
        <f t="shared" ca="1" si="21"/>
        <v>0.26016600162697068</v>
      </c>
      <c r="Z76" s="37">
        <f t="shared" ca="1" si="21"/>
        <v>0.89832437177671853</v>
      </c>
      <c r="AC76" s="35">
        <f ca="1">IF(H$11="x",0,_xlfn.NORM.INV(B76,Satokasvi!$H$8,Satokasvi!$I$8)*IF(H$8="x",1+Toimenpiteet!$C$7,1)*IF(H$9="x",1+Toimenpiteet!$C$34,1)*(1+H$30)*_xlfn.BINOM.INV(1,(1-(Satokasvi!$H$15*(1+H$43))),B76))</f>
        <v>2503.8428987417392</v>
      </c>
      <c r="AD76" s="35">
        <f ca="1">IF(I$11="x",0,_xlfn.NORM.INV(C76,Satokasvi!$H$8,Satokasvi!$I$8)*IF(I$8="x",1+Toimenpiteet!$C$7,1)*IF(I$9="x",1+Toimenpiteet!$C$34,1)*(1+I$30)*_xlfn.BINOM.INV(1,(1-(Satokasvi!$H$15*(1+I$43))),C76))</f>
        <v>2914.490877258947</v>
      </c>
      <c r="AE76" s="35">
        <f ca="1">IF(J$11="x",0,_xlfn.NORM.INV(D76,Satokasvi!$H$8,Satokasvi!$I$8)*IF(J$8="x",1+Toimenpiteet!$C$7,1)*IF(J$9="x",1+Toimenpiteet!$C$34,1)*(1+J$30)*_xlfn.BINOM.INV(1,(1-(Satokasvi!$H$15*(1+J$43))),D76))</f>
        <v>2416.3579992120963</v>
      </c>
      <c r="AF76" s="35">
        <f ca="1">IF(K$11="x",0,_xlfn.NORM.INV(E76,Satokasvi!$H$8,Satokasvi!$I$8)*IF(K$8="x",1+Toimenpiteet!$C$7,1)*IF(K$9="x",1+Toimenpiteet!$C$34,1)*(1+K$30)*_xlfn.BINOM.INV(1,(1-(Satokasvi!$H$15*(1+K$43))),E76))</f>
        <v>2703.2724701611323</v>
      </c>
      <c r="AG76" s="35">
        <f ca="1">IF(L$11="x",0,_xlfn.NORM.INV(F76,Satokasvi!$H$8,Satokasvi!$I$8)*IF(L$8="x",1+Toimenpiteet!$C$7,1)*IF(L$9="x",1+Toimenpiteet!$C$34,1)*(1+L$30)*_xlfn.BINOM.INV(1,(1-(Satokasvi!$H$15*(1+L$43))),F76))</f>
        <v>2491.7390873067548</v>
      </c>
      <c r="AH76" s="35">
        <f ca="1">IF(M$11="x",0,_xlfn.NORM.INV(G76,Satokasvi!$H$8,Satokasvi!$I$8)*IF(M$8="x",1+Toimenpiteet!$C$7,1)*IF(M$9="x",1+Toimenpiteet!$C$34,1)*(1+M$30)*_xlfn.BINOM.INV(1,(1-(Satokasvi!$H$15*(1+M$43))),G76))</f>
        <v>2372.938487107117</v>
      </c>
      <c r="AI76" s="35">
        <f ca="1">IF(N$11="x",0,_xlfn.NORM.INV(H76,Satokasvi!$H$8,Satokasvi!$I$8)*IF(N$8="x",1+Toimenpiteet!$C$7,1)*IF(N$9="x",1+Toimenpiteet!$C$34,1)*(1+N$30)*_xlfn.BINOM.INV(1,(1-(Satokasvi!$H$15*(1+N$43))),H76))</f>
        <v>2865.0154929978817</v>
      </c>
      <c r="AJ76" s="35">
        <f ca="1">IF(O$11="x",0,_xlfn.NORM.INV(I76,Satokasvi!$H$8,Satokasvi!$I$8)*IF(O$8="x",1+Toimenpiteet!$C$7,1)*IF(O$9="x",1+Toimenpiteet!$C$34,1)*(1+O$30)*_xlfn.BINOM.INV(1,(1-(Satokasvi!$H$15*(1+O$43))),I76))</f>
        <v>0</v>
      </c>
      <c r="AK76" s="35">
        <f ca="1">IF(P$11="x",0,_xlfn.NORM.INV(J76,Satokasvi!$H$8,Satokasvi!$I$8)*IF(P$8="x",1+Toimenpiteet!$C$7,1)*IF(P$9="x",1+Toimenpiteet!$C$34,1)*(1+P$30)*_xlfn.BINOM.INV(1,(1-(Satokasvi!$H$15*(1+P$43))),J76))</f>
        <v>2689.2367885657522</v>
      </c>
      <c r="AL76" s="35">
        <f ca="1">IF(Q$11="x",0,_xlfn.NORM.INV(K76,Satokasvi!$H$8,Satokasvi!$I$8)*IF(Q$8="x",1+Toimenpiteet!$C$7,1)*IF(Q$9="x",1+Toimenpiteet!$C$34,1)*(1+Q$30)*_xlfn.BINOM.INV(1,(1-(Satokasvi!$H$15*(1+Q$43))),K76))</f>
        <v>2562.952404756561</v>
      </c>
      <c r="AM76" s="35">
        <f ca="1">IF(R$11="x",0,_xlfn.NORM.INV(L76,Satokasvi!$H$8,Satokasvi!$I$8)*IF(R$8="x",1+Toimenpiteet!$C$7,1)*IF(R$9="x",1+Toimenpiteet!$C$34,1)*(1+R$30)*_xlfn.BINOM.INV(1,(1-(Satokasvi!$H$15*(1+R$43))),L76))</f>
        <v>2585.4180463867124</v>
      </c>
      <c r="AN76" s="35">
        <f ca="1">IF(S$11="x",0,_xlfn.NORM.INV(M76,Satokasvi!$H$8,Satokasvi!$I$8)*IF(S$8="x",1+Toimenpiteet!$C$7,1)*IF(S$9="x",1+Toimenpiteet!$C$34,1)*(1+S$30)*_xlfn.BINOM.INV(1,(1-(Satokasvi!$H$15*(1+S$43))),M76))</f>
        <v>2794.5235971656252</v>
      </c>
      <c r="AO76" s="35">
        <f ca="1">IF(T$11="x",0,_xlfn.NORM.INV(N76,Satokasvi!$H$8,Satokasvi!$I$8)*IF(T$8="x",1+Toimenpiteet!$C$7,1)*IF(T$9="x",1+Toimenpiteet!$C$34,1)*(1+T$30)*_xlfn.BINOM.INV(1,(1-(Satokasvi!$H$15*(1+T$43))),N76))</f>
        <v>0</v>
      </c>
      <c r="AP76" s="35">
        <f ca="1">IF(U$11="x",0,_xlfn.NORM.INV(O76,Satokasvi!$H$8,Satokasvi!$I$8)*IF(U$8="x",1+Toimenpiteet!$C$7,1)*IF(U$9="x",1+Toimenpiteet!$C$34,1)*(1+U$30)*_xlfn.BINOM.INV(1,(1-(Satokasvi!$H$15*(1+U$43))),O76))</f>
        <v>3062.0066913545561</v>
      </c>
      <c r="AQ76" s="35">
        <f ca="1">IF(V$11="x",0,_xlfn.NORM.INV(P76,Satokasvi!$H$8,Satokasvi!$I$8)*IF(V$8="x",1+Toimenpiteet!$C$7,1)*IF(V$9="x",1+Toimenpiteet!$C$34,1)*(1+V$30)*_xlfn.BINOM.INV(1,(1-(Satokasvi!$H$15*(1+V$43))),P76))</f>
        <v>2391.0701785954011</v>
      </c>
      <c r="AR76" s="35">
        <f ca="1">IF(W$11="x",0,_xlfn.NORM.INV(Q76,Satokasvi!$H$8,Satokasvi!$I$8)*IF(W$8="x",1+Toimenpiteet!$C$7,1)*IF(W$9="x",1+Toimenpiteet!$C$34,1)*(1+W$30)*_xlfn.BINOM.INV(1,(1-(Satokasvi!$H$15*(1+W$43))),Q76))</f>
        <v>3077.2163373046405</v>
      </c>
      <c r="AS76" s="35">
        <f ca="1">IF(X$11="x",0,_xlfn.NORM.INV(R76,Satokasvi!$H$8,Satokasvi!$I$8)*IF(X$8="x",1+Toimenpiteet!$C$7,1)*IF(X$9="x",1+Toimenpiteet!$C$34,1)*(1+X$30)*_xlfn.BINOM.INV(1,(1-(Satokasvi!$H$15*(1+X$43))),R76))</f>
        <v>0</v>
      </c>
      <c r="AT76" s="35">
        <f ca="1">IF(Y$11="x",0,_xlfn.NORM.INV(S76,Satokasvi!$H$8,Satokasvi!$I$8)*IF(Y$8="x",1+Toimenpiteet!$C$7,1)*IF(Y$9="x",1+Toimenpiteet!$C$34,1)*(1+Y$30)*_xlfn.BINOM.INV(1,(1-(Satokasvi!$H$15*(1+Y$43))),S76))</f>
        <v>2756.9335458600608</v>
      </c>
      <c r="AU76" s="35">
        <f ca="1">IF(Z$11="x",0,_xlfn.NORM.INV(T76,Satokasvi!$H$8,Satokasvi!$I$8)*IF(Z$8="x",1+Toimenpiteet!$C$7,1)*IF(Z$9="x",1+Toimenpiteet!$C$34,1)*(1+Z$30)*_xlfn.BINOM.INV(1,(1-(Satokasvi!$H$15*(1+Z$43))),T76))</f>
        <v>2955.2699130464816</v>
      </c>
      <c r="AV76" s="35">
        <f ca="1">IF(AA$11="x",0,_xlfn.NORM.INV(U76,Satokasvi!$H$8,Satokasvi!$I$8)*IF(AA$8="x",1+Toimenpiteet!$C$7,1)*IF(AA$9="x",1+Toimenpiteet!$C$34,1)*(1+AA$30)*_xlfn.BINOM.INV(1,(1-(Satokasvi!$H$15*(1+AA$43))),U76))</f>
        <v>0</v>
      </c>
      <c r="AW76" s="35">
        <f ca="1">IF(AB$11="x",0,_xlfn.NORM.INV(V76,Satokasvi!$H$8,Satokasvi!$I$8)*IF(AB$8="x",1+Toimenpiteet!$C$7,1)*IF(AB$9="x",1+Toimenpiteet!$C$34,1)*(1+AB$30)*_xlfn.BINOM.INV(1,(1-(Satokasvi!$H$15*(1+AB$43))),V76))</f>
        <v>2526.0361711709966</v>
      </c>
      <c r="AX76" s="35">
        <f ca="1">IF(AC$11="x",0,_xlfn.NORM.INV(W76,Satokasvi!$H$8,Satokasvi!$I$8)*IF(AC$8="x",1+Toimenpiteet!$C$7,1)*IF(AC$9="x",1+Toimenpiteet!$C$34,1)*(1+AC$30)*_xlfn.BINOM.INV(1,(1-(Satokasvi!$H$15*(1+AC$43))),W76))</f>
        <v>2661.0455372243732</v>
      </c>
      <c r="AY76" s="35">
        <f ca="1">IF(AD$11="x",0,_xlfn.NORM.INV(X76,Satokasvi!$H$8,Satokasvi!$I$8)*IF(AD$8="x",1+Toimenpiteet!$C$7,1)*IF(AD$9="x",1+Toimenpiteet!$C$34,1)*(1+AD$30)*_xlfn.BINOM.INV(1,(1-(Satokasvi!$H$15*(1+AD$43))),X76))</f>
        <v>2404.4340487283898</v>
      </c>
      <c r="AZ76" s="35">
        <f ca="1">IF(AE$11="x",0,_xlfn.NORM.INV(Y76,Satokasvi!$H$8,Satokasvi!$I$8)*IF(AE$8="x",1+Toimenpiteet!$C$7,1)*IF(AE$9="x",1+Toimenpiteet!$C$34,1)*(1+AE$30)*_xlfn.BINOM.INV(1,(1-(Satokasvi!$H$15*(1+AE$43))),Y76))</f>
        <v>2339.2915710555076</v>
      </c>
      <c r="BA76" s="35">
        <f ca="1">IF(AF$11="x",0,_xlfn.NORM.INV(Z76,Satokasvi!$H$8,Satokasvi!$I$8)*IF(AF$8="x",1+Toimenpiteet!$C$7,1)*IF(AF$9="x",1+Toimenpiteet!$C$34,1)*(1+AF$30)*_xlfn.BINOM.INV(1,(1-(Satokasvi!$H$15*(1+AF$43))),Z76))</f>
        <v>2818.0153838111501</v>
      </c>
      <c r="BD76" s="35">
        <f ca="1">IF(H$11="x",0,_xlfn.NORM.INV(B76,Satokasvi!$H$8,Satokasvi!$I$8)*IF(COUNTIF($H$12:H$12,"x")&gt;0,(1+$C$6),1)*IF(COUNTIF($H$13:H$13,"x")&gt;0,(1+$C$30),1)*IF(H$8="x",(1+Toimenpiteet!$C$7),1)*IF(H$9="x",(1+Toimenpiteet!$C$34),1)*(1+H$30)*_xlfn.BINOM.INV(1,(1-(Satokasvi!$H$15*(1+H$44))),B76))</f>
        <v>3004.6114784900869</v>
      </c>
      <c r="BE76" s="35">
        <f ca="1">IF(I$11="x",0,_xlfn.NORM.INV(C76,Satokasvi!$H$8,Satokasvi!$I$8)*IF(COUNTIF($H$12:I$12,"x")&gt;0,(1+$C$6),1)*IF(COUNTIF($H$13:I$13,"x")&gt;0,(1+$C$30),1)*IF(I$8="x",(1+Toimenpiteet!$C$7),1)*IF(I$9="x",(1+Toimenpiteet!$C$34),1)*(1+I$30)*_xlfn.BINOM.INV(1,(1-(Satokasvi!$H$15*(1+I$44))),C76))</f>
        <v>3497.3890527107365</v>
      </c>
      <c r="BF76" s="35">
        <f ca="1">IF(J$11="x",0,_xlfn.NORM.INV(D76,Satokasvi!$H$8,Satokasvi!$I$8)*IF(COUNTIF($H$12:J$12,"x")&gt;0,(1+$C$6),1)*IF(COUNTIF($H$13:J$13,"x")&gt;0,(1+$C$30),1)*IF(J$8="x",(1+Toimenpiteet!$C$7),1)*IF(J$9="x",(1+Toimenpiteet!$C$34),1)*(1+J$30)*_xlfn.BINOM.INV(1,(1-(Satokasvi!$H$15*(1+J$44))),D76))</f>
        <v>2899.6295990545154</v>
      </c>
      <c r="BG76" s="35">
        <f ca="1">IF(K$11="x",0,_xlfn.NORM.INV(E76,Satokasvi!$H$8,Satokasvi!$I$8)*IF(COUNTIF($H$12:K$12,"x")&gt;0,(1+$C$6),1)*IF(COUNTIF($H$13:K$13,"x")&gt;0,(1+$C$30),1)*IF(K$8="x",(1+Toimenpiteet!$C$7),1)*IF(K$9="x",(1+Toimenpiteet!$C$34),1)*(1+K$30)*_xlfn.BINOM.INV(1,(1-(Satokasvi!$H$15*(1+K$44))),E76))</f>
        <v>3243.9269641933588</v>
      </c>
      <c r="BH76" s="35">
        <f ca="1">IF(L$11="x",0,_xlfn.NORM.INV(F76,Satokasvi!$H$8,Satokasvi!$I$8)*IF(COUNTIF($H$12:L$12,"x")&gt;0,(1+$C$6),1)*IF(COUNTIF($H$13:L$13,"x")&gt;0,(1+$C$30),1)*IF(L$8="x",(1+Toimenpiteet!$C$7),1)*IF(L$9="x",(1+Toimenpiteet!$C$34),1)*(1+L$30)*_xlfn.BINOM.INV(1,(1-(Satokasvi!$H$15*(1+L$44))),F76))</f>
        <v>2990.0869047681058</v>
      </c>
      <c r="BI76" s="35">
        <f ca="1">IF(M$11="x",0,_xlfn.NORM.INV(G76,Satokasvi!$H$8,Satokasvi!$I$8)*IF(COUNTIF($H$12:M$12,"x")&gt;0,(1+$C$6),1)*IF(COUNTIF($H$13:M$13,"x")&gt;0,(1+$C$30),1)*IF(M$8="x",(1+Toimenpiteet!$C$7),1)*IF(M$9="x",(1+Toimenpiteet!$C$34),1)*(1+M$30)*_xlfn.BINOM.INV(1,(1-(Satokasvi!$H$15*(1+M$44))),G76))</f>
        <v>2847.5261845285404</v>
      </c>
      <c r="BJ76" s="35">
        <f ca="1">IF(N$11="x",0,_xlfn.NORM.INV(H76,Satokasvi!$H$8,Satokasvi!$I$8)*IF(COUNTIF($H$12:N$12,"x")&gt;0,(1+$C$6),1)*IF(COUNTIF($H$13:N$13,"x")&gt;0,(1+$C$30),1)*IF(N$8="x",(1+Toimenpiteet!$C$7),1)*IF(N$9="x",(1+Toimenpiteet!$C$34),1)*(1+N$30)*_xlfn.BINOM.INV(1,(1-(Satokasvi!$H$15*(1+N$44))),H76))</f>
        <v>3438.018591597458</v>
      </c>
      <c r="BK76" s="35">
        <f ca="1">IF(O$11="x",0,_xlfn.NORM.INV(I76,Satokasvi!$H$8,Satokasvi!$I$8)*IF(COUNTIF($H$12:O$12,"x")&gt;0,(1+$C$6),1)*IF(COUNTIF($H$13:O$13,"x")&gt;0,(1+$C$30),1)*IF(O$8="x",(1+Toimenpiteet!$C$7),1)*IF(O$9="x",(1+Toimenpiteet!$C$34),1)*(1+O$30)*_xlfn.BINOM.INV(1,(1-(Satokasvi!$H$15*(1+O$44))),I76))</f>
        <v>2747.9010484085629</v>
      </c>
      <c r="BL76" s="35">
        <f ca="1">IF(P$11="x",0,_xlfn.NORM.INV(J76,Satokasvi!$H$8,Satokasvi!$I$8)*IF(COUNTIF($H$12:P$12,"x")&gt;0,(1+$C$6),1)*IF(COUNTIF($H$13:P$13,"x")&gt;0,(1+$C$30),1)*IF(P$8="x",(1+Toimenpiteet!$C$7),1)*IF(P$9="x",(1+Toimenpiteet!$C$34),1)*(1+P$30)*_xlfn.BINOM.INV(1,(1-(Satokasvi!$H$15*(1+P$44))),J76))</f>
        <v>3227.0841462789026</v>
      </c>
      <c r="BM76" s="35">
        <f ca="1">IF(Q$11="x",0,_xlfn.NORM.INV(K76,Satokasvi!$H$8,Satokasvi!$I$8)*IF(COUNTIF($H$12:Q$12,"x")&gt;0,(1+$C$6),1)*IF(COUNTIF($H$13:Q$13,"x")&gt;0,(1+$C$30),1)*IF(Q$8="x",(1+Toimenpiteet!$C$7),1)*IF(Q$9="x",(1+Toimenpiteet!$C$34),1)*(1+Q$30)*_xlfn.BINOM.INV(1,(1-(Satokasvi!$H$15*(1+Q$44))),K76))</f>
        <v>3075.5428857078732</v>
      </c>
      <c r="BN76" s="35">
        <f ca="1">IF(R$11="x",0,_xlfn.NORM.INV(L76,Satokasvi!$H$8,Satokasvi!$I$8)*IF(COUNTIF($H$12:R$12,"x")&gt;0,(1+$C$6),1)*IF(COUNTIF($H$13:R$13,"x")&gt;0,(1+$C$30),1)*IF(R$8="x",(1+Toimenpiteet!$C$7),1)*IF(R$9="x",(1+Toimenpiteet!$C$34),1)*(1+R$30)*_xlfn.BINOM.INV(1,(1-(Satokasvi!$H$15*(1+R$44))),L76))</f>
        <v>3102.5016556640549</v>
      </c>
      <c r="BO76" s="35">
        <f ca="1">IF(S$11="x",0,_xlfn.NORM.INV(M76,Satokasvi!$H$8,Satokasvi!$I$8)*IF(COUNTIF($H$12:S$12,"x")&gt;0,(1+$C$6),1)*IF(COUNTIF($H$13:S$13,"x")&gt;0,(1+$C$30),1)*IF(S$8="x",(1+Toimenpiteet!$C$7),1)*IF(S$9="x",(1+Toimenpiteet!$C$34),1)*(1+S$30)*_xlfn.BINOM.INV(1,(1-(Satokasvi!$H$15*(1+S$44))),M76))</f>
        <v>3353.4283165987504</v>
      </c>
      <c r="BP76" s="35">
        <f ca="1">IF(T$11="x",0,_xlfn.NORM.INV(N76,Satokasvi!$H$8,Satokasvi!$I$8)*IF(COUNTIF($H$12:T$12,"x")&gt;0,(1+$C$6),1)*IF(COUNTIF($H$13:T$13,"x")&gt;0,(1+$C$30),1)*IF(T$8="x",(1+Toimenpiteet!$C$7),1)*IF(T$9="x",(1+Toimenpiteet!$C$34),1)*(1+T$30)*_xlfn.BINOM.INV(1,(1-(Satokasvi!$H$15*(1+T$44))),N76))</f>
        <v>2697.8670398455188</v>
      </c>
      <c r="BQ76" s="35">
        <f ca="1">IF(U$11="x",0,_xlfn.NORM.INV(O76,Satokasvi!$H$8,Satokasvi!$I$8)*IF(COUNTIF($H$12:U$12,"x")&gt;0,(1+$C$6),1)*IF(COUNTIF($H$13:U$13,"x")&gt;0,(1+$C$30),1)*IF(U$8="x",(1+Toimenpiteet!$C$7),1)*IF(U$9="x",(1+Toimenpiteet!$C$34),1)*(1+U$30)*_xlfn.BINOM.INV(1,(1-(Satokasvi!$H$15*(1+U$44))),O76))</f>
        <v>3674.4080296254674</v>
      </c>
      <c r="BR76" s="35">
        <f ca="1">IF(V$11="x",0,_xlfn.NORM.INV(P76,Satokasvi!$H$8,Satokasvi!$I$8)*IF(COUNTIF($H$12:V$12,"x")&gt;0,(1+$C$6),1)*IF(COUNTIF($H$13:V$13,"x")&gt;0,(1+$C$30),1)*IF(V$8="x",(1+Toimenpiteet!$C$7),1)*IF(V$9="x",(1+Toimenpiteet!$C$34),1)*(1+V$30)*_xlfn.BINOM.INV(1,(1-(Satokasvi!$H$15*(1+V$44))),P76))</f>
        <v>2869.2842143144812</v>
      </c>
      <c r="BS76" s="35">
        <f ca="1">IF(W$11="x",0,_xlfn.NORM.INV(Q76,Satokasvi!$H$8,Satokasvi!$I$8)*IF(COUNTIF($H$12:W$12,"x")&gt;0,(1+$C$6),1)*IF(COUNTIF($H$13:W$13,"x")&gt;0,(1+$C$30),1)*IF(W$8="x",(1+Toimenpiteet!$C$7),1)*IF(W$9="x",(1+Toimenpiteet!$C$34),1)*(1+W$30)*_xlfn.BINOM.INV(1,(1-(Satokasvi!$H$15*(1+W$44))),Q76))</f>
        <v>3692.6596047655685</v>
      </c>
      <c r="BT76" s="35">
        <f ca="1">IF(X$11="x",0,_xlfn.NORM.INV(R76,Satokasvi!$H$8,Satokasvi!$I$8)*IF(COUNTIF($H$12:X$12,"x")&gt;0,(1+$C$6),1)*IF(COUNTIF($H$13:X$13,"x")&gt;0,(1+$C$30),1)*IF(X$8="x",(1+Toimenpiteet!$C$7),1)*IF(X$9="x",(1+Toimenpiteet!$C$34),1)*(1+X$30)*_xlfn.BINOM.INV(1,(1-(Satokasvi!$H$15*(1+X$44))),R76))</f>
        <v>2718.067748346692</v>
      </c>
      <c r="BU76" s="35">
        <f ca="1">IF(Y$11="x",0,_xlfn.NORM.INV(S76,Satokasvi!$H$8,Satokasvi!$I$8)*IF(COUNTIF($H$12:Y$12,"x")&gt;0,(1+$C$6),1)*IF(COUNTIF($H$13:Y$13,"x")&gt;0,(1+$C$30),1)*IF(Y$8="x",(1+Toimenpiteet!$C$7),1)*IF(Y$9="x",(1+Toimenpiteet!$C$34),1)*(1+Y$30)*_xlfn.BINOM.INV(1,(1-(Satokasvi!$H$15*(1+Y$44))),S76))</f>
        <v>3308.320255032073</v>
      </c>
      <c r="BV76" s="35">
        <f ca="1">IF(Z$11="x",0,_xlfn.NORM.INV(T76,Satokasvi!$H$8,Satokasvi!$I$8)*IF(COUNTIF($H$12:Z$12,"x")&gt;0,(1+$C$6),1)*IF(COUNTIF($H$13:Z$13,"x")&gt;0,(1+$C$30),1)*IF(Z$8="x",(1+Toimenpiteet!$C$7),1)*IF(Z$9="x",(1+Toimenpiteet!$C$34),1)*(1+Z$30)*_xlfn.BINOM.INV(1,(1-(Satokasvi!$H$15*(1+Z$44))),T76))</f>
        <v>3546.323895655778</v>
      </c>
      <c r="BW76" s="35">
        <f ca="1">IF(AA$11="x",0,_xlfn.NORM.INV(U76,Satokasvi!$H$8,Satokasvi!$I$8)*IF(COUNTIF($H$12:AA$12,"x")&gt;0,(1+$C$6),1)*IF(COUNTIF($H$13:AA$13,"x")&gt;0,(1+$C$30),1)*IF(AA$8="x",(1+Toimenpiteet!$C$7),1)*IF(AA$9="x",(1+Toimenpiteet!$C$34),1)*(1+AA$30)*_xlfn.BINOM.INV(1,(1-(Satokasvi!$H$15*(1+AA$44))),U76))</f>
        <v>2790.3209180140789</v>
      </c>
      <c r="BX76" s="35">
        <f ca="1">IF(AB$11="x",0,_xlfn.NORM.INV(V76,Satokasvi!$H$8,Satokasvi!$I$8)*IF(COUNTIF($H$12:AB$12,"x")&gt;0,(1+$C$6),1)*IF(COUNTIF($H$13:AB$13,"x")&gt;0,(1+$C$30),1)*IF(AB$8="x",(1+Toimenpiteet!$C$7),1)*IF(AB$9="x",(1+Toimenpiteet!$C$34),1)*(1+AB$30)*_xlfn.BINOM.INV(1,(1-(Satokasvi!$H$15*(1+AB$44))),V76))</f>
        <v>3031.243405405196</v>
      </c>
      <c r="BY76" s="35">
        <f ca="1">IF(AC$11="x",0,_xlfn.NORM.INV(W76,Satokasvi!$H$8,Satokasvi!$I$8)*IF(COUNTIF($H$12:AC$12,"x")&gt;0,(1+$C$6),1)*IF(COUNTIF($H$13:AC$13,"x")&gt;0,(1+$C$30),1)*IF(AC$8="x",(1+Toimenpiteet!$C$7),1)*IF(AC$9="x",(1+Toimenpiteet!$C$34),1)*(1+AC$30)*_xlfn.BINOM.INV(1,(1-(Satokasvi!$H$15*(1+AC$44))),W76))</f>
        <v>3193.2546446692477</v>
      </c>
      <c r="BZ76" s="35">
        <f ca="1">IF(AD$11="x",0,_xlfn.NORM.INV(X76,Satokasvi!$H$8,Satokasvi!$I$8)*IF(COUNTIF($H$12:AD$12,"x")&gt;0,(1+$C$6),1)*IF(COUNTIF($H$13:AD$13,"x")&gt;0,(1+$C$30),1)*IF(AD$8="x",(1+Toimenpiteet!$C$7),1)*IF(AD$9="x",(1+Toimenpiteet!$C$34),1)*(1+AD$30)*_xlfn.BINOM.INV(1,(1-(Satokasvi!$H$15*(1+AD$44))),X76))</f>
        <v>2885.3208584740678</v>
      </c>
      <c r="CA76" s="35">
        <f ca="1">IF(AE$11="x",0,_xlfn.NORM.INV(Y76,Satokasvi!$H$8,Satokasvi!$I$8)*IF(COUNTIF($H$12:AE$12,"x")&gt;0,(1+$C$6),1)*IF(COUNTIF($H$13:AE$13,"x")&gt;0,(1+$C$30),1)*IF(AE$8="x",(1+Toimenpiteet!$C$7),1)*IF(AE$9="x",(1+Toimenpiteet!$C$34),1)*(1+AE$30)*_xlfn.BINOM.INV(1,(1-(Satokasvi!$H$15*(1+AE$44))),Y76))</f>
        <v>2807.1498852666091</v>
      </c>
      <c r="CB76" s="35">
        <f ca="1">IF(AF$11="x",0,_xlfn.NORM.INV(Z76,Satokasvi!$H$8,Satokasvi!$I$8)*IF(COUNTIF($H$12:AF$12,"x")&gt;0,(1+$C$6),1)*IF(COUNTIF($H$13:AF$13,"x")&gt;0,(1+$C$30),1)*IF(AF$8="x",(1+Toimenpiteet!$C$7),1)*IF(AF$9="x",(1+Toimenpiteet!$C$34),1)*(1+AF$30)*_xlfn.BINOM.INV(1,(1-(Satokasvi!$H$15*(1+AF$44))),Z76))</f>
        <v>3381.6184605733802</v>
      </c>
      <c r="CD76" s="37">
        <f ca="1">_xlfn.NORM.INV(RAND(),Satokasvi!$H$13,Satokasvi!$I$13)</f>
        <v>208.07004706750172</v>
      </c>
      <c r="CE76" s="37">
        <f ca="1">_xlfn.NORM.INV(RAND(),Satokasvi!$H$13,Satokasvi!$I$13)</f>
        <v>288.5056714331742</v>
      </c>
      <c r="CF76" s="37">
        <f ca="1">_xlfn.NORM.INV(RAND(),Satokasvi!$H$13,Satokasvi!$I$13)</f>
        <v>218.38079692260482</v>
      </c>
      <c r="CG76" s="37">
        <f ca="1">_xlfn.NORM.INV(RAND(),Satokasvi!$H$13,Satokasvi!$I$13)</f>
        <v>148.71246116380701</v>
      </c>
      <c r="CH76" s="37">
        <f ca="1">_xlfn.NORM.INV(RAND(),Satokasvi!$H$13,Satokasvi!$I$13)</f>
        <v>168.89494012614259</v>
      </c>
      <c r="CI76" s="37">
        <f ca="1">_xlfn.NORM.INV(RAND(),Satokasvi!$H$13,Satokasvi!$I$13)</f>
        <v>180.95784375770879</v>
      </c>
      <c r="CJ76" s="37">
        <f ca="1">_xlfn.NORM.INV(RAND(),Satokasvi!$H$13,Satokasvi!$I$13)</f>
        <v>175.03795973488923</v>
      </c>
      <c r="CK76" s="37">
        <f ca="1">_xlfn.NORM.INV(RAND(),Satokasvi!$H$13,Satokasvi!$I$13)</f>
        <v>181.85143341052174</v>
      </c>
      <c r="CL76" s="37">
        <f ca="1">_xlfn.NORM.INV(RAND(),Satokasvi!$H$13,Satokasvi!$I$13)</f>
        <v>190.3453258936554</v>
      </c>
      <c r="CM76" s="37">
        <f ca="1">_xlfn.NORM.INV(RAND(),Satokasvi!$H$13,Satokasvi!$I$13)</f>
        <v>252.09763995635484</v>
      </c>
      <c r="CN76" s="37">
        <f ca="1">_xlfn.NORM.INV(RAND(),Satokasvi!$H$13,Satokasvi!$I$13)</f>
        <v>257.73098206569341</v>
      </c>
      <c r="CO76" s="37">
        <f ca="1">_xlfn.NORM.INV(RAND(),Satokasvi!$H$13,Satokasvi!$I$13)</f>
        <v>221.08775266832802</v>
      </c>
      <c r="CP76" s="37">
        <f ca="1">_xlfn.NORM.INV(RAND(),Satokasvi!$H$13,Satokasvi!$I$13)</f>
        <v>194.03556639093753</v>
      </c>
      <c r="CQ76" s="37">
        <f ca="1">_xlfn.NORM.INV(RAND(),Satokasvi!$H$13,Satokasvi!$I$13)</f>
        <v>138.31473781218148</v>
      </c>
      <c r="CR76" s="37">
        <f ca="1">_xlfn.NORM.INV(RAND(),Satokasvi!$H$13,Satokasvi!$I$13)</f>
        <v>174.4371530778476</v>
      </c>
      <c r="CS76" s="37">
        <f ca="1">_xlfn.NORM.INV(RAND(),Satokasvi!$H$13,Satokasvi!$I$13)</f>
        <v>163.9360337305784</v>
      </c>
      <c r="CT76" s="37">
        <f ca="1">_xlfn.NORM.INV(RAND(),Satokasvi!$H$13,Satokasvi!$I$13)</f>
        <v>236.21795234100188</v>
      </c>
      <c r="CU76" s="37">
        <f ca="1">_xlfn.NORM.INV(RAND(),Satokasvi!$H$13,Satokasvi!$I$13)</f>
        <v>197.81183431097412</v>
      </c>
      <c r="CV76" s="37">
        <f ca="1">_xlfn.NORM.INV(RAND(),Satokasvi!$H$13,Satokasvi!$I$13)</f>
        <v>199.62650440280311</v>
      </c>
      <c r="CW76" s="37">
        <f ca="1">_xlfn.NORM.INV(RAND(),Satokasvi!$H$13,Satokasvi!$I$13)</f>
        <v>191.30538572558072</v>
      </c>
      <c r="CX76" s="37">
        <f ca="1">_xlfn.NORM.INV(RAND(),Satokasvi!$H$13,Satokasvi!$I$13)</f>
        <v>190.89838802895963</v>
      </c>
      <c r="CY76" s="37">
        <f ca="1">_xlfn.NORM.INV(RAND(),Satokasvi!$H$13,Satokasvi!$I$13)</f>
        <v>196.53697721076611</v>
      </c>
      <c r="CZ76" s="37">
        <f ca="1">_xlfn.NORM.INV(RAND(),Satokasvi!$H$13,Satokasvi!$I$13)</f>
        <v>196.16169319666938</v>
      </c>
      <c r="DA76" s="37">
        <f ca="1">_xlfn.NORM.INV(RAND(),Satokasvi!$H$13,Satokasvi!$I$13)</f>
        <v>236.68997697788578</v>
      </c>
      <c r="DB76" s="37">
        <f ca="1">_xlfn.NORM.INV(RAND(),Satokasvi!$H$13,Satokasvi!$I$13)</f>
        <v>231.51239858878026</v>
      </c>
      <c r="DD76" s="37">
        <f ca="1">IF(H$11="x",Toimenpiteet!$E$115,AC76*CD76/1000+(Satokasvi!$E$28-Satokasvi!$E$7)+IF(H$8="x",Toimenpiteet!$E$29,0)+IF(H$9="x",Toimenpiteet!$E$60,0)+IF(H$10="x",Toimenpiteet!$E$88,0))/(1+$H$15)^DD$59</f>
        <v>248.51913571924629</v>
      </c>
      <c r="DE76" s="37">
        <f ca="1">IF(I$11="x",Toimenpiteet!$E$115,AD76*CE76/1000+(Satokasvi!$E$28-Satokasvi!$E$7)+IF(I$8="x",Toimenpiteet!$E$29,0)+IF(I$9="x",Toimenpiteet!$E$60,0)+IF(I$10="x",Toimenpiteet!$E$88,0))/(1+$H$15)^DE$59</f>
        <v>542.79116545334477</v>
      </c>
      <c r="DF76" s="37">
        <f ca="1">IF(J$11="x",Toimenpiteet!$E$115,AE76*CF76/1000+(Satokasvi!$E$28-Satokasvi!$E$7)+IF(J$8="x",Toimenpiteet!$E$29,0)+IF(J$9="x",Toimenpiteet!$E$60,0)+IF(J$10="x",Toimenpiteet!$E$88,0))/(1+$H$15)^DF$59</f>
        <v>240.39507170432188</v>
      </c>
      <c r="DG76" s="37">
        <f ca="1">IF(K$11="x",Toimenpiteet!$E$115,AF76*CG76/1000+(Satokasvi!$E$28-Satokasvi!$E$7)+IF(K$8="x",Toimenpiteet!$E$29,0)+IF(K$9="x",Toimenpiteet!$E$60,0)+IF(K$10="x",Toimenpiteet!$E$88,0))/(1+$H$15)^DG$59</f>
        <v>121.73187896594611</v>
      </c>
      <c r="DH76" s="37">
        <f ca="1">IF(L$11="x",Toimenpiteet!$E$115,AG76*CH76/1000+(Satokasvi!$E$28-Satokasvi!$E$7)+IF(L$8="x",Toimenpiteet!$E$29,0)+IF(L$9="x",Toimenpiteet!$E$60,0)+IF(L$10="x",Toimenpiteet!$E$88,0))/(1+$H$15)^DH$59</f>
        <v>134.43078510553696</v>
      </c>
      <c r="DI76" s="37">
        <f ca="1">IF(M$11="x",Toimenpiteet!$E$115,AH76*CI76/1000+(Satokasvi!$E$28-Satokasvi!$E$7)+IF(M$8="x",Toimenpiteet!$E$29,0)+IF(M$9="x",Toimenpiteet!$E$60,0)+IF(M$10="x",Toimenpiteet!$E$88,0))/(1+$H$15)^DI$59</f>
        <v>137.68394606708981</v>
      </c>
      <c r="DJ76" s="37">
        <f ca="1">IF(N$11="x",Toimenpiteet!$E$115,AI76*CJ76/1000+(Satokasvi!$E$28-Satokasvi!$E$7)+IF(N$8="x",Toimenpiteet!$E$29,0)+IF(N$9="x",Toimenpiteet!$E$60,0)+IF(N$10="x",Toimenpiteet!$E$88,0))/(1+$H$15)^DJ$59</f>
        <v>192.2851384613339</v>
      </c>
      <c r="DK76" s="37">
        <f ca="1">IF(O$11="x",Toimenpiteet!$E$115,AJ76*CK76/1000+(Satokasvi!$E$28-Satokasvi!$E$7)+IF(O$8="x",Toimenpiteet!$E$29,0)+IF(O$9="x",Toimenpiteet!$E$60,0)+IF(O$10="x",Toimenpiteet!$E$88,0))/(1+$H$15)^DK$59</f>
        <v>-209.19344709319299</v>
      </c>
      <c r="DL76" s="37">
        <f ca="1">IF(P$11="x",Toimenpiteet!$E$115,AK76*CL76/1000+(Satokasvi!$E$28-Satokasvi!$E$7)+IF(P$8="x",Toimenpiteet!$E$29,0)+IF(P$9="x",Toimenpiteet!$E$60,0)+IF(P$10="x",Toimenpiteet!$E$88,0))/(1+$H$15)^DL$59</f>
        <v>189.21576254364913</v>
      </c>
      <c r="DM76" s="37">
        <f ca="1">IF(Q$11="x",Toimenpiteet!$E$115,AL76*CM76/1000+(Satokasvi!$E$28-Satokasvi!$E$7)+IF(Q$8="x",Toimenpiteet!$E$29,0)+IF(Q$9="x",Toimenpiteet!$E$60,0)+IF(Q$10="x",Toimenpiteet!$E$88,0))/(1+$H$15)^DM$59</f>
        <v>283.58479621000703</v>
      </c>
      <c r="DN76" s="37">
        <f ca="1">IF(R$11="x",Toimenpiteet!$E$115,AM76*CN76/1000+(Satokasvi!$E$28-Satokasvi!$E$7)+IF(R$8="x",Toimenpiteet!$E$29,0)+IF(R$9="x",Toimenpiteet!$E$60,0)+IF(R$10="x",Toimenpiteet!$E$88,0))/(1+$H$15)^DN$59</f>
        <v>289.93823994175881</v>
      </c>
      <c r="DO76" s="37">
        <f ca="1">IF(S$11="x",Toimenpiteet!$E$115,AN76*CO76/1000+(Satokasvi!$E$28-Satokasvi!$E$7)+IF(S$8="x",Toimenpiteet!$E$29,0)+IF(S$9="x",Toimenpiteet!$E$60,0)+IF(S$10="x",Toimenpiteet!$E$88,0))/(1+$H$15)^DO$59</f>
        <v>247.47132926085558</v>
      </c>
      <c r="DP76" s="37">
        <f ca="1">IF(T$11="x",Toimenpiteet!$E$115,AO76*CP76/1000+(Satokasvi!$E$28-Satokasvi!$E$7)+IF(T$8="x",Toimenpiteet!$E$29,0)+IF(T$9="x",Toimenpiteet!$E$60,0)+IF(T$10="x",Toimenpiteet!$E$88,0))/(1+$H$15)^DP$59</f>
        <v>-180.45210509819213</v>
      </c>
      <c r="DQ76" s="37">
        <f ca="1">IF(U$11="x",Toimenpiteet!$E$115,AP76*CQ76/1000+(Satokasvi!$E$28-Satokasvi!$E$7)+IF(U$8="x",Toimenpiteet!$E$29,0)+IF(U$9="x",Toimenpiteet!$E$60,0)+IF(U$10="x",Toimenpiteet!$E$88,0))/(1+$H$15)^DQ$59</f>
        <v>104.80082608589402</v>
      </c>
      <c r="DR76" s="37">
        <f ca="1">IF(V$11="x",Toimenpiteet!$E$115,AQ76*CR76/1000+(Satokasvi!$E$28-Satokasvi!$E$7)+IF(V$8="x",Toimenpiteet!$E$29,0)+IF(V$9="x",Toimenpiteet!$E$60,0)+IF(V$10="x",Toimenpiteet!$E$88,0))/(1+$H$15)^DR$59</f>
        <v>97.621730174153228</v>
      </c>
      <c r="DS76" s="37">
        <f ca="1">IF(W$11="x",Toimenpiteet!$E$115,AR76*CS76/1000+(Satokasvi!$E$28-Satokasvi!$E$7)+IF(W$8="x",Toimenpiteet!$E$29,0)+IF(W$9="x",Toimenpiteet!$E$60,0)+IF(W$10="x",Toimenpiteet!$E$88,0))/(1+$H$15)^DS$59</f>
        <v>149.22769388471229</v>
      </c>
      <c r="DT76" s="37">
        <f ca="1">IF(X$11="x",Toimenpiteet!$E$115,AS76*CT76/1000+(Satokasvi!$E$28-Satokasvi!$E$7)+IF(X$8="x",Toimenpiteet!$E$29,0)+IF(X$9="x",Toimenpiteet!$E$60,0)+IF(X$10="x",Toimenpiteet!$E$88,0))/(1+$H$15)^DT$59</f>
        <v>-160.32935814886437</v>
      </c>
      <c r="DU76" s="37">
        <f ca="1">IF(Y$11="x",Toimenpiteet!$E$115,AT76*CU76/1000+(Satokasvi!$E$28-Satokasvi!$E$7)+IF(Y$8="x",Toimenpiteet!$E$29,0)+IF(Y$9="x",Toimenpiteet!$E$60,0)+IF(Y$10="x",Toimenpiteet!$E$88,0))/(1+$H$15)^DU$59</f>
        <v>164.67847586080791</v>
      </c>
      <c r="DV76" s="37">
        <f ca="1">IF(Z$11="x",Toimenpiteet!$E$115,AU76*CV76/1000+(Satokasvi!$E$28-Satokasvi!$E$7)+IF(Z$8="x",Toimenpiteet!$E$29,0)+IF(Z$9="x",Toimenpiteet!$E$60,0)+IF(Z$10="x",Toimenpiteet!$E$88,0))/(1+$H$15)^DV$59</f>
        <v>185.31455978610029</v>
      </c>
      <c r="DW76" s="37">
        <f ca="1">IF(AA$11="x",Toimenpiteet!$E$115,AV76*CW76/1000+(Satokasvi!$E$28-Satokasvi!$E$7)+IF(AA$8="x",Toimenpiteet!$E$29,0)+IF(AA$9="x",Toimenpiteet!$E$60,0)+IF(AA$10="x",Toimenpiteet!$E$88,0))/(1+$H$15)^DW$59</f>
        <v>-146.72407485937876</v>
      </c>
      <c r="DX76" s="37">
        <f ca="1">IF(AB$11="x",Toimenpiteet!$E$115,AW76*CX76/1000+(Satokasvi!$E$28-Satokasvi!$E$7)+IF(AB$8="x",Toimenpiteet!$E$29,0)+IF(AB$9="x",Toimenpiteet!$E$60,0)+IF(AB$10="x",Toimenpiteet!$E$88,0))/(1+$H$15)^DX$59</f>
        <v>116.76442886127444</v>
      </c>
      <c r="DY76" s="37">
        <f ca="1">IF(AC$11="x",Toimenpiteet!$E$115,AX76*CY76/1000+(Satokasvi!$E$28-Satokasvi!$E$7)+IF(AC$8="x",Toimenpiteet!$E$29,0)+IF(AC$9="x",Toimenpiteet!$E$60,0)+IF(AC$10="x",Toimenpiteet!$E$88,0))/(1+$H$15)^DY$59</f>
        <v>134.64505355672205</v>
      </c>
      <c r="DZ76" s="37">
        <f ca="1">IF(AD$11="x",Toimenpiteet!$E$115,AY76*CZ76/1000+(Satokasvi!$E$28-Satokasvi!$E$7)+IF(AD$8="x",Toimenpiteet!$E$29,0)+IF(AD$9="x",Toimenpiteet!$E$60,0)+IF(AD$10="x",Toimenpiteet!$E$88,0))/(1+$H$15)^DZ$59</f>
        <v>104.71182946032361</v>
      </c>
      <c r="EA76" s="37">
        <f ca="1">IF(AE$11="x",Toimenpiteet!$E$115,AZ76*DA76/1000+(Satokasvi!$E$28-Satokasvi!$E$7)+IF(AE$8="x",Toimenpiteet!$E$29,0)+IF(AE$9="x",Toimenpiteet!$E$60,0)+IF(AE$10="x",Toimenpiteet!$E$88,0))/(1+$H$15)^EA$59</f>
        <v>142.01480965544792</v>
      </c>
      <c r="EB76" s="37">
        <f ca="1">IF(AF$11="x",Toimenpiteet!$E$115,BA76*DB76/1000+(Satokasvi!$E$28-Satokasvi!$E$7)+IF(AF$8="x",Toimenpiteet!$E$29,0)+IF(AF$9="x",Toimenpiteet!$E$60,0)+IF(AF$10="x",Toimenpiteet!$E$88,0))/(1+$H$15)^EB$59</f>
        <v>185.02702472854</v>
      </c>
      <c r="ED76" s="37">
        <f ca="1">IF(H$11="x",Toimenpiteet!$E$115,BD76*CD76/1000+(Satokasvi!$E$28-Satokasvi!$E$7)+IF(H$8="x",Toimenpiteet!$E$29,0)+IF(H$9="x",Toimenpiteet!$E$60,0)+IF(H$10="x",Toimenpiteet!$E$88,0))/(1+$H$15)^ED$59</f>
        <v>349.67927354270705</v>
      </c>
      <c r="EE76" s="37">
        <f ca="1">IF(I$11="x",Toimenpiteet!$E$115,BE76*CE76/1000+(Satokasvi!$E$28-Satokasvi!$E$7)+IF(I$8="x",Toimenpiteet!$E$29,0)+IF(I$9="x",Toimenpiteet!$E$60,0)+IF(I$10="x",Toimenpiteet!$E$88,0))/(1+$H$15)^EE$59</f>
        <v>701.30698172810264</v>
      </c>
      <c r="EF76" s="37">
        <f ca="1">IF(J$11="x",Toimenpiteet!$E$115,BF76*CF76/1000+(Satokasvi!$E$28-Satokasvi!$E$7)+IF(J$8="x",Toimenpiteet!$E$29,0)+IF(J$9="x",Toimenpiteet!$E$60,0)+IF(J$10="x",Toimenpiteet!$E$88,0))/(1+$H$15)^EF$59</f>
        <v>336.97659399090355</v>
      </c>
      <c r="EG76" s="37">
        <f ca="1">IF(K$11="x",Toimenpiteet!$E$115,BG76*CG76/1000+(Satokasvi!$E$28-Satokasvi!$E$7)+IF(K$8="x",Toimenpiteet!$E$29,0)+IF(K$9="x",Toimenpiteet!$E$60,0)+IF(K$10="x",Toimenpiteet!$E$88,0))/(1+$H$15)^EG$59</f>
        <v>193.16806829866684</v>
      </c>
      <c r="EH76" s="37">
        <f ca="1">IF(L$11="x",Toimenpiteet!$E$115,BH76*CH76/1000+(Satokasvi!$E$28-Satokasvi!$E$7)+IF(L$8="x",Toimenpiteet!$E$29,0)+IF(L$9="x",Toimenpiteet!$E$60,0)+IF(L$10="x",Toimenpiteet!$E$88,0))/(1+$H$15)^EH$59</f>
        <v>207.03520769900499</v>
      </c>
      <c r="EI76" s="37">
        <f ca="1">IF(M$11="x",Toimenpiteet!$E$115,BI76*CI76/1000+(Satokasvi!$E$28-Satokasvi!$E$7)+IF(M$8="x",Toimenpiteet!$E$29,0)+IF(M$9="x",Toimenpiteet!$E$60,0)+IF(M$10="x",Toimenpiteet!$E$88,0))/(1+$H$15)^EI$59</f>
        <v>209.60740088474148</v>
      </c>
      <c r="EJ76" s="37">
        <f ca="1">IF(N$11="x",Toimenpiteet!$E$115,BJ76*CJ76/1000+(Satokasvi!$E$28-Satokasvi!$E$7)+IF(N$8="x",Toimenpiteet!$E$29,0)+IF(N$9="x",Toimenpiteet!$E$60,0)+IF(N$10="x",Toimenpiteet!$E$88,0))/(1+$H$15)^EJ$59</f>
        <v>273.83601625479844</v>
      </c>
      <c r="EK76" s="37">
        <f ca="1">IF(O$11="x",Toimenpiteet!$E$115,BK76*CK76/1000+(Satokasvi!$E$28-Satokasvi!$E$7)+IF(O$8="x",Toimenpiteet!$E$29,0)+IF(O$9="x",Toimenpiteet!$E$60,0)+IF(O$10="x",Toimenpiteet!$E$88,0))/(1+$H$15)^EK$59</f>
        <v>185.28203971021503</v>
      </c>
      <c r="EL76" s="37">
        <f ca="1">IF(P$11="x",Toimenpiteet!$E$115,BL76*CL76/1000+(Satokasvi!$E$28-Satokasvi!$E$7)+IF(P$8="x",Toimenpiteet!$E$29,0)+IF(P$9="x",Toimenpiteet!$E$60,0)+IF(P$10="x",Toimenpiteet!$E$88,0))/(1+$H$15)^EL$59</f>
        <v>267.67900186659119</v>
      </c>
      <c r="EM76" s="37">
        <f ca="1">IF(Q$11="x",Toimenpiteet!$E$115,BM76*CM76/1000+(Satokasvi!$E$28-Satokasvi!$E$7)+IF(Q$8="x",Toimenpiteet!$E$29,0)+IF(Q$9="x",Toimenpiteet!$E$60,0)+IF(Q$10="x",Toimenpiteet!$E$88,0))/(1+$H$15)^EM$59</f>
        <v>379.73873294153486</v>
      </c>
      <c r="EN76" s="37">
        <f ca="1">IF(R$11="x",Toimenpiteet!$E$115,BN76*CN76/1000+(Satokasvi!$E$28-Satokasvi!$E$7)+IF(R$8="x",Toimenpiteet!$E$29,0)+IF(R$9="x",Toimenpiteet!$E$60,0)+IF(R$10="x",Toimenpiteet!$E$88,0))/(1+$H$15)^EN$59</f>
        <v>386.21421558984503</v>
      </c>
      <c r="EO76" s="37">
        <f ca="1">IF(S$11="x",Toimenpiteet!$E$115,BO76*CO76/1000+(Satokasvi!$E$28-Satokasvi!$E$7)+IF(S$8="x",Toimenpiteet!$E$29,0)+IF(S$9="x",Toimenpiteet!$E$60,0)+IF(S$10="x",Toimenpiteet!$E$88,0))/(1+$H$15)^EO$59</f>
        <v>334.13872876325428</v>
      </c>
      <c r="EP76" s="37">
        <f ca="1">IF(T$11="x",Toimenpiteet!$E$115,BP76*CP76/1000+(Satokasvi!$E$28-Satokasvi!$E$7)+IF(T$8="x",Toimenpiteet!$E$29,0)+IF(T$9="x",Toimenpiteet!$E$60,0)+IF(T$10="x",Toimenpiteet!$E$88,0))/(1+$H$15)^EP$59</f>
        <v>176.01377261972726</v>
      </c>
      <c r="EQ76" s="37">
        <f ca="1">IF(U$11="x",Toimenpiteet!$E$115,BQ76*CQ76/1000+(Satokasvi!$E$28-Satokasvi!$E$7)+IF(U$8="x",Toimenpiteet!$E$29,0)+IF(U$9="x",Toimenpiteet!$E$60,0)+IF(U$10="x",Toimenpiteet!$E$88,0))/(1+$H$15)^EQ$59</f>
        <v>160.80023501145959</v>
      </c>
      <c r="ER76" s="37">
        <f ca="1">IF(V$11="x",Toimenpiteet!$E$115,BR76*CR76/1000+(Satokasvi!$E$28-Satokasvi!$E$7)+IF(V$8="x",Toimenpiteet!$E$29,0)+IF(V$9="x",Toimenpiteet!$E$60,0)+IF(V$10="x",Toimenpiteet!$E$88,0))/(1+$H$15)^ER$59</f>
        <v>151.1647594210099</v>
      </c>
      <c r="ES76" s="37">
        <f ca="1">IF(W$11="x",Toimenpiteet!$E$115,BS76*CS76/1000+(Satokasvi!$E$28-Satokasvi!$E$7)+IF(W$8="x",Toimenpiteet!$E$29,0)+IF(W$9="x",Toimenpiteet!$E$60,0)+IF(W$10="x",Toimenpiteet!$E$88,0))/(1+$H$15)^ES$59</f>
        <v>212.10108044032074</v>
      </c>
      <c r="ET76" s="37">
        <f ca="1">IF(X$11="x",Toimenpiteet!$E$115,BT76*CT76/1000+(Satokasvi!$E$28-Satokasvi!$E$7)+IF(X$8="x",Toimenpiteet!$E$29,0)+IF(X$9="x",Toimenpiteet!$E$60,0)+IF(X$10="x",Toimenpiteet!$E$88,0))/(1+$H$15)^ET$59</f>
        <v>228.12532170332562</v>
      </c>
      <c r="EU76" s="37">
        <f ca="1">IF(Y$11="x",Toimenpiteet!$E$115,BU76*CU76/1000+(Satokasvi!$E$28-Satokasvi!$E$7)+IF(Y$8="x",Toimenpiteet!$E$29,0)+IF(Y$9="x",Toimenpiteet!$E$60,0)+IF(Y$10="x",Toimenpiteet!$E$88,0))/(1+$H$15)^EU$59</f>
        <v>228.74608523663244</v>
      </c>
      <c r="EV76" s="37">
        <f ca="1">IF(Z$11="x",Toimenpiteet!$E$115,BV76*CV76/1000+(Satokasvi!$E$28-Satokasvi!$E$7)+IF(Z$8="x",Toimenpiteet!$E$29,0)+IF(Z$9="x",Toimenpiteet!$E$60,0)+IF(Z$10="x",Toimenpiteet!$E$88,0))/(1+$H$15)^EV$59</f>
        <v>252.6026311643524</v>
      </c>
      <c r="EW76" s="37">
        <f ca="1">IF(AA$11="x",Toimenpiteet!$E$115,BW76*CW76/1000+(Satokasvi!$E$28-Satokasvi!$E$7)+IF(AA$8="x",Toimenpiteet!$E$29,0)+IF(AA$9="x",Toimenpiteet!$E$60,0)+IF(AA$10="x",Toimenpiteet!$E$88,0))/(1+$H$15)^EW$59</f>
        <v>148.82993602995938</v>
      </c>
      <c r="EX76" s="37">
        <f ca="1">IF(AB$11="x",Toimenpiteet!$E$115,BX76*CX76/1000+(Satokasvi!$E$28-Satokasvi!$E$7)+IF(AB$8="x",Toimenpiteet!$E$29,0)+IF(AB$9="x",Toimenpiteet!$E$60,0)+IF(AB$10="x",Toimenpiteet!$E$88,0))/(1+$H$15)^EX$59</f>
        <v>168.60742625670969</v>
      </c>
      <c r="EY76" s="37">
        <f ca="1">IF(AC$11="x",Toimenpiteet!$E$115,BY76*CY76/1000+(Satokasvi!$E$28-Satokasvi!$E$7)+IF(AC$8="x",Toimenpiteet!$E$29,0)+IF(AC$9="x",Toimenpiteet!$E$60,0)+IF(AC$10="x",Toimenpiteet!$E$88,0))/(1+$H$15)^EY$59</f>
        <v>189.23436681484347</v>
      </c>
      <c r="EZ76" s="37">
        <f ca="1">IF(AD$11="x",Toimenpiteet!$E$115,BZ76*CZ76/1000+(Satokasvi!$E$28-Satokasvi!$E$7)+IF(AD$8="x",Toimenpiteet!$E$29,0)+IF(AD$9="x",Toimenpiteet!$E$60,0)+IF(AD$10="x",Toimenpiteet!$E$88,0))/(1+$H$15)^EZ$59</f>
        <v>152.50885801916215</v>
      </c>
      <c r="FA76" s="37">
        <f ca="1">IF(AE$11="x",Toimenpiteet!$E$115,CA76*DA76/1000+(Satokasvi!$E$28-Satokasvi!$E$7)+IF(AE$8="x",Toimenpiteet!$E$29,0)+IF(AE$9="x",Toimenpiteet!$E$60,0)+IF(AE$10="x",Toimenpiteet!$E$88,0))/(1+$H$15)^FA$59</f>
        <v>196.49025961253156</v>
      </c>
      <c r="FB76" s="37">
        <f ca="1">IF(AF$11="x",Toimenpiteet!$E$115,CB76*DB76/1000+(Satokasvi!$E$28-Satokasvi!$E$7)+IF(AF$8="x",Toimenpiteet!$E$29,0)+IF(AF$9="x",Toimenpiteet!$E$60,0)+IF(AF$10="x",Toimenpiteet!$E$88,0))/(1+$H$15)^FB$59</f>
        <v>247.34552484511599</v>
      </c>
      <c r="FD76" s="37">
        <f t="shared" ca="1" si="15"/>
        <v>248.51913571924629</v>
      </c>
      <c r="FE76" s="37">
        <f t="shared" ca="1" si="18"/>
        <v>791.31030117259104</v>
      </c>
      <c r="FF76" s="37">
        <f t="shared" ca="1" si="18"/>
        <v>1031.7053728769129</v>
      </c>
      <c r="FG76" s="37">
        <f t="shared" ca="1" si="18"/>
        <v>1153.437251842859</v>
      </c>
      <c r="FH76" s="37">
        <f t="shared" ca="1" si="19"/>
        <v>1287.8680369483959</v>
      </c>
      <c r="FI76" s="37">
        <f t="shared" ca="1" si="19"/>
        <v>1425.5519830154858</v>
      </c>
      <c r="FJ76" s="37">
        <f t="shared" ca="1" si="19"/>
        <v>1617.8371214768197</v>
      </c>
      <c r="FK76" s="37">
        <f t="shared" ca="1" si="19"/>
        <v>1408.6436743836266</v>
      </c>
      <c r="FL76" s="37">
        <f t="shared" ca="1" si="19"/>
        <v>1597.8594369272757</v>
      </c>
      <c r="FM76" s="37">
        <f t="shared" ca="1" si="19"/>
        <v>1881.4442331372827</v>
      </c>
      <c r="FN76" s="37">
        <f t="shared" ca="1" si="19"/>
        <v>2171.3824730790416</v>
      </c>
      <c r="FO76" s="37">
        <f t="shared" ca="1" si="19"/>
        <v>2418.8538023398974</v>
      </c>
      <c r="FP76" s="37">
        <f t="shared" ca="1" si="19"/>
        <v>2238.4016972417053</v>
      </c>
      <c r="FQ76" s="37">
        <f t="shared" ca="1" si="19"/>
        <v>2343.2025233275995</v>
      </c>
      <c r="FR76" s="37">
        <f t="shared" ca="1" si="19"/>
        <v>2440.8242535017525</v>
      </c>
      <c r="FS76" s="37">
        <f t="shared" ca="1" si="19"/>
        <v>2590.0519473864647</v>
      </c>
      <c r="FT76" s="37">
        <f t="shared" ca="1" si="19"/>
        <v>2429.7225892376005</v>
      </c>
      <c r="FU76" s="37">
        <f t="shared" ca="1" si="19"/>
        <v>2594.4010650984083</v>
      </c>
      <c r="FV76" s="37">
        <f t="shared" ca="1" si="19"/>
        <v>2779.7156248845085</v>
      </c>
      <c r="FW76" s="37">
        <f t="shared" ca="1" si="19"/>
        <v>2632.99155002513</v>
      </c>
      <c r="FX76" s="37">
        <f t="shared" ca="1" si="20"/>
        <v>2749.7559788864046</v>
      </c>
      <c r="FY76" s="37">
        <f t="shared" ca="1" si="20"/>
        <v>2884.4010324431265</v>
      </c>
      <c r="FZ76" s="37">
        <f t="shared" ca="1" si="20"/>
        <v>2989.1128619034503</v>
      </c>
      <c r="GA76" s="37">
        <f t="shared" ca="1" si="20"/>
        <v>3131.1276715588983</v>
      </c>
      <c r="GB76" s="37">
        <f t="shared" ca="1" si="20"/>
        <v>3316.1546962874381</v>
      </c>
      <c r="GC76" s="37"/>
      <c r="GD76" s="37">
        <f t="shared" ca="1" si="16"/>
        <v>349.67927354270705</v>
      </c>
      <c r="GE76" s="37">
        <f t="shared" ca="1" si="17"/>
        <v>1050.9862552708096</v>
      </c>
      <c r="GF76" s="37">
        <f t="shared" ca="1" si="17"/>
        <v>1387.962849261713</v>
      </c>
      <c r="GG76" s="37">
        <f t="shared" ca="1" si="17"/>
        <v>1581.1309175603799</v>
      </c>
      <c r="GH76" s="37">
        <f t="shared" ca="1" si="17"/>
        <v>1788.1661252593849</v>
      </c>
      <c r="GI76" s="37">
        <f t="shared" ca="1" si="17"/>
        <v>1997.7735261441264</v>
      </c>
      <c r="GJ76" s="37">
        <f t="shared" ca="1" si="17"/>
        <v>2271.609542398925</v>
      </c>
      <c r="GK76" s="37">
        <f t="shared" ca="1" si="17"/>
        <v>2456.89158210914</v>
      </c>
      <c r="GL76" s="37">
        <f t="shared" ca="1" si="17"/>
        <v>2724.5705839757311</v>
      </c>
      <c r="GM76" s="37">
        <f t="shared" ca="1" si="17"/>
        <v>3104.3093169172662</v>
      </c>
      <c r="GN76" s="37">
        <f t="shared" ca="1" si="17"/>
        <v>3490.5235325071112</v>
      </c>
      <c r="GO76" s="37">
        <f t="shared" ca="1" si="17"/>
        <v>3824.6622612703654</v>
      </c>
      <c r="GP76" s="37">
        <f t="shared" ca="1" si="17"/>
        <v>4000.6760338900926</v>
      </c>
      <c r="GQ76" s="37">
        <f t="shared" ca="1" si="17"/>
        <v>4161.4762689015524</v>
      </c>
      <c r="GR76" s="37">
        <f t="shared" ca="1" si="17"/>
        <v>4312.6410283225623</v>
      </c>
      <c r="GS76" s="37">
        <f t="shared" ca="1" si="17"/>
        <v>4524.7421087628827</v>
      </c>
      <c r="GT76" s="37">
        <f t="shared" ca="1" si="17"/>
        <v>4752.8674304662081</v>
      </c>
      <c r="GU76" s="37">
        <f t="shared" ca="1" si="22"/>
        <v>4981.6135157028402</v>
      </c>
      <c r="GV76" s="37">
        <f t="shared" ca="1" si="12"/>
        <v>5234.2161468671929</v>
      </c>
      <c r="GW76" s="37">
        <f t="shared" ca="1" si="12"/>
        <v>5383.0460828971527</v>
      </c>
      <c r="GX76" s="37">
        <f t="shared" ca="1" si="12"/>
        <v>5551.6535091538626</v>
      </c>
      <c r="GY76" s="37">
        <f t="shared" ca="1" si="12"/>
        <v>5740.8878759687059</v>
      </c>
      <c r="GZ76" s="37">
        <f t="shared" ca="1" si="12"/>
        <v>5893.3967339878682</v>
      </c>
      <c r="HA76" s="37">
        <f t="shared" ca="1" si="12"/>
        <v>6089.8869936003994</v>
      </c>
      <c r="HB76" s="37">
        <f t="shared" ca="1" si="12"/>
        <v>6337.2325184455158</v>
      </c>
      <c r="HC76" s="37"/>
      <c r="HD76" s="37">
        <f t="shared" si="13"/>
        <v>1500.1</v>
      </c>
      <c r="HE76" s="37">
        <f ca="1">SUM($GD76:GD76)-$HD76-SUM($FD76:FD76)</f>
        <v>-1398.9398621765392</v>
      </c>
      <c r="HF76" s="37">
        <f ca="1">SUM($GD76:GE76)-$HD76-SUM($FD76:FE76)</f>
        <v>-1139.2639080783206</v>
      </c>
      <c r="HG76" s="37">
        <f ca="1">SUM($GD76:GF76)-$HD76-SUM($FD76:FF76)</f>
        <v>-783.00643169352043</v>
      </c>
      <c r="HH76" s="37">
        <f ca="1">SUM($GD76:GG76)-$HD76-SUM($FD76:FG76)</f>
        <v>-355.31276597599981</v>
      </c>
      <c r="HI76" s="37">
        <f ca="1">SUM($GD76:GH76)-$HD76-SUM($FD76:FH76)</f>
        <v>144.98532233498918</v>
      </c>
      <c r="HJ76" s="37">
        <f ca="1">SUM($GD76:GI76)-$HD76-SUM($FD76:FI76)</f>
        <v>717.20686546362958</v>
      </c>
      <c r="HK76" s="37">
        <f ca="1">SUM($GD76:GJ76)-$HD76-SUM($FD76:FJ76)</f>
        <v>1370.9792863857347</v>
      </c>
      <c r="HL76" s="37">
        <f ca="1">SUM($GD76:GK76)-$HD76-SUM($FD76:FK76)</f>
        <v>2419.2271941112485</v>
      </c>
      <c r="HM76" s="37">
        <f ca="1">SUM($GD76:GL76)-$HD76-SUM($FD76:FL76)</f>
        <v>3545.9383411597028</v>
      </c>
      <c r="HN76" s="37">
        <f ca="1">SUM($GD76:GM76)-$HD76-SUM($FD76:FM76)</f>
        <v>4768.803424939686</v>
      </c>
      <c r="HO76" s="37">
        <f ca="1">SUM($GD76:GN76)-$HD76-SUM($FD76:FN76)</f>
        <v>6087.9444843677556</v>
      </c>
      <c r="HP76" s="37">
        <f ca="1">SUM($GD76:GO76)-$HD76-SUM($FD76:FO76)</f>
        <v>7493.7529432982228</v>
      </c>
      <c r="HQ76" s="37">
        <f ca="1">SUM($GD76:GP76)-$HD76-SUM($FD76:FP76)</f>
        <v>9256.0272799466111</v>
      </c>
      <c r="HR76" s="37">
        <f ca="1">SUM($GD76:GQ76)-$HD76-SUM($FD76:FQ76)</f>
        <v>11074.301025520566</v>
      </c>
      <c r="HS76" s="37">
        <f ca="1">SUM($GD76:GR76)-$HD76-SUM($FD76:FR76)</f>
        <v>12946.117800341377</v>
      </c>
      <c r="HT76" s="37">
        <f ca="1">SUM($GD76:GS76)-$HD76-SUM($FD76:FS76)</f>
        <v>14880.807961717794</v>
      </c>
      <c r="HU76" s="37">
        <f ca="1">SUM($GD76:GT76)-$HD76-SUM($FD76:FT76)</f>
        <v>17203.952802946398</v>
      </c>
      <c r="HV76" s="37">
        <f ca="1">SUM($GD76:GU76)-$HD76-SUM($FD76:FU76)</f>
        <v>19591.165253550829</v>
      </c>
      <c r="HW76" s="37">
        <f ca="1">SUM($GD76:GV76)-$HD76-SUM($FD76:FV76)</f>
        <v>22045.665775533511</v>
      </c>
      <c r="HX76" s="37">
        <f ca="1">SUM($GD76:GW76)-$HD76-SUM($FD76:FW76)</f>
        <v>24795.720308405536</v>
      </c>
      <c r="HY76" s="37">
        <f ca="1">SUM($GD76:GX76)-$HD76-SUM($FD76:FX76)</f>
        <v>27597.617838672988</v>
      </c>
      <c r="HZ76" s="37">
        <f ca="1">SUM($GD76:GY76)-$HD76-SUM($FD76:FY76)</f>
        <v>30454.104682198566</v>
      </c>
      <c r="IA76" s="37">
        <f ca="1">SUM($GD76:GZ76)-$HD76-SUM($FD76:FZ76)</f>
        <v>33358.388554282988</v>
      </c>
      <c r="IB76" s="37">
        <f ca="1">SUM($GD76:HA76)-$HD76-SUM($FD76:GA76)</f>
        <v>36317.147876324496</v>
      </c>
      <c r="IC76" s="37">
        <f ca="1">SUM($GD76:HB76)-$HD76-SUM($FD76:GB76)</f>
        <v>39338.225698482565</v>
      </c>
    </row>
    <row r="77" spans="2:237" x14ac:dyDescent="0.35">
      <c r="B77" s="37">
        <f t="shared" ca="1" si="14"/>
        <v>0.52266047783023462</v>
      </c>
      <c r="C77" s="37">
        <f t="shared" ca="1" si="14"/>
        <v>0.98505500239708454</v>
      </c>
      <c r="D77" s="37">
        <f t="shared" ca="1" si="14"/>
        <v>0.46304397639906436</v>
      </c>
      <c r="E77" s="37">
        <f t="shared" ca="1" si="14"/>
        <v>0.19675562265935587</v>
      </c>
      <c r="F77" s="37">
        <f t="shared" ca="1" si="14"/>
        <v>0.60568470071831826</v>
      </c>
      <c r="G77" s="37">
        <f t="shared" ca="1" si="14"/>
        <v>0.73359809444218149</v>
      </c>
      <c r="H77" s="37">
        <f t="shared" ca="1" si="14"/>
        <v>0.66761229762420859</v>
      </c>
      <c r="I77" s="37">
        <f t="shared" ca="1" si="14"/>
        <v>0.68777540768235401</v>
      </c>
      <c r="J77" s="37">
        <f t="shared" ca="1" si="14"/>
        <v>0.11100546847746451</v>
      </c>
      <c r="K77" s="37">
        <f t="shared" ca="1" si="14"/>
        <v>0.94824423899808963</v>
      </c>
      <c r="L77" s="37">
        <f t="shared" ca="1" si="14"/>
        <v>0.61926700026535308</v>
      </c>
      <c r="M77" s="37">
        <f t="shared" ca="1" si="14"/>
        <v>0.83364937996998656</v>
      </c>
      <c r="N77" s="37">
        <f t="shared" ca="1" si="14"/>
        <v>2.2631964769945889E-2</v>
      </c>
      <c r="O77" s="37">
        <f t="shared" ca="1" si="14"/>
        <v>0.62673425601853128</v>
      </c>
      <c r="P77" s="37">
        <f t="shared" ca="1" si="14"/>
        <v>0.34259512294632244</v>
      </c>
      <c r="Q77" s="37">
        <f t="shared" ca="1" si="14"/>
        <v>0.66479814668933979</v>
      </c>
      <c r="R77" s="37">
        <f t="shared" ca="1" si="21"/>
        <v>0.8550628400379453</v>
      </c>
      <c r="S77" s="37">
        <f t="shared" ca="1" si="21"/>
        <v>0.75747568379093799</v>
      </c>
      <c r="T77" s="37">
        <f t="shared" ca="1" si="21"/>
        <v>0.14279431963243439</v>
      </c>
      <c r="U77" s="37">
        <f t="shared" ca="1" si="21"/>
        <v>9.4535069537319827E-2</v>
      </c>
      <c r="V77" s="37">
        <f t="shared" ca="1" si="21"/>
        <v>0.35937044878017932</v>
      </c>
      <c r="W77" s="37">
        <f t="shared" ca="1" si="21"/>
        <v>0.32416420715590366</v>
      </c>
      <c r="X77" s="37">
        <f t="shared" ca="1" si="21"/>
        <v>0.42054811148915372</v>
      </c>
      <c r="Y77" s="37">
        <f t="shared" ca="1" si="21"/>
        <v>0.48362156063606598</v>
      </c>
      <c r="Z77" s="37">
        <f t="shared" ca="1" si="21"/>
        <v>0.73479957188538725</v>
      </c>
      <c r="AC77" s="35">
        <f ca="1">IF(H$11="x",0,_xlfn.NORM.INV(B77,Satokasvi!$H$8,Satokasvi!$I$8)*IF(H$8="x",1+Toimenpiteet!$C$7,1)*IF(H$9="x",1+Toimenpiteet!$C$34,1)*(1+H$30)*_xlfn.BINOM.INV(1,(1-(Satokasvi!$H$15*(1+H$43))),B77))</f>
        <v>2514.2079932434167</v>
      </c>
      <c r="AD77" s="35">
        <f ca="1">IF(I$11="x",0,_xlfn.NORM.INV(C77,Satokasvi!$H$8,Satokasvi!$I$8)*IF(I$8="x",1+Toimenpiteet!$C$7,1)*IF(I$9="x",1+Toimenpiteet!$C$34,1)*(1+I$30)*_xlfn.BINOM.INV(1,(1-(Satokasvi!$H$15*(1+I$43))),C77))</f>
        <v>3042.886263861013</v>
      </c>
      <c r="AE77" s="35">
        <f ca="1">IF(J$11="x",0,_xlfn.NORM.INV(D77,Satokasvi!$H$8,Satokasvi!$I$8)*IF(J$8="x",1+Toimenpiteet!$C$7,1)*IF(J$9="x",1+Toimenpiteet!$C$34,1)*(1+J$30)*_xlfn.BINOM.INV(1,(1-(Satokasvi!$H$15*(1+J$43))),D77))</f>
        <v>2476.8080249056725</v>
      </c>
      <c r="AF77" s="35">
        <f ca="1">IF(K$11="x",0,_xlfn.NORM.INV(E77,Satokasvi!$H$8,Satokasvi!$I$8)*IF(K$8="x",1+Toimenpiteet!$C$7,1)*IF(K$9="x",1+Toimenpiteet!$C$34,1)*(1+K$30)*_xlfn.BINOM.INV(1,(1-(Satokasvi!$H$15*(1+K$43))),E77))</f>
        <v>0</v>
      </c>
      <c r="AG77" s="35">
        <f ca="1">IF(L$11="x",0,_xlfn.NORM.INV(F77,Satokasvi!$H$8,Satokasvi!$I$8)*IF(L$8="x",1+Toimenpiteet!$C$7,1)*IF(L$9="x",1+Toimenpiteet!$C$34,1)*(1+L$30)*_xlfn.BINOM.INV(1,(1-(Satokasvi!$H$15*(1+L$43))),F77))</f>
        <v>2567.0223195663393</v>
      </c>
      <c r="AH77" s="35">
        <f ca="1">IF(M$11="x",0,_xlfn.NORM.INV(G77,Satokasvi!$H$8,Satokasvi!$I$8)*IF(M$8="x",1+Toimenpiteet!$C$7,1)*IF(M$9="x",1+Toimenpiteet!$C$34,1)*(1+M$30)*_xlfn.BINOM.INV(1,(1-(Satokasvi!$H$15*(1+M$43))),G77))</f>
        <v>2655.9329211483177</v>
      </c>
      <c r="AI77" s="35">
        <f ca="1">IF(N$11="x",0,_xlfn.NORM.INV(H77,Satokasvi!$H$8,Satokasvi!$I$8)*IF(N$8="x",1+Toimenpiteet!$C$7,1)*IF(N$9="x",1+Toimenpiteet!$C$34,1)*(1+N$30)*_xlfn.BINOM.INV(1,(1-(Satokasvi!$H$15*(1+N$43))),H77))</f>
        <v>2608.3323767090174</v>
      </c>
      <c r="AJ77" s="35">
        <f ca="1">IF(O$11="x",0,_xlfn.NORM.INV(I77,Satokasvi!$H$8,Satokasvi!$I$8)*IF(O$8="x",1+Toimenpiteet!$C$7,1)*IF(O$9="x",1+Toimenpiteet!$C$34,1)*(1+O$30)*_xlfn.BINOM.INV(1,(1-(Satokasvi!$H$15*(1+O$43))),I77))</f>
        <v>2622.388623382998</v>
      </c>
      <c r="AK77" s="35">
        <f ca="1">IF(P$11="x",0,_xlfn.NORM.INV(J77,Satokasvi!$H$8,Satokasvi!$I$8)*IF(P$8="x",1+Toimenpiteet!$C$7,1)*IF(P$9="x",1+Toimenpiteet!$C$34,1)*(1+P$30)*_xlfn.BINOM.INV(1,(1-(Satokasvi!$H$15*(1+P$43))),J77))</f>
        <v>0</v>
      </c>
      <c r="AL77" s="35">
        <f ca="1">IF(Q$11="x",0,_xlfn.NORM.INV(K77,Satokasvi!$H$8,Satokasvi!$I$8)*IF(Q$8="x",1+Toimenpiteet!$C$7,1)*IF(Q$9="x",1+Toimenpiteet!$C$34,1)*(1+Q$30)*_xlfn.BINOM.INV(1,(1-(Satokasvi!$H$15*(1+Q$43))),K77))</f>
        <v>2907.0157570415445</v>
      </c>
      <c r="AM77" s="35">
        <f ca="1">IF(R$11="x",0,_xlfn.NORM.INV(L77,Satokasvi!$H$8,Satokasvi!$I$8)*IF(R$8="x",1+Toimenpiteet!$C$7,1)*IF(R$9="x",1+Toimenpiteet!$C$34,1)*(1+R$30)*_xlfn.BINOM.INV(1,(1-(Satokasvi!$H$15*(1+R$43))),L77))</f>
        <v>2575.8890584078058</v>
      </c>
      <c r="AN77" s="35">
        <f ca="1">IF(S$11="x",0,_xlfn.NORM.INV(M77,Satokasvi!$H$8,Satokasvi!$I$8)*IF(S$8="x",1+Toimenpiteet!$C$7,1)*IF(S$9="x",1+Toimenpiteet!$C$34,1)*(1+S$30)*_xlfn.BINOM.INV(1,(1-(Satokasvi!$H$15*(1+S$43))),M77))</f>
        <v>2742.1718204492809</v>
      </c>
      <c r="AO77" s="35">
        <f ca="1">IF(T$11="x",0,_xlfn.NORM.INV(N77,Satokasvi!$H$8,Satokasvi!$I$8)*IF(T$8="x",1+Toimenpiteet!$C$7,1)*IF(T$9="x",1+Toimenpiteet!$C$34,1)*(1+T$30)*_xlfn.BINOM.INV(1,(1-(Satokasvi!$H$15*(1+T$43))),N77))</f>
        <v>0</v>
      </c>
      <c r="AP77" s="35">
        <f ca="1">IF(U$11="x",0,_xlfn.NORM.INV(O77,Satokasvi!$H$8,Satokasvi!$I$8)*IF(U$8="x",1+Toimenpiteet!$C$7,1)*IF(U$9="x",1+Toimenpiteet!$C$34,1)*(1+U$30)*_xlfn.BINOM.INV(1,(1-(Satokasvi!$H$15*(1+U$43))),O77))</f>
        <v>2580.8040582592103</v>
      </c>
      <c r="AQ77" s="35">
        <f ca="1">IF(V$11="x",0,_xlfn.NORM.INV(P77,Satokasvi!$H$8,Satokasvi!$I$8)*IF(V$8="x",1+Toimenpiteet!$C$7,1)*IF(V$9="x",1+Toimenpiteet!$C$34,1)*(1+V$30)*_xlfn.BINOM.INV(1,(1-(Satokasvi!$H$15*(1+V$43))),P77))</f>
        <v>2398.6522909702117</v>
      </c>
      <c r="AR77" s="35">
        <f ca="1">IF(W$11="x",0,_xlfn.NORM.INV(Q77,Satokasvi!$H$8,Satokasvi!$I$8)*IF(W$8="x",1+Toimenpiteet!$C$7,1)*IF(W$9="x",1+Toimenpiteet!$C$34,1)*(1+W$30)*_xlfn.BINOM.INV(1,(1-(Satokasvi!$H$15*(1+W$43))),Q77))</f>
        <v>2606.3985022146671</v>
      </c>
      <c r="AS77" s="35">
        <f ca="1">IF(X$11="x",0,_xlfn.NORM.INV(R77,Satokasvi!$H$8,Satokasvi!$I$8)*IF(X$8="x",1+Toimenpiteet!$C$7,1)*IF(X$9="x",1+Toimenpiteet!$C$34,1)*(1+X$30)*_xlfn.BINOM.INV(1,(1-(Satokasvi!$H$15*(1+X$43))),R77))</f>
        <v>2764.5993414295203</v>
      </c>
      <c r="AT77" s="35">
        <f ca="1">IF(Y$11="x",0,_xlfn.NORM.INV(S77,Satokasvi!$H$8,Satokasvi!$I$8)*IF(Y$8="x",1+Toimenpiteet!$C$7,1)*IF(Y$9="x",1+Toimenpiteet!$C$34,1)*(1+Y$30)*_xlfn.BINOM.INV(1,(1-(Satokasvi!$H$15*(1+Y$43))),S77))</f>
        <v>2674.5513969730778</v>
      </c>
      <c r="AU77" s="35">
        <f ca="1">IF(Z$11="x",0,_xlfn.NORM.INV(T77,Satokasvi!$H$8,Satokasvi!$I$8)*IF(Z$8="x",1+Toimenpiteet!$C$7,1)*IF(Z$9="x",1+Toimenpiteet!$C$34,1)*(1+Z$30)*_xlfn.BINOM.INV(1,(1-(Satokasvi!$H$15*(1+Z$43))),T77))</f>
        <v>0</v>
      </c>
      <c r="AV77" s="35">
        <f ca="1">IF(AA$11="x",0,_xlfn.NORM.INV(U77,Satokasvi!$H$8,Satokasvi!$I$8)*IF(AA$8="x",1+Toimenpiteet!$C$7,1)*IF(AA$9="x",1+Toimenpiteet!$C$34,1)*(1+AA$30)*_xlfn.BINOM.INV(1,(1-(Satokasvi!$H$15*(1+AA$43))),U77))</f>
        <v>0</v>
      </c>
      <c r="AW77" s="35">
        <f ca="1">IF(AB$11="x",0,_xlfn.NORM.INV(V77,Satokasvi!$H$8,Satokasvi!$I$8)*IF(AB$8="x",1+Toimenpiteet!$C$7,1)*IF(AB$9="x",1+Toimenpiteet!$C$34,1)*(1+AB$30)*_xlfn.BINOM.INV(1,(1-(Satokasvi!$H$15*(1+AB$43))),V77))</f>
        <v>2409.9644839170328</v>
      </c>
      <c r="AX77" s="35">
        <f ca="1">IF(AC$11="x",0,_xlfn.NORM.INV(W77,Satokasvi!$H$8,Satokasvi!$I$8)*IF(AC$8="x",1+Toimenpiteet!$C$7,1)*IF(AC$9="x",1+Toimenpiteet!$C$34,1)*(1+AC$30)*_xlfn.BINOM.INV(1,(1-(Satokasvi!$H$15*(1+AC$43))),W77))</f>
        <v>2385.9785963764657</v>
      </c>
      <c r="AY77" s="35">
        <f ca="1">IF(AD$11="x",0,_xlfn.NORM.INV(X77,Satokasvi!$H$8,Satokasvi!$I$8)*IF(AD$8="x",1+Toimenpiteet!$C$7,1)*IF(AD$9="x",1+Toimenpiteet!$C$34,1)*(1+AD$30)*_xlfn.BINOM.INV(1,(1-(Satokasvi!$H$15*(1+AD$43))),X77))</f>
        <v>2449.8771307278225</v>
      </c>
      <c r="AZ77" s="35">
        <f ca="1">IF(AE$11="x",0,_xlfn.NORM.INV(Y77,Satokasvi!$H$8,Satokasvi!$I$8)*IF(AE$8="x",1+Toimenpiteet!$C$7,1)*IF(AE$9="x",1+Toimenpiteet!$C$34,1)*(1+AE$30)*_xlfn.BINOM.INV(1,(1-(Satokasvi!$H$15*(1+AE$43))),Y77))</f>
        <v>2489.7334502879903</v>
      </c>
      <c r="BA77" s="35">
        <f ca="1">IF(AF$11="x",0,_xlfn.NORM.INV(Z77,Satokasvi!$H$8,Satokasvi!$I$8)*IF(AF$8="x",1+Toimenpiteet!$C$7,1)*IF(AF$9="x",1+Toimenpiteet!$C$34,1)*(1+AF$30)*_xlfn.BINOM.INV(1,(1-(Satokasvi!$H$15*(1+AF$43))),Z77))</f>
        <v>2656.8485547594091</v>
      </c>
      <c r="BD77" s="35">
        <f ca="1">IF(H$11="x",0,_xlfn.NORM.INV(B77,Satokasvi!$H$8,Satokasvi!$I$8)*IF(COUNTIF($H$12:H$12,"x")&gt;0,(1+$C$6),1)*IF(COUNTIF($H$13:H$13,"x")&gt;0,(1+$C$30),1)*IF(H$8="x",(1+Toimenpiteet!$C$7),1)*IF(H$9="x",(1+Toimenpiteet!$C$34),1)*(1+H$30)*_xlfn.BINOM.INV(1,(1-(Satokasvi!$H$15*(1+H$44))),B77))</f>
        <v>3017.0495918921001</v>
      </c>
      <c r="BE77" s="35">
        <f ca="1">IF(I$11="x",0,_xlfn.NORM.INV(C77,Satokasvi!$H$8,Satokasvi!$I$8)*IF(COUNTIF($H$12:I$12,"x")&gt;0,(1+$C$6),1)*IF(COUNTIF($H$13:I$13,"x")&gt;0,(1+$C$30),1)*IF(I$8="x",(1+Toimenpiteet!$C$7),1)*IF(I$9="x",(1+Toimenpiteet!$C$34),1)*(1+I$30)*_xlfn.BINOM.INV(1,(1-(Satokasvi!$H$15*(1+I$44))),C77))</f>
        <v>3651.4635166332155</v>
      </c>
      <c r="BF77" s="35">
        <f ca="1">IF(J$11="x",0,_xlfn.NORM.INV(D77,Satokasvi!$H$8,Satokasvi!$I$8)*IF(COUNTIF($H$12:J$12,"x")&gt;0,(1+$C$6),1)*IF(COUNTIF($H$13:J$13,"x")&gt;0,(1+$C$30),1)*IF(J$8="x",(1+Toimenpiteet!$C$7),1)*IF(J$9="x",(1+Toimenpiteet!$C$34),1)*(1+J$30)*_xlfn.BINOM.INV(1,(1-(Satokasvi!$H$15*(1+J$44))),D77))</f>
        <v>2972.1696298868069</v>
      </c>
      <c r="BG77" s="35">
        <f ca="1">IF(K$11="x",0,_xlfn.NORM.INV(E77,Satokasvi!$H$8,Satokasvi!$I$8)*IF(COUNTIF($H$12:K$12,"x")&gt;0,(1+$C$6),1)*IF(COUNTIF($H$13:K$13,"x")&gt;0,(1+$C$30),1)*IF(K$8="x",(1+Toimenpiteet!$C$7),1)*IF(K$9="x",(1+Toimenpiteet!$C$34),1)*(1+K$30)*_xlfn.BINOM.INV(1,(1-(Satokasvi!$H$15*(1+K$44))),E77))</f>
        <v>2744.0198943004284</v>
      </c>
      <c r="BH77" s="35">
        <f ca="1">IF(L$11="x",0,_xlfn.NORM.INV(F77,Satokasvi!$H$8,Satokasvi!$I$8)*IF(COUNTIF($H$12:L$12,"x")&gt;0,(1+$C$6),1)*IF(COUNTIF($H$13:L$13,"x")&gt;0,(1+$C$30),1)*IF(L$8="x",(1+Toimenpiteet!$C$7),1)*IF(L$9="x",(1+Toimenpiteet!$C$34),1)*(1+L$30)*_xlfn.BINOM.INV(1,(1-(Satokasvi!$H$15*(1+L$44))),F77))</f>
        <v>3080.4267834796069</v>
      </c>
      <c r="BI77" s="35">
        <f ca="1">IF(M$11="x",0,_xlfn.NORM.INV(G77,Satokasvi!$H$8,Satokasvi!$I$8)*IF(COUNTIF($H$12:M$12,"x")&gt;0,(1+$C$6),1)*IF(COUNTIF($H$13:M$13,"x")&gt;0,(1+$C$30),1)*IF(M$8="x",(1+Toimenpiteet!$C$7),1)*IF(M$9="x",(1+Toimenpiteet!$C$34),1)*(1+M$30)*_xlfn.BINOM.INV(1,(1-(Satokasvi!$H$15*(1+M$44))),G77))</f>
        <v>3187.1195053779811</v>
      </c>
      <c r="BJ77" s="35">
        <f ca="1">IF(N$11="x",0,_xlfn.NORM.INV(H77,Satokasvi!$H$8,Satokasvi!$I$8)*IF(COUNTIF($H$12:N$12,"x")&gt;0,(1+$C$6),1)*IF(COUNTIF($H$13:N$13,"x")&gt;0,(1+$C$30),1)*IF(N$8="x",(1+Toimenpiteet!$C$7),1)*IF(N$9="x",(1+Toimenpiteet!$C$34),1)*(1+N$30)*_xlfn.BINOM.INV(1,(1-(Satokasvi!$H$15*(1+N$44))),H77))</f>
        <v>3129.9988520508209</v>
      </c>
      <c r="BK77" s="35">
        <f ca="1">IF(O$11="x",0,_xlfn.NORM.INV(I77,Satokasvi!$H$8,Satokasvi!$I$8)*IF(COUNTIF($H$12:O$12,"x")&gt;0,(1+$C$6),1)*IF(COUNTIF($H$13:O$13,"x")&gt;0,(1+$C$30),1)*IF(O$8="x",(1+Toimenpiteet!$C$7),1)*IF(O$9="x",(1+Toimenpiteet!$C$34),1)*(1+O$30)*_xlfn.BINOM.INV(1,(1-(Satokasvi!$H$15*(1+O$44))),I77))</f>
        <v>3146.8663480595974</v>
      </c>
      <c r="BL77" s="35">
        <f ca="1">IF(P$11="x",0,_xlfn.NORM.INV(J77,Satokasvi!$H$8,Satokasvi!$I$8)*IF(COUNTIF($H$12:P$12,"x")&gt;0,(1+$C$6),1)*IF(COUNTIF($H$13:P$13,"x")&gt;0,(1+$C$30),1)*IF(P$8="x",(1+Toimenpiteet!$C$7),1)*IF(P$9="x",(1+Toimenpiteet!$C$34),1)*(1+P$30)*_xlfn.BINOM.INV(1,(1-(Satokasvi!$H$15*(1+P$44))),J77))</f>
        <v>2633.6405014394181</v>
      </c>
      <c r="BM77" s="35">
        <f ca="1">IF(Q$11="x",0,_xlfn.NORM.INV(K77,Satokasvi!$H$8,Satokasvi!$I$8)*IF(COUNTIF($H$12:Q$12,"x")&gt;0,(1+$C$6),1)*IF(COUNTIF($H$13:Q$13,"x")&gt;0,(1+$C$30),1)*IF(Q$8="x",(1+Toimenpiteet!$C$7),1)*IF(Q$9="x",(1+Toimenpiteet!$C$34),1)*(1+Q$30)*_xlfn.BINOM.INV(1,(1-(Satokasvi!$H$15*(1+Q$44))),K77))</f>
        <v>3488.4189084498535</v>
      </c>
      <c r="BN77" s="35">
        <f ca="1">IF(R$11="x",0,_xlfn.NORM.INV(L77,Satokasvi!$H$8,Satokasvi!$I$8)*IF(COUNTIF($H$12:R$12,"x")&gt;0,(1+$C$6),1)*IF(COUNTIF($H$13:R$13,"x")&gt;0,(1+$C$30),1)*IF(R$8="x",(1+Toimenpiteet!$C$7),1)*IF(R$9="x",(1+Toimenpiteet!$C$34),1)*(1+R$30)*_xlfn.BINOM.INV(1,(1-(Satokasvi!$H$15*(1+R$44))),L77))</f>
        <v>3091.0668700893671</v>
      </c>
      <c r="BO77" s="35">
        <f ca="1">IF(S$11="x",0,_xlfn.NORM.INV(M77,Satokasvi!$H$8,Satokasvi!$I$8)*IF(COUNTIF($H$12:S$12,"x")&gt;0,(1+$C$6),1)*IF(COUNTIF($H$13:S$13,"x")&gt;0,(1+$C$30),1)*IF(S$8="x",(1+Toimenpiteet!$C$7),1)*IF(S$9="x",(1+Toimenpiteet!$C$34),1)*(1+S$30)*_xlfn.BINOM.INV(1,(1-(Satokasvi!$H$15*(1+S$44))),M77))</f>
        <v>3290.6061845391368</v>
      </c>
      <c r="BP77" s="35">
        <f ca="1">IF(T$11="x",0,_xlfn.NORM.INV(N77,Satokasvi!$H$8,Satokasvi!$I$8)*IF(COUNTIF($H$12:T$12,"x")&gt;0,(1+$C$6),1)*IF(COUNTIF($H$13:T$13,"x")&gt;0,(1+$C$30),1)*IF(T$8="x",(1+Toimenpiteet!$C$7),1)*IF(T$9="x",(1+Toimenpiteet!$C$34),1)*(1+T$30)*_xlfn.BINOM.INV(1,(1-(Satokasvi!$H$15*(1+T$44))),N77))</f>
        <v>0</v>
      </c>
      <c r="BQ77" s="35">
        <f ca="1">IF(U$11="x",0,_xlfn.NORM.INV(O77,Satokasvi!$H$8,Satokasvi!$I$8)*IF(COUNTIF($H$12:U$12,"x")&gt;0,(1+$C$6),1)*IF(COUNTIF($H$13:U$13,"x")&gt;0,(1+$C$30),1)*IF(U$8="x",(1+Toimenpiteet!$C$7),1)*IF(U$9="x",(1+Toimenpiteet!$C$34),1)*(1+U$30)*_xlfn.BINOM.INV(1,(1-(Satokasvi!$H$15*(1+U$44))),O77))</f>
        <v>3096.9648699110521</v>
      </c>
      <c r="BR77" s="35">
        <f ca="1">IF(V$11="x",0,_xlfn.NORM.INV(P77,Satokasvi!$H$8,Satokasvi!$I$8)*IF(COUNTIF($H$12:V$12,"x")&gt;0,(1+$C$6),1)*IF(COUNTIF($H$13:V$13,"x")&gt;0,(1+$C$30),1)*IF(V$8="x",(1+Toimenpiteet!$C$7),1)*IF(V$9="x",(1+Toimenpiteet!$C$34),1)*(1+V$30)*_xlfn.BINOM.INV(1,(1-(Satokasvi!$H$15*(1+V$44))),P77))</f>
        <v>2878.3827491642537</v>
      </c>
      <c r="BS77" s="35">
        <f ca="1">IF(W$11="x",0,_xlfn.NORM.INV(Q77,Satokasvi!$H$8,Satokasvi!$I$8)*IF(COUNTIF($H$12:W$12,"x")&gt;0,(1+$C$6),1)*IF(COUNTIF($H$13:W$13,"x")&gt;0,(1+$C$30),1)*IF(W$8="x",(1+Toimenpiteet!$C$7),1)*IF(W$9="x",(1+Toimenpiteet!$C$34),1)*(1+W$30)*_xlfn.BINOM.INV(1,(1-(Satokasvi!$H$15*(1+W$44))),Q77))</f>
        <v>3127.6782026576007</v>
      </c>
      <c r="BT77" s="35">
        <f ca="1">IF(X$11="x",0,_xlfn.NORM.INV(R77,Satokasvi!$H$8,Satokasvi!$I$8)*IF(COUNTIF($H$12:X$12,"x")&gt;0,(1+$C$6),1)*IF(COUNTIF($H$13:X$13,"x")&gt;0,(1+$C$30),1)*IF(X$8="x",(1+Toimenpiteet!$C$7),1)*IF(X$9="x",(1+Toimenpiteet!$C$34),1)*(1+X$30)*_xlfn.BINOM.INV(1,(1-(Satokasvi!$H$15*(1+X$44))),R77))</f>
        <v>3317.5192097154245</v>
      </c>
      <c r="BU77" s="35">
        <f ca="1">IF(Y$11="x",0,_xlfn.NORM.INV(S77,Satokasvi!$H$8,Satokasvi!$I$8)*IF(COUNTIF($H$12:Y$12,"x")&gt;0,(1+$C$6),1)*IF(COUNTIF($H$13:Y$13,"x")&gt;0,(1+$C$30),1)*IF(Y$8="x",(1+Toimenpiteet!$C$7),1)*IF(Y$9="x",(1+Toimenpiteet!$C$34),1)*(1+Y$30)*_xlfn.BINOM.INV(1,(1-(Satokasvi!$H$15*(1+Y$44))),S77))</f>
        <v>3209.4616763676931</v>
      </c>
      <c r="BV77" s="35">
        <f ca="1">IF(Z$11="x",0,_xlfn.NORM.INV(T77,Satokasvi!$H$8,Satokasvi!$I$8)*IF(COUNTIF($H$12:Z$12,"x")&gt;0,(1+$C$6),1)*IF(COUNTIF($H$13:Z$13,"x")&gt;0,(1+$C$30),1)*IF(Z$8="x",(1+Toimenpiteet!$C$7),1)*IF(Z$9="x",(1+Toimenpiteet!$C$34),1)*(1+Z$30)*_xlfn.BINOM.INV(1,(1-(Satokasvi!$H$15*(1+Z$44))),T77))</f>
        <v>2679.6453055889388</v>
      </c>
      <c r="BW77" s="35">
        <f ca="1">IF(AA$11="x",0,_xlfn.NORM.INV(U77,Satokasvi!$H$8,Satokasvi!$I$8)*IF(COUNTIF($H$12:AA$12,"x")&gt;0,(1+$C$6),1)*IF(COUNTIF($H$13:AA$13,"x")&gt;0,(1+$C$30),1)*IF(AA$8="x",(1+Toimenpiteet!$C$7),1)*IF(AA$9="x",(1+Toimenpiteet!$C$34),1)*(1+AA$30)*_xlfn.BINOM.INV(1,(1-(Satokasvi!$H$15*(1+AA$44))),U77))</f>
        <v>2605.9995439932259</v>
      </c>
      <c r="BX77" s="35">
        <f ca="1">IF(AB$11="x",0,_xlfn.NORM.INV(V77,Satokasvi!$H$8,Satokasvi!$I$8)*IF(COUNTIF($H$12:AB$12,"x")&gt;0,(1+$C$6),1)*IF(COUNTIF($H$13:AB$13,"x")&gt;0,(1+$C$30),1)*IF(AB$8="x",(1+Toimenpiteet!$C$7),1)*IF(AB$9="x",(1+Toimenpiteet!$C$34),1)*(1+AB$30)*_xlfn.BINOM.INV(1,(1-(Satokasvi!$H$15*(1+AB$44))),V77))</f>
        <v>2891.9573807004394</v>
      </c>
      <c r="BY77" s="35">
        <f ca="1">IF(AC$11="x",0,_xlfn.NORM.INV(W77,Satokasvi!$H$8,Satokasvi!$I$8)*IF(COUNTIF($H$12:AC$12,"x")&gt;0,(1+$C$6),1)*IF(COUNTIF($H$13:AC$13,"x")&gt;0,(1+$C$30),1)*IF(AC$8="x",(1+Toimenpiteet!$C$7),1)*IF(AC$9="x",(1+Toimenpiteet!$C$34),1)*(1+AC$30)*_xlfn.BINOM.INV(1,(1-(Satokasvi!$H$15*(1+AC$44))),W77))</f>
        <v>2863.1743156517587</v>
      </c>
      <c r="BZ77" s="35">
        <f ca="1">IF(AD$11="x",0,_xlfn.NORM.INV(X77,Satokasvi!$H$8,Satokasvi!$I$8)*IF(COUNTIF($H$12:AD$12,"x")&gt;0,(1+$C$6),1)*IF(COUNTIF($H$13:AD$13,"x")&gt;0,(1+$C$30),1)*IF(AD$8="x",(1+Toimenpiteet!$C$7),1)*IF(AD$9="x",(1+Toimenpiteet!$C$34),1)*(1+AD$30)*_xlfn.BINOM.INV(1,(1-(Satokasvi!$H$15*(1+AD$44))),X77))</f>
        <v>2939.8525568733871</v>
      </c>
      <c r="CA77" s="35">
        <f ca="1">IF(AE$11="x",0,_xlfn.NORM.INV(Y77,Satokasvi!$H$8,Satokasvi!$I$8)*IF(COUNTIF($H$12:AE$12,"x")&gt;0,(1+$C$6),1)*IF(COUNTIF($H$13:AE$13,"x")&gt;0,(1+$C$30),1)*IF(AE$8="x",(1+Toimenpiteet!$C$7),1)*IF(AE$9="x",(1+Toimenpiteet!$C$34),1)*(1+AE$30)*_xlfn.BINOM.INV(1,(1-(Satokasvi!$H$15*(1+AE$44))),Y77))</f>
        <v>2987.6801403455884</v>
      </c>
      <c r="CB77" s="35">
        <f ca="1">IF(AF$11="x",0,_xlfn.NORM.INV(Z77,Satokasvi!$H$8,Satokasvi!$I$8)*IF(COUNTIF($H$12:AF$12,"x")&gt;0,(1+$C$6),1)*IF(COUNTIF($H$13:AF$13,"x")&gt;0,(1+$C$30),1)*IF(AF$8="x",(1+Toimenpiteet!$C$7),1)*IF(AF$9="x",(1+Toimenpiteet!$C$34),1)*(1+AF$30)*_xlfn.BINOM.INV(1,(1-(Satokasvi!$H$15*(1+AF$44))),Z77))</f>
        <v>3188.2182657112908</v>
      </c>
      <c r="CD77" s="37">
        <f ca="1">_xlfn.NORM.INV(RAND(),Satokasvi!$H$13,Satokasvi!$I$13)</f>
        <v>161.73768857138205</v>
      </c>
      <c r="CE77" s="37">
        <f ca="1">_xlfn.NORM.INV(RAND(),Satokasvi!$H$13,Satokasvi!$I$13)</f>
        <v>256.3305584440177</v>
      </c>
      <c r="CF77" s="37">
        <f ca="1">_xlfn.NORM.INV(RAND(),Satokasvi!$H$13,Satokasvi!$I$13)</f>
        <v>101.97348031994457</v>
      </c>
      <c r="CG77" s="37">
        <f ca="1">_xlfn.NORM.INV(RAND(),Satokasvi!$H$13,Satokasvi!$I$13)</f>
        <v>258.45917301227593</v>
      </c>
      <c r="CH77" s="37">
        <f ca="1">_xlfn.NORM.INV(RAND(),Satokasvi!$H$13,Satokasvi!$I$13)</f>
        <v>330.90732882193493</v>
      </c>
      <c r="CI77" s="37">
        <f ca="1">_xlfn.NORM.INV(RAND(),Satokasvi!$H$13,Satokasvi!$I$13)</f>
        <v>273.96540752718295</v>
      </c>
      <c r="CJ77" s="37">
        <f ca="1">_xlfn.NORM.INV(RAND(),Satokasvi!$H$13,Satokasvi!$I$13)</f>
        <v>209.18356098703282</v>
      </c>
      <c r="CK77" s="37">
        <f ca="1">_xlfn.NORM.INV(RAND(),Satokasvi!$H$13,Satokasvi!$I$13)</f>
        <v>209.56007911997855</v>
      </c>
      <c r="CL77" s="37">
        <f ca="1">_xlfn.NORM.INV(RAND(),Satokasvi!$H$13,Satokasvi!$I$13)</f>
        <v>184.20575993521828</v>
      </c>
      <c r="CM77" s="37">
        <f ca="1">_xlfn.NORM.INV(RAND(),Satokasvi!$H$13,Satokasvi!$I$13)</f>
        <v>201.92381746392172</v>
      </c>
      <c r="CN77" s="37">
        <f ca="1">_xlfn.NORM.INV(RAND(),Satokasvi!$H$13,Satokasvi!$I$13)</f>
        <v>121.33032514208918</v>
      </c>
      <c r="CO77" s="37">
        <f ca="1">_xlfn.NORM.INV(RAND(),Satokasvi!$H$13,Satokasvi!$I$13)</f>
        <v>207.14615707831035</v>
      </c>
      <c r="CP77" s="37">
        <f ca="1">_xlfn.NORM.INV(RAND(),Satokasvi!$H$13,Satokasvi!$I$13)</f>
        <v>204.08347181115818</v>
      </c>
      <c r="CQ77" s="37">
        <f ca="1">_xlfn.NORM.INV(RAND(),Satokasvi!$H$13,Satokasvi!$I$13)</f>
        <v>264.78967718115803</v>
      </c>
      <c r="CR77" s="37">
        <f ca="1">_xlfn.NORM.INV(RAND(),Satokasvi!$H$13,Satokasvi!$I$13)</f>
        <v>278.23531945322571</v>
      </c>
      <c r="CS77" s="37">
        <f ca="1">_xlfn.NORM.INV(RAND(),Satokasvi!$H$13,Satokasvi!$I$13)</f>
        <v>150.38923036352847</v>
      </c>
      <c r="CT77" s="37">
        <f ca="1">_xlfn.NORM.INV(RAND(),Satokasvi!$H$13,Satokasvi!$I$13)</f>
        <v>220.54752164391306</v>
      </c>
      <c r="CU77" s="37">
        <f ca="1">_xlfn.NORM.INV(RAND(),Satokasvi!$H$13,Satokasvi!$I$13)</f>
        <v>196.53768953675939</v>
      </c>
      <c r="CV77" s="37">
        <f ca="1">_xlfn.NORM.INV(RAND(),Satokasvi!$H$13,Satokasvi!$I$13)</f>
        <v>236.20823625890924</v>
      </c>
      <c r="CW77" s="37">
        <f ca="1">_xlfn.NORM.INV(RAND(),Satokasvi!$H$13,Satokasvi!$I$13)</f>
        <v>205.89504218195725</v>
      </c>
      <c r="CX77" s="37">
        <f ca="1">_xlfn.NORM.INV(RAND(),Satokasvi!$H$13,Satokasvi!$I$13)</f>
        <v>316.91904029099283</v>
      </c>
      <c r="CY77" s="37">
        <f ca="1">_xlfn.NORM.INV(RAND(),Satokasvi!$H$13,Satokasvi!$I$13)</f>
        <v>178.49018850079511</v>
      </c>
      <c r="CZ77" s="37">
        <f ca="1">_xlfn.NORM.INV(RAND(),Satokasvi!$H$13,Satokasvi!$I$13)</f>
        <v>215.32280497971868</v>
      </c>
      <c r="DA77" s="37">
        <f ca="1">_xlfn.NORM.INV(RAND(),Satokasvi!$H$13,Satokasvi!$I$13)</f>
        <v>223.23289175370647</v>
      </c>
      <c r="DB77" s="37">
        <f ca="1">_xlfn.NORM.INV(RAND(),Satokasvi!$H$13,Satokasvi!$I$13)</f>
        <v>244.87847908295487</v>
      </c>
      <c r="DD77" s="37">
        <f ca="1">IF(H$11="x",Toimenpiteet!$E$115,AC77*CD77/1000+(Satokasvi!$E$28-Satokasvi!$E$7)+IF(H$8="x",Toimenpiteet!$E$29,0)+IF(H$9="x",Toimenpiteet!$E$60,0)+IF(H$10="x",Toimenpiteet!$E$88,0))/(1+$H$15)^DD$59</f>
        <v>137.51668875231374</v>
      </c>
      <c r="DE77" s="37">
        <f ca="1">IF(I$11="x",Toimenpiteet!$E$115,AD77*CE77/1000+(Satokasvi!$E$28-Satokasvi!$E$7)+IF(I$8="x",Toimenpiteet!$E$29,0)+IF(I$9="x",Toimenpiteet!$E$60,0)+IF(I$10="x",Toimenpiteet!$E$88,0))/(1+$H$15)^DE$59</f>
        <v>485.42250475739843</v>
      </c>
      <c r="DF77" s="37">
        <f ca="1">IF(J$11="x",Toimenpiteet!$E$115,AE77*CF77/1000+(Satokasvi!$E$28-Satokasvi!$E$7)+IF(J$8="x",Toimenpiteet!$E$29,0)+IF(J$9="x",Toimenpiteet!$E$60,0)+IF(J$10="x",Toimenpiteet!$E$88,0))/(1+$H$15)^DF$59</f>
        <v>-11.376369043686706</v>
      </c>
      <c r="DG77" s="37">
        <f ca="1">IF(K$11="x",Toimenpiteet!$E$115,AF77*CG77/1000+(Satokasvi!$E$28-Satokasvi!$E$7)+IF(K$8="x",Toimenpiteet!$E$29,0)+IF(K$9="x",Toimenpiteet!$E$60,0)+IF(K$10="x",Toimenpiteet!$E$88,0))/(1+$H$15)^DG$59</f>
        <v>-235.44906769765757</v>
      </c>
      <c r="DH77" s="37">
        <f ca="1">IF(L$11="x",Toimenpiteet!$E$115,AG77*CH77/1000+(Satokasvi!$E$28-Satokasvi!$E$7)+IF(L$8="x",Toimenpiteet!$E$29,0)+IF(L$9="x",Toimenpiteet!$E$60,0)+IF(L$10="x",Toimenpiteet!$E$88,0))/(1+$H$15)^DH$59</f>
        <v>504.14868386226004</v>
      </c>
      <c r="DI77" s="37">
        <f ca="1">IF(M$11="x",Toimenpiteet!$E$115,AH77*CI77/1000+(Satokasvi!$E$28-Satokasvi!$E$7)+IF(M$8="x",Toimenpiteet!$E$29,0)+IF(M$9="x",Toimenpiteet!$E$60,0)+IF(M$10="x",Toimenpiteet!$E$88,0))/(1+$H$15)^DI$59</f>
        <v>387.44847813792916</v>
      </c>
      <c r="DJ77" s="37">
        <f ca="1">IF(N$11="x",Toimenpiteet!$E$115,AI77*CJ77/1000+(Satokasvi!$E$28-Satokasvi!$E$7)+IF(N$8="x",Toimenpiteet!$E$29,0)+IF(N$9="x",Toimenpiteet!$E$60,0)+IF(N$10="x",Toimenpiteet!$E$88,0))/(1+$H$15)^DJ$59</f>
        <v>228.16994708707011</v>
      </c>
      <c r="DK77" s="37">
        <f ca="1">IF(O$11="x",Toimenpiteet!$E$115,AJ77*CK77/1000+(Satokasvi!$E$28-Satokasvi!$E$7)+IF(O$8="x",Toimenpiteet!$E$29,0)+IF(O$9="x",Toimenpiteet!$E$60,0)+IF(O$10="x",Toimenpiteet!$E$88,0))/(1+$H$15)^DK$59</f>
        <v>224.62479307040448</v>
      </c>
      <c r="DL77" s="37">
        <f ca="1">IF(P$11="x",Toimenpiteet!$E$115,AK77*CL77/1000+(Satokasvi!$E$28-Satokasvi!$E$7)+IF(P$8="x",Toimenpiteet!$E$29,0)+IF(P$9="x",Toimenpiteet!$E$60,0)+IF(P$10="x",Toimenpiteet!$E$88,0))/(1+$H$15)^DL$59</f>
        <v>-203.10043407106113</v>
      </c>
      <c r="DM77" s="37">
        <f ca="1">IF(Q$11="x",Toimenpiteet!$E$115,AL77*CM77/1000+(Satokasvi!$E$28-Satokasvi!$E$7)+IF(Q$8="x",Toimenpiteet!$E$29,0)+IF(Q$9="x",Toimenpiteet!$E$60,0)+IF(Q$10="x",Toimenpiteet!$E$88,0))/(1+$H$15)^DM$59</f>
        <v>239.59505519736743</v>
      </c>
      <c r="DN77" s="37">
        <f ca="1">IF(R$11="x",Toimenpiteet!$E$115,AM77*CN77/1000+(Satokasvi!$E$28-Satokasvi!$E$7)+IF(R$8="x",Toimenpiteet!$E$29,0)+IF(R$9="x",Toimenpiteet!$E$60,0)+IF(R$10="x",Toimenpiteet!$E$88,0))/(1+$H$15)^DN$59</f>
        <v>34.339180677389557</v>
      </c>
      <c r="DO77" s="37">
        <f ca="1">IF(S$11="x",Toimenpiteet!$E$115,AN77*CO77/1000+(Satokasvi!$E$28-Satokasvi!$E$7)+IF(S$8="x",Toimenpiteet!$E$29,0)+IF(S$9="x",Toimenpiteet!$E$60,0)+IF(S$10="x",Toimenpiteet!$E$88,0))/(1+$H$15)^DO$59</f>
        <v>212.53939384240945</v>
      </c>
      <c r="DP77" s="37">
        <f ca="1">IF(T$11="x",Toimenpiteet!$E$115,AO77*CP77/1000+(Satokasvi!$E$28-Satokasvi!$E$7)+IF(T$8="x",Toimenpiteet!$E$29,0)+IF(T$9="x",Toimenpiteet!$E$60,0)+IF(T$10="x",Toimenpiteet!$E$88,0))/(1+$H$15)^DP$59</f>
        <v>-180.45210509819213</v>
      </c>
      <c r="DQ77" s="37">
        <f ca="1">IF(U$11="x",Toimenpiteet!$E$115,AP77*CQ77/1000+(Satokasvi!$E$28-Satokasvi!$E$7)+IF(U$8="x",Toimenpiteet!$E$29,0)+IF(U$9="x",Toimenpiteet!$E$60,0)+IF(U$10="x",Toimenpiteet!$E$88,0))/(1+$H$15)^DQ$59</f>
        <v>276.59203720582855</v>
      </c>
      <c r="DR77" s="37">
        <f ca="1">IF(V$11="x",Toimenpiteet!$E$115,AQ77*CR77/1000+(Satokasvi!$E$28-Satokasvi!$E$7)+IF(V$8="x",Toimenpiteet!$E$29,0)+IF(V$9="x",Toimenpiteet!$E$60,0)+IF(V$10="x",Toimenpiteet!$E$88,0))/(1+$H$15)^DR$59</f>
        <v>258.27869193391649</v>
      </c>
      <c r="DS77" s="37">
        <f ca="1">IF(W$11="x",Toimenpiteet!$E$115,AR77*CS77/1000+(Satokasvi!$E$28-Satokasvi!$E$7)+IF(W$8="x",Toimenpiteet!$E$29,0)+IF(W$9="x",Toimenpiteet!$E$60,0)+IF(W$10="x",Toimenpiteet!$E$88,0))/(1+$H$15)^DS$59</f>
        <v>79.126163935645863</v>
      </c>
      <c r="DT77" s="37">
        <f ca="1">IF(X$11="x",Toimenpiteet!$E$115,AS77*CT77/1000+(Satokasvi!$E$28-Satokasvi!$E$7)+IF(X$8="x",Toimenpiteet!$E$29,0)+IF(X$9="x",Toimenpiteet!$E$60,0)+IF(X$10="x",Toimenpiteet!$E$88,0))/(1+$H$15)^DT$59</f>
        <v>208.56461682246416</v>
      </c>
      <c r="DU77" s="37">
        <f ca="1">IF(Y$11="x",Toimenpiteet!$E$115,AT77*CU77/1000+(Satokasvi!$E$28-Satokasvi!$E$7)+IF(Y$8="x",Toimenpiteet!$E$29,0)+IF(Y$9="x",Toimenpiteet!$E$60,0)+IF(Y$10="x",Toimenpiteet!$E$88,0))/(1+$H$15)^DU$59</f>
        <v>153.10449382283849</v>
      </c>
      <c r="DV77" s="37">
        <f ca="1">IF(Z$11="x",Toimenpiteet!$E$115,AU77*CV77/1000+(Satokasvi!$E$28-Satokasvi!$E$7)+IF(Z$8="x",Toimenpiteet!$E$29,0)+IF(Z$9="x",Toimenpiteet!$E$60,0)+IF(Z$10="x",Toimenpiteet!$E$88,0))/(1+$H$15)^DV$59</f>
        <v>-151.12579710516013</v>
      </c>
      <c r="DW77" s="37">
        <f ca="1">IF(AA$11="x",Toimenpiteet!$E$115,AV77*CW77/1000+(Satokasvi!$E$28-Satokasvi!$E$7)+IF(AA$8="x",Toimenpiteet!$E$29,0)+IF(AA$9="x",Toimenpiteet!$E$60,0)+IF(AA$10="x",Toimenpiteet!$E$88,0))/(1+$H$15)^DW$59</f>
        <v>-146.72407485937876</v>
      </c>
      <c r="DX77" s="37">
        <f ca="1">IF(AB$11="x",Toimenpiteet!$E$115,AW77*CX77/1000+(Satokasvi!$E$28-Satokasvi!$E$7)+IF(AB$8="x",Toimenpiteet!$E$29,0)+IF(AB$9="x",Toimenpiteet!$E$60,0)+IF(AB$10="x",Toimenpiteet!$E$88,0))/(1+$H$15)^DX$59</f>
        <v>268.11002889721436</v>
      </c>
      <c r="DY77" s="37">
        <f ca="1">IF(AC$11="x",Toimenpiteet!$E$115,AX77*CY77/1000+(Satokasvi!$E$28-Satokasvi!$E$7)+IF(AC$8="x",Toimenpiteet!$E$29,0)+IF(AC$9="x",Toimenpiteet!$E$60,0)+IF(AC$10="x",Toimenpiteet!$E$88,0))/(1+$H$15)^DY$59</f>
        <v>83.958813852194666</v>
      </c>
      <c r="DZ77" s="37">
        <f ca="1">IF(AD$11="x",Toimenpiteet!$E$115,AY77*CZ77/1000+(Satokasvi!$E$28-Satokasvi!$E$7)+IF(AD$8="x",Toimenpiteet!$E$29,0)+IF(AD$9="x",Toimenpiteet!$E$60,0)+IF(AD$10="x",Toimenpiteet!$E$88,0))/(1+$H$15)^DZ$59</f>
        <v>133.01388825064763</v>
      </c>
      <c r="EA77" s="37">
        <f ca="1">IF(AE$11="x",Toimenpiteet!$E$115,AZ77*DA77/1000+(Satokasvi!$E$28-Satokasvi!$E$7)+IF(AE$8="x",Toimenpiteet!$E$29,0)+IF(AE$9="x",Toimenpiteet!$E$60,0)+IF(AE$10="x",Toimenpiteet!$E$88,0))/(1+$H$15)^EA$59</f>
        <v>143.04960688323678</v>
      </c>
      <c r="EB77" s="37">
        <f ca="1">IF(AF$11="x",Toimenpiteet!$E$115,BA77*DB77/1000+(Satokasvi!$E$28-Satokasvi!$E$7)+IF(AF$8="x",Toimenpiteet!$E$29,0)+IF(AF$9="x",Toimenpiteet!$E$60,0)+IF(AF$10="x",Toimenpiteet!$E$88,0))/(1+$H$15)^EB$59</f>
        <v>184.16711141229447</v>
      </c>
      <c r="ED77" s="37">
        <f ca="1">IF(H$11="x",Toimenpiteet!$E$115,BD77*CD77/1000+(Satokasvi!$E$28-Satokasvi!$E$7)+IF(H$8="x",Toimenpiteet!$E$29,0)+IF(H$9="x",Toimenpiteet!$E$60,0)+IF(H$10="x",Toimenpiteet!$E$88,0))/(1+$H$15)^ED$59</f>
        <v>216.47633718238819</v>
      </c>
      <c r="EE77" s="37">
        <f ca="1">IF(I$11="x",Toimenpiteet!$E$115,BE77*CE77/1000+(Satokasvi!$E$28-Satokasvi!$E$7)+IF(I$8="x",Toimenpiteet!$E$29,0)+IF(I$9="x",Toimenpiteet!$E$60,0)+IF(I$10="x",Toimenpiteet!$E$88,0))/(1+$H$15)^EE$59</f>
        <v>632.46458889296719</v>
      </c>
      <c r="EF77" s="37">
        <f ca="1">IF(J$11="x",Toimenpiteet!$E$115,BF77*CF77/1000+(Satokasvi!$E$28-Satokasvi!$E$7)+IF(J$8="x",Toimenpiteet!$E$29,0)+IF(J$9="x",Toimenpiteet!$E$60,0)+IF(J$10="x",Toimenpiteet!$E$88,0))/(1+$H$15)^EF$59</f>
        <v>34.850865093293407</v>
      </c>
      <c r="EG77" s="37">
        <f ca="1">IF(K$11="x",Toimenpiteet!$E$115,BG77*CG77/1000+(Satokasvi!$E$28-Satokasvi!$E$7)+IF(K$8="x",Toimenpiteet!$E$29,0)+IF(K$9="x",Toimenpiteet!$E$60,0)+IF(K$10="x",Toimenpiteet!$E$88,0))/(1+$H$15)^EG$59</f>
        <v>394.68115101659799</v>
      </c>
      <c r="EH77" s="37">
        <f ca="1">IF(L$11="x",Toimenpiteet!$E$115,BH77*CH77/1000+(Satokasvi!$E$28-Satokasvi!$E$7)+IF(L$8="x",Toimenpiteet!$E$29,0)+IF(L$9="x",Toimenpiteet!$E$60,0)+IF(L$10="x",Toimenpiteet!$E$88,0))/(1+$H$15)^EH$59</f>
        <v>650.69668620707262</v>
      </c>
      <c r="EI77" s="37">
        <f ca="1">IF(M$11="x",Toimenpiteet!$E$115,BI77*CI77/1000+(Satokasvi!$E$28-Satokasvi!$E$7)+IF(M$8="x",Toimenpiteet!$E$29,0)+IF(M$9="x",Toimenpiteet!$E$60,0)+IF(M$10="x",Toimenpiteet!$E$88,0))/(1+$H$15)^EI$59</f>
        <v>509.32483936974864</v>
      </c>
      <c r="EJ77" s="37">
        <f ca="1">IF(N$11="x",Toimenpiteet!$E$115,BJ77*CJ77/1000+(Satokasvi!$E$28-Satokasvi!$E$7)+IF(N$8="x",Toimenpiteet!$E$29,0)+IF(N$9="x",Toimenpiteet!$E$60,0)+IF(N$10="x",Toimenpiteet!$E$88,0))/(1+$H$15)^EJ$59</f>
        <v>316.89778660568192</v>
      </c>
      <c r="EK77" s="37">
        <f ca="1">IF(O$11="x",Toimenpiteet!$E$115,BK77*CK77/1000+(Satokasvi!$E$28-Satokasvi!$E$7)+IF(O$8="x",Toimenpiteet!$E$29,0)+IF(O$9="x",Toimenpiteet!$E$60,0)+IF(O$10="x",Toimenpiteet!$E$88,0))/(1+$H$15)^EK$59</f>
        <v>311.38844110312397</v>
      </c>
      <c r="EL77" s="37">
        <f ca="1">IF(P$11="x",Toimenpiteet!$E$115,BL77*CL77/1000+(Satokasvi!$E$28-Satokasvi!$E$7)+IF(P$8="x",Toimenpiteet!$E$29,0)+IF(P$9="x",Toimenpiteet!$E$60,0)+IF(P$10="x",Toimenpiteet!$E$88,0))/(1+$H$15)^EL$59</f>
        <v>168.7126564923532</v>
      </c>
      <c r="EM77" s="37">
        <f ca="1">IF(Q$11="x",Toimenpiteet!$E$115,BM77*CM77/1000+(Satokasvi!$E$28-Satokasvi!$E$7)+IF(Q$8="x",Toimenpiteet!$E$29,0)+IF(Q$9="x",Toimenpiteet!$E$60,0)+IF(Q$10="x",Toimenpiteet!$E$88,0))/(1+$H$15)^EM$59</f>
        <v>326.9510437263674</v>
      </c>
      <c r="EN77" s="37">
        <f ca="1">IF(R$11="x",Toimenpiteet!$E$115,BN77*CN77/1000+(Satokasvi!$E$28-Satokasvi!$E$7)+IF(R$8="x",Toimenpiteet!$E$29,0)+IF(R$9="x",Toimenpiteet!$E$60,0)+IF(R$10="x",Toimenpiteet!$E$88,0))/(1+$H$15)^EN$59</f>
        <v>79.495344472601843</v>
      </c>
      <c r="EO77" s="37">
        <f ca="1">IF(S$11="x",Toimenpiteet!$E$115,BO77*CO77/1000+(Satokasvi!$E$28-Satokasvi!$E$7)+IF(S$8="x",Toimenpiteet!$E$29,0)+IF(S$9="x",Toimenpiteet!$E$60,0)+IF(S$10="x",Toimenpiteet!$E$88,0))/(1+$H$15)^EO$59</f>
        <v>292.22040626111897</v>
      </c>
      <c r="EP77" s="37">
        <f ca="1">IF(T$11="x",Toimenpiteet!$E$115,BP77*CP77/1000+(Satokasvi!$E$28-Satokasvi!$E$7)+IF(T$8="x",Toimenpiteet!$E$29,0)+IF(T$9="x",Toimenpiteet!$E$60,0)+IF(T$10="x",Toimenpiteet!$E$88,0))/(1+$H$15)^EP$59</f>
        <v>-180.45210509819213</v>
      </c>
      <c r="EQ77" s="37">
        <f ca="1">IF(U$11="x",Toimenpiteet!$E$115,BQ77*CQ77/1000+(Satokasvi!$E$28-Satokasvi!$E$7)+IF(U$8="x",Toimenpiteet!$E$29,0)+IF(U$9="x",Toimenpiteet!$E$60,0)+IF(U$10="x",Toimenpiteet!$E$88,0))/(1+$H$15)^EQ$59</f>
        <v>366.949688355381</v>
      </c>
      <c r="ER77" s="37">
        <f ca="1">IF(V$11="x",Toimenpiteet!$E$115,BR77*CR77/1000+(Satokasvi!$E$28-Satokasvi!$E$7)+IF(V$8="x",Toimenpiteet!$E$29,0)+IF(V$9="x",Toimenpiteet!$E$60,0)+IF(V$10="x",Toimenpiteet!$E$88,0))/(1+$H$15)^ER$59</f>
        <v>343.95311353272581</v>
      </c>
      <c r="ES77" s="37">
        <f ca="1">IF(W$11="x",Toimenpiteet!$E$115,BS77*CS77/1000+(Satokasvi!$E$28-Satokasvi!$E$7)+IF(W$8="x",Toimenpiteet!$E$29,0)+IF(W$9="x",Toimenpiteet!$E$60,0)+IF(W$10="x",Toimenpiteet!$E$88,0))/(1+$H$15)^ES$59</f>
        <v>127.97924450144112</v>
      </c>
      <c r="ET77" s="37">
        <f ca="1">IF(X$11="x",Toimenpiteet!$E$115,BT77*CT77/1000+(Satokasvi!$E$28-Satokasvi!$E$7)+IF(X$8="x",Toimenpiteet!$E$29,0)+IF(X$9="x",Toimenpiteet!$E$60,0)+IF(X$10="x",Toimenpiteet!$E$88,0))/(1+$H$15)^ET$59</f>
        <v>282.34341181672988</v>
      </c>
      <c r="EU77" s="37">
        <f ca="1">IF(Y$11="x",Toimenpiteet!$E$115,BU77*CU77/1000+(Satokasvi!$E$28-Satokasvi!$E$7)+IF(Y$8="x",Toimenpiteet!$E$29,0)+IF(Y$9="x",Toimenpiteet!$E$60,0)+IF(Y$10="x",Toimenpiteet!$E$88,0))/(1+$H$15)^EU$59</f>
        <v>214.85730679106919</v>
      </c>
      <c r="EV77" s="37">
        <f ca="1">IF(Z$11="x",Toimenpiteet!$E$115,BV77*CV77/1000+(Satokasvi!$E$28-Satokasvi!$E$7)+IF(Z$8="x",Toimenpiteet!$E$29,0)+IF(Z$9="x",Toimenpiteet!$E$60,0)+IF(Z$10="x",Toimenpiteet!$E$88,0))/(1+$H$15)^EV$59</f>
        <v>209.83919090951122</v>
      </c>
      <c r="EW77" s="37">
        <f ca="1">IF(AA$11="x",Toimenpiteet!$E$115,BW77*CW77/1000+(Satokasvi!$E$28-Satokasvi!$E$7)+IF(AA$8="x",Toimenpiteet!$E$29,0)+IF(AA$9="x",Toimenpiteet!$E$60,0)+IF(AA$10="x",Toimenpiteet!$E$88,0))/(1+$H$15)^EW$59</f>
        <v>150.35750889748093</v>
      </c>
      <c r="EX77" s="37">
        <f ca="1">IF(AB$11="x",Toimenpiteet!$E$115,BX77*CX77/1000+(Satokasvi!$E$28-Satokasvi!$E$7)+IF(AB$8="x",Toimenpiteet!$E$29,0)+IF(AB$9="x",Toimenpiteet!$E$60,0)+IF(AB$10="x",Toimenpiteet!$E$88,0))/(1+$H$15)^EX$59</f>
        <v>350.22214629983756</v>
      </c>
      <c r="EY77" s="37">
        <f ca="1">IF(AC$11="x",Toimenpiteet!$E$115,BY77*CY77/1000+(Satokasvi!$E$28-Satokasvi!$E$7)+IF(AC$8="x",Toimenpiteet!$E$29,0)+IF(AC$9="x",Toimenpiteet!$E$60,0)+IF(AC$10="x",Toimenpiteet!$E$88,0))/(1+$H$15)^EY$59</f>
        <v>128.41087916941058</v>
      </c>
      <c r="EZ77" s="37">
        <f ca="1">IF(AD$11="x",Toimenpiteet!$E$115,BZ77*CZ77/1000+(Satokasvi!$E$28-Satokasvi!$E$7)+IF(AD$8="x",Toimenpiteet!$E$29,0)+IF(AD$9="x",Toimenpiteet!$E$60,0)+IF(AD$10="x",Toimenpiteet!$E$88,0))/(1+$H$15)^EZ$59</f>
        <v>186.47132856755104</v>
      </c>
      <c r="FA77" s="37">
        <f ca="1">IF(AE$11="x",Toimenpiteet!$E$115,CA77*DA77/1000+(Satokasvi!$E$28-Satokasvi!$E$7)+IF(AE$8="x",Toimenpiteet!$E$29,0)+IF(AE$9="x",Toimenpiteet!$E$60,0)+IF(AE$10="x",Toimenpiteet!$E$88,0))/(1+$H$15)^FA$59</f>
        <v>197.73201628587813</v>
      </c>
      <c r="FB77" s="37">
        <f ca="1">IF(AF$11="x",Toimenpiteet!$E$115,CB77*DB77/1000+(Satokasvi!$E$28-Satokasvi!$E$7)+IF(AF$8="x",Toimenpiteet!$E$29,0)+IF(AF$9="x",Toimenpiteet!$E$60,0)+IF(AF$10="x",Toimenpiteet!$E$88,0))/(1+$H$15)^FB$59</f>
        <v>246.31362886562133</v>
      </c>
      <c r="FD77" s="37">
        <f t="shared" ca="1" si="15"/>
        <v>137.51668875231374</v>
      </c>
      <c r="FE77" s="37">
        <f t="shared" ca="1" si="18"/>
        <v>622.93919350971214</v>
      </c>
      <c r="FF77" s="37">
        <f t="shared" ca="1" si="18"/>
        <v>611.5628244660254</v>
      </c>
      <c r="FG77" s="37">
        <f t="shared" ca="1" si="18"/>
        <v>376.11375676836781</v>
      </c>
      <c r="FH77" s="37">
        <f t="shared" ca="1" si="19"/>
        <v>880.26244063062791</v>
      </c>
      <c r="FI77" s="37">
        <f t="shared" ca="1" si="19"/>
        <v>1267.7109187685571</v>
      </c>
      <c r="FJ77" s="37">
        <f t="shared" ca="1" si="19"/>
        <v>1495.8808658556272</v>
      </c>
      <c r="FK77" s="37">
        <f t="shared" ca="1" si="19"/>
        <v>1720.5056589260316</v>
      </c>
      <c r="FL77" s="37">
        <f t="shared" ca="1" si="19"/>
        <v>1517.4052248549706</v>
      </c>
      <c r="FM77" s="37">
        <f t="shared" ca="1" si="19"/>
        <v>1757.000280052338</v>
      </c>
      <c r="FN77" s="37">
        <f t="shared" ca="1" si="19"/>
        <v>1791.3394607297275</v>
      </c>
      <c r="FO77" s="37">
        <f t="shared" ca="1" si="19"/>
        <v>2003.878854572137</v>
      </c>
      <c r="FP77" s="37">
        <f t="shared" ca="1" si="19"/>
        <v>1823.4267494739449</v>
      </c>
      <c r="FQ77" s="37">
        <f t="shared" ca="1" si="19"/>
        <v>2100.0187866797733</v>
      </c>
      <c r="FR77" s="37">
        <f t="shared" ca="1" si="19"/>
        <v>2358.2974786136897</v>
      </c>
      <c r="FS77" s="37">
        <f t="shared" ca="1" si="19"/>
        <v>2437.4236425493355</v>
      </c>
      <c r="FT77" s="37">
        <f t="shared" ca="1" si="19"/>
        <v>2645.9882593717998</v>
      </c>
      <c r="FU77" s="37">
        <f t="shared" ca="1" si="19"/>
        <v>2799.0927531946381</v>
      </c>
      <c r="FV77" s="37">
        <f t="shared" ca="1" si="19"/>
        <v>2647.9669560894781</v>
      </c>
      <c r="FW77" s="37">
        <f t="shared" ca="1" si="19"/>
        <v>2501.2428812300996</v>
      </c>
      <c r="FX77" s="37">
        <f t="shared" ca="1" si="20"/>
        <v>2769.3529101273139</v>
      </c>
      <c r="FY77" s="37">
        <f t="shared" ca="1" si="20"/>
        <v>2853.3117239795083</v>
      </c>
      <c r="FZ77" s="37">
        <f t="shared" ca="1" si="20"/>
        <v>2986.3256122301559</v>
      </c>
      <c r="GA77" s="37">
        <f t="shared" ca="1" si="20"/>
        <v>3129.3752191133926</v>
      </c>
      <c r="GB77" s="37">
        <f t="shared" ca="1" si="20"/>
        <v>3313.5423305256872</v>
      </c>
      <c r="GC77" s="37"/>
      <c r="GD77" s="37">
        <f t="shared" ca="1" si="16"/>
        <v>216.47633718238819</v>
      </c>
      <c r="GE77" s="37">
        <f t="shared" ca="1" si="17"/>
        <v>848.94092607535538</v>
      </c>
      <c r="GF77" s="37">
        <f t="shared" ca="1" si="17"/>
        <v>883.79179116864884</v>
      </c>
      <c r="GG77" s="37">
        <f t="shared" ca="1" si="17"/>
        <v>1278.4729421852469</v>
      </c>
      <c r="GH77" s="37">
        <f t="shared" ca="1" si="17"/>
        <v>1929.1696283923195</v>
      </c>
      <c r="GI77" s="37">
        <f t="shared" ca="1" si="17"/>
        <v>2438.4944677620683</v>
      </c>
      <c r="GJ77" s="37">
        <f t="shared" ca="1" si="17"/>
        <v>2755.3922543677504</v>
      </c>
      <c r="GK77" s="37">
        <f t="shared" ca="1" si="17"/>
        <v>3066.7806954708744</v>
      </c>
      <c r="GL77" s="37">
        <f t="shared" ca="1" si="17"/>
        <v>3235.4933519632277</v>
      </c>
      <c r="GM77" s="37">
        <f t="shared" ca="1" si="17"/>
        <v>3562.4443956895952</v>
      </c>
      <c r="GN77" s="37">
        <f t="shared" ca="1" si="17"/>
        <v>3641.9397401621973</v>
      </c>
      <c r="GO77" s="37">
        <f t="shared" ca="1" si="17"/>
        <v>3934.1601464233163</v>
      </c>
      <c r="GP77" s="37">
        <f t="shared" ca="1" si="17"/>
        <v>3753.7080413251242</v>
      </c>
      <c r="GQ77" s="37">
        <f t="shared" ca="1" si="17"/>
        <v>4120.6577296805053</v>
      </c>
      <c r="GR77" s="37">
        <f t="shared" ca="1" si="17"/>
        <v>4464.6108432132314</v>
      </c>
      <c r="GS77" s="37">
        <f t="shared" ca="1" si="17"/>
        <v>4592.5900877146723</v>
      </c>
      <c r="GT77" s="37">
        <f t="shared" ca="1" si="17"/>
        <v>4874.933499531402</v>
      </c>
      <c r="GU77" s="37">
        <f t="shared" ca="1" si="22"/>
        <v>5089.7908063224713</v>
      </c>
      <c r="GV77" s="37">
        <f t="shared" ca="1" si="12"/>
        <v>5299.629997231983</v>
      </c>
      <c r="GW77" s="37">
        <f t="shared" ca="1" si="12"/>
        <v>5449.9875061294642</v>
      </c>
      <c r="GX77" s="37">
        <f t="shared" ca="1" si="12"/>
        <v>5800.209652429302</v>
      </c>
      <c r="GY77" s="37">
        <f t="shared" ca="1" si="12"/>
        <v>5928.6205315987127</v>
      </c>
      <c r="GZ77" s="37">
        <f t="shared" ca="1" si="12"/>
        <v>6115.0918601662634</v>
      </c>
      <c r="HA77" s="37">
        <f t="shared" ca="1" si="12"/>
        <v>6312.8238764521411</v>
      </c>
      <c r="HB77" s="37">
        <f t="shared" ca="1" si="12"/>
        <v>6559.1375053177626</v>
      </c>
      <c r="HC77" s="37"/>
      <c r="HD77" s="37">
        <f t="shared" si="13"/>
        <v>1500.1</v>
      </c>
      <c r="HE77" s="37">
        <f ca="1">SUM($GD77:GD77)-$HD77-SUM($FD77:FD77)</f>
        <v>-1421.1403515699253</v>
      </c>
      <c r="HF77" s="37">
        <f ca="1">SUM($GD77:GE77)-$HD77-SUM($FD77:FE77)</f>
        <v>-1195.1386190042822</v>
      </c>
      <c r="HG77" s="37">
        <f ca="1">SUM($GD77:GF77)-$HD77-SUM($FD77:FF77)</f>
        <v>-922.90965230165875</v>
      </c>
      <c r="HH77" s="37">
        <f ca="1">SUM($GD77:GG77)-$HD77-SUM($FD77:FG77)</f>
        <v>-20.55046688477978</v>
      </c>
      <c r="HI77" s="37">
        <f ca="1">SUM($GD77:GH77)-$HD77-SUM($FD77:FH77)</f>
        <v>1028.3567208769114</v>
      </c>
      <c r="HJ77" s="37">
        <f ca="1">SUM($GD77:GI77)-$HD77-SUM($FD77:FI77)</f>
        <v>2199.1402698704223</v>
      </c>
      <c r="HK77" s="37">
        <f ca="1">SUM($GD77:GJ77)-$HD77-SUM($FD77:FJ77)</f>
        <v>3458.651658382546</v>
      </c>
      <c r="HL77" s="37">
        <f ca="1">SUM($GD77:GK77)-$HD77-SUM($FD77:FK77)</f>
        <v>4804.9266949273879</v>
      </c>
      <c r="HM77" s="37">
        <f ca="1">SUM($GD77:GL77)-$HD77-SUM($FD77:FL77)</f>
        <v>6523.0148220356441</v>
      </c>
      <c r="HN77" s="37">
        <f ca="1">SUM($GD77:GM77)-$HD77-SUM($FD77:FM77)</f>
        <v>8328.4589376729036</v>
      </c>
      <c r="HO77" s="37">
        <f ca="1">SUM($GD77:GN77)-$HD77-SUM($FD77:FN77)</f>
        <v>10179.059217105374</v>
      </c>
      <c r="HP77" s="37">
        <f ca="1">SUM($GD77:GO77)-$HD77-SUM($FD77:FO77)</f>
        <v>12109.340508956555</v>
      </c>
      <c r="HQ77" s="37">
        <f ca="1">SUM($GD77:GP77)-$HD77-SUM($FD77:FP77)</f>
        <v>14039.621800807734</v>
      </c>
      <c r="HR77" s="37">
        <f ca="1">SUM($GD77:GQ77)-$HD77-SUM($FD77:FQ77)</f>
        <v>16060.260743808467</v>
      </c>
      <c r="HS77" s="37">
        <f ca="1">SUM($GD77:GR77)-$HD77-SUM($FD77:FR77)</f>
        <v>18166.574108408007</v>
      </c>
      <c r="HT77" s="37">
        <f ca="1">SUM($GD77:GS77)-$HD77-SUM($FD77:FS77)</f>
        <v>20321.740553573341</v>
      </c>
      <c r="HU77" s="37">
        <f ca="1">SUM($GD77:GT77)-$HD77-SUM($FD77:FT77)</f>
        <v>22550.685793732941</v>
      </c>
      <c r="HV77" s="37">
        <f ca="1">SUM($GD77:GU77)-$HD77-SUM($FD77:FU77)</f>
        <v>24841.383846860779</v>
      </c>
      <c r="HW77" s="37">
        <f ca="1">SUM($GD77:GV77)-$HD77-SUM($FD77:FV77)</f>
        <v>27493.046888003286</v>
      </c>
      <c r="HX77" s="37">
        <f ca="1">SUM($GD77:GW77)-$HD77-SUM($FD77:FW77)</f>
        <v>30441.791512902651</v>
      </c>
      <c r="HY77" s="37">
        <f ca="1">SUM($GD77:GX77)-$HD77-SUM($FD77:FX77)</f>
        <v>33472.648255204636</v>
      </c>
      <c r="HZ77" s="37">
        <f ca="1">SUM($GD77:GY77)-$HD77-SUM($FD77:FY77)</f>
        <v>36547.957062823843</v>
      </c>
      <c r="IA77" s="37">
        <f ca="1">SUM($GD77:GZ77)-$HD77-SUM($FD77:FZ77)</f>
        <v>39676.723310759946</v>
      </c>
      <c r="IB77" s="37">
        <f ca="1">SUM($GD77:HA77)-$HD77-SUM($FD77:GA77)</f>
        <v>42860.171968098693</v>
      </c>
      <c r="IC77" s="37">
        <f ca="1">SUM($GD77:HB77)-$HD77-SUM($FD77:GB77)</f>
        <v>46105.767142890771</v>
      </c>
    </row>
    <row r="78" spans="2:237" x14ac:dyDescent="0.35">
      <c r="B78" s="37">
        <f t="shared" ca="1" si="14"/>
        <v>1.2775699378266947E-2</v>
      </c>
      <c r="C78" s="37">
        <f t="shared" ca="1" si="14"/>
        <v>0.80373018345879454</v>
      </c>
      <c r="D78" s="37">
        <f t="shared" ca="1" si="14"/>
        <v>0.39848990200258705</v>
      </c>
      <c r="E78" s="37">
        <f t="shared" ca="1" si="14"/>
        <v>0.41886022110446186</v>
      </c>
      <c r="F78" s="37">
        <f t="shared" ca="1" si="14"/>
        <v>0.13851275720922629</v>
      </c>
      <c r="G78" s="37">
        <f t="shared" ca="1" si="14"/>
        <v>8.628830218513539E-2</v>
      </c>
      <c r="H78" s="37">
        <f t="shared" ca="1" si="14"/>
        <v>0.63812336335696085</v>
      </c>
      <c r="I78" s="37">
        <f t="shared" ca="1" si="14"/>
        <v>0.25301558863182971</v>
      </c>
      <c r="J78" s="37">
        <f t="shared" ca="1" si="14"/>
        <v>0.16613594127796227</v>
      </c>
      <c r="K78" s="37">
        <f t="shared" ca="1" si="14"/>
        <v>0.1974742429855787</v>
      </c>
      <c r="L78" s="37">
        <f t="shared" ca="1" si="14"/>
        <v>0.99634638842824896</v>
      </c>
      <c r="M78" s="37">
        <f t="shared" ca="1" si="14"/>
        <v>0.77187335668995949</v>
      </c>
      <c r="N78" s="37">
        <f t="shared" ca="1" si="14"/>
        <v>0.83143451932333357</v>
      </c>
      <c r="O78" s="37">
        <f t="shared" ca="1" si="14"/>
        <v>3.5281359981467419E-2</v>
      </c>
      <c r="P78" s="37">
        <f t="shared" ca="1" si="14"/>
        <v>0.68203065255718176</v>
      </c>
      <c r="Q78" s="37">
        <f t="shared" ca="1" si="14"/>
        <v>0.19720466883019439</v>
      </c>
      <c r="R78" s="37">
        <f t="shared" ca="1" si="21"/>
        <v>0.58087070760850645</v>
      </c>
      <c r="S78" s="37">
        <f t="shared" ca="1" si="21"/>
        <v>0.80190629703183647</v>
      </c>
      <c r="T78" s="37">
        <f t="shared" ca="1" si="21"/>
        <v>0.53256294365509005</v>
      </c>
      <c r="U78" s="37">
        <f t="shared" ca="1" si="21"/>
        <v>8.5207909287499328E-2</v>
      </c>
      <c r="V78" s="37">
        <f t="shared" ca="1" si="21"/>
        <v>0.40058414296306688</v>
      </c>
      <c r="W78" s="37">
        <f t="shared" ca="1" si="21"/>
        <v>3.4855981001145286E-2</v>
      </c>
      <c r="X78" s="37">
        <f t="shared" ca="1" si="21"/>
        <v>0.58315518281408008</v>
      </c>
      <c r="Y78" s="37">
        <f t="shared" ca="1" si="21"/>
        <v>0.88487714121402905</v>
      </c>
      <c r="Z78" s="37">
        <f t="shared" ca="1" si="21"/>
        <v>0.22365614616180463</v>
      </c>
      <c r="AC78" s="35">
        <f ca="1">IF(H$11="x",0,_xlfn.NORM.INV(B78,Satokasvi!$H$8,Satokasvi!$I$8)*IF(H$8="x",1+Toimenpiteet!$C$7,1)*IF(H$9="x",1+Toimenpiteet!$C$34,1)*(1+H$30)*_xlfn.BINOM.INV(1,(1-(Satokasvi!$H$15*(1+H$43))),B78))</f>
        <v>0</v>
      </c>
      <c r="AD78" s="35">
        <f ca="1">IF(I$11="x",0,_xlfn.NORM.INV(C78,Satokasvi!$H$8,Satokasvi!$I$8)*IF(I$8="x",1+Toimenpiteet!$C$7,1)*IF(I$9="x",1+Toimenpiteet!$C$34,1)*(1+I$30)*_xlfn.BINOM.INV(1,(1-(Satokasvi!$H$15*(1+I$43))),C78))</f>
        <v>2713.7551999029893</v>
      </c>
      <c r="AE78" s="35">
        <f ca="1">IF(J$11="x",0,_xlfn.NORM.INV(D78,Satokasvi!$H$8,Satokasvi!$I$8)*IF(J$8="x",1+Toimenpiteet!$C$7,1)*IF(J$9="x",1+Toimenpiteet!$C$34,1)*(1+J$30)*_xlfn.BINOM.INV(1,(1-(Satokasvi!$H$15*(1+J$43))),D78))</f>
        <v>2435.6855619695157</v>
      </c>
      <c r="AF78" s="35">
        <f ca="1">IF(K$11="x",0,_xlfn.NORM.INV(E78,Satokasvi!$H$8,Satokasvi!$I$8)*IF(K$8="x",1+Toimenpiteet!$C$7,1)*IF(K$9="x",1+Toimenpiteet!$C$34,1)*(1+K$30)*_xlfn.BINOM.INV(1,(1-(Satokasvi!$H$15*(1+K$43))),E78))</f>
        <v>2448.7974579072102</v>
      </c>
      <c r="AG78" s="35">
        <f ca="1">IF(L$11="x",0,_xlfn.NORM.INV(F78,Satokasvi!$H$8,Satokasvi!$I$8)*IF(L$8="x",1+Toimenpiteet!$C$7,1)*IF(L$9="x",1+Toimenpiteet!$C$34,1)*(1+L$30)*_xlfn.BINOM.INV(1,(1-(Satokasvi!$H$15*(1+L$43))),F78))</f>
        <v>0</v>
      </c>
      <c r="AH78" s="35">
        <f ca="1">IF(M$11="x",0,_xlfn.NORM.INV(G78,Satokasvi!$H$8,Satokasvi!$I$8)*IF(M$8="x",1+Toimenpiteet!$C$7,1)*IF(M$9="x",1+Toimenpiteet!$C$34,1)*(1+M$30)*_xlfn.BINOM.INV(1,(1-(Satokasvi!$H$15*(1+M$43))),G78))</f>
        <v>0</v>
      </c>
      <c r="AI78" s="35">
        <f ca="1">IF(N$11="x",0,_xlfn.NORM.INV(H78,Satokasvi!$H$8,Satokasvi!$I$8)*IF(N$8="x",1+Toimenpiteet!$C$7,1)*IF(N$9="x",1+Toimenpiteet!$C$34,1)*(1+N$30)*_xlfn.BINOM.INV(1,(1-(Satokasvi!$H$15*(1+N$43))),H78))</f>
        <v>2588.3617774786503</v>
      </c>
      <c r="AJ78" s="35">
        <f ca="1">IF(O$11="x",0,_xlfn.NORM.INV(I78,Satokasvi!$H$8,Satokasvi!$I$8)*IF(O$8="x",1+Toimenpiteet!$C$7,1)*IF(O$9="x",1+Toimenpiteet!$C$34,1)*(1+O$30)*_xlfn.BINOM.INV(1,(1-(Satokasvi!$H$15*(1+O$43))),I78))</f>
        <v>2333.7424500303905</v>
      </c>
      <c r="AK78" s="35">
        <f ca="1">IF(P$11="x",0,_xlfn.NORM.INV(J78,Satokasvi!$H$8,Satokasvi!$I$8)*IF(P$8="x",1+Toimenpiteet!$C$7,1)*IF(P$9="x",1+Toimenpiteet!$C$34,1)*(1+P$30)*_xlfn.BINOM.INV(1,(1-(Satokasvi!$H$15*(1+P$43))),J78))</f>
        <v>0</v>
      </c>
      <c r="AL78" s="35">
        <f ca="1">IF(Q$11="x",0,_xlfn.NORM.INV(K78,Satokasvi!$H$8,Satokasvi!$I$8)*IF(Q$8="x",1+Toimenpiteet!$C$7,1)*IF(Q$9="x",1+Toimenpiteet!$C$34,1)*(1+Q$30)*_xlfn.BINOM.INV(1,(1-(Satokasvi!$H$15*(1+Q$43))),K78))</f>
        <v>0</v>
      </c>
      <c r="AM78" s="35">
        <f ca="1">IF(R$11="x",0,_xlfn.NORM.INV(L78,Satokasvi!$H$8,Satokasvi!$I$8)*IF(R$8="x",1+Toimenpiteet!$C$7,1)*IF(R$9="x",1+Toimenpiteet!$C$34,1)*(1+R$30)*_xlfn.BINOM.INV(1,(1-(Satokasvi!$H$15*(1+R$43))),L78))</f>
        <v>3170.6271975499267</v>
      </c>
      <c r="AN78" s="35">
        <f ca="1">IF(S$11="x",0,_xlfn.NORM.INV(M78,Satokasvi!$H$8,Satokasvi!$I$8)*IF(S$8="x",1+Toimenpiteet!$C$7,1)*IF(S$9="x",1+Toimenpiteet!$C$34,1)*(1+S$30)*_xlfn.BINOM.INV(1,(1-(Satokasvi!$H$15*(1+S$43))),M78))</f>
        <v>2686.2576230587738</v>
      </c>
      <c r="AO78" s="35">
        <f ca="1">IF(T$11="x",0,_xlfn.NORM.INV(N78,Satokasvi!$H$8,Satokasvi!$I$8)*IF(T$8="x",1+Toimenpiteet!$C$7,1)*IF(T$9="x",1+Toimenpiteet!$C$34,1)*(1+T$30)*_xlfn.BINOM.INV(1,(1-(Satokasvi!$H$15*(1+T$43))),N78))</f>
        <v>2739.9623769860509</v>
      </c>
      <c r="AP78" s="35">
        <f ca="1">IF(U$11="x",0,_xlfn.NORM.INV(O78,Satokasvi!$H$8,Satokasvi!$I$8)*IF(U$8="x",1+Toimenpiteet!$C$7,1)*IF(U$9="x",1+Toimenpiteet!$C$34,1)*(1+U$30)*_xlfn.BINOM.INV(1,(1-(Satokasvi!$H$15*(1+U$43))),O78))</f>
        <v>0</v>
      </c>
      <c r="AQ78" s="35">
        <f ca="1">IF(V$11="x",0,_xlfn.NORM.INV(P78,Satokasvi!$H$8,Satokasvi!$I$8)*IF(V$8="x",1+Toimenpiteet!$C$7,1)*IF(V$9="x",1+Toimenpiteet!$C$34,1)*(1+V$30)*_xlfn.BINOM.INV(1,(1-(Satokasvi!$H$15*(1+V$43))),P78))</f>
        <v>2618.3461920343389</v>
      </c>
      <c r="AR78" s="35">
        <f ca="1">IF(W$11="x",0,_xlfn.NORM.INV(Q78,Satokasvi!$H$8,Satokasvi!$I$8)*IF(W$8="x",1+Toimenpiteet!$C$7,1)*IF(W$9="x",1+Toimenpiteet!$C$34,1)*(1+W$30)*_xlfn.BINOM.INV(1,(1-(Satokasvi!$H$15*(1+W$43))),Q78))</f>
        <v>0</v>
      </c>
      <c r="AS78" s="35">
        <f ca="1">IF(X$11="x",0,_xlfn.NORM.INV(R78,Satokasvi!$H$8,Satokasvi!$I$8)*IF(X$8="x",1+Toimenpiteet!$C$7,1)*IF(X$9="x",1+Toimenpiteet!$C$34,1)*(1+X$30)*_xlfn.BINOM.INV(1,(1-(Satokasvi!$H$15*(1+X$43))),R78))</f>
        <v>2551.0303649791194</v>
      </c>
      <c r="AT78" s="35">
        <f ca="1">IF(Y$11="x",0,_xlfn.NORM.INV(S78,Satokasvi!$H$8,Satokasvi!$I$8)*IF(Y$8="x",1+Toimenpiteet!$C$7,1)*IF(Y$9="x",1+Toimenpiteet!$C$34,1)*(1+Y$30)*_xlfn.BINOM.INV(1,(1-(Satokasvi!$H$15*(1+Y$43))),S78))</f>
        <v>2712.1125004670075</v>
      </c>
      <c r="AU78" s="35">
        <f ca="1">IF(Z$11="x",0,_xlfn.NORM.INV(T78,Satokasvi!$H$8,Satokasvi!$I$8)*IF(Z$8="x",1+Toimenpiteet!$C$7,1)*IF(Z$9="x",1+Toimenpiteet!$C$34,1)*(1+Z$30)*_xlfn.BINOM.INV(1,(1-(Satokasvi!$H$15*(1+Z$43))),T78))</f>
        <v>2520.428510221057</v>
      </c>
      <c r="AV78" s="35">
        <f ca="1">IF(AA$11="x",0,_xlfn.NORM.INV(U78,Satokasvi!$H$8,Satokasvi!$I$8)*IF(AA$8="x",1+Toimenpiteet!$C$7,1)*IF(AA$9="x",1+Toimenpiteet!$C$34,1)*(1+AA$30)*_xlfn.BINOM.INV(1,(1-(Satokasvi!$H$15*(1+AA$43))),U78))</f>
        <v>0</v>
      </c>
      <c r="AW78" s="35">
        <f ca="1">IF(AB$11="x",0,_xlfn.NORM.INV(V78,Satokasvi!$H$8,Satokasvi!$I$8)*IF(AB$8="x",1+Toimenpiteet!$C$7,1)*IF(AB$9="x",1+Toimenpiteet!$C$34,1)*(1+AB$30)*_xlfn.BINOM.INV(1,(1-(Satokasvi!$H$15*(1+AB$43))),V78))</f>
        <v>2437.0411474859466</v>
      </c>
      <c r="AX78" s="35">
        <f ca="1">IF(AC$11="x",0,_xlfn.NORM.INV(W78,Satokasvi!$H$8,Satokasvi!$I$8)*IF(AC$8="x",1+Toimenpiteet!$C$7,1)*IF(AC$9="x",1+Toimenpiteet!$C$34,1)*(1+AC$30)*_xlfn.BINOM.INV(1,(1-(Satokasvi!$H$15*(1+AC$43))),W78))</f>
        <v>0</v>
      </c>
      <c r="AY78" s="35">
        <f ca="1">IF(AD$11="x",0,_xlfn.NORM.INV(X78,Satokasvi!$H$8,Satokasvi!$I$8)*IF(AD$8="x",1+Toimenpiteet!$C$7,1)*IF(AD$9="x",1+Toimenpiteet!$C$34,1)*(1+AD$30)*_xlfn.BINOM.INV(1,(1-(Satokasvi!$H$15*(1+AD$43))),X78))</f>
        <v>2552.4929654936127</v>
      </c>
      <c r="AZ78" s="35">
        <f ca="1">IF(AE$11="x",0,_xlfn.NORM.INV(Y78,Satokasvi!$H$8,Satokasvi!$I$8)*IF(AE$8="x",1+Toimenpiteet!$C$7,1)*IF(AE$9="x",1+Toimenpiteet!$C$34,1)*(1+AE$30)*_xlfn.BINOM.INV(1,(1-(Satokasvi!$H$15*(1+AE$43))),Y78))</f>
        <v>2799.9315349579642</v>
      </c>
      <c r="BA78" s="35">
        <f ca="1">IF(AF$11="x",0,_xlfn.NORM.INV(Z78,Satokasvi!$H$8,Satokasvi!$I$8)*IF(AF$8="x",1+Toimenpiteet!$C$7,1)*IF(AF$9="x",1+Toimenpiteet!$C$34,1)*(1+AF$30)*_xlfn.BINOM.INV(1,(1-(Satokasvi!$H$15*(1+AF$43))),Z78))</f>
        <v>0</v>
      </c>
      <c r="BD78" s="35">
        <f ca="1">IF(H$11="x",0,_xlfn.NORM.INV(B78,Satokasvi!$H$8,Satokasvi!$I$8)*IF(COUNTIF($H$12:H$12,"x")&gt;0,(1+$C$6),1)*IF(COUNTIF($H$13:H$13,"x")&gt;0,(1+$C$30),1)*IF(H$8="x",(1+Toimenpiteet!$C$7),1)*IF(H$9="x",(1+Toimenpiteet!$C$34),1)*(1+H$30)*_xlfn.BINOM.INV(1,(1-(Satokasvi!$H$15*(1+H$44))),B78))</f>
        <v>0</v>
      </c>
      <c r="BE78" s="35">
        <f ca="1">IF(I$11="x",0,_xlfn.NORM.INV(C78,Satokasvi!$H$8,Satokasvi!$I$8)*IF(COUNTIF($H$12:I$12,"x")&gt;0,(1+$C$6),1)*IF(COUNTIF($H$13:I$13,"x")&gt;0,(1+$C$30),1)*IF(I$8="x",(1+Toimenpiteet!$C$7),1)*IF(I$9="x",(1+Toimenpiteet!$C$34),1)*(1+I$30)*_xlfn.BINOM.INV(1,(1-(Satokasvi!$H$15*(1+I$44))),C78))</f>
        <v>3256.5062398835871</v>
      </c>
      <c r="BF78" s="35">
        <f ca="1">IF(J$11="x",0,_xlfn.NORM.INV(D78,Satokasvi!$H$8,Satokasvi!$I$8)*IF(COUNTIF($H$12:J$12,"x")&gt;0,(1+$C$6),1)*IF(COUNTIF($H$13:J$13,"x")&gt;0,(1+$C$30),1)*IF(J$8="x",(1+Toimenpiteet!$C$7),1)*IF(J$9="x",(1+Toimenpiteet!$C$34),1)*(1+J$30)*_xlfn.BINOM.INV(1,(1-(Satokasvi!$H$15*(1+J$44))),D78))</f>
        <v>2922.8226743634186</v>
      </c>
      <c r="BG78" s="35">
        <f ca="1">IF(K$11="x",0,_xlfn.NORM.INV(E78,Satokasvi!$H$8,Satokasvi!$I$8)*IF(COUNTIF($H$12:K$12,"x")&gt;0,(1+$C$6),1)*IF(COUNTIF($H$13:K$13,"x")&gt;0,(1+$C$30),1)*IF(K$8="x",(1+Toimenpiteet!$C$7),1)*IF(K$9="x",(1+Toimenpiteet!$C$34),1)*(1+K$30)*_xlfn.BINOM.INV(1,(1-(Satokasvi!$H$15*(1+K$44))),E78))</f>
        <v>2938.5569494886522</v>
      </c>
      <c r="BH78" s="35">
        <f ca="1">IF(L$11="x",0,_xlfn.NORM.INV(F78,Satokasvi!$H$8,Satokasvi!$I$8)*IF(COUNTIF($H$12:L$12,"x")&gt;0,(1+$C$6),1)*IF(COUNTIF($H$13:L$13,"x")&gt;0,(1+$C$30),1)*IF(L$8="x",(1+Toimenpiteet!$C$7),1)*IF(L$9="x",(1+Toimenpiteet!$C$34),1)*(1+L$30)*_xlfn.BINOM.INV(1,(1-(Satokasvi!$H$15*(1+L$44))),F78))</f>
        <v>2673.8923324165939</v>
      </c>
      <c r="BI78" s="35">
        <f ca="1">IF(M$11="x",0,_xlfn.NORM.INV(G78,Satokasvi!$H$8,Satokasvi!$I$8)*IF(COUNTIF($H$12:M$12,"x")&gt;0,(1+$C$6),1)*IF(COUNTIF($H$13:M$13,"x")&gt;0,(1+$C$30),1)*IF(M$8="x",(1+Toimenpiteet!$C$7),1)*IF(M$9="x",(1+Toimenpiteet!$C$34),1)*(1+M$30)*_xlfn.BINOM.INV(1,(1-(Satokasvi!$H$15*(1+M$44))),G78))</f>
        <v>2590.8086154956113</v>
      </c>
      <c r="BJ78" s="35">
        <f ca="1">IF(N$11="x",0,_xlfn.NORM.INV(H78,Satokasvi!$H$8,Satokasvi!$I$8)*IF(COUNTIF($H$12:N$12,"x")&gt;0,(1+$C$6),1)*IF(COUNTIF($H$13:N$13,"x")&gt;0,(1+$C$30),1)*IF(N$8="x",(1+Toimenpiteet!$C$7),1)*IF(N$9="x",(1+Toimenpiteet!$C$34),1)*(1+N$30)*_xlfn.BINOM.INV(1,(1-(Satokasvi!$H$15*(1+N$44))),H78))</f>
        <v>3106.0341329743801</v>
      </c>
      <c r="BK78" s="35">
        <f ca="1">IF(O$11="x",0,_xlfn.NORM.INV(I78,Satokasvi!$H$8,Satokasvi!$I$8)*IF(COUNTIF($H$12:O$12,"x")&gt;0,(1+$C$6),1)*IF(COUNTIF($H$13:O$13,"x")&gt;0,(1+$C$30),1)*IF(O$8="x",(1+Toimenpiteet!$C$7),1)*IF(O$9="x",(1+Toimenpiteet!$C$34),1)*(1+O$30)*_xlfn.BINOM.INV(1,(1-(Satokasvi!$H$15*(1+O$44))),I78))</f>
        <v>2800.4909400364686</v>
      </c>
      <c r="BL78" s="35">
        <f ca="1">IF(P$11="x",0,_xlfn.NORM.INV(J78,Satokasvi!$H$8,Satokasvi!$I$8)*IF(COUNTIF($H$12:P$12,"x")&gt;0,(1+$C$6),1)*IF(COUNTIF($H$13:P$13,"x")&gt;0,(1+$C$30),1)*IF(P$8="x",(1+Toimenpiteet!$C$7),1)*IF(P$9="x",(1+Toimenpiteet!$C$34),1)*(1+P$30)*_xlfn.BINOM.INV(1,(1-(Satokasvi!$H$15*(1+P$44))),J78))</f>
        <v>2709.1356236071024</v>
      </c>
      <c r="BM78" s="35">
        <f ca="1">IF(Q$11="x",0,_xlfn.NORM.INV(K78,Satokasvi!$H$8,Satokasvi!$I$8)*IF(COUNTIF($H$12:Q$12,"x")&gt;0,(1+$C$6),1)*IF(COUNTIF($H$13:Q$13,"x")&gt;0,(1+$C$30),1)*IF(Q$8="x",(1+Toimenpiteet!$C$7),1)*IF(Q$9="x",(1+Toimenpiteet!$C$34),1)*(1+Q$30)*_xlfn.BINOM.INV(1,(1-(Satokasvi!$H$15*(1+Q$44))),K78))</f>
        <v>2744.7967288254376</v>
      </c>
      <c r="BN78" s="35">
        <f ca="1">IF(R$11="x",0,_xlfn.NORM.INV(L78,Satokasvi!$H$8,Satokasvi!$I$8)*IF(COUNTIF($H$12:R$12,"x")&gt;0,(1+$C$6),1)*IF(COUNTIF($H$13:R$13,"x")&gt;0,(1+$C$30),1)*IF(R$8="x",(1+Toimenpiteet!$C$7),1)*IF(R$9="x",(1+Toimenpiteet!$C$34),1)*(1+R$30)*_xlfn.BINOM.INV(1,(1-(Satokasvi!$H$15*(1+R$44))),L78))</f>
        <v>3804.7526370599116</v>
      </c>
      <c r="BO78" s="35">
        <f ca="1">IF(S$11="x",0,_xlfn.NORM.INV(M78,Satokasvi!$H$8,Satokasvi!$I$8)*IF(COUNTIF($H$12:S$12,"x")&gt;0,(1+$C$6),1)*IF(COUNTIF($H$13:S$13,"x")&gt;0,(1+$C$30),1)*IF(S$8="x",(1+Toimenpiteet!$C$7),1)*IF(S$9="x",(1+Toimenpiteet!$C$34),1)*(1+S$30)*_xlfn.BINOM.INV(1,(1-(Satokasvi!$H$15*(1+S$44))),M78))</f>
        <v>3223.5091476705284</v>
      </c>
      <c r="BP78" s="35">
        <f ca="1">IF(T$11="x",0,_xlfn.NORM.INV(N78,Satokasvi!$H$8,Satokasvi!$I$8)*IF(COUNTIF($H$12:T$12,"x")&gt;0,(1+$C$6),1)*IF(COUNTIF($H$13:T$13,"x")&gt;0,(1+$C$30),1)*IF(T$8="x",(1+Toimenpiteet!$C$7),1)*IF(T$9="x",(1+Toimenpiteet!$C$34),1)*(1+T$30)*_xlfn.BINOM.INV(1,(1-(Satokasvi!$H$15*(1+T$44))),N78))</f>
        <v>3287.9548523832609</v>
      </c>
      <c r="BQ78" s="35">
        <f ca="1">IF(U$11="x",0,_xlfn.NORM.INV(O78,Satokasvi!$H$8,Satokasvi!$I$8)*IF(COUNTIF($H$12:U$12,"x")&gt;0,(1+$C$6),1)*IF(COUNTIF($H$13:U$13,"x")&gt;0,(1+$C$30),1)*IF(U$8="x",(1+Toimenpiteet!$C$7),1)*IF(U$9="x",(1+Toimenpiteet!$C$34),1)*(1+U$30)*_xlfn.BINOM.INV(1,(1-(Satokasvi!$H$15*(1+U$44))),O78))</f>
        <v>0</v>
      </c>
      <c r="BR78" s="35">
        <f ca="1">IF(V$11="x",0,_xlfn.NORM.INV(P78,Satokasvi!$H$8,Satokasvi!$I$8)*IF(COUNTIF($H$12:V$12,"x")&gt;0,(1+$C$6),1)*IF(COUNTIF($H$13:V$13,"x")&gt;0,(1+$C$30),1)*IF(V$8="x",(1+Toimenpiteet!$C$7),1)*IF(V$9="x",(1+Toimenpiteet!$C$34),1)*(1+V$30)*_xlfn.BINOM.INV(1,(1-(Satokasvi!$H$15*(1+V$44))),P78))</f>
        <v>3142.0154304412067</v>
      </c>
      <c r="BS78" s="35">
        <f ca="1">IF(W$11="x",0,_xlfn.NORM.INV(Q78,Satokasvi!$H$8,Satokasvi!$I$8)*IF(COUNTIF($H$12:W$12,"x")&gt;0,(1+$C$6),1)*IF(COUNTIF($H$13:W$13,"x")&gt;0,(1+$C$30),1)*IF(W$8="x",(1+Toimenpiteet!$C$7),1)*IF(W$9="x",(1+Toimenpiteet!$C$34),1)*(1+W$30)*_xlfn.BINOM.INV(1,(1-(Satokasvi!$H$15*(1+W$44))),Q78))</f>
        <v>2744.5055177318932</v>
      </c>
      <c r="BT78" s="35">
        <f ca="1">IF(X$11="x",0,_xlfn.NORM.INV(R78,Satokasvi!$H$8,Satokasvi!$I$8)*IF(COUNTIF($H$12:X$12,"x")&gt;0,(1+$C$6),1)*IF(COUNTIF($H$13:X$13,"x")&gt;0,(1+$C$30),1)*IF(X$8="x",(1+Toimenpiteet!$C$7),1)*IF(X$9="x",(1+Toimenpiteet!$C$34),1)*(1+X$30)*_xlfn.BINOM.INV(1,(1-(Satokasvi!$H$15*(1+X$44))),R78))</f>
        <v>3061.2364379749433</v>
      </c>
      <c r="BU78" s="35">
        <f ca="1">IF(Y$11="x",0,_xlfn.NORM.INV(S78,Satokasvi!$H$8,Satokasvi!$I$8)*IF(COUNTIF($H$12:Y$12,"x")&gt;0,(1+$C$6),1)*IF(COUNTIF($H$13:Y$13,"x")&gt;0,(1+$C$30),1)*IF(Y$8="x",(1+Toimenpiteet!$C$7),1)*IF(Y$9="x",(1+Toimenpiteet!$C$34),1)*(1+Y$30)*_xlfn.BINOM.INV(1,(1-(Satokasvi!$H$15*(1+Y$44))),S78))</f>
        <v>3254.5350005604091</v>
      </c>
      <c r="BV78" s="35">
        <f ca="1">IF(Z$11="x",0,_xlfn.NORM.INV(T78,Satokasvi!$H$8,Satokasvi!$I$8)*IF(COUNTIF($H$12:Z$12,"x")&gt;0,(1+$C$6),1)*IF(COUNTIF($H$13:Z$13,"x")&gt;0,(1+$C$30),1)*IF(Z$8="x",(1+Toimenpiteet!$C$7),1)*IF(Z$9="x",(1+Toimenpiteet!$C$34),1)*(1+Z$30)*_xlfn.BINOM.INV(1,(1-(Satokasvi!$H$15*(1+Z$44))),T78))</f>
        <v>3024.5142122652683</v>
      </c>
      <c r="BW78" s="35">
        <f ca="1">IF(AA$11="x",0,_xlfn.NORM.INV(U78,Satokasvi!$H$8,Satokasvi!$I$8)*IF(COUNTIF($H$12:AA$12,"x")&gt;0,(1+$C$6),1)*IF(COUNTIF($H$13:AA$13,"x")&gt;0,(1+$C$30),1)*IF(AA$8="x",(1+Toimenpiteet!$C$7),1)*IF(AA$9="x",(1+Toimenpiteet!$C$34),1)*(1+AA$30)*_xlfn.BINOM.INV(1,(1-(Satokasvi!$H$15*(1+AA$44))),U78))</f>
        <v>2588.7393211648123</v>
      </c>
      <c r="BX78" s="35">
        <f ca="1">IF(AB$11="x",0,_xlfn.NORM.INV(V78,Satokasvi!$H$8,Satokasvi!$I$8)*IF(COUNTIF($H$12:AB$12,"x")&gt;0,(1+$C$6),1)*IF(COUNTIF($H$13:AB$13,"x")&gt;0,(1+$C$30),1)*IF(AB$8="x",(1+Toimenpiteet!$C$7),1)*IF(AB$9="x",(1+Toimenpiteet!$C$34),1)*(1+AB$30)*_xlfn.BINOM.INV(1,(1-(Satokasvi!$H$15*(1+AB$44))),V78))</f>
        <v>2924.4493769831356</v>
      </c>
      <c r="BY78" s="35">
        <f ca="1">IF(AC$11="x",0,_xlfn.NORM.INV(W78,Satokasvi!$H$8,Satokasvi!$I$8)*IF(COUNTIF($H$12:AC$12,"x")&gt;0,(1+$C$6),1)*IF(COUNTIF($H$13:AC$13,"x")&gt;0,(1+$C$30),1)*IF(AC$8="x",(1+Toimenpiteet!$C$7),1)*IF(AC$9="x",(1+Toimenpiteet!$C$34),1)*(1+AC$30)*_xlfn.BINOM.INV(1,(1-(Satokasvi!$H$15*(1+AC$44))),W78))</f>
        <v>0</v>
      </c>
      <c r="BZ78" s="35">
        <f ca="1">IF(AD$11="x",0,_xlfn.NORM.INV(X78,Satokasvi!$H$8,Satokasvi!$I$8)*IF(COUNTIF($H$12:AD$12,"x")&gt;0,(1+$C$6),1)*IF(COUNTIF($H$13:AD$13,"x")&gt;0,(1+$C$30),1)*IF(AD$8="x",(1+Toimenpiteet!$C$7),1)*IF(AD$9="x",(1+Toimenpiteet!$C$34),1)*(1+AD$30)*_xlfn.BINOM.INV(1,(1-(Satokasvi!$H$15*(1+AD$44))),X78))</f>
        <v>3062.991558592335</v>
      </c>
      <c r="CA78" s="35">
        <f ca="1">IF(AE$11="x",0,_xlfn.NORM.INV(Y78,Satokasvi!$H$8,Satokasvi!$I$8)*IF(COUNTIF($H$12:AE$12,"x")&gt;0,(1+$C$6),1)*IF(COUNTIF($H$13:AE$13,"x")&gt;0,(1+$C$30),1)*IF(AE$8="x",(1+Toimenpiteet!$C$7),1)*IF(AE$9="x",(1+Toimenpiteet!$C$34),1)*(1+AE$30)*_xlfn.BINOM.INV(1,(1-(Satokasvi!$H$15*(1+AE$44))),Y78))</f>
        <v>3359.917841949557</v>
      </c>
      <c r="CB78" s="35">
        <f ca="1">IF(AF$11="x",0,_xlfn.NORM.INV(Z78,Satokasvi!$H$8,Satokasvi!$I$8)*IF(COUNTIF($H$12:AF$12,"x")&gt;0,(1+$C$6),1)*IF(COUNTIF($H$13:AF$13,"x")&gt;0,(1+$C$30),1)*IF(AF$8="x",(1+Toimenpiteet!$C$7),1)*IF(AF$9="x",(1+Toimenpiteet!$C$34),1)*(1+AF$30)*_xlfn.BINOM.INV(1,(1-(Satokasvi!$H$15*(1+AF$44))),Z78))</f>
        <v>2772.0289615219249</v>
      </c>
      <c r="CD78" s="37">
        <f ca="1">_xlfn.NORM.INV(RAND(),Satokasvi!$H$13,Satokasvi!$I$13)</f>
        <v>179.14972714787183</v>
      </c>
      <c r="CE78" s="37">
        <f ca="1">_xlfn.NORM.INV(RAND(),Satokasvi!$H$13,Satokasvi!$I$13)</f>
        <v>232.89850076099182</v>
      </c>
      <c r="CF78" s="37">
        <f ca="1">_xlfn.NORM.INV(RAND(),Satokasvi!$H$13,Satokasvi!$I$13)</f>
        <v>180.7422213845328</v>
      </c>
      <c r="CG78" s="37">
        <f ca="1">_xlfn.NORM.INV(RAND(),Satokasvi!$H$13,Satokasvi!$I$13)</f>
        <v>216.94149291513122</v>
      </c>
      <c r="CH78" s="37">
        <f ca="1">_xlfn.NORM.INV(RAND(),Satokasvi!$H$13,Satokasvi!$I$13)</f>
        <v>253.36413785920632</v>
      </c>
      <c r="CI78" s="37">
        <f ca="1">_xlfn.NORM.INV(RAND(),Satokasvi!$H$13,Satokasvi!$I$13)</f>
        <v>214.47686204547472</v>
      </c>
      <c r="CJ78" s="37">
        <f ca="1">_xlfn.NORM.INV(RAND(),Satokasvi!$H$13,Satokasvi!$I$13)</f>
        <v>221.01540478515167</v>
      </c>
      <c r="CK78" s="37">
        <f ca="1">_xlfn.NORM.INV(RAND(),Satokasvi!$H$13,Satokasvi!$I$13)</f>
        <v>135.47064235537187</v>
      </c>
      <c r="CL78" s="37">
        <f ca="1">_xlfn.NORM.INV(RAND(),Satokasvi!$H$13,Satokasvi!$I$13)</f>
        <v>191.33197287227509</v>
      </c>
      <c r="CM78" s="37">
        <f ca="1">_xlfn.NORM.INV(RAND(),Satokasvi!$H$13,Satokasvi!$I$13)</f>
        <v>171.37738852679618</v>
      </c>
      <c r="CN78" s="37">
        <f ca="1">_xlfn.NORM.INV(RAND(),Satokasvi!$H$13,Satokasvi!$I$13)</f>
        <v>155.70468249222853</v>
      </c>
      <c r="CO78" s="37">
        <f ca="1">_xlfn.NORM.INV(RAND(),Satokasvi!$H$13,Satokasvi!$I$13)</f>
        <v>273.10180517849687</v>
      </c>
      <c r="CP78" s="37">
        <f ca="1">_xlfn.NORM.INV(RAND(),Satokasvi!$H$13,Satokasvi!$I$13)</f>
        <v>220.04553114240031</v>
      </c>
      <c r="CQ78" s="37">
        <f ca="1">_xlfn.NORM.INV(RAND(),Satokasvi!$H$13,Satokasvi!$I$13)</f>
        <v>171.01061076855547</v>
      </c>
      <c r="CR78" s="37">
        <f ca="1">_xlfn.NORM.INV(RAND(),Satokasvi!$H$13,Satokasvi!$I$13)</f>
        <v>122.02959971684217</v>
      </c>
      <c r="CS78" s="37">
        <f ca="1">_xlfn.NORM.INV(RAND(),Satokasvi!$H$13,Satokasvi!$I$13)</f>
        <v>237.82311962050736</v>
      </c>
      <c r="CT78" s="37">
        <f ca="1">_xlfn.NORM.INV(RAND(),Satokasvi!$H$13,Satokasvi!$I$13)</f>
        <v>239.78319171438562</v>
      </c>
      <c r="CU78" s="37">
        <f ca="1">_xlfn.NORM.INV(RAND(),Satokasvi!$H$13,Satokasvi!$I$13)</f>
        <v>225.63669689535359</v>
      </c>
      <c r="CV78" s="37">
        <f ca="1">_xlfn.NORM.INV(RAND(),Satokasvi!$H$13,Satokasvi!$I$13)</f>
        <v>204.13310203246536</v>
      </c>
      <c r="CW78" s="37">
        <f ca="1">_xlfn.NORM.INV(RAND(),Satokasvi!$H$13,Satokasvi!$I$13)</f>
        <v>229.8770651769978</v>
      </c>
      <c r="CX78" s="37">
        <f ca="1">_xlfn.NORM.INV(RAND(),Satokasvi!$H$13,Satokasvi!$I$13)</f>
        <v>227.52972268447763</v>
      </c>
      <c r="CY78" s="37">
        <f ca="1">_xlfn.NORM.INV(RAND(),Satokasvi!$H$13,Satokasvi!$I$13)</f>
        <v>155.61413695738386</v>
      </c>
      <c r="CZ78" s="37">
        <f ca="1">_xlfn.NORM.INV(RAND(),Satokasvi!$H$13,Satokasvi!$I$13)</f>
        <v>291.48504831748721</v>
      </c>
      <c r="DA78" s="37">
        <f ca="1">_xlfn.NORM.INV(RAND(),Satokasvi!$H$13,Satokasvi!$I$13)</f>
        <v>201.92281262268838</v>
      </c>
      <c r="DB78" s="37">
        <f ca="1">_xlfn.NORM.INV(RAND(),Satokasvi!$H$13,Satokasvi!$I$13)</f>
        <v>201.14870708639086</v>
      </c>
      <c r="DD78" s="37">
        <f ca="1">IF(H$11="x",Toimenpiteet!$E$115,AC78*CD78/1000+(Satokasvi!$E$28-Satokasvi!$E$7)+IF(H$8="x",Toimenpiteet!$E$29,0)+IF(H$9="x",Toimenpiteet!$E$60,0)+IF(H$10="x",Toimenpiteet!$E$88,0))/(1+$H$15)^DD$59</f>
        <v>-257.28155339805824</v>
      </c>
      <c r="DE78" s="37">
        <f ca="1">IF(I$11="x",Toimenpiteet!$E$115,AD78*CE78/1000+(Satokasvi!$E$28-Satokasvi!$E$7)+IF(I$8="x",Toimenpiteet!$E$29,0)+IF(I$9="x",Toimenpiteet!$E$60,0)+IF(I$10="x",Toimenpiteet!$E$88,0))/(1+$H$15)^DE$59</f>
        <v>345.96052171717594</v>
      </c>
      <c r="DF78" s="37">
        <f ca="1">IF(J$11="x",Toimenpiteet!$E$115,AE78*CF78/1000+(Satokasvi!$E$28-Satokasvi!$E$7)+IF(J$8="x",Toimenpiteet!$E$29,0)+IF(J$9="x",Toimenpiteet!$E$60,0)+IF(J$10="x",Toimenpiteet!$E$88,0))/(1+$H$15)^DF$59</f>
        <v>160.36138858525905</v>
      </c>
      <c r="DG78" s="37">
        <f ca="1">IF(K$11="x",Toimenpiteet!$E$115,AF78*CG78/1000+(Satokasvi!$E$28-Satokasvi!$E$7)+IF(K$8="x",Toimenpiteet!$E$29,0)+IF(K$9="x",Toimenpiteet!$E$60,0)+IF(K$10="x",Toimenpiteet!$E$88,0))/(1+$H$15)^DG$59</f>
        <v>236.55592386270914</v>
      </c>
      <c r="DH78" s="37">
        <f ca="1">IF(L$11="x",Toimenpiteet!$E$115,AG78*CH78/1000+(Satokasvi!$E$28-Satokasvi!$E$7)+IF(L$8="x",Toimenpiteet!$E$29,0)+IF(L$9="x",Toimenpiteet!$E$60,0)+IF(L$10="x",Toimenpiteet!$E$88,0))/(1+$H$15)^DH$59</f>
        <v>-228.59132786180348</v>
      </c>
      <c r="DI78" s="37">
        <f ca="1">IF(M$11="x",Toimenpiteet!$E$115,AH78*CI78/1000+(Satokasvi!$E$28-Satokasvi!$E$7)+IF(M$8="x",Toimenpiteet!$E$29,0)+IF(M$9="x",Toimenpiteet!$E$60,0)+IF(M$10="x",Toimenpiteet!$E$88,0))/(1+$H$15)^DI$59</f>
        <v>-221.93332802116842</v>
      </c>
      <c r="DJ78" s="37">
        <f ca="1">IF(N$11="x",Toimenpiteet!$E$115,AI78*CJ78/1000+(Satokasvi!$E$28-Satokasvi!$E$7)+IF(N$8="x",Toimenpiteet!$E$29,0)+IF(N$9="x",Toimenpiteet!$E$60,0)+IF(N$10="x",Toimenpiteet!$E$88,0))/(1+$H$15)^DJ$59</f>
        <v>249.6742427108812</v>
      </c>
      <c r="DK78" s="37">
        <f ca="1">IF(O$11="x",Toimenpiteet!$E$115,AJ78*CK78/1000+(Satokasvi!$E$28-Satokasvi!$E$7)+IF(O$8="x",Toimenpiteet!$E$29,0)+IF(O$9="x",Toimenpiteet!$E$60,0)+IF(O$10="x",Toimenpiteet!$E$88,0))/(1+$H$15)^DK$59</f>
        <v>40.381115365136203</v>
      </c>
      <c r="DL78" s="37">
        <f ca="1">IF(P$11="x",Toimenpiteet!$E$115,AK78*CL78/1000+(Satokasvi!$E$28-Satokasvi!$E$7)+IF(P$8="x",Toimenpiteet!$E$29,0)+IF(P$9="x",Toimenpiteet!$E$60,0)+IF(P$10="x",Toimenpiteet!$E$88,0))/(1+$H$15)^DL$59</f>
        <v>-203.10043407106113</v>
      </c>
      <c r="DM78" s="37">
        <f ca="1">IF(Q$11="x",Toimenpiteet!$E$115,AL78*CM78/1000+(Satokasvi!$E$28-Satokasvi!$E$7)+IF(Q$8="x",Toimenpiteet!$E$29,0)+IF(Q$9="x",Toimenpiteet!$E$60,0)+IF(Q$10="x",Toimenpiteet!$E$88,0))/(1+$H$15)^DM$59</f>
        <v>-197.18488744763218</v>
      </c>
      <c r="DN78" s="37">
        <f ca="1">IF(R$11="x",Toimenpiteet!$E$115,AM78*CN78/1000+(Satokasvi!$E$28-Satokasvi!$E$7)+IF(R$8="x",Toimenpiteet!$E$29,0)+IF(R$9="x",Toimenpiteet!$E$60,0)+IF(R$10="x",Toimenpiteet!$E$88,0))/(1+$H$15)^DN$59</f>
        <v>165.20438195610262</v>
      </c>
      <c r="DO78" s="37">
        <f ca="1">IF(S$11="x",Toimenpiteet!$E$115,AN78*CO78/1000+(Satokasvi!$E$28-Satokasvi!$E$7)+IF(S$8="x",Toimenpiteet!$E$29,0)+IF(S$9="x",Toimenpiteet!$E$60,0)+IF(S$10="x",Toimenpiteet!$E$88,0))/(1+$H$15)^DO$59</f>
        <v>328.68190617043325</v>
      </c>
      <c r="DP78" s="37">
        <f ca="1">IF(T$11="x",Toimenpiteet!$E$115,AO78*CP78/1000+(Satokasvi!$E$28-Satokasvi!$E$7)+IF(T$8="x",Toimenpiteet!$E$29,0)+IF(T$9="x",Toimenpiteet!$E$60,0)+IF(T$10="x",Toimenpiteet!$E$88,0))/(1+$H$15)^DP$59</f>
        <v>230.10467751528031</v>
      </c>
      <c r="DQ78" s="37">
        <f ca="1">IF(U$11="x",Toimenpiteet!$E$115,AP78*CQ78/1000+(Satokasvi!$E$28-Satokasvi!$E$7)+IF(U$8="x",Toimenpiteet!$E$29,0)+IF(U$9="x",Toimenpiteet!$E$60,0)+IF(U$10="x",Toimenpiteet!$E$88,0))/(1+$H$15)^DQ$59</f>
        <v>-175.19621854193412</v>
      </c>
      <c r="DR78" s="37">
        <f ca="1">IF(V$11="x",Toimenpiteet!$E$115,AQ78*CR78/1000+(Satokasvi!$E$28-Satokasvi!$E$7)+IF(V$8="x",Toimenpiteet!$E$29,0)+IF(V$9="x",Toimenpiteet!$E$60,0)+IF(V$10="x",Toimenpiteet!$E$88,0))/(1+$H$15)^DR$59</f>
        <v>34.991577585757838</v>
      </c>
      <c r="DS78" s="37">
        <f ca="1">IF(W$11="x",Toimenpiteet!$E$115,AR78*CS78/1000+(Satokasvi!$E$28-Satokasvi!$E$7)+IF(W$8="x",Toimenpiteet!$E$29,0)+IF(W$9="x",Toimenpiteet!$E$60,0)+IF(W$10="x",Toimenpiteet!$E$88,0))/(1+$H$15)^DS$59</f>
        <v>-165.13923889333032</v>
      </c>
      <c r="DT78" s="37">
        <f ca="1">IF(X$11="x",Toimenpiteet!$E$115,AS78*CT78/1000+(Satokasvi!$E$28-Satokasvi!$E$7)+IF(X$8="x",Toimenpiteet!$E$29,0)+IF(X$9="x",Toimenpiteet!$E$60,0)+IF(X$10="x",Toimenpiteet!$E$88,0))/(1+$H$15)^DT$59</f>
        <v>209.75569453942626</v>
      </c>
      <c r="DU78" s="37">
        <f ca="1">IF(Y$11="x",Toimenpiteet!$E$115,AT78*CU78/1000+(Satokasvi!$E$28-Satokasvi!$E$7)+IF(Y$8="x",Toimenpiteet!$E$29,0)+IF(Y$9="x",Toimenpiteet!$E$60,0)+IF(Y$10="x",Toimenpiteet!$E$88,0))/(1+$H$15)^DU$59</f>
        <v>203.79779629119994</v>
      </c>
      <c r="DV78" s="37">
        <f ca="1">IF(Z$11="x",Toimenpiteet!$E$115,AU78*CV78/1000+(Satokasvi!$E$28-Satokasvi!$E$7)+IF(Z$8="x",Toimenpiteet!$E$29,0)+IF(Z$9="x",Toimenpiteet!$E$60,0)+IF(Z$10="x",Toimenpiteet!$E$88,0))/(1+$H$15)^DV$59</f>
        <v>142.28801195448125</v>
      </c>
      <c r="DW78" s="37">
        <f ca="1">IF(AA$11="x",Toimenpiteet!$E$115,AV78*CW78/1000+(Satokasvi!$E$28-Satokasvi!$E$7)+IF(AA$8="x",Toimenpiteet!$E$29,0)+IF(AA$9="x",Toimenpiteet!$E$60,0)+IF(AA$10="x",Toimenpiteet!$E$88,0))/(1+$H$15)^DW$59</f>
        <v>-146.72407485937876</v>
      </c>
      <c r="DX78" s="37">
        <f ca="1">IF(AB$11="x",Toimenpiteet!$E$115,AW78*CX78/1000+(Satokasvi!$E$28-Satokasvi!$E$7)+IF(AB$8="x",Toimenpiteet!$E$29,0)+IF(AB$9="x",Toimenpiteet!$E$60,0)+IF(AB$10="x",Toimenpiteet!$E$88,0))/(1+$H$15)^DX$59</f>
        <v>155.62013718725561</v>
      </c>
      <c r="DY78" s="37">
        <f ca="1">IF(AC$11="x",Toimenpiteet!$E$115,AX78*CY78/1000+(Satokasvi!$E$28-Satokasvi!$E$7)+IF(AC$8="x",Toimenpiteet!$E$29,0)+IF(AC$9="x",Toimenpiteet!$E$60,0)+IF(AC$10="x",Toimenpiteet!$E$88,0))/(1+$H$15)^DY$59</f>
        <v>-138.30151273388518</v>
      </c>
      <c r="DZ78" s="37">
        <f ca="1">IF(AD$11="x",Toimenpiteet!$E$115,AY78*CZ78/1000+(Satokasvi!$E$28-Satokasvi!$E$7)+IF(AD$8="x",Toimenpiteet!$E$29,0)+IF(AD$9="x",Toimenpiteet!$E$60,0)+IF(AD$10="x",Toimenpiteet!$E$88,0))/(1+$H$15)^DZ$59</f>
        <v>242.71220576163716</v>
      </c>
      <c r="EA78" s="37">
        <f ca="1">IF(AE$11="x",Toimenpiteet!$E$115,AZ78*DA78/1000+(Satokasvi!$E$28-Satokasvi!$E$7)+IF(AE$8="x",Toimenpiteet!$E$29,0)+IF(AE$9="x",Toimenpiteet!$E$60,0)+IF(AE$10="x",Toimenpiteet!$E$88,0))/(1+$H$15)^EA$59</f>
        <v>147.7621613202588</v>
      </c>
      <c r="EB78" s="37">
        <f ca="1">IF(AF$11="x",Toimenpiteet!$E$115,BA78*DB78/1000+(Satokasvi!$E$28-Satokasvi!$E$7)+IF(AF$8="x",Toimenpiteet!$E$29,0)+IF(AF$9="x",Toimenpiteet!$E$60,0)+IF(AF$10="x",Toimenpiteet!$E$88,0))/(1+$H$15)^EB$59</f>
        <v>-126.56547585433981</v>
      </c>
      <c r="ED78" s="37">
        <f ca="1">IF(H$11="x",Toimenpiteet!$E$115,BD78*CD78/1000+(Satokasvi!$E$28-Satokasvi!$E$7)+IF(H$8="x",Toimenpiteet!$E$29,0)+IF(H$9="x",Toimenpiteet!$E$60,0)+IF(H$10="x",Toimenpiteet!$E$88,0))/(1+$H$15)^ED$59</f>
        <v>-257.28155339805824</v>
      </c>
      <c r="EE78" s="37">
        <f ca="1">IF(I$11="x",Toimenpiteet!$E$115,BE78*CE78/1000+(Satokasvi!$E$28-Satokasvi!$E$7)+IF(I$8="x",Toimenpiteet!$E$29,0)+IF(I$9="x",Toimenpiteet!$E$60,0)+IF(I$10="x",Toimenpiteet!$E$88,0))/(1+$H$15)^EE$59</f>
        <v>465.11020924469994</v>
      </c>
      <c r="EF78" s="37">
        <f ca="1">IF(J$11="x",Toimenpiteet!$E$115,BF78*CF78/1000+(Satokasvi!$E$28-Satokasvi!$E$7)+IF(J$8="x",Toimenpiteet!$E$29,0)+IF(J$9="x",Toimenpiteet!$E$60,0)+IF(J$10="x",Toimenpiteet!$E$88,0))/(1+$H$15)^EF$59</f>
        <v>240.93617424802838</v>
      </c>
      <c r="EG78" s="37">
        <f ca="1">IF(K$11="x",Toimenpiteet!$E$115,BG78*CG78/1000+(Satokasvi!$E$28-Satokasvi!$E$7)+IF(K$8="x",Toimenpiteet!$E$29,0)+IF(K$9="x",Toimenpiteet!$E$60,0)+IF(K$10="x",Toimenpiteet!$E$88,0))/(1+$H$15)^EG$59</f>
        <v>330.95692217478251</v>
      </c>
      <c r="EH78" s="37">
        <f ca="1">IF(L$11="x",Toimenpiteet!$E$115,BH78*CH78/1000+(Satokasvi!$E$28-Satokasvi!$E$7)+IF(L$8="x",Toimenpiteet!$E$29,0)+IF(L$9="x",Toimenpiteet!$E$60,0)+IF(L$10="x",Toimenpiteet!$E$88,0))/(1+$H$15)^EH$59</f>
        <v>355.79888714420866</v>
      </c>
      <c r="EI78" s="37">
        <f ca="1">IF(M$11="x",Toimenpiteet!$E$115,BI78*CI78/1000+(Satokasvi!$E$28-Satokasvi!$E$7)+IF(M$8="x",Toimenpiteet!$E$29,0)+IF(M$9="x",Toimenpiteet!$E$60,0)+IF(M$10="x",Toimenpiteet!$E$88,0))/(1+$H$15)^EI$59</f>
        <v>243.43029434877027</v>
      </c>
      <c r="EJ78" s="37">
        <f ca="1">IF(N$11="x",Toimenpiteet!$E$115,BJ78*CJ78/1000+(Satokasvi!$E$28-Satokasvi!$E$7)+IF(N$8="x",Toimenpiteet!$E$29,0)+IF(N$9="x",Toimenpiteet!$E$60,0)+IF(N$10="x",Toimenpiteet!$E$88,0))/(1+$H$15)^EJ$59</f>
        <v>342.70294135425513</v>
      </c>
      <c r="EK78" s="37">
        <f ca="1">IF(O$11="x",Toimenpiteet!$E$115,BK78*CK78/1000+(Satokasvi!$E$28-Satokasvi!$E$7)+IF(O$8="x",Toimenpiteet!$E$29,0)+IF(O$9="x",Toimenpiteet!$E$60,0)+IF(O$10="x",Toimenpiteet!$E$88,0))/(1+$H$15)^EK$59</f>
        <v>90.296027856802084</v>
      </c>
      <c r="EL78" s="37">
        <f ca="1">IF(P$11="x",Toimenpiteet!$E$115,BL78*CL78/1000+(Satokasvi!$E$28-Satokasvi!$E$7)+IF(P$8="x",Toimenpiteet!$E$29,0)+IF(P$9="x",Toimenpiteet!$E$60,0)+IF(P$10="x",Toimenpiteet!$E$88,0))/(1+$H$15)^EL$59</f>
        <v>194.16728269950659</v>
      </c>
      <c r="EM78" s="37">
        <f ca="1">IF(Q$11="x",Toimenpiteet!$E$115,BM78*CM78/1000+(Satokasvi!$E$28-Satokasvi!$E$7)+IF(Q$8="x",Toimenpiteet!$E$29,0)+IF(Q$9="x",Toimenpiteet!$E$60,0)+IF(Q$10="x",Toimenpiteet!$E$88,0))/(1+$H$15)^EM$59</f>
        <v>152.83398474779864</v>
      </c>
      <c r="EN78" s="37">
        <f ca="1">IF(R$11="x",Toimenpiteet!$E$115,BN78*CN78/1000+(Satokasvi!$E$28-Satokasvi!$E$7)+IF(R$8="x",Toimenpiteet!$E$29,0)+IF(R$9="x",Toimenpiteet!$E$60,0)+IF(R$10="x",Toimenpiteet!$E$88,0))/(1+$H$15)^EN$59</f>
        <v>236.53358600705747</v>
      </c>
      <c r="EO78" s="37">
        <f ca="1">IF(S$11="x",Toimenpiteet!$E$115,BO78*CO78/1000+(Satokasvi!$E$28-Satokasvi!$E$7)+IF(S$8="x",Toimenpiteet!$E$29,0)+IF(S$9="x",Toimenpiteet!$E$60,0)+IF(S$10="x",Toimenpiteet!$E$88,0))/(1+$H$15)^EO$59</f>
        <v>431.59142105474746</v>
      </c>
      <c r="EP78" s="37">
        <f ca="1">IF(T$11="x",Toimenpiteet!$E$115,BP78*CP78/1000+(Satokasvi!$E$28-Satokasvi!$E$7)+IF(T$8="x",Toimenpiteet!$E$29,0)+IF(T$9="x",Toimenpiteet!$E$60,0)+IF(T$10="x",Toimenpiteet!$E$88,0))/(1+$H$15)^EP$59</f>
        <v>312.21603403797479</v>
      </c>
      <c r="EQ78" s="37">
        <f ca="1">IF(U$11="x",Toimenpiteet!$E$115,BQ78*CQ78/1000+(Satokasvi!$E$28-Satokasvi!$E$7)+IF(U$8="x",Toimenpiteet!$E$29,0)+IF(U$9="x",Toimenpiteet!$E$60,0)+IF(U$10="x",Toimenpiteet!$E$88,0))/(1+$H$15)^EQ$59</f>
        <v>-175.19621854193412</v>
      </c>
      <c r="ER78" s="37">
        <f ca="1">IF(V$11="x",Toimenpiteet!$E$115,BR78*CR78/1000+(Satokasvi!$E$28-Satokasvi!$E$7)+IF(V$8="x",Toimenpiteet!$E$29,0)+IF(V$9="x",Toimenpiteet!$E$60,0)+IF(V$10="x",Toimenpiteet!$E$88,0))/(1+$H$15)^ER$59</f>
        <v>76.008576314935439</v>
      </c>
      <c r="ES78" s="37">
        <f ca="1">IF(W$11="x",Toimenpiteet!$E$115,BS78*CS78/1000+(Satokasvi!$E$28-Satokasvi!$E$7)+IF(W$8="x",Toimenpiteet!$E$29,0)+IF(W$9="x",Toimenpiteet!$E$60,0)+IF(W$10="x",Toimenpiteet!$E$88,0))/(1+$H$15)^ES$59</f>
        <v>241.6060997801149</v>
      </c>
      <c r="ET78" s="37">
        <f ca="1">IF(X$11="x",Toimenpiteet!$E$115,BT78*CT78/1000+(Satokasvi!$E$28-Satokasvi!$E$7)+IF(X$8="x",Toimenpiteet!$E$29,0)+IF(X$9="x",Toimenpiteet!$E$60,0)+IF(X$10="x",Toimenpiteet!$E$88,0))/(1+$H$15)^ET$59</f>
        <v>283.77270507708442</v>
      </c>
      <c r="EU78" s="37">
        <f ca="1">IF(Y$11="x",Toimenpiteet!$E$115,BU78*CU78/1000+(Satokasvi!$E$28-Satokasvi!$E$7)+IF(Y$8="x",Toimenpiteet!$E$29,0)+IF(Y$9="x",Toimenpiteet!$E$60,0)+IF(Y$10="x",Toimenpiteet!$E$88,0))/(1+$H$15)^EU$59</f>
        <v>275.68926975310296</v>
      </c>
      <c r="EV78" s="37">
        <f ca="1">IF(Z$11="x",Toimenpiteet!$E$115,BV78*CV78/1000+(Satokasvi!$E$28-Satokasvi!$E$7)+IF(Z$8="x",Toimenpiteet!$E$29,0)+IF(Z$9="x",Toimenpiteet!$E$60,0)+IF(Z$10="x",Toimenpiteet!$E$88,0))/(1+$H$15)^EV$59</f>
        <v>200.97077376640956</v>
      </c>
      <c r="EW78" s="37">
        <f ca="1">IF(AA$11="x",Toimenpiteet!$E$115,BW78*CW78/1000+(Satokasvi!$E$28-Satokasvi!$E$7)+IF(AA$8="x",Toimenpiteet!$E$29,0)+IF(AA$9="x",Toimenpiteet!$E$60,0)+IF(AA$10="x",Toimenpiteet!$E$88,0))/(1+$H$15)^EW$59</f>
        <v>182.76382501882827</v>
      </c>
      <c r="EX78" s="37">
        <f ca="1">IF(AB$11="x",Toimenpiteet!$E$115,BX78*CX78/1000+(Satokasvi!$E$28-Satokasvi!$E$7)+IF(AB$8="x",Toimenpiteet!$E$29,0)+IF(AB$9="x",Toimenpiteet!$E$60,0)+IF(AB$10="x",Toimenpiteet!$E$88,0))/(1+$H$15)^EX$59</f>
        <v>215.23427624788704</v>
      </c>
      <c r="EY78" s="37">
        <f ca="1">IF(AC$11="x",Toimenpiteet!$E$115,BY78*CY78/1000+(Satokasvi!$E$28-Satokasvi!$E$7)+IF(AC$8="x",Toimenpiteet!$E$29,0)+IF(AC$9="x",Toimenpiteet!$E$60,0)+IF(AC$10="x",Toimenpiteet!$E$88,0))/(1+$H$15)^EY$59</f>
        <v>-138.30151273388518</v>
      </c>
      <c r="EZ78" s="37">
        <f ca="1">IF(AD$11="x",Toimenpiteet!$E$115,BZ78*CZ78/1000+(Satokasvi!$E$28-Satokasvi!$E$7)+IF(AD$8="x",Toimenpiteet!$E$29,0)+IF(AD$9="x",Toimenpiteet!$E$60,0)+IF(AD$10="x",Toimenpiteet!$E$88,0))/(1+$H$15)^EZ$59</f>
        <v>318.10930958073834</v>
      </c>
      <c r="FA78" s="37">
        <f ca="1">IF(AE$11="x",Toimenpiteet!$E$115,CA78*DA78/1000+(Satokasvi!$E$28-Satokasvi!$E$7)+IF(AE$8="x",Toimenpiteet!$E$29,0)+IF(AE$9="x",Toimenpiteet!$E$60,0)+IF(AE$10="x",Toimenpiteet!$E$88,0))/(1+$H$15)^FA$59</f>
        <v>203.38708161030459</v>
      </c>
      <c r="FB78" s="37">
        <f ca="1">IF(AF$11="x",Toimenpiteet!$E$115,CB78*DB78/1000+(Satokasvi!$E$28-Satokasvi!$E$7)+IF(AF$8="x",Toimenpiteet!$E$29,0)+IF(AF$9="x",Toimenpiteet!$E$60,0)+IF(AF$10="x",Toimenpiteet!$E$88,0))/(1+$H$15)^FB$59</f>
        <v>139.74263338638158</v>
      </c>
      <c r="FD78" s="37">
        <f t="shared" ca="1" si="15"/>
        <v>-257.28155339805824</v>
      </c>
      <c r="FE78" s="37">
        <f t="shared" ca="1" si="18"/>
        <v>88.678968319117701</v>
      </c>
      <c r="FF78" s="37">
        <f t="shared" ca="1" si="18"/>
        <v>249.04035690437675</v>
      </c>
      <c r="FG78" s="37">
        <f t="shared" ca="1" si="18"/>
        <v>485.59628076708589</v>
      </c>
      <c r="FH78" s="37">
        <f t="shared" ca="1" si="19"/>
        <v>257.00495290528238</v>
      </c>
      <c r="FI78" s="37">
        <f t="shared" ca="1" si="19"/>
        <v>35.071624884113959</v>
      </c>
      <c r="FJ78" s="37">
        <f t="shared" ca="1" si="19"/>
        <v>284.74586759499516</v>
      </c>
      <c r="FK78" s="37">
        <f t="shared" ca="1" si="19"/>
        <v>325.12698296013139</v>
      </c>
      <c r="FL78" s="37">
        <f t="shared" ca="1" si="19"/>
        <v>122.02654888907026</v>
      </c>
      <c r="FM78" s="37">
        <f t="shared" ca="1" si="19"/>
        <v>-75.158338558561923</v>
      </c>
      <c r="FN78" s="37">
        <f t="shared" ca="1" si="19"/>
        <v>90.0460433975407</v>
      </c>
      <c r="FO78" s="37">
        <f t="shared" ca="1" si="19"/>
        <v>418.72794956797395</v>
      </c>
      <c r="FP78" s="37">
        <f t="shared" ca="1" si="19"/>
        <v>648.83262708325424</v>
      </c>
      <c r="FQ78" s="37">
        <f t="shared" ca="1" si="19"/>
        <v>473.63640854132012</v>
      </c>
      <c r="FR78" s="37">
        <f t="shared" ca="1" si="19"/>
        <v>508.62798612707797</v>
      </c>
      <c r="FS78" s="37">
        <f t="shared" ca="1" si="19"/>
        <v>343.48874723374763</v>
      </c>
      <c r="FT78" s="37">
        <f t="shared" ca="1" si="19"/>
        <v>553.24444177317389</v>
      </c>
      <c r="FU78" s="37">
        <f t="shared" ca="1" si="19"/>
        <v>757.04223806437381</v>
      </c>
      <c r="FV78" s="37">
        <f t="shared" ca="1" si="19"/>
        <v>899.33025001885505</v>
      </c>
      <c r="FW78" s="37">
        <f t="shared" ca="1" si="19"/>
        <v>752.60617515947627</v>
      </c>
      <c r="FX78" s="37">
        <f t="shared" ca="1" si="20"/>
        <v>908.2263123467319</v>
      </c>
      <c r="FY78" s="37">
        <f t="shared" ca="1" si="20"/>
        <v>769.92479961284675</v>
      </c>
      <c r="FZ78" s="37">
        <f t="shared" ca="1" si="20"/>
        <v>1012.6370053744839</v>
      </c>
      <c r="GA78" s="37">
        <f t="shared" ca="1" si="20"/>
        <v>1160.3991666947427</v>
      </c>
      <c r="GB78" s="37">
        <f t="shared" ca="1" si="20"/>
        <v>1033.8336908404028</v>
      </c>
      <c r="GC78" s="37"/>
      <c r="GD78" s="37">
        <f t="shared" ca="1" si="16"/>
        <v>-257.28155339805824</v>
      </c>
      <c r="GE78" s="37">
        <f t="shared" ca="1" si="17"/>
        <v>207.82865584664171</v>
      </c>
      <c r="GF78" s="37">
        <f t="shared" ca="1" si="17"/>
        <v>448.76483009467006</v>
      </c>
      <c r="GG78" s="37">
        <f t="shared" ca="1" si="17"/>
        <v>779.72175226945251</v>
      </c>
      <c r="GH78" s="37">
        <f t="shared" ca="1" si="17"/>
        <v>1135.5206394136612</v>
      </c>
      <c r="GI78" s="37">
        <f t="shared" ca="1" si="17"/>
        <v>1378.9509337624315</v>
      </c>
      <c r="GJ78" s="37">
        <f t="shared" ca="1" si="17"/>
        <v>1721.6538751166868</v>
      </c>
      <c r="GK78" s="37">
        <f t="shared" ca="1" si="17"/>
        <v>1811.9499029734889</v>
      </c>
      <c r="GL78" s="37">
        <f t="shared" ca="1" si="17"/>
        <v>2006.1171856729954</v>
      </c>
      <c r="GM78" s="37">
        <f t="shared" ca="1" si="17"/>
        <v>2158.9511704207939</v>
      </c>
      <c r="GN78" s="37">
        <f t="shared" ca="1" si="17"/>
        <v>2395.4847564278516</v>
      </c>
      <c r="GO78" s="37">
        <f t="shared" ca="1" si="17"/>
        <v>2827.0761774825992</v>
      </c>
      <c r="GP78" s="37">
        <f t="shared" ca="1" si="17"/>
        <v>3139.2922115205738</v>
      </c>
      <c r="GQ78" s="37">
        <f t="shared" ca="1" si="17"/>
        <v>2964.0959929786395</v>
      </c>
      <c r="GR78" s="37">
        <f t="shared" ca="1" si="17"/>
        <v>3040.104569293575</v>
      </c>
      <c r="GS78" s="37">
        <f t="shared" ca="1" si="17"/>
        <v>3281.71066907369</v>
      </c>
      <c r="GT78" s="37">
        <f t="shared" ca="1" si="17"/>
        <v>3565.4833741507746</v>
      </c>
      <c r="GU78" s="37">
        <f t="shared" ca="1" si="22"/>
        <v>3841.1726439038775</v>
      </c>
      <c r="GV78" s="37">
        <f t="shared" ca="1" si="12"/>
        <v>4042.1434176702869</v>
      </c>
      <c r="GW78" s="37">
        <f t="shared" ca="1" si="12"/>
        <v>4224.9072426891153</v>
      </c>
      <c r="GX78" s="37">
        <f t="shared" ca="1" si="12"/>
        <v>4440.1415189370027</v>
      </c>
      <c r="GY78" s="37">
        <f t="shared" ca="1" si="12"/>
        <v>4301.8400062031178</v>
      </c>
      <c r="GZ78" s="37">
        <f t="shared" ca="1" si="12"/>
        <v>4619.949315783856</v>
      </c>
      <c r="HA78" s="37">
        <f t="shared" ca="1" si="12"/>
        <v>4823.3363973941605</v>
      </c>
      <c r="HB78" s="37">
        <f t="shared" ca="1" si="12"/>
        <v>4963.0790307805419</v>
      </c>
      <c r="HC78" s="37"/>
      <c r="HD78" s="37">
        <f t="shared" si="13"/>
        <v>1500.1</v>
      </c>
      <c r="HE78" s="37">
        <f ca="1">SUM($GD78:GD78)-$HD78-SUM($FD78:FD78)</f>
        <v>-1500.1</v>
      </c>
      <c r="HF78" s="37">
        <f ca="1">SUM($GD78:GE78)-$HD78-SUM($FD78:FE78)</f>
        <v>-1380.9503124724758</v>
      </c>
      <c r="HG78" s="37">
        <f ca="1">SUM($GD78:GF78)-$HD78-SUM($FD78:FF78)</f>
        <v>-1181.2258392821825</v>
      </c>
      <c r="HH78" s="37">
        <f ca="1">SUM($GD78:GG78)-$HD78-SUM($FD78:FG78)</f>
        <v>-887.100367779816</v>
      </c>
      <c r="HI78" s="37">
        <f ca="1">SUM($GD78:GH78)-$HD78-SUM($FD78:FH78)</f>
        <v>-8.5846812714369207</v>
      </c>
      <c r="HJ78" s="37">
        <f ca="1">SUM($GD78:GI78)-$HD78-SUM($FD78:FI78)</f>
        <v>1335.2946276068806</v>
      </c>
      <c r="HK78" s="37">
        <f ca="1">SUM($GD78:GJ78)-$HD78-SUM($FD78:FJ78)</f>
        <v>2772.2026351285726</v>
      </c>
      <c r="HL78" s="37">
        <f ca="1">SUM($GD78:GK78)-$HD78-SUM($FD78:FK78)</f>
        <v>4259.0255551419295</v>
      </c>
      <c r="HM78" s="37">
        <f ca="1">SUM($GD78:GL78)-$HD78-SUM($FD78:FL78)</f>
        <v>6143.1161919258557</v>
      </c>
      <c r="HN78" s="37">
        <f ca="1">SUM($GD78:GM78)-$HD78-SUM($FD78:FM78)</f>
        <v>8377.2257009052119</v>
      </c>
      <c r="HO78" s="37">
        <f ca="1">SUM($GD78:GN78)-$HD78-SUM($FD78:FN78)</f>
        <v>10682.664413935523</v>
      </c>
      <c r="HP78" s="37">
        <f ca="1">SUM($GD78:GO78)-$HD78-SUM($FD78:FO78)</f>
        <v>13091.01264185015</v>
      </c>
      <c r="HQ78" s="37">
        <f ca="1">SUM($GD78:GP78)-$HD78-SUM($FD78:FP78)</f>
        <v>15581.472226287471</v>
      </c>
      <c r="HR78" s="37">
        <f ca="1">SUM($GD78:GQ78)-$HD78-SUM($FD78:FQ78)</f>
        <v>18071.931810724789</v>
      </c>
      <c r="HS78" s="37">
        <f ca="1">SUM($GD78:GR78)-$HD78-SUM($FD78:FR78)</f>
        <v>20603.408393891288</v>
      </c>
      <c r="HT78" s="37">
        <f ca="1">SUM($GD78:GS78)-$HD78-SUM($FD78:FS78)</f>
        <v>23541.630315731232</v>
      </c>
      <c r="HU78" s="37">
        <f ca="1">SUM($GD78:GT78)-$HD78-SUM($FD78:FT78)</f>
        <v>26553.869248108833</v>
      </c>
      <c r="HV78" s="37">
        <f ca="1">SUM($GD78:GU78)-$HD78-SUM($FD78:FU78)</f>
        <v>29637.999653948336</v>
      </c>
      <c r="HW78" s="37">
        <f ca="1">SUM($GD78:GV78)-$HD78-SUM($FD78:FV78)</f>
        <v>32780.812821599771</v>
      </c>
      <c r="HX78" s="37">
        <f ca="1">SUM($GD78:GW78)-$HD78-SUM($FD78:FW78)</f>
        <v>36253.11388912941</v>
      </c>
      <c r="HY78" s="37">
        <f ca="1">SUM($GD78:GX78)-$HD78-SUM($FD78:FX78)</f>
        <v>39785.029095719678</v>
      </c>
      <c r="HZ78" s="37">
        <f ca="1">SUM($GD78:GY78)-$HD78-SUM($FD78:FY78)</f>
        <v>43316.944302309945</v>
      </c>
      <c r="IA78" s="37">
        <f ca="1">SUM($GD78:GZ78)-$HD78-SUM($FD78:FZ78)</f>
        <v>46924.25661271932</v>
      </c>
      <c r="IB78" s="37">
        <f ca="1">SUM($GD78:HA78)-$HD78-SUM($FD78:GA78)</f>
        <v>50587.19384341874</v>
      </c>
      <c r="IC78" s="37">
        <f ca="1">SUM($GD78:HB78)-$HD78-SUM($FD78:GB78)</f>
        <v>54516.439183358874</v>
      </c>
    </row>
    <row r="79" spans="2:237" x14ac:dyDescent="0.35">
      <c r="B79" s="37">
        <f t="shared" ca="1" si="14"/>
        <v>0.51490734875493893</v>
      </c>
      <c r="C79" s="37">
        <f t="shared" ca="1" si="14"/>
        <v>0.8744820583216425</v>
      </c>
      <c r="D79" s="37">
        <f t="shared" ca="1" si="14"/>
        <v>0.62040610766531945</v>
      </c>
      <c r="E79" s="37">
        <f t="shared" ca="1" si="14"/>
        <v>0.65634934471075368</v>
      </c>
      <c r="F79" s="37">
        <f t="shared" ca="1" si="14"/>
        <v>0.65009025011126265</v>
      </c>
      <c r="G79" s="37">
        <f t="shared" ca="1" si="14"/>
        <v>6.2677498953693678E-2</v>
      </c>
      <c r="H79" s="37">
        <f t="shared" ca="1" si="14"/>
        <v>0.79110859224798336</v>
      </c>
      <c r="I79" s="37">
        <f t="shared" ca="1" si="14"/>
        <v>0.31666710711589963</v>
      </c>
      <c r="J79" s="37">
        <f t="shared" ca="1" si="14"/>
        <v>0.83364737726706839</v>
      </c>
      <c r="K79" s="37">
        <f t="shared" ca="1" si="14"/>
        <v>0.74880587184693193</v>
      </c>
      <c r="L79" s="37">
        <f t="shared" ca="1" si="14"/>
        <v>0.95710236239480873</v>
      </c>
      <c r="M79" s="37">
        <f t="shared" ca="1" si="14"/>
        <v>0.49554543429805453</v>
      </c>
      <c r="N79" s="37">
        <f t="shared" ca="1" si="14"/>
        <v>0.25631715500515717</v>
      </c>
      <c r="O79" s="37">
        <f t="shared" ca="1" si="14"/>
        <v>0.45732904064343038</v>
      </c>
      <c r="P79" s="37">
        <f t="shared" ca="1" si="14"/>
        <v>0.55188642952195432</v>
      </c>
      <c r="Q79" s="37">
        <f t="shared" ca="1" si="14"/>
        <v>0.80307913022050836</v>
      </c>
      <c r="R79" s="37">
        <f t="shared" ca="1" si="21"/>
        <v>0.80157394346950595</v>
      </c>
      <c r="S79" s="37">
        <f t="shared" ca="1" si="21"/>
        <v>0.25836042730672426</v>
      </c>
      <c r="T79" s="37">
        <f t="shared" ca="1" si="21"/>
        <v>0.23141645537565658</v>
      </c>
      <c r="U79" s="37">
        <f t="shared" ca="1" si="21"/>
        <v>0.57335772998152146</v>
      </c>
      <c r="V79" s="37">
        <f t="shared" ca="1" si="21"/>
        <v>2.554274061629036E-2</v>
      </c>
      <c r="W79" s="37">
        <f t="shared" ca="1" si="21"/>
        <v>0.22247481500128841</v>
      </c>
      <c r="X79" s="37">
        <f t="shared" ca="1" si="21"/>
        <v>0.97258203864773285</v>
      </c>
      <c r="Y79" s="37">
        <f t="shared" ca="1" si="21"/>
        <v>0.58838786360626227</v>
      </c>
      <c r="Z79" s="37">
        <f t="shared" ca="1" si="21"/>
        <v>0.1728703968893065</v>
      </c>
      <c r="AC79" s="35">
        <f ca="1">IF(H$11="x",0,_xlfn.NORM.INV(B79,Satokasvi!$H$8,Satokasvi!$I$8)*IF(H$8="x",1+Toimenpiteet!$C$7,1)*IF(H$9="x",1+Toimenpiteet!$C$34,1)*(1+H$30)*_xlfn.BINOM.INV(1,(1-(Satokasvi!$H$15*(1+H$43))),B79))</f>
        <v>2509.3439705366045</v>
      </c>
      <c r="AD79" s="35">
        <f ca="1">IF(I$11="x",0,_xlfn.NORM.INV(C79,Satokasvi!$H$8,Satokasvi!$I$8)*IF(I$8="x",1+Toimenpiteet!$C$7,1)*IF(I$9="x",1+Toimenpiteet!$C$34,1)*(1+I$30)*_xlfn.BINOM.INV(1,(1-(Satokasvi!$H$15*(1+I$43))),C79))</f>
        <v>2786.9592357406905</v>
      </c>
      <c r="AE79" s="35">
        <f ca="1">IF(J$11="x",0,_xlfn.NORM.INV(D79,Satokasvi!$H$8,Satokasvi!$I$8)*IF(J$8="x",1+Toimenpiteet!$C$7,1)*IF(J$9="x",1+Toimenpiteet!$C$34,1)*(1+J$30)*_xlfn.BINOM.INV(1,(1-(Satokasvi!$H$15*(1+J$43))),D79))</f>
        <v>2576.6368864714818</v>
      </c>
      <c r="AF79" s="35">
        <f ca="1">IF(K$11="x",0,_xlfn.NORM.INV(E79,Satokasvi!$H$8,Satokasvi!$I$8)*IF(K$8="x",1+Toimenpiteet!$C$7,1)*IF(K$9="x",1+Toimenpiteet!$C$34,1)*(1+K$30)*_xlfn.BINOM.INV(1,(1-(Satokasvi!$H$15*(1+K$43))),E79))</f>
        <v>2600.630021000241</v>
      </c>
      <c r="AG79" s="35">
        <f ca="1">IF(L$11="x",0,_xlfn.NORM.INV(F79,Satokasvi!$H$8,Satokasvi!$I$8)*IF(L$8="x",1+Toimenpiteet!$C$7,1)*IF(L$9="x",1+Toimenpiteet!$C$34,1)*(1+L$30)*_xlfn.BINOM.INV(1,(1-(Satokasvi!$H$15*(1+L$43))),F79))</f>
        <v>2596.3910335778774</v>
      </c>
      <c r="AH79" s="35">
        <f ca="1">IF(M$11="x",0,_xlfn.NORM.INV(G79,Satokasvi!$H$8,Satokasvi!$I$8)*IF(M$8="x",1+Toimenpiteet!$C$7,1)*IF(M$9="x",1+Toimenpiteet!$C$34,1)*(1+M$30)*_xlfn.BINOM.INV(1,(1-(Satokasvi!$H$15*(1+M$43))),G79))</f>
        <v>0</v>
      </c>
      <c r="AI79" s="35">
        <f ca="1">IF(N$11="x",0,_xlfn.NORM.INV(H79,Satokasvi!$H$8,Satokasvi!$I$8)*IF(N$8="x",1+Toimenpiteet!$C$7,1)*IF(N$9="x",1+Toimenpiteet!$C$34,1)*(1+N$30)*_xlfn.BINOM.INV(1,(1-(Satokasvi!$H$15*(1+N$43))),H79))</f>
        <v>2702.5684563006616</v>
      </c>
      <c r="AJ79" s="35">
        <f ca="1">IF(O$11="x",0,_xlfn.NORM.INV(I79,Satokasvi!$H$8,Satokasvi!$I$8)*IF(O$8="x",1+Toimenpiteet!$C$7,1)*IF(O$9="x",1+Toimenpiteet!$C$34,1)*(1+O$30)*_xlfn.BINOM.INV(1,(1-(Satokasvi!$H$15*(1+O$43))),I79))</f>
        <v>2380.7402021501662</v>
      </c>
      <c r="AK79" s="35">
        <f ca="1">IF(P$11="x",0,_xlfn.NORM.INV(J79,Satokasvi!$H$8,Satokasvi!$I$8)*IF(P$8="x",1+Toimenpiteet!$C$7,1)*IF(P$9="x",1+Toimenpiteet!$C$34,1)*(1+P$30)*_xlfn.BINOM.INV(1,(1-(Satokasvi!$H$15*(1+P$43))),J79))</f>
        <v>2742.1698141025181</v>
      </c>
      <c r="AL79" s="35">
        <f ca="1">IF(Q$11="x",0,_xlfn.NORM.INV(K79,Satokasvi!$H$8,Satokasvi!$I$8)*IF(Q$8="x",1+Toimenpiteet!$C$7,1)*IF(Q$9="x",1+Toimenpiteet!$C$34,1)*(1+Q$30)*_xlfn.BINOM.INV(1,(1-(Satokasvi!$H$15*(1+Q$43))),K79))</f>
        <v>2667.6841838319665</v>
      </c>
      <c r="AM79" s="35">
        <f ca="1">IF(R$11="x",0,_xlfn.NORM.INV(L79,Satokasvi!$H$8,Satokasvi!$I$8)*IF(R$8="x",1+Toimenpiteet!$C$7,1)*IF(R$9="x",1+Toimenpiteet!$C$34,1)*(1+R$30)*_xlfn.BINOM.INV(1,(1-(Satokasvi!$H$15*(1+R$43))),L79))</f>
        <v>2929.5018367243079</v>
      </c>
      <c r="AN79" s="35">
        <f ca="1">IF(S$11="x",0,_xlfn.NORM.INV(M79,Satokasvi!$H$8,Satokasvi!$I$8)*IF(S$8="x",1+Toimenpiteet!$C$7,1)*IF(S$9="x",1+Toimenpiteet!$C$34,1)*(1+S$30)*_xlfn.BINOM.INV(1,(1-(Satokasvi!$H$15*(1+S$43))),M79))</f>
        <v>2497.2084569063104</v>
      </c>
      <c r="AO79" s="35">
        <f ca="1">IF(T$11="x",0,_xlfn.NORM.INV(N79,Satokasvi!$H$8,Satokasvi!$I$8)*IF(T$8="x",1+Toimenpiteet!$C$7,1)*IF(T$9="x",1+Toimenpiteet!$C$34,1)*(1+T$30)*_xlfn.BINOM.INV(1,(1-(Satokasvi!$H$15*(1+T$43))),N79))</f>
        <v>2336.3146673270744</v>
      </c>
      <c r="AP79" s="35">
        <f ca="1">IF(U$11="x",0,_xlfn.NORM.INV(O79,Satokasvi!$H$8,Satokasvi!$I$8)*IF(U$8="x",1+Toimenpiteet!$C$7,1)*IF(U$9="x",1+Toimenpiteet!$C$34,1)*(1+U$30)*_xlfn.BINOM.INV(1,(1-(Satokasvi!$H$15*(1+U$43))),O79))</f>
        <v>2473.2087499510494</v>
      </c>
      <c r="AQ79" s="35">
        <f ca="1">IF(V$11="x",0,_xlfn.NORM.INV(P79,Satokasvi!$H$8,Satokasvi!$I$8)*IF(V$8="x",1+Toimenpiteet!$C$7,1)*IF(V$9="x",1+Toimenpiteet!$C$34,1)*(1+V$30)*_xlfn.BINOM.INV(1,(1-(Satokasvi!$H$15*(1+V$43))),P79))</f>
        <v>2532.6072130016428</v>
      </c>
      <c r="AR79" s="35">
        <f ca="1">IF(W$11="x",0,_xlfn.NORM.INV(Q79,Satokasvi!$H$8,Satokasvi!$I$8)*IF(W$8="x",1+Toimenpiteet!$C$7,1)*IF(W$9="x",1+Toimenpiteet!$C$34,1)*(1+W$30)*_xlfn.BINOM.INV(1,(1-(Satokasvi!$H$15*(1+W$43))),Q79))</f>
        <v>2713.1677669647643</v>
      </c>
      <c r="AS79" s="35">
        <f ca="1">IF(X$11="x",0,_xlfn.NORM.INV(R79,Satokasvi!$H$8,Satokasvi!$I$8)*IF(X$8="x",1+Toimenpiteet!$C$7,1)*IF(X$9="x",1+Toimenpiteet!$C$34,1)*(1+X$30)*_xlfn.BINOM.INV(1,(1-(Satokasvi!$H$15*(1+X$43))),R79))</f>
        <v>2711.8141493175708</v>
      </c>
      <c r="AT79" s="35">
        <f ca="1">IF(Y$11="x",0,_xlfn.NORM.INV(S79,Satokasvi!$H$8,Satokasvi!$I$8)*IF(Y$8="x",1+Toimenpiteet!$C$7,1)*IF(Y$9="x",1+Toimenpiteet!$C$34,1)*(1+Y$30)*_xlfn.BINOM.INV(1,(1-(Satokasvi!$H$15*(1+Y$43))),S79))</f>
        <v>2337.8979061240443</v>
      </c>
      <c r="AU79" s="35">
        <f ca="1">IF(Z$11="x",0,_xlfn.NORM.INV(T79,Satokasvi!$H$8,Satokasvi!$I$8)*IF(Z$8="x",1+Toimenpiteet!$C$7,1)*IF(Z$9="x",1+Toimenpiteet!$C$34,1)*(1+Z$30)*_xlfn.BINOM.INV(1,(1-(Satokasvi!$H$15*(1+Z$43))),T79))</f>
        <v>0</v>
      </c>
      <c r="AV79" s="35">
        <f ca="1">IF(AA$11="x",0,_xlfn.NORM.INV(U79,Satokasvi!$H$8,Satokasvi!$I$8)*IF(AA$8="x",1+Toimenpiteet!$C$7,1)*IF(AA$9="x",1+Toimenpiteet!$C$34,1)*(1+AA$30)*_xlfn.BINOM.INV(1,(1-(Satokasvi!$H$15*(1+AA$43))),U79))</f>
        <v>2546.2323088167986</v>
      </c>
      <c r="AW79" s="35">
        <f ca="1">IF(AB$11="x",0,_xlfn.NORM.INV(V79,Satokasvi!$H$8,Satokasvi!$I$8)*IF(AB$8="x",1+Toimenpiteet!$C$7,1)*IF(AB$9="x",1+Toimenpiteet!$C$34,1)*(1+AB$30)*_xlfn.BINOM.INV(1,(1-(Satokasvi!$H$15*(1+AB$43))),V79))</f>
        <v>0</v>
      </c>
      <c r="AX79" s="35">
        <f ca="1">IF(AC$11="x",0,_xlfn.NORM.INV(W79,Satokasvi!$H$8,Satokasvi!$I$8)*IF(AC$8="x",1+Toimenpiteet!$C$7,1)*IF(AC$9="x",1+Toimenpiteet!$C$34,1)*(1+AC$30)*_xlfn.BINOM.INV(1,(1-(Satokasvi!$H$15*(1+AC$43))),W79))</f>
        <v>0</v>
      </c>
      <c r="AY79" s="35">
        <f ca="1">IF(AD$11="x",0,_xlfn.NORM.INV(X79,Satokasvi!$H$8,Satokasvi!$I$8)*IF(AD$8="x",1+Toimenpiteet!$C$7,1)*IF(AD$9="x",1+Toimenpiteet!$C$34,1)*(1+AD$30)*_xlfn.BINOM.INV(1,(1-(Satokasvi!$H$15*(1+AD$43))),X79))</f>
        <v>2980.0435037434345</v>
      </c>
      <c r="AZ79" s="35">
        <f ca="1">IF(AE$11="x",0,_xlfn.NORM.INV(Y79,Satokasvi!$H$8,Satokasvi!$I$8)*IF(AE$8="x",1+Toimenpiteet!$C$7,1)*IF(AE$9="x",1+Toimenpiteet!$C$34,1)*(1+AE$30)*_xlfn.BINOM.INV(1,(1-(Satokasvi!$H$15*(1+AE$43))),Y79))</f>
        <v>2555.8499780074044</v>
      </c>
      <c r="BA79" s="35">
        <f ca="1">IF(AF$11="x",0,_xlfn.NORM.INV(Z79,Satokasvi!$H$8,Satokasvi!$I$8)*IF(AF$8="x",1+Toimenpiteet!$C$7,1)*IF(AF$9="x",1+Toimenpiteet!$C$34,1)*(1+AF$30)*_xlfn.BINOM.INV(1,(1-(Satokasvi!$H$15*(1+AF$43))),Z79))</f>
        <v>0</v>
      </c>
      <c r="BD79" s="35">
        <f ca="1">IF(H$11="x",0,_xlfn.NORM.INV(B79,Satokasvi!$H$8,Satokasvi!$I$8)*IF(COUNTIF($H$12:H$12,"x")&gt;0,(1+$C$6),1)*IF(COUNTIF($H$13:H$13,"x")&gt;0,(1+$C$30),1)*IF(H$8="x",(1+Toimenpiteet!$C$7),1)*IF(H$9="x",(1+Toimenpiteet!$C$34),1)*(1+H$30)*_xlfn.BINOM.INV(1,(1-(Satokasvi!$H$15*(1+H$44))),B79))</f>
        <v>3011.2127646439253</v>
      </c>
      <c r="BE79" s="35">
        <f ca="1">IF(I$11="x",0,_xlfn.NORM.INV(C79,Satokasvi!$H$8,Satokasvi!$I$8)*IF(COUNTIF($H$12:I$12,"x")&gt;0,(1+$C$6),1)*IF(COUNTIF($H$13:I$13,"x")&gt;0,(1+$C$30),1)*IF(I$8="x",(1+Toimenpiteet!$C$7),1)*IF(I$9="x",(1+Toimenpiteet!$C$34),1)*(1+I$30)*_xlfn.BINOM.INV(1,(1-(Satokasvi!$H$15*(1+I$44))),C79))</f>
        <v>3344.3510828888284</v>
      </c>
      <c r="BF79" s="35">
        <f ca="1">IF(J$11="x",0,_xlfn.NORM.INV(D79,Satokasvi!$H$8,Satokasvi!$I$8)*IF(COUNTIF($H$12:J$12,"x")&gt;0,(1+$C$6),1)*IF(COUNTIF($H$13:J$13,"x")&gt;0,(1+$C$30),1)*IF(J$8="x",(1+Toimenpiteet!$C$7),1)*IF(J$9="x",(1+Toimenpiteet!$C$34),1)*(1+J$30)*_xlfn.BINOM.INV(1,(1-(Satokasvi!$H$15*(1+J$44))),D79))</f>
        <v>3091.964263765778</v>
      </c>
      <c r="BG79" s="35">
        <f ca="1">IF(K$11="x",0,_xlfn.NORM.INV(E79,Satokasvi!$H$8,Satokasvi!$I$8)*IF(COUNTIF($H$12:K$12,"x")&gt;0,(1+$C$6),1)*IF(COUNTIF($H$13:K$13,"x")&gt;0,(1+$C$30),1)*IF(K$8="x",(1+Toimenpiteet!$C$7),1)*IF(K$9="x",(1+Toimenpiteet!$C$34),1)*(1+K$30)*_xlfn.BINOM.INV(1,(1-(Satokasvi!$H$15*(1+K$44))),E79))</f>
        <v>3120.7560252002891</v>
      </c>
      <c r="BH79" s="35">
        <f ca="1">IF(L$11="x",0,_xlfn.NORM.INV(F79,Satokasvi!$H$8,Satokasvi!$I$8)*IF(COUNTIF($H$12:L$12,"x")&gt;0,(1+$C$6),1)*IF(COUNTIF($H$13:L$13,"x")&gt;0,(1+$C$30),1)*IF(L$8="x",(1+Toimenpiteet!$C$7),1)*IF(L$9="x",(1+Toimenpiteet!$C$34),1)*(1+L$30)*_xlfn.BINOM.INV(1,(1-(Satokasvi!$H$15*(1+L$44))),F79))</f>
        <v>3115.6692402934527</v>
      </c>
      <c r="BI79" s="35">
        <f ca="1">IF(M$11="x",0,_xlfn.NORM.INV(G79,Satokasvi!$H$8,Satokasvi!$I$8)*IF(COUNTIF($H$12:M$12,"x")&gt;0,(1+$C$6),1)*IF(COUNTIF($H$13:M$13,"x")&gt;0,(1+$C$30),1)*IF(M$8="x",(1+Toimenpiteet!$C$7),1)*IF(M$9="x",(1+Toimenpiteet!$C$34),1)*(1+M$30)*_xlfn.BINOM.INV(1,(1-(Satokasvi!$H$15*(1+M$44))),G79))</f>
        <v>2540.1963389997613</v>
      </c>
      <c r="BJ79" s="35">
        <f ca="1">IF(N$11="x",0,_xlfn.NORM.INV(H79,Satokasvi!$H$8,Satokasvi!$I$8)*IF(COUNTIF($H$12:N$12,"x")&gt;0,(1+$C$6),1)*IF(COUNTIF($H$13:N$13,"x")&gt;0,(1+$C$30),1)*IF(N$8="x",(1+Toimenpiteet!$C$7),1)*IF(N$9="x",(1+Toimenpiteet!$C$34),1)*(1+N$30)*_xlfn.BINOM.INV(1,(1-(Satokasvi!$H$15*(1+N$44))),H79))</f>
        <v>3243.0821475607941</v>
      </c>
      <c r="BK79" s="35">
        <f ca="1">IF(O$11="x",0,_xlfn.NORM.INV(I79,Satokasvi!$H$8,Satokasvi!$I$8)*IF(COUNTIF($H$12:O$12,"x")&gt;0,(1+$C$6),1)*IF(COUNTIF($H$13:O$13,"x")&gt;0,(1+$C$30),1)*IF(O$8="x",(1+Toimenpiteet!$C$7),1)*IF(O$9="x",(1+Toimenpiteet!$C$34),1)*(1+O$30)*_xlfn.BINOM.INV(1,(1-(Satokasvi!$H$15*(1+O$44))),I79))</f>
        <v>2856.8882425801994</v>
      </c>
      <c r="BL79" s="35">
        <f ca="1">IF(P$11="x",0,_xlfn.NORM.INV(J79,Satokasvi!$H$8,Satokasvi!$I$8)*IF(COUNTIF($H$12:P$12,"x")&gt;0,(1+$C$6),1)*IF(COUNTIF($H$13:P$13,"x")&gt;0,(1+$C$30),1)*IF(P$8="x",(1+Toimenpiteet!$C$7),1)*IF(P$9="x",(1+Toimenpiteet!$C$34),1)*(1+P$30)*_xlfn.BINOM.INV(1,(1-(Satokasvi!$H$15*(1+P$44))),J79))</f>
        <v>3290.6037769230215</v>
      </c>
      <c r="BM79" s="35">
        <f ca="1">IF(Q$11="x",0,_xlfn.NORM.INV(K79,Satokasvi!$H$8,Satokasvi!$I$8)*IF(COUNTIF($H$12:Q$12,"x")&gt;0,(1+$C$6),1)*IF(COUNTIF($H$13:Q$13,"x")&gt;0,(1+$C$30),1)*IF(Q$8="x",(1+Toimenpiteet!$C$7),1)*IF(Q$9="x",(1+Toimenpiteet!$C$34),1)*(1+Q$30)*_xlfn.BINOM.INV(1,(1-(Satokasvi!$H$15*(1+Q$44))),K79))</f>
        <v>3201.2210205983597</v>
      </c>
      <c r="BN79" s="35">
        <f ca="1">IF(R$11="x",0,_xlfn.NORM.INV(L79,Satokasvi!$H$8,Satokasvi!$I$8)*IF(COUNTIF($H$12:R$12,"x")&gt;0,(1+$C$6),1)*IF(COUNTIF($H$13:R$13,"x")&gt;0,(1+$C$30),1)*IF(R$8="x",(1+Toimenpiteet!$C$7),1)*IF(R$9="x",(1+Toimenpiteet!$C$34),1)*(1+R$30)*_xlfn.BINOM.INV(1,(1-(Satokasvi!$H$15*(1+R$44))),L79))</f>
        <v>3515.4022040691693</v>
      </c>
      <c r="BO79" s="35">
        <f ca="1">IF(S$11="x",0,_xlfn.NORM.INV(M79,Satokasvi!$H$8,Satokasvi!$I$8)*IF(COUNTIF($H$12:S$12,"x")&gt;0,(1+$C$6),1)*IF(COUNTIF($H$13:S$13,"x")&gt;0,(1+$C$30),1)*IF(S$8="x",(1+Toimenpiteet!$C$7),1)*IF(S$9="x",(1+Toimenpiteet!$C$34),1)*(1+S$30)*_xlfn.BINOM.INV(1,(1-(Satokasvi!$H$15*(1+S$44))),M79))</f>
        <v>2996.6501482875724</v>
      </c>
      <c r="BP79" s="35">
        <f ca="1">IF(T$11="x",0,_xlfn.NORM.INV(N79,Satokasvi!$H$8,Satokasvi!$I$8)*IF(COUNTIF($H$12:T$12,"x")&gt;0,(1+$C$6),1)*IF(COUNTIF($H$13:T$13,"x")&gt;0,(1+$C$30),1)*IF(T$8="x",(1+Toimenpiteet!$C$7),1)*IF(T$9="x",(1+Toimenpiteet!$C$34),1)*(1+T$30)*_xlfn.BINOM.INV(1,(1-(Satokasvi!$H$15*(1+T$44))),N79))</f>
        <v>2803.5776007924892</v>
      </c>
      <c r="BQ79" s="35">
        <f ca="1">IF(U$11="x",0,_xlfn.NORM.INV(O79,Satokasvi!$H$8,Satokasvi!$I$8)*IF(COUNTIF($H$12:U$12,"x")&gt;0,(1+$C$6),1)*IF(COUNTIF($H$13:U$13,"x")&gt;0,(1+$C$30),1)*IF(U$8="x",(1+Toimenpiteet!$C$7),1)*IF(U$9="x",(1+Toimenpiteet!$C$34),1)*(1+U$30)*_xlfn.BINOM.INV(1,(1-(Satokasvi!$H$15*(1+U$44))),O79))</f>
        <v>2967.8504999412594</v>
      </c>
      <c r="BR79" s="35">
        <f ca="1">IF(V$11="x",0,_xlfn.NORM.INV(P79,Satokasvi!$H$8,Satokasvi!$I$8)*IF(COUNTIF($H$12:V$12,"x")&gt;0,(1+$C$6),1)*IF(COUNTIF($H$13:V$13,"x")&gt;0,(1+$C$30),1)*IF(V$8="x",(1+Toimenpiteet!$C$7),1)*IF(V$9="x",(1+Toimenpiteet!$C$34),1)*(1+V$30)*_xlfn.BINOM.INV(1,(1-(Satokasvi!$H$15*(1+V$44))),P79))</f>
        <v>3039.1286556019713</v>
      </c>
      <c r="BS79" s="35">
        <f ca="1">IF(W$11="x",0,_xlfn.NORM.INV(Q79,Satokasvi!$H$8,Satokasvi!$I$8)*IF(COUNTIF($H$12:W$12,"x")&gt;0,(1+$C$6),1)*IF(COUNTIF($H$13:W$13,"x")&gt;0,(1+$C$30),1)*IF(W$8="x",(1+Toimenpiteet!$C$7),1)*IF(W$9="x",(1+Toimenpiteet!$C$34),1)*(1+W$30)*_xlfn.BINOM.INV(1,(1-(Satokasvi!$H$15*(1+W$44))),Q79))</f>
        <v>3255.801320357717</v>
      </c>
      <c r="BT79" s="35">
        <f ca="1">IF(X$11="x",0,_xlfn.NORM.INV(R79,Satokasvi!$H$8,Satokasvi!$I$8)*IF(COUNTIF($H$12:X$12,"x")&gt;0,(1+$C$6),1)*IF(COUNTIF($H$13:X$13,"x")&gt;0,(1+$C$30),1)*IF(X$8="x",(1+Toimenpiteet!$C$7),1)*IF(X$9="x",(1+Toimenpiteet!$C$34),1)*(1+X$30)*_xlfn.BINOM.INV(1,(1-(Satokasvi!$H$15*(1+X$44))),R79))</f>
        <v>3254.1769791810848</v>
      </c>
      <c r="BU79" s="35">
        <f ca="1">IF(Y$11="x",0,_xlfn.NORM.INV(S79,Satokasvi!$H$8,Satokasvi!$I$8)*IF(COUNTIF($H$12:Y$12,"x")&gt;0,(1+$C$6),1)*IF(COUNTIF($H$13:Y$13,"x")&gt;0,(1+$C$30),1)*IF(Y$8="x",(1+Toimenpiteet!$C$7),1)*IF(Y$9="x",(1+Toimenpiteet!$C$34),1)*(1+Y$30)*_xlfn.BINOM.INV(1,(1-(Satokasvi!$H$15*(1+Y$44))),S79))</f>
        <v>2805.4774873488532</v>
      </c>
      <c r="BV79" s="35">
        <f ca="1">IF(Z$11="x",0,_xlfn.NORM.INV(T79,Satokasvi!$H$8,Satokasvi!$I$8)*IF(COUNTIF($H$12:Z$12,"x")&gt;0,(1+$C$6),1)*IF(COUNTIF($H$13:Z$13,"x")&gt;0,(1+$C$30),1)*IF(Z$8="x",(1+Toimenpiteet!$C$7),1)*IF(Z$9="x",(1+Toimenpiteet!$C$34),1)*(1+Z$30)*_xlfn.BINOM.INV(1,(1-(Satokasvi!$H$15*(1+Z$44))),T79))</f>
        <v>2779.7429820077309</v>
      </c>
      <c r="BW79" s="35">
        <f ca="1">IF(AA$11="x",0,_xlfn.NORM.INV(U79,Satokasvi!$H$8,Satokasvi!$I$8)*IF(COUNTIF($H$12:AA$12,"x")&gt;0,(1+$C$6),1)*IF(COUNTIF($H$13:AA$13,"x")&gt;0,(1+$C$30),1)*IF(AA$8="x",(1+Toimenpiteet!$C$7),1)*IF(AA$9="x",(1+Toimenpiteet!$C$34),1)*(1+AA$30)*_xlfn.BINOM.INV(1,(1-(Satokasvi!$H$15*(1+AA$44))),U79))</f>
        <v>3055.4787705801582</v>
      </c>
      <c r="BX79" s="35">
        <f ca="1">IF(AB$11="x",0,_xlfn.NORM.INV(V79,Satokasvi!$H$8,Satokasvi!$I$8)*IF(COUNTIF($H$12:AB$12,"x")&gt;0,(1+$C$6),1)*IF(COUNTIF($H$13:AB$13,"x")&gt;0,(1+$C$30),1)*IF(AB$8="x",(1+Toimenpiteet!$C$7),1)*IF(AB$9="x",(1+Toimenpiteet!$C$34),1)*(1+AB$30)*_xlfn.BINOM.INV(1,(1-(Satokasvi!$H$15*(1+AB$44))),V79))</f>
        <v>0</v>
      </c>
      <c r="BY79" s="35">
        <f ca="1">IF(AC$11="x",0,_xlfn.NORM.INV(W79,Satokasvi!$H$8,Satokasvi!$I$8)*IF(COUNTIF($H$12:AC$12,"x")&gt;0,(1+$C$6),1)*IF(COUNTIF($H$13:AC$13,"x")&gt;0,(1+$C$30),1)*IF(AC$8="x",(1+Toimenpiteet!$C$7),1)*IF(AC$9="x",(1+Toimenpiteet!$C$34),1)*(1+AC$30)*_xlfn.BINOM.INV(1,(1-(Satokasvi!$H$15*(1+AC$44))),W79))</f>
        <v>2770.8414731528674</v>
      </c>
      <c r="BZ79" s="35">
        <f ca="1">IF(AD$11="x",0,_xlfn.NORM.INV(X79,Satokasvi!$H$8,Satokasvi!$I$8)*IF(COUNTIF($H$12:AD$12,"x")&gt;0,(1+$C$6),1)*IF(COUNTIF($H$13:AD$13,"x")&gt;0,(1+$C$30),1)*IF(AD$8="x",(1+Toimenpiteet!$C$7),1)*IF(AD$9="x",(1+Toimenpiteet!$C$34),1)*(1+AD$30)*_xlfn.BINOM.INV(1,(1-(Satokasvi!$H$15*(1+AD$44))),X79))</f>
        <v>3576.0522044921213</v>
      </c>
      <c r="CA79" s="35">
        <f ca="1">IF(AE$11="x",0,_xlfn.NORM.INV(Y79,Satokasvi!$H$8,Satokasvi!$I$8)*IF(COUNTIF($H$12:AE$12,"x")&gt;0,(1+$C$6),1)*IF(COUNTIF($H$13:AE$13,"x")&gt;0,(1+$C$30),1)*IF(AE$8="x",(1+Toimenpiteet!$C$7),1)*IF(AE$9="x",(1+Toimenpiteet!$C$34),1)*(1+AE$30)*_xlfn.BINOM.INV(1,(1-(Satokasvi!$H$15*(1+AE$44))),Y79))</f>
        <v>3067.0199736088853</v>
      </c>
      <c r="CB79" s="35">
        <f ca="1">IF(AF$11="x",0,_xlfn.NORM.INV(Z79,Satokasvi!$H$8,Satokasvi!$I$8)*IF(COUNTIF($H$12:AF$12,"x")&gt;0,(1+$C$6),1)*IF(COUNTIF($H$13:AF$13,"x")&gt;0,(1+$C$30),1)*IF(AF$8="x",(1+Toimenpiteet!$C$7),1)*IF(AF$9="x",(1+Toimenpiteet!$C$34),1)*(1+AF$30)*_xlfn.BINOM.INV(1,(1-(Satokasvi!$H$15*(1+AF$44))),Z79))</f>
        <v>2717.1351249490313</v>
      </c>
      <c r="CD79" s="37">
        <f ca="1">_xlfn.NORM.INV(RAND(),Satokasvi!$H$13,Satokasvi!$I$13)</f>
        <v>173.96930624228071</v>
      </c>
      <c r="CE79" s="37">
        <f ca="1">_xlfn.NORM.INV(RAND(),Satokasvi!$H$13,Satokasvi!$I$13)</f>
        <v>193.60126370237435</v>
      </c>
      <c r="CF79" s="37">
        <f ca="1">_xlfn.NORM.INV(RAND(),Satokasvi!$H$13,Satokasvi!$I$13)</f>
        <v>154.75381310525455</v>
      </c>
      <c r="CG79" s="37">
        <f ca="1">_xlfn.NORM.INV(RAND(),Satokasvi!$H$13,Satokasvi!$I$13)</f>
        <v>203.40810628406496</v>
      </c>
      <c r="CH79" s="37">
        <f ca="1">_xlfn.NORM.INV(RAND(),Satokasvi!$H$13,Satokasvi!$I$13)</f>
        <v>160.23195105491877</v>
      </c>
      <c r="CI79" s="37">
        <f ca="1">_xlfn.NORM.INV(RAND(),Satokasvi!$H$13,Satokasvi!$I$13)</f>
        <v>247.83633770037471</v>
      </c>
      <c r="CJ79" s="37">
        <f ca="1">_xlfn.NORM.INV(RAND(),Satokasvi!$H$13,Satokasvi!$I$13)</f>
        <v>176.40311637373239</v>
      </c>
      <c r="CK79" s="37">
        <f ca="1">_xlfn.NORM.INV(RAND(),Satokasvi!$H$13,Satokasvi!$I$13)</f>
        <v>109.63990280910339</v>
      </c>
      <c r="CL79" s="37">
        <f ca="1">_xlfn.NORM.INV(RAND(),Satokasvi!$H$13,Satokasvi!$I$13)</f>
        <v>286.8763244748572</v>
      </c>
      <c r="CM79" s="37">
        <f ca="1">_xlfn.NORM.INV(RAND(),Satokasvi!$H$13,Satokasvi!$I$13)</f>
        <v>99.819649000982807</v>
      </c>
      <c r="CN79" s="37">
        <f ca="1">_xlfn.NORM.INV(RAND(),Satokasvi!$H$13,Satokasvi!$I$13)</f>
        <v>132.09912416305465</v>
      </c>
      <c r="CO79" s="37">
        <f ca="1">_xlfn.NORM.INV(RAND(),Satokasvi!$H$13,Satokasvi!$I$13)</f>
        <v>185.75335105482833</v>
      </c>
      <c r="CP79" s="37">
        <f ca="1">_xlfn.NORM.INV(RAND(),Satokasvi!$H$13,Satokasvi!$I$13)</f>
        <v>251.4245318253042</v>
      </c>
      <c r="CQ79" s="37">
        <f ca="1">_xlfn.NORM.INV(RAND(),Satokasvi!$H$13,Satokasvi!$I$13)</f>
        <v>195.07223675571839</v>
      </c>
      <c r="CR79" s="37">
        <f ca="1">_xlfn.NORM.INV(RAND(),Satokasvi!$H$13,Satokasvi!$I$13)</f>
        <v>234.18262260418715</v>
      </c>
      <c r="CS79" s="37">
        <f ca="1">_xlfn.NORM.INV(RAND(),Satokasvi!$H$13,Satokasvi!$I$13)</f>
        <v>198.64377410299869</v>
      </c>
      <c r="CT79" s="37">
        <f ca="1">_xlfn.NORM.INV(RAND(),Satokasvi!$H$13,Satokasvi!$I$13)</f>
        <v>351.18860972398045</v>
      </c>
      <c r="CU79" s="37">
        <f ca="1">_xlfn.NORM.INV(RAND(),Satokasvi!$H$13,Satokasvi!$I$13)</f>
        <v>227.24137211034395</v>
      </c>
      <c r="CV79" s="37">
        <f ca="1">_xlfn.NORM.INV(RAND(),Satokasvi!$H$13,Satokasvi!$I$13)</f>
        <v>73.550000864976099</v>
      </c>
      <c r="CW79" s="37">
        <f ca="1">_xlfn.NORM.INV(RAND(),Satokasvi!$H$13,Satokasvi!$I$13)</f>
        <v>261.64819769071897</v>
      </c>
      <c r="CX79" s="37">
        <f ca="1">_xlfn.NORM.INV(RAND(),Satokasvi!$H$13,Satokasvi!$I$13)</f>
        <v>125.13787058876892</v>
      </c>
      <c r="CY79" s="37">
        <f ca="1">_xlfn.NORM.INV(RAND(),Satokasvi!$H$13,Satokasvi!$I$13)</f>
        <v>213.32094577797321</v>
      </c>
      <c r="CZ79" s="37">
        <f ca="1">_xlfn.NORM.INV(RAND(),Satokasvi!$H$13,Satokasvi!$I$13)</f>
        <v>126.39956793983733</v>
      </c>
      <c r="DA79" s="37">
        <f ca="1">_xlfn.NORM.INV(RAND(),Satokasvi!$H$13,Satokasvi!$I$13)</f>
        <v>200.05417345004921</v>
      </c>
      <c r="DB79" s="37">
        <f ca="1">_xlfn.NORM.INV(RAND(),Satokasvi!$H$13,Satokasvi!$I$13)</f>
        <v>211.97271504749455</v>
      </c>
      <c r="DD79" s="37">
        <f ca="1">IF(H$11="x",Toimenpiteet!$E$115,AC79*CD79/1000+(Satokasvi!$E$28-Satokasvi!$E$7)+IF(H$8="x",Toimenpiteet!$E$29,0)+IF(H$9="x",Toimenpiteet!$E$60,0)+IF(H$10="x",Toimenpiteet!$E$88,0))/(1+$H$15)^DD$59</f>
        <v>166.55226182281856</v>
      </c>
      <c r="DE79" s="37">
        <f ca="1">IF(I$11="x",Toimenpiteet!$E$115,AD79*CE79/1000+(Satokasvi!$E$28-Satokasvi!$E$7)+IF(I$8="x",Toimenpiteet!$E$29,0)+IF(I$9="x",Toimenpiteet!$E$60,0)+IF(I$10="x",Toimenpiteet!$E$88,0))/(1+$H$15)^DE$59</f>
        <v>258.79802990517595</v>
      </c>
      <c r="DF79" s="37">
        <f ca="1">IF(J$11="x",Toimenpiteet!$E$115,AE79*CF79/1000+(Satokasvi!$E$28-Satokasvi!$E$7)+IF(J$8="x",Toimenpiteet!$E$29,0)+IF(J$9="x",Toimenpiteet!$E$60,0)+IF(J$10="x",Toimenpiteet!$E$88,0))/(1+$H$15)^DF$59</f>
        <v>122.39505674254656</v>
      </c>
      <c r="DG79" s="37">
        <f ca="1">IF(K$11="x",Toimenpiteet!$E$115,AF79*CG79/1000+(Satokasvi!$E$28-Satokasvi!$E$7)+IF(K$8="x",Toimenpiteet!$E$29,0)+IF(K$9="x",Toimenpiteet!$E$60,0)+IF(K$10="x",Toimenpiteet!$E$88,0))/(1+$H$15)^DG$59</f>
        <v>234.55100961595056</v>
      </c>
      <c r="DH79" s="37">
        <f ca="1">IF(L$11="x",Toimenpiteet!$E$115,AG79*CH79/1000+(Satokasvi!$E$28-Satokasvi!$E$7)+IF(L$8="x",Toimenpiteet!$E$29,0)+IF(L$9="x",Toimenpiteet!$E$60,0)+IF(L$10="x",Toimenpiteet!$E$88,0))/(1+$H$15)^DH$59</f>
        <v>130.27532001254588</v>
      </c>
      <c r="DI79" s="37">
        <f ca="1">IF(M$11="x",Toimenpiteet!$E$115,AH79*CI79/1000+(Satokasvi!$E$28-Satokasvi!$E$7)+IF(M$8="x",Toimenpiteet!$E$29,0)+IF(M$9="x",Toimenpiteet!$E$60,0)+IF(M$10="x",Toimenpiteet!$E$88,0))/(1+$H$15)^DI$59</f>
        <v>-221.93332802116842</v>
      </c>
      <c r="DJ79" s="37">
        <f ca="1">IF(N$11="x",Toimenpiteet!$E$115,AI79*CJ79/1000+(Satokasvi!$E$28-Satokasvi!$E$7)+IF(N$8="x",Toimenpiteet!$E$29,0)+IF(N$9="x",Toimenpiteet!$E$60,0)+IF(N$10="x",Toimenpiteet!$E$88,0))/(1+$H$15)^DJ$59</f>
        <v>172.16521454550636</v>
      </c>
      <c r="DK79" s="37">
        <f ca="1">IF(O$11="x",Toimenpiteet!$E$115,AJ79*CK79/1000+(Satokasvi!$E$28-Satokasvi!$E$7)+IF(O$8="x",Toimenpiteet!$E$29,0)+IF(O$9="x",Toimenpiteet!$E$60,0)+IF(O$10="x",Toimenpiteet!$E$88,0))/(1+$H$15)^DK$59</f>
        <v>-3.1385929309093417</v>
      </c>
      <c r="DL79" s="37">
        <f ca="1">IF(P$11="x",Toimenpiteet!$E$115,AK79*CL79/1000+(Satokasvi!$E$28-Satokasvi!$E$7)+IF(P$8="x",Toimenpiteet!$E$29,0)+IF(P$9="x",Toimenpiteet!$E$60,0)+IF(P$10="x",Toimenpiteet!$E$88,0))/(1+$H$15)^DL$59</f>
        <v>399.81170966792558</v>
      </c>
      <c r="DM79" s="37">
        <f ca="1">IF(Q$11="x",Toimenpiteet!$E$115,AL79*CM79/1000+(Satokasvi!$E$28-Satokasvi!$E$7)+IF(Q$8="x",Toimenpiteet!$E$29,0)+IF(Q$9="x",Toimenpiteet!$E$60,0)+IF(Q$10="x",Toimenpiteet!$E$88,0))/(1+$H$15)^DM$59</f>
        <v>0.95787125997260636</v>
      </c>
      <c r="DN79" s="37">
        <f ca="1">IF(R$11="x",Toimenpiteet!$E$115,AM79*CN79/1000+(Satokasvi!$E$28-Satokasvi!$E$7)+IF(R$8="x",Toimenpiteet!$E$29,0)+IF(R$9="x",Toimenpiteet!$E$60,0)+IF(R$10="x",Toimenpiteet!$E$88,0))/(1+$H$15)^DN$59</f>
        <v>88.12428986548332</v>
      </c>
      <c r="DO79" s="37">
        <f ca="1">IF(S$11="x",Toimenpiteet!$E$115,AN79*CO79/1000+(Satokasvi!$E$28-Satokasvi!$E$7)+IF(S$8="x",Toimenpiteet!$E$29,0)+IF(S$9="x",Toimenpiteet!$E$60,0)+IF(S$10="x",Toimenpiteet!$E$88,0))/(1+$H$15)^DO$59</f>
        <v>139.47979705958855</v>
      </c>
      <c r="DP79" s="37">
        <f ca="1">IF(T$11="x",Toimenpiteet!$E$115,AO79*CP79/1000+(Satokasvi!$E$28-Satokasvi!$E$7)+IF(T$8="x",Toimenpiteet!$E$29,0)+IF(T$9="x",Toimenpiteet!$E$60,0)+IF(T$10="x",Toimenpiteet!$E$88,0))/(1+$H$15)^DP$59</f>
        <v>219.54335707522381</v>
      </c>
      <c r="DQ79" s="37">
        <f ca="1">IF(U$11="x",Toimenpiteet!$E$115,AP79*CQ79/1000+(Satokasvi!$E$28-Satokasvi!$E$7)+IF(U$8="x",Toimenpiteet!$E$29,0)+IF(U$9="x",Toimenpiteet!$E$60,0)+IF(U$10="x",Toimenpiteet!$E$88,0))/(1+$H$15)^DQ$59</f>
        <v>143.7629512111059</v>
      </c>
      <c r="DR79" s="37">
        <f ca="1">IF(V$11="x",Toimenpiteet!$E$115,AQ79*CR79/1000+(Satokasvi!$E$28-Satokasvi!$E$7)+IF(V$8="x",Toimenpiteet!$E$29,0)+IF(V$9="x",Toimenpiteet!$E$60,0)+IF(V$10="x",Toimenpiteet!$E$88,0))/(1+$H$15)^DR$59</f>
        <v>210.59015462778521</v>
      </c>
      <c r="DS79" s="37">
        <f ca="1">IF(W$11="x",Toimenpiteet!$E$115,AR79*CS79/1000+(Satokasvi!$E$28-Satokasvi!$E$7)+IF(W$8="x",Toimenpiteet!$E$29,0)+IF(W$9="x",Toimenpiteet!$E$60,0)+IF(W$10="x",Toimenpiteet!$E$88,0))/(1+$H$15)^DS$59</f>
        <v>170.71900400570479</v>
      </c>
      <c r="DT79" s="37">
        <f ca="1">IF(X$11="x",Toimenpiteet!$E$115,AS79*CT79/1000+(Satokasvi!$E$28-Satokasvi!$E$7)+IF(X$8="x",Toimenpiteet!$E$29,0)+IF(X$9="x",Toimenpiteet!$E$60,0)+IF(X$10="x",Toimenpiteet!$E$88,0))/(1+$H$15)^DT$59</f>
        <v>415.86303994876965</v>
      </c>
      <c r="DU79" s="37">
        <f ca="1">IF(Y$11="x",Toimenpiteet!$E$115,AT79*CU79/1000+(Satokasvi!$E$28-Satokasvi!$E$7)+IF(Y$8="x",Toimenpiteet!$E$29,0)+IF(Y$9="x",Toimenpiteet!$E$60,0)+IF(Y$10="x",Toimenpiteet!$E$88,0))/(1+$H$15)^DU$59</f>
        <v>156.4038751970678</v>
      </c>
      <c r="DV79" s="37">
        <f ca="1">IF(Z$11="x",Toimenpiteet!$E$115,AU79*CV79/1000+(Satokasvi!$E$28-Satokasvi!$E$7)+IF(Z$8="x",Toimenpiteet!$E$29,0)+IF(Z$9="x",Toimenpiteet!$E$60,0)+IF(Z$10="x",Toimenpiteet!$E$88,0))/(1+$H$15)^DV$59</f>
        <v>-151.12579710516013</v>
      </c>
      <c r="DW79" s="37">
        <f ca="1">IF(AA$11="x",Toimenpiteet!$E$115,AV79*CW79/1000+(Satokasvi!$E$28-Satokasvi!$E$7)+IF(AA$8="x",Toimenpiteet!$E$29,0)+IF(AA$9="x",Toimenpiteet!$E$60,0)+IF(AA$10="x",Toimenpiteet!$E$88,0))/(1+$H$15)^DW$59</f>
        <v>222.1441773918379</v>
      </c>
      <c r="DX79" s="37">
        <f ca="1">IF(AB$11="x",Toimenpiteet!$E$115,AW79*CX79/1000+(Satokasvi!$E$28-Satokasvi!$E$7)+IF(AB$8="x",Toimenpiteet!$E$29,0)+IF(AB$9="x",Toimenpiteet!$E$60,0)+IF(AB$10="x",Toimenpiteet!$E$88,0))/(1+$H$15)^DX$59</f>
        <v>-142.45055811590174</v>
      </c>
      <c r="DY79" s="37">
        <f ca="1">IF(AC$11="x",Toimenpiteet!$E$115,AX79*CY79/1000+(Satokasvi!$E$28-Satokasvi!$E$7)+IF(AC$8="x",Toimenpiteet!$E$29,0)+IF(AC$9="x",Toimenpiteet!$E$60,0)+IF(AC$10="x",Toimenpiteet!$E$88,0))/(1+$H$15)^DY$59</f>
        <v>-138.30151273388518</v>
      </c>
      <c r="DZ79" s="37">
        <f ca="1">IF(AD$11="x",Toimenpiteet!$E$115,AY79*CZ79/1000+(Satokasvi!$E$28-Satokasvi!$E$7)+IF(AD$8="x",Toimenpiteet!$E$29,0)+IF(AD$9="x",Toimenpiteet!$E$60,0)+IF(AD$10="x",Toimenpiteet!$E$88,0))/(1+$H$15)^DZ$59</f>
        <v>56.585414769246555</v>
      </c>
      <c r="EA79" s="37">
        <f ca="1">IF(AE$11="x",Toimenpiteet!$E$115,AZ79*DA79/1000+(Satokasvi!$E$28-Satokasvi!$E$7)+IF(AE$8="x",Toimenpiteet!$E$29,0)+IF(AE$9="x",Toimenpiteet!$E$60,0)+IF(AE$10="x",Toimenpiteet!$E$88,0))/(1+$H$15)^EA$59</f>
        <v>121.1674384679724</v>
      </c>
      <c r="EB79" s="37">
        <f ca="1">IF(AF$11="x",Toimenpiteet!$E$115,BA79*DB79/1000+(Satokasvi!$E$28-Satokasvi!$E$7)+IF(AF$8="x",Toimenpiteet!$E$29,0)+IF(AF$9="x",Toimenpiteet!$E$60,0)+IF(AF$10="x",Toimenpiteet!$E$88,0))/(1+$H$15)^EB$59</f>
        <v>-126.56547585433981</v>
      </c>
      <c r="ED79" s="37">
        <f ca="1">IF(H$11="x",Toimenpiteet!$E$115,BD79*CD79/1000+(Satokasvi!$E$28-Satokasvi!$E$7)+IF(H$8="x",Toimenpiteet!$E$29,0)+IF(H$9="x",Toimenpiteet!$E$60,0)+IF(H$10="x",Toimenpiteet!$E$88,0))/(1+$H$15)^ED$59</f>
        <v>251.31902486699397</v>
      </c>
      <c r="EE79" s="37">
        <f ca="1">IF(I$11="x",Toimenpiteet!$E$115,BE79*CE79/1000+(Satokasvi!$E$28-Satokasvi!$E$7)+IF(I$8="x",Toimenpiteet!$E$29,0)+IF(I$9="x",Toimenpiteet!$E$60,0)+IF(I$10="x",Toimenpiteet!$E$88,0))/(1+$H$15)^EE$59</f>
        <v>360.51521907030008</v>
      </c>
      <c r="EF79" s="37">
        <f ca="1">IF(J$11="x",Toimenpiteet!$E$115,BF79*CF79/1000+(Satokasvi!$E$28-Satokasvi!$E$7)+IF(J$8="x",Toimenpiteet!$E$29,0)+IF(J$9="x",Toimenpiteet!$E$60,0)+IF(J$10="x",Toimenpiteet!$E$88,0))/(1+$H$15)^EF$59</f>
        <v>195.37657603677332</v>
      </c>
      <c r="EG79" s="37">
        <f ca="1">IF(K$11="x",Toimenpiteet!$E$115,BG79*CG79/1000+(Satokasvi!$E$28-Satokasvi!$E$7)+IF(K$8="x",Toimenpiteet!$E$29,0)+IF(K$9="x",Toimenpiteet!$E$60,0)+IF(K$10="x",Toimenpiteet!$E$88,0))/(1+$H$15)^EG$59</f>
        <v>328.55102507867218</v>
      </c>
      <c r="EH79" s="37">
        <f ca="1">IF(L$11="x",Toimenpiteet!$E$115,BH79*CH79/1000+(Satokasvi!$E$28-Satokasvi!$E$7)+IF(L$8="x",Toimenpiteet!$E$29,0)+IF(L$9="x",Toimenpiteet!$E$60,0)+IF(L$10="x",Toimenpiteet!$E$88,0))/(1+$H$15)^EH$59</f>
        <v>202.04864958741578</v>
      </c>
      <c r="EI79" s="37">
        <f ca="1">IF(M$11="x",Toimenpiteet!$E$115,BI79*CI79/1000+(Satokasvi!$E$28-Satokasvi!$E$7)+IF(M$8="x",Toimenpiteet!$E$29,0)+IF(M$9="x",Toimenpiteet!$E$60,0)+IF(M$10="x",Toimenpiteet!$E$88,0))/(1+$H$15)^EI$59</f>
        <v>305.30736279920256</v>
      </c>
      <c r="EJ79" s="37">
        <f ca="1">IF(N$11="x",Toimenpiteet!$E$115,BJ79*CJ79/1000+(Satokasvi!$E$28-Satokasvi!$E$7)+IF(N$8="x",Toimenpiteet!$E$29,0)+IF(N$9="x",Toimenpiteet!$E$60,0)+IF(N$10="x",Toimenpiteet!$E$88,0))/(1+$H$15)^EJ$59</f>
        <v>249.69210755580539</v>
      </c>
      <c r="EK79" s="37">
        <f ca="1">IF(O$11="x",Toimenpiteet!$E$115,BK79*CK79/1000+(Satokasvi!$E$28-Satokasvi!$E$7)+IF(O$8="x",Toimenpiteet!$E$29,0)+IF(O$9="x",Toimenpiteet!$E$60,0)+IF(O$10="x",Toimenpiteet!$E$88,0))/(1+$H$15)^EK$59</f>
        <v>38.072377901547362</v>
      </c>
      <c r="EL79" s="37">
        <f ca="1">IF(P$11="x",Toimenpiteet!$E$115,BL79*CL79/1000+(Satokasvi!$E$28-Satokasvi!$E$7)+IF(P$8="x",Toimenpiteet!$E$29,0)+IF(P$9="x",Toimenpiteet!$E$60,0)+IF(P$10="x",Toimenpiteet!$E$88,0))/(1+$H$15)^EL$59</f>
        <v>520.39413841572298</v>
      </c>
      <c r="EM79" s="37">
        <f ca="1">IF(Q$11="x",Toimenpiteet!$E$115,BM79*CM79/1000+(Satokasvi!$E$28-Satokasvi!$E$7)+IF(Q$8="x",Toimenpiteet!$E$29,0)+IF(Q$9="x",Toimenpiteet!$E$60,0)+IF(Q$10="x",Toimenpiteet!$E$88,0))/(1+$H$15)^EM$59</f>
        <v>40.586423001493571</v>
      </c>
      <c r="EN79" s="37">
        <f ca="1">IF(R$11="x",Toimenpiteet!$E$115,BN79*CN79/1000+(Satokasvi!$E$28-Satokasvi!$E$7)+IF(R$8="x",Toimenpiteet!$E$29,0)+IF(R$9="x",Toimenpiteet!$E$60,0)+IF(R$10="x",Toimenpiteet!$E$88,0))/(1+$H$15)^EN$59</f>
        <v>144.03747549831439</v>
      </c>
      <c r="EO79" s="37">
        <f ca="1">IF(S$11="x",Toimenpiteet!$E$115,BO79*CO79/1000+(Satokasvi!$E$28-Satokasvi!$E$7)+IF(S$8="x",Toimenpiteet!$E$29,0)+IF(S$9="x",Toimenpiteet!$E$60,0)+IF(S$10="x",Toimenpiteet!$E$88,0))/(1+$H$15)^EO$59</f>
        <v>204.54889012173379</v>
      </c>
      <c r="EP79" s="37">
        <f ca="1">IF(T$11="x",Toimenpiteet!$E$115,BP79*CP79/1000+(Satokasvi!$E$28-Satokasvi!$E$7)+IF(T$8="x",Toimenpiteet!$E$29,0)+IF(T$9="x",Toimenpiteet!$E$60,0)+IF(T$10="x",Toimenpiteet!$E$88,0))/(1+$H$15)^EP$59</f>
        <v>299.54244950990687</v>
      </c>
      <c r="EQ79" s="37">
        <f ca="1">IF(U$11="x",Toimenpiteet!$E$115,BQ79*CQ79/1000+(Satokasvi!$E$28-Satokasvi!$E$7)+IF(U$8="x",Toimenpiteet!$E$29,0)+IF(U$9="x",Toimenpiteet!$E$60,0)+IF(U$10="x",Toimenpiteet!$E$88,0))/(1+$H$15)^EQ$59</f>
        <v>207.55478516171394</v>
      </c>
      <c r="ER79" s="37">
        <f ca="1">IF(V$11="x",Toimenpiteet!$E$115,BR79*CR79/1000+(Satokasvi!$E$28-Satokasvi!$E$7)+IF(V$8="x",Toimenpiteet!$E$29,0)+IF(V$9="x",Toimenpiteet!$E$60,0)+IF(V$10="x",Toimenpiteet!$E$88,0))/(1+$H$15)^ER$59</f>
        <v>286.72686876536818</v>
      </c>
      <c r="ES79" s="37">
        <f ca="1">IF(W$11="x",Toimenpiteet!$E$115,BS79*CS79/1000+(Satokasvi!$E$28-Satokasvi!$E$7)+IF(W$8="x",Toimenpiteet!$E$29,0)+IF(W$9="x",Toimenpiteet!$E$60,0)+IF(W$10="x",Toimenpiteet!$E$88,0))/(1+$H$15)^ES$59</f>
        <v>237.8906525855117</v>
      </c>
      <c r="ET79" s="37">
        <f ca="1">IF(X$11="x",Toimenpiteet!$E$115,BT79*CT79/1000+(Satokasvi!$E$28-Satokasvi!$E$7)+IF(X$8="x",Toimenpiteet!$E$29,0)+IF(X$9="x",Toimenpiteet!$E$60,0)+IF(X$10="x",Toimenpiteet!$E$88,0))/(1+$H$15)^ET$59</f>
        <v>531.10151956829634</v>
      </c>
      <c r="EU79" s="37">
        <f ca="1">IF(Y$11="x",Toimenpiteet!$E$115,BU79*CU79/1000+(Satokasvi!$E$28-Satokasvi!$E$7)+IF(Y$8="x",Toimenpiteet!$E$29,0)+IF(Y$9="x",Toimenpiteet!$E$60,0)+IF(Y$10="x",Toimenpiteet!$E$88,0))/(1+$H$15)^EU$59</f>
        <v>218.81656444014439</v>
      </c>
      <c r="EV79" s="37">
        <f ca="1">IF(Z$11="x",Toimenpiteet!$E$115,BV79*CV79/1000+(Satokasvi!$E$28-Satokasvi!$E$7)+IF(Z$8="x",Toimenpiteet!$E$29,0)+IF(Z$9="x",Toimenpiteet!$E$60,0)+IF(Z$10="x",Toimenpiteet!$E$88,0))/(1+$H$15)^EV$59</f>
        <v>-34.53076261850682</v>
      </c>
      <c r="EW79" s="37">
        <f ca="1">IF(AA$11="x",Toimenpiteet!$E$115,BW79*CW79/1000+(Satokasvi!$E$28-Satokasvi!$E$7)+IF(AA$8="x",Toimenpiteet!$E$29,0)+IF(AA$9="x",Toimenpiteet!$E$60,0)+IF(AA$10="x",Toimenpiteet!$E$88,0))/(1+$H$15)^EW$59</f>
        <v>295.91782784208124</v>
      </c>
      <c r="EX79" s="37">
        <f ca="1">IF(AB$11="x",Toimenpiteet!$E$115,BX79*CX79/1000+(Satokasvi!$E$28-Satokasvi!$E$7)+IF(AB$8="x",Toimenpiteet!$E$29,0)+IF(AB$9="x",Toimenpiteet!$E$60,0)+IF(AB$10="x",Toimenpiteet!$E$88,0))/(1+$H$15)^EX$59</f>
        <v>-142.45055811590174</v>
      </c>
      <c r="EY79" s="37">
        <f ca="1">IF(AC$11="x",Toimenpiteet!$E$115,BY79*CY79/1000+(Satokasvi!$E$28-Satokasvi!$E$7)+IF(AC$8="x",Toimenpiteet!$E$29,0)+IF(AC$9="x",Toimenpiteet!$E$60,0)+IF(AC$10="x",Toimenpiteet!$E$88,0))/(1+$H$15)^EY$59</f>
        <v>170.17793619378415</v>
      </c>
      <c r="EZ79" s="37">
        <f ca="1">IF(AD$11="x",Toimenpiteet!$E$115,BZ79*CZ79/1000+(Satokasvi!$E$28-Satokasvi!$E$7)+IF(AD$8="x",Toimenpiteet!$E$29,0)+IF(AD$9="x",Toimenpiteet!$E$60,0)+IF(AD$10="x",Toimenpiteet!$E$88,0))/(1+$H$15)^EZ$59</f>
        <v>94.757160389869696</v>
      </c>
      <c r="FA79" s="37">
        <f ca="1">IF(AE$11="x",Toimenpiteet!$E$115,CA79*DA79/1000+(Satokasvi!$E$28-Satokasvi!$E$7)+IF(AE$8="x",Toimenpiteet!$E$29,0)+IF(AE$9="x",Toimenpiteet!$E$60,0)+IF(AE$10="x",Toimenpiteet!$E$88,0))/(1+$H$15)^FA$59</f>
        <v>171.47341418756088</v>
      </c>
      <c r="FB79" s="37">
        <f ca="1">IF(AF$11="x",Toimenpiteet!$E$115,CB79*DB79/1000+(Satokasvi!$E$28-Satokasvi!$E$7)+IF(AF$8="x",Toimenpiteet!$E$29,0)+IF(AF$9="x",Toimenpiteet!$E$60,0)+IF(AF$10="x",Toimenpiteet!$E$88,0))/(1+$H$15)^FB$59</f>
        <v>148.51551598775046</v>
      </c>
      <c r="FD79" s="37">
        <f t="shared" ca="1" si="15"/>
        <v>166.55226182281856</v>
      </c>
      <c r="FE79" s="37">
        <f t="shared" ca="1" si="18"/>
        <v>425.35029172799454</v>
      </c>
      <c r="FF79" s="37">
        <f t="shared" ca="1" si="18"/>
        <v>547.7453484705411</v>
      </c>
      <c r="FG79" s="37">
        <f t="shared" ca="1" si="18"/>
        <v>782.29635808649164</v>
      </c>
      <c r="FH79" s="37">
        <f t="shared" ca="1" si="19"/>
        <v>912.57167809903751</v>
      </c>
      <c r="FI79" s="37">
        <f t="shared" ca="1" si="19"/>
        <v>690.63835007786906</v>
      </c>
      <c r="FJ79" s="37">
        <f t="shared" ca="1" si="19"/>
        <v>862.80356462337545</v>
      </c>
      <c r="FK79" s="37">
        <f t="shared" ca="1" si="19"/>
        <v>859.66497169246611</v>
      </c>
      <c r="FL79" s="37">
        <f t="shared" ca="1" si="19"/>
        <v>1259.4766813603917</v>
      </c>
      <c r="FM79" s="37">
        <f t="shared" ca="1" si="19"/>
        <v>1260.4345526203642</v>
      </c>
      <c r="FN79" s="37">
        <f t="shared" ca="1" si="19"/>
        <v>1348.5588424858474</v>
      </c>
      <c r="FO79" s="37">
        <f t="shared" ca="1" si="19"/>
        <v>1488.0386395454359</v>
      </c>
      <c r="FP79" s="37">
        <f t="shared" ca="1" si="19"/>
        <v>1707.5819966206598</v>
      </c>
      <c r="FQ79" s="37">
        <f t="shared" ca="1" si="19"/>
        <v>1851.3449478317657</v>
      </c>
      <c r="FR79" s="37">
        <f t="shared" ca="1" si="19"/>
        <v>2061.9351024595508</v>
      </c>
      <c r="FS79" s="37">
        <f t="shared" ca="1" si="19"/>
        <v>2232.6541064652556</v>
      </c>
      <c r="FT79" s="37">
        <f t="shared" ca="1" si="19"/>
        <v>2648.5171464140253</v>
      </c>
      <c r="FU79" s="37">
        <f t="shared" ca="1" si="19"/>
        <v>2804.9210216110932</v>
      </c>
      <c r="FV79" s="37">
        <f t="shared" ca="1" si="19"/>
        <v>2653.7952245059332</v>
      </c>
      <c r="FW79" s="37">
        <f t="shared" ca="1" si="19"/>
        <v>2875.9394018977709</v>
      </c>
      <c r="FX79" s="37">
        <f t="shared" ca="1" si="20"/>
        <v>2733.488843781869</v>
      </c>
      <c r="FY79" s="37">
        <f t="shared" ca="1" si="20"/>
        <v>2595.1873310479837</v>
      </c>
      <c r="FZ79" s="37">
        <f t="shared" ca="1" si="20"/>
        <v>2651.7727458172303</v>
      </c>
      <c r="GA79" s="37">
        <f t="shared" ca="1" si="20"/>
        <v>2772.9401842852026</v>
      </c>
      <c r="GB79" s="37">
        <f t="shared" ca="1" si="20"/>
        <v>2646.3747084308629</v>
      </c>
      <c r="GC79" s="37"/>
      <c r="GD79" s="37">
        <f t="shared" ca="1" si="16"/>
        <v>251.31902486699397</v>
      </c>
      <c r="GE79" s="37">
        <f t="shared" ca="1" si="17"/>
        <v>611.8342439372941</v>
      </c>
      <c r="GF79" s="37">
        <f t="shared" ca="1" si="17"/>
        <v>807.21081997406736</v>
      </c>
      <c r="GG79" s="37">
        <f t="shared" ca="1" si="17"/>
        <v>1135.7618450527395</v>
      </c>
      <c r="GH79" s="37">
        <f t="shared" ca="1" si="17"/>
        <v>1337.8104946401554</v>
      </c>
      <c r="GI79" s="37">
        <f t="shared" ca="1" si="17"/>
        <v>1643.117857439358</v>
      </c>
      <c r="GJ79" s="37">
        <f t="shared" ca="1" si="17"/>
        <v>1892.8099649951635</v>
      </c>
      <c r="GK79" s="37">
        <f t="shared" ca="1" si="17"/>
        <v>1930.8823428967107</v>
      </c>
      <c r="GL79" s="37">
        <f t="shared" ca="1" si="17"/>
        <v>2451.2764813124336</v>
      </c>
      <c r="GM79" s="37">
        <f t="shared" ca="1" si="17"/>
        <v>2491.8629043139272</v>
      </c>
      <c r="GN79" s="37">
        <f t="shared" ca="1" si="17"/>
        <v>2635.9003798122417</v>
      </c>
      <c r="GO79" s="37">
        <f t="shared" ca="1" si="17"/>
        <v>2840.4492699339753</v>
      </c>
      <c r="GP79" s="37">
        <f t="shared" ca="1" si="17"/>
        <v>3139.9917194438822</v>
      </c>
      <c r="GQ79" s="37">
        <f t="shared" ca="1" si="17"/>
        <v>3347.5465046055961</v>
      </c>
      <c r="GR79" s="37">
        <f t="shared" ca="1" si="17"/>
        <v>3634.2733733709642</v>
      </c>
      <c r="GS79" s="37">
        <f t="shared" ca="1" si="17"/>
        <v>3872.1640259564761</v>
      </c>
      <c r="GT79" s="37">
        <f t="shared" ca="1" si="17"/>
        <v>4403.2655455247723</v>
      </c>
      <c r="GU79" s="37">
        <f t="shared" ca="1" si="22"/>
        <v>4622.0821099649165</v>
      </c>
      <c r="GV79" s="37">
        <f t="shared" ca="1" si="12"/>
        <v>4587.5513473464098</v>
      </c>
      <c r="GW79" s="37">
        <f t="shared" ca="1" si="12"/>
        <v>4883.4691751884911</v>
      </c>
      <c r="GX79" s="37">
        <f t="shared" ca="1" si="12"/>
        <v>4741.0186170725892</v>
      </c>
      <c r="GY79" s="37">
        <f t="shared" ca="1" si="12"/>
        <v>4911.1965532663735</v>
      </c>
      <c r="GZ79" s="37">
        <f t="shared" ca="1" si="12"/>
        <v>5005.9537136562431</v>
      </c>
      <c r="HA79" s="37">
        <f t="shared" ca="1" si="12"/>
        <v>5177.4271278438036</v>
      </c>
      <c r="HB79" s="37">
        <f t="shared" ca="1" si="12"/>
        <v>5325.9426438315541</v>
      </c>
      <c r="HC79" s="37"/>
      <c r="HD79" s="37">
        <f t="shared" si="13"/>
        <v>1500.1</v>
      </c>
      <c r="HE79" s="37">
        <f ca="1">SUM($GD79:GD79)-$HD79-SUM($FD79:FD79)</f>
        <v>-1415.3332369558245</v>
      </c>
      <c r="HF79" s="37">
        <f ca="1">SUM($GD79:GE79)-$HD79-SUM($FD79:FE79)</f>
        <v>-1228.849284746525</v>
      </c>
      <c r="HG79" s="37">
        <f ca="1">SUM($GD79:GF79)-$HD79-SUM($FD79:FF79)</f>
        <v>-969.38381324299871</v>
      </c>
      <c r="HH79" s="37">
        <f ca="1">SUM($GD79:GG79)-$HD79-SUM($FD79:FG79)</f>
        <v>-615.91832627675103</v>
      </c>
      <c r="HI79" s="37">
        <f ca="1">SUM($GD79:GH79)-$HD79-SUM($FD79:FH79)</f>
        <v>-190.67950973563302</v>
      </c>
      <c r="HJ79" s="37">
        <f ca="1">SUM($GD79:GI79)-$HD79-SUM($FD79:FI79)</f>
        <v>761.79999762585521</v>
      </c>
      <c r="HK79" s="37">
        <f ca="1">SUM($GD79:GJ79)-$HD79-SUM($FD79:FJ79)</f>
        <v>1791.8063979976432</v>
      </c>
      <c r="HL79" s="37">
        <f ca="1">SUM($GD79:GK79)-$HD79-SUM($FD79:FK79)</f>
        <v>2863.0237692018891</v>
      </c>
      <c r="HM79" s="37">
        <f ca="1">SUM($GD79:GL79)-$HD79-SUM($FD79:FL79)</f>
        <v>4054.8235691539312</v>
      </c>
      <c r="HN79" s="37">
        <f ca="1">SUM($GD79:GM79)-$HD79-SUM($FD79:FM79)</f>
        <v>5286.2519208474932</v>
      </c>
      <c r="HO79" s="37">
        <f ca="1">SUM($GD79:GN79)-$HD79-SUM($FD79:FN79)</f>
        <v>6573.5934581738893</v>
      </c>
      <c r="HP79" s="37">
        <f ca="1">SUM($GD79:GO79)-$HD79-SUM($FD79:FO79)</f>
        <v>7926.0040885624312</v>
      </c>
      <c r="HQ79" s="37">
        <f ca="1">SUM($GD79:GP79)-$HD79-SUM($FD79:FP79)</f>
        <v>9358.4138113856534</v>
      </c>
      <c r="HR79" s="37">
        <f ca="1">SUM($GD79:GQ79)-$HD79-SUM($FD79:FQ79)</f>
        <v>10854.615368159486</v>
      </c>
      <c r="HS79" s="37">
        <f ca="1">SUM($GD79:GR79)-$HD79-SUM($FD79:FR79)</f>
        <v>12426.9536390709</v>
      </c>
      <c r="HT79" s="37">
        <f ca="1">SUM($GD79:GS79)-$HD79-SUM($FD79:FS79)</f>
        <v>14066.463558562122</v>
      </c>
      <c r="HU79" s="37">
        <f ca="1">SUM($GD79:GT79)-$HD79-SUM($FD79:FT79)</f>
        <v>15821.211957672869</v>
      </c>
      <c r="HV79" s="37">
        <f ca="1">SUM($GD79:GU79)-$HD79-SUM($FD79:FU79)</f>
        <v>17638.373046026696</v>
      </c>
      <c r="HW79" s="37">
        <f ca="1">SUM($GD79:GV79)-$HD79-SUM($FD79:FV79)</f>
        <v>19572.12916886717</v>
      </c>
      <c r="HX79" s="37">
        <f ca="1">SUM($GD79:GW79)-$HD79-SUM($FD79:FW79)</f>
        <v>21579.65894215789</v>
      </c>
      <c r="HY79" s="37">
        <f ca="1">SUM($GD79:GX79)-$HD79-SUM($FD79:FX79)</f>
        <v>23587.188715448607</v>
      </c>
      <c r="HZ79" s="37">
        <f ca="1">SUM($GD79:GY79)-$HD79-SUM($FD79:FY79)</f>
        <v>25903.197937666999</v>
      </c>
      <c r="IA79" s="37">
        <f ca="1">SUM($GD79:GZ79)-$HD79-SUM($FD79:FZ79)</f>
        <v>28257.378905505997</v>
      </c>
      <c r="IB79" s="37">
        <f ca="1">SUM($GD79:HA79)-$HD79-SUM($FD79:GA79)</f>
        <v>30661.865849064605</v>
      </c>
      <c r="IC79" s="37">
        <f ca="1">SUM($GD79:HB79)-$HD79-SUM($FD79:GB79)</f>
        <v>33341.433784465298</v>
      </c>
    </row>
    <row r="80" spans="2:237" x14ac:dyDescent="0.35">
      <c r="B80" s="37">
        <f t="shared" ca="1" si="14"/>
        <v>0.92950989058385236</v>
      </c>
      <c r="C80" s="37">
        <f t="shared" ca="1" si="14"/>
        <v>0.59636055960470757</v>
      </c>
      <c r="D80" s="37">
        <f t="shared" ca="1" si="14"/>
        <v>0.44455715276781893</v>
      </c>
      <c r="E80" s="37">
        <f t="shared" ca="1" si="14"/>
        <v>5.7656463120740353E-2</v>
      </c>
      <c r="F80" s="37">
        <f t="shared" ca="1" si="14"/>
        <v>0.99871731871481084</v>
      </c>
      <c r="G80" s="37">
        <f t="shared" ca="1" si="14"/>
        <v>6.4869222235155011E-2</v>
      </c>
      <c r="H80" s="37">
        <f t="shared" ca="1" si="14"/>
        <v>9.1781499177087333E-2</v>
      </c>
      <c r="I80" s="37">
        <f t="shared" ca="1" si="14"/>
        <v>0.42491127344120172</v>
      </c>
      <c r="J80" s="37">
        <f t="shared" ca="1" si="14"/>
        <v>0.54323177245636556</v>
      </c>
      <c r="K80" s="37">
        <f t="shared" ca="1" si="14"/>
        <v>0.61798276622904014</v>
      </c>
      <c r="L80" s="37">
        <f t="shared" ca="1" si="14"/>
        <v>0.60182621155952387</v>
      </c>
      <c r="M80" s="37">
        <f t="shared" ca="1" si="14"/>
        <v>0.69794703775225841</v>
      </c>
      <c r="N80" s="37">
        <f t="shared" ca="1" si="14"/>
        <v>3.6861096953149097E-3</v>
      </c>
      <c r="O80" s="37">
        <f t="shared" ca="1" si="14"/>
        <v>0.24444281326027217</v>
      </c>
      <c r="P80" s="37">
        <f t="shared" ca="1" si="14"/>
        <v>0.49199262446312964</v>
      </c>
      <c r="Q80" s="37">
        <f t="shared" ca="1" si="14"/>
        <v>0.33934770544291504</v>
      </c>
      <c r="R80" s="37">
        <f t="shared" ca="1" si="21"/>
        <v>9.2105427998992129E-2</v>
      </c>
      <c r="S80" s="37">
        <f t="shared" ca="1" si="21"/>
        <v>0.15366056047310439</v>
      </c>
      <c r="T80" s="37">
        <f t="shared" ca="1" si="21"/>
        <v>0.77864520929258074</v>
      </c>
      <c r="U80" s="37">
        <f t="shared" ca="1" si="21"/>
        <v>0.79703276724537242</v>
      </c>
      <c r="V80" s="37">
        <f t="shared" ca="1" si="21"/>
        <v>0.74750439800792301</v>
      </c>
      <c r="W80" s="37">
        <f t="shared" ca="1" si="21"/>
        <v>0.93573646074072192</v>
      </c>
      <c r="X80" s="37">
        <f t="shared" ca="1" si="21"/>
        <v>0.93501467757915002</v>
      </c>
      <c r="Y80" s="37">
        <f t="shared" ca="1" si="21"/>
        <v>0.38882308913085295</v>
      </c>
      <c r="Z80" s="37">
        <f t="shared" ca="1" si="21"/>
        <v>0.11912541540608679</v>
      </c>
      <c r="AC80" s="35">
        <f ca="1">IF(H$11="x",0,_xlfn.NORM.INV(B80,Satokasvi!$H$8,Satokasvi!$I$8)*IF(H$8="x",1+Toimenpiteet!$C$7,1)*IF(H$9="x",1+Toimenpiteet!$C$34,1)*(1+H$30)*_xlfn.BINOM.INV(1,(1-(Satokasvi!$H$15*(1+H$43))),B80))</f>
        <v>2868.0376455113906</v>
      </c>
      <c r="AD80" s="35">
        <f ca="1">IF(I$11="x",0,_xlfn.NORM.INV(C80,Satokasvi!$H$8,Satokasvi!$I$8)*IF(I$8="x",1+Toimenpiteet!$C$7,1)*IF(I$9="x",1+Toimenpiteet!$C$34,1)*(1+I$30)*_xlfn.BINOM.INV(1,(1-(Satokasvi!$H$15*(1+I$43))),C80))</f>
        <v>2560.984486264334</v>
      </c>
      <c r="AE80" s="35">
        <f ca="1">IF(J$11="x",0,_xlfn.NORM.INV(D80,Satokasvi!$H$8,Satokasvi!$I$8)*IF(J$8="x",1+Toimenpiteet!$C$7,1)*IF(J$9="x",1+Toimenpiteet!$C$34,1)*(1+J$30)*_xlfn.BINOM.INV(1,(1-(Satokasvi!$H$15*(1+J$43))),D80))</f>
        <v>2465.1437460084635</v>
      </c>
      <c r="AF80" s="35">
        <f ca="1">IF(K$11="x",0,_xlfn.NORM.INV(E80,Satokasvi!$H$8,Satokasvi!$I$8)*IF(K$8="x",1+Toimenpiteet!$C$7,1)*IF(K$9="x",1+Toimenpiteet!$C$34,1)*(1+K$30)*_xlfn.BINOM.INV(1,(1-(Satokasvi!$H$15*(1+K$43))),E80))</f>
        <v>0</v>
      </c>
      <c r="AG80" s="35">
        <f ca="1">IF(L$11="x",0,_xlfn.NORM.INV(F80,Satokasvi!$H$8,Satokasvi!$I$8)*IF(L$8="x",1+Toimenpiteet!$C$7,1)*IF(L$9="x",1+Toimenpiteet!$C$34,1)*(1+L$30)*_xlfn.BINOM.INV(1,(1-(Satokasvi!$H$15*(1+L$43))),F80))</f>
        <v>3253.8808163952363</v>
      </c>
      <c r="AH80" s="35">
        <f ca="1">IF(M$11="x",0,_xlfn.NORM.INV(G80,Satokasvi!$H$8,Satokasvi!$I$8)*IF(M$8="x",1+Toimenpiteet!$C$7,1)*IF(M$9="x",1+Toimenpiteet!$C$34,1)*(1+M$30)*_xlfn.BINOM.INV(1,(1-(Satokasvi!$H$15*(1+M$43))),G80))</f>
        <v>0</v>
      </c>
      <c r="AI80" s="35">
        <f ca="1">IF(N$11="x",0,_xlfn.NORM.INV(H80,Satokasvi!$H$8,Satokasvi!$I$8)*IF(N$8="x",1+Toimenpiteet!$C$7,1)*IF(N$9="x",1+Toimenpiteet!$C$34,1)*(1+N$30)*_xlfn.BINOM.INV(1,(1-(Satokasvi!$H$15*(1+N$43))),H80))</f>
        <v>0</v>
      </c>
      <c r="AJ80" s="35">
        <f ca="1">IF(O$11="x",0,_xlfn.NORM.INV(I80,Satokasvi!$H$8,Satokasvi!$I$8)*IF(O$8="x",1+Toimenpiteet!$C$7,1)*IF(O$9="x",1+Toimenpiteet!$C$34,1)*(1+O$30)*_xlfn.BINOM.INV(1,(1-(Satokasvi!$H$15*(1+O$43))),I80))</f>
        <v>2452.6637878415686</v>
      </c>
      <c r="AK80" s="35">
        <f ca="1">IF(P$11="x",0,_xlfn.NORM.INV(J80,Satokasvi!$H$8,Satokasvi!$I$8)*IF(P$8="x",1+Toimenpiteet!$C$7,1)*IF(P$9="x",1+Toimenpiteet!$C$34,1)*(1+P$30)*_xlfn.BINOM.INV(1,(1-(Satokasvi!$H$15*(1+P$43))),J80))</f>
        <v>2527.1447382582683</v>
      </c>
      <c r="AL80" s="35">
        <f ca="1">IF(Q$11="x",0,_xlfn.NORM.INV(K80,Satokasvi!$H$8,Satokasvi!$I$8)*IF(Q$8="x",1+Toimenpiteet!$C$7,1)*IF(Q$9="x",1+Toimenpiteet!$C$34,1)*(1+Q$30)*_xlfn.BINOM.INV(1,(1-(Satokasvi!$H$15*(1+Q$43))),K80))</f>
        <v>2575.0467673845196</v>
      </c>
      <c r="AM80" s="35">
        <f ca="1">IF(R$11="x",0,_xlfn.NORM.INV(L80,Satokasvi!$H$8,Satokasvi!$I$8)*IF(R$8="x",1+Toimenpiteet!$C$7,1)*IF(R$9="x",1+Toimenpiteet!$C$34,1)*(1+R$30)*_xlfn.BINOM.INV(1,(1-(Satokasvi!$H$15*(1+R$43))),L80))</f>
        <v>2564.5192192000491</v>
      </c>
      <c r="AN80" s="35">
        <f ca="1">IF(S$11="x",0,_xlfn.NORM.INV(M80,Satokasvi!$H$8,Satokasvi!$I$8)*IF(S$8="x",1+Toimenpiteet!$C$7,1)*IF(S$9="x",1+Toimenpiteet!$C$34,1)*(1+S$30)*_xlfn.BINOM.INV(1,(1-(Satokasvi!$H$15*(1+S$43))),M80))</f>
        <v>2629.626267185994</v>
      </c>
      <c r="AO80" s="35">
        <f ca="1">IF(T$11="x",0,_xlfn.NORM.INV(N80,Satokasvi!$H$8,Satokasvi!$I$8)*IF(T$8="x",1+Toimenpiteet!$C$7,1)*IF(T$9="x",1+Toimenpiteet!$C$34,1)*(1+T$30)*_xlfn.BINOM.INV(1,(1-(Satokasvi!$H$15*(1+T$43))),N80))</f>
        <v>0</v>
      </c>
      <c r="AP80" s="35">
        <f ca="1">IF(U$11="x",0,_xlfn.NORM.INV(O80,Satokasvi!$H$8,Satokasvi!$I$8)*IF(U$8="x",1+Toimenpiteet!$C$7,1)*IF(U$9="x",1+Toimenpiteet!$C$34,1)*(1+U$30)*_xlfn.BINOM.INV(1,(1-(Satokasvi!$H$15*(1+U$43))),O80))</f>
        <v>0</v>
      </c>
      <c r="AQ80" s="35">
        <f ca="1">IF(V$11="x",0,_xlfn.NORM.INV(P80,Satokasvi!$H$8,Satokasvi!$I$8)*IF(V$8="x",1+Toimenpiteet!$C$7,1)*IF(V$9="x",1+Toimenpiteet!$C$34,1)*(1+V$30)*_xlfn.BINOM.INV(1,(1-(Satokasvi!$H$15*(1+V$43))),P80))</f>
        <v>2494.9817845490775</v>
      </c>
      <c r="AR80" s="35">
        <f ca="1">IF(W$11="x",0,_xlfn.NORM.INV(Q80,Satokasvi!$H$8,Satokasvi!$I$8)*IF(W$8="x",1+Toimenpiteet!$C$7,1)*IF(W$9="x",1+Toimenpiteet!$C$34,1)*(1+W$30)*_xlfn.BINOM.INV(1,(1-(Satokasvi!$H$15*(1+W$43))),Q80))</f>
        <v>2396.4389964990664</v>
      </c>
      <c r="AS80" s="35">
        <f ca="1">IF(X$11="x",0,_xlfn.NORM.INV(R80,Satokasvi!$H$8,Satokasvi!$I$8)*IF(X$8="x",1+Toimenpiteet!$C$7,1)*IF(X$9="x",1+Toimenpiteet!$C$34,1)*(1+X$30)*_xlfn.BINOM.INV(1,(1-(Satokasvi!$H$15*(1+X$43))),R80))</f>
        <v>0</v>
      </c>
      <c r="AT80" s="35">
        <f ca="1">IF(Y$11="x",0,_xlfn.NORM.INV(S80,Satokasvi!$H$8,Satokasvi!$I$8)*IF(Y$8="x",1+Toimenpiteet!$C$7,1)*IF(Y$9="x",1+Toimenpiteet!$C$34,1)*(1+Y$30)*_xlfn.BINOM.INV(1,(1-(Satokasvi!$H$15*(1+Y$43))),S80))</f>
        <v>0</v>
      </c>
      <c r="AU80" s="35">
        <f ca="1">IF(Z$11="x",0,_xlfn.NORM.INV(T80,Satokasvi!$H$8,Satokasvi!$I$8)*IF(Z$8="x",1+Toimenpiteet!$C$7,1)*IF(Z$9="x",1+Toimenpiteet!$C$34,1)*(1+Z$30)*_xlfn.BINOM.INV(1,(1-(Satokasvi!$H$15*(1+Z$43))),T80))</f>
        <v>2691.9064283734724</v>
      </c>
      <c r="AV80" s="35">
        <f ca="1">IF(AA$11="x",0,_xlfn.NORM.INV(U80,Satokasvi!$H$8,Satokasvi!$I$8)*IF(AA$8="x",1+Toimenpiteet!$C$7,1)*IF(AA$9="x",1+Toimenpiteet!$C$34,1)*(1+AA$30)*_xlfn.BINOM.INV(1,(1-(Satokasvi!$H$15*(1+AA$43))),U80))</f>
        <v>2707.7673321019547</v>
      </c>
      <c r="AW80" s="35">
        <f ca="1">IF(AB$11="x",0,_xlfn.NORM.INV(V80,Satokasvi!$H$8,Satokasvi!$I$8)*IF(AB$8="x",1+Toimenpiteet!$C$7,1)*IF(AB$9="x",1+Toimenpiteet!$C$34,1)*(1+AB$30)*_xlfn.BINOM.INV(1,(1-(Satokasvi!$H$15*(1+AB$43))),V80))</f>
        <v>2666.6642684396452</v>
      </c>
      <c r="AX80" s="35">
        <f ca="1">IF(AC$11="x",0,_xlfn.NORM.INV(W80,Satokasvi!$H$8,Satokasvi!$I$8)*IF(AC$8="x",1+Toimenpiteet!$C$7,1)*IF(AC$9="x",1+Toimenpiteet!$C$34,1)*(1+AC$30)*_xlfn.BINOM.INV(1,(1-(Satokasvi!$H$15*(1+AC$43))),W80))</f>
        <v>2879.9839830669089</v>
      </c>
      <c r="AY80" s="35">
        <f ca="1">IF(AD$11="x",0,_xlfn.NORM.INV(X80,Satokasvi!$H$8,Satokasvi!$I$8)*IF(AD$8="x",1+Toimenpiteet!$C$7,1)*IF(AD$9="x",1+Toimenpiteet!$C$34,1)*(1+AD$30)*_xlfn.BINOM.INV(1,(1-(Satokasvi!$H$15*(1+AD$43))),X80))</f>
        <v>2878.5544142334184</v>
      </c>
      <c r="AZ80" s="35">
        <f ca="1">IF(AE$11="x",0,_xlfn.NORM.INV(Y80,Satokasvi!$H$8,Satokasvi!$I$8)*IF(AE$8="x",1+Toimenpiteet!$C$7,1)*IF(AE$9="x",1+Toimenpiteet!$C$34,1)*(1+AE$30)*_xlfn.BINOM.INV(1,(1-(Satokasvi!$H$15*(1+AE$43))),Y80))</f>
        <v>2429.4030531212775</v>
      </c>
      <c r="BA80" s="35">
        <f ca="1">IF(AF$11="x",0,_xlfn.NORM.INV(Z80,Satokasvi!$H$8,Satokasvi!$I$8)*IF(AF$8="x",1+Toimenpiteet!$C$7,1)*IF(AF$9="x",1+Toimenpiteet!$C$34,1)*(1+AF$30)*_xlfn.BINOM.INV(1,(1-(Satokasvi!$H$15*(1+AF$43))),Z80))</f>
        <v>0</v>
      </c>
      <c r="BD80" s="35">
        <f ca="1">IF(H$11="x",0,_xlfn.NORM.INV(B80,Satokasvi!$H$8,Satokasvi!$I$8)*IF(COUNTIF($H$12:H$12,"x")&gt;0,(1+$C$6),1)*IF(COUNTIF($H$13:H$13,"x")&gt;0,(1+$C$30),1)*IF(H$8="x",(1+Toimenpiteet!$C$7),1)*IF(H$9="x",(1+Toimenpiteet!$C$34),1)*(1+H$30)*_xlfn.BINOM.INV(1,(1-(Satokasvi!$H$15*(1+H$44))),B80))</f>
        <v>3441.6451746136686</v>
      </c>
      <c r="BE80" s="35">
        <f ca="1">IF(I$11="x",0,_xlfn.NORM.INV(C80,Satokasvi!$H$8,Satokasvi!$I$8)*IF(COUNTIF($H$12:I$12,"x")&gt;0,(1+$C$6),1)*IF(COUNTIF($H$13:I$13,"x")&gt;0,(1+$C$30),1)*IF(I$8="x",(1+Toimenpiteet!$C$7),1)*IF(I$9="x",(1+Toimenpiteet!$C$34),1)*(1+I$30)*_xlfn.BINOM.INV(1,(1-(Satokasvi!$H$15*(1+I$44))),C80))</f>
        <v>3073.1813835172006</v>
      </c>
      <c r="BF80" s="35">
        <f ca="1">IF(J$11="x",0,_xlfn.NORM.INV(D80,Satokasvi!$H$8,Satokasvi!$I$8)*IF(COUNTIF($H$12:J$12,"x")&gt;0,(1+$C$6),1)*IF(COUNTIF($H$13:J$13,"x")&gt;0,(1+$C$30),1)*IF(J$8="x",(1+Toimenpiteet!$C$7),1)*IF(J$9="x",(1+Toimenpiteet!$C$34),1)*(1+J$30)*_xlfn.BINOM.INV(1,(1-(Satokasvi!$H$15*(1+J$44))),D80))</f>
        <v>2958.1724952101563</v>
      </c>
      <c r="BG80" s="35">
        <f ca="1">IF(K$11="x",0,_xlfn.NORM.INV(E80,Satokasvi!$H$8,Satokasvi!$I$8)*IF(COUNTIF($H$12:K$12,"x")&gt;0,(1+$C$6),1)*IF(COUNTIF($H$13:K$13,"x")&gt;0,(1+$C$30),1)*IF(K$8="x",(1+Toimenpiteet!$C$7),1)*IF(K$9="x",(1+Toimenpiteet!$C$34),1)*(1+K$30)*_xlfn.BINOM.INV(1,(1-(Satokasvi!$H$15*(1+K$44))),E80))</f>
        <v>0</v>
      </c>
      <c r="BH80" s="35">
        <f ca="1">IF(L$11="x",0,_xlfn.NORM.INV(F80,Satokasvi!$H$8,Satokasvi!$I$8)*IF(COUNTIF($H$12:L$12,"x")&gt;0,(1+$C$6),1)*IF(COUNTIF($H$13:L$13,"x")&gt;0,(1+$C$30),1)*IF(L$8="x",(1+Toimenpiteet!$C$7),1)*IF(L$9="x",(1+Toimenpiteet!$C$34),1)*(1+L$30)*_xlfn.BINOM.INV(1,(1-(Satokasvi!$H$15*(1+L$44))),F80))</f>
        <v>3904.6569796742833</v>
      </c>
      <c r="BI80" s="35">
        <f ca="1">IF(M$11="x",0,_xlfn.NORM.INV(G80,Satokasvi!$H$8,Satokasvi!$I$8)*IF(COUNTIF($H$12:M$12,"x")&gt;0,(1+$C$6),1)*IF(COUNTIF($H$13:M$13,"x")&gt;0,(1+$C$30),1)*IF(M$8="x",(1+Toimenpiteet!$C$7),1)*IF(M$9="x",(1+Toimenpiteet!$C$34),1)*(1+M$30)*_xlfn.BINOM.INV(1,(1-(Satokasvi!$H$15*(1+M$44))),G80))</f>
        <v>2545.4597662748347</v>
      </c>
      <c r="BJ80" s="35">
        <f ca="1">IF(N$11="x",0,_xlfn.NORM.INV(H80,Satokasvi!$H$8,Satokasvi!$I$8)*IF(COUNTIF($H$12:N$12,"x")&gt;0,(1+$C$6),1)*IF(COUNTIF($H$13:N$13,"x")&gt;0,(1+$C$30),1)*IF(N$8="x",(1+Toimenpiteet!$C$7),1)*IF(N$9="x",(1+Toimenpiteet!$C$34),1)*(1+N$30)*_xlfn.BINOM.INV(1,(1-(Satokasvi!$H$15*(1+N$44))),H80))</f>
        <v>2601.0407215252585</v>
      </c>
      <c r="BK80" s="35">
        <f ca="1">IF(O$11="x",0,_xlfn.NORM.INV(I80,Satokasvi!$H$8,Satokasvi!$I$8)*IF(COUNTIF($H$12:O$12,"x")&gt;0,(1+$C$6),1)*IF(COUNTIF($H$13:O$13,"x")&gt;0,(1+$C$30),1)*IF(O$8="x",(1+Toimenpiteet!$C$7),1)*IF(O$9="x",(1+Toimenpiteet!$C$34),1)*(1+O$30)*_xlfn.BINOM.INV(1,(1-(Satokasvi!$H$15*(1+O$44))),I80))</f>
        <v>2943.1965454098822</v>
      </c>
      <c r="BL80" s="35">
        <f ca="1">IF(P$11="x",0,_xlfn.NORM.INV(J80,Satokasvi!$H$8,Satokasvi!$I$8)*IF(COUNTIF($H$12:P$12,"x")&gt;0,(1+$C$6),1)*IF(COUNTIF($H$13:P$13,"x")&gt;0,(1+$C$30),1)*IF(P$8="x",(1+Toimenpiteet!$C$7),1)*IF(P$9="x",(1+Toimenpiteet!$C$34),1)*(1+P$30)*_xlfn.BINOM.INV(1,(1-(Satokasvi!$H$15*(1+P$44))),J80))</f>
        <v>3032.573685909922</v>
      </c>
      <c r="BM80" s="35">
        <f ca="1">IF(Q$11="x",0,_xlfn.NORM.INV(K80,Satokasvi!$H$8,Satokasvi!$I$8)*IF(COUNTIF($H$12:Q$12,"x")&gt;0,(1+$C$6),1)*IF(COUNTIF($H$13:Q$13,"x")&gt;0,(1+$C$30),1)*IF(Q$8="x",(1+Toimenpiteet!$C$7),1)*IF(Q$9="x",(1+Toimenpiteet!$C$34),1)*(1+Q$30)*_xlfn.BINOM.INV(1,(1-(Satokasvi!$H$15*(1+Q$44))),K80))</f>
        <v>3090.0561208614236</v>
      </c>
      <c r="BN80" s="35">
        <f ca="1">IF(R$11="x",0,_xlfn.NORM.INV(L80,Satokasvi!$H$8,Satokasvi!$I$8)*IF(COUNTIF($H$12:R$12,"x")&gt;0,(1+$C$6),1)*IF(COUNTIF($H$13:R$13,"x")&gt;0,(1+$C$30),1)*IF(R$8="x",(1+Toimenpiteet!$C$7),1)*IF(R$9="x",(1+Toimenpiteet!$C$34),1)*(1+R$30)*_xlfn.BINOM.INV(1,(1-(Satokasvi!$H$15*(1+R$44))),L80))</f>
        <v>3077.4230630400589</v>
      </c>
      <c r="BO80" s="35">
        <f ca="1">IF(S$11="x",0,_xlfn.NORM.INV(M80,Satokasvi!$H$8,Satokasvi!$I$8)*IF(COUNTIF($H$12:S$12,"x")&gt;0,(1+$C$6),1)*IF(COUNTIF($H$13:S$13,"x")&gt;0,(1+$C$30),1)*IF(S$8="x",(1+Toimenpiteet!$C$7),1)*IF(S$9="x",(1+Toimenpiteet!$C$34),1)*(1+S$30)*_xlfn.BINOM.INV(1,(1-(Satokasvi!$H$15*(1+S$44))),M80))</f>
        <v>3155.5515206231926</v>
      </c>
      <c r="BP80" s="35">
        <f ca="1">IF(T$11="x",0,_xlfn.NORM.INV(N80,Satokasvi!$H$8,Satokasvi!$I$8)*IF(COUNTIF($H$12:T$12,"x")&gt;0,(1+$C$6),1)*IF(COUNTIF($H$13:T$13,"x")&gt;0,(1+$C$30),1)*IF(T$8="x",(1+Toimenpiteet!$C$7),1)*IF(T$9="x",(1+Toimenpiteet!$C$34),1)*(1+T$30)*_xlfn.BINOM.INV(1,(1-(Satokasvi!$H$15*(1+T$44))),N80))</f>
        <v>0</v>
      </c>
      <c r="BQ80" s="35">
        <f ca="1">IF(U$11="x",0,_xlfn.NORM.INV(O80,Satokasvi!$H$8,Satokasvi!$I$8)*IF(COUNTIF($H$12:U$12,"x")&gt;0,(1+$C$6),1)*IF(COUNTIF($H$13:U$13,"x")&gt;0,(1+$C$30),1)*IF(U$8="x",(1+Toimenpiteet!$C$7),1)*IF(U$9="x",(1+Toimenpiteet!$C$34),1)*(1+U$30)*_xlfn.BINOM.INV(1,(1-(Satokasvi!$H$15*(1+U$44))),O80))</f>
        <v>2792.3753004607411</v>
      </c>
      <c r="BR80" s="35">
        <f ca="1">IF(V$11="x",0,_xlfn.NORM.INV(P80,Satokasvi!$H$8,Satokasvi!$I$8)*IF(COUNTIF($H$12:V$12,"x")&gt;0,(1+$C$6),1)*IF(COUNTIF($H$13:V$13,"x")&gt;0,(1+$C$30),1)*IF(V$8="x",(1+Toimenpiteet!$C$7),1)*IF(V$9="x",(1+Toimenpiteet!$C$34),1)*(1+V$30)*_xlfn.BINOM.INV(1,(1-(Satokasvi!$H$15*(1+V$44))),P80))</f>
        <v>2993.9781414588929</v>
      </c>
      <c r="BS80" s="35">
        <f ca="1">IF(W$11="x",0,_xlfn.NORM.INV(Q80,Satokasvi!$H$8,Satokasvi!$I$8)*IF(COUNTIF($H$12:W$12,"x")&gt;0,(1+$C$6),1)*IF(COUNTIF($H$13:W$13,"x")&gt;0,(1+$C$30),1)*IF(W$8="x",(1+Toimenpiteet!$C$7),1)*IF(W$9="x",(1+Toimenpiteet!$C$34),1)*(1+W$30)*_xlfn.BINOM.INV(1,(1-(Satokasvi!$H$15*(1+W$44))),Q80))</f>
        <v>2875.7267957988797</v>
      </c>
      <c r="BT80" s="35">
        <f ca="1">IF(X$11="x",0,_xlfn.NORM.INV(R80,Satokasvi!$H$8,Satokasvi!$I$8)*IF(COUNTIF($H$12:X$12,"x")&gt;0,(1+$C$6),1)*IF(COUNTIF($H$13:X$13,"x")&gt;0,(1+$C$30),1)*IF(X$8="x",(1+Toimenpiteet!$C$7),1)*IF(X$9="x",(1+Toimenpiteet!$C$34),1)*(1+X$30)*_xlfn.BINOM.INV(1,(1-(Satokasvi!$H$15*(1+X$44))),R80))</f>
        <v>2601.6297378218319</v>
      </c>
      <c r="BU80" s="35">
        <f ca="1">IF(Y$11="x",0,_xlfn.NORM.INV(S80,Satokasvi!$H$8,Satokasvi!$I$8)*IF(COUNTIF($H$12:Y$12,"x")&gt;0,(1+$C$6),1)*IF(COUNTIF($H$13:Y$13,"x")&gt;0,(1+$C$30),1)*IF(Y$8="x",(1+Toimenpiteet!$C$7),1)*IF(Y$9="x",(1+Toimenpiteet!$C$34),1)*(1+Y$30)*_xlfn.BINOM.INV(1,(1-(Satokasvi!$H$15*(1+Y$44))),S80))</f>
        <v>2693.7422204946124</v>
      </c>
      <c r="BV80" s="35">
        <f ca="1">IF(Z$11="x",0,_xlfn.NORM.INV(T80,Satokasvi!$H$8,Satokasvi!$I$8)*IF(COUNTIF($H$12:Z$12,"x")&gt;0,(1+$C$6),1)*IF(COUNTIF($H$13:Z$13,"x")&gt;0,(1+$C$30),1)*IF(Z$8="x",(1+Toimenpiteet!$C$7),1)*IF(Z$9="x",(1+Toimenpiteet!$C$34),1)*(1+Z$30)*_xlfn.BINOM.INV(1,(1-(Satokasvi!$H$15*(1+Z$44))),T80))</f>
        <v>3230.2877140481669</v>
      </c>
      <c r="BW80" s="35">
        <f ca="1">IF(AA$11="x",0,_xlfn.NORM.INV(U80,Satokasvi!$H$8,Satokasvi!$I$8)*IF(COUNTIF($H$12:AA$12,"x")&gt;0,(1+$C$6),1)*IF(COUNTIF($H$13:AA$13,"x")&gt;0,(1+$C$30),1)*IF(AA$8="x",(1+Toimenpiteet!$C$7),1)*IF(AA$9="x",(1+Toimenpiteet!$C$34),1)*(1+AA$30)*_xlfn.BINOM.INV(1,(1-(Satokasvi!$H$15*(1+AA$44))),U80))</f>
        <v>3249.3207985223457</v>
      </c>
      <c r="BX80" s="35">
        <f ca="1">IF(AB$11="x",0,_xlfn.NORM.INV(V80,Satokasvi!$H$8,Satokasvi!$I$8)*IF(COUNTIF($H$12:AB$12,"x")&gt;0,(1+$C$6),1)*IF(COUNTIF($H$13:AB$13,"x")&gt;0,(1+$C$30),1)*IF(AB$8="x",(1+Toimenpiteet!$C$7),1)*IF(AB$9="x",(1+Toimenpiteet!$C$34),1)*(1+AB$30)*_xlfn.BINOM.INV(1,(1-(Satokasvi!$H$15*(1+AB$44))),V80))</f>
        <v>3199.9971221275741</v>
      </c>
      <c r="BY80" s="35">
        <f ca="1">IF(AC$11="x",0,_xlfn.NORM.INV(W80,Satokasvi!$H$8,Satokasvi!$I$8)*IF(COUNTIF($H$12:AC$12,"x")&gt;0,(1+$C$6),1)*IF(COUNTIF($H$13:AC$13,"x")&gt;0,(1+$C$30),1)*IF(AC$8="x",(1+Toimenpiteet!$C$7),1)*IF(AC$9="x",(1+Toimenpiteet!$C$34),1)*(1+AC$30)*_xlfn.BINOM.INV(1,(1-(Satokasvi!$H$15*(1+AC$44))),W80))</f>
        <v>3455.9807796802907</v>
      </c>
      <c r="BZ80" s="35">
        <f ca="1">IF(AD$11="x",0,_xlfn.NORM.INV(X80,Satokasvi!$H$8,Satokasvi!$I$8)*IF(COUNTIF($H$12:AD$12,"x")&gt;0,(1+$C$6),1)*IF(COUNTIF($H$13:AD$13,"x")&gt;0,(1+$C$30),1)*IF(AD$8="x",(1+Toimenpiteet!$C$7),1)*IF(AD$9="x",(1+Toimenpiteet!$C$34),1)*(1+AD$30)*_xlfn.BINOM.INV(1,(1-(Satokasvi!$H$15*(1+AD$44))),X80))</f>
        <v>3454.2652970801018</v>
      </c>
      <c r="CA80" s="35">
        <f ca="1">IF(AE$11="x",0,_xlfn.NORM.INV(Y80,Satokasvi!$H$8,Satokasvi!$I$8)*IF(COUNTIF($H$12:AE$12,"x")&gt;0,(1+$C$6),1)*IF(COUNTIF($H$13:AE$13,"x")&gt;0,(1+$C$30),1)*IF(AE$8="x",(1+Toimenpiteet!$C$7),1)*IF(AE$9="x",(1+Toimenpiteet!$C$34),1)*(1+AE$30)*_xlfn.BINOM.INV(1,(1-(Satokasvi!$H$15*(1+AE$44))),Y80))</f>
        <v>2915.283663745533</v>
      </c>
      <c r="CB80" s="35">
        <f ca="1">IF(AF$11="x",0,_xlfn.NORM.INV(Z80,Satokasvi!$H$8,Satokasvi!$I$8)*IF(COUNTIF($H$12:AF$12,"x")&gt;0,(1+$C$6),1)*IF(COUNTIF($H$13:AF$13,"x")&gt;0,(1+$C$30),1)*IF(AF$8="x",(1+Toimenpiteet!$C$7),1)*IF(AF$9="x",(1+Toimenpiteet!$C$34),1)*(1+AF$30)*_xlfn.BINOM.INV(1,(1-(Satokasvi!$H$15*(1+AF$44))),Z80))</f>
        <v>2646.1889662547933</v>
      </c>
      <c r="CD80" s="37">
        <f ca="1">_xlfn.NORM.INV(RAND(),Satokasvi!$H$13,Satokasvi!$I$13)</f>
        <v>79.859360825867597</v>
      </c>
      <c r="CE80" s="37">
        <f ca="1">_xlfn.NORM.INV(RAND(),Satokasvi!$H$13,Satokasvi!$I$13)</f>
        <v>213.74169976627962</v>
      </c>
      <c r="CF80" s="37">
        <f ca="1">_xlfn.NORM.INV(RAND(),Satokasvi!$H$13,Satokasvi!$I$13)</f>
        <v>89.049606173111911</v>
      </c>
      <c r="CG80" s="37">
        <f ca="1">_xlfn.NORM.INV(RAND(),Satokasvi!$H$13,Satokasvi!$I$13)</f>
        <v>163.68726168938471</v>
      </c>
      <c r="CH80" s="37">
        <f ca="1">_xlfn.NORM.INV(RAND(),Satokasvi!$H$13,Satokasvi!$I$13)</f>
        <v>257.36241962425999</v>
      </c>
      <c r="CI80" s="37">
        <f ca="1">_xlfn.NORM.INV(RAND(),Satokasvi!$H$13,Satokasvi!$I$13)</f>
        <v>167.71498806425774</v>
      </c>
      <c r="CJ80" s="37">
        <f ca="1">_xlfn.NORM.INV(RAND(),Satokasvi!$H$13,Satokasvi!$I$13)</f>
        <v>124.93334182827913</v>
      </c>
      <c r="CK80" s="37">
        <f ca="1">_xlfn.NORM.INV(RAND(),Satokasvi!$H$13,Satokasvi!$I$13)</f>
        <v>218.38670486550149</v>
      </c>
      <c r="CL80" s="37">
        <f ca="1">_xlfn.NORM.INV(RAND(),Satokasvi!$H$13,Satokasvi!$I$13)</f>
        <v>228.63663899185141</v>
      </c>
      <c r="CM80" s="37">
        <f ca="1">_xlfn.NORM.INV(RAND(),Satokasvi!$H$13,Satokasvi!$I$13)</f>
        <v>134.88671031494718</v>
      </c>
      <c r="CN80" s="37">
        <f ca="1">_xlfn.NORM.INV(RAND(),Satokasvi!$H$13,Satokasvi!$I$13)</f>
        <v>148.75425793311013</v>
      </c>
      <c r="CO80" s="37">
        <f ca="1">_xlfn.NORM.INV(RAND(),Satokasvi!$H$13,Satokasvi!$I$13)</f>
        <v>187.45314054889712</v>
      </c>
      <c r="CP80" s="37">
        <f ca="1">_xlfn.NORM.INV(RAND(),Satokasvi!$H$13,Satokasvi!$I$13)</f>
        <v>207.66651935144085</v>
      </c>
      <c r="CQ80" s="37">
        <f ca="1">_xlfn.NORM.INV(RAND(),Satokasvi!$H$13,Satokasvi!$I$13)</f>
        <v>201.86599473128283</v>
      </c>
      <c r="CR80" s="37">
        <f ca="1">_xlfn.NORM.INV(RAND(),Satokasvi!$H$13,Satokasvi!$I$13)</f>
        <v>391.69352405052069</v>
      </c>
      <c r="CS80" s="37">
        <f ca="1">_xlfn.NORM.INV(RAND(),Satokasvi!$H$13,Satokasvi!$I$13)</f>
        <v>211.81866951457877</v>
      </c>
      <c r="CT80" s="37">
        <f ca="1">_xlfn.NORM.INV(RAND(),Satokasvi!$H$13,Satokasvi!$I$13)</f>
        <v>238.38571338528254</v>
      </c>
      <c r="CU80" s="37">
        <f ca="1">_xlfn.NORM.INV(RAND(),Satokasvi!$H$13,Satokasvi!$I$13)</f>
        <v>172.79176562456399</v>
      </c>
      <c r="CV80" s="37">
        <f ca="1">_xlfn.NORM.INV(RAND(),Satokasvi!$H$13,Satokasvi!$I$13)</f>
        <v>160.93121892468179</v>
      </c>
      <c r="CW80" s="37">
        <f ca="1">_xlfn.NORM.INV(RAND(),Satokasvi!$H$13,Satokasvi!$I$13)</f>
        <v>254.40971055418157</v>
      </c>
      <c r="CX80" s="37">
        <f ca="1">_xlfn.NORM.INV(RAND(),Satokasvi!$H$13,Satokasvi!$I$13)</f>
        <v>310.85238145907635</v>
      </c>
      <c r="CY80" s="37">
        <f ca="1">_xlfn.NORM.INV(RAND(),Satokasvi!$H$13,Satokasvi!$I$13)</f>
        <v>202.52147867016276</v>
      </c>
      <c r="CZ80" s="37">
        <f ca="1">_xlfn.NORM.INV(RAND(),Satokasvi!$H$13,Satokasvi!$I$13)</f>
        <v>91.02455851972222</v>
      </c>
      <c r="DA80" s="37">
        <f ca="1">_xlfn.NORM.INV(RAND(),Satokasvi!$H$13,Satokasvi!$I$13)</f>
        <v>121.45652218423776</v>
      </c>
      <c r="DB80" s="37">
        <f ca="1">_xlfn.NORM.INV(RAND(),Satokasvi!$H$13,Satokasvi!$I$13)</f>
        <v>164.49772602744167</v>
      </c>
      <c r="DD80" s="37">
        <f ca="1">IF(H$11="x",Toimenpiteet!$E$115,AC80*CD80/1000+(Satokasvi!$E$28-Satokasvi!$E$7)+IF(H$8="x",Toimenpiteet!$E$29,0)+IF(H$9="x",Toimenpiteet!$E$60,0)+IF(H$10="x",Toimenpiteet!$E$88,0))/(1+$H$15)^DD$59</f>
        <v>-34.912958063042836</v>
      </c>
      <c r="DE80" s="37">
        <f ca="1">IF(I$11="x",Toimenpiteet!$E$115,AD80*CE80/1000+(Satokasvi!$E$28-Satokasvi!$E$7)+IF(I$8="x",Toimenpiteet!$E$29,0)+IF(I$9="x",Toimenpiteet!$E$60,0)+IF(I$10="x",Toimenpiteet!$E$88,0))/(1+$H$15)^DE$59</f>
        <v>266.17888318334531</v>
      </c>
      <c r="DF80" s="37">
        <f ca="1">IF(J$11="x",Toimenpiteet!$E$115,AE80*CF80/1000+(Satokasvi!$E$28-Satokasvi!$E$7)+IF(J$8="x",Toimenpiteet!$E$29,0)+IF(J$9="x",Toimenpiteet!$E$60,0)+IF(J$10="x",Toimenpiteet!$E$88,0))/(1+$H$15)^DF$59</f>
        <v>-41.62056969200588</v>
      </c>
      <c r="DG80" s="37">
        <f ca="1">IF(K$11="x",Toimenpiteet!$E$115,AF80*CG80/1000+(Satokasvi!$E$28-Satokasvi!$E$7)+IF(K$8="x",Toimenpiteet!$E$29,0)+IF(K$9="x",Toimenpiteet!$E$60,0)+IF(K$10="x",Toimenpiteet!$E$88,0))/(1+$H$15)^DG$59</f>
        <v>-235.44906769765757</v>
      </c>
      <c r="DH80" s="37">
        <f ca="1">IF(L$11="x",Toimenpiteet!$E$115,AG80*CH80/1000+(Satokasvi!$E$28-Satokasvi!$E$7)+IF(L$8="x",Toimenpiteet!$E$29,0)+IF(L$9="x",Toimenpiteet!$E$60,0)+IF(L$10="x",Toimenpiteet!$E$88,0))/(1+$H$15)^DH$59</f>
        <v>493.78024814544972</v>
      </c>
      <c r="DI80" s="37">
        <f ca="1">IF(M$11="x",Toimenpiteet!$E$115,AH80*CI80/1000+(Satokasvi!$E$28-Satokasvi!$E$7)+IF(M$8="x",Toimenpiteet!$E$29,0)+IF(M$9="x",Toimenpiteet!$E$60,0)+IF(M$10="x",Toimenpiteet!$E$88,0))/(1+$H$15)^DI$59</f>
        <v>-221.93332802116842</v>
      </c>
      <c r="DJ80" s="37">
        <f ca="1">IF(N$11="x",Toimenpiteet!$E$115,AI80*CJ80/1000+(Satokasvi!$E$28-Satokasvi!$E$7)+IF(N$8="x",Toimenpiteet!$E$29,0)+IF(N$9="x",Toimenpiteet!$E$60,0)+IF(N$10="x",Toimenpiteet!$E$88,0))/(1+$H$15)^DJ$59</f>
        <v>-215.46925050598875</v>
      </c>
      <c r="DK80" s="37">
        <f ca="1">IF(O$11="x",Toimenpiteet!$E$115,AJ80*CK80/1000+(Satokasvi!$E$28-Satokasvi!$E$7)+IF(O$8="x",Toimenpiteet!$E$29,0)+IF(O$9="x",Toimenpiteet!$E$60,0)+IF(O$10="x",Toimenpiteet!$E$88,0))/(1+$H$15)^DK$59</f>
        <v>213.6371601650184</v>
      </c>
      <c r="DL80" s="37">
        <f ca="1">IF(P$11="x",Toimenpiteet!$E$115,AK80*CL80/1000+(Satokasvi!$E$28-Satokasvi!$E$7)+IF(P$8="x",Toimenpiteet!$E$29,0)+IF(P$9="x",Toimenpiteet!$E$60,0)+IF(P$10="x",Toimenpiteet!$E$88,0))/(1+$H$15)^DL$59</f>
        <v>239.73352846148649</v>
      </c>
      <c r="DM80" s="37">
        <f ca="1">IF(Q$11="x",Toimenpiteet!$E$115,AL80*CM80/1000+(Satokasvi!$E$28-Satokasvi!$E$7)+IF(Q$8="x",Toimenpiteet!$E$29,0)+IF(Q$9="x",Toimenpiteet!$E$60,0)+IF(Q$10="x",Toimenpiteet!$E$88,0))/(1+$H$15)^DM$59</f>
        <v>61.26838590941307</v>
      </c>
      <c r="DN80" s="37">
        <f ca="1">IF(R$11="x",Toimenpiteet!$E$115,AM80*CN80/1000+(Satokasvi!$E$28-Satokasvi!$E$7)+IF(R$8="x",Toimenpiteet!$E$29,0)+IF(R$9="x",Toimenpiteet!$E$60,0)+IF(R$10="x",Toimenpiteet!$E$88,0))/(1+$H$15)^DN$59</f>
        <v>84.14990838675277</v>
      </c>
      <c r="DO80" s="37">
        <f ca="1">IF(S$11="x",Toimenpiteet!$E$115,AN80*CO80/1000+(Satokasvi!$E$28-Satokasvi!$E$7)+IF(S$8="x",Toimenpiteet!$E$29,0)+IF(S$9="x",Toimenpiteet!$E$60,0)+IF(S$10="x",Toimenpiteet!$E$88,0))/(1+$H$15)^DO$59</f>
        <v>159.86671001901232</v>
      </c>
      <c r="DP80" s="37">
        <f ca="1">IF(T$11="x",Toimenpiteet!$E$115,AO80*CP80/1000+(Satokasvi!$E$28-Satokasvi!$E$7)+IF(T$8="x",Toimenpiteet!$E$29,0)+IF(T$9="x",Toimenpiteet!$E$60,0)+IF(T$10="x",Toimenpiteet!$E$88,0))/(1+$H$15)^DP$59</f>
        <v>-180.45210509819213</v>
      </c>
      <c r="DQ80" s="37">
        <f ca="1">IF(U$11="x",Toimenpiteet!$E$115,AP80*CQ80/1000+(Satokasvi!$E$28-Satokasvi!$E$7)+IF(U$8="x",Toimenpiteet!$E$29,0)+IF(U$9="x",Toimenpiteet!$E$60,0)+IF(U$10="x",Toimenpiteet!$E$88,0))/(1+$H$15)^DQ$59</f>
        <v>-175.19621854193412</v>
      </c>
      <c r="DR80" s="37">
        <f ca="1">IF(V$11="x",Toimenpiteet!$E$115,AQ80*CR80/1000+(Satokasvi!$E$28-Satokasvi!$E$7)+IF(V$8="x",Toimenpiteet!$E$29,0)+IF(V$9="x",Toimenpiteet!$E$60,0)+IF(V$10="x",Toimenpiteet!$E$88,0))/(1+$H$15)^DR$59</f>
        <v>457.17785881937141</v>
      </c>
      <c r="DS80" s="37">
        <f ca="1">IF(W$11="x",Toimenpiteet!$E$115,AR80*CS80/1000+(Satokasvi!$E$28-Satokasvi!$E$7)+IF(W$8="x",Toimenpiteet!$E$29,0)+IF(W$9="x",Toimenpiteet!$E$60,0)+IF(W$10="x",Toimenpiteet!$E$88,0))/(1+$H$15)^DS$59</f>
        <v>151.18685505339911</v>
      </c>
      <c r="DT80" s="37">
        <f ca="1">IF(X$11="x",Toimenpiteet!$E$115,AS80*CT80/1000+(Satokasvi!$E$28-Satokasvi!$E$7)+IF(X$8="x",Toimenpiteet!$E$29,0)+IF(X$9="x",Toimenpiteet!$E$60,0)+IF(X$10="x",Toimenpiteet!$E$88,0))/(1+$H$15)^DT$59</f>
        <v>-160.32935814886437</v>
      </c>
      <c r="DU80" s="37">
        <f ca="1">IF(Y$11="x",Toimenpiteet!$E$115,AT80*CU80/1000+(Satokasvi!$E$28-Satokasvi!$E$7)+IF(Y$8="x",Toimenpiteet!$E$29,0)+IF(Y$9="x",Toimenpiteet!$E$60,0)+IF(Y$10="x",Toimenpiteet!$E$88,0))/(1+$H$15)^DU$59</f>
        <v>-155.65957101831492</v>
      </c>
      <c r="DV80" s="37">
        <f ca="1">IF(Z$11="x",Toimenpiteet!$E$115,AU80*CV80/1000+(Satokasvi!$E$28-Satokasvi!$E$7)+IF(Z$8="x",Toimenpiteet!$E$29,0)+IF(Z$9="x",Toimenpiteet!$E$60,0)+IF(Z$10="x",Toimenpiteet!$E$88,0))/(1+$H$15)^DV$59</f>
        <v>95.928829247065849</v>
      </c>
      <c r="DW80" s="37">
        <f ca="1">IF(AA$11="x",Toimenpiteet!$E$115,AV80*CW80/1000+(Satokasvi!$E$28-Satokasvi!$E$7)+IF(AA$8="x",Toimenpiteet!$E$29,0)+IF(AA$9="x",Toimenpiteet!$E$60,0)+IF(AA$10="x",Toimenpiteet!$E$88,0))/(1+$H$15)^DW$59</f>
        <v>234.69335391500033</v>
      </c>
      <c r="DX80" s="37">
        <f ca="1">IF(AB$11="x",Toimenpiteet!$E$115,AW80*CX80/1000+(Satokasvi!$E$28-Satokasvi!$E$7)+IF(AB$8="x",Toimenpiteet!$E$29,0)+IF(AB$9="x",Toimenpiteet!$E$60,0)+IF(AB$10="x",Toimenpiteet!$E$88,0))/(1+$H$15)^DX$59</f>
        <v>303.1449679918511</v>
      </c>
      <c r="DY80" s="37">
        <f ca="1">IF(AC$11="x",Toimenpiteet!$E$115,AX80*CY80/1000+(Satokasvi!$E$28-Satokasvi!$E$7)+IF(AC$8="x",Toimenpiteet!$E$29,0)+IF(AC$9="x",Toimenpiteet!$E$60,0)+IF(AC$10="x",Toimenpiteet!$E$88,0))/(1+$H$15)^DY$59</f>
        <v>166.09678440388359</v>
      </c>
      <c r="DZ80" s="37">
        <f ca="1">IF(AD$11="x",Toimenpiteet!$E$115,AY80*CZ80/1000+(Satokasvi!$E$28-Satokasvi!$E$7)+IF(AD$8="x",Toimenpiteet!$E$29,0)+IF(AD$9="x",Toimenpiteet!$E$60,0)+IF(AD$10="x",Toimenpiteet!$E$88,0))/(1+$H$15)^DZ$59</f>
        <v>-1.5103747682709316</v>
      </c>
      <c r="EA80" s="37">
        <f ca="1">IF(AE$11="x",Toimenpiteet!$E$115,AZ80*DA80/1000+(Satokasvi!$E$28-Satokasvi!$E$7)+IF(AE$8="x",Toimenpiteet!$E$29,0)+IF(AE$9="x",Toimenpiteet!$E$60,0)+IF(AE$10="x",Toimenpiteet!$E$88,0))/(1+$H$15)^EA$59</f>
        <v>14.790895802149466</v>
      </c>
      <c r="EB80" s="37">
        <f ca="1">IF(AF$11="x",Toimenpiteet!$E$115,BA80*DB80/1000+(Satokasvi!$E$28-Satokasvi!$E$7)+IF(AF$8="x",Toimenpiteet!$E$29,0)+IF(AF$9="x",Toimenpiteet!$E$60,0)+IF(AF$10="x",Toimenpiteet!$E$88,0))/(1+$H$15)^EB$59</f>
        <v>-126.56547585433981</v>
      </c>
      <c r="ED80" s="37">
        <f ca="1">IF(H$11="x",Toimenpiteet!$E$115,BD80*CD80/1000+(Satokasvi!$E$28-Satokasvi!$E$7)+IF(H$8="x",Toimenpiteet!$E$29,0)+IF(H$9="x",Toimenpiteet!$E$60,0)+IF(H$10="x",Toimenpiteet!$E$88,0))/(1+$H$15)^ED$59</f>
        <v>9.5607610039602378</v>
      </c>
      <c r="EE80" s="37">
        <f ca="1">IF(I$11="x",Toimenpiteet!$E$115,BE80*CE80/1000+(Satokasvi!$E$28-Satokasvi!$E$7)+IF(I$8="x",Toimenpiteet!$E$29,0)+IF(I$9="x",Toimenpiteet!$E$60,0)+IF(I$10="x",Toimenpiteet!$E$88,0))/(1+$H$15)^EE$59</f>
        <v>369.3722430041035</v>
      </c>
      <c r="EF80" s="37">
        <f ca="1">IF(J$11="x",Toimenpiteet!$E$115,BF80*CF80/1000+(Satokasvi!$E$28-Satokasvi!$E$7)+IF(J$8="x",Toimenpiteet!$E$29,0)+IF(J$9="x",Toimenpiteet!$E$60,0)+IF(J$10="x",Toimenpiteet!$E$88,0))/(1+$H$15)^EF$59</f>
        <v>-1.4421756846895593</v>
      </c>
      <c r="EG80" s="37">
        <f ca="1">IF(K$11="x",Toimenpiteet!$E$115,BG80*CG80/1000+(Satokasvi!$E$28-Satokasvi!$E$7)+IF(K$8="x",Toimenpiteet!$E$29,0)+IF(K$9="x",Toimenpiteet!$E$60,0)+IF(K$10="x",Toimenpiteet!$E$88,0))/(1+$H$15)^EG$59</f>
        <v>-235.44906769765757</v>
      </c>
      <c r="EH80" s="37">
        <f ca="1">IF(L$11="x",Toimenpiteet!$E$115,BH80*CH80/1000+(Satokasvi!$E$28-Satokasvi!$E$7)+IF(L$8="x",Toimenpiteet!$E$29,0)+IF(L$9="x",Toimenpiteet!$E$60,0)+IF(L$10="x",Toimenpiteet!$E$88,0))/(1+$H$15)^EH$59</f>
        <v>638.25456334690034</v>
      </c>
      <c r="EI80" s="37">
        <f ca="1">IF(M$11="x",Toimenpiteet!$E$115,BI80*CI80/1000+(Satokasvi!$E$28-Satokasvi!$E$7)+IF(M$8="x",Toimenpiteet!$E$29,0)+IF(M$9="x",Toimenpiteet!$E$60,0)+IF(M$10="x",Toimenpiteet!$E$88,0))/(1+$H$15)^EI$59</f>
        <v>135.59854521405367</v>
      </c>
      <c r="EJ80" s="37">
        <f ca="1">IF(N$11="x",Toimenpiteet!$E$115,BJ80*CJ80/1000+(Satokasvi!$E$28-Satokasvi!$E$7)+IF(N$8="x",Toimenpiteet!$E$29,0)+IF(N$9="x",Toimenpiteet!$E$60,0)+IF(N$10="x",Toimenpiteet!$E$88,0))/(1+$H$15)^EJ$59</f>
        <v>48.750291600737718</v>
      </c>
      <c r="EK80" s="37">
        <f ca="1">IF(O$11="x",Toimenpiteet!$E$115,BK80*CK80/1000+(Satokasvi!$E$28-Satokasvi!$E$7)+IF(O$8="x",Toimenpiteet!$E$29,0)+IF(O$9="x",Toimenpiteet!$E$60,0)+IF(O$10="x",Toimenpiteet!$E$88,0))/(1+$H$15)^EK$59</f>
        <v>298.20328161666077</v>
      </c>
      <c r="EL80" s="37">
        <f ca="1">IF(P$11="x",Toimenpiteet!$E$115,BL80*CL80/1000+(Satokasvi!$E$28-Satokasvi!$E$7)+IF(P$8="x",Toimenpiteet!$E$29,0)+IF(P$9="x",Toimenpiteet!$E$60,0)+IF(P$10="x",Toimenpiteet!$E$88,0))/(1+$H$15)^EL$59</f>
        <v>328.30032096799602</v>
      </c>
      <c r="EM80" s="37">
        <f ca="1">IF(Q$11="x",Toimenpiteet!$E$115,BM80*CM80/1000+(Satokasvi!$E$28-Satokasvi!$E$7)+IF(Q$8="x",Toimenpiteet!$E$29,0)+IF(Q$9="x",Toimenpiteet!$E$60,0)+IF(Q$10="x",Toimenpiteet!$E$88,0))/(1+$H$15)^EM$59</f>
        <v>112.95904058082216</v>
      </c>
      <c r="EN80" s="37">
        <f ca="1">IF(R$11="x",Toimenpiteet!$E$115,BN80*CN80/1000+(Satokasvi!$E$28-Satokasvi!$E$7)+IF(R$8="x",Toimenpiteet!$E$29,0)+IF(R$9="x",Toimenpiteet!$E$60,0)+IF(R$10="x",Toimenpiteet!$E$88,0))/(1+$H$15)^EN$59</f>
        <v>139.26821772383775</v>
      </c>
      <c r="EO80" s="37">
        <f ca="1">IF(S$11="x",Toimenpiteet!$E$115,BO80*CO80/1000+(Satokasvi!$E$28-Satokasvi!$E$7)+IF(S$8="x",Toimenpiteet!$E$29,0)+IF(S$9="x",Toimenpiteet!$E$60,0)+IF(S$10="x",Toimenpiteet!$E$88,0))/(1+$H$15)^EO$59</f>
        <v>229.01318567304233</v>
      </c>
      <c r="EP80" s="37">
        <f ca="1">IF(T$11="x",Toimenpiteet!$E$115,BP80*CP80/1000+(Satokasvi!$E$28-Satokasvi!$E$7)+IF(T$8="x",Toimenpiteet!$E$29,0)+IF(T$9="x",Toimenpiteet!$E$60,0)+IF(T$10="x",Toimenpiteet!$E$88,0))/(1+$H$15)^EP$59</f>
        <v>-180.45210509819213</v>
      </c>
      <c r="EQ80" s="37">
        <f ca="1">IF(U$11="x",Toimenpiteet!$E$115,BQ80*CQ80/1000+(Satokasvi!$E$28-Satokasvi!$E$7)+IF(U$8="x",Toimenpiteet!$E$29,0)+IF(U$9="x",Toimenpiteet!$E$60,0)+IF(U$10="x",Toimenpiteet!$E$88,0))/(1+$H$15)^EQ$59</f>
        <v>197.46638019717011</v>
      </c>
      <c r="ER80" s="37">
        <f ca="1">IF(V$11="x",Toimenpiteet!$E$115,BR80*CR80/1000+(Satokasvi!$E$28-Satokasvi!$E$7)+IF(V$8="x",Toimenpiteet!$E$29,0)+IF(V$9="x",Toimenpiteet!$E$60,0)+IF(V$10="x",Toimenpiteet!$E$88,0))/(1+$H$15)^ER$59</f>
        <v>582.63211379527172</v>
      </c>
      <c r="ES80" s="37">
        <f ca="1">IF(W$11="x",Toimenpiteet!$E$115,BS80*CS80/1000+(Satokasvi!$E$28-Satokasvi!$E$7)+IF(W$8="x",Toimenpiteet!$E$29,0)+IF(W$9="x",Toimenpiteet!$E$60,0)+IF(W$10="x",Toimenpiteet!$E$88,0))/(1+$H$15)^ES$59</f>
        <v>214.45207384274499</v>
      </c>
      <c r="ET80" s="37">
        <f ca="1">IF(X$11="x",Toimenpiteet!$E$115,BT80*CT80/1000+(Satokasvi!$E$28-Satokasvi!$E$7)+IF(X$8="x",Toimenpiteet!$E$29,0)+IF(X$9="x",Toimenpiteet!$E$60,0)+IF(X$10="x",Toimenpiteet!$E$88,0))/(1+$H$15)^ET$59</f>
        <v>214.89661483607622</v>
      </c>
      <c r="EU80" s="37">
        <f ca="1">IF(Y$11="x",Toimenpiteet!$E$115,BU80*CU80/1000+(Satokasvi!$E$28-Satokasvi!$E$7)+IF(Y$8="x",Toimenpiteet!$E$29,0)+IF(Y$9="x",Toimenpiteet!$E$60,0)+IF(Y$10="x",Toimenpiteet!$E$88,0))/(1+$H$15)^EU$59</f>
        <v>117.74705213413952</v>
      </c>
      <c r="EV80" s="37">
        <f ca="1">IF(Z$11="x",Toimenpiteet!$E$115,BV80*CV80/1000+(Satokasvi!$E$28-Satokasvi!$E$7)+IF(Z$8="x",Toimenpiteet!$E$29,0)+IF(Z$9="x",Toimenpiteet!$E$60,0)+IF(Z$10="x",Toimenpiteet!$E$88,0))/(1+$H$15)^EV$59</f>
        <v>145.33975451751107</v>
      </c>
      <c r="EW80" s="37">
        <f ca="1">IF(AA$11="x",Toimenpiteet!$E$115,BW80*CW80/1000+(Satokasvi!$E$28-Satokasvi!$E$7)+IF(AA$8="x",Toimenpiteet!$E$29,0)+IF(AA$9="x",Toimenpiteet!$E$60,0)+IF(AA$10="x",Toimenpiteet!$E$88,0))/(1+$H$15)^EW$59</f>
        <v>310.97683966987614</v>
      </c>
      <c r="EX80" s="37">
        <f ca="1">IF(AB$11="x",Toimenpiteet!$E$115,BX80*CX80/1000+(Satokasvi!$E$28-Satokasvi!$E$7)+IF(AB$8="x",Toimenpiteet!$E$29,0)+IF(AB$9="x",Toimenpiteet!$E$60,0)+IF(AB$10="x",Toimenpiteet!$E$88,0))/(1+$H$15)^EX$59</f>
        <v>392.26407321340162</v>
      </c>
      <c r="EY80" s="37">
        <f ca="1">IF(AC$11="x",Toimenpiteet!$E$115,BY80*CY80/1000+(Satokasvi!$E$28-Satokasvi!$E$7)+IF(AC$8="x",Toimenpiteet!$E$29,0)+IF(AC$9="x",Toimenpiteet!$E$60,0)+IF(AC$10="x",Toimenpiteet!$E$88,0))/(1+$H$15)^EY$59</f>
        <v>226.97644383143728</v>
      </c>
      <c r="EZ80" s="37">
        <f ca="1">IF(AD$11="x",Toimenpiteet!$E$115,BZ80*CZ80/1000+(Satokasvi!$E$28-Satokasvi!$E$7)+IF(AD$8="x",Toimenpiteet!$E$29,0)+IF(AD$9="x",Toimenpiteet!$E$60,0)+IF(AD$10="x",Toimenpiteet!$E$88,0))/(1+$H$15)^EZ$59</f>
        <v>25.042212944848693</v>
      </c>
      <c r="FA80" s="37">
        <f ca="1">IF(AE$11="x",Toimenpiteet!$E$115,CA80*DA80/1000+(Satokasvi!$E$28-Satokasvi!$E$7)+IF(AE$8="x",Toimenpiteet!$E$29,0)+IF(AE$9="x",Toimenpiteet!$E$60,0)+IF(AE$10="x",Toimenpiteet!$E$88,0))/(1+$H$15)^FA$59</f>
        <v>43.821562988573362</v>
      </c>
      <c r="FB80" s="37">
        <f ca="1">IF(AF$11="x",Toimenpiteet!$E$115,CB80*DB80/1000+(Satokasvi!$E$28-Satokasvi!$E$7)+IF(AF$8="x",Toimenpiteet!$E$29,0)+IF(AF$9="x",Toimenpiteet!$E$60,0)+IF(AF$10="x",Toimenpiteet!$E$88,0))/(1+$H$15)^FB$59</f>
        <v>81.33243988102582</v>
      </c>
      <c r="FD80" s="37">
        <f t="shared" ca="1" si="15"/>
        <v>-34.912958063042836</v>
      </c>
      <c r="FE80" s="37">
        <f t="shared" ca="1" si="18"/>
        <v>231.26592512030248</v>
      </c>
      <c r="FF80" s="37">
        <f t="shared" ca="1" si="18"/>
        <v>189.6453554282966</v>
      </c>
      <c r="FG80" s="37">
        <f t="shared" ca="1" si="18"/>
        <v>-45.803712269360972</v>
      </c>
      <c r="FH80" s="37">
        <f t="shared" ca="1" si="19"/>
        <v>447.97653587608875</v>
      </c>
      <c r="FI80" s="37">
        <f t="shared" ca="1" si="19"/>
        <v>226.04320785492033</v>
      </c>
      <c r="FJ80" s="37">
        <f t="shared" ca="1" si="19"/>
        <v>10.573957348931572</v>
      </c>
      <c r="FK80" s="37">
        <f t="shared" ca="1" si="19"/>
        <v>224.21111751394997</v>
      </c>
      <c r="FL80" s="37">
        <f t="shared" ca="1" si="19"/>
        <v>463.94464597543646</v>
      </c>
      <c r="FM80" s="37">
        <f t="shared" ca="1" si="19"/>
        <v>525.21303188484956</v>
      </c>
      <c r="FN80" s="37">
        <f t="shared" ca="1" si="19"/>
        <v>609.36294027160238</v>
      </c>
      <c r="FO80" s="37">
        <f t="shared" ca="1" si="19"/>
        <v>769.2296502906147</v>
      </c>
      <c r="FP80" s="37">
        <f t="shared" ca="1" si="19"/>
        <v>588.77754519242262</v>
      </c>
      <c r="FQ80" s="37">
        <f t="shared" ca="1" si="19"/>
        <v>413.58132665048851</v>
      </c>
      <c r="FR80" s="37">
        <f t="shared" ca="1" si="19"/>
        <v>870.75918546985986</v>
      </c>
      <c r="FS80" s="37">
        <f t="shared" ca="1" si="19"/>
        <v>1021.9460405232589</v>
      </c>
      <c r="FT80" s="37">
        <f t="shared" ca="1" si="19"/>
        <v>861.6166823743946</v>
      </c>
      <c r="FU80" s="37">
        <f t="shared" ca="1" si="19"/>
        <v>705.95711135607962</v>
      </c>
      <c r="FV80" s="37">
        <f t="shared" ca="1" si="19"/>
        <v>801.88594060314551</v>
      </c>
      <c r="FW80" s="37">
        <f t="shared" ca="1" si="19"/>
        <v>1036.5792945181458</v>
      </c>
      <c r="FX80" s="37">
        <f t="shared" ca="1" si="20"/>
        <v>1339.7242625099971</v>
      </c>
      <c r="FY80" s="37">
        <f t="shared" ca="1" si="20"/>
        <v>1505.8210469138808</v>
      </c>
      <c r="FZ80" s="37">
        <f t="shared" ca="1" si="20"/>
        <v>1504.3106721456099</v>
      </c>
      <c r="GA80" s="37">
        <f t="shared" ca="1" si="20"/>
        <v>1519.1015679477593</v>
      </c>
      <c r="GB80" s="37">
        <f t="shared" ca="1" si="20"/>
        <v>1392.5360920934195</v>
      </c>
      <c r="GC80" s="37"/>
      <c r="GD80" s="37">
        <f t="shared" ca="1" si="16"/>
        <v>9.5607610039602378</v>
      </c>
      <c r="GE80" s="37">
        <f t="shared" ca="1" si="17"/>
        <v>378.93300400806373</v>
      </c>
      <c r="GF80" s="37">
        <f t="shared" ca="1" si="17"/>
        <v>377.49082832337416</v>
      </c>
      <c r="GG80" s="37">
        <f t="shared" ca="1" si="17"/>
        <v>142.04176062571659</v>
      </c>
      <c r="GH80" s="37">
        <f t="shared" ca="1" si="17"/>
        <v>780.29632397261696</v>
      </c>
      <c r="GI80" s="37">
        <f t="shared" ca="1" si="17"/>
        <v>915.89486918667058</v>
      </c>
      <c r="GJ80" s="37">
        <f t="shared" ca="1" si="17"/>
        <v>964.64516078740826</v>
      </c>
      <c r="GK80" s="37">
        <f t="shared" ca="1" si="17"/>
        <v>1262.8484424040689</v>
      </c>
      <c r="GL80" s="37">
        <f t="shared" ca="1" si="17"/>
        <v>1591.1487633720649</v>
      </c>
      <c r="GM80" s="37">
        <f t="shared" ca="1" si="17"/>
        <v>1704.107803952887</v>
      </c>
      <c r="GN80" s="37">
        <f t="shared" ca="1" si="17"/>
        <v>1843.3760216767248</v>
      </c>
      <c r="GO80" s="37">
        <f t="shared" ca="1" si="17"/>
        <v>2072.3892073497673</v>
      </c>
      <c r="GP80" s="37">
        <f t="shared" ca="1" si="17"/>
        <v>1891.9371022515752</v>
      </c>
      <c r="GQ80" s="37">
        <f t="shared" ca="1" si="17"/>
        <v>2089.4034824487453</v>
      </c>
      <c r="GR80" s="37">
        <f t="shared" ca="1" si="17"/>
        <v>2672.0355962440171</v>
      </c>
      <c r="GS80" s="37">
        <f t="shared" ca="1" si="17"/>
        <v>2886.4876700867621</v>
      </c>
      <c r="GT80" s="37">
        <f t="shared" ca="1" si="17"/>
        <v>3101.3842849228386</v>
      </c>
      <c r="GU80" s="37">
        <f t="shared" ca="1" si="22"/>
        <v>3219.1313370569783</v>
      </c>
      <c r="GV80" s="37">
        <f t="shared" ca="1" si="12"/>
        <v>3364.4710915744895</v>
      </c>
      <c r="GW80" s="37">
        <f t="shared" ca="1" si="12"/>
        <v>3675.4479312443655</v>
      </c>
      <c r="GX80" s="37">
        <f t="shared" ca="1" si="12"/>
        <v>4067.7120044577669</v>
      </c>
      <c r="GY80" s="37">
        <f t="shared" ca="1" si="12"/>
        <v>4294.6884482892037</v>
      </c>
      <c r="GZ80" s="37">
        <f t="shared" ca="1" si="12"/>
        <v>4319.7306612340526</v>
      </c>
      <c r="HA80" s="37">
        <f t="shared" ca="1" si="12"/>
        <v>4363.5522242226261</v>
      </c>
      <c r="HB80" s="37">
        <f t="shared" ca="1" si="12"/>
        <v>4444.8846641036516</v>
      </c>
      <c r="HC80" s="37"/>
      <c r="HD80" s="37">
        <f t="shared" si="13"/>
        <v>1500.1</v>
      </c>
      <c r="HE80" s="37">
        <f ca="1">SUM($GD80:GD80)-$HD80-SUM($FD80:FD80)</f>
        <v>-1455.6262809329969</v>
      </c>
      <c r="HF80" s="37">
        <f ca="1">SUM($GD80:GE80)-$HD80-SUM($FD80:FE80)</f>
        <v>-1307.9592020452355</v>
      </c>
      <c r="HG80" s="37">
        <f ca="1">SUM($GD80:GF80)-$HD80-SUM($FD80:FF80)</f>
        <v>-1120.1137291501582</v>
      </c>
      <c r="HH80" s="37">
        <f ca="1">SUM($GD80:GG80)-$HD80-SUM($FD80:FG80)</f>
        <v>-932.26825625508047</v>
      </c>
      <c r="HI80" s="37">
        <f ca="1">SUM($GD80:GH80)-$HD80-SUM($FD80:FH80)</f>
        <v>-599.94846815855226</v>
      </c>
      <c r="HJ80" s="37">
        <f ca="1">SUM($GD80:GI80)-$HD80-SUM($FD80:FI80)</f>
        <v>89.903193173198019</v>
      </c>
      <c r="HK80" s="37">
        <f ca="1">SUM($GD80:GJ80)-$HD80-SUM($FD80:FJ80)</f>
        <v>1043.9743966116748</v>
      </c>
      <c r="HL80" s="37">
        <f ca="1">SUM($GD80:GK80)-$HD80-SUM($FD80:FK80)</f>
        <v>2082.6117215017939</v>
      </c>
      <c r="HM80" s="37">
        <f ca="1">SUM($GD80:GL80)-$HD80-SUM($FD80:FL80)</f>
        <v>3209.8158388984211</v>
      </c>
      <c r="HN80" s="37">
        <f ca="1">SUM($GD80:GM80)-$HD80-SUM($FD80:FM80)</f>
        <v>4388.7106109664592</v>
      </c>
      <c r="HO80" s="37">
        <f ca="1">SUM($GD80:GN80)-$HD80-SUM($FD80:FN80)</f>
        <v>5622.7236923715809</v>
      </c>
      <c r="HP80" s="37">
        <f ca="1">SUM($GD80:GO80)-$HD80-SUM($FD80:FO80)</f>
        <v>6925.8832494307344</v>
      </c>
      <c r="HQ80" s="37">
        <f ca="1">SUM($GD80:GP80)-$HD80-SUM($FD80:FP80)</f>
        <v>8229.0428064898879</v>
      </c>
      <c r="HR80" s="37">
        <f ca="1">SUM($GD80:GQ80)-$HD80-SUM($FD80:FQ80)</f>
        <v>9904.8649622881421</v>
      </c>
      <c r="HS80" s="37">
        <f ca="1">SUM($GD80:GR80)-$HD80-SUM($FD80:FR80)</f>
        <v>11706.141373062304</v>
      </c>
      <c r="HT80" s="37">
        <f ca="1">SUM($GD80:GS80)-$HD80-SUM($FD80:FS80)</f>
        <v>13570.683002625807</v>
      </c>
      <c r="HU80" s="37">
        <f ca="1">SUM($GD80:GT80)-$HD80-SUM($FD80:FT80)</f>
        <v>15810.45060517425</v>
      </c>
      <c r="HV80" s="37">
        <f ca="1">SUM($GD80:GU80)-$HD80-SUM($FD80:FU80)</f>
        <v>18323.624830875149</v>
      </c>
      <c r="HW80" s="37">
        <f ca="1">SUM($GD80:GV80)-$HD80-SUM($FD80:FV80)</f>
        <v>20886.209981846492</v>
      </c>
      <c r="HX80" s="37">
        <f ca="1">SUM($GD80:GW80)-$HD80-SUM($FD80:FW80)</f>
        <v>23525.078618572719</v>
      </c>
      <c r="HY80" s="37">
        <f ca="1">SUM($GD80:GX80)-$HD80-SUM($FD80:FX80)</f>
        <v>26253.06636052049</v>
      </c>
      <c r="HZ80" s="37">
        <f ca="1">SUM($GD80:GY80)-$HD80-SUM($FD80:FY80)</f>
        <v>29041.933761895812</v>
      </c>
      <c r="IA80" s="37">
        <f ca="1">SUM($GD80:GZ80)-$HD80-SUM($FD80:FZ80)</f>
        <v>31857.353750984257</v>
      </c>
      <c r="IB80" s="37">
        <f ca="1">SUM($GD80:HA80)-$HD80-SUM($FD80:GA80)</f>
        <v>34701.804407259129</v>
      </c>
      <c r="IC80" s="37">
        <f ca="1">SUM($GD80:HB80)-$HD80-SUM($FD80:GB80)</f>
        <v>37754.152979269362</v>
      </c>
    </row>
    <row r="81" spans="2:237" x14ac:dyDescent="0.35">
      <c r="B81" s="37">
        <f t="shared" ca="1" si="14"/>
        <v>0.28061576326376159</v>
      </c>
      <c r="C81" s="37">
        <f t="shared" ca="1" si="14"/>
        <v>0.42742479601543215</v>
      </c>
      <c r="D81" s="37">
        <f t="shared" ca="1" si="14"/>
        <v>0.71521158178107036</v>
      </c>
      <c r="E81" s="37">
        <f t="shared" ca="1" si="14"/>
        <v>0.47703472273149106</v>
      </c>
      <c r="F81" s="37">
        <f t="shared" ca="1" si="14"/>
        <v>0.32603473981759246</v>
      </c>
      <c r="G81" s="37">
        <f t="shared" ca="1" si="14"/>
        <v>1.1381526570188649E-2</v>
      </c>
      <c r="H81" s="37">
        <f t="shared" ca="1" si="14"/>
        <v>0.55058624106683129</v>
      </c>
      <c r="I81" s="37">
        <f t="shared" ca="1" si="14"/>
        <v>0.67848049059816573</v>
      </c>
      <c r="J81" s="37">
        <f t="shared" ca="1" si="14"/>
        <v>0.89682770766665509</v>
      </c>
      <c r="K81" s="37">
        <f t="shared" ca="1" si="14"/>
        <v>0.99624554253903974</v>
      </c>
      <c r="L81" s="37">
        <f t="shared" ca="1" si="14"/>
        <v>0.5173506136793885</v>
      </c>
      <c r="M81" s="37">
        <f t="shared" ca="1" si="14"/>
        <v>0.12471736737222527</v>
      </c>
      <c r="N81" s="37">
        <f t="shared" ca="1" si="14"/>
        <v>0.4210313977577772</v>
      </c>
      <c r="O81" s="37">
        <f t="shared" ca="1" si="14"/>
        <v>0.3602106011836812</v>
      </c>
      <c r="P81" s="37">
        <f t="shared" ca="1" si="14"/>
        <v>0.92629544655606078</v>
      </c>
      <c r="Q81" s="37">
        <f t="shared" ca="1" si="14"/>
        <v>0.8156118606343471</v>
      </c>
      <c r="R81" s="37">
        <f t="shared" ca="1" si="21"/>
        <v>0.40629972774044654</v>
      </c>
      <c r="S81" s="37">
        <f t="shared" ca="1" si="21"/>
        <v>0.40590637800687757</v>
      </c>
      <c r="T81" s="37">
        <f t="shared" ca="1" si="21"/>
        <v>0.52881634884526219</v>
      </c>
      <c r="U81" s="37">
        <f t="shared" ca="1" si="21"/>
        <v>0.39509601072056655</v>
      </c>
      <c r="V81" s="37">
        <f t="shared" ca="1" si="21"/>
        <v>0.48206264026604217</v>
      </c>
      <c r="W81" s="37">
        <f t="shared" ca="1" si="21"/>
        <v>0.8746858590723835</v>
      </c>
      <c r="X81" s="37">
        <f t="shared" ca="1" si="21"/>
        <v>0.92794738191590487</v>
      </c>
      <c r="Y81" s="37">
        <f t="shared" ca="1" si="21"/>
        <v>0.79193269383835108</v>
      </c>
      <c r="Z81" s="37">
        <f t="shared" ca="1" si="21"/>
        <v>0.58224748101747259</v>
      </c>
      <c r="AC81" s="35">
        <f ca="1">IF(H$11="x",0,_xlfn.NORM.INV(B81,Satokasvi!$H$8,Satokasvi!$I$8)*IF(H$8="x",1+Toimenpiteet!$C$7,1)*IF(H$9="x",1+Toimenpiteet!$C$34,1)*(1+H$30)*_xlfn.BINOM.INV(1,(1-(Satokasvi!$H$15*(1+H$43))),B81))</f>
        <v>2354.7466886231514</v>
      </c>
      <c r="AD81" s="35">
        <f ca="1">IF(I$11="x",0,_xlfn.NORM.INV(C81,Satokasvi!$H$8,Satokasvi!$I$8)*IF(I$8="x",1+Toimenpiteet!$C$7,1)*IF(I$9="x",1+Toimenpiteet!$C$34,1)*(1+I$30)*_xlfn.BINOM.INV(1,(1-(Satokasvi!$H$15*(1+I$43))),C81))</f>
        <v>2454.2664321827583</v>
      </c>
      <c r="AE81" s="35">
        <f ca="1">IF(J$11="x",0,_xlfn.NORM.INV(D81,Satokasvi!$H$8,Satokasvi!$I$8)*IF(J$8="x",1+Toimenpiteet!$C$7,1)*IF(J$9="x",1+Toimenpiteet!$C$34,1)*(1+J$30)*_xlfn.BINOM.INV(1,(1-(Satokasvi!$H$15*(1+J$43))),D81))</f>
        <v>2642.1687059015831</v>
      </c>
      <c r="AF81" s="35">
        <f ca="1">IF(K$11="x",0,_xlfn.NORM.INV(E81,Satokasvi!$H$8,Satokasvi!$I$8)*IF(K$8="x",1+Toimenpiteet!$C$7,1)*IF(K$9="x",1+Toimenpiteet!$C$34,1)*(1+K$30)*_xlfn.BINOM.INV(1,(1-(Satokasvi!$H$15*(1+K$43))),E81))</f>
        <v>2485.6006891453576</v>
      </c>
      <c r="AG81" s="35">
        <f ca="1">IF(L$11="x",0,_xlfn.NORM.INV(F81,Satokasvi!$H$8,Satokasvi!$I$8)*IF(L$8="x",1+Toimenpiteet!$C$7,1)*IF(L$9="x",1+Toimenpiteet!$C$34,1)*(1+L$30)*_xlfn.BINOM.INV(1,(1-(Satokasvi!$H$15*(1+L$43))),F81))</f>
        <v>2387.2777249266051</v>
      </c>
      <c r="AH81" s="35">
        <f ca="1">IF(M$11="x",0,_xlfn.NORM.INV(G81,Satokasvi!$H$8,Satokasvi!$I$8)*IF(M$8="x",1+Toimenpiteet!$C$7,1)*IF(M$9="x",1+Toimenpiteet!$C$34,1)*(1+M$30)*_xlfn.BINOM.INV(1,(1-(Satokasvi!$H$15*(1+M$43))),G81))</f>
        <v>0</v>
      </c>
      <c r="AI81" s="35">
        <f ca="1">IF(N$11="x",0,_xlfn.NORM.INV(H81,Satokasvi!$H$8,Satokasvi!$I$8)*IF(N$8="x",1+Toimenpiteet!$C$7,1)*IF(N$9="x",1+Toimenpiteet!$C$34,1)*(1+N$30)*_xlfn.BINOM.INV(1,(1-(Satokasvi!$H$15*(1+N$43))),H81))</f>
        <v>2531.7856554465266</v>
      </c>
      <c r="AJ81" s="35">
        <f ca="1">IF(O$11="x",0,_xlfn.NORM.INV(I81,Satokasvi!$H$8,Satokasvi!$I$8)*IF(O$8="x",1+Toimenpiteet!$C$7,1)*IF(O$9="x",1+Toimenpiteet!$C$34,1)*(1+O$30)*_xlfn.BINOM.INV(1,(1-(Satokasvi!$H$15*(1+O$43))),I81))</f>
        <v>2615.8634863894968</v>
      </c>
      <c r="AK81" s="35">
        <f ca="1">IF(P$11="x",0,_xlfn.NORM.INV(J81,Satokasvi!$H$8,Satokasvi!$I$8)*IF(P$8="x",1+Toimenpiteet!$C$7,1)*IF(P$9="x",1+Toimenpiteet!$C$34,1)*(1+P$30)*_xlfn.BINOM.INV(1,(1-(Satokasvi!$H$15*(1+P$43))),J81))</f>
        <v>2815.9202240495392</v>
      </c>
      <c r="AL81" s="35">
        <f ca="1">IF(Q$11="x",0,_xlfn.NORM.INV(K81,Satokasvi!$H$8,Satokasvi!$I$8)*IF(Q$8="x",1+Toimenpiteet!$C$7,1)*IF(Q$9="x",1+Toimenpiteet!$C$34,1)*(1+Q$30)*_xlfn.BINOM.INV(1,(1-(Satokasvi!$H$15*(1+Q$43))),K81))</f>
        <v>3168.347219113647</v>
      </c>
      <c r="AM81" s="35">
        <f ca="1">IF(R$11="x",0,_xlfn.NORM.INV(L81,Satokasvi!$H$8,Satokasvi!$I$8)*IF(R$8="x",1+Toimenpiteet!$C$7,1)*IF(R$9="x",1+Toimenpiteet!$C$34,1)*(1+R$30)*_xlfn.BINOM.INV(1,(1-(Satokasvi!$H$15*(1+R$43))),L81))</f>
        <v>2510.8763146810193</v>
      </c>
      <c r="AN81" s="35">
        <f ca="1">IF(S$11="x",0,_xlfn.NORM.INV(M81,Satokasvi!$H$8,Satokasvi!$I$8)*IF(S$8="x",1+Toimenpiteet!$C$7,1)*IF(S$9="x",1+Toimenpiteet!$C$34,1)*(1+S$30)*_xlfn.BINOM.INV(1,(1-(Satokasvi!$H$15*(1+S$43))),M81))</f>
        <v>0</v>
      </c>
      <c r="AO81" s="35">
        <f ca="1">IF(T$11="x",0,_xlfn.NORM.INV(N81,Satokasvi!$H$8,Satokasvi!$I$8)*IF(T$8="x",1+Toimenpiteet!$C$7,1)*IF(T$9="x",1+Toimenpiteet!$C$34,1)*(1+T$30)*_xlfn.BINOM.INV(1,(1-(Satokasvi!$H$15*(1+T$43))),N81))</f>
        <v>2450.1860957634926</v>
      </c>
      <c r="AP81" s="35">
        <f ca="1">IF(U$11="x",0,_xlfn.NORM.INV(O81,Satokasvi!$H$8,Satokasvi!$I$8)*IF(U$8="x",1+Toimenpiteet!$C$7,1)*IF(U$9="x",1+Toimenpiteet!$C$34,1)*(1+U$30)*_xlfn.BINOM.INV(1,(1-(Satokasvi!$H$15*(1+U$43))),O81))</f>
        <v>2410.5260194094117</v>
      </c>
      <c r="AQ81" s="35">
        <f ca="1">IF(V$11="x",0,_xlfn.NORM.INV(P81,Satokasvi!$H$8,Satokasvi!$I$8)*IF(V$8="x",1+Toimenpiteet!$C$7,1)*IF(V$9="x",1+Toimenpiteet!$C$34,1)*(1+V$30)*_xlfn.BINOM.INV(1,(1-(Satokasvi!$H$15*(1+V$43))),P81))</f>
        <v>2862.1859829554337</v>
      </c>
      <c r="AR81" s="35">
        <f ca="1">IF(W$11="x",0,_xlfn.NORM.INV(Q81,Satokasvi!$H$8,Satokasvi!$I$8)*IF(W$8="x",1+Toimenpiteet!$C$7,1)*IF(W$9="x",1+Toimenpiteet!$C$34,1)*(1+W$30)*_xlfn.BINOM.INV(1,(1-(Satokasvi!$H$15*(1+W$43))),Q81))</f>
        <v>2724.6919856736149</v>
      </c>
      <c r="AS81" s="35">
        <f ca="1">IF(X$11="x",0,_xlfn.NORM.INV(R81,Satokasvi!$H$8,Satokasvi!$I$8)*IF(X$8="x",1+Toimenpiteet!$C$7,1)*IF(X$9="x",1+Toimenpiteet!$C$34,1)*(1+X$30)*_xlfn.BINOM.INV(1,(1-(Satokasvi!$H$15*(1+X$43))),R81))</f>
        <v>2440.7315235377146</v>
      </c>
      <c r="AT81" s="35">
        <f ca="1">IF(Y$11="x",0,_xlfn.NORM.INV(S81,Satokasvi!$H$8,Satokasvi!$I$8)*IF(Y$8="x",1+Toimenpiteet!$C$7,1)*IF(Y$9="x",1+Toimenpiteet!$C$34,1)*(1+Y$30)*_xlfn.BINOM.INV(1,(1-(Satokasvi!$H$15*(1+Y$43))),S81))</f>
        <v>2440.4779723558008</v>
      </c>
      <c r="AU81" s="35">
        <f ca="1">IF(Z$11="x",0,_xlfn.NORM.INV(T81,Satokasvi!$H$8,Satokasvi!$I$8)*IF(Z$8="x",1+Toimenpiteet!$C$7,1)*IF(Z$9="x",1+Toimenpiteet!$C$34,1)*(1+Z$30)*_xlfn.BINOM.INV(1,(1-(Satokasvi!$H$15*(1+Z$43))),T81))</f>
        <v>2518.0737001757102</v>
      </c>
      <c r="AV81" s="35">
        <f ca="1">IF(AA$11="x",0,_xlfn.NORM.INV(U81,Satokasvi!$H$8,Satokasvi!$I$8)*IF(AA$8="x",1+Toimenpiteet!$C$7,1)*IF(AA$9="x",1+Toimenpiteet!$C$34,1)*(1+AA$30)*_xlfn.BINOM.INV(1,(1-(Satokasvi!$H$15*(1+AA$43))),U81))</f>
        <v>2433.4846822253598</v>
      </c>
      <c r="AW81" s="35">
        <f ca="1">IF(AB$11="x",0,_xlfn.NORM.INV(V81,Satokasvi!$H$8,Satokasvi!$I$8)*IF(AB$8="x",1+Toimenpiteet!$C$7,1)*IF(AB$9="x",1+Toimenpiteet!$C$34,1)*(1+AB$30)*_xlfn.BINOM.INV(1,(1-(Satokasvi!$H$15*(1+AB$43))),V81))</f>
        <v>2488.7556367091047</v>
      </c>
      <c r="AX81" s="35">
        <f ca="1">IF(AC$11="x",0,_xlfn.NORM.INV(W81,Satokasvi!$H$8,Satokasvi!$I$8)*IF(AC$8="x",1+Toimenpiteet!$C$7,1)*IF(AC$9="x",1+Toimenpiteet!$C$34,1)*(1+AC$30)*_xlfn.BINOM.INV(1,(1-(Satokasvi!$H$15*(1+AC$43))),W81))</f>
        <v>2787.2061691711574</v>
      </c>
      <c r="AY81" s="35">
        <f ca="1">IF(AD$11="x",0,_xlfn.NORM.INV(X81,Satokasvi!$H$8,Satokasvi!$I$8)*IF(AD$8="x",1+Toimenpiteet!$C$7,1)*IF(AD$9="x",1+Toimenpiteet!$C$34,1)*(1+AD$30)*_xlfn.BINOM.INV(1,(1-(Satokasvi!$H$15*(1+AD$43))),X81))</f>
        <v>2865.1682190018705</v>
      </c>
      <c r="AZ81" s="35">
        <f ca="1">IF(AE$11="x",0,_xlfn.NORM.INV(Y81,Satokasvi!$H$8,Satokasvi!$I$8)*IF(AE$8="x",1+Toimenpiteet!$C$7,1)*IF(AE$9="x",1+Toimenpiteet!$C$34,1)*(1+AE$30)*_xlfn.BINOM.INV(1,(1-(Satokasvi!$H$15*(1+AE$43))),Y81))</f>
        <v>2703.2863879798201</v>
      </c>
      <c r="BA81" s="35">
        <f ca="1">IF(AF$11="x",0,_xlfn.NORM.INV(Z81,Satokasvi!$H$8,Satokasvi!$I$8)*IF(AF$8="x",1+Toimenpiteet!$C$7,1)*IF(AF$9="x",1+Toimenpiteet!$C$34,1)*(1+AF$30)*_xlfn.BINOM.INV(1,(1-(Satokasvi!$H$15*(1+AF$43))),Z81))</f>
        <v>2551.9116108774292</v>
      </c>
      <c r="BD81" s="35">
        <f ca="1">IF(H$11="x",0,_xlfn.NORM.INV(B81,Satokasvi!$H$8,Satokasvi!$I$8)*IF(COUNTIF($H$12:H$12,"x")&gt;0,(1+$C$6),1)*IF(COUNTIF($H$13:H$13,"x")&gt;0,(1+$C$30),1)*IF(H$8="x",(1+Toimenpiteet!$C$7),1)*IF(H$9="x",(1+Toimenpiteet!$C$34),1)*(1+H$30)*_xlfn.BINOM.INV(1,(1-(Satokasvi!$H$15*(1+H$44))),B81))</f>
        <v>2825.6960263477818</v>
      </c>
      <c r="BE81" s="35">
        <f ca="1">IF(I$11="x",0,_xlfn.NORM.INV(C81,Satokasvi!$H$8,Satokasvi!$I$8)*IF(COUNTIF($H$12:I$12,"x")&gt;0,(1+$C$6),1)*IF(COUNTIF($H$13:I$13,"x")&gt;0,(1+$C$30),1)*IF(I$8="x",(1+Toimenpiteet!$C$7),1)*IF(I$9="x",(1+Toimenpiteet!$C$34),1)*(1+I$30)*_xlfn.BINOM.INV(1,(1-(Satokasvi!$H$15*(1+I$44))),C81))</f>
        <v>2945.1197186193099</v>
      </c>
      <c r="BF81" s="35">
        <f ca="1">IF(J$11="x",0,_xlfn.NORM.INV(D81,Satokasvi!$H$8,Satokasvi!$I$8)*IF(COUNTIF($H$12:J$12,"x")&gt;0,(1+$C$6),1)*IF(COUNTIF($H$13:J$13,"x")&gt;0,(1+$C$30),1)*IF(J$8="x",(1+Toimenpiteet!$C$7),1)*IF(J$9="x",(1+Toimenpiteet!$C$34),1)*(1+J$30)*_xlfn.BINOM.INV(1,(1-(Satokasvi!$H$15*(1+J$44))),D81))</f>
        <v>3170.6024470818998</v>
      </c>
      <c r="BG81" s="35">
        <f ca="1">IF(K$11="x",0,_xlfn.NORM.INV(E81,Satokasvi!$H$8,Satokasvi!$I$8)*IF(COUNTIF($H$12:K$12,"x")&gt;0,(1+$C$6),1)*IF(COUNTIF($H$13:K$13,"x")&gt;0,(1+$C$30),1)*IF(K$8="x",(1+Toimenpiteet!$C$7),1)*IF(K$9="x",(1+Toimenpiteet!$C$34),1)*(1+K$30)*_xlfn.BINOM.INV(1,(1-(Satokasvi!$H$15*(1+K$44))),E81))</f>
        <v>2982.7208269744292</v>
      </c>
      <c r="BH81" s="35">
        <f ca="1">IF(L$11="x",0,_xlfn.NORM.INV(F81,Satokasvi!$H$8,Satokasvi!$I$8)*IF(COUNTIF($H$12:L$12,"x")&gt;0,(1+$C$6),1)*IF(COUNTIF($H$13:L$13,"x")&gt;0,(1+$C$30),1)*IF(L$8="x",(1+Toimenpiteet!$C$7),1)*IF(L$9="x",(1+Toimenpiteet!$C$34),1)*(1+L$30)*_xlfn.BINOM.INV(1,(1-(Satokasvi!$H$15*(1+L$44))),F81))</f>
        <v>2864.7332699119261</v>
      </c>
      <c r="BI81" s="35">
        <f ca="1">IF(M$11="x",0,_xlfn.NORM.INV(G81,Satokasvi!$H$8,Satokasvi!$I$8)*IF(COUNTIF($H$12:M$12,"x")&gt;0,(1+$C$6),1)*IF(COUNTIF($H$13:M$13,"x")&gt;0,(1+$C$30),1)*IF(M$8="x",(1+Toimenpiteet!$C$7),1)*IF(M$9="x",(1+Toimenpiteet!$C$34),1)*(1+M$30)*_xlfn.BINOM.INV(1,(1-(Satokasvi!$H$15*(1+M$44))),G81))</f>
        <v>0</v>
      </c>
      <c r="BJ81" s="35">
        <f ca="1">IF(N$11="x",0,_xlfn.NORM.INV(H81,Satokasvi!$H$8,Satokasvi!$I$8)*IF(COUNTIF($H$12:N$12,"x")&gt;0,(1+$C$6),1)*IF(COUNTIF($H$13:N$13,"x")&gt;0,(1+$C$30),1)*IF(N$8="x",(1+Toimenpiteet!$C$7),1)*IF(N$9="x",(1+Toimenpiteet!$C$34),1)*(1+N$30)*_xlfn.BINOM.INV(1,(1-(Satokasvi!$H$15*(1+N$44))),H81))</f>
        <v>3038.1427865358319</v>
      </c>
      <c r="BK81" s="35">
        <f ca="1">IF(O$11="x",0,_xlfn.NORM.INV(I81,Satokasvi!$H$8,Satokasvi!$I$8)*IF(COUNTIF($H$12:O$12,"x")&gt;0,(1+$C$6),1)*IF(COUNTIF($H$13:O$13,"x")&gt;0,(1+$C$30),1)*IF(O$8="x",(1+Toimenpiteet!$C$7),1)*IF(O$9="x",(1+Toimenpiteet!$C$34),1)*(1+O$30)*_xlfn.BINOM.INV(1,(1-(Satokasvi!$H$15*(1+O$44))),I81))</f>
        <v>3139.036183667396</v>
      </c>
      <c r="BL81" s="35">
        <f ca="1">IF(P$11="x",0,_xlfn.NORM.INV(J81,Satokasvi!$H$8,Satokasvi!$I$8)*IF(COUNTIF($H$12:P$12,"x")&gt;0,(1+$C$6),1)*IF(COUNTIF($H$13:P$13,"x")&gt;0,(1+$C$30),1)*IF(P$8="x",(1+Toimenpiteet!$C$7),1)*IF(P$9="x",(1+Toimenpiteet!$C$34),1)*(1+P$30)*_xlfn.BINOM.INV(1,(1-(Satokasvi!$H$15*(1+P$44))),J81))</f>
        <v>3379.1042688594471</v>
      </c>
      <c r="BM81" s="35">
        <f ca="1">IF(Q$11="x",0,_xlfn.NORM.INV(K81,Satokasvi!$H$8,Satokasvi!$I$8)*IF(COUNTIF($H$12:Q$12,"x")&gt;0,(1+$C$6),1)*IF(COUNTIF($H$13:Q$13,"x")&gt;0,(1+$C$30),1)*IF(Q$8="x",(1+Toimenpiteet!$C$7),1)*IF(Q$9="x",(1+Toimenpiteet!$C$34),1)*(1+Q$30)*_xlfn.BINOM.INV(1,(1-(Satokasvi!$H$15*(1+Q$44))),K81))</f>
        <v>3802.0166629363762</v>
      </c>
      <c r="BN81" s="35">
        <f ca="1">IF(R$11="x",0,_xlfn.NORM.INV(L81,Satokasvi!$H$8,Satokasvi!$I$8)*IF(COUNTIF($H$12:R$12,"x")&gt;0,(1+$C$6),1)*IF(COUNTIF($H$13:R$13,"x")&gt;0,(1+$C$30),1)*IF(R$8="x",(1+Toimenpiteet!$C$7),1)*IF(R$9="x",(1+Toimenpiteet!$C$34),1)*(1+R$30)*_xlfn.BINOM.INV(1,(1-(Satokasvi!$H$15*(1+R$44))),L81))</f>
        <v>3013.0515776172228</v>
      </c>
      <c r="BO81" s="35">
        <f ca="1">IF(S$11="x",0,_xlfn.NORM.INV(M81,Satokasvi!$H$8,Satokasvi!$I$8)*IF(COUNTIF($H$12:S$12,"x")&gt;0,(1+$C$6),1)*IF(COUNTIF($H$13:S$13,"x")&gt;0,(1+$C$30),1)*IF(S$8="x",(1+Toimenpiteet!$C$7),1)*IF(S$9="x",(1+Toimenpiteet!$C$34),1)*(1+S$30)*_xlfn.BINOM.INV(1,(1-(Satokasvi!$H$15*(1+S$44))),M81))</f>
        <v>2654.4829663624455</v>
      </c>
      <c r="BP81" s="35">
        <f ca="1">IF(T$11="x",0,_xlfn.NORM.INV(N81,Satokasvi!$H$8,Satokasvi!$I$8)*IF(COUNTIF($H$12:T$12,"x")&gt;0,(1+$C$6),1)*IF(COUNTIF($H$13:T$13,"x")&gt;0,(1+$C$30),1)*IF(T$8="x",(1+Toimenpiteet!$C$7),1)*IF(T$9="x",(1+Toimenpiteet!$C$34),1)*(1+T$30)*_xlfn.BINOM.INV(1,(1-(Satokasvi!$H$15*(1+T$44))),N81))</f>
        <v>2940.2233149161912</v>
      </c>
      <c r="BQ81" s="35">
        <f ca="1">IF(U$11="x",0,_xlfn.NORM.INV(O81,Satokasvi!$H$8,Satokasvi!$I$8)*IF(COUNTIF($H$12:U$12,"x")&gt;0,(1+$C$6),1)*IF(COUNTIF($H$13:U$13,"x")&gt;0,(1+$C$30),1)*IF(U$8="x",(1+Toimenpiteet!$C$7),1)*IF(U$9="x",(1+Toimenpiteet!$C$34),1)*(1+U$30)*_xlfn.BINOM.INV(1,(1-(Satokasvi!$H$15*(1+U$44))),O81))</f>
        <v>2892.6312232912937</v>
      </c>
      <c r="BR81" s="35">
        <f ca="1">IF(V$11="x",0,_xlfn.NORM.INV(P81,Satokasvi!$H$8,Satokasvi!$I$8)*IF(COUNTIF($H$12:V$12,"x")&gt;0,(1+$C$6),1)*IF(COUNTIF($H$13:V$13,"x")&gt;0,(1+$C$30),1)*IF(V$8="x",(1+Toimenpiteet!$C$7),1)*IF(V$9="x",(1+Toimenpiteet!$C$34),1)*(1+V$30)*_xlfn.BINOM.INV(1,(1-(Satokasvi!$H$15*(1+V$44))),P81))</f>
        <v>3434.6231795465205</v>
      </c>
      <c r="BS81" s="35">
        <f ca="1">IF(W$11="x",0,_xlfn.NORM.INV(Q81,Satokasvi!$H$8,Satokasvi!$I$8)*IF(COUNTIF($H$12:W$12,"x")&gt;0,(1+$C$6),1)*IF(COUNTIF($H$13:W$13,"x")&gt;0,(1+$C$30),1)*IF(W$8="x",(1+Toimenpiteet!$C$7),1)*IF(W$9="x",(1+Toimenpiteet!$C$34),1)*(1+W$30)*_xlfn.BINOM.INV(1,(1-(Satokasvi!$H$15*(1+W$44))),Q81))</f>
        <v>3269.6303828083378</v>
      </c>
      <c r="BT81" s="35">
        <f ca="1">IF(X$11="x",0,_xlfn.NORM.INV(R81,Satokasvi!$H$8,Satokasvi!$I$8)*IF(COUNTIF($H$12:X$12,"x")&gt;0,(1+$C$6),1)*IF(COUNTIF($H$13:X$13,"x")&gt;0,(1+$C$30),1)*IF(X$8="x",(1+Toimenpiteet!$C$7),1)*IF(X$9="x",(1+Toimenpiteet!$C$34),1)*(1+X$30)*_xlfn.BINOM.INV(1,(1-(Satokasvi!$H$15*(1+X$44))),R81))</f>
        <v>2928.8778282452572</v>
      </c>
      <c r="BU81" s="35">
        <f ca="1">IF(Y$11="x",0,_xlfn.NORM.INV(S81,Satokasvi!$H$8,Satokasvi!$I$8)*IF(COUNTIF($H$12:Y$12,"x")&gt;0,(1+$C$6),1)*IF(COUNTIF($H$13:Y$13,"x")&gt;0,(1+$C$30),1)*IF(Y$8="x",(1+Toimenpiteet!$C$7),1)*IF(Y$9="x",(1+Toimenpiteet!$C$34),1)*(1+Y$30)*_xlfn.BINOM.INV(1,(1-(Satokasvi!$H$15*(1+Y$44))),S81))</f>
        <v>2928.5735668269608</v>
      </c>
      <c r="BV81" s="35">
        <f ca="1">IF(Z$11="x",0,_xlfn.NORM.INV(T81,Satokasvi!$H$8,Satokasvi!$I$8)*IF(COUNTIF($H$12:Z$12,"x")&gt;0,(1+$C$6),1)*IF(COUNTIF($H$13:Z$13,"x")&gt;0,(1+$C$30),1)*IF(Z$8="x",(1+Toimenpiteet!$C$7),1)*IF(Z$9="x",(1+Toimenpiteet!$C$34),1)*(1+Z$30)*_xlfn.BINOM.INV(1,(1-(Satokasvi!$H$15*(1+Z$44))),T81))</f>
        <v>3021.6884402108521</v>
      </c>
      <c r="BW81" s="35">
        <f ca="1">IF(AA$11="x",0,_xlfn.NORM.INV(U81,Satokasvi!$H$8,Satokasvi!$I$8)*IF(COUNTIF($H$12:AA$12,"x")&gt;0,(1+$C$6),1)*IF(COUNTIF($H$13:AA$13,"x")&gt;0,(1+$C$30),1)*IF(AA$8="x",(1+Toimenpiteet!$C$7),1)*IF(AA$9="x",(1+Toimenpiteet!$C$34),1)*(1+AA$30)*_xlfn.BINOM.INV(1,(1-(Satokasvi!$H$15*(1+AA$44))),U81))</f>
        <v>2920.1816186704318</v>
      </c>
      <c r="BX81" s="35">
        <f ca="1">IF(AB$11="x",0,_xlfn.NORM.INV(V81,Satokasvi!$H$8,Satokasvi!$I$8)*IF(COUNTIF($H$12:AB$12,"x")&gt;0,(1+$C$6),1)*IF(COUNTIF($H$13:AB$13,"x")&gt;0,(1+$C$30),1)*IF(AB$8="x",(1+Toimenpiteet!$C$7),1)*IF(AB$9="x",(1+Toimenpiteet!$C$34),1)*(1+AB$30)*_xlfn.BINOM.INV(1,(1-(Satokasvi!$H$15*(1+AB$44))),V81))</f>
        <v>2986.5067640509255</v>
      </c>
      <c r="BY81" s="35">
        <f ca="1">IF(AC$11="x",0,_xlfn.NORM.INV(W81,Satokasvi!$H$8,Satokasvi!$I$8)*IF(COUNTIF($H$12:AC$12,"x")&gt;0,(1+$C$6),1)*IF(COUNTIF($H$13:AC$13,"x")&gt;0,(1+$C$30),1)*IF(AC$8="x",(1+Toimenpiteet!$C$7),1)*IF(AC$9="x",(1+Toimenpiteet!$C$34),1)*(1+AC$30)*_xlfn.BINOM.INV(1,(1-(Satokasvi!$H$15*(1+AC$44))),W81))</f>
        <v>3344.6474030053887</v>
      </c>
      <c r="BZ81" s="35">
        <f ca="1">IF(AD$11="x",0,_xlfn.NORM.INV(X81,Satokasvi!$H$8,Satokasvi!$I$8)*IF(COUNTIF($H$12:AD$12,"x")&gt;0,(1+$C$6),1)*IF(COUNTIF($H$13:AD$13,"x")&gt;0,(1+$C$30),1)*IF(AD$8="x",(1+Toimenpiteet!$C$7),1)*IF(AD$9="x",(1+Toimenpiteet!$C$34),1)*(1+AD$30)*_xlfn.BINOM.INV(1,(1-(Satokasvi!$H$15*(1+AD$44))),X81))</f>
        <v>3438.2018628022447</v>
      </c>
      <c r="CA81" s="35">
        <f ca="1">IF(AE$11="x",0,_xlfn.NORM.INV(Y81,Satokasvi!$H$8,Satokasvi!$I$8)*IF(COUNTIF($H$12:AE$12,"x")&gt;0,(1+$C$6),1)*IF(COUNTIF($H$13:AE$13,"x")&gt;0,(1+$C$30),1)*IF(AE$8="x",(1+Toimenpiteet!$C$7),1)*IF(AE$9="x",(1+Toimenpiteet!$C$34),1)*(1+AE$30)*_xlfn.BINOM.INV(1,(1-(Satokasvi!$H$15*(1+AE$44))),Y81))</f>
        <v>3243.9436655757841</v>
      </c>
      <c r="CB81" s="35">
        <f ca="1">IF(AF$11="x",0,_xlfn.NORM.INV(Z81,Satokasvi!$H$8,Satokasvi!$I$8)*IF(COUNTIF($H$12:AF$12,"x")&gt;0,(1+$C$6),1)*IF(COUNTIF($H$13:AF$13,"x")&gt;0,(1+$C$30),1)*IF(AF$8="x",(1+Toimenpiteet!$C$7),1)*IF(AF$9="x",(1+Toimenpiteet!$C$34),1)*(1+AF$30)*_xlfn.BINOM.INV(1,(1-(Satokasvi!$H$15*(1+AF$44))),Z81))</f>
        <v>3062.2939330529148</v>
      </c>
      <c r="CD81" s="37">
        <f ca="1">_xlfn.NORM.INV(RAND(),Satokasvi!$H$13,Satokasvi!$I$13)</f>
        <v>207.56138249475819</v>
      </c>
      <c r="CE81" s="37">
        <f ca="1">_xlfn.NORM.INV(RAND(),Satokasvi!$H$13,Satokasvi!$I$13)</f>
        <v>213.5874331870335</v>
      </c>
      <c r="CF81" s="37">
        <f ca="1">_xlfn.NORM.INV(RAND(),Satokasvi!$H$13,Satokasvi!$I$13)</f>
        <v>251.19308515332924</v>
      </c>
      <c r="CG81" s="37">
        <f ca="1">_xlfn.NORM.INV(RAND(),Satokasvi!$H$13,Satokasvi!$I$13)</f>
        <v>190.97698094123706</v>
      </c>
      <c r="CH81" s="37">
        <f ca="1">_xlfn.NORM.INV(RAND(),Satokasvi!$H$13,Satokasvi!$I$13)</f>
        <v>144.6841953516041</v>
      </c>
      <c r="CI81" s="37">
        <f ca="1">_xlfn.NORM.INV(RAND(),Satokasvi!$H$13,Satokasvi!$I$13)</f>
        <v>203.86197524941582</v>
      </c>
      <c r="CJ81" s="37">
        <f ca="1">_xlfn.NORM.INV(RAND(),Satokasvi!$H$13,Satokasvi!$I$13)</f>
        <v>173.92456373328093</v>
      </c>
      <c r="CK81" s="37">
        <f ca="1">_xlfn.NORM.INV(RAND(),Satokasvi!$H$13,Satokasvi!$I$13)</f>
        <v>189.4352955110129</v>
      </c>
      <c r="CL81" s="37">
        <f ca="1">_xlfn.NORM.INV(RAND(),Satokasvi!$H$13,Satokasvi!$I$13)</f>
        <v>183.71521259104017</v>
      </c>
      <c r="CM81" s="37">
        <f ca="1">_xlfn.NORM.INV(RAND(),Satokasvi!$H$13,Satokasvi!$I$13)</f>
        <v>135.16920849125864</v>
      </c>
      <c r="CN81" s="37">
        <f ca="1">_xlfn.NORM.INV(RAND(),Satokasvi!$H$13,Satokasvi!$I$13)</f>
        <v>271.03094196418363</v>
      </c>
      <c r="CO81" s="37">
        <f ca="1">_xlfn.NORM.INV(RAND(),Satokasvi!$H$13,Satokasvi!$I$13)</f>
        <v>206.0524631217454</v>
      </c>
      <c r="CP81" s="37">
        <f ca="1">_xlfn.NORM.INV(RAND(),Satokasvi!$H$13,Satokasvi!$I$13)</f>
        <v>175.03762407560492</v>
      </c>
      <c r="CQ81" s="37">
        <f ca="1">_xlfn.NORM.INV(RAND(),Satokasvi!$H$13,Satokasvi!$I$13)</f>
        <v>218.6956460103624</v>
      </c>
      <c r="CR81" s="37">
        <f ca="1">_xlfn.NORM.INV(RAND(),Satokasvi!$H$13,Satokasvi!$I$13)</f>
        <v>286.35927961065943</v>
      </c>
      <c r="CS81" s="37">
        <f ca="1">_xlfn.NORM.INV(RAND(),Satokasvi!$H$13,Satokasvi!$I$13)</f>
        <v>219.63283106323235</v>
      </c>
      <c r="CT81" s="37">
        <f ca="1">_xlfn.NORM.INV(RAND(),Satokasvi!$H$13,Satokasvi!$I$13)</f>
        <v>83.398867708552871</v>
      </c>
      <c r="CU81" s="37">
        <f ca="1">_xlfn.NORM.INV(RAND(),Satokasvi!$H$13,Satokasvi!$I$13)</f>
        <v>143.83637031373996</v>
      </c>
      <c r="CV81" s="37">
        <f ca="1">_xlfn.NORM.INV(RAND(),Satokasvi!$H$13,Satokasvi!$I$13)</f>
        <v>156.81069819485901</v>
      </c>
      <c r="CW81" s="37">
        <f ca="1">_xlfn.NORM.INV(RAND(),Satokasvi!$H$13,Satokasvi!$I$13)</f>
        <v>179.01598191901357</v>
      </c>
      <c r="CX81" s="37">
        <f ca="1">_xlfn.NORM.INV(RAND(),Satokasvi!$H$13,Satokasvi!$I$13)</f>
        <v>175.51710273871055</v>
      </c>
      <c r="CY81" s="37">
        <f ca="1">_xlfn.NORM.INV(RAND(),Satokasvi!$H$13,Satokasvi!$I$13)</f>
        <v>197.68745289690594</v>
      </c>
      <c r="CZ81" s="37">
        <f ca="1">_xlfn.NORM.INV(RAND(),Satokasvi!$H$13,Satokasvi!$I$13)</f>
        <v>195.97318520051226</v>
      </c>
      <c r="DA81" s="37">
        <f ca="1">_xlfn.NORM.INV(RAND(),Satokasvi!$H$13,Satokasvi!$I$13)</f>
        <v>162.85543094158655</v>
      </c>
      <c r="DB81" s="37">
        <f ca="1">_xlfn.NORM.INV(RAND(),Satokasvi!$H$13,Satokasvi!$I$13)</f>
        <v>187.94340293984141</v>
      </c>
      <c r="DD81" s="37">
        <f ca="1">IF(H$11="x",Toimenpiteet!$E$115,AC81*CD81/1000+(Satokasvi!$E$28-Satokasvi!$E$7)+IF(H$8="x",Toimenpiteet!$E$29,0)+IF(H$9="x",Toimenpiteet!$E$60,0)+IF(H$10="x",Toimenpiteet!$E$88,0))/(1+$H$15)^DD$59</f>
        <v>217.23735739376235</v>
      </c>
      <c r="DE81" s="37">
        <f ca="1">IF(I$11="x",Toimenpiteet!$E$115,AD81*CE81/1000+(Satokasvi!$E$28-Satokasvi!$E$7)+IF(I$8="x",Toimenpiteet!$E$29,0)+IF(I$9="x",Toimenpiteet!$E$60,0)+IF(I$10="x",Toimenpiteet!$E$88,0))/(1+$H$15)^DE$59</f>
        <v>244.32130041192755</v>
      </c>
      <c r="DF81" s="37">
        <f ca="1">IF(J$11="x",Toimenpiteet!$E$115,AE81*CF81/1000+(Satokasvi!$E$28-Satokasvi!$E$7)+IF(J$8="x",Toimenpiteet!$E$29,0)+IF(J$9="x",Toimenpiteet!$E$60,0)+IF(J$10="x",Toimenpiteet!$E$88,0))/(1+$H$15)^DF$59</f>
        <v>364.86195429507825</v>
      </c>
      <c r="DG81" s="37">
        <f ca="1">IF(K$11="x",Toimenpiteet!$E$115,AF81*CG81/1000+(Satokasvi!$E$28-Satokasvi!$E$7)+IF(K$8="x",Toimenpiteet!$E$29,0)+IF(K$9="x",Toimenpiteet!$E$60,0)+IF(K$10="x",Toimenpiteet!$E$88,0))/(1+$H$15)^DG$59</f>
        <v>186.30908401191343</v>
      </c>
      <c r="DH81" s="37">
        <f ca="1">IF(L$11="x",Toimenpiteet!$E$115,AG81*CH81/1000+(Satokasvi!$E$28-Satokasvi!$E$7)+IF(L$8="x",Toimenpiteet!$E$29,0)+IF(L$9="x",Toimenpiteet!$E$60,0)+IF(L$10="x",Toimenpiteet!$E$88,0))/(1+$H$15)^DH$59</f>
        <v>69.354916576015384</v>
      </c>
      <c r="DI81" s="37">
        <f ca="1">IF(M$11="x",Toimenpiteet!$E$115,AH81*CI81/1000+(Satokasvi!$E$28-Satokasvi!$E$7)+IF(M$8="x",Toimenpiteet!$E$29,0)+IF(M$9="x",Toimenpiteet!$E$60,0)+IF(M$10="x",Toimenpiteet!$E$88,0))/(1+$H$15)^DI$59</f>
        <v>-221.93332802116842</v>
      </c>
      <c r="DJ81" s="37">
        <f ca="1">IF(N$11="x",Toimenpiteet!$E$115,AI81*CJ81/1000+(Satokasvi!$E$28-Satokasvi!$E$7)+IF(N$8="x",Toimenpiteet!$E$29,0)+IF(N$9="x",Toimenpiteet!$E$60,0)+IF(N$10="x",Toimenpiteet!$E$88,0))/(1+$H$15)^DJ$59</f>
        <v>142.56723434735588</v>
      </c>
      <c r="DK81" s="37">
        <f ca="1">IF(O$11="x",Toimenpiteet!$E$115,AJ81*CK81/1000+(Satokasvi!$E$28-Satokasvi!$E$7)+IF(O$8="x",Toimenpiteet!$E$29,0)+IF(O$9="x",Toimenpiteet!$E$60,0)+IF(O$10="x",Toimenpiteet!$E$88,0))/(1+$H$15)^DK$59</f>
        <v>181.98793604924222</v>
      </c>
      <c r="DL81" s="37">
        <f ca="1">IF(P$11="x",Toimenpiteet!$E$115,AK81*CL81/1000+(Satokasvi!$E$28-Satokasvi!$E$7)+IF(P$8="x",Toimenpiteet!$E$29,0)+IF(P$9="x",Toimenpiteet!$E$60,0)+IF(P$10="x",Toimenpiteet!$E$88,0))/(1+$H$15)^DL$59</f>
        <v>193.3879280536261</v>
      </c>
      <c r="DM81" s="37">
        <f ca="1">IF(Q$11="x",Toimenpiteet!$E$115,AL81*CM81/1000+(Satokasvi!$E$28-Satokasvi!$E$7)+IF(Q$8="x",Toimenpiteet!$E$29,0)+IF(Q$9="x",Toimenpiteet!$E$60,0)+IF(Q$10="x",Toimenpiteet!$E$88,0))/(1+$H$15)^DM$59</f>
        <v>121.4829942862592</v>
      </c>
      <c r="DN81" s="37">
        <f ca="1">IF(R$11="x",Toimenpiteet!$E$115,AM81*CN81/1000+(Satokasvi!$E$28-Satokasvi!$E$7)+IF(R$8="x",Toimenpiteet!$E$29,0)+IF(R$9="x",Toimenpiteet!$E$60,0)+IF(R$10="x",Toimenpiteet!$E$88,0))/(1+$H$15)^DN$59</f>
        <v>300.18422573787149</v>
      </c>
      <c r="DO81" s="37">
        <f ca="1">IF(S$11="x",Toimenpiteet!$E$115,AN81*CO81/1000+(Satokasvi!$E$28-Satokasvi!$E$7)+IF(S$8="x",Toimenpiteet!$E$29,0)+IF(S$9="x",Toimenpiteet!$E$60,0)+IF(S$10="x",Toimenpiteet!$E$88,0))/(1+$H$15)^DO$59</f>
        <v>-185.86566825113789</v>
      </c>
      <c r="DP81" s="37">
        <f ca="1">IF(T$11="x",Toimenpiteet!$E$115,AO81*CP81/1000+(Satokasvi!$E$28-Satokasvi!$E$7)+IF(T$8="x",Toimenpiteet!$E$29,0)+IF(T$9="x",Toimenpiteet!$E$60,0)+IF(T$10="x",Toimenpiteet!$E$88,0))/(1+$H$15)^DP$59</f>
        <v>111.59073247311551</v>
      </c>
      <c r="DQ81" s="37">
        <f ca="1">IF(U$11="x",Toimenpiteet!$E$115,AP81*CQ81/1000+(Satokasvi!$E$28-Satokasvi!$E$7)+IF(U$8="x",Toimenpiteet!$E$29,0)+IF(U$9="x",Toimenpiteet!$E$60,0)+IF(U$10="x",Toimenpiteet!$E$88,0))/(1+$H$15)^DQ$59</f>
        <v>173.32627660461046</v>
      </c>
      <c r="DR81" s="37">
        <f ca="1">IF(V$11="x",Toimenpiteet!$E$115,AQ81*CR81/1000+(Satokasvi!$E$28-Satokasvi!$E$7)+IF(V$8="x",Toimenpiteet!$E$29,0)+IF(V$9="x",Toimenpiteet!$E$60,0)+IF(V$10="x",Toimenpiteet!$E$88,0))/(1+$H$15)^DR$59</f>
        <v>355.98531155479691</v>
      </c>
      <c r="DS81" s="37">
        <f ca="1">IF(W$11="x",Toimenpiteet!$E$115,AR81*CS81/1000+(Satokasvi!$E$28-Satokasvi!$E$7)+IF(W$8="x",Toimenpiteet!$E$29,0)+IF(W$9="x",Toimenpiteet!$E$60,0)+IF(W$10="x",Toimenpiteet!$E$88,0))/(1+$H$15)^DS$59</f>
        <v>207.78368333590873</v>
      </c>
      <c r="DT81" s="37">
        <f ca="1">IF(X$11="x",Toimenpiteet!$E$115,AS81*CT81/1000+(Satokasvi!$E$28-Satokasvi!$E$7)+IF(X$8="x",Toimenpiteet!$E$29,0)+IF(X$9="x",Toimenpiteet!$E$60,0)+IF(X$10="x",Toimenpiteet!$E$88,0))/(1+$H$15)^DT$59</f>
        <v>-37.175692033953261</v>
      </c>
      <c r="DU81" s="37">
        <f ca="1">IF(Y$11="x",Toimenpiteet!$E$115,AT81*CU81/1000+(Satokasvi!$E$28-Satokasvi!$E$7)+IF(Y$8="x",Toimenpiteet!$E$29,0)+IF(Y$9="x",Toimenpiteet!$E$60,0)+IF(Y$10="x",Toimenpiteet!$E$88,0))/(1+$H$15)^DU$59</f>
        <v>50.533260504021129</v>
      </c>
      <c r="DV81" s="37">
        <f ca="1">IF(Z$11="x",Toimenpiteet!$E$115,AU81*CV81/1000+(Satokasvi!$E$28-Satokasvi!$E$7)+IF(Z$8="x",Toimenpiteet!$E$29,0)+IF(Z$9="x",Toimenpiteet!$E$60,0)+IF(Z$10="x",Toimenpiteet!$E$88,0))/(1+$H$15)^DV$59</f>
        <v>74.057853865278531</v>
      </c>
      <c r="DW81" s="37">
        <f ca="1">IF(AA$11="x",Toimenpiteet!$E$115,AV81*CW81/1000+(Satokasvi!$E$28-Satokasvi!$E$7)+IF(AA$8="x",Toimenpiteet!$E$29,0)+IF(AA$9="x",Toimenpiteet!$E$60,0)+IF(AA$10="x",Toimenpiteet!$E$88,0))/(1+$H$15)^DW$59</f>
        <v>94.475161107496092</v>
      </c>
      <c r="DX81" s="37">
        <f ca="1">IF(AB$11="x",Toimenpiteet!$E$115,AW81*CX81/1000+(Satokasvi!$E$28-Satokasvi!$E$7)+IF(AB$8="x",Toimenpiteet!$E$29,0)+IF(AB$9="x",Toimenpiteet!$E$60,0)+IF(AB$10="x",Toimenpiteet!$E$88,0))/(1+$H$15)^DX$59</f>
        <v>92.361275140380457</v>
      </c>
      <c r="DY81" s="37">
        <f ca="1">IF(AC$11="x",Toimenpiteet!$E$115,AX81*CY81/1000+(Satokasvi!$E$28-Satokasvi!$E$7)+IF(AC$8="x",Toimenpiteet!$E$29,0)+IF(AC$9="x",Toimenpiteet!$E$60,0)+IF(AC$10="x",Toimenpiteet!$E$88,0))/(1+$H$15)^DY$59</f>
        <v>149.2590049991235</v>
      </c>
      <c r="DZ81" s="37">
        <f ca="1">IF(AD$11="x",Toimenpiteet!$E$115,AY81*CZ81/1000+(Satokasvi!$E$28-Satokasvi!$E$7)+IF(AD$8="x",Toimenpiteet!$E$29,0)+IF(AD$9="x",Toimenpiteet!$E$60,0)+IF(AD$10="x",Toimenpiteet!$E$88,0))/(1+$H$15)^DZ$59</f>
        <v>150.23214859926424</v>
      </c>
      <c r="EA81" s="37">
        <f ca="1">IF(AE$11="x",Toimenpiteet!$E$115,AZ81*DA81/1000+(Satokasvi!$E$28-Satokasvi!$E$7)+IF(AE$8="x",Toimenpiteet!$E$29,0)+IF(AE$9="x",Toimenpiteet!$E$60,0)+IF(AE$10="x",Toimenpiteet!$E$88,0))/(1+$H$15)^EA$59</f>
        <v>86.208863512558722</v>
      </c>
      <c r="EB81" s="37">
        <f ca="1">IF(AF$11="x",Toimenpiteet!$E$115,BA81*DB81/1000+(Satokasvi!$E$28-Satokasvi!$E$7)+IF(AF$8="x",Toimenpiteet!$E$29,0)+IF(AF$9="x",Toimenpiteet!$E$60,0)+IF(AF$10="x",Toimenpiteet!$E$88,0))/(1+$H$15)^EB$59</f>
        <v>102.5012963936629</v>
      </c>
      <c r="ED81" s="37">
        <f ca="1">IF(H$11="x",Toimenpiteet!$E$115,BD81*CD81/1000+(Satokasvi!$E$28-Satokasvi!$E$7)+IF(H$8="x",Toimenpiteet!$E$29,0)+IF(H$9="x",Toimenpiteet!$E$60,0)+IF(H$10="x",Toimenpiteet!$E$88,0))/(1+$H$15)^ED$59</f>
        <v>312.1411395521265</v>
      </c>
      <c r="EE81" s="37">
        <f ca="1">IF(I$11="x",Toimenpiteet!$E$115,BE81*CE81/1000+(Satokasvi!$E$28-Satokasvi!$E$7)+IF(I$8="x",Toimenpiteet!$E$29,0)+IF(I$9="x",Toimenpiteet!$E$60,0)+IF(I$10="x",Toimenpiteet!$E$88,0))/(1+$H$15)^EE$59</f>
        <v>343.14314367840211</v>
      </c>
      <c r="EF81" s="37">
        <f ca="1">IF(J$11="x",Toimenpiteet!$E$115,BF81*CF81/1000+(Satokasvi!$E$28-Satokasvi!$E$7)+IF(J$8="x",Toimenpiteet!$E$29,0)+IF(J$9="x",Toimenpiteet!$E$60,0)+IF(J$10="x",Toimenpiteet!$E$88,0))/(1+$H$15)^EF$59</f>
        <v>486.33685309981155</v>
      </c>
      <c r="EG81" s="37">
        <f ca="1">IF(K$11="x",Toimenpiteet!$E$115,BG81*CG81/1000+(Satokasvi!$E$28-Satokasvi!$E$7)+IF(K$8="x",Toimenpiteet!$E$29,0)+IF(K$9="x",Toimenpiteet!$E$60,0)+IF(K$10="x",Toimenpiteet!$E$88,0))/(1+$H$15)^EG$59</f>
        <v>270.66071435382759</v>
      </c>
      <c r="EH81" s="37">
        <f ca="1">IF(L$11="x",Toimenpiteet!$E$115,BH81*CH81/1000+(Satokasvi!$E$28-Satokasvi!$E$7)+IF(L$8="x",Toimenpiteet!$E$29,0)+IF(L$9="x",Toimenpiteet!$E$60,0)+IF(L$10="x",Toimenpiteet!$E$88,0))/(1+$H$15)^EH$59</f>
        <v>128.94416546357908</v>
      </c>
      <c r="EI81" s="37">
        <f ca="1">IF(M$11="x",Toimenpiteet!$E$115,BI81*CI81/1000+(Satokasvi!$E$28-Satokasvi!$E$7)+IF(M$8="x",Toimenpiteet!$E$29,0)+IF(M$9="x",Toimenpiteet!$E$60,0)+IF(M$10="x",Toimenpiteet!$E$88,0))/(1+$H$15)^EI$59</f>
        <v>-221.93332802116842</v>
      </c>
      <c r="EJ81" s="37">
        <f ca="1">IF(N$11="x",Toimenpiteet!$E$115,BJ81*CJ81/1000+(Satokasvi!$E$28-Satokasvi!$E$7)+IF(N$8="x",Toimenpiteet!$E$29,0)+IF(N$9="x",Toimenpiteet!$E$60,0)+IF(N$10="x",Toimenpiteet!$E$88,0))/(1+$H$15)^EJ$59</f>
        <v>214.1745313180248</v>
      </c>
      <c r="EK81" s="37">
        <f ca="1">IF(O$11="x",Toimenpiteet!$E$115,BK81*CK81/1000+(Satokasvi!$E$28-Satokasvi!$E$7)+IF(O$8="x",Toimenpiteet!$E$29,0)+IF(O$9="x",Toimenpiteet!$E$60,0)+IF(O$10="x",Toimenpiteet!$E$88,0))/(1+$H$15)^EK$59</f>
        <v>260.22421267772921</v>
      </c>
      <c r="EL81" s="37">
        <f ca="1">IF(P$11="x",Toimenpiteet!$E$115,BL81*CL81/1000+(Satokasvi!$E$28-Satokasvi!$E$7)+IF(P$8="x",Toimenpiteet!$E$29,0)+IF(P$9="x",Toimenpiteet!$E$60,0)+IF(P$10="x",Toimenpiteet!$E$88,0))/(1+$H$15)^EL$59</f>
        <v>272.68560047856352</v>
      </c>
      <c r="EM81" s="37">
        <f ca="1">IF(Q$11="x",Toimenpiteet!$E$115,BM81*CM81/1000+(Satokasvi!$E$28-Satokasvi!$E$7)+IF(Q$8="x",Toimenpiteet!$E$29,0)+IF(Q$9="x",Toimenpiteet!$E$60,0)+IF(Q$10="x",Toimenpiteet!$E$88,0))/(1+$H$15)^EM$59</f>
        <v>185.21657063303741</v>
      </c>
      <c r="EN81" s="37">
        <f ca="1">IF(R$11="x",Toimenpiteet!$E$115,BN81*CN81/1000+(Satokasvi!$E$28-Satokasvi!$E$7)+IF(R$8="x",Toimenpiteet!$E$29,0)+IF(R$9="x",Toimenpiteet!$E$60,0)+IF(R$10="x",Toimenpiteet!$E$88,0))/(1+$H$15)^EN$59</f>
        <v>398.50939854518015</v>
      </c>
      <c r="EO81" s="37">
        <f ca="1">IF(S$11="x",Toimenpiteet!$E$115,BO81*CO81/1000+(Satokasvi!$E$28-Satokasvi!$E$7)+IF(S$8="x",Toimenpiteet!$E$29,0)+IF(S$9="x",Toimenpiteet!$E$60,0)+IF(S$10="x",Toimenpiteet!$E$88,0))/(1+$H$15)^EO$59</f>
        <v>197.76300229234681</v>
      </c>
      <c r="EP81" s="37">
        <f ca="1">IF(T$11="x",Toimenpiteet!$E$115,BP81*CP81/1000+(Satokasvi!$E$28-Satokasvi!$E$7)+IF(T$8="x",Toimenpiteet!$E$29,0)+IF(T$9="x",Toimenpiteet!$E$60,0)+IF(T$10="x",Toimenpiteet!$E$88,0))/(1+$H$15)^EP$59</f>
        <v>169.99929998737707</v>
      </c>
      <c r="EQ81" s="37">
        <f ca="1">IF(U$11="x",Toimenpiteet!$E$115,BQ81*CQ81/1000+(Satokasvi!$E$28-Satokasvi!$E$7)+IF(U$8="x",Toimenpiteet!$E$29,0)+IF(U$9="x",Toimenpiteet!$E$60,0)+IF(U$10="x",Toimenpiteet!$E$88,0))/(1+$H$15)^EQ$59</f>
        <v>243.03077563391935</v>
      </c>
      <c r="ER81" s="37">
        <f ca="1">IF(V$11="x",Toimenpiteet!$E$115,BR81*CR81/1000+(Satokasvi!$E$28-Satokasvi!$E$7)+IF(V$8="x",Toimenpiteet!$E$29,0)+IF(V$9="x",Toimenpiteet!$E$60,0)+IF(V$10="x",Toimenpiteet!$E$88,0))/(1+$H$15)^ER$59</f>
        <v>461.20105707778231</v>
      </c>
      <c r="ES81" s="37">
        <f ca="1">IF(W$11="x",Toimenpiteet!$E$115,BS81*CS81/1000+(Satokasvi!$E$28-Satokasvi!$E$7)+IF(W$8="x",Toimenpiteet!$E$29,0)+IF(W$9="x",Toimenpiteet!$E$60,0)+IF(W$10="x",Toimenpiteet!$E$88,0))/(1+$H$15)^ES$59</f>
        <v>282.36826778175651</v>
      </c>
      <c r="ET81" s="37">
        <f ca="1">IF(X$11="x",Toimenpiteet!$E$115,BT81*CT81/1000+(Satokasvi!$E$28-Satokasvi!$E$7)+IF(X$8="x",Toimenpiteet!$E$29,0)+IF(X$9="x",Toimenpiteet!$E$60,0)+IF(X$10="x",Toimenpiteet!$E$88,0))/(1+$H$15)^ET$59</f>
        <v>-12.544958810971062</v>
      </c>
      <c r="EU81" s="37">
        <f ca="1">IF(Y$11="x",Toimenpiteet!$E$115,BU81*CU81/1000+(Satokasvi!$E$28-Satokasvi!$E$7)+IF(Y$8="x",Toimenpiteet!$E$29,0)+IF(Y$9="x",Toimenpiteet!$E$60,0)+IF(Y$10="x",Toimenpiteet!$E$88,0))/(1+$H$15)^EU$59</f>
        <v>91.771826808488356</v>
      </c>
      <c r="EV81" s="37">
        <f ca="1">IF(Z$11="x",Toimenpiteet!$E$115,BV81*CV81/1000+(Satokasvi!$E$28-Satokasvi!$E$7)+IF(Z$8="x",Toimenpiteet!$E$29,0)+IF(Z$9="x",Toimenpiteet!$E$60,0)+IF(Z$10="x",Toimenpiteet!$E$88,0))/(1+$H$15)^EV$59</f>
        <v>119.09458405936623</v>
      </c>
      <c r="EW81" s="37">
        <f ca="1">IF(AA$11="x",Toimenpiteet!$E$115,BW81*CW81/1000+(Satokasvi!$E$28-Satokasvi!$E$7)+IF(AA$8="x",Toimenpiteet!$E$29,0)+IF(AA$9="x",Toimenpiteet!$E$60,0)+IF(AA$10="x",Toimenpiteet!$E$88,0))/(1+$H$15)^EW$59</f>
        <v>142.71500830087106</v>
      </c>
      <c r="EX81" s="37">
        <f ca="1">IF(AB$11="x",Toimenpiteet!$E$115,BX81*CX81/1000+(Satokasvi!$E$28-Satokasvi!$E$7)+IF(AB$8="x",Toimenpiteet!$E$29,0)+IF(AB$9="x",Toimenpiteet!$E$60,0)+IF(AB$10="x",Toimenpiteet!$E$88,0))/(1+$H$15)^EX$59</f>
        <v>139.3236417916369</v>
      </c>
      <c r="EY81" s="37">
        <f ca="1">IF(AC$11="x",Toimenpiteet!$E$115,BY81*CY81/1000+(Satokasvi!$E$28-Satokasvi!$E$7)+IF(AC$8="x",Toimenpiteet!$E$29,0)+IF(AC$9="x",Toimenpiteet!$E$60,0)+IF(AC$10="x",Toimenpiteet!$E$88,0))/(1+$H$15)^EY$59</f>
        <v>206.77110854572521</v>
      </c>
      <c r="EZ81" s="37">
        <f ca="1">IF(AD$11="x",Toimenpiteet!$E$115,BZ81*CZ81/1000+(Satokasvi!$E$28-Satokasvi!$E$7)+IF(AD$8="x",Toimenpiteet!$E$29,0)+IF(AD$9="x",Toimenpiteet!$E$60,0)+IF(AD$10="x",Toimenpiteet!$E$88,0))/(1+$H$15)^EZ$59</f>
        <v>207.13324098589095</v>
      </c>
      <c r="FA81" s="37">
        <f ca="1">IF(AE$11="x",Toimenpiteet!$E$115,CA81*DA81/1000+(Satokasvi!$E$28-Satokasvi!$E$7)+IF(AE$8="x",Toimenpiteet!$E$29,0)+IF(AE$9="x",Toimenpiteet!$E$60,0)+IF(AE$10="x",Toimenpiteet!$E$88,0))/(1+$H$15)^FA$59</f>
        <v>129.52312424106444</v>
      </c>
      <c r="FB81" s="37">
        <f ca="1">IF(AF$11="x",Toimenpiteet!$E$115,CB81*DB81/1000+(Satokasvi!$E$28-Satokasvi!$E$7)+IF(AF$8="x",Toimenpiteet!$E$29,0)+IF(AF$9="x",Toimenpiteet!$E$60,0)+IF(AF$10="x",Toimenpiteet!$E$88,0))/(1+$H$15)^FB$59</f>
        <v>148.31465084326345</v>
      </c>
      <c r="FD81" s="37">
        <f t="shared" ca="1" si="15"/>
        <v>217.23735739376235</v>
      </c>
      <c r="FE81" s="37">
        <f t="shared" ca="1" si="18"/>
        <v>461.5586578056899</v>
      </c>
      <c r="FF81" s="37">
        <f t="shared" ca="1" si="18"/>
        <v>826.42061210076815</v>
      </c>
      <c r="FG81" s="37">
        <f t="shared" ca="1" si="18"/>
        <v>1012.7296961126816</v>
      </c>
      <c r="FH81" s="37">
        <f t="shared" ca="1" si="19"/>
        <v>1082.084612688697</v>
      </c>
      <c r="FI81" s="37">
        <f t="shared" ca="1" si="19"/>
        <v>860.15128466752856</v>
      </c>
      <c r="FJ81" s="37">
        <f t="shared" ca="1" si="19"/>
        <v>1002.7185190148845</v>
      </c>
      <c r="FK81" s="37">
        <f t="shared" ca="1" si="19"/>
        <v>1184.7064550641267</v>
      </c>
      <c r="FL81" s="37">
        <f t="shared" ca="1" si="19"/>
        <v>1378.0943831177528</v>
      </c>
      <c r="FM81" s="37">
        <f t="shared" ca="1" si="19"/>
        <v>1499.5773774040119</v>
      </c>
      <c r="FN81" s="37">
        <f t="shared" ca="1" si="19"/>
        <v>1799.7616031418834</v>
      </c>
      <c r="FO81" s="37">
        <f t="shared" ca="1" si="19"/>
        <v>1613.8959348907456</v>
      </c>
      <c r="FP81" s="37">
        <f t="shared" ca="1" si="19"/>
        <v>1725.4866673638612</v>
      </c>
      <c r="FQ81" s="37">
        <f t="shared" ca="1" si="19"/>
        <v>1898.8129439684717</v>
      </c>
      <c r="FR81" s="37">
        <f t="shared" ca="1" si="19"/>
        <v>2254.7982555232684</v>
      </c>
      <c r="FS81" s="37">
        <f t="shared" ca="1" si="19"/>
        <v>2462.5819388591772</v>
      </c>
      <c r="FT81" s="37">
        <f t="shared" ca="1" si="19"/>
        <v>2425.4062468252241</v>
      </c>
      <c r="FU81" s="37">
        <f t="shared" ca="1" si="19"/>
        <v>2475.9395073292453</v>
      </c>
      <c r="FV81" s="37">
        <f t="shared" ca="1" si="19"/>
        <v>2549.9973611945238</v>
      </c>
      <c r="FW81" s="37">
        <f t="shared" ca="1" si="19"/>
        <v>2644.47252230202</v>
      </c>
      <c r="FX81" s="37">
        <f t="shared" ca="1" si="20"/>
        <v>2736.8337974424003</v>
      </c>
      <c r="FY81" s="37">
        <f t="shared" ca="1" si="20"/>
        <v>2886.0928024415239</v>
      </c>
      <c r="FZ81" s="37">
        <f t="shared" ca="1" si="20"/>
        <v>3036.3249510407882</v>
      </c>
      <c r="GA81" s="37">
        <f t="shared" ca="1" si="20"/>
        <v>3122.5338145533469</v>
      </c>
      <c r="GB81" s="37">
        <f t="shared" ca="1" si="20"/>
        <v>3225.0351109470098</v>
      </c>
      <c r="GC81" s="37"/>
      <c r="GD81" s="37">
        <f t="shared" ca="1" si="16"/>
        <v>312.1411395521265</v>
      </c>
      <c r="GE81" s="37">
        <f t="shared" ca="1" si="17"/>
        <v>655.28428323052867</v>
      </c>
      <c r="GF81" s="37">
        <f t="shared" ca="1" si="17"/>
        <v>1141.6211363303403</v>
      </c>
      <c r="GG81" s="37">
        <f t="shared" ca="1" si="17"/>
        <v>1412.2818506841679</v>
      </c>
      <c r="GH81" s="37">
        <f t="shared" ca="1" si="17"/>
        <v>1541.226016147747</v>
      </c>
      <c r="GI81" s="37">
        <f t="shared" ca="1" si="17"/>
        <v>1319.2926881265787</v>
      </c>
      <c r="GJ81" s="37">
        <f t="shared" ca="1" si="17"/>
        <v>1533.4672194446034</v>
      </c>
      <c r="GK81" s="37">
        <f t="shared" ca="1" si="17"/>
        <v>1793.6914321223326</v>
      </c>
      <c r="GL81" s="37">
        <f t="shared" ca="1" si="17"/>
        <v>2066.3770326008962</v>
      </c>
      <c r="GM81" s="37">
        <f t="shared" ca="1" si="17"/>
        <v>2251.5936032339337</v>
      </c>
      <c r="GN81" s="37">
        <f t="shared" ca="1" si="17"/>
        <v>2650.1030017791136</v>
      </c>
      <c r="GO81" s="37">
        <f t="shared" ca="1" si="17"/>
        <v>2847.8660040714603</v>
      </c>
      <c r="GP81" s="37">
        <f t="shared" ca="1" si="17"/>
        <v>3017.8653040588374</v>
      </c>
      <c r="GQ81" s="37">
        <f t="shared" ca="1" si="17"/>
        <v>3260.8960796927568</v>
      </c>
      <c r="GR81" s="37">
        <f t="shared" ca="1" si="17"/>
        <v>3722.0971367705392</v>
      </c>
      <c r="GS81" s="37">
        <f t="shared" ca="1" si="17"/>
        <v>4004.4654045522957</v>
      </c>
      <c r="GT81" s="37">
        <f t="shared" ca="1" si="17"/>
        <v>3991.9204457413248</v>
      </c>
      <c r="GU81" s="37">
        <f t="shared" ca="1" si="22"/>
        <v>4083.692272549813</v>
      </c>
      <c r="GV81" s="37">
        <f t="shared" ca="1" si="12"/>
        <v>4202.7868566091793</v>
      </c>
      <c r="GW81" s="37">
        <f t="shared" ca="1" si="12"/>
        <v>4345.5018649100502</v>
      </c>
      <c r="GX81" s="37">
        <f t="shared" ca="1" si="12"/>
        <v>4484.8255067016871</v>
      </c>
      <c r="GY81" s="37">
        <f t="shared" ca="1" si="12"/>
        <v>4691.596615247412</v>
      </c>
      <c r="GZ81" s="37">
        <f t="shared" ca="1" si="12"/>
        <v>4898.7298562333026</v>
      </c>
      <c r="HA81" s="37">
        <f t="shared" ca="1" si="12"/>
        <v>5028.2529804743672</v>
      </c>
      <c r="HB81" s="37">
        <f t="shared" ca="1" si="12"/>
        <v>5176.5676313176309</v>
      </c>
      <c r="HC81" s="37"/>
      <c r="HD81" s="37">
        <f t="shared" si="13"/>
        <v>1500.1</v>
      </c>
      <c r="HE81" s="37">
        <f ca="1">SUM($GD81:GD81)-$HD81-SUM($FD81:FD81)</f>
        <v>-1405.1962178416356</v>
      </c>
      <c r="HF81" s="37">
        <f ca="1">SUM($GD81:GE81)-$HD81-SUM($FD81:FE81)</f>
        <v>-1211.470592416797</v>
      </c>
      <c r="HG81" s="37">
        <f ca="1">SUM($GD81:GF81)-$HD81-SUM($FD81:FF81)</f>
        <v>-896.27006818722475</v>
      </c>
      <c r="HH81" s="37">
        <f ca="1">SUM($GD81:GG81)-$HD81-SUM($FD81:FG81)</f>
        <v>-496.71791361573833</v>
      </c>
      <c r="HI81" s="37">
        <f ca="1">SUM($GD81:GH81)-$HD81-SUM($FD81:FH81)</f>
        <v>-37.576510156688073</v>
      </c>
      <c r="HJ81" s="37">
        <f ca="1">SUM($GD81:GI81)-$HD81-SUM($FD81:FI81)</f>
        <v>421.56489330236218</v>
      </c>
      <c r="HK81" s="37">
        <f ca="1">SUM($GD81:GJ81)-$HD81-SUM($FD81:FJ81)</f>
        <v>952.31359373208034</v>
      </c>
      <c r="HL81" s="37">
        <f ca="1">SUM($GD81:GK81)-$HD81-SUM($FD81:FK81)</f>
        <v>1561.2985707902862</v>
      </c>
      <c r="HM81" s="37">
        <f ca="1">SUM($GD81:GL81)-$HD81-SUM($FD81:FL81)</f>
        <v>2249.5812202734296</v>
      </c>
      <c r="HN81" s="37">
        <f ca="1">SUM($GD81:GM81)-$HD81-SUM($FD81:FM81)</f>
        <v>3001.5974461033511</v>
      </c>
      <c r="HO81" s="37">
        <f ca="1">SUM($GD81:GN81)-$HD81-SUM($FD81:FN81)</f>
        <v>3851.9388447405818</v>
      </c>
      <c r="HP81" s="37">
        <f ca="1">SUM($GD81:GO81)-$HD81-SUM($FD81:FO81)</f>
        <v>5085.9089139212992</v>
      </c>
      <c r="HQ81" s="37">
        <f ca="1">SUM($GD81:GP81)-$HD81-SUM($FD81:FP81)</f>
        <v>6378.2875506162745</v>
      </c>
      <c r="HR81" s="37">
        <f ca="1">SUM($GD81:GQ81)-$HD81-SUM($FD81:FQ81)</f>
        <v>7740.3706863405605</v>
      </c>
      <c r="HS81" s="37">
        <f ca="1">SUM($GD81:GR81)-$HD81-SUM($FD81:FR81)</f>
        <v>9207.6695675878291</v>
      </c>
      <c r="HT81" s="37">
        <f ca="1">SUM($GD81:GS81)-$HD81-SUM($FD81:FS81)</f>
        <v>10749.55303328095</v>
      </c>
      <c r="HU81" s="37">
        <f ca="1">SUM($GD81:GT81)-$HD81-SUM($FD81:FT81)</f>
        <v>12316.067232197049</v>
      </c>
      <c r="HV81" s="37">
        <f ca="1">SUM($GD81:GU81)-$HD81-SUM($FD81:FU81)</f>
        <v>13923.819997417617</v>
      </c>
      <c r="HW81" s="37">
        <f ca="1">SUM($GD81:GV81)-$HD81-SUM($FD81:FV81)</f>
        <v>15576.609492832271</v>
      </c>
      <c r="HX81" s="37">
        <f ca="1">SUM($GD81:GW81)-$HD81-SUM($FD81:FW81)</f>
        <v>17277.638835440303</v>
      </c>
      <c r="HY81" s="37">
        <f ca="1">SUM($GD81:GX81)-$HD81-SUM($FD81:FX81)</f>
        <v>19025.63054469959</v>
      </c>
      <c r="HZ81" s="37">
        <f ca="1">SUM($GD81:GY81)-$HD81-SUM($FD81:FY81)</f>
        <v>20831.134357505478</v>
      </c>
      <c r="IA81" s="37">
        <f ca="1">SUM($GD81:GZ81)-$HD81-SUM($FD81:FZ81)</f>
        <v>22693.539262697988</v>
      </c>
      <c r="IB81" s="37">
        <f ca="1">SUM($GD81:HA81)-$HD81-SUM($FD81:GA81)</f>
        <v>24599.258428619003</v>
      </c>
      <c r="IC81" s="37">
        <f ca="1">SUM($GD81:HB81)-$HD81-SUM($FD81:GB81)</f>
        <v>26550.790948989634</v>
      </c>
    </row>
    <row r="82" spans="2:237" x14ac:dyDescent="0.35">
      <c r="B82" s="37">
        <f t="shared" ca="1" si="14"/>
        <v>0.72215865014874769</v>
      </c>
      <c r="C82" s="37">
        <f t="shared" ca="1" si="14"/>
        <v>0.84862889427186217</v>
      </c>
      <c r="D82" s="37">
        <f t="shared" ca="1" si="14"/>
        <v>0.22428809348035139</v>
      </c>
      <c r="E82" s="37">
        <f t="shared" ca="1" si="14"/>
        <v>0.75434093217843734</v>
      </c>
      <c r="F82" s="37">
        <f t="shared" ca="1" si="14"/>
        <v>0.17237262593394675</v>
      </c>
      <c r="G82" s="37">
        <f t="shared" ca="1" si="14"/>
        <v>0.12429968731119256</v>
      </c>
      <c r="H82" s="37">
        <f t="shared" ca="1" si="14"/>
        <v>0.83669496454790138</v>
      </c>
      <c r="I82" s="37">
        <f t="shared" ca="1" si="14"/>
        <v>0.62807555881431743</v>
      </c>
      <c r="J82" s="37">
        <f t="shared" ca="1" si="14"/>
        <v>0.26000162455373954</v>
      </c>
      <c r="K82" s="37">
        <f t="shared" ca="1" si="14"/>
        <v>0.68681703008843342</v>
      </c>
      <c r="L82" s="37">
        <f t="shared" ca="1" si="14"/>
        <v>4.6456682687161965E-2</v>
      </c>
      <c r="M82" s="37">
        <f t="shared" ca="1" si="14"/>
        <v>0.68250352169629414</v>
      </c>
      <c r="N82" s="37">
        <f t="shared" ca="1" si="14"/>
        <v>0.85320021105217458</v>
      </c>
      <c r="O82" s="37">
        <f t="shared" ca="1" si="14"/>
        <v>0.70098424568487727</v>
      </c>
      <c r="P82" s="37">
        <f t="shared" ca="1" si="14"/>
        <v>0.78295721358190284</v>
      </c>
      <c r="Q82" s="37">
        <f t="shared" ca="1" si="14"/>
        <v>5.7031728872420029E-2</v>
      </c>
      <c r="R82" s="37">
        <f t="shared" ca="1" si="21"/>
        <v>0.47124734405838942</v>
      </c>
      <c r="S82" s="37">
        <f t="shared" ca="1" si="21"/>
        <v>0.74555751587847385</v>
      </c>
      <c r="T82" s="37">
        <f t="shared" ca="1" si="21"/>
        <v>0.35542414298721525</v>
      </c>
      <c r="U82" s="37">
        <f t="shared" ca="1" si="21"/>
        <v>0.87903777325137344</v>
      </c>
      <c r="V82" s="37">
        <f t="shared" ca="1" si="21"/>
        <v>0.38581089236768629</v>
      </c>
      <c r="W82" s="37">
        <f t="shared" ca="1" si="21"/>
        <v>0.24259794322834871</v>
      </c>
      <c r="X82" s="37">
        <f t="shared" ca="1" si="21"/>
        <v>0.47818394603098113</v>
      </c>
      <c r="Y82" s="37">
        <f t="shared" ca="1" si="21"/>
        <v>0.65889881483486046</v>
      </c>
      <c r="Z82" s="37">
        <f t="shared" ca="1" si="21"/>
        <v>0.73839756339633866</v>
      </c>
      <c r="AC82" s="35">
        <f ca="1">IF(H$11="x",0,_xlfn.NORM.INV(B82,Satokasvi!$H$8,Satokasvi!$I$8)*IF(H$8="x",1+Toimenpiteet!$C$7,1)*IF(H$9="x",1+Toimenpiteet!$C$34,1)*(1+H$30)*_xlfn.BINOM.INV(1,(1-(Satokasvi!$H$15*(1+H$43))),B82))</f>
        <v>2647.3165556514305</v>
      </c>
      <c r="AD82" s="35">
        <f ca="1">IF(I$11="x",0,_xlfn.NORM.INV(C82,Satokasvi!$H$8,Satokasvi!$I$8)*IF(I$8="x",1+Toimenpiteet!$C$7,1)*IF(I$9="x",1+Toimenpiteet!$C$34,1)*(1+I$30)*_xlfn.BINOM.INV(1,(1-(Satokasvi!$H$15*(1+I$43))),C82))</f>
        <v>2757.6426593167462</v>
      </c>
      <c r="AE82" s="35">
        <f ca="1">IF(J$11="x",0,_xlfn.NORM.INV(D82,Satokasvi!$H$8,Satokasvi!$I$8)*IF(J$8="x",1+Toimenpiteet!$C$7,1)*IF(J$9="x",1+Toimenpiteet!$C$34,1)*(1+J$30)*_xlfn.BINOM.INV(1,(1-(Satokasvi!$H$15*(1+J$43))),D82))</f>
        <v>0</v>
      </c>
      <c r="AF82" s="35">
        <f ca="1">IF(K$11="x",0,_xlfn.NORM.INV(E82,Satokasvi!$H$8,Satokasvi!$I$8)*IF(K$8="x",1+Toimenpiteet!$C$7,1)*IF(K$9="x",1+Toimenpiteet!$C$34,1)*(1+K$30)*_xlfn.BINOM.INV(1,(1-(Satokasvi!$H$15*(1+K$43))),E82))</f>
        <v>2672.0534576432556</v>
      </c>
      <c r="AG82" s="35">
        <f ca="1">IF(L$11="x",0,_xlfn.NORM.INV(F82,Satokasvi!$H$8,Satokasvi!$I$8)*IF(L$8="x",1+Toimenpiteet!$C$7,1)*IF(L$9="x",1+Toimenpiteet!$C$34,1)*(1+L$30)*_xlfn.BINOM.INV(1,(1-(Satokasvi!$H$15*(1+L$43))),F82))</f>
        <v>0</v>
      </c>
      <c r="AH82" s="35">
        <f ca="1">IF(M$11="x",0,_xlfn.NORM.INV(G82,Satokasvi!$H$8,Satokasvi!$I$8)*IF(M$8="x",1+Toimenpiteet!$C$7,1)*IF(M$9="x",1+Toimenpiteet!$C$34,1)*(1+M$30)*_xlfn.BINOM.INV(1,(1-(Satokasvi!$H$15*(1+M$43))),G82))</f>
        <v>0</v>
      </c>
      <c r="AI82" s="35">
        <f ca="1">IF(N$11="x",0,_xlfn.NORM.INV(H82,Satokasvi!$H$8,Satokasvi!$I$8)*IF(N$8="x",1+Toimenpiteet!$C$7,1)*IF(N$9="x",1+Toimenpiteet!$C$34,1)*(1+N$30)*_xlfn.BINOM.INV(1,(1-(Satokasvi!$H$15*(1+N$43))),H82))</f>
        <v>2745.2412148565641</v>
      </c>
      <c r="AJ82" s="35">
        <f ca="1">IF(O$11="x",0,_xlfn.NORM.INV(I82,Satokasvi!$H$8,Satokasvi!$I$8)*IF(O$8="x",1+Toimenpiteet!$C$7,1)*IF(O$9="x",1+Toimenpiteet!$C$34,1)*(1+O$30)*_xlfn.BINOM.INV(1,(1-(Satokasvi!$H$15*(1+O$43))),I82))</f>
        <v>2581.6901761922527</v>
      </c>
      <c r="AK82" s="35">
        <f ca="1">IF(P$11="x",0,_xlfn.NORM.INV(J82,Satokasvi!$H$8,Satokasvi!$I$8)*IF(P$8="x",1+Toimenpiteet!$C$7,1)*IF(P$9="x",1+Toimenpiteet!$C$34,1)*(1+P$30)*_xlfn.BINOM.INV(1,(1-(Satokasvi!$H$15*(1+P$43))),J82))</f>
        <v>2339.16490075206</v>
      </c>
      <c r="AL82" s="35">
        <f ca="1">IF(Q$11="x",0,_xlfn.NORM.INV(K82,Satokasvi!$H$8,Satokasvi!$I$8)*IF(Q$8="x",1+Toimenpiteet!$C$7,1)*IF(Q$9="x",1+Toimenpiteet!$C$34,1)*(1+Q$30)*_xlfn.BINOM.INV(1,(1-(Satokasvi!$H$15*(1+Q$43))),K82))</f>
        <v>2621.7120394427066</v>
      </c>
      <c r="AM82" s="35">
        <f ca="1">IF(R$11="x",0,_xlfn.NORM.INV(L82,Satokasvi!$H$8,Satokasvi!$I$8)*IF(R$8="x",1+Toimenpiteet!$C$7,1)*IF(R$9="x",1+Toimenpiteet!$C$34,1)*(1+R$30)*_xlfn.BINOM.INV(1,(1-(Satokasvi!$H$15*(1+R$43))),L82))</f>
        <v>0</v>
      </c>
      <c r="AN82" s="35">
        <f ca="1">IF(S$11="x",0,_xlfn.NORM.INV(M82,Satokasvi!$H$8,Satokasvi!$I$8)*IF(S$8="x",1+Toimenpiteet!$C$7,1)*IF(S$9="x",1+Toimenpiteet!$C$34,1)*(1+S$30)*_xlfn.BINOM.INV(1,(1-(Satokasvi!$H$15*(1+S$43))),M82))</f>
        <v>2618.6777569526321</v>
      </c>
      <c r="AO82" s="35">
        <f ca="1">IF(T$11="x",0,_xlfn.NORM.INV(N82,Satokasvi!$H$8,Satokasvi!$I$8)*IF(T$8="x",1+Toimenpiteet!$C$7,1)*IF(T$9="x",1+Toimenpiteet!$C$34,1)*(1+T$30)*_xlfn.BINOM.INV(1,(1-(Satokasvi!$H$15*(1+T$43))),N82))</f>
        <v>2762.5644628722184</v>
      </c>
      <c r="AP82" s="35">
        <f ca="1">IF(U$11="x",0,_xlfn.NORM.INV(O82,Satokasvi!$H$8,Satokasvi!$I$8)*IF(U$8="x",1+Toimenpiteet!$C$7,1)*IF(U$9="x",1+Toimenpiteet!$C$34,1)*(1+U$30)*_xlfn.BINOM.INV(1,(1-(Satokasvi!$H$15*(1+U$43))),O82))</f>
        <v>2631.8083530770614</v>
      </c>
      <c r="AQ82" s="35">
        <f ca="1">IF(V$11="x",0,_xlfn.NORM.INV(P82,Satokasvi!$H$8,Satokasvi!$I$8)*IF(V$8="x",1+Toimenpiteet!$C$7,1)*IF(V$9="x",1+Toimenpiteet!$C$34,1)*(1+V$30)*_xlfn.BINOM.INV(1,(1-(Satokasvi!$H$15*(1+V$43))),P82))</f>
        <v>2695.5548807738651</v>
      </c>
      <c r="AR82" s="35">
        <f ca="1">IF(W$11="x",0,_xlfn.NORM.INV(Q82,Satokasvi!$H$8,Satokasvi!$I$8)*IF(W$8="x",1+Toimenpiteet!$C$7,1)*IF(W$9="x",1+Toimenpiteet!$C$34,1)*(1+W$30)*_xlfn.BINOM.INV(1,(1-(Satokasvi!$H$15*(1+W$43))),Q82))</f>
        <v>0</v>
      </c>
      <c r="AS82" s="35">
        <f ca="1">IF(X$11="x",0,_xlfn.NORM.INV(R82,Satokasvi!$H$8,Satokasvi!$I$8)*IF(X$8="x",1+Toimenpiteet!$C$7,1)*IF(X$9="x",1+Toimenpiteet!$C$34,1)*(1+X$30)*_xlfn.BINOM.INV(1,(1-(Satokasvi!$H$15*(1+X$43))),R82))</f>
        <v>2481.9663176426138</v>
      </c>
      <c r="AT82" s="35">
        <f ca="1">IF(Y$11="x",0,_xlfn.NORM.INV(S82,Satokasvi!$H$8,Satokasvi!$I$8)*IF(Y$8="x",1+Toimenpiteet!$C$7,1)*IF(Y$9="x",1+Toimenpiteet!$C$34,1)*(1+Y$30)*_xlfn.BINOM.INV(1,(1-(Satokasvi!$H$15*(1+Y$43))),S82))</f>
        <v>2665.1437257411135</v>
      </c>
      <c r="AU82" s="35">
        <f ca="1">IF(Z$11="x",0,_xlfn.NORM.INV(T82,Satokasvi!$H$8,Satokasvi!$I$8)*IF(Z$8="x",1+Toimenpiteet!$C$7,1)*IF(Z$9="x",1+Toimenpiteet!$C$34,1)*(1+Z$30)*_xlfn.BINOM.INV(1,(1-(Satokasvi!$H$15*(1+Z$43))),T82))</f>
        <v>2407.3207362271432</v>
      </c>
      <c r="AV82" s="35">
        <f ca="1">IF(AA$11="x",0,_xlfn.NORM.INV(U82,Satokasvi!$H$8,Satokasvi!$I$8)*IF(AA$8="x",1+Toimenpiteet!$C$7,1)*IF(AA$9="x",1+Toimenpiteet!$C$34,1)*(1+AA$30)*_xlfn.BINOM.INV(1,(1-(Satokasvi!$H$15*(1+AA$43))),U82))</f>
        <v>2792.5475389579747</v>
      </c>
      <c r="AW82" s="35">
        <f ca="1">IF(AB$11="x",0,_xlfn.NORM.INV(V82,Satokasvi!$H$8,Satokasvi!$I$8)*IF(AB$8="x",1+Toimenpiteet!$C$7,1)*IF(AB$9="x",1+Toimenpiteet!$C$34,1)*(1+AB$30)*_xlfn.BINOM.INV(1,(1-(Satokasvi!$H$15*(1+AB$43))),V82))</f>
        <v>2427.4364533893199</v>
      </c>
      <c r="AX82" s="35">
        <f ca="1">IF(AC$11="x",0,_xlfn.NORM.INV(W82,Satokasvi!$H$8,Satokasvi!$I$8)*IF(AC$8="x",1+Toimenpiteet!$C$7,1)*IF(AC$9="x",1+Toimenpiteet!$C$34,1)*(1+AC$30)*_xlfn.BINOM.INV(1,(1-(Satokasvi!$H$15*(1+AC$43))),W82))</f>
        <v>0</v>
      </c>
      <c r="AY82" s="35">
        <f ca="1">IF(AD$11="x",0,_xlfn.NORM.INV(X82,Satokasvi!$H$8,Satokasvi!$I$8)*IF(AD$8="x",1+Toimenpiteet!$C$7,1)*IF(AD$9="x",1+Toimenpiteet!$C$34,1)*(1+AD$30)*_xlfn.BINOM.INV(1,(1-(Satokasvi!$H$15*(1+AD$43))),X82))</f>
        <v>2486.321994664142</v>
      </c>
      <c r="AZ82" s="35">
        <f ca="1">IF(AE$11="x",0,_xlfn.NORM.INV(Y82,Satokasvi!$H$8,Satokasvi!$I$8)*IF(AE$8="x",1+Toimenpiteet!$C$7,1)*IF(AE$9="x",1+Toimenpiteet!$C$34,1)*(1+AE$30)*_xlfn.BINOM.INV(1,(1-(Satokasvi!$H$15*(1+AE$43))),Y82))</f>
        <v>2602.3649131980546</v>
      </c>
      <c r="BA82" s="35">
        <f ca="1">IF(AF$11="x",0,_xlfn.NORM.INV(Z82,Satokasvi!$H$8,Satokasvi!$I$8)*IF(AF$8="x",1+Toimenpiteet!$C$7,1)*IF(AF$9="x",1+Toimenpiteet!$C$34,1)*(1+AF$30)*_xlfn.BINOM.INV(1,(1-(Satokasvi!$H$15*(1+AF$43))),Z82))</f>
        <v>2659.6032490439761</v>
      </c>
      <c r="BD82" s="35">
        <f ca="1">IF(H$11="x",0,_xlfn.NORM.INV(B82,Satokasvi!$H$8,Satokasvi!$I$8)*IF(COUNTIF($H$12:H$12,"x")&gt;0,(1+$C$6),1)*IF(COUNTIF($H$13:H$13,"x")&gt;0,(1+$C$30),1)*IF(H$8="x",(1+Toimenpiteet!$C$7),1)*IF(H$9="x",(1+Toimenpiteet!$C$34),1)*(1+H$30)*_xlfn.BINOM.INV(1,(1-(Satokasvi!$H$15*(1+H$44))),B82))</f>
        <v>3176.7798667817165</v>
      </c>
      <c r="BE82" s="35">
        <f ca="1">IF(I$11="x",0,_xlfn.NORM.INV(C82,Satokasvi!$H$8,Satokasvi!$I$8)*IF(COUNTIF($H$12:I$12,"x")&gt;0,(1+$C$6),1)*IF(COUNTIF($H$13:I$13,"x")&gt;0,(1+$C$30),1)*IF(I$8="x",(1+Toimenpiteet!$C$7),1)*IF(I$9="x",(1+Toimenpiteet!$C$34),1)*(1+I$30)*_xlfn.BINOM.INV(1,(1-(Satokasvi!$H$15*(1+I$44))),C82))</f>
        <v>3309.1711911800953</v>
      </c>
      <c r="BF82" s="35">
        <f ca="1">IF(J$11="x",0,_xlfn.NORM.INV(D82,Satokasvi!$H$8,Satokasvi!$I$8)*IF(COUNTIF($H$12:J$12,"x")&gt;0,(1+$C$6),1)*IF(COUNTIF($H$13:J$13,"x")&gt;0,(1+$C$30),1)*IF(J$8="x",(1+Toimenpiteet!$C$7),1)*IF(J$9="x",(1+Toimenpiteet!$C$34),1)*(1+J$30)*_xlfn.BINOM.INV(1,(1-(Satokasvi!$H$15*(1+J$44))),D82))</f>
        <v>2772.6627380123159</v>
      </c>
      <c r="BG82" s="35">
        <f ca="1">IF(K$11="x",0,_xlfn.NORM.INV(E82,Satokasvi!$H$8,Satokasvi!$I$8)*IF(COUNTIF($H$12:K$12,"x")&gt;0,(1+$C$6),1)*IF(COUNTIF($H$13:K$13,"x")&gt;0,(1+$C$30),1)*IF(K$8="x",(1+Toimenpiteet!$C$7),1)*IF(K$9="x",(1+Toimenpiteet!$C$34),1)*(1+K$30)*_xlfn.BINOM.INV(1,(1-(Satokasvi!$H$15*(1+K$44))),E82))</f>
        <v>3206.4641491719067</v>
      </c>
      <c r="BH82" s="35">
        <f ca="1">IF(L$11="x",0,_xlfn.NORM.INV(F82,Satokasvi!$H$8,Satokasvi!$I$8)*IF(COUNTIF($H$12:L$12,"x")&gt;0,(1+$C$6),1)*IF(COUNTIF($H$13:L$13,"x")&gt;0,(1+$C$30),1)*IF(L$8="x",(1+Toimenpiteet!$C$7),1)*IF(L$9="x",(1+Toimenpiteet!$C$34),1)*(1+L$30)*_xlfn.BINOM.INV(1,(1-(Satokasvi!$H$15*(1+L$44))),F82))</f>
        <v>2716.5507524122563</v>
      </c>
      <c r="BI82" s="35">
        <f ca="1">IF(M$11="x",0,_xlfn.NORM.INV(G82,Satokasvi!$H$8,Satokasvi!$I$8)*IF(COUNTIF($H$12:M$12,"x")&gt;0,(1+$C$6),1)*IF(COUNTIF($H$13:M$13,"x")&gt;0,(1+$C$30),1)*IF(M$8="x",(1+Toimenpiteet!$C$7),1)*IF(M$9="x",(1+Toimenpiteet!$C$34),1)*(1+M$30)*_xlfn.BINOM.INV(1,(1-(Satokasvi!$H$15*(1+M$44))),G82))</f>
        <v>2653.8725831196671</v>
      </c>
      <c r="BJ82" s="35">
        <f ca="1">IF(N$11="x",0,_xlfn.NORM.INV(H82,Satokasvi!$H$8,Satokasvi!$I$8)*IF(COUNTIF($H$12:N$12,"x")&gt;0,(1+$C$6),1)*IF(COUNTIF($H$13:N$13,"x")&gt;0,(1+$C$30),1)*IF(N$8="x",(1+Toimenpiteet!$C$7),1)*IF(N$9="x",(1+Toimenpiteet!$C$34),1)*(1+N$30)*_xlfn.BINOM.INV(1,(1-(Satokasvi!$H$15*(1+N$44))),H82))</f>
        <v>3294.289457827877</v>
      </c>
      <c r="BK82" s="35">
        <f ca="1">IF(O$11="x",0,_xlfn.NORM.INV(I82,Satokasvi!$H$8,Satokasvi!$I$8)*IF(COUNTIF($H$12:O$12,"x")&gt;0,(1+$C$6),1)*IF(COUNTIF($H$13:O$13,"x")&gt;0,(1+$C$30),1)*IF(O$8="x",(1+Toimenpiteet!$C$7),1)*IF(O$9="x",(1+Toimenpiteet!$C$34),1)*(1+O$30)*_xlfn.BINOM.INV(1,(1-(Satokasvi!$H$15*(1+O$44))),I82))</f>
        <v>3098.0282114307033</v>
      </c>
      <c r="BL82" s="35">
        <f ca="1">IF(P$11="x",0,_xlfn.NORM.INV(J82,Satokasvi!$H$8,Satokasvi!$I$8)*IF(COUNTIF($H$12:P$12,"x")&gt;0,(1+$C$6),1)*IF(COUNTIF($H$13:P$13,"x")&gt;0,(1+$C$30),1)*IF(P$8="x",(1+Toimenpiteet!$C$7),1)*IF(P$9="x",(1+Toimenpiteet!$C$34),1)*(1+P$30)*_xlfn.BINOM.INV(1,(1-(Satokasvi!$H$15*(1+P$44))),J82))</f>
        <v>2806.9978809024719</v>
      </c>
      <c r="BM82" s="35">
        <f ca="1">IF(Q$11="x",0,_xlfn.NORM.INV(K82,Satokasvi!$H$8,Satokasvi!$I$8)*IF(COUNTIF($H$12:Q$12,"x")&gt;0,(1+$C$6),1)*IF(COUNTIF($H$13:Q$13,"x")&gt;0,(1+$C$30),1)*IF(Q$8="x",(1+Toimenpiteet!$C$7),1)*IF(Q$9="x",(1+Toimenpiteet!$C$34),1)*(1+Q$30)*_xlfn.BINOM.INV(1,(1-(Satokasvi!$H$15*(1+Q$44))),K82))</f>
        <v>3146.054447331248</v>
      </c>
      <c r="BN82" s="35">
        <f ca="1">IF(R$11="x",0,_xlfn.NORM.INV(L82,Satokasvi!$H$8,Satokasvi!$I$8)*IF(COUNTIF($H$12:R$12,"x")&gt;0,(1+$C$6),1)*IF(COUNTIF($H$13:R$13,"x")&gt;0,(1+$C$30),1)*IF(R$8="x",(1+Toimenpiteet!$C$7),1)*IF(R$9="x",(1+Toimenpiteet!$C$34),1)*(1+R$30)*_xlfn.BINOM.INV(1,(1-(Satokasvi!$H$15*(1+R$44))),L82))</f>
        <v>0</v>
      </c>
      <c r="BO82" s="35">
        <f ca="1">IF(S$11="x",0,_xlfn.NORM.INV(M82,Satokasvi!$H$8,Satokasvi!$I$8)*IF(COUNTIF($H$12:S$12,"x")&gt;0,(1+$C$6),1)*IF(COUNTIF($H$13:S$13,"x")&gt;0,(1+$C$30),1)*IF(S$8="x",(1+Toimenpiteet!$C$7),1)*IF(S$9="x",(1+Toimenpiteet!$C$34),1)*(1+S$30)*_xlfn.BINOM.INV(1,(1-(Satokasvi!$H$15*(1+S$44))),M82))</f>
        <v>3142.4133083431584</v>
      </c>
      <c r="BP82" s="35">
        <f ca="1">IF(T$11="x",0,_xlfn.NORM.INV(N82,Satokasvi!$H$8,Satokasvi!$I$8)*IF(COUNTIF($H$12:T$12,"x")&gt;0,(1+$C$6),1)*IF(COUNTIF($H$13:T$13,"x")&gt;0,(1+$C$30),1)*IF(T$8="x",(1+Toimenpiteet!$C$7),1)*IF(T$9="x",(1+Toimenpiteet!$C$34),1)*(1+T$30)*_xlfn.BINOM.INV(1,(1-(Satokasvi!$H$15*(1+T$44))),N82))</f>
        <v>3315.0773554466618</v>
      </c>
      <c r="BQ82" s="35">
        <f ca="1">IF(U$11="x",0,_xlfn.NORM.INV(O82,Satokasvi!$H$8,Satokasvi!$I$8)*IF(COUNTIF($H$12:U$12,"x")&gt;0,(1+$C$6),1)*IF(COUNTIF($H$13:U$13,"x")&gt;0,(1+$C$30),1)*IF(U$8="x",(1+Toimenpiteet!$C$7),1)*IF(U$9="x",(1+Toimenpiteet!$C$34),1)*(1+U$30)*_xlfn.BINOM.INV(1,(1-(Satokasvi!$H$15*(1+U$44))),O82))</f>
        <v>3158.1700236924735</v>
      </c>
      <c r="BR82" s="35">
        <f ca="1">IF(V$11="x",0,_xlfn.NORM.INV(P82,Satokasvi!$H$8,Satokasvi!$I$8)*IF(COUNTIF($H$12:V$12,"x")&gt;0,(1+$C$6),1)*IF(COUNTIF($H$13:V$13,"x")&gt;0,(1+$C$30),1)*IF(V$8="x",(1+Toimenpiteet!$C$7),1)*IF(V$9="x",(1+Toimenpiteet!$C$34),1)*(1+V$30)*_xlfn.BINOM.INV(1,(1-(Satokasvi!$H$15*(1+V$44))),P82))</f>
        <v>3234.6658569286378</v>
      </c>
      <c r="BS82" s="35">
        <f ca="1">IF(W$11="x",0,_xlfn.NORM.INV(Q82,Satokasvi!$H$8,Satokasvi!$I$8)*IF(COUNTIF($H$12:W$12,"x")&gt;0,(1+$C$6),1)*IF(COUNTIF($H$13:W$13,"x")&gt;0,(1+$C$30),1)*IF(W$8="x",(1+Toimenpiteet!$C$7),1)*IF(W$9="x",(1+Toimenpiteet!$C$34),1)*(1+W$30)*_xlfn.BINOM.INV(1,(1-(Satokasvi!$H$15*(1+W$44))),Q82))</f>
        <v>0</v>
      </c>
      <c r="BT82" s="35">
        <f ca="1">IF(X$11="x",0,_xlfn.NORM.INV(R82,Satokasvi!$H$8,Satokasvi!$I$8)*IF(COUNTIF($H$12:X$12,"x")&gt;0,(1+$C$6),1)*IF(COUNTIF($H$13:X$13,"x")&gt;0,(1+$C$30),1)*IF(X$8="x",(1+Toimenpiteet!$C$7),1)*IF(X$9="x",(1+Toimenpiteet!$C$34),1)*(1+X$30)*_xlfn.BINOM.INV(1,(1-(Satokasvi!$H$15*(1+X$44))),R82))</f>
        <v>2978.3595811711366</v>
      </c>
      <c r="BU82" s="35">
        <f ca="1">IF(Y$11="x",0,_xlfn.NORM.INV(S82,Satokasvi!$H$8,Satokasvi!$I$8)*IF(COUNTIF($H$12:Y$12,"x")&gt;0,(1+$C$6),1)*IF(COUNTIF($H$13:Y$13,"x")&gt;0,(1+$C$30),1)*IF(Y$8="x",(1+Toimenpiteet!$C$7),1)*IF(Y$9="x",(1+Toimenpiteet!$C$34),1)*(1+Y$30)*_xlfn.BINOM.INV(1,(1-(Satokasvi!$H$15*(1+Y$44))),S82))</f>
        <v>3198.1724708893362</v>
      </c>
      <c r="BV82" s="35">
        <f ca="1">IF(Z$11="x",0,_xlfn.NORM.INV(T82,Satokasvi!$H$8,Satokasvi!$I$8)*IF(COUNTIF($H$12:Z$12,"x")&gt;0,(1+$C$6),1)*IF(COUNTIF($H$13:Z$13,"x")&gt;0,(1+$C$30),1)*IF(Z$8="x",(1+Toimenpiteet!$C$7),1)*IF(Z$9="x",(1+Toimenpiteet!$C$34),1)*(1+Z$30)*_xlfn.BINOM.INV(1,(1-(Satokasvi!$H$15*(1+Z$44))),T82))</f>
        <v>2888.7848834725719</v>
      </c>
      <c r="BW82" s="35">
        <f ca="1">IF(AA$11="x",0,_xlfn.NORM.INV(U82,Satokasvi!$H$8,Satokasvi!$I$8)*IF(COUNTIF($H$12:AA$12,"x")&gt;0,(1+$C$6),1)*IF(COUNTIF($H$13:AA$13,"x")&gt;0,(1+$C$30),1)*IF(AA$8="x",(1+Toimenpiteet!$C$7),1)*IF(AA$9="x",(1+Toimenpiteet!$C$34),1)*(1+AA$30)*_xlfn.BINOM.INV(1,(1-(Satokasvi!$H$15*(1+AA$44))),U82))</f>
        <v>3351.0570467495695</v>
      </c>
      <c r="BX82" s="35">
        <f ca="1">IF(AB$11="x",0,_xlfn.NORM.INV(V82,Satokasvi!$H$8,Satokasvi!$I$8)*IF(COUNTIF($H$12:AB$12,"x")&gt;0,(1+$C$6),1)*IF(COUNTIF($H$13:AB$13,"x")&gt;0,(1+$C$30),1)*IF(AB$8="x",(1+Toimenpiteet!$C$7),1)*IF(AB$9="x",(1+Toimenpiteet!$C$34),1)*(1+AB$30)*_xlfn.BINOM.INV(1,(1-(Satokasvi!$H$15*(1+AB$44))),V82))</f>
        <v>2912.9237440671836</v>
      </c>
      <c r="BY82" s="35">
        <f ca="1">IF(AC$11="x",0,_xlfn.NORM.INV(W82,Satokasvi!$H$8,Satokasvi!$I$8)*IF(COUNTIF($H$12:AC$12,"x")&gt;0,(1+$C$6),1)*IF(COUNTIF($H$13:AC$13,"x")&gt;0,(1+$C$30),1)*IF(AC$8="x",(1+Toimenpiteet!$C$7),1)*IF(AC$9="x",(1+Toimenpiteet!$C$34),1)*(1+AC$30)*_xlfn.BINOM.INV(1,(1-(Satokasvi!$H$15*(1+AC$44))),W82))</f>
        <v>2790.6089667804258</v>
      </c>
      <c r="BZ82" s="35">
        <f ca="1">IF(AD$11="x",0,_xlfn.NORM.INV(X82,Satokasvi!$H$8,Satokasvi!$I$8)*IF(COUNTIF($H$12:AD$12,"x")&gt;0,(1+$C$6),1)*IF(COUNTIF($H$13:AD$13,"x")&gt;0,(1+$C$30),1)*IF(AD$8="x",(1+Toimenpiteet!$C$7),1)*IF(AD$9="x",(1+Toimenpiteet!$C$34),1)*(1+AD$30)*_xlfn.BINOM.INV(1,(1-(Satokasvi!$H$15*(1+AD$44))),X82))</f>
        <v>2983.5863935969705</v>
      </c>
      <c r="CA82" s="35">
        <f ca="1">IF(AE$11="x",0,_xlfn.NORM.INV(Y82,Satokasvi!$H$8,Satokasvi!$I$8)*IF(COUNTIF($H$12:AE$12,"x")&gt;0,(1+$C$6),1)*IF(COUNTIF($H$13:AE$13,"x")&gt;0,(1+$C$30),1)*IF(AE$8="x",(1+Toimenpiteet!$C$7),1)*IF(AE$9="x",(1+Toimenpiteet!$C$34),1)*(1+AE$30)*_xlfn.BINOM.INV(1,(1-(Satokasvi!$H$15*(1+AE$44))),Y82))</f>
        <v>3122.8378958376657</v>
      </c>
      <c r="CB82" s="35">
        <f ca="1">IF(AF$11="x",0,_xlfn.NORM.INV(Z82,Satokasvi!$H$8,Satokasvi!$I$8)*IF(COUNTIF($H$12:AF$12,"x")&gt;0,(1+$C$6),1)*IF(COUNTIF($H$13:AF$13,"x")&gt;0,(1+$C$30),1)*IF(AF$8="x",(1+Toimenpiteet!$C$7),1)*IF(AF$9="x",(1+Toimenpiteet!$C$34),1)*(1+AF$30)*_xlfn.BINOM.INV(1,(1-(Satokasvi!$H$15*(1+AF$44))),Z82))</f>
        <v>3191.5238988527713</v>
      </c>
      <c r="CD82" s="37">
        <f ca="1">_xlfn.NORM.INV(RAND(),Satokasvi!$H$13,Satokasvi!$I$13)</f>
        <v>195.7636869882239</v>
      </c>
      <c r="CE82" s="37">
        <f ca="1">_xlfn.NORM.INV(RAND(),Satokasvi!$H$13,Satokasvi!$I$13)</f>
        <v>221.86429828446865</v>
      </c>
      <c r="CF82" s="37">
        <f ca="1">_xlfn.NORM.INV(RAND(),Satokasvi!$H$13,Satokasvi!$I$13)</f>
        <v>171.54968776334613</v>
      </c>
      <c r="CG82" s="37">
        <f ca="1">_xlfn.NORM.INV(RAND(),Satokasvi!$H$13,Satokasvi!$I$13)</f>
        <v>279.38406028517801</v>
      </c>
      <c r="CH82" s="37">
        <f ca="1">_xlfn.NORM.INV(RAND(),Satokasvi!$H$13,Satokasvi!$I$13)</f>
        <v>193.34862711539955</v>
      </c>
      <c r="CI82" s="37">
        <f ca="1">_xlfn.NORM.INV(RAND(),Satokasvi!$H$13,Satokasvi!$I$13)</f>
        <v>282.45274210316467</v>
      </c>
      <c r="CJ82" s="37">
        <f ca="1">_xlfn.NORM.INV(RAND(),Satokasvi!$H$13,Satokasvi!$I$13)</f>
        <v>163.23316102265008</v>
      </c>
      <c r="CK82" s="37">
        <f ca="1">_xlfn.NORM.INV(RAND(),Satokasvi!$H$13,Satokasvi!$I$13)</f>
        <v>235.20204016064127</v>
      </c>
      <c r="CL82" s="37">
        <f ca="1">_xlfn.NORM.INV(RAND(),Satokasvi!$H$13,Satokasvi!$I$13)</f>
        <v>219.53247912337426</v>
      </c>
      <c r="CM82" s="37">
        <f ca="1">_xlfn.NORM.INV(RAND(),Satokasvi!$H$13,Satokasvi!$I$13)</f>
        <v>182.63243617700505</v>
      </c>
      <c r="CN82" s="37">
        <f ca="1">_xlfn.NORM.INV(RAND(),Satokasvi!$H$13,Satokasvi!$I$13)</f>
        <v>160.51943919417693</v>
      </c>
      <c r="CO82" s="37">
        <f ca="1">_xlfn.NORM.INV(RAND(),Satokasvi!$H$13,Satokasvi!$I$13)</f>
        <v>218.790471576301</v>
      </c>
      <c r="CP82" s="37">
        <f ca="1">_xlfn.NORM.INV(RAND(),Satokasvi!$H$13,Satokasvi!$I$13)</f>
        <v>116.61072069839706</v>
      </c>
      <c r="CQ82" s="37">
        <f ca="1">_xlfn.NORM.INV(RAND(),Satokasvi!$H$13,Satokasvi!$I$13)</f>
        <v>243.4118669429499</v>
      </c>
      <c r="CR82" s="37">
        <f ca="1">_xlfn.NORM.INV(RAND(),Satokasvi!$H$13,Satokasvi!$I$13)</f>
        <v>279.96609566027576</v>
      </c>
      <c r="CS82" s="37">
        <f ca="1">_xlfn.NORM.INV(RAND(),Satokasvi!$H$13,Satokasvi!$I$13)</f>
        <v>296.28145457943805</v>
      </c>
      <c r="CT82" s="37">
        <f ca="1">_xlfn.NORM.INV(RAND(),Satokasvi!$H$13,Satokasvi!$I$13)</f>
        <v>172.68331135682027</v>
      </c>
      <c r="CU82" s="37">
        <f ca="1">_xlfn.NORM.INV(RAND(),Satokasvi!$H$13,Satokasvi!$I$13)</f>
        <v>169.67028413319446</v>
      </c>
      <c r="CV82" s="37">
        <f ca="1">_xlfn.NORM.INV(RAND(),Satokasvi!$H$13,Satokasvi!$I$13)</f>
        <v>186.72834501438209</v>
      </c>
      <c r="CW82" s="37">
        <f ca="1">_xlfn.NORM.INV(RAND(),Satokasvi!$H$13,Satokasvi!$I$13)</f>
        <v>180.59766430234197</v>
      </c>
      <c r="CX82" s="37">
        <f ca="1">_xlfn.NORM.INV(RAND(),Satokasvi!$H$13,Satokasvi!$I$13)</f>
        <v>83.919979173888649</v>
      </c>
      <c r="CY82" s="37">
        <f ca="1">_xlfn.NORM.INV(RAND(),Satokasvi!$H$13,Satokasvi!$I$13)</f>
        <v>174.29699509967571</v>
      </c>
      <c r="CZ82" s="37">
        <f ca="1">_xlfn.NORM.INV(RAND(),Satokasvi!$H$13,Satokasvi!$I$13)</f>
        <v>237.77219574010309</v>
      </c>
      <c r="DA82" s="37">
        <f ca="1">_xlfn.NORM.INV(RAND(),Satokasvi!$H$13,Satokasvi!$I$13)</f>
        <v>155.26504991870482</v>
      </c>
      <c r="DB82" s="37">
        <f ca="1">_xlfn.NORM.INV(RAND(),Satokasvi!$H$13,Satokasvi!$I$13)</f>
        <v>237.68142471460285</v>
      </c>
      <c r="DD82" s="37">
        <f ca="1">IF(H$11="x",Toimenpiteet!$E$115,AC82*CD82/1000+(Satokasvi!$E$28-Satokasvi!$E$7)+IF(H$8="x",Toimenpiteet!$E$29,0)+IF(H$9="x",Toimenpiteet!$E$60,0)+IF(H$10="x",Toimenpiteet!$E$88,0))/(1+$H$15)^DD$59</f>
        <v>245.8722811255239</v>
      </c>
      <c r="DE82" s="37">
        <f ca="1">IF(I$11="x",Toimenpiteet!$E$115,AD82*CE82/1000+(Satokasvi!$E$28-Satokasvi!$E$7)+IF(I$8="x",Toimenpiteet!$E$29,0)+IF(I$9="x",Toimenpiteet!$E$60,0)+IF(I$10="x",Toimenpiteet!$E$88,0))/(1+$H$15)^DE$59</f>
        <v>326.91342589181448</v>
      </c>
      <c r="DF82" s="37">
        <f ca="1">IF(J$11="x",Toimenpiteet!$E$115,AE82*CF82/1000+(Satokasvi!$E$28-Satokasvi!$E$7)+IF(J$8="x",Toimenpiteet!$E$29,0)+IF(J$9="x",Toimenpiteet!$E$60,0)+IF(J$10="x",Toimenpiteet!$E$88,0))/(1+$H$15)^DF$59</f>
        <v>-242.51253972858729</v>
      </c>
      <c r="DG82" s="37">
        <f ca="1">IF(K$11="x",Toimenpiteet!$E$115,AF82*CG82/1000+(Satokasvi!$E$28-Satokasvi!$E$7)+IF(K$8="x",Toimenpiteet!$E$29,0)+IF(K$9="x",Toimenpiteet!$E$60,0)+IF(K$10="x",Toimenpiteet!$E$88,0))/(1+$H$15)^DG$59</f>
        <v>427.83240790040708</v>
      </c>
      <c r="DH82" s="37">
        <f ca="1">IF(L$11="x",Toimenpiteet!$E$115,AG82*CH82/1000+(Satokasvi!$E$28-Satokasvi!$E$7)+IF(L$8="x",Toimenpiteet!$E$29,0)+IF(L$9="x",Toimenpiteet!$E$60,0)+IF(L$10="x",Toimenpiteet!$E$88,0))/(1+$H$15)^DH$59</f>
        <v>-228.59132786180348</v>
      </c>
      <c r="DI82" s="37">
        <f ca="1">IF(M$11="x",Toimenpiteet!$E$115,AH82*CI82/1000+(Satokasvi!$E$28-Satokasvi!$E$7)+IF(M$8="x",Toimenpiteet!$E$29,0)+IF(M$9="x",Toimenpiteet!$E$60,0)+IF(M$10="x",Toimenpiteet!$E$88,0))/(1+$H$15)^DI$59</f>
        <v>-221.93332802116842</v>
      </c>
      <c r="DJ82" s="37">
        <f ca="1">IF(N$11="x",Toimenpiteet!$E$115,AI82*CJ82/1000+(Satokasvi!$E$28-Satokasvi!$E$7)+IF(N$8="x",Toimenpiteet!$E$29,0)+IF(N$9="x",Toimenpiteet!$E$60,0)+IF(N$10="x",Toimenpiteet!$E$88,0))/(1+$H$15)^DJ$59</f>
        <v>148.88876527792439</v>
      </c>
      <c r="DK82" s="37">
        <f ca="1">IF(O$11="x",Toimenpiteet!$E$115,AJ82*CK82/1000+(Satokasvi!$E$28-Satokasvi!$E$7)+IF(O$8="x",Toimenpiteet!$E$29,0)+IF(O$9="x",Toimenpiteet!$E$60,0)+IF(O$10="x",Toimenpiteet!$E$88,0))/(1+$H$15)^DK$59</f>
        <v>270.15067811535135</v>
      </c>
      <c r="DL82" s="37">
        <f ca="1">IF(P$11="x",Toimenpiteet!$E$115,AK82*CL82/1000+(Satokasvi!$E$28-Satokasvi!$E$7)+IF(P$8="x",Toimenpiteet!$E$29,0)+IF(P$9="x",Toimenpiteet!$E$60,0)+IF(P$10="x",Toimenpiteet!$E$88,0))/(1+$H$15)^DL$59</f>
        <v>190.47193245581414</v>
      </c>
      <c r="DM82" s="37">
        <f ca="1">IF(Q$11="x",Toimenpiteet!$E$115,AL82*CM82/1000+(Satokasvi!$E$28-Satokasvi!$E$7)+IF(Q$8="x",Toimenpiteet!$E$29,0)+IF(Q$9="x",Toimenpiteet!$E$60,0)+IF(Q$10="x",Toimenpiteet!$E$88,0))/(1+$H$15)^DM$59</f>
        <v>159.09446451002586</v>
      </c>
      <c r="DN82" s="37">
        <f ca="1">IF(R$11="x",Toimenpiteet!$E$115,AM82*CN82/1000+(Satokasvi!$E$28-Satokasvi!$E$7)+IF(R$8="x",Toimenpiteet!$E$29,0)+IF(R$9="x",Toimenpiteet!$E$60,0)+IF(R$10="x",Toimenpiteet!$E$88,0))/(1+$H$15)^DN$59</f>
        <v>-191.44163829867202</v>
      </c>
      <c r="DO82" s="37">
        <f ca="1">IF(S$11="x",Toimenpiteet!$E$115,AN82*CO82/1000+(Satokasvi!$E$28-Satokasvi!$E$7)+IF(S$8="x",Toimenpiteet!$E$29,0)+IF(S$9="x",Toimenpiteet!$E$60,0)+IF(S$10="x",Toimenpiteet!$E$88,0))/(1+$H$15)^DO$59</f>
        <v>215.98414165450407</v>
      </c>
      <c r="DP82" s="37">
        <f ca="1">IF(T$11="x",Toimenpiteet!$E$115,AO82*CP82/1000+(Satokasvi!$E$28-Satokasvi!$E$7)+IF(T$8="x",Toimenpiteet!$E$29,0)+IF(T$9="x",Toimenpiteet!$E$60,0)+IF(T$10="x",Toimenpiteet!$E$88,0))/(1+$H$15)^DP$59</f>
        <v>38.912714408850597</v>
      </c>
      <c r="DQ82" s="37">
        <f ca="1">IF(U$11="x",Toimenpiteet!$E$115,AP82*CQ82/1000+(Satokasvi!$E$28-Satokasvi!$E$7)+IF(U$8="x",Toimenpiteet!$E$29,0)+IF(U$9="x",Toimenpiteet!$E$60,0)+IF(U$10="x",Toimenpiteet!$E$88,0))/(1+$H$15)^DQ$59</f>
        <v>248.32469670155754</v>
      </c>
      <c r="DR82" s="37">
        <f ca="1">IF(V$11="x",Toimenpiteet!$E$115,AQ82*CR82/1000+(Satokasvi!$E$28-Satokasvi!$E$7)+IF(V$8="x",Toimenpiteet!$E$29,0)+IF(V$9="x",Toimenpiteet!$E$60,0)+IF(V$10="x",Toimenpiteet!$E$88,0))/(1+$H$15)^DR$59</f>
        <v>314.29667295393602</v>
      </c>
      <c r="DS82" s="37">
        <f ca="1">IF(W$11="x",Toimenpiteet!$E$115,AR82*CS82/1000+(Satokasvi!$E$28-Satokasvi!$E$7)+IF(W$8="x",Toimenpiteet!$E$29,0)+IF(W$9="x",Toimenpiteet!$E$60,0)+IF(W$10="x",Toimenpiteet!$E$88,0))/(1+$H$15)^DS$59</f>
        <v>-165.13923889333032</v>
      </c>
      <c r="DT82" s="37">
        <f ca="1">IF(X$11="x",Toimenpiteet!$E$115,AS82*CT82/1000+(Satokasvi!$E$28-Satokasvi!$E$7)+IF(X$8="x",Toimenpiteet!$E$29,0)+IF(X$9="x",Toimenpiteet!$E$60,0)+IF(X$10="x",Toimenpiteet!$E$88,0))/(1+$H$15)^DT$59</f>
        <v>98.977158700205621</v>
      </c>
      <c r="DU82" s="37">
        <f ca="1">IF(Y$11="x",Toimenpiteet!$E$115,AT82*CU82/1000+(Satokasvi!$E$28-Satokasvi!$E$7)+IF(Y$8="x",Toimenpiteet!$E$29,0)+IF(Y$9="x",Toimenpiteet!$E$60,0)+IF(Y$10="x",Toimenpiteet!$E$88,0))/(1+$H$15)^DU$59</f>
        <v>109.95774075602024</v>
      </c>
      <c r="DV82" s="37">
        <f ca="1">IF(Z$11="x",Toimenpiteet!$E$115,AU82*CV82/1000+(Satokasvi!$E$28-Satokasvi!$E$7)+IF(Z$8="x",Toimenpiteet!$E$29,0)+IF(Z$9="x",Toimenpiteet!$E$60,0)+IF(Z$10="x",Toimenpiteet!$E$88,0))/(1+$H$15)^DV$59</f>
        <v>105.22633592892726</v>
      </c>
      <c r="DW82" s="37">
        <f ca="1">IF(AA$11="x",Toimenpiteet!$E$115,AV82*CW82/1000+(Satokasvi!$E$28-Satokasvi!$E$7)+IF(AA$8="x",Toimenpiteet!$E$29,0)+IF(AA$9="x",Toimenpiteet!$E$60,0)+IF(AA$10="x",Toimenpiteet!$E$88,0))/(1+$H$15)^DW$59</f>
        <v>132.50986893554736</v>
      </c>
      <c r="DX82" s="37">
        <f ca="1">IF(AB$11="x",Toimenpiteet!$E$115,AW82*CX82/1000+(Satokasvi!$E$28-Satokasvi!$E$7)+IF(AB$8="x",Toimenpiteet!$E$29,0)+IF(AB$9="x",Toimenpiteet!$E$60,0)+IF(AB$10="x",Toimenpiteet!$E$88,0))/(1+$H$15)^DX$59</f>
        <v>-32.946171169713637</v>
      </c>
      <c r="DY82" s="37">
        <f ca="1">IF(AC$11="x",Toimenpiteet!$E$115,AX82*CY82/1000+(Satokasvi!$E$28-Satokasvi!$E$7)+IF(AC$8="x",Toimenpiteet!$E$29,0)+IF(AC$9="x",Toimenpiteet!$E$60,0)+IF(AC$10="x",Toimenpiteet!$E$88,0))/(1+$H$15)^DY$59</f>
        <v>-138.30151273388518</v>
      </c>
      <c r="DZ82" s="37">
        <f ca="1">IF(AD$11="x",Toimenpiteet!$E$115,AY82*CZ82/1000+(Satokasvi!$E$28-Satokasvi!$E$7)+IF(AD$8="x",Toimenpiteet!$E$29,0)+IF(AD$9="x",Toimenpiteet!$E$60,0)+IF(AD$10="x",Toimenpiteet!$E$88,0))/(1+$H$15)^DZ$59</f>
        <v>165.27182271934464</v>
      </c>
      <c r="EA82" s="37">
        <f ca="1">IF(AE$11="x",Toimenpiteet!$E$115,AZ82*DA82/1000+(Satokasvi!$E$28-Satokasvi!$E$7)+IF(AE$8="x",Toimenpiteet!$E$29,0)+IF(AE$9="x",Toimenpiteet!$E$60,0)+IF(AE$10="x",Toimenpiteet!$E$88,0))/(1+$H$15)^EA$59</f>
        <v>68.406494151300635</v>
      </c>
      <c r="EB82" s="37">
        <f ca="1">IF(AF$11="x",Toimenpiteet!$E$115,BA82*DB82/1000+(Satokasvi!$E$28-Satokasvi!$E$7)+IF(AF$8="x",Toimenpiteet!$E$29,0)+IF(AF$9="x",Toimenpiteet!$E$60,0)+IF(AF$10="x",Toimenpiteet!$E$88,0))/(1+$H$15)^EB$59</f>
        <v>175.34729171063125</v>
      </c>
      <c r="ED82" s="37">
        <f ca="1">IF(H$11="x",Toimenpiteet!$E$115,BD82*CD82/1000+(Satokasvi!$E$28-Satokasvi!$E$7)+IF(H$8="x",Toimenpiteet!$E$29,0)+IF(H$9="x",Toimenpiteet!$E$60,0)+IF(H$10="x",Toimenpiteet!$E$88,0))/(1+$H$15)^ED$59</f>
        <v>346.50304803024039</v>
      </c>
      <c r="EE82" s="37">
        <f ca="1">IF(I$11="x",Toimenpiteet!$E$115,BE82*CE82/1000+(Satokasvi!$E$28-Satokasvi!$E$7)+IF(I$8="x",Toimenpiteet!$E$29,0)+IF(I$9="x",Toimenpiteet!$E$60,0)+IF(I$10="x",Toimenpiteet!$E$88,0))/(1+$H$15)^EE$59</f>
        <v>442.25369425426624</v>
      </c>
      <c r="EF82" s="37">
        <f ca="1">IF(J$11="x",Toimenpiteet!$E$115,BF82*CF82/1000+(Satokasvi!$E$28-Satokasvi!$E$7)+IF(J$8="x",Toimenpiteet!$E$29,0)+IF(J$9="x",Toimenpiteet!$E$60,0)+IF(J$10="x",Toimenpiteet!$E$88,0))/(1+$H$15)^EF$59</f>
        <v>192.77406614742492</v>
      </c>
      <c r="EG82" s="37">
        <f ca="1">IF(K$11="x",Toimenpiteet!$E$115,BG82*CG82/1000+(Satokasvi!$E$28-Satokasvi!$E$7)+IF(K$8="x",Toimenpiteet!$E$29,0)+IF(K$9="x",Toimenpiteet!$E$60,0)+IF(K$10="x",Toimenpiteet!$E$88,0))/(1+$H$15)^EG$59</f>
        <v>560.4887030200199</v>
      </c>
      <c r="EH82" s="37">
        <f ca="1">IF(L$11="x",Toimenpiteet!$E$115,BH82*CH82/1000+(Satokasvi!$E$28-Satokasvi!$E$7)+IF(L$8="x",Toimenpiteet!$E$29,0)+IF(L$9="x",Toimenpiteet!$E$60,0)+IF(L$10="x",Toimenpiteet!$E$88,0))/(1+$H$15)^EH$59</f>
        <v>224.48648187475084</v>
      </c>
      <c r="EI82" s="37">
        <f ca="1">IF(M$11="x",Toimenpiteet!$E$115,BI82*CI82/1000+(Satokasvi!$E$28-Satokasvi!$E$7)+IF(M$8="x",Toimenpiteet!$E$29,0)+IF(M$9="x",Toimenpiteet!$E$60,0)+IF(M$10="x",Toimenpiteet!$E$88,0))/(1+$H$15)^EI$59</f>
        <v>405.83950108653346</v>
      </c>
      <c r="EJ82" s="37">
        <f ca="1">IF(N$11="x",Toimenpiteet!$E$115,BJ82*CJ82/1000+(Satokasvi!$E$28-Satokasvi!$E$7)+IF(N$8="x",Toimenpiteet!$E$29,0)+IF(N$9="x",Toimenpiteet!$E$60,0)+IF(N$10="x",Toimenpiteet!$E$88,0))/(1+$H$15)^EJ$59</f>
        <v>221.76036843470703</v>
      </c>
      <c r="EK82" s="37">
        <f ca="1">IF(O$11="x",Toimenpiteet!$E$115,BK82*CK82/1000+(Satokasvi!$E$28-Satokasvi!$E$7)+IF(O$8="x",Toimenpiteet!$E$29,0)+IF(O$9="x",Toimenpiteet!$E$60,0)+IF(O$10="x",Toimenpiteet!$E$88,0))/(1+$H$15)^EK$59</f>
        <v>366.01950315706029</v>
      </c>
      <c r="EL82" s="37">
        <f ca="1">IF(P$11="x",Toimenpiteet!$E$115,BL82*CL82/1000+(Satokasvi!$E$28-Satokasvi!$E$7)+IF(P$8="x",Toimenpiteet!$E$29,0)+IF(P$9="x",Toimenpiteet!$E$60,0)+IF(P$10="x",Toimenpiteet!$E$88,0))/(1+$H$15)^EL$59</f>
        <v>269.18640576118929</v>
      </c>
      <c r="EM82" s="37">
        <f ca="1">IF(Q$11="x",Toimenpiteet!$E$115,BM82*CM82/1000+(Satokasvi!$E$28-Satokasvi!$E$7)+IF(Q$8="x",Toimenpiteet!$E$29,0)+IF(Q$9="x",Toimenpiteet!$E$60,0)+IF(Q$10="x",Toimenpiteet!$E$88,0))/(1+$H$15)^EM$59</f>
        <v>230.35033490155749</v>
      </c>
      <c r="EN82" s="37">
        <f ca="1">IF(R$11="x",Toimenpiteet!$E$115,BN82*CN82/1000+(Satokasvi!$E$28-Satokasvi!$E$7)+IF(R$8="x",Toimenpiteet!$E$29,0)+IF(R$9="x",Toimenpiteet!$E$60,0)+IF(R$10="x",Toimenpiteet!$E$88,0))/(1+$H$15)^EN$59</f>
        <v>-191.44163829867202</v>
      </c>
      <c r="EO82" s="37">
        <f ca="1">IF(S$11="x",Toimenpiteet!$E$115,BO82*CO82/1000+(Satokasvi!$E$28-Satokasvi!$E$7)+IF(S$8="x",Toimenpiteet!$E$29,0)+IF(S$9="x",Toimenpiteet!$E$60,0)+IF(S$10="x",Toimenpiteet!$E$88,0))/(1+$H$15)^EO$59</f>
        <v>296.35410363563255</v>
      </c>
      <c r="EP82" s="37">
        <f ca="1">IF(T$11="x",Toimenpiteet!$E$115,BP82*CP82/1000+(Satokasvi!$E$28-Satokasvi!$E$7)+IF(T$8="x",Toimenpiteet!$E$29,0)+IF(T$9="x",Toimenpiteet!$E$60,0)+IF(T$10="x",Toimenpiteet!$E$88,0))/(1+$H$15)^EP$59</f>
        <v>82.785678310259144</v>
      </c>
      <c r="EQ82" s="37">
        <f ca="1">IF(U$11="x",Toimenpiteet!$E$115,BQ82*CQ82/1000+(Satokasvi!$E$28-Satokasvi!$E$7)+IF(U$8="x",Toimenpiteet!$E$29,0)+IF(U$9="x",Toimenpiteet!$E$60,0)+IF(U$10="x",Toimenpiteet!$E$88,0))/(1+$H$15)^EQ$59</f>
        <v>333.02887975025584</v>
      </c>
      <c r="ER82" s="37">
        <f ca="1">IF(V$11="x",Toimenpiteet!$E$115,BR82*CR82/1000+(Satokasvi!$E$28-Satokasvi!$E$7)+IF(V$8="x",Toimenpiteet!$E$29,0)+IF(V$9="x",Toimenpiteet!$E$60,0)+IF(V$10="x",Toimenpiteet!$E$88,0))/(1+$H$15)^ER$59</f>
        <v>411.17469075674921</v>
      </c>
      <c r="ES82" s="37">
        <f ca="1">IF(W$11="x",Toimenpiteet!$E$115,BS82*CS82/1000+(Satokasvi!$E$28-Satokasvi!$E$7)+IF(W$8="x",Toimenpiteet!$E$29,0)+IF(W$9="x",Toimenpiteet!$E$60,0)+IF(W$10="x",Toimenpiteet!$E$88,0))/(1+$H$15)^ES$59</f>
        <v>-165.13923889333032</v>
      </c>
      <c r="ET82" s="37">
        <f ca="1">IF(X$11="x",Toimenpiteet!$E$115,BT82*CT82/1000+(Satokasvi!$E$28-Satokasvi!$E$7)+IF(X$8="x",Toimenpiteet!$E$29,0)+IF(X$9="x",Toimenpiteet!$E$60,0)+IF(X$10="x",Toimenpiteet!$E$88,0))/(1+$H$15)^ET$59</f>
        <v>150.83846207001963</v>
      </c>
      <c r="EU82" s="37">
        <f ca="1">IF(Y$11="x",Toimenpiteet!$E$115,BU82*CU82/1000+(Satokasvi!$E$28-Satokasvi!$E$7)+IF(Y$8="x",Toimenpiteet!$E$29,0)+IF(Y$9="x",Toimenpiteet!$E$60,0)+IF(Y$10="x",Toimenpiteet!$E$88,0))/(1+$H$15)^EU$59</f>
        <v>163.08120311088726</v>
      </c>
      <c r="EV82" s="37">
        <f ca="1">IF(Z$11="x",Toimenpiteet!$E$115,BV82*CV82/1000+(Satokasvi!$E$28-Satokasvi!$E$7)+IF(Z$8="x",Toimenpiteet!$E$29,0)+IF(Z$9="x",Toimenpiteet!$E$60,0)+IF(Z$10="x",Toimenpiteet!$E$88,0))/(1+$H$15)^EV$59</f>
        <v>156.49676253574478</v>
      </c>
      <c r="EW82" s="37">
        <f ca="1">IF(AA$11="x",Toimenpiteet!$E$115,BW82*CW82/1000+(Satokasvi!$E$28-Satokasvi!$E$7)+IF(AA$8="x",Toimenpiteet!$E$29,0)+IF(AA$9="x",Toimenpiteet!$E$60,0)+IF(AA$10="x",Toimenpiteet!$E$88,0))/(1+$H$15)^EW$59</f>
        <v>188.35665769453257</v>
      </c>
      <c r="EX82" s="37">
        <f ca="1">IF(AB$11="x",Toimenpiteet!$E$115,BX82*CX82/1000+(Satokasvi!$E$28-Satokasvi!$E$7)+IF(AB$8="x",Toimenpiteet!$E$29,0)+IF(AB$9="x",Toimenpiteet!$E$60,0)+IF(AB$10="x",Toimenpiteet!$E$88,0))/(1+$H$15)^EX$59</f>
        <v>-11.045293780476024</v>
      </c>
      <c r="EY82" s="37">
        <f ca="1">IF(AC$11="x",Toimenpiteet!$E$115,BY82*CY82/1000+(Satokasvi!$E$28-Satokasvi!$E$7)+IF(AC$8="x",Toimenpiteet!$E$29,0)+IF(AC$9="x",Toimenpiteet!$E$60,0)+IF(AC$10="x",Toimenpiteet!$E$88,0))/(1+$H$15)^EY$59</f>
        <v>115.54426362597482</v>
      </c>
      <c r="EZ82" s="37">
        <f ca="1">IF(AD$11="x",Toimenpiteet!$E$115,BZ82*CZ82/1000+(Satokasvi!$E$28-Satokasvi!$E$7)+IF(AD$8="x",Toimenpiteet!$E$29,0)+IF(AD$9="x",Toimenpiteet!$E$60,0)+IF(AD$10="x",Toimenpiteet!$E$88,0))/(1+$H$15)^EZ$59</f>
        <v>225.18084992998732</v>
      </c>
      <c r="FA82" s="37">
        <f ca="1">IF(AE$11="x",Toimenpiteet!$E$115,CA82*DA82/1000+(Satokasvi!$E$28-Satokasvi!$E$7)+IF(AE$8="x",Toimenpiteet!$E$29,0)+IF(AE$9="x",Toimenpiteet!$E$60,0)+IF(AE$10="x",Toimenpiteet!$E$88,0))/(1+$H$15)^FA$59</f>
        <v>108.16028100755477</v>
      </c>
      <c r="FB82" s="37">
        <f ca="1">IF(AF$11="x",Toimenpiteet!$E$115,CB82*DB82/1000+(Satokasvi!$E$28-Satokasvi!$E$7)+IF(AF$8="x",Toimenpiteet!$E$29,0)+IF(AF$9="x",Toimenpiteet!$E$60,0)+IF(AF$10="x",Toimenpiteet!$E$88,0))/(1+$H$15)^FB$59</f>
        <v>235.72984522362543</v>
      </c>
      <c r="FD82" s="37">
        <f t="shared" ca="1" si="15"/>
        <v>245.8722811255239</v>
      </c>
      <c r="FE82" s="37">
        <f t="shared" ca="1" si="18"/>
        <v>572.78570701733838</v>
      </c>
      <c r="FF82" s="37">
        <f t="shared" ca="1" si="18"/>
        <v>330.2731672887511</v>
      </c>
      <c r="FG82" s="37">
        <f t="shared" ca="1" si="18"/>
        <v>758.10557518915812</v>
      </c>
      <c r="FH82" s="37">
        <f t="shared" ca="1" si="19"/>
        <v>529.51424732735461</v>
      </c>
      <c r="FI82" s="37">
        <f t="shared" ca="1" si="19"/>
        <v>307.58091930618616</v>
      </c>
      <c r="FJ82" s="37">
        <f t="shared" ca="1" si="19"/>
        <v>456.46968458411055</v>
      </c>
      <c r="FK82" s="37">
        <f t="shared" ca="1" si="19"/>
        <v>726.62036269946191</v>
      </c>
      <c r="FL82" s="37">
        <f t="shared" ca="1" si="19"/>
        <v>917.09229515527602</v>
      </c>
      <c r="FM82" s="37">
        <f t="shared" ca="1" si="19"/>
        <v>1076.1867596653019</v>
      </c>
      <c r="FN82" s="37">
        <f t="shared" ca="1" si="19"/>
        <v>884.74512136662986</v>
      </c>
      <c r="FO82" s="37">
        <f t="shared" ca="1" si="19"/>
        <v>1100.7292630211339</v>
      </c>
      <c r="FP82" s="37">
        <f t="shared" ca="1" si="19"/>
        <v>1139.6419774299845</v>
      </c>
      <c r="FQ82" s="37">
        <f t="shared" ca="1" si="19"/>
        <v>1387.966674131542</v>
      </c>
      <c r="FR82" s="37">
        <f t="shared" ca="1" si="19"/>
        <v>1702.263347085478</v>
      </c>
      <c r="FS82" s="37">
        <f t="shared" ca="1" si="19"/>
        <v>1537.1241081921478</v>
      </c>
      <c r="FT82" s="37">
        <f t="shared" ca="1" si="19"/>
        <v>1636.1012668923534</v>
      </c>
      <c r="FU82" s="37">
        <f t="shared" ca="1" si="19"/>
        <v>1746.0590076483736</v>
      </c>
      <c r="FV82" s="37">
        <f t="shared" ca="1" si="19"/>
        <v>1851.2853435773009</v>
      </c>
      <c r="FW82" s="37">
        <f t="shared" ca="1" si="19"/>
        <v>1983.7952125128481</v>
      </c>
      <c r="FX82" s="37">
        <f t="shared" ca="1" si="20"/>
        <v>1950.8490413431346</v>
      </c>
      <c r="FY82" s="37">
        <f t="shared" ca="1" si="20"/>
        <v>1812.5475286092494</v>
      </c>
      <c r="FZ82" s="37">
        <f t="shared" ca="1" si="20"/>
        <v>1977.8193513285942</v>
      </c>
      <c r="GA82" s="37">
        <f t="shared" ca="1" si="20"/>
        <v>2046.2258454798948</v>
      </c>
      <c r="GB82" s="37">
        <f t="shared" ca="1" si="20"/>
        <v>2221.5731371905263</v>
      </c>
      <c r="GC82" s="37"/>
      <c r="GD82" s="37">
        <f t="shared" ca="1" si="16"/>
        <v>346.50304803024039</v>
      </c>
      <c r="GE82" s="37">
        <f t="shared" ca="1" si="17"/>
        <v>788.75674228450657</v>
      </c>
      <c r="GF82" s="37">
        <f t="shared" ca="1" si="17"/>
        <v>981.53080843193152</v>
      </c>
      <c r="GG82" s="37">
        <f t="shared" ca="1" si="17"/>
        <v>1542.0195114519515</v>
      </c>
      <c r="GH82" s="37">
        <f t="shared" ca="1" si="17"/>
        <v>1766.5059933267023</v>
      </c>
      <c r="GI82" s="37">
        <f t="shared" ca="1" si="17"/>
        <v>2172.3454944132359</v>
      </c>
      <c r="GJ82" s="37">
        <f t="shared" ca="1" si="17"/>
        <v>2394.1058628479427</v>
      </c>
      <c r="GK82" s="37">
        <f t="shared" ca="1" si="17"/>
        <v>2760.1253660050029</v>
      </c>
      <c r="GL82" s="37">
        <f t="shared" ca="1" si="17"/>
        <v>3029.3117717661921</v>
      </c>
      <c r="GM82" s="37">
        <f t="shared" ca="1" si="17"/>
        <v>3259.6621066677494</v>
      </c>
      <c r="GN82" s="37">
        <f t="shared" ca="1" si="17"/>
        <v>3068.2204683690775</v>
      </c>
      <c r="GO82" s="37">
        <f t="shared" ca="1" si="17"/>
        <v>3364.5745720047098</v>
      </c>
      <c r="GP82" s="37">
        <f t="shared" ca="1" si="17"/>
        <v>3447.3602503149691</v>
      </c>
      <c r="GQ82" s="37">
        <f t="shared" ca="1" si="17"/>
        <v>3780.3891300652249</v>
      </c>
      <c r="GR82" s="37">
        <f t="shared" ca="1" si="17"/>
        <v>4191.5638208219743</v>
      </c>
      <c r="GS82" s="37">
        <f t="shared" ca="1" si="17"/>
        <v>4026.4245819286439</v>
      </c>
      <c r="GT82" s="37">
        <f t="shared" ca="1" si="17"/>
        <v>4177.2630439986633</v>
      </c>
      <c r="GU82" s="37">
        <f t="shared" ca="1" si="22"/>
        <v>4340.3442471095505</v>
      </c>
      <c r="GV82" s="37">
        <f t="shared" ca="1" si="12"/>
        <v>4496.8410096452953</v>
      </c>
      <c r="GW82" s="37">
        <f t="shared" ca="1" si="12"/>
        <v>4685.1976673398276</v>
      </c>
      <c r="GX82" s="37">
        <f t="shared" ca="1" si="12"/>
        <v>4674.1523735593519</v>
      </c>
      <c r="GY82" s="37">
        <f t="shared" ca="1" si="12"/>
        <v>4789.6966371853268</v>
      </c>
      <c r="GZ82" s="37">
        <f t="shared" ca="1" si="12"/>
        <v>5014.8774871153146</v>
      </c>
      <c r="HA82" s="37">
        <f t="shared" ca="1" si="12"/>
        <v>5123.0377681228692</v>
      </c>
      <c r="HB82" s="37">
        <f t="shared" ca="1" si="12"/>
        <v>5358.7676133464947</v>
      </c>
      <c r="HC82" s="37"/>
      <c r="HD82" s="37">
        <f t="shared" si="13"/>
        <v>1500.1</v>
      </c>
      <c r="HE82" s="37">
        <f ca="1">SUM($GD82:GD82)-$HD82-SUM($FD82:FD82)</f>
        <v>-1399.4692330952835</v>
      </c>
      <c r="HF82" s="37">
        <f ca="1">SUM($GD82:GE82)-$HD82-SUM($FD82:FE82)</f>
        <v>-1183.4981978281151</v>
      </c>
      <c r="HG82" s="37">
        <f ca="1">SUM($GD82:GF82)-$HD82-SUM($FD82:FF82)</f>
        <v>-532.24055668493475</v>
      </c>
      <c r="HH82" s="37">
        <f ca="1">SUM($GD82:GG82)-$HD82-SUM($FD82:FG82)</f>
        <v>251.67337957785867</v>
      </c>
      <c r="HI82" s="37">
        <f ca="1">SUM($GD82:GH82)-$HD82-SUM($FD82:FH82)</f>
        <v>1488.6651255772067</v>
      </c>
      <c r="HJ82" s="37">
        <f ca="1">SUM($GD82:GI82)-$HD82-SUM($FD82:FI82)</f>
        <v>3353.4297006842553</v>
      </c>
      <c r="HK82" s="37">
        <f ca="1">SUM($GD82:GJ82)-$HD82-SUM($FD82:FJ82)</f>
        <v>5291.0658789480876</v>
      </c>
      <c r="HL82" s="37">
        <f ca="1">SUM($GD82:GK82)-$HD82-SUM($FD82:FK82)</f>
        <v>7324.5708822536271</v>
      </c>
      <c r="HM82" s="37">
        <f ca="1">SUM($GD82:GL82)-$HD82-SUM($FD82:FL82)</f>
        <v>9436.7903588645422</v>
      </c>
      <c r="HN82" s="37">
        <f ca="1">SUM($GD82:GM82)-$HD82-SUM($FD82:FM82)</f>
        <v>11620.265705866992</v>
      </c>
      <c r="HO82" s="37">
        <f ca="1">SUM($GD82:GN82)-$HD82-SUM($FD82:FN82)</f>
        <v>13803.741052869438</v>
      </c>
      <c r="HP82" s="37">
        <f ca="1">SUM($GD82:GO82)-$HD82-SUM($FD82:FO82)</f>
        <v>16067.586361853013</v>
      </c>
      <c r="HQ82" s="37">
        <f ca="1">SUM($GD82:GP82)-$HD82-SUM($FD82:FP82)</f>
        <v>18375.304634738</v>
      </c>
      <c r="HR82" s="37">
        <f ca="1">SUM($GD82:GQ82)-$HD82-SUM($FD82:FQ82)</f>
        <v>20767.72709067168</v>
      </c>
      <c r="HS82" s="37">
        <f ca="1">SUM($GD82:GR82)-$HD82-SUM($FD82:FR82)</f>
        <v>23257.027564408178</v>
      </c>
      <c r="HT82" s="37">
        <f ca="1">SUM($GD82:GS82)-$HD82-SUM($FD82:FS82)</f>
        <v>25746.328038144675</v>
      </c>
      <c r="HU82" s="37">
        <f ca="1">SUM($GD82:GT82)-$HD82-SUM($FD82:FT82)</f>
        <v>28287.489815250978</v>
      </c>
      <c r="HV82" s="37">
        <f ca="1">SUM($GD82:GU82)-$HD82-SUM($FD82:FU82)</f>
        <v>30881.775054712154</v>
      </c>
      <c r="HW82" s="37">
        <f ca="1">SUM($GD82:GV82)-$HD82-SUM($FD82:FV82)</f>
        <v>33527.330720780148</v>
      </c>
      <c r="HX82" s="37">
        <f ca="1">SUM($GD82:GW82)-$HD82-SUM($FD82:FW82)</f>
        <v>36228.733175607136</v>
      </c>
      <c r="HY82" s="37">
        <f ca="1">SUM($GD82:GX82)-$HD82-SUM($FD82:FX82)</f>
        <v>38952.036507823344</v>
      </c>
      <c r="HZ82" s="37">
        <f ca="1">SUM($GD82:GY82)-$HD82-SUM($FD82:FY82)</f>
        <v>41929.185616399423</v>
      </c>
      <c r="IA82" s="37">
        <f ca="1">SUM($GD82:GZ82)-$HD82-SUM($FD82:FZ82)</f>
        <v>44966.243752186143</v>
      </c>
      <c r="IB82" s="37">
        <f ca="1">SUM($GD82:HA82)-$HD82-SUM($FD82:GA82)</f>
        <v>48043.055674829127</v>
      </c>
      <c r="IC82" s="37">
        <f ca="1">SUM($GD82:HB82)-$HD82-SUM($FD82:GB82)</f>
        <v>51180.250150985099</v>
      </c>
    </row>
    <row r="83" spans="2:237" x14ac:dyDescent="0.35">
      <c r="B83" s="37">
        <f t="shared" ca="1" si="14"/>
        <v>0.74657766025330663</v>
      </c>
      <c r="C83" s="37">
        <f t="shared" ca="1" si="14"/>
        <v>0.98577988337705735</v>
      </c>
      <c r="D83" s="37">
        <f t="shared" ca="1" si="14"/>
        <v>0.36089004786354262</v>
      </c>
      <c r="E83" s="37">
        <f t="shared" ca="1" si="14"/>
        <v>5.5347430988646251E-2</v>
      </c>
      <c r="F83" s="37">
        <f t="shared" ca="1" si="14"/>
        <v>0.69902333705405784</v>
      </c>
      <c r="G83" s="37">
        <f t="shared" ca="1" si="14"/>
        <v>0.81652168270280656</v>
      </c>
      <c r="H83" s="37">
        <f t="shared" ca="1" si="14"/>
        <v>0.8079445141962539</v>
      </c>
      <c r="I83" s="37">
        <f t="shared" ca="1" si="14"/>
        <v>0.47004441762817184</v>
      </c>
      <c r="J83" s="37">
        <f t="shared" ca="1" si="14"/>
        <v>0.18183380126786053</v>
      </c>
      <c r="K83" s="37">
        <f t="shared" ca="1" si="14"/>
        <v>0.57926496314184273</v>
      </c>
      <c r="L83" s="37">
        <f t="shared" ca="1" si="14"/>
        <v>0.90690514977970871</v>
      </c>
      <c r="M83" s="37">
        <f t="shared" ca="1" si="14"/>
        <v>0.85785428738183789</v>
      </c>
      <c r="N83" s="37">
        <f t="shared" ca="1" si="14"/>
        <v>0.48409489365755609</v>
      </c>
      <c r="O83" s="37">
        <f t="shared" ca="1" si="14"/>
        <v>0.89587828680776083</v>
      </c>
      <c r="P83" s="37">
        <f t="shared" ca="1" si="14"/>
        <v>0.74341755078876615</v>
      </c>
      <c r="Q83" s="37">
        <f t="shared" ca="1" si="14"/>
        <v>0.18518474069510615</v>
      </c>
      <c r="R83" s="37">
        <f t="shared" ca="1" si="21"/>
        <v>0.81247873832254458</v>
      </c>
      <c r="S83" s="37">
        <f t="shared" ca="1" si="21"/>
        <v>0.66701624485377786</v>
      </c>
      <c r="T83" s="37">
        <f t="shared" ca="1" si="21"/>
        <v>8.1878828354831734E-2</v>
      </c>
      <c r="U83" s="37">
        <f t="shared" ca="1" si="21"/>
        <v>0.67127763064901325</v>
      </c>
      <c r="V83" s="37">
        <f t="shared" ca="1" si="21"/>
        <v>0.14716980887538533</v>
      </c>
      <c r="W83" s="37">
        <f t="shared" ca="1" si="21"/>
        <v>0.84672487826818588</v>
      </c>
      <c r="X83" s="37">
        <f t="shared" ca="1" si="21"/>
        <v>0.54371732179161159</v>
      </c>
      <c r="Y83" s="37">
        <f t="shared" ca="1" si="21"/>
        <v>0.28844850434458746</v>
      </c>
      <c r="Z83" s="37">
        <f t="shared" ca="1" si="21"/>
        <v>0.53774780491949015</v>
      </c>
      <c r="AC83" s="35">
        <f ca="1">IF(H$11="x",0,_xlfn.NORM.INV(B83,Satokasvi!$H$8,Satokasvi!$I$8)*IF(H$8="x",1+Toimenpiteet!$C$7,1)*IF(H$9="x",1+Toimenpiteet!$C$34,1)*(1+H$30)*_xlfn.BINOM.INV(1,(1-(Satokasvi!$H$15*(1+H$43))),B83))</f>
        <v>2665.9397075473403</v>
      </c>
      <c r="AD83" s="35">
        <f ca="1">IF(I$11="x",0,_xlfn.NORM.INV(C83,Satokasvi!$H$8,Satokasvi!$I$8)*IF(I$8="x",1+Toimenpiteet!$C$7,1)*IF(I$9="x",1+Toimenpiteet!$C$34,1)*(1+I$30)*_xlfn.BINOM.INV(1,(1-(Satokasvi!$H$15*(1+I$43))),C83))</f>
        <v>3047.7899406508122</v>
      </c>
      <c r="AE83" s="35">
        <f ca="1">IF(J$11="x",0,_xlfn.NORM.INV(D83,Satokasvi!$H$8,Satokasvi!$I$8)*IF(J$8="x",1+Toimenpiteet!$C$7,1)*IF(J$9="x",1+Toimenpiteet!$C$34,1)*(1+J$30)*_xlfn.BINOM.INV(1,(1-(Satokasvi!$H$15*(1+J$43))),D83))</f>
        <v>2410.9798134264602</v>
      </c>
      <c r="AF83" s="35">
        <f ca="1">IF(K$11="x",0,_xlfn.NORM.INV(E83,Satokasvi!$H$8,Satokasvi!$I$8)*IF(K$8="x",1+Toimenpiteet!$C$7,1)*IF(K$9="x",1+Toimenpiteet!$C$34,1)*(1+K$30)*_xlfn.BINOM.INV(1,(1-(Satokasvi!$H$15*(1+K$43))),E83))</f>
        <v>0</v>
      </c>
      <c r="AG83" s="35">
        <f ca="1">IF(L$11="x",0,_xlfn.NORM.INV(F83,Satokasvi!$H$8,Satokasvi!$I$8)*IF(L$8="x",1+Toimenpiteet!$C$7,1)*IF(L$9="x",1+Toimenpiteet!$C$34,1)*(1+L$30)*_xlfn.BINOM.INV(1,(1-(Satokasvi!$H$15*(1+L$43))),F83))</f>
        <v>2630.3983979959512</v>
      </c>
      <c r="AH83" s="35">
        <f ca="1">IF(M$11="x",0,_xlfn.NORM.INV(G83,Satokasvi!$H$8,Satokasvi!$I$8)*IF(M$8="x",1+Toimenpiteet!$C$7,1)*IF(M$9="x",1+Toimenpiteet!$C$34,1)*(1+M$30)*_xlfn.BINOM.INV(1,(1-(Satokasvi!$H$15*(1+M$43))),G83))</f>
        <v>2725.5471758910649</v>
      </c>
      <c r="AI83" s="35">
        <f ca="1">IF(N$11="x",0,_xlfn.NORM.INV(H83,Satokasvi!$H$8,Satokasvi!$I$8)*IF(N$8="x",1+Toimenpiteet!$C$7,1)*IF(N$9="x",1+Toimenpiteet!$C$34,1)*(1+N$30)*_xlfn.BINOM.INV(1,(1-(Satokasvi!$H$15*(1+N$43))),H83))</f>
        <v>2717.5866720195941</v>
      </c>
      <c r="AJ83" s="35">
        <f ca="1">IF(O$11="x",0,_xlfn.NORM.INV(I83,Satokasvi!$H$8,Satokasvi!$I$8)*IF(O$8="x",1+Toimenpiteet!$C$7,1)*IF(O$9="x",1+Toimenpiteet!$C$34,1)*(1+O$30)*_xlfn.BINOM.INV(1,(1-(Satokasvi!$H$15*(1+O$43))),I83))</f>
        <v>2481.2104479395061</v>
      </c>
      <c r="AK83" s="35">
        <f ca="1">IF(P$11="x",0,_xlfn.NORM.INV(J83,Satokasvi!$H$8,Satokasvi!$I$8)*IF(P$8="x",1+Toimenpiteet!$C$7,1)*IF(P$9="x",1+Toimenpiteet!$C$34,1)*(1+P$30)*_xlfn.BINOM.INV(1,(1-(Satokasvi!$H$15*(1+P$43))),J83))</f>
        <v>0</v>
      </c>
      <c r="AL83" s="35">
        <f ca="1">IF(Q$11="x",0,_xlfn.NORM.INV(K83,Satokasvi!$H$8,Satokasvi!$I$8)*IF(Q$8="x",1+Toimenpiteet!$C$7,1)*IF(Q$9="x",1+Toimenpiteet!$C$34,1)*(1+Q$30)*_xlfn.BINOM.INV(1,(1-(Satokasvi!$H$15*(1+Q$43))),K83))</f>
        <v>2550.0033587827361</v>
      </c>
      <c r="AM83" s="35">
        <f ca="1">IF(R$11="x",0,_xlfn.NORM.INV(L83,Satokasvi!$H$8,Satokasvi!$I$8)*IF(R$8="x",1+Toimenpiteet!$C$7,1)*IF(R$9="x",1+Toimenpiteet!$C$34,1)*(1+R$30)*_xlfn.BINOM.INV(1,(1-(Satokasvi!$H$15*(1+R$43))),L83))</f>
        <v>2830.4838220380893</v>
      </c>
      <c r="AN83" s="35">
        <f ca="1">IF(S$11="x",0,_xlfn.NORM.INV(M83,Satokasvi!$H$8,Satokasvi!$I$8)*IF(S$8="x",1+Toimenpiteet!$C$7,1)*IF(S$9="x",1+Toimenpiteet!$C$34,1)*(1+S$30)*_xlfn.BINOM.INV(1,(1-(Satokasvi!$H$15*(1+S$43))),M83))</f>
        <v>2767.6821799997033</v>
      </c>
      <c r="AO83" s="35">
        <f ca="1">IF(T$11="x",0,_xlfn.NORM.INV(N83,Satokasvi!$H$8,Satokasvi!$I$8)*IF(T$8="x",1+Toimenpiteet!$C$7,1)*IF(T$9="x",1+Toimenpiteet!$C$34,1)*(1+T$30)*_xlfn.BINOM.INV(1,(1-(Satokasvi!$H$15*(1+T$43))),N83))</f>
        <v>2490.0303108215594</v>
      </c>
      <c r="AP83" s="35">
        <f ca="1">IF(U$11="x",0,_xlfn.NORM.INV(O83,Satokasvi!$H$8,Satokasvi!$I$8)*IF(U$8="x",1+Toimenpiteet!$C$7,1)*IF(U$9="x",1+Toimenpiteet!$C$34,1)*(1+U$30)*_xlfn.BINOM.INV(1,(1-(Satokasvi!$H$15*(1+U$43))),O83))</f>
        <v>2814.6025628375824</v>
      </c>
      <c r="AQ83" s="35">
        <f ca="1">IF(V$11="x",0,_xlfn.NORM.INV(P83,Satokasvi!$H$8,Satokasvi!$I$8)*IF(V$8="x",1+Toimenpiteet!$C$7,1)*IF(V$9="x",1+Toimenpiteet!$C$34,1)*(1+V$30)*_xlfn.BINOM.INV(1,(1-(Satokasvi!$H$15*(1+V$43))),P83))</f>
        <v>2663.4793983839154</v>
      </c>
      <c r="AR83" s="35">
        <f ca="1">IF(W$11="x",0,_xlfn.NORM.INV(Q83,Satokasvi!$H$8,Satokasvi!$I$8)*IF(W$8="x",1+Toimenpiteet!$C$7,1)*IF(W$9="x",1+Toimenpiteet!$C$34,1)*(1+W$30)*_xlfn.BINOM.INV(1,(1-(Satokasvi!$H$15*(1+W$43))),Q83))</f>
        <v>0</v>
      </c>
      <c r="AS83" s="35">
        <f ca="1">IF(X$11="x",0,_xlfn.NORM.INV(R83,Satokasvi!$H$8,Satokasvi!$I$8)*IF(X$8="x",1+Toimenpiteet!$C$7,1)*IF(X$9="x",1+Toimenpiteet!$C$34,1)*(1+X$30)*_xlfn.BINOM.INV(1,(1-(Satokasvi!$H$15*(1+X$43))),R83))</f>
        <v>2721.7668921951949</v>
      </c>
      <c r="AT83" s="35">
        <f ca="1">IF(Y$11="x",0,_xlfn.NORM.INV(S83,Satokasvi!$H$8,Satokasvi!$I$8)*IF(Y$8="x",1+Toimenpiteet!$C$7,1)*IF(Y$9="x",1+Toimenpiteet!$C$34,1)*(1+Y$30)*_xlfn.BINOM.INV(1,(1-(Satokasvi!$H$15*(1+Y$43))),S83))</f>
        <v>2607.9222338315799</v>
      </c>
      <c r="AU83" s="35">
        <f ca="1">IF(Z$11="x",0,_xlfn.NORM.INV(T83,Satokasvi!$H$8,Satokasvi!$I$8)*IF(Z$8="x",1+Toimenpiteet!$C$7,1)*IF(Z$9="x",1+Toimenpiteet!$C$34,1)*(1+Z$30)*_xlfn.BINOM.INV(1,(1-(Satokasvi!$H$15*(1+Z$43))),T83))</f>
        <v>0</v>
      </c>
      <c r="AV83" s="35">
        <f ca="1">IF(AA$11="x",0,_xlfn.NORM.INV(U83,Satokasvi!$H$8,Satokasvi!$I$8)*IF(AA$8="x",1+Toimenpiteet!$C$7,1)*IF(AA$9="x",1+Toimenpiteet!$C$34,1)*(1+AA$30)*_xlfn.BINOM.INV(1,(1-(Satokasvi!$H$15*(1+AA$43))),U83))</f>
        <v>2610.8609576398953</v>
      </c>
      <c r="AW83" s="35">
        <f ca="1">IF(AB$11="x",0,_xlfn.NORM.INV(V83,Satokasvi!$H$8,Satokasvi!$I$8)*IF(AB$8="x",1+Toimenpiteet!$C$7,1)*IF(AB$9="x",1+Toimenpiteet!$C$34,1)*(1+AB$30)*_xlfn.BINOM.INV(1,(1-(Satokasvi!$H$15*(1+AB$43))),V83))</f>
        <v>0</v>
      </c>
      <c r="AX83" s="35">
        <f ca="1">IF(AC$11="x",0,_xlfn.NORM.INV(W83,Satokasvi!$H$8,Satokasvi!$I$8)*IF(AC$8="x",1+Toimenpiteet!$C$7,1)*IF(AC$9="x",1+Toimenpiteet!$C$34,1)*(1+AC$30)*_xlfn.BINOM.INV(1,(1-(Satokasvi!$H$15*(1+AC$43))),W83))</f>
        <v>2755.621865702411</v>
      </c>
      <c r="AY83" s="35">
        <f ca="1">IF(AD$11="x",0,_xlfn.NORM.INV(X83,Satokasvi!$H$8,Satokasvi!$I$8)*IF(AD$8="x",1+Toimenpiteet!$C$7,1)*IF(AD$9="x",1+Toimenpiteet!$C$34,1)*(1+AD$30)*_xlfn.BINOM.INV(1,(1-(Satokasvi!$H$15*(1+AD$43))),X83))</f>
        <v>2527.4508304956926</v>
      </c>
      <c r="AZ83" s="35">
        <f ca="1">IF(AE$11="x",0,_xlfn.NORM.INV(Y83,Satokasvi!$H$8,Satokasvi!$I$8)*IF(AE$8="x",1+Toimenpiteet!$C$7,1)*IF(AE$9="x",1+Toimenpiteet!$C$34,1)*(1+AE$30)*_xlfn.BINOM.INV(1,(1-(Satokasvi!$H$15*(1+AE$43))),Y83))</f>
        <v>2360.5192659568152</v>
      </c>
      <c r="BA83" s="35">
        <f ca="1">IF(AF$11="x",0,_xlfn.NORM.INV(Z83,Satokasvi!$H$8,Satokasvi!$I$8)*IF(AF$8="x",1+Toimenpiteet!$C$7,1)*IF(AF$9="x",1+Toimenpiteet!$C$34,1)*(1+AF$30)*_xlfn.BINOM.INV(1,(1-(Satokasvi!$H$15*(1+AF$43))),Z83))</f>
        <v>2523.6903364756849</v>
      </c>
      <c r="BD83" s="35">
        <f ca="1">IF(H$11="x",0,_xlfn.NORM.INV(B83,Satokasvi!$H$8,Satokasvi!$I$8)*IF(COUNTIF($H$12:H$12,"x")&gt;0,(1+$C$6),1)*IF(COUNTIF($H$13:H$13,"x")&gt;0,(1+$C$30),1)*IF(H$8="x",(1+Toimenpiteet!$C$7),1)*IF(H$9="x",(1+Toimenpiteet!$C$34),1)*(1+H$30)*_xlfn.BINOM.INV(1,(1-(Satokasvi!$H$15*(1+H$44))),B83))</f>
        <v>3199.1276490568084</v>
      </c>
      <c r="BE83" s="35">
        <f ca="1">IF(I$11="x",0,_xlfn.NORM.INV(C83,Satokasvi!$H$8,Satokasvi!$I$8)*IF(COUNTIF($H$12:I$12,"x")&gt;0,(1+$C$6),1)*IF(COUNTIF($H$13:I$13,"x")&gt;0,(1+$C$30),1)*IF(I$8="x",(1+Toimenpiteet!$C$7),1)*IF(I$9="x",(1+Toimenpiteet!$C$34),1)*(1+I$30)*_xlfn.BINOM.INV(1,(1-(Satokasvi!$H$15*(1+I$44))),C83))</f>
        <v>3657.3479287809746</v>
      </c>
      <c r="BF83" s="35">
        <f ca="1">IF(J$11="x",0,_xlfn.NORM.INV(D83,Satokasvi!$H$8,Satokasvi!$I$8)*IF(COUNTIF($H$12:J$12,"x")&gt;0,(1+$C$6),1)*IF(COUNTIF($H$13:J$13,"x")&gt;0,(1+$C$30),1)*IF(J$8="x",(1+Toimenpiteet!$C$7),1)*IF(J$9="x",(1+Toimenpiteet!$C$34),1)*(1+J$30)*_xlfn.BINOM.INV(1,(1-(Satokasvi!$H$15*(1+J$44))),D83))</f>
        <v>2893.1757761117519</v>
      </c>
      <c r="BG83" s="35">
        <f ca="1">IF(K$11="x",0,_xlfn.NORM.INV(E83,Satokasvi!$H$8,Satokasvi!$I$8)*IF(COUNTIF($H$12:K$12,"x")&gt;0,(1+$C$6),1)*IF(COUNTIF($H$13:K$13,"x")&gt;0,(1+$C$30),1)*IF(K$8="x",(1+Toimenpiteet!$C$7),1)*IF(K$9="x",(1+Toimenpiteet!$C$34),1)*(1+K$30)*_xlfn.BINOM.INV(1,(1-(Satokasvi!$H$15*(1+K$44))),E83))</f>
        <v>0</v>
      </c>
      <c r="BH83" s="35">
        <f ca="1">IF(L$11="x",0,_xlfn.NORM.INV(F83,Satokasvi!$H$8,Satokasvi!$I$8)*IF(COUNTIF($H$12:L$12,"x")&gt;0,(1+$C$6),1)*IF(COUNTIF($H$13:L$13,"x")&gt;0,(1+$C$30),1)*IF(L$8="x",(1+Toimenpiteet!$C$7),1)*IF(L$9="x",(1+Toimenpiteet!$C$34),1)*(1+L$30)*_xlfn.BINOM.INV(1,(1-(Satokasvi!$H$15*(1+L$44))),F83))</f>
        <v>3156.4780775951413</v>
      </c>
      <c r="BI83" s="35">
        <f ca="1">IF(M$11="x",0,_xlfn.NORM.INV(G83,Satokasvi!$H$8,Satokasvi!$I$8)*IF(COUNTIF($H$12:M$12,"x")&gt;0,(1+$C$6),1)*IF(COUNTIF($H$13:M$13,"x")&gt;0,(1+$C$30),1)*IF(M$8="x",(1+Toimenpiteet!$C$7),1)*IF(M$9="x",(1+Toimenpiteet!$C$34),1)*(1+M$30)*_xlfn.BINOM.INV(1,(1-(Satokasvi!$H$15*(1+M$44))),G83))</f>
        <v>3270.6566110692779</v>
      </c>
      <c r="BJ83" s="35">
        <f ca="1">IF(N$11="x",0,_xlfn.NORM.INV(H83,Satokasvi!$H$8,Satokasvi!$I$8)*IF(COUNTIF($H$12:N$12,"x")&gt;0,(1+$C$6),1)*IF(COUNTIF($H$13:N$13,"x")&gt;0,(1+$C$30),1)*IF(N$8="x",(1+Toimenpiteet!$C$7),1)*IF(N$9="x",(1+Toimenpiteet!$C$34),1)*(1+N$30)*_xlfn.BINOM.INV(1,(1-(Satokasvi!$H$15*(1+N$44))),H83))</f>
        <v>3261.1040064235126</v>
      </c>
      <c r="BK83" s="35">
        <f ca="1">IF(O$11="x",0,_xlfn.NORM.INV(I83,Satokasvi!$H$8,Satokasvi!$I$8)*IF(COUNTIF($H$12:O$12,"x")&gt;0,(1+$C$6),1)*IF(COUNTIF($H$13:O$13,"x")&gt;0,(1+$C$30),1)*IF(O$8="x",(1+Toimenpiteet!$C$7),1)*IF(O$9="x",(1+Toimenpiteet!$C$34),1)*(1+O$30)*_xlfn.BINOM.INV(1,(1-(Satokasvi!$H$15*(1+O$44))),I83))</f>
        <v>2977.4525375274075</v>
      </c>
      <c r="BL83" s="35">
        <f ca="1">IF(P$11="x",0,_xlfn.NORM.INV(J83,Satokasvi!$H$8,Satokasvi!$I$8)*IF(COUNTIF($H$12:P$12,"x")&gt;0,(1+$C$6),1)*IF(COUNTIF($H$13:P$13,"x")&gt;0,(1+$C$30),1)*IF(P$8="x",(1+Toimenpiteet!$C$7),1)*IF(P$9="x",(1+Toimenpiteet!$C$34),1)*(1+P$30)*_xlfn.BINOM.INV(1,(1-(Satokasvi!$H$15*(1+P$44))),J83))</f>
        <v>2727.4803844358926</v>
      </c>
      <c r="BM83" s="35">
        <f ca="1">IF(Q$11="x",0,_xlfn.NORM.INV(K83,Satokasvi!$H$8,Satokasvi!$I$8)*IF(COUNTIF($H$12:Q$12,"x")&gt;0,(1+$C$6),1)*IF(COUNTIF($H$13:Q$13,"x")&gt;0,(1+$C$30),1)*IF(Q$8="x",(1+Toimenpiteet!$C$7),1)*IF(Q$9="x",(1+Toimenpiteet!$C$34),1)*(1+Q$30)*_xlfn.BINOM.INV(1,(1-(Satokasvi!$H$15*(1+Q$44))),K83))</f>
        <v>3060.0040305392831</v>
      </c>
      <c r="BN83" s="35">
        <f ca="1">IF(R$11="x",0,_xlfn.NORM.INV(L83,Satokasvi!$H$8,Satokasvi!$I$8)*IF(COUNTIF($H$12:R$12,"x")&gt;0,(1+$C$6),1)*IF(COUNTIF($H$13:R$13,"x")&gt;0,(1+$C$30),1)*IF(R$8="x",(1+Toimenpiteet!$C$7),1)*IF(R$9="x",(1+Toimenpiteet!$C$34),1)*(1+R$30)*_xlfn.BINOM.INV(1,(1-(Satokasvi!$H$15*(1+R$44))),L83))</f>
        <v>3396.580586445707</v>
      </c>
      <c r="BO83" s="35">
        <f ca="1">IF(S$11="x",0,_xlfn.NORM.INV(M83,Satokasvi!$H$8,Satokasvi!$I$8)*IF(COUNTIF($H$12:S$12,"x")&gt;0,(1+$C$6),1)*IF(COUNTIF($H$13:S$13,"x")&gt;0,(1+$C$30),1)*IF(S$8="x",(1+Toimenpiteet!$C$7),1)*IF(S$9="x",(1+Toimenpiteet!$C$34),1)*(1+S$30)*_xlfn.BINOM.INV(1,(1-(Satokasvi!$H$15*(1+S$44))),M83))</f>
        <v>3321.218615999644</v>
      </c>
      <c r="BP83" s="35">
        <f ca="1">IF(T$11="x",0,_xlfn.NORM.INV(N83,Satokasvi!$H$8,Satokasvi!$I$8)*IF(COUNTIF($H$12:T$12,"x")&gt;0,(1+$C$6),1)*IF(COUNTIF($H$13:T$13,"x")&gt;0,(1+$C$30),1)*IF(T$8="x",(1+Toimenpiteet!$C$7),1)*IF(T$9="x",(1+Toimenpiteet!$C$34),1)*(1+T$30)*_xlfn.BINOM.INV(1,(1-(Satokasvi!$H$15*(1+T$44))),N83))</f>
        <v>2988.0363729858714</v>
      </c>
      <c r="BQ83" s="35">
        <f ca="1">IF(U$11="x",0,_xlfn.NORM.INV(O83,Satokasvi!$H$8,Satokasvi!$I$8)*IF(COUNTIF($H$12:U$12,"x")&gt;0,(1+$C$6),1)*IF(COUNTIF($H$13:U$13,"x")&gt;0,(1+$C$30),1)*IF(U$8="x",(1+Toimenpiteet!$C$7),1)*IF(U$9="x",(1+Toimenpiteet!$C$34),1)*(1+U$30)*_xlfn.BINOM.INV(1,(1-(Satokasvi!$H$15*(1+U$44))),O83))</f>
        <v>3377.5230754050986</v>
      </c>
      <c r="BR83" s="35">
        <f ca="1">IF(V$11="x",0,_xlfn.NORM.INV(P83,Satokasvi!$H$8,Satokasvi!$I$8)*IF(COUNTIF($H$12:V$12,"x")&gt;0,(1+$C$6),1)*IF(COUNTIF($H$13:V$13,"x")&gt;0,(1+$C$30),1)*IF(V$8="x",(1+Toimenpiteet!$C$7),1)*IF(V$9="x",(1+Toimenpiteet!$C$34),1)*(1+V$30)*_xlfn.BINOM.INV(1,(1-(Satokasvi!$H$15*(1+V$44))),P83))</f>
        <v>3196.1752780606985</v>
      </c>
      <c r="BS83" s="35">
        <f ca="1">IF(W$11="x",0,_xlfn.NORM.INV(Q83,Satokasvi!$H$8,Satokasvi!$I$8)*IF(COUNTIF($H$12:W$12,"x")&gt;0,(1+$C$6),1)*IF(COUNTIF($H$13:W$13,"x")&gt;0,(1+$C$30),1)*IF(W$8="x",(1+Toimenpiteet!$C$7),1)*IF(W$9="x",(1+Toimenpiteet!$C$34),1)*(1+W$30)*_xlfn.BINOM.INV(1,(1-(Satokasvi!$H$15*(1+W$44))),Q83))</f>
        <v>2731.2655550859322</v>
      </c>
      <c r="BT83" s="35">
        <f ca="1">IF(X$11="x",0,_xlfn.NORM.INV(R83,Satokasvi!$H$8,Satokasvi!$I$8)*IF(COUNTIF($H$12:X$12,"x")&gt;0,(1+$C$6),1)*IF(COUNTIF($H$13:X$13,"x")&gt;0,(1+$C$30),1)*IF(X$8="x",(1+Toimenpiteet!$C$7),1)*IF(X$9="x",(1+Toimenpiteet!$C$34),1)*(1+X$30)*_xlfn.BINOM.INV(1,(1-(Satokasvi!$H$15*(1+X$44))),R83))</f>
        <v>3266.1202706342337</v>
      </c>
      <c r="BU83" s="35">
        <f ca="1">IF(Y$11="x",0,_xlfn.NORM.INV(S83,Satokasvi!$H$8,Satokasvi!$I$8)*IF(COUNTIF($H$12:Y$12,"x")&gt;0,(1+$C$6),1)*IF(COUNTIF($H$13:Y$13,"x")&gt;0,(1+$C$30),1)*IF(Y$8="x",(1+Toimenpiteet!$C$7),1)*IF(Y$9="x",(1+Toimenpiteet!$C$34),1)*(1+Y$30)*_xlfn.BINOM.INV(1,(1-(Satokasvi!$H$15*(1+Y$44))),S83))</f>
        <v>3129.5066805978959</v>
      </c>
      <c r="BV83" s="35">
        <f ca="1">IF(Z$11="x",0,_xlfn.NORM.INV(T83,Satokasvi!$H$8,Satokasvi!$I$8)*IF(COUNTIF($H$12:Z$12,"x")&gt;0,(1+$C$6),1)*IF(COUNTIF($H$13:Z$13,"x")&gt;0,(1+$C$30),1)*IF(Z$8="x",(1+Toimenpiteet!$C$7),1)*IF(Z$9="x",(1+Toimenpiteet!$C$34),1)*(1+Z$30)*_xlfn.BINOM.INV(1,(1-(Satokasvi!$H$15*(1+Z$44))),T83))</f>
        <v>2582.2367299800831</v>
      </c>
      <c r="BW83" s="35">
        <f ca="1">IF(AA$11="x",0,_xlfn.NORM.INV(U83,Satokasvi!$H$8,Satokasvi!$I$8)*IF(COUNTIF($H$12:AA$12,"x")&gt;0,(1+$C$6),1)*IF(COUNTIF($H$13:AA$13,"x")&gt;0,(1+$C$30),1)*IF(AA$8="x",(1+Toimenpiteet!$C$7),1)*IF(AA$9="x",(1+Toimenpiteet!$C$34),1)*(1+AA$30)*_xlfn.BINOM.INV(1,(1-(Satokasvi!$H$15*(1+AA$44))),U83))</f>
        <v>3133.0331491678744</v>
      </c>
      <c r="BX83" s="35">
        <f ca="1">IF(AB$11="x",0,_xlfn.NORM.INV(V83,Satokasvi!$H$8,Satokasvi!$I$8)*IF(COUNTIF($H$12:AB$12,"x")&gt;0,(1+$C$6),1)*IF(COUNTIF($H$13:AB$13,"x")&gt;0,(1+$C$30),1)*IF(AB$8="x",(1+Toimenpiteet!$C$7),1)*IF(AB$9="x",(1+Toimenpiteet!$C$34),1)*(1+AB$30)*_xlfn.BINOM.INV(1,(1-(Satokasvi!$H$15*(1+AB$44))),V83))</f>
        <v>2685.4052497468747</v>
      </c>
      <c r="BY83" s="35">
        <f ca="1">IF(AC$11="x",0,_xlfn.NORM.INV(W83,Satokasvi!$H$8,Satokasvi!$I$8)*IF(COUNTIF($H$12:AC$12,"x")&gt;0,(1+$C$6),1)*IF(COUNTIF($H$13:AC$13,"x")&gt;0,(1+$C$30),1)*IF(AC$8="x",(1+Toimenpiteet!$C$7),1)*IF(AC$9="x",(1+Toimenpiteet!$C$34),1)*(1+AC$30)*_xlfn.BINOM.INV(1,(1-(Satokasvi!$H$15*(1+AC$44))),W83))</f>
        <v>3306.746238842893</v>
      </c>
      <c r="BZ83" s="35">
        <f ca="1">IF(AD$11="x",0,_xlfn.NORM.INV(X83,Satokasvi!$H$8,Satokasvi!$I$8)*IF(COUNTIF($H$12:AD$12,"x")&gt;0,(1+$C$6),1)*IF(COUNTIF($H$13:AD$13,"x")&gt;0,(1+$C$30),1)*IF(AD$8="x",(1+Toimenpiteet!$C$7),1)*IF(AD$9="x",(1+Toimenpiteet!$C$34),1)*(1+AD$30)*_xlfn.BINOM.INV(1,(1-(Satokasvi!$H$15*(1+AD$44))),X83))</f>
        <v>3032.9409965948312</v>
      </c>
      <c r="CA83" s="35">
        <f ca="1">IF(AE$11="x",0,_xlfn.NORM.INV(Y83,Satokasvi!$H$8,Satokasvi!$I$8)*IF(COUNTIF($H$12:AE$12,"x")&gt;0,(1+$C$6),1)*IF(COUNTIF($H$13:AE$13,"x")&gt;0,(1+$C$30),1)*IF(AE$8="x",(1+Toimenpiteet!$C$7),1)*IF(AE$9="x",(1+Toimenpiteet!$C$34),1)*(1+AE$30)*_xlfn.BINOM.INV(1,(1-(Satokasvi!$H$15*(1+AE$44))),Y83))</f>
        <v>2832.6231191481779</v>
      </c>
      <c r="CB83" s="35">
        <f ca="1">IF(AF$11="x",0,_xlfn.NORM.INV(Z83,Satokasvi!$H$8,Satokasvi!$I$8)*IF(COUNTIF($H$12:AF$12,"x")&gt;0,(1+$C$6),1)*IF(COUNTIF($H$13:AF$13,"x")&gt;0,(1+$C$30),1)*IF(AF$8="x",(1+Toimenpiteet!$C$7),1)*IF(AF$9="x",(1+Toimenpiteet!$C$34),1)*(1+AF$30)*_xlfn.BINOM.INV(1,(1-(Satokasvi!$H$15*(1+AF$44))),Z83))</f>
        <v>3028.4284037708217</v>
      </c>
      <c r="CD83" s="37">
        <f ca="1">_xlfn.NORM.INV(RAND(),Satokasvi!$H$13,Satokasvi!$I$13)</f>
        <v>172.41784556346241</v>
      </c>
      <c r="CE83" s="37">
        <f ca="1">_xlfn.NORM.INV(RAND(),Satokasvi!$H$13,Satokasvi!$I$13)</f>
        <v>145.29850342966824</v>
      </c>
      <c r="CF83" s="37">
        <f ca="1">_xlfn.NORM.INV(RAND(),Satokasvi!$H$13,Satokasvi!$I$13)</f>
        <v>194.36225957445413</v>
      </c>
      <c r="CG83" s="37">
        <f ca="1">_xlfn.NORM.INV(RAND(),Satokasvi!$H$13,Satokasvi!$I$13)</f>
        <v>292.29067214776018</v>
      </c>
      <c r="CH83" s="37">
        <f ca="1">_xlfn.NORM.INV(RAND(),Satokasvi!$H$13,Satokasvi!$I$13)</f>
        <v>195.86065471399564</v>
      </c>
      <c r="CI83" s="37">
        <f ca="1">_xlfn.NORM.INV(RAND(),Satokasvi!$H$13,Satokasvi!$I$13)</f>
        <v>178.68275956320505</v>
      </c>
      <c r="CJ83" s="37">
        <f ca="1">_xlfn.NORM.INV(RAND(),Satokasvi!$H$13,Satokasvi!$I$13)</f>
        <v>151.52005948149974</v>
      </c>
      <c r="CK83" s="37">
        <f ca="1">_xlfn.NORM.INV(RAND(),Satokasvi!$H$13,Satokasvi!$I$13)</f>
        <v>242.6479503209747</v>
      </c>
      <c r="CL83" s="37">
        <f ca="1">_xlfn.NORM.INV(RAND(),Satokasvi!$H$13,Satokasvi!$I$13)</f>
        <v>121.43337413816714</v>
      </c>
      <c r="CM83" s="37">
        <f ca="1">_xlfn.NORM.INV(RAND(),Satokasvi!$H$13,Satokasvi!$I$13)</f>
        <v>235.73760929636268</v>
      </c>
      <c r="CN83" s="37">
        <f ca="1">_xlfn.NORM.INV(RAND(),Satokasvi!$H$13,Satokasvi!$I$13)</f>
        <v>254.8811201984617</v>
      </c>
      <c r="CO83" s="37">
        <f ca="1">_xlfn.NORM.INV(RAND(),Satokasvi!$H$13,Satokasvi!$I$13)</f>
        <v>122.43001028757109</v>
      </c>
      <c r="CP83" s="37">
        <f ca="1">_xlfn.NORM.INV(RAND(),Satokasvi!$H$13,Satokasvi!$I$13)</f>
        <v>258.29365888546516</v>
      </c>
      <c r="CQ83" s="37">
        <f ca="1">_xlfn.NORM.INV(RAND(),Satokasvi!$H$13,Satokasvi!$I$13)</f>
        <v>192.92969228468735</v>
      </c>
      <c r="CR83" s="37">
        <f ca="1">_xlfn.NORM.INV(RAND(),Satokasvi!$H$13,Satokasvi!$I$13)</f>
        <v>162.71104023851669</v>
      </c>
      <c r="CS83" s="37">
        <f ca="1">_xlfn.NORM.INV(RAND(),Satokasvi!$H$13,Satokasvi!$I$13)</f>
        <v>244.11852552271182</v>
      </c>
      <c r="CT83" s="37">
        <f ca="1">_xlfn.NORM.INV(RAND(),Satokasvi!$H$13,Satokasvi!$I$13)</f>
        <v>177.77204432225554</v>
      </c>
      <c r="CU83" s="37">
        <f ca="1">_xlfn.NORM.INV(RAND(),Satokasvi!$H$13,Satokasvi!$I$13)</f>
        <v>302.70553154955996</v>
      </c>
      <c r="CV83" s="37">
        <f ca="1">_xlfn.NORM.INV(RAND(),Satokasvi!$H$13,Satokasvi!$I$13)</f>
        <v>206.19617630857789</v>
      </c>
      <c r="CW83" s="37">
        <f ca="1">_xlfn.NORM.INV(RAND(),Satokasvi!$H$13,Satokasvi!$I$13)</f>
        <v>189.18160694872515</v>
      </c>
      <c r="CX83" s="37">
        <f ca="1">_xlfn.NORM.INV(RAND(),Satokasvi!$H$13,Satokasvi!$I$13)</f>
        <v>241.18721523930745</v>
      </c>
      <c r="CY83" s="37">
        <f ca="1">_xlfn.NORM.INV(RAND(),Satokasvi!$H$13,Satokasvi!$I$13)</f>
        <v>172.6476585565843</v>
      </c>
      <c r="CZ83" s="37">
        <f ca="1">_xlfn.NORM.INV(RAND(),Satokasvi!$H$13,Satokasvi!$I$13)</f>
        <v>200.19127041247964</v>
      </c>
      <c r="DA83" s="37">
        <f ca="1">_xlfn.NORM.INV(RAND(),Satokasvi!$H$13,Satokasvi!$I$13)</f>
        <v>273.97370419823</v>
      </c>
      <c r="DB83" s="37">
        <f ca="1">_xlfn.NORM.INV(RAND(),Satokasvi!$H$13,Satokasvi!$I$13)</f>
        <v>261.54336131604941</v>
      </c>
      <c r="DD83" s="37">
        <f ca="1">IF(H$11="x",Toimenpiteet!$E$115,AC83*CD83/1000+(Satokasvi!$E$28-Satokasvi!$E$7)+IF(H$8="x",Toimenpiteet!$E$29,0)+IF(H$9="x",Toimenpiteet!$E$60,0)+IF(H$10="x",Toimenpiteet!$E$88,0))/(1+$H$15)^DD$59</f>
        <v>188.98600075475673</v>
      </c>
      <c r="DE83" s="37">
        <f ca="1">IF(I$11="x",Toimenpiteet!$E$115,AD83*CE83/1000+(Satokasvi!$E$28-Satokasvi!$E$7)+IF(I$8="x",Toimenpiteet!$E$29,0)+IF(I$9="x",Toimenpiteet!$E$60,0)+IF(I$10="x",Toimenpiteet!$E$88,0))/(1+$H$15)^DE$59</f>
        <v>167.63061282360295</v>
      </c>
      <c r="DF83" s="37">
        <f ca="1">IF(J$11="x",Toimenpiteet!$E$115,AE83*CF83/1000+(Satokasvi!$E$28-Satokasvi!$E$7)+IF(J$8="x",Toimenpiteet!$E$29,0)+IF(J$9="x",Toimenpiteet!$E$60,0)+IF(J$10="x",Toimenpiteet!$E$88,0))/(1+$H$15)^DF$59</f>
        <v>186.32603049614647</v>
      </c>
      <c r="DG83" s="37">
        <f ca="1">IF(K$11="x",Toimenpiteet!$E$115,AF83*CG83/1000+(Satokasvi!$E$28-Satokasvi!$E$7)+IF(K$8="x",Toimenpiteet!$E$29,0)+IF(K$9="x",Toimenpiteet!$E$60,0)+IF(K$10="x",Toimenpiteet!$E$88,0))/(1+$H$15)^DG$59</f>
        <v>-235.44906769765757</v>
      </c>
      <c r="DH83" s="37">
        <f ca="1">IF(L$11="x",Toimenpiteet!$E$115,AG83*CH83/1000+(Satokasvi!$E$28-Satokasvi!$E$7)+IF(L$8="x",Toimenpiteet!$E$29,0)+IF(L$9="x",Toimenpiteet!$E$60,0)+IF(L$10="x",Toimenpiteet!$E$88,0))/(1+$H$15)^DH$59</f>
        <v>215.81743087043893</v>
      </c>
      <c r="DI83" s="37">
        <f ca="1">IF(M$11="x",Toimenpiteet!$E$115,AH83*CI83/1000+(Satokasvi!$E$28-Satokasvi!$E$7)+IF(M$8="x",Toimenpiteet!$E$29,0)+IF(M$9="x",Toimenpiteet!$E$60,0)+IF(M$10="x",Toimenpiteet!$E$88,0))/(1+$H$15)^DI$59</f>
        <v>185.92844832112741</v>
      </c>
      <c r="DJ83" s="37">
        <f ca="1">IF(N$11="x",Toimenpiteet!$E$115,AI83*CJ83/1000+(Satokasvi!$E$28-Satokasvi!$E$7)+IF(N$8="x",Toimenpiteet!$E$29,0)+IF(N$9="x",Toimenpiteet!$E$60,0)+IF(N$10="x",Toimenpiteet!$E$88,0))/(1+$H$15)^DJ$59</f>
        <v>119.33654199557878</v>
      </c>
      <c r="DK83" s="37">
        <f ca="1">IF(O$11="x",Toimenpiteet!$E$115,AJ83*CK83/1000+(Satokasvi!$E$28-Satokasvi!$E$7)+IF(O$8="x",Toimenpiteet!$E$29,0)+IF(O$9="x",Toimenpiteet!$E$60,0)+IF(O$10="x",Toimenpiteet!$E$88,0))/(1+$H$15)^DK$59</f>
        <v>266.07877345689559</v>
      </c>
      <c r="DL83" s="37">
        <f ca="1">IF(P$11="x",Toimenpiteet!$E$115,AK83*CL83/1000+(Satokasvi!$E$28-Satokasvi!$E$7)+IF(P$8="x",Toimenpiteet!$E$29,0)+IF(P$9="x",Toimenpiteet!$E$60,0)+IF(P$10="x",Toimenpiteet!$E$88,0))/(1+$H$15)^DL$59</f>
        <v>-203.10043407106113</v>
      </c>
      <c r="DM83" s="37">
        <f ca="1">IF(Q$11="x",Toimenpiteet!$E$115,AL83*CM83/1000+(Satokasvi!$E$28-Satokasvi!$E$7)+IF(Q$8="x",Toimenpiteet!$E$29,0)+IF(Q$9="x",Toimenpiteet!$E$60,0)+IF(Q$10="x",Toimenpiteet!$E$88,0))/(1+$H$15)^DM$59</f>
        <v>250.11354922333868</v>
      </c>
      <c r="DN83" s="37">
        <f ca="1">IF(R$11="x",Toimenpiteet!$E$115,AM83*CN83/1000+(Satokasvi!$E$28-Satokasvi!$E$7)+IF(R$8="x",Toimenpiteet!$E$29,0)+IF(R$9="x",Toimenpiteet!$E$60,0)+IF(R$10="x",Toimenpiteet!$E$88,0))/(1+$H$15)^DN$59</f>
        <v>329.7397187845238</v>
      </c>
      <c r="DO83" s="37">
        <f ca="1">IF(S$11="x",Toimenpiteet!$E$115,AN83*CO83/1000+(Satokasvi!$E$28-Satokasvi!$E$7)+IF(S$8="x",Toimenpiteet!$E$29,0)+IF(S$9="x",Toimenpiteet!$E$60,0)+IF(S$10="x",Toimenpiteet!$E$88,0))/(1+$H$15)^DO$59</f>
        <v>51.795050945353964</v>
      </c>
      <c r="DP83" s="37">
        <f ca="1">IF(T$11="x",Toimenpiteet!$E$115,AO83*CP83/1000+(Satokasvi!$E$28-Satokasvi!$E$7)+IF(T$8="x",Toimenpiteet!$E$29,0)+IF(T$9="x",Toimenpiteet!$E$60,0)+IF(T$10="x",Toimenpiteet!$E$88,0))/(1+$H$15)^DP$59</f>
        <v>257.50790482637791</v>
      </c>
      <c r="DQ83" s="37">
        <f ca="1">IF(U$11="x",Toimenpiteet!$E$115,AP83*CQ83/1000+(Satokasvi!$E$28-Satokasvi!$E$7)+IF(U$8="x",Toimenpiteet!$E$29,0)+IF(U$9="x",Toimenpiteet!$E$60,0)+IF(U$10="x",Toimenpiteet!$E$88,0))/(1+$H$15)^DQ$59</f>
        <v>183.80424102020021</v>
      </c>
      <c r="DR83" s="37">
        <f ca="1">IF(V$11="x",Toimenpiteet!$E$115,AQ83*CR83/1000+(Satokasvi!$E$28-Satokasvi!$E$7)+IF(V$8="x",Toimenpiteet!$E$29,0)+IF(V$9="x",Toimenpiteet!$E$60,0)+IF(V$10="x",Toimenpiteet!$E$88,0))/(1+$H$15)^DR$59</f>
        <v>108.07511233596803</v>
      </c>
      <c r="DS83" s="37">
        <f ca="1">IF(W$11="x",Toimenpiteet!$E$115,AR83*CS83/1000+(Satokasvi!$E$28-Satokasvi!$E$7)+IF(W$8="x",Toimenpiteet!$E$29,0)+IF(W$9="x",Toimenpiteet!$E$60,0)+IF(W$10="x",Toimenpiteet!$E$88,0))/(1+$H$15)^DS$59</f>
        <v>-165.13923889333032</v>
      </c>
      <c r="DT83" s="37">
        <f ca="1">IF(X$11="x",Toimenpiteet!$E$115,AS83*CT83/1000+(Satokasvi!$E$28-Satokasvi!$E$7)+IF(X$8="x",Toimenpiteet!$E$29,0)+IF(X$9="x",Toimenpiteet!$E$60,0)+IF(X$10="x",Toimenpiteet!$E$88,0))/(1+$H$15)^DT$59</f>
        <v>132.41030831944784</v>
      </c>
      <c r="DU83" s="37">
        <f ca="1">IF(Y$11="x",Toimenpiteet!$E$115,AT83*CU83/1000+(Satokasvi!$E$28-Satokasvi!$E$7)+IF(Y$8="x",Toimenpiteet!$E$29,0)+IF(Y$9="x",Toimenpiteet!$E$60,0)+IF(Y$10="x",Toimenpiteet!$E$88,0))/(1+$H$15)^DU$59</f>
        <v>308.04881435394202</v>
      </c>
      <c r="DV83" s="37">
        <f ca="1">IF(Z$11="x",Toimenpiteet!$E$115,AU83*CV83/1000+(Satokasvi!$E$28-Satokasvi!$E$7)+IF(Z$8="x",Toimenpiteet!$E$29,0)+IF(Z$9="x",Toimenpiteet!$E$60,0)+IF(Z$10="x",Toimenpiteet!$E$88,0))/(1+$H$15)^DV$59</f>
        <v>-151.12579710516013</v>
      </c>
      <c r="DW83" s="37">
        <f ca="1">IF(AA$11="x",Toimenpiteet!$E$115,AV83*CW83/1000+(Satokasvi!$E$28-Satokasvi!$E$7)+IF(AA$8="x",Toimenpiteet!$E$29,0)+IF(AA$9="x",Toimenpiteet!$E$60,0)+IF(AA$10="x",Toimenpiteet!$E$88,0))/(1+$H$15)^DW$59</f>
        <v>126.7512582235308</v>
      </c>
      <c r="DX83" s="37">
        <f ca="1">IF(AB$11="x",Toimenpiteet!$E$115,AW83*CX83/1000+(Satokasvi!$E$28-Satokasvi!$E$7)+IF(AB$8="x",Toimenpiteet!$E$29,0)+IF(AB$9="x",Toimenpiteet!$E$60,0)+IF(AB$10="x",Toimenpiteet!$E$88,0))/(1+$H$15)^DX$59</f>
        <v>-142.45055811590174</v>
      </c>
      <c r="DY83" s="37">
        <f ca="1">IF(AC$11="x",Toimenpiteet!$E$115,AX83*CY83/1000+(Satokasvi!$E$28-Satokasvi!$E$7)+IF(AC$8="x",Toimenpiteet!$E$29,0)+IF(AC$9="x",Toimenpiteet!$E$60,0)+IF(AC$10="x",Toimenpiteet!$E$88,0))/(1+$H$15)^DY$59</f>
        <v>109.9897124582384</v>
      </c>
      <c r="DZ83" s="37">
        <f ca="1">IF(AD$11="x",Toimenpiteet!$E$115,AY83*CZ83/1000+(Satokasvi!$E$28-Satokasvi!$E$7)+IF(AD$8="x",Toimenpiteet!$E$29,0)+IF(AD$9="x",Toimenpiteet!$E$60,0)+IF(AD$10="x",Toimenpiteet!$E$88,0))/(1+$H$15)^DZ$59</f>
        <v>122.09933099129859</v>
      </c>
      <c r="EA83" s="37">
        <f ca="1">IF(AE$11="x",Toimenpiteet!$E$115,AZ83*DA83/1000+(Satokasvi!$E$28-Satokasvi!$E$7)+IF(AE$8="x",Toimenpiteet!$E$29,0)+IF(AE$9="x",Toimenpiteet!$E$60,0)+IF(AE$10="x",Toimenpiteet!$E$88,0))/(1+$H$15)^EA$59</f>
        <v>187.78104772752661</v>
      </c>
      <c r="EB83" s="37">
        <f ca="1">IF(AF$11="x",Toimenpiteet!$E$115,BA83*DB83/1000+(Satokasvi!$E$28-Satokasvi!$E$7)+IF(AF$8="x",Toimenpiteet!$E$29,0)+IF(AF$9="x",Toimenpiteet!$E$60,0)+IF(AF$10="x",Toimenpiteet!$E$88,0))/(1+$H$15)^EB$59</f>
        <v>188.68020716405462</v>
      </c>
      <c r="ED83" s="37">
        <f ca="1">IF(H$11="x",Toimenpiteet!$E$115,BD83*CD83/1000+(Satokasvi!$E$28-Satokasvi!$E$7)+IF(H$8="x",Toimenpiteet!$E$29,0)+IF(H$9="x",Toimenpiteet!$E$60,0)+IF(H$10="x",Toimenpiteet!$E$88,0))/(1+$H$15)^ED$59</f>
        <v>278.23951158531975</v>
      </c>
      <c r="EE83" s="37">
        <f ca="1">IF(I$11="x",Toimenpiteet!$E$115,BE83*CE83/1000+(Satokasvi!$E$28-Satokasvi!$E$7)+IF(I$8="x",Toimenpiteet!$E$29,0)+IF(I$9="x",Toimenpiteet!$E$60,0)+IF(I$10="x",Toimenpiteet!$E$88,0))/(1+$H$15)^EE$59</f>
        <v>251.11431857241257</v>
      </c>
      <c r="EF83" s="37">
        <f ca="1">IF(J$11="x",Toimenpiteet!$E$115,BF83*CF83/1000+(Satokasvi!$E$28-Satokasvi!$E$7)+IF(J$8="x",Toimenpiteet!$E$29,0)+IF(J$9="x",Toimenpiteet!$E$60,0)+IF(J$10="x",Toimenpiteet!$E$88,0))/(1+$H$15)^EF$59</f>
        <v>272.09374454109309</v>
      </c>
      <c r="EG83" s="37">
        <f ca="1">IF(K$11="x",Toimenpiteet!$E$115,BG83*CG83/1000+(Satokasvi!$E$28-Satokasvi!$E$7)+IF(K$8="x",Toimenpiteet!$E$29,0)+IF(K$9="x",Toimenpiteet!$E$60,0)+IF(K$10="x",Toimenpiteet!$E$88,0))/(1+$H$15)^EG$59</f>
        <v>-235.44906769765757</v>
      </c>
      <c r="EH83" s="37">
        <f ca="1">IF(L$11="x",Toimenpiteet!$E$115,BH83*CH83/1000+(Satokasvi!$E$28-Satokasvi!$E$7)+IF(L$8="x",Toimenpiteet!$E$29,0)+IF(L$9="x",Toimenpiteet!$E$60,0)+IF(L$10="x",Toimenpiteet!$E$88,0))/(1+$H$15)^EH$59</f>
        <v>304.69918261688741</v>
      </c>
      <c r="EI83" s="37">
        <f ca="1">IF(M$11="x",Toimenpiteet!$E$115,BI83*CI83/1000+(Satokasvi!$E$28-Satokasvi!$E$7)+IF(M$8="x",Toimenpiteet!$E$29,0)+IF(M$9="x",Toimenpiteet!$E$60,0)+IF(M$10="x",Toimenpiteet!$E$88,0))/(1+$H$15)^EI$59</f>
        <v>267.50080358958661</v>
      </c>
      <c r="EJ83" s="37">
        <f ca="1">IF(N$11="x",Toimenpiteet!$E$115,BJ83*CJ83/1000+(Satokasvi!$E$28-Satokasvi!$E$7)+IF(N$8="x",Toimenpiteet!$E$29,0)+IF(N$9="x",Toimenpiteet!$E$60,0)+IF(N$10="x",Toimenpiteet!$E$88,0))/(1+$H$15)^EJ$59</f>
        <v>186.29770049589226</v>
      </c>
      <c r="EK83" s="37">
        <f ca="1">IF(O$11="x",Toimenpiteet!$E$115,BK83*CK83/1000+(Satokasvi!$E$28-Satokasvi!$E$7)+IF(O$8="x",Toimenpiteet!$E$29,0)+IF(O$9="x",Toimenpiteet!$E$60,0)+IF(O$10="x",Toimenpiteet!$E$88,0))/(1+$H$15)^EK$59</f>
        <v>361.13321756691334</v>
      </c>
      <c r="EL83" s="37">
        <f ca="1">IF(P$11="x",Toimenpiteet!$E$115,BL83*CL83/1000+(Satokasvi!$E$28-Satokasvi!$E$7)+IF(P$8="x",Toimenpiteet!$E$29,0)+IF(P$9="x",Toimenpiteet!$E$60,0)+IF(P$10="x",Toimenpiteet!$E$88,0))/(1+$H$15)^EL$59</f>
        <v>50.742264478038372</v>
      </c>
      <c r="EM83" s="37">
        <f ca="1">IF(Q$11="x",Toimenpiteet!$E$115,BM83*CM83/1000+(Satokasvi!$E$28-Satokasvi!$E$7)+IF(Q$8="x",Toimenpiteet!$E$29,0)+IF(Q$9="x",Toimenpiteet!$E$60,0)+IF(Q$10="x",Toimenpiteet!$E$88,0))/(1+$H$15)^EM$59</f>
        <v>339.57323655753294</v>
      </c>
      <c r="EN83" s="37">
        <f ca="1">IF(R$11="x",Toimenpiteet!$E$115,BN83*CN83/1000+(Satokasvi!$E$28-Satokasvi!$E$7)+IF(R$8="x",Toimenpiteet!$E$29,0)+IF(R$9="x",Toimenpiteet!$E$60,0)+IF(R$10="x",Toimenpiteet!$E$88,0))/(1+$H$15)^EN$59</f>
        <v>433.97599020116297</v>
      </c>
      <c r="EO83" s="37">
        <f ca="1">IF(S$11="x",Toimenpiteet!$E$115,BO83*CO83/1000+(Satokasvi!$E$28-Satokasvi!$E$7)+IF(S$8="x",Toimenpiteet!$E$29,0)+IF(S$9="x",Toimenpiteet!$E$60,0)+IF(S$10="x",Toimenpiteet!$E$88,0))/(1+$H$15)^EO$59</f>
        <v>99.327194784652349</v>
      </c>
      <c r="EP83" s="37">
        <f ca="1">IF(T$11="x",Toimenpiteet!$E$115,BP83*CP83/1000+(Satokasvi!$E$28-Satokasvi!$E$7)+IF(T$8="x",Toimenpiteet!$E$29,0)+IF(T$9="x",Toimenpiteet!$E$60,0)+IF(T$10="x",Toimenpiteet!$E$88,0))/(1+$H$15)^EP$59</f>
        <v>345.09990681129193</v>
      </c>
      <c r="EQ83" s="37">
        <f ca="1">IF(U$11="x",Toimenpiteet!$E$115,BQ83*CQ83/1000+(Satokasvi!$E$28-Satokasvi!$E$7)+IF(U$8="x",Toimenpiteet!$E$29,0)+IF(U$9="x",Toimenpiteet!$E$60,0)+IF(U$10="x",Toimenpiteet!$E$88,0))/(1+$H$15)^EQ$59</f>
        <v>255.60433293262699</v>
      </c>
      <c r="ER83" s="37">
        <f ca="1">IF(V$11="x",Toimenpiteet!$E$115,BR83*CR83/1000+(Satokasvi!$E$28-Satokasvi!$E$7)+IF(V$8="x",Toimenpiteet!$E$29,0)+IF(V$9="x",Toimenpiteet!$E$60,0)+IF(V$10="x",Toimenpiteet!$E$88,0))/(1+$H$15)^ER$59</f>
        <v>163.70881801518763</v>
      </c>
      <c r="ES83" s="37">
        <f ca="1">IF(W$11="x",Toimenpiteet!$E$115,BS83*CS83/1000+(Satokasvi!$E$28-Satokasvi!$E$7)+IF(W$8="x",Toimenpiteet!$E$29,0)+IF(W$9="x",Toimenpiteet!$E$60,0)+IF(W$10="x",Toimenpiteet!$E$88,0))/(1+$H$15)^ES$59</f>
        <v>250.35888828624346</v>
      </c>
      <c r="ET83" s="37">
        <f ca="1">IF(X$11="x",Toimenpiteet!$E$115,BT83*CT83/1000+(Satokasvi!$E$28-Satokasvi!$E$7)+IF(X$8="x",Toimenpiteet!$E$29,0)+IF(X$9="x",Toimenpiteet!$E$60,0)+IF(X$10="x",Toimenpiteet!$E$88,0))/(1+$H$15)^ET$59</f>
        <v>190.95824161311029</v>
      </c>
      <c r="EU83" s="37">
        <f ca="1">IF(Y$11="x",Toimenpiteet!$E$115,BU83*CU83/1000+(Satokasvi!$E$28-Satokasvi!$E$7)+IF(Y$8="x",Toimenpiteet!$E$29,0)+IF(Y$9="x",Toimenpiteet!$E$60,0)+IF(Y$10="x",Toimenpiteet!$E$88,0))/(1+$H$15)^EU$59</f>
        <v>400.79049142839347</v>
      </c>
      <c r="EV83" s="37">
        <f ca="1">IF(Z$11="x",Toimenpiteet!$E$115,BV83*CV83/1000+(Satokasvi!$E$28-Satokasvi!$E$7)+IF(Z$8="x",Toimenpiteet!$E$29,0)+IF(Z$9="x",Toimenpiteet!$E$60,0)+IF(Z$10="x",Toimenpiteet!$E$88,0))/(1+$H$15)^EV$59</f>
        <v>152.52148093594258</v>
      </c>
      <c r="EW83" s="37">
        <f ca="1">IF(AA$11="x",Toimenpiteet!$E$115,BW83*CW83/1000+(Satokasvi!$E$28-Satokasvi!$E$7)+IF(AA$8="x",Toimenpiteet!$E$29,0)+IF(AA$9="x",Toimenpiteet!$E$60,0)+IF(AA$10="x",Toimenpiteet!$E$88,0))/(1+$H$15)^EW$59</f>
        <v>181.44632484011268</v>
      </c>
      <c r="EX83" s="37">
        <f ca="1">IF(AB$11="x",Toimenpiteet!$E$115,BX83*CX83/1000+(Satokasvi!$E$28-Satokasvi!$E$7)+IF(AB$8="x",Toimenpiteet!$E$29,0)+IF(AB$9="x",Toimenpiteet!$E$60,0)+IF(AB$10="x",Toimenpiteet!$E$88,0))/(1+$H$15)^EX$59</f>
        <v>205.71226718347168</v>
      </c>
      <c r="EY83" s="37">
        <f ca="1">IF(AC$11="x",Toimenpiteet!$E$115,BY83*CY83/1000+(Satokasvi!$E$28-Satokasvi!$E$7)+IF(AC$8="x",Toimenpiteet!$E$29,0)+IF(AC$9="x",Toimenpiteet!$E$60,0)+IF(AC$10="x",Toimenpiteet!$E$88,0))/(1+$H$15)^EY$59</f>
        <v>159.64795749666308</v>
      </c>
      <c r="EZ83" s="37">
        <f ca="1">IF(AD$11="x",Toimenpiteet!$E$115,BZ83*CZ83/1000+(Satokasvi!$E$28-Satokasvi!$E$7)+IF(AD$8="x",Toimenpiteet!$E$29,0)+IF(AD$9="x",Toimenpiteet!$E$60,0)+IF(AD$10="x",Toimenpiteet!$E$88,0))/(1+$H$15)^EZ$59</f>
        <v>173.37385985633213</v>
      </c>
      <c r="FA83" s="37">
        <f ca="1">IF(AE$11="x",Toimenpiteet!$E$115,CA83*DA83/1000+(Satokasvi!$E$28-Satokasvi!$E$7)+IF(AE$8="x",Toimenpiteet!$E$29,0)+IF(AE$9="x",Toimenpiteet!$E$60,0)+IF(AE$10="x",Toimenpiteet!$E$88,0))/(1+$H$15)^FA$59</f>
        <v>251.40974529902587</v>
      </c>
      <c r="FB83" s="37">
        <f ca="1">IF(AF$11="x",Toimenpiteet!$E$115,CB83*DB83/1000+(Satokasvi!$E$28-Satokasvi!$E$7)+IF(AF$8="x",Toimenpiteet!$E$29,0)+IF(AF$9="x",Toimenpiteet!$E$60,0)+IF(AF$10="x",Toimenpiteet!$E$88,0))/(1+$H$15)^FB$59</f>
        <v>251.72934376773344</v>
      </c>
      <c r="FD83" s="37">
        <f t="shared" ca="1" si="15"/>
        <v>188.98600075475673</v>
      </c>
      <c r="FE83" s="37">
        <f t="shared" ca="1" si="18"/>
        <v>356.61661357835965</v>
      </c>
      <c r="FF83" s="37">
        <f t="shared" ca="1" si="18"/>
        <v>542.94264407450612</v>
      </c>
      <c r="FG83" s="37">
        <f t="shared" ca="1" si="18"/>
        <v>307.49357637684852</v>
      </c>
      <c r="FH83" s="37">
        <f t="shared" ca="1" si="19"/>
        <v>523.31100724728742</v>
      </c>
      <c r="FI83" s="37">
        <f t="shared" ca="1" si="19"/>
        <v>709.23945556841477</v>
      </c>
      <c r="FJ83" s="37">
        <f t="shared" ca="1" si="19"/>
        <v>828.5759975639935</v>
      </c>
      <c r="FK83" s="37">
        <f t="shared" ca="1" si="19"/>
        <v>1094.654771020889</v>
      </c>
      <c r="FL83" s="37">
        <f t="shared" ca="1" si="19"/>
        <v>891.55433694982787</v>
      </c>
      <c r="FM83" s="37">
        <f t="shared" ca="1" si="19"/>
        <v>1141.6678861731666</v>
      </c>
      <c r="FN83" s="37">
        <f t="shared" ca="1" si="19"/>
        <v>1471.4076049576904</v>
      </c>
      <c r="FO83" s="37">
        <f t="shared" ca="1" si="19"/>
        <v>1523.2026559030444</v>
      </c>
      <c r="FP83" s="37">
        <f t="shared" ca="1" si="19"/>
        <v>1780.7105607294222</v>
      </c>
      <c r="FQ83" s="37">
        <f t="shared" ca="1" si="19"/>
        <v>1964.5148017496224</v>
      </c>
      <c r="FR83" s="37">
        <f t="shared" ca="1" si="19"/>
        <v>2072.5899140855904</v>
      </c>
      <c r="FS83" s="37">
        <f t="shared" ca="1" si="19"/>
        <v>1907.4506751922602</v>
      </c>
      <c r="FT83" s="37">
        <f t="shared" ca="1" si="19"/>
        <v>2039.8609835117081</v>
      </c>
      <c r="FU83" s="37">
        <f t="shared" ca="1" si="19"/>
        <v>2347.90979786565</v>
      </c>
      <c r="FV83" s="37">
        <f t="shared" ca="1" si="19"/>
        <v>2196.78400076049</v>
      </c>
      <c r="FW83" s="37">
        <f t="shared" ca="1" si="19"/>
        <v>2323.5352589840209</v>
      </c>
      <c r="FX83" s="37">
        <f t="shared" ca="1" si="20"/>
        <v>2181.0847008681189</v>
      </c>
      <c r="FY83" s="37">
        <f t="shared" ca="1" si="20"/>
        <v>2291.0744133263574</v>
      </c>
      <c r="FZ83" s="37">
        <f t="shared" ca="1" si="20"/>
        <v>2413.1737443176562</v>
      </c>
      <c r="GA83" s="37">
        <f t="shared" ca="1" si="20"/>
        <v>2600.9547920451828</v>
      </c>
      <c r="GB83" s="37">
        <f t="shared" ca="1" si="20"/>
        <v>2789.6349992092373</v>
      </c>
      <c r="GC83" s="37"/>
      <c r="GD83" s="37">
        <f t="shared" ca="1" si="16"/>
        <v>278.23951158531975</v>
      </c>
      <c r="GE83" s="37">
        <f t="shared" ca="1" si="17"/>
        <v>529.35383015773232</v>
      </c>
      <c r="GF83" s="37">
        <f t="shared" ca="1" si="17"/>
        <v>801.44757469882541</v>
      </c>
      <c r="GG83" s="37">
        <f t="shared" ca="1" si="17"/>
        <v>565.99850700116781</v>
      </c>
      <c r="GH83" s="37">
        <f t="shared" ca="1" si="17"/>
        <v>870.69768961805516</v>
      </c>
      <c r="GI83" s="37">
        <f t="shared" ca="1" si="17"/>
        <v>1138.1984932076418</v>
      </c>
      <c r="GJ83" s="37">
        <f t="shared" ca="1" si="17"/>
        <v>1324.4961937035341</v>
      </c>
      <c r="GK83" s="37">
        <f t="shared" ca="1" si="17"/>
        <v>1685.6294112704475</v>
      </c>
      <c r="GL83" s="37">
        <f t="shared" ca="1" si="17"/>
        <v>1736.3716757484858</v>
      </c>
      <c r="GM83" s="37">
        <f t="shared" ca="1" si="17"/>
        <v>2075.9449123060185</v>
      </c>
      <c r="GN83" s="37">
        <f t="shared" ca="1" si="17"/>
        <v>2509.9209025071814</v>
      </c>
      <c r="GO83" s="37">
        <f t="shared" ca="1" si="17"/>
        <v>2609.2480972918338</v>
      </c>
      <c r="GP83" s="37">
        <f t="shared" ca="1" si="17"/>
        <v>2954.3480041031257</v>
      </c>
      <c r="GQ83" s="37">
        <f t="shared" ca="1" si="17"/>
        <v>3209.9523370357529</v>
      </c>
      <c r="GR83" s="37">
        <f t="shared" ca="1" si="17"/>
        <v>3373.6611550509406</v>
      </c>
      <c r="GS83" s="37">
        <f t="shared" ca="1" si="17"/>
        <v>3624.0200433371842</v>
      </c>
      <c r="GT83" s="37">
        <f t="shared" ca="1" si="17"/>
        <v>3814.9782849502944</v>
      </c>
      <c r="GU83" s="37">
        <f t="shared" ca="1" si="22"/>
        <v>4215.768776378688</v>
      </c>
      <c r="GV83" s="37">
        <f t="shared" ca="1" si="12"/>
        <v>4368.2902573146303</v>
      </c>
      <c r="GW83" s="37">
        <f t="shared" ca="1" si="12"/>
        <v>4549.7365821547428</v>
      </c>
      <c r="GX83" s="37">
        <f t="shared" ca="1" si="12"/>
        <v>4755.4488493382141</v>
      </c>
      <c r="GY83" s="37">
        <f t="shared" ca="1" si="12"/>
        <v>4915.0968068348775</v>
      </c>
      <c r="GZ83" s="37">
        <f t="shared" ca="1" si="12"/>
        <v>5088.4706666912098</v>
      </c>
      <c r="HA83" s="37">
        <f t="shared" ca="1" si="12"/>
        <v>5339.8804119902361</v>
      </c>
      <c r="HB83" s="37">
        <f t="shared" ca="1" si="12"/>
        <v>5591.6097557579697</v>
      </c>
      <c r="HC83" s="37"/>
      <c r="HD83" s="37">
        <f t="shared" si="13"/>
        <v>1500.1</v>
      </c>
      <c r="HE83" s="37">
        <f ca="1">SUM($GD83:GD83)-$HD83-SUM($FD83:FD83)</f>
        <v>-1410.8464891694371</v>
      </c>
      <c r="HF83" s="37">
        <f ca="1">SUM($GD83:GE83)-$HD83-SUM($FD83:FE83)</f>
        <v>-1238.1092725900644</v>
      </c>
      <c r="HG83" s="37">
        <f ca="1">SUM($GD83:GF83)-$HD83-SUM($FD83:FF83)</f>
        <v>-979.60434196574488</v>
      </c>
      <c r="HH83" s="37">
        <f ca="1">SUM($GD83:GG83)-$HD83-SUM($FD83:FG83)</f>
        <v>-721.09941134142582</v>
      </c>
      <c r="HI83" s="37">
        <f ca="1">SUM($GD83:GH83)-$HD83-SUM($FD83:FH83)</f>
        <v>-373.71272897065819</v>
      </c>
      <c r="HJ83" s="37">
        <f ca="1">SUM($GD83:GI83)-$HD83-SUM($FD83:FI83)</f>
        <v>55.246308668568872</v>
      </c>
      <c r="HK83" s="37">
        <f ca="1">SUM($GD83:GJ83)-$HD83-SUM($FD83:FJ83)</f>
        <v>551.16650480810949</v>
      </c>
      <c r="HL83" s="37">
        <f ca="1">SUM($GD83:GK83)-$HD83-SUM($FD83:FK83)</f>
        <v>1142.1411450576679</v>
      </c>
      <c r="HM83" s="37">
        <f ca="1">SUM($GD83:GL83)-$HD83-SUM($FD83:FL83)</f>
        <v>1986.9584838563251</v>
      </c>
      <c r="HN83" s="37">
        <f ca="1">SUM($GD83:GM83)-$HD83-SUM($FD83:FM83)</f>
        <v>2921.2355099891774</v>
      </c>
      <c r="HO83" s="37">
        <f ca="1">SUM($GD83:GN83)-$HD83-SUM($FD83:FN83)</f>
        <v>3959.7488075386682</v>
      </c>
      <c r="HP83" s="37">
        <f ca="1">SUM($GD83:GO83)-$HD83-SUM($FD83:FO83)</f>
        <v>5045.7942489274574</v>
      </c>
      <c r="HQ83" s="37">
        <f ca="1">SUM($GD83:GP83)-$HD83-SUM($FD83:FP83)</f>
        <v>6219.4316923011629</v>
      </c>
      <c r="HR83" s="37">
        <f ca="1">SUM($GD83:GQ83)-$HD83-SUM($FD83:FQ83)</f>
        <v>7464.8692275872927</v>
      </c>
      <c r="HS83" s="37">
        <f ca="1">SUM($GD83:GR83)-$HD83-SUM($FD83:FR83)</f>
        <v>8765.9404685526424</v>
      </c>
      <c r="HT83" s="37">
        <f ca="1">SUM($GD83:GS83)-$HD83-SUM($FD83:FS83)</f>
        <v>10482.509836697565</v>
      </c>
      <c r="HU83" s="37">
        <f ca="1">SUM($GD83:GT83)-$HD83-SUM($FD83:FT83)</f>
        <v>12257.627138136148</v>
      </c>
      <c r="HV83" s="37">
        <f ca="1">SUM($GD83:GU83)-$HD83-SUM($FD83:FU83)</f>
        <v>14125.486116649186</v>
      </c>
      <c r="HW83" s="37">
        <f ca="1">SUM($GD83:GV83)-$HD83-SUM($FD83:FV83)</f>
        <v>16296.992373203324</v>
      </c>
      <c r="HX83" s="37">
        <f ca="1">SUM($GD83:GW83)-$HD83-SUM($FD83:FW83)</f>
        <v>18523.193696374045</v>
      </c>
      <c r="HY83" s="37">
        <f ca="1">SUM($GD83:GX83)-$HD83-SUM($FD83:FX83)</f>
        <v>21097.557844844141</v>
      </c>
      <c r="HZ83" s="37">
        <f ca="1">SUM($GD83:GY83)-$HD83-SUM($FD83:FY83)</f>
        <v>23721.580238352664</v>
      </c>
      <c r="IA83" s="37">
        <f ca="1">SUM($GD83:GZ83)-$HD83-SUM($FD83:FZ83)</f>
        <v>26396.877160726217</v>
      </c>
      <c r="IB83" s="37">
        <f ca="1">SUM($GD83:HA83)-$HD83-SUM($FD83:GA83)</f>
        <v>29135.802780671271</v>
      </c>
      <c r="IC83" s="37">
        <f ca="1">SUM($GD83:HB83)-$HD83-SUM($FD83:GB83)</f>
        <v>31937.77753721999</v>
      </c>
    </row>
    <row r="84" spans="2:237" x14ac:dyDescent="0.35">
      <c r="B84" s="37">
        <f t="shared" ca="1" si="14"/>
        <v>0.97942319974007763</v>
      </c>
      <c r="C84" s="37">
        <f t="shared" ca="1" si="14"/>
        <v>0.91350101515717808</v>
      </c>
      <c r="D84" s="37">
        <f t="shared" ca="1" si="14"/>
        <v>0.24296286230224273</v>
      </c>
      <c r="E84" s="37">
        <f t="shared" ca="1" si="14"/>
        <v>0.29157421846076115</v>
      </c>
      <c r="F84" s="37">
        <f t="shared" ca="1" si="14"/>
        <v>8.993801876477614E-2</v>
      </c>
      <c r="G84" s="37">
        <f t="shared" ca="1" si="14"/>
        <v>0.24153333879159455</v>
      </c>
      <c r="H84" s="37">
        <f t="shared" ca="1" si="14"/>
        <v>0.72770434838114217</v>
      </c>
      <c r="I84" s="37">
        <f t="shared" ca="1" si="14"/>
        <v>0.68311098341942833</v>
      </c>
      <c r="J84" s="37">
        <f t="shared" ca="1" si="14"/>
        <v>0.80824138186539563</v>
      </c>
      <c r="K84" s="37">
        <f t="shared" ca="1" si="14"/>
        <v>0.45738138421382479</v>
      </c>
      <c r="L84" s="37">
        <f t="shared" ca="1" si="14"/>
        <v>0.16351157878067013</v>
      </c>
      <c r="M84" s="37">
        <f t="shared" ca="1" si="14"/>
        <v>0.11095422779049713</v>
      </c>
      <c r="N84" s="37">
        <f t="shared" ca="1" si="14"/>
        <v>0.59600171336905639</v>
      </c>
      <c r="O84" s="37">
        <f t="shared" ca="1" si="14"/>
        <v>0.53064588667502366</v>
      </c>
      <c r="P84" s="37">
        <f t="shared" ca="1" si="14"/>
        <v>5.7750807563221707E-2</v>
      </c>
      <c r="Q84" s="37">
        <f t="shared" ca="1" si="14"/>
        <v>0.98337435465156997</v>
      </c>
      <c r="R84" s="37">
        <f t="shared" ca="1" si="21"/>
        <v>0.45985755409821183</v>
      </c>
      <c r="S84" s="37">
        <f t="shared" ca="1" si="21"/>
        <v>0.80492010378862899</v>
      </c>
      <c r="T84" s="37">
        <f t="shared" ca="1" si="21"/>
        <v>0.63995956769784634</v>
      </c>
      <c r="U84" s="37">
        <f t="shared" ca="1" si="21"/>
        <v>0.22151964703056848</v>
      </c>
      <c r="V84" s="37">
        <f t="shared" ca="1" si="21"/>
        <v>0.41734305676482431</v>
      </c>
      <c r="W84" s="37">
        <f t="shared" ca="1" si="21"/>
        <v>0.42539205546265479</v>
      </c>
      <c r="X84" s="37">
        <f t="shared" ca="1" si="21"/>
        <v>0.70963957608531014</v>
      </c>
      <c r="Y84" s="37">
        <f t="shared" ca="1" si="21"/>
        <v>0.66784036124853119</v>
      </c>
      <c r="Z84" s="37">
        <f t="shared" ca="1" si="21"/>
        <v>0.51146658374504794</v>
      </c>
      <c r="AC84" s="35">
        <f ca="1">IF(H$11="x",0,_xlfn.NORM.INV(B84,Satokasvi!$H$8,Satokasvi!$I$8)*IF(H$8="x",1+Toimenpiteet!$C$7,1)*IF(H$9="x",1+Toimenpiteet!$C$34,1)*(1+H$30)*_xlfn.BINOM.INV(1,(1-(Satokasvi!$H$15*(1+H$43))),B84))</f>
        <v>3010.4947851269608</v>
      </c>
      <c r="AD84" s="35">
        <f ca="1">IF(I$11="x",0,_xlfn.NORM.INV(C84,Satokasvi!$H$8,Satokasvi!$I$8)*IF(I$8="x",1+Toimenpiteet!$C$7,1)*IF(I$9="x",1+Toimenpiteet!$C$34,1)*(1+I$30)*_xlfn.BINOM.INV(1,(1-(Satokasvi!$H$15*(1+I$43))),C84))</f>
        <v>2840.6584350986532</v>
      </c>
      <c r="AE84" s="35">
        <f ca="1">IF(J$11="x",0,_xlfn.NORM.INV(D84,Satokasvi!$H$8,Satokasvi!$I$8)*IF(J$8="x",1+Toimenpiteet!$C$7,1)*IF(J$9="x",1+Toimenpiteet!$C$34,1)*(1+J$30)*_xlfn.BINOM.INV(1,(1-(Satokasvi!$H$15*(1+J$43))),D84))</f>
        <v>0</v>
      </c>
      <c r="AF84" s="35">
        <f ca="1">IF(K$11="x",0,_xlfn.NORM.INV(E84,Satokasvi!$H$8,Satokasvi!$I$8)*IF(K$8="x",1+Toimenpiteet!$C$7,1)*IF(K$9="x",1+Toimenpiteet!$C$34,1)*(1+K$30)*_xlfn.BINOM.INV(1,(1-(Satokasvi!$H$15*(1+K$43))),E84))</f>
        <v>2362.802085921548</v>
      </c>
      <c r="AG84" s="35">
        <f ca="1">IF(L$11="x",0,_xlfn.NORM.INV(F84,Satokasvi!$H$8,Satokasvi!$I$8)*IF(L$8="x",1+Toimenpiteet!$C$7,1)*IF(L$9="x",1+Toimenpiteet!$C$34,1)*(1+L$30)*_xlfn.BINOM.INV(1,(1-(Satokasvi!$H$15*(1+L$43))),F84))</f>
        <v>0</v>
      </c>
      <c r="AH84" s="35">
        <f ca="1">IF(M$11="x",0,_xlfn.NORM.INV(G84,Satokasvi!$H$8,Satokasvi!$I$8)*IF(M$8="x",1+Toimenpiteet!$C$7,1)*IF(M$9="x",1+Toimenpiteet!$C$34,1)*(1+M$30)*_xlfn.BINOM.INV(1,(1-(Satokasvi!$H$15*(1+M$43))),G84))</f>
        <v>0</v>
      </c>
      <c r="AI84" s="35">
        <f ca="1">IF(N$11="x",0,_xlfn.NORM.INV(H84,Satokasvi!$H$8,Satokasvi!$I$8)*IF(N$8="x",1+Toimenpiteet!$C$7,1)*IF(N$9="x",1+Toimenpiteet!$C$34,1)*(1+N$30)*_xlfn.BINOM.INV(1,(1-(Satokasvi!$H$15*(1+N$43))),H84))</f>
        <v>2651.4711812998676</v>
      </c>
      <c r="AJ84" s="35">
        <f ca="1">IF(O$11="x",0,_xlfn.NORM.INV(I84,Satokasvi!$H$8,Satokasvi!$I$8)*IF(O$8="x",1+Toimenpiteet!$C$7,1)*IF(O$9="x",1+Toimenpiteet!$C$34,1)*(1+O$30)*_xlfn.BINOM.INV(1,(1-(Satokasvi!$H$15*(1+O$43))),I84))</f>
        <v>2619.104001723761</v>
      </c>
      <c r="AK84" s="35">
        <f ca="1">IF(P$11="x",0,_xlfn.NORM.INV(J84,Satokasvi!$H$8,Satokasvi!$I$8)*IF(P$8="x",1+Toimenpiteet!$C$7,1)*IF(P$9="x",1+Toimenpiteet!$C$34,1)*(1+P$30)*_xlfn.BINOM.INV(1,(1-(Satokasvi!$H$15*(1+P$43))),J84))</f>
        <v>2717.8584962523169</v>
      </c>
      <c r="AL84" s="35">
        <f ca="1">IF(Q$11="x",0,_xlfn.NORM.INV(K84,Satokasvi!$H$8,Satokasvi!$I$8)*IF(Q$8="x",1+Toimenpiteet!$C$7,1)*IF(Q$9="x",1+Toimenpiteet!$C$34,1)*(1+Q$30)*_xlfn.BINOM.INV(1,(1-(Satokasvi!$H$15*(1+Q$43))),K84))</f>
        <v>2473.2417400796371</v>
      </c>
      <c r="AM84" s="35">
        <f ca="1">IF(R$11="x",0,_xlfn.NORM.INV(L84,Satokasvi!$H$8,Satokasvi!$I$8)*IF(R$8="x",1+Toimenpiteet!$C$7,1)*IF(R$9="x",1+Toimenpiteet!$C$34,1)*(1+R$30)*_xlfn.BINOM.INV(1,(1-(Satokasvi!$H$15*(1+R$43))),L84))</f>
        <v>0</v>
      </c>
      <c r="AN84" s="35">
        <f ca="1">IF(S$11="x",0,_xlfn.NORM.INV(M84,Satokasvi!$H$8,Satokasvi!$I$8)*IF(S$8="x",1+Toimenpiteet!$C$7,1)*IF(S$9="x",1+Toimenpiteet!$C$34,1)*(1+S$30)*_xlfn.BINOM.INV(1,(1-(Satokasvi!$H$15*(1+S$43))),M84))</f>
        <v>0</v>
      </c>
      <c r="AO84" s="35">
        <f ca="1">IF(T$11="x",0,_xlfn.NORM.INV(N84,Satokasvi!$H$8,Satokasvi!$I$8)*IF(T$8="x",1+Toimenpiteet!$C$7,1)*IF(T$9="x",1+Toimenpiteet!$C$34,1)*(1+T$30)*_xlfn.BINOM.INV(1,(1-(Satokasvi!$H$15*(1+T$43))),N84))</f>
        <v>2560.7528477227033</v>
      </c>
      <c r="AP84" s="35">
        <f ca="1">IF(U$11="x",0,_xlfn.NORM.INV(O84,Satokasvi!$H$8,Satokasvi!$I$8)*IF(U$8="x",1+Toimenpiteet!$C$7,1)*IF(U$9="x",1+Toimenpiteet!$C$34,1)*(1+U$30)*_xlfn.BINOM.INV(1,(1-(Satokasvi!$H$15*(1+U$43))),O84))</f>
        <v>2519.2233881477273</v>
      </c>
      <c r="AQ84" s="35">
        <f ca="1">IF(V$11="x",0,_xlfn.NORM.INV(P84,Satokasvi!$H$8,Satokasvi!$I$8)*IF(V$8="x",1+Toimenpiteet!$C$7,1)*IF(V$9="x",1+Toimenpiteet!$C$34,1)*(1+V$30)*_xlfn.BINOM.INV(1,(1-(Satokasvi!$H$15*(1+V$43))),P84))</f>
        <v>0</v>
      </c>
      <c r="AR84" s="35">
        <f ca="1">IF(W$11="x",0,_xlfn.NORM.INV(Q84,Satokasvi!$H$8,Satokasvi!$I$8)*IF(W$8="x",1+Toimenpiteet!$C$7,1)*IF(W$9="x",1+Toimenpiteet!$C$34,1)*(1+W$30)*_xlfn.BINOM.INV(1,(1-(Satokasvi!$H$15*(1+W$43))),Q84))</f>
        <v>3032.2589738825363</v>
      </c>
      <c r="AS84" s="35">
        <f ca="1">IF(X$11="x",0,_xlfn.NORM.INV(R84,Satokasvi!$H$8,Satokasvi!$I$8)*IF(X$8="x",1+Toimenpiteet!$C$7,1)*IF(X$9="x",1+Toimenpiteet!$C$34,1)*(1+X$30)*_xlfn.BINOM.INV(1,(1-(Satokasvi!$H$15*(1+X$43))),R84))</f>
        <v>2474.8018521812833</v>
      </c>
      <c r="AT84" s="35">
        <f ca="1">IF(Y$11="x",0,_xlfn.NORM.INV(S84,Satokasvi!$H$8,Satokasvi!$I$8)*IF(Y$8="x",1+Toimenpiteet!$C$7,1)*IF(Y$9="x",1+Toimenpiteet!$C$34,1)*(1+Y$30)*_xlfn.BINOM.INV(1,(1-(Satokasvi!$H$15*(1+Y$43))),S84))</f>
        <v>2714.8319039250609</v>
      </c>
      <c r="AU84" s="35">
        <f ca="1">IF(Z$11="x",0,_xlfn.NORM.INV(T84,Satokasvi!$H$8,Satokasvi!$I$8)*IF(Z$8="x",1+Toimenpiteet!$C$7,1)*IF(Z$9="x",1+Toimenpiteet!$C$34,1)*(1+Z$30)*_xlfn.BINOM.INV(1,(1-(Satokasvi!$H$15*(1+Z$43))),T84))</f>
        <v>2589.5876803973433</v>
      </c>
      <c r="AV84" s="35">
        <f ca="1">IF(AA$11="x",0,_xlfn.NORM.INV(U84,Satokasvi!$H$8,Satokasvi!$I$8)*IF(AA$8="x",1+Toimenpiteet!$C$7,1)*IF(AA$9="x",1+Toimenpiteet!$C$34,1)*(1+AA$30)*_xlfn.BINOM.INV(1,(1-(Satokasvi!$H$15*(1+AA$43))),U84))</f>
        <v>0</v>
      </c>
      <c r="AW84" s="35">
        <f ca="1">IF(AB$11="x",0,_xlfn.NORM.INV(V84,Satokasvi!$H$8,Satokasvi!$I$8)*IF(AB$8="x",1+Toimenpiteet!$C$7,1)*IF(AB$9="x",1+Toimenpiteet!$C$34,1)*(1+AB$30)*_xlfn.BINOM.INV(1,(1-(Satokasvi!$H$15*(1+AB$43))),V84))</f>
        <v>2447.8261763178375</v>
      </c>
      <c r="AX84" s="35">
        <f ca="1">IF(AC$11="x",0,_xlfn.NORM.INV(W84,Satokasvi!$H$8,Satokasvi!$I$8)*IF(AC$8="x",1+Toimenpiteet!$C$7,1)*IF(AC$9="x",1+Toimenpiteet!$C$34,1)*(1+AC$30)*_xlfn.BINOM.INV(1,(1-(Satokasvi!$H$15*(1+AC$43))),W84))</f>
        <v>2452.9704872070283</v>
      </c>
      <c r="AY84" s="35">
        <f ca="1">IF(AD$11="x",0,_xlfn.NORM.INV(X84,Satokasvi!$H$8,Satokasvi!$I$8)*IF(AD$8="x",1+Toimenpiteet!$C$7,1)*IF(AD$9="x",1+Toimenpiteet!$C$34,1)*(1+AD$30)*_xlfn.BINOM.INV(1,(1-(Satokasvi!$H$15*(1+AD$43))),X84))</f>
        <v>2638.0830227627207</v>
      </c>
      <c r="AZ84" s="35">
        <f ca="1">IF(AE$11="x",0,_xlfn.NORM.INV(Y84,Satokasvi!$H$8,Satokasvi!$I$8)*IF(AE$8="x",1+Toimenpiteet!$C$7,1)*IF(AE$9="x",1+Toimenpiteet!$C$34,1)*(1+AE$30)*_xlfn.BINOM.INV(1,(1-(Satokasvi!$H$15*(1+AE$43))),Y84))</f>
        <v>2608.4893839902152</v>
      </c>
      <c r="BA84" s="35">
        <f ca="1">IF(AF$11="x",0,_xlfn.NORM.INV(Z84,Satokasvi!$H$8,Satokasvi!$I$8)*IF(AF$8="x",1+Toimenpiteet!$C$7,1)*IF(AF$9="x",1+Toimenpiteet!$C$34,1)*(1+AF$30)*_xlfn.BINOM.INV(1,(1-(Satokasvi!$H$15*(1+AF$43))),Z84))</f>
        <v>2507.1866054178422</v>
      </c>
      <c r="BD84" s="35">
        <f ca="1">IF(H$11="x",0,_xlfn.NORM.INV(B84,Satokasvi!$H$8,Satokasvi!$I$8)*IF(COUNTIF($H$12:H$12,"x")&gt;0,(1+$C$6),1)*IF(COUNTIF($H$13:H$13,"x")&gt;0,(1+$C$30),1)*IF(H$8="x",(1+Toimenpiteet!$C$7),1)*IF(H$9="x",(1+Toimenpiteet!$C$34),1)*(1+H$30)*_xlfn.BINOM.INV(1,(1-(Satokasvi!$H$15*(1+H$44))),B84))</f>
        <v>3612.5937421523527</v>
      </c>
      <c r="BE84" s="35">
        <f ca="1">IF(I$11="x",0,_xlfn.NORM.INV(C84,Satokasvi!$H$8,Satokasvi!$I$8)*IF(COUNTIF($H$12:I$12,"x")&gt;0,(1+$C$6),1)*IF(COUNTIF($H$13:I$13,"x")&gt;0,(1+$C$30),1)*IF(I$8="x",(1+Toimenpiteet!$C$7),1)*IF(I$9="x",(1+Toimenpiteet!$C$34),1)*(1+I$30)*_xlfn.BINOM.INV(1,(1-(Satokasvi!$H$15*(1+I$44))),C84))</f>
        <v>3408.7901221183838</v>
      </c>
      <c r="BF84" s="35">
        <f ca="1">IF(J$11="x",0,_xlfn.NORM.INV(D84,Satokasvi!$H$8,Satokasvi!$I$8)*IF(COUNTIF($H$12:J$12,"x")&gt;0,(1+$C$6),1)*IF(COUNTIF($H$13:J$13,"x")&gt;0,(1+$C$30),1)*IF(J$8="x",(1+Toimenpiteet!$C$7),1)*IF(J$9="x",(1+Toimenpiteet!$C$34),1)*(1+J$30)*_xlfn.BINOM.INV(1,(1-(Satokasvi!$H$15*(1+J$44))),D84))</f>
        <v>2790.9589256311169</v>
      </c>
      <c r="BG84" s="35">
        <f ca="1">IF(K$11="x",0,_xlfn.NORM.INV(E84,Satokasvi!$H$8,Satokasvi!$I$8)*IF(COUNTIF($H$12:K$12,"x")&gt;0,(1+$C$6),1)*IF(COUNTIF($H$13:K$13,"x")&gt;0,(1+$C$30),1)*IF(K$8="x",(1+Toimenpiteet!$C$7),1)*IF(K$9="x",(1+Toimenpiteet!$C$34),1)*(1+K$30)*_xlfn.BINOM.INV(1,(1-(Satokasvi!$H$15*(1+K$44))),E84))</f>
        <v>2835.3625031058577</v>
      </c>
      <c r="BH84" s="35">
        <f ca="1">IF(L$11="x",0,_xlfn.NORM.INV(F84,Satokasvi!$H$8,Satokasvi!$I$8)*IF(COUNTIF($H$12:L$12,"x")&gt;0,(1+$C$6),1)*IF(COUNTIF($H$13:L$13,"x")&gt;0,(1+$C$30),1)*IF(L$8="x",(1+Toimenpiteet!$C$7),1)*IF(L$9="x",(1+Toimenpiteet!$C$34),1)*(1+L$30)*_xlfn.BINOM.INV(1,(1-(Satokasvi!$H$15*(1+L$44))),F84))</f>
        <v>2597.6589566182829</v>
      </c>
      <c r="BI84" s="35">
        <f ca="1">IF(M$11="x",0,_xlfn.NORM.INV(G84,Satokasvi!$H$8,Satokasvi!$I$8)*IF(COUNTIF($H$12:M$12,"x")&gt;0,(1+$C$6),1)*IF(COUNTIF($H$13:M$13,"x")&gt;0,(1+$C$30),1)*IF(M$8="x",(1+Toimenpiteet!$C$7),1)*IF(M$9="x",(1+Toimenpiteet!$C$34),1)*(1+M$30)*_xlfn.BINOM.INV(1,(1-(Satokasvi!$H$15*(1+M$44))),G84))</f>
        <v>2789.5863739006104</v>
      </c>
      <c r="BJ84" s="35">
        <f ca="1">IF(N$11="x",0,_xlfn.NORM.INV(H84,Satokasvi!$H$8,Satokasvi!$I$8)*IF(COUNTIF($H$12:N$12,"x")&gt;0,(1+$C$6),1)*IF(COUNTIF($H$13:N$13,"x")&gt;0,(1+$C$30),1)*IF(N$8="x",(1+Toimenpiteet!$C$7),1)*IF(N$9="x",(1+Toimenpiteet!$C$34),1)*(1+N$30)*_xlfn.BINOM.INV(1,(1-(Satokasvi!$H$15*(1+N$44))),H84))</f>
        <v>3181.7654175598409</v>
      </c>
      <c r="BK84" s="35">
        <f ca="1">IF(O$11="x",0,_xlfn.NORM.INV(I84,Satokasvi!$H$8,Satokasvi!$I$8)*IF(COUNTIF($H$12:O$12,"x")&gt;0,(1+$C$6),1)*IF(COUNTIF($H$13:O$13,"x")&gt;0,(1+$C$30),1)*IF(O$8="x",(1+Toimenpiteet!$C$7),1)*IF(O$9="x",(1+Toimenpiteet!$C$34),1)*(1+O$30)*_xlfn.BINOM.INV(1,(1-(Satokasvi!$H$15*(1+O$44))),I84))</f>
        <v>3142.9248020685131</v>
      </c>
      <c r="BL84" s="35">
        <f ca="1">IF(P$11="x",0,_xlfn.NORM.INV(J84,Satokasvi!$H$8,Satokasvi!$I$8)*IF(COUNTIF($H$12:P$12,"x")&gt;0,(1+$C$6),1)*IF(COUNTIF($H$13:P$13,"x")&gt;0,(1+$C$30),1)*IF(P$8="x",(1+Toimenpiteet!$C$7),1)*IF(P$9="x",(1+Toimenpiteet!$C$34),1)*(1+P$30)*_xlfn.BINOM.INV(1,(1-(Satokasvi!$H$15*(1+P$44))),J84))</f>
        <v>3261.43019550278</v>
      </c>
      <c r="BM84" s="35">
        <f ca="1">IF(Q$11="x",0,_xlfn.NORM.INV(K84,Satokasvi!$H$8,Satokasvi!$I$8)*IF(COUNTIF($H$12:Q$12,"x")&gt;0,(1+$C$6),1)*IF(COUNTIF($H$13:Q$13,"x")&gt;0,(1+$C$30),1)*IF(Q$8="x",(1+Toimenpiteet!$C$7),1)*IF(Q$9="x",(1+Toimenpiteet!$C$34),1)*(1+Q$30)*_xlfn.BINOM.INV(1,(1-(Satokasvi!$H$15*(1+Q$44))),K84))</f>
        <v>2967.8900880955644</v>
      </c>
      <c r="BN84" s="35">
        <f ca="1">IF(R$11="x",0,_xlfn.NORM.INV(L84,Satokasvi!$H$8,Satokasvi!$I$8)*IF(COUNTIF($H$12:R$12,"x")&gt;0,(1+$C$6),1)*IF(COUNTIF($H$13:R$13,"x")&gt;0,(1+$C$30),1)*IF(R$8="x",(1+Toimenpiteet!$C$7),1)*IF(R$9="x",(1+Toimenpiteet!$C$34),1)*(1+R$30)*_xlfn.BINOM.INV(1,(1-(Satokasvi!$H$15*(1+R$44))),L84))</f>
        <v>2705.961732612408</v>
      </c>
      <c r="BO84" s="35">
        <f ca="1">IF(S$11="x",0,_xlfn.NORM.INV(M84,Satokasvi!$H$8,Satokasvi!$I$8)*IF(COUNTIF($H$12:S$12,"x")&gt;0,(1+$C$6),1)*IF(COUNTIF($H$13:S$13,"x")&gt;0,(1+$C$30),1)*IF(S$8="x",(1+Toimenpiteet!$C$7),1)*IF(S$9="x",(1+Toimenpiteet!$C$34),1)*(1+S$30)*_xlfn.BINOM.INV(1,(1-(Satokasvi!$H$15*(1+S$44))),M84))</f>
        <v>2633.5592679465267</v>
      </c>
      <c r="BP84" s="35">
        <f ca="1">IF(T$11="x",0,_xlfn.NORM.INV(N84,Satokasvi!$H$8,Satokasvi!$I$8)*IF(COUNTIF($H$12:T$12,"x")&gt;0,(1+$C$6),1)*IF(COUNTIF($H$13:T$13,"x")&gt;0,(1+$C$30),1)*IF(T$8="x",(1+Toimenpiteet!$C$7),1)*IF(T$9="x",(1+Toimenpiteet!$C$34),1)*(1+T$30)*_xlfn.BINOM.INV(1,(1-(Satokasvi!$H$15*(1+T$44))),N84))</f>
        <v>3072.9034172672441</v>
      </c>
      <c r="BQ84" s="35">
        <f ca="1">IF(U$11="x",0,_xlfn.NORM.INV(O84,Satokasvi!$H$8,Satokasvi!$I$8)*IF(COUNTIF($H$12:U$12,"x")&gt;0,(1+$C$6),1)*IF(COUNTIF($H$13:U$13,"x")&gt;0,(1+$C$30),1)*IF(U$8="x",(1+Toimenpiteet!$C$7),1)*IF(U$9="x",(1+Toimenpiteet!$C$34),1)*(1+U$30)*_xlfn.BINOM.INV(1,(1-(Satokasvi!$H$15*(1+U$44))),O84))</f>
        <v>3023.0680657772727</v>
      </c>
      <c r="BR84" s="35">
        <f ca="1">IF(V$11="x",0,_xlfn.NORM.INV(P84,Satokasvi!$H$8,Satokasvi!$I$8)*IF(COUNTIF($H$12:V$12,"x")&gt;0,(1+$C$6),1)*IF(COUNTIF($H$13:V$13,"x")&gt;0,(1+$C$30),1)*IF(V$8="x",(1+Toimenpiteet!$C$7),1)*IF(V$9="x",(1+Toimenpiteet!$C$34),1)*(1+V$30)*_xlfn.BINOM.INV(1,(1-(Satokasvi!$H$15*(1+V$44))),P84))</f>
        <v>0</v>
      </c>
      <c r="BS84" s="35">
        <f ca="1">IF(W$11="x",0,_xlfn.NORM.INV(Q84,Satokasvi!$H$8,Satokasvi!$I$8)*IF(COUNTIF($H$12:W$12,"x")&gt;0,(1+$C$6),1)*IF(COUNTIF($H$13:W$13,"x")&gt;0,(1+$C$30),1)*IF(W$8="x",(1+Toimenpiteet!$C$7),1)*IF(W$9="x",(1+Toimenpiteet!$C$34),1)*(1+W$30)*_xlfn.BINOM.INV(1,(1-(Satokasvi!$H$15*(1+W$44))),Q84))</f>
        <v>3638.7107686590434</v>
      </c>
      <c r="BT84" s="35">
        <f ca="1">IF(X$11="x",0,_xlfn.NORM.INV(R84,Satokasvi!$H$8,Satokasvi!$I$8)*IF(COUNTIF($H$12:X$12,"x")&gt;0,(1+$C$6),1)*IF(COUNTIF($H$13:X$13,"x")&gt;0,(1+$C$30),1)*IF(X$8="x",(1+Toimenpiteet!$C$7),1)*IF(X$9="x",(1+Toimenpiteet!$C$34),1)*(1+X$30)*_xlfn.BINOM.INV(1,(1-(Satokasvi!$H$15*(1+X$44))),R84))</f>
        <v>2969.7622226175399</v>
      </c>
      <c r="BU84" s="35">
        <f ca="1">IF(Y$11="x",0,_xlfn.NORM.INV(S84,Satokasvi!$H$8,Satokasvi!$I$8)*IF(COUNTIF($H$12:Y$12,"x")&gt;0,(1+$C$6),1)*IF(COUNTIF($H$13:Y$13,"x")&gt;0,(1+$C$30),1)*IF(Y$8="x",(1+Toimenpiteet!$C$7),1)*IF(Y$9="x",(1+Toimenpiteet!$C$34),1)*(1+Y$30)*_xlfn.BINOM.INV(1,(1-(Satokasvi!$H$15*(1+Y$44))),S84))</f>
        <v>3257.7982847100729</v>
      </c>
      <c r="BV84" s="35">
        <f ca="1">IF(Z$11="x",0,_xlfn.NORM.INV(T84,Satokasvi!$H$8,Satokasvi!$I$8)*IF(COUNTIF($H$12:Z$12,"x")&gt;0,(1+$C$6),1)*IF(COUNTIF($H$13:Z$13,"x")&gt;0,(1+$C$30),1)*IF(Z$8="x",(1+Toimenpiteet!$C$7),1)*IF(Z$9="x",(1+Toimenpiteet!$C$34),1)*(1+Z$30)*_xlfn.BINOM.INV(1,(1-(Satokasvi!$H$15*(1+Z$44))),T84))</f>
        <v>3107.5052164768117</v>
      </c>
      <c r="BW84" s="35">
        <f ca="1">IF(AA$11="x",0,_xlfn.NORM.INV(U84,Satokasvi!$H$8,Satokasvi!$I$8)*IF(COUNTIF($H$12:AA$12,"x")&gt;0,(1+$C$6),1)*IF(COUNTIF($H$13:AA$13,"x")&gt;0,(1+$C$30),1)*IF(AA$8="x",(1+Toimenpiteet!$C$7),1)*IF(AA$9="x",(1+Toimenpiteet!$C$34),1)*(1+AA$30)*_xlfn.BINOM.INV(1,(1-(Satokasvi!$H$15*(1+AA$44))),U84))</f>
        <v>2769.8786954847642</v>
      </c>
      <c r="BX84" s="35">
        <f ca="1">IF(AB$11="x",0,_xlfn.NORM.INV(V84,Satokasvi!$H$8,Satokasvi!$I$8)*IF(COUNTIF($H$12:AB$12,"x")&gt;0,(1+$C$6),1)*IF(COUNTIF($H$13:AB$13,"x")&gt;0,(1+$C$30),1)*IF(AB$8="x",(1+Toimenpiteet!$C$7),1)*IF(AB$9="x",(1+Toimenpiteet!$C$34),1)*(1+AB$30)*_xlfn.BINOM.INV(1,(1-(Satokasvi!$H$15*(1+AB$44))),V84))</f>
        <v>2937.391411581405</v>
      </c>
      <c r="BY84" s="35">
        <f ca="1">IF(AC$11="x",0,_xlfn.NORM.INV(W84,Satokasvi!$H$8,Satokasvi!$I$8)*IF(COUNTIF($H$12:AC$12,"x")&gt;0,(1+$C$6),1)*IF(COUNTIF($H$13:AC$13,"x")&gt;0,(1+$C$30),1)*IF(AC$8="x",(1+Toimenpiteet!$C$7),1)*IF(AC$9="x",(1+Toimenpiteet!$C$34),1)*(1+AC$30)*_xlfn.BINOM.INV(1,(1-(Satokasvi!$H$15*(1+AC$44))),W84))</f>
        <v>2943.564584648434</v>
      </c>
      <c r="BZ84" s="35">
        <f ca="1">IF(AD$11="x",0,_xlfn.NORM.INV(X84,Satokasvi!$H$8,Satokasvi!$I$8)*IF(COUNTIF($H$12:AD$12,"x")&gt;0,(1+$C$6),1)*IF(COUNTIF($H$13:AD$13,"x")&gt;0,(1+$C$30),1)*IF(AD$8="x",(1+Toimenpiteet!$C$7),1)*IF(AD$9="x",(1+Toimenpiteet!$C$34),1)*(1+AD$30)*_xlfn.BINOM.INV(1,(1-(Satokasvi!$H$15*(1+AD$44))),X84))</f>
        <v>3165.6996273152649</v>
      </c>
      <c r="CA84" s="35">
        <f ca="1">IF(AE$11="x",0,_xlfn.NORM.INV(Y84,Satokasvi!$H$8,Satokasvi!$I$8)*IF(COUNTIF($H$12:AE$12,"x")&gt;0,(1+$C$6),1)*IF(COUNTIF($H$13:AE$13,"x")&gt;0,(1+$C$30),1)*IF(AE$8="x",(1+Toimenpiteet!$C$7),1)*IF(AE$9="x",(1+Toimenpiteet!$C$34),1)*(1+AE$30)*_xlfn.BINOM.INV(1,(1-(Satokasvi!$H$15*(1+AE$44))),Y84))</f>
        <v>3130.1872607882583</v>
      </c>
      <c r="CB84" s="35">
        <f ca="1">IF(AF$11="x",0,_xlfn.NORM.INV(Z84,Satokasvi!$H$8,Satokasvi!$I$8)*IF(COUNTIF($H$12:AF$12,"x")&gt;0,(1+$C$6),1)*IF(COUNTIF($H$13:AF$13,"x")&gt;0,(1+$C$30),1)*IF(AF$8="x",(1+Toimenpiteet!$C$7),1)*IF(AF$9="x",(1+Toimenpiteet!$C$34),1)*(1+AF$30)*_xlfn.BINOM.INV(1,(1-(Satokasvi!$H$15*(1+AF$44))),Z84))</f>
        <v>3008.6239265014106</v>
      </c>
      <c r="CD84" s="37">
        <f ca="1">_xlfn.NORM.INV(RAND(),Satokasvi!$H$13,Satokasvi!$I$13)</f>
        <v>211.39090107102496</v>
      </c>
      <c r="CE84" s="37">
        <f ca="1">_xlfn.NORM.INV(RAND(),Satokasvi!$H$13,Satokasvi!$I$13)</f>
        <v>157.5812781318524</v>
      </c>
      <c r="CF84" s="37">
        <f ca="1">_xlfn.NORM.INV(RAND(),Satokasvi!$H$13,Satokasvi!$I$13)</f>
        <v>236.64642197144397</v>
      </c>
      <c r="CG84" s="37">
        <f ca="1">_xlfn.NORM.INV(RAND(),Satokasvi!$H$13,Satokasvi!$I$13)</f>
        <v>214.65932000115754</v>
      </c>
      <c r="CH84" s="37">
        <f ca="1">_xlfn.NORM.INV(RAND(),Satokasvi!$H$13,Satokasvi!$I$13)</f>
        <v>155.04218334952245</v>
      </c>
      <c r="CI84" s="37">
        <f ca="1">_xlfn.NORM.INV(RAND(),Satokasvi!$H$13,Satokasvi!$I$13)</f>
        <v>160.09494357667563</v>
      </c>
      <c r="CJ84" s="37">
        <f ca="1">_xlfn.NORM.INV(RAND(),Satokasvi!$H$13,Satokasvi!$I$13)</f>
        <v>232.87471432072329</v>
      </c>
      <c r="CK84" s="37">
        <f ca="1">_xlfn.NORM.INV(RAND(),Satokasvi!$H$13,Satokasvi!$I$13)</f>
        <v>155.64499433153082</v>
      </c>
      <c r="CL84" s="37">
        <f ca="1">_xlfn.NORM.INV(RAND(),Satokasvi!$H$13,Satokasvi!$I$13)</f>
        <v>222.42267752350315</v>
      </c>
      <c r="CM84" s="37">
        <f ca="1">_xlfn.NORM.INV(RAND(),Satokasvi!$H$13,Satokasvi!$I$13)</f>
        <v>156.34527375809893</v>
      </c>
      <c r="CN84" s="37">
        <f ca="1">_xlfn.NORM.INV(RAND(),Satokasvi!$H$13,Satokasvi!$I$13)</f>
        <v>188.91892856982398</v>
      </c>
      <c r="CO84" s="37">
        <f ca="1">_xlfn.NORM.INV(RAND(),Satokasvi!$H$13,Satokasvi!$I$13)</f>
        <v>131.40674029496523</v>
      </c>
      <c r="CP84" s="37">
        <f ca="1">_xlfn.NORM.INV(RAND(),Satokasvi!$H$13,Satokasvi!$I$13)</f>
        <v>161.87305954975207</v>
      </c>
      <c r="CQ84" s="37">
        <f ca="1">_xlfn.NORM.INV(RAND(),Satokasvi!$H$13,Satokasvi!$I$13)</f>
        <v>217.8320554999396</v>
      </c>
      <c r="CR84" s="37">
        <f ca="1">_xlfn.NORM.INV(RAND(),Satokasvi!$H$13,Satokasvi!$I$13)</f>
        <v>273.49875246400001</v>
      </c>
      <c r="CS84" s="37">
        <f ca="1">_xlfn.NORM.INV(RAND(),Satokasvi!$H$13,Satokasvi!$I$13)</f>
        <v>246.14776666972568</v>
      </c>
      <c r="CT84" s="37">
        <f ca="1">_xlfn.NORM.INV(RAND(),Satokasvi!$H$13,Satokasvi!$I$13)</f>
        <v>214.30797408410612</v>
      </c>
      <c r="CU84" s="37">
        <f ca="1">_xlfn.NORM.INV(RAND(),Satokasvi!$H$13,Satokasvi!$I$13)</f>
        <v>174.05675052150949</v>
      </c>
      <c r="CV84" s="37">
        <f ca="1">_xlfn.NORM.INV(RAND(),Satokasvi!$H$13,Satokasvi!$I$13)</f>
        <v>180.58543800423092</v>
      </c>
      <c r="CW84" s="37">
        <f ca="1">_xlfn.NORM.INV(RAND(),Satokasvi!$H$13,Satokasvi!$I$13)</f>
        <v>218.79409646019258</v>
      </c>
      <c r="CX84" s="37">
        <f ca="1">_xlfn.NORM.INV(RAND(),Satokasvi!$H$13,Satokasvi!$I$13)</f>
        <v>223.61867491155948</v>
      </c>
      <c r="CY84" s="37">
        <f ca="1">_xlfn.NORM.INV(RAND(),Satokasvi!$H$13,Satokasvi!$I$13)</f>
        <v>109.04137725918474</v>
      </c>
      <c r="CZ84" s="37">
        <f ca="1">_xlfn.NORM.INV(RAND(),Satokasvi!$H$13,Satokasvi!$I$13)</f>
        <v>220.07593634837619</v>
      </c>
      <c r="DA84" s="37">
        <f ca="1">_xlfn.NORM.INV(RAND(),Satokasvi!$H$13,Satokasvi!$I$13)</f>
        <v>181.21886064846404</v>
      </c>
      <c r="DB84" s="37">
        <f ca="1">_xlfn.NORM.INV(RAND(),Satokasvi!$H$13,Satokasvi!$I$13)</f>
        <v>168.86477170378791</v>
      </c>
      <c r="DD84" s="37">
        <f ca="1">IF(H$11="x",Toimenpiteet!$E$115,AC84*CD84/1000+(Satokasvi!$E$28-Satokasvi!$E$7)+IF(H$8="x",Toimenpiteet!$E$29,0)+IF(H$9="x",Toimenpiteet!$E$60,0)+IF(H$10="x",Toimenpiteet!$E$88,0))/(1+$H$15)^DD$59</f>
        <v>360.5739857258348</v>
      </c>
      <c r="DE84" s="37">
        <f ca="1">IF(I$11="x",Toimenpiteet!$E$115,AD84*CE84/1000+(Satokasvi!$E$28-Satokasvi!$E$7)+IF(I$8="x",Toimenpiteet!$E$29,0)+IF(I$9="x",Toimenpiteet!$E$60,0)+IF(I$10="x",Toimenpiteet!$E$88,0))/(1+$H$15)^DE$59</f>
        <v>172.15061451491511</v>
      </c>
      <c r="DF84" s="37">
        <f ca="1">IF(J$11="x",Toimenpiteet!$E$115,AE84*CF84/1000+(Satokasvi!$E$28-Satokasvi!$E$7)+IF(J$8="x",Toimenpiteet!$E$29,0)+IF(J$9="x",Toimenpiteet!$E$60,0)+IF(J$10="x",Toimenpiteet!$E$88,0))/(1+$H$15)^DF$59</f>
        <v>-242.51253972858729</v>
      </c>
      <c r="DG84" s="37">
        <f ca="1">IF(K$11="x",Toimenpiteet!$E$115,AF84*CG84/1000+(Satokasvi!$E$28-Satokasvi!$E$7)+IF(K$8="x",Toimenpiteet!$E$29,0)+IF(K$9="x",Toimenpiteet!$E$60,0)+IF(K$10="x",Toimenpiteet!$E$88,0))/(1+$H$15)^DG$59</f>
        <v>215.18933206861001</v>
      </c>
      <c r="DH84" s="37">
        <f ca="1">IF(L$11="x",Toimenpiteet!$E$115,AG84*CH84/1000+(Satokasvi!$E$28-Satokasvi!$E$7)+IF(L$8="x",Toimenpiteet!$E$29,0)+IF(L$9="x",Toimenpiteet!$E$60,0)+IF(L$10="x",Toimenpiteet!$E$88,0))/(1+$H$15)^DH$59</f>
        <v>-228.59132786180348</v>
      </c>
      <c r="DI84" s="37">
        <f ca="1">IF(M$11="x",Toimenpiteet!$E$115,AH84*CI84/1000+(Satokasvi!$E$28-Satokasvi!$E$7)+IF(M$8="x",Toimenpiteet!$E$29,0)+IF(M$9="x",Toimenpiteet!$E$60,0)+IF(M$10="x",Toimenpiteet!$E$88,0))/(1+$H$15)^DI$59</f>
        <v>-221.93332802116842</v>
      </c>
      <c r="DJ84" s="37">
        <f ca="1">IF(N$11="x",Toimenpiteet!$E$115,AI84*CJ84/1000+(Satokasvi!$E$28-Satokasvi!$E$7)+IF(N$8="x",Toimenpiteet!$E$29,0)+IF(N$9="x",Toimenpiteet!$E$60,0)+IF(N$10="x",Toimenpiteet!$E$88,0))/(1+$H$15)^DJ$59</f>
        <v>286.58271696266758</v>
      </c>
      <c r="DK84" s="37">
        <f ca="1">IF(O$11="x",Toimenpiteet!$E$115,AJ84*CK84/1000+(Satokasvi!$E$28-Satokasvi!$E$7)+IF(O$8="x",Toimenpiteet!$E$29,0)+IF(O$9="x",Toimenpiteet!$E$60,0)+IF(O$10="x",Toimenpiteet!$E$88,0))/(1+$H$15)^DK$59</f>
        <v>112.60956474889714</v>
      </c>
      <c r="DL84" s="37">
        <f ca="1">IF(P$11="x",Toimenpiteet!$E$115,AK84*CL84/1000+(Satokasvi!$E$28-Satokasvi!$E$7)+IF(P$8="x",Toimenpiteet!$E$29,0)+IF(P$9="x",Toimenpiteet!$E$60,0)+IF(P$10="x",Toimenpiteet!$E$88,0))/(1+$H$15)^DL$59</f>
        <v>260.20872292151148</v>
      </c>
      <c r="DM84" s="37">
        <f ca="1">IF(Q$11="x",Toimenpiteet!$E$115,AL84*CM84/1000+(Satokasvi!$E$28-Satokasvi!$E$7)+IF(Q$8="x",Toimenpiteet!$E$29,0)+IF(Q$9="x",Toimenpiteet!$E$60,0)+IF(Q$10="x",Toimenpiteet!$E$88,0))/(1+$H$15)^DM$59</f>
        <v>90.541092282908068</v>
      </c>
      <c r="DN84" s="37">
        <f ca="1">IF(R$11="x",Toimenpiteet!$E$115,AM84*CN84/1000+(Satokasvi!$E$28-Satokasvi!$E$7)+IF(R$8="x",Toimenpiteet!$E$29,0)+IF(R$9="x",Toimenpiteet!$E$60,0)+IF(R$10="x",Toimenpiteet!$E$88,0))/(1+$H$15)^DN$59</f>
        <v>-191.44163829867202</v>
      </c>
      <c r="DO84" s="37">
        <f ca="1">IF(S$11="x",Toimenpiteet!$E$115,AN84*CO84/1000+(Satokasvi!$E$28-Satokasvi!$E$7)+IF(S$8="x",Toimenpiteet!$E$29,0)+IF(S$9="x",Toimenpiteet!$E$60,0)+IF(S$10="x",Toimenpiteet!$E$88,0))/(1+$H$15)^DO$59</f>
        <v>-185.86566825113789</v>
      </c>
      <c r="DP84" s="37">
        <f ca="1">IF(T$11="x",Toimenpiteet!$E$115,AO84*CP84/1000+(Satokasvi!$E$28-Satokasvi!$E$7)+IF(T$8="x",Toimenpiteet!$E$29,0)+IF(T$9="x",Toimenpiteet!$E$60,0)+IF(T$10="x",Toimenpiteet!$E$88,0))/(1+$H$15)^DP$59</f>
        <v>101.81373218882236</v>
      </c>
      <c r="DQ84" s="37">
        <f ca="1">IF(U$11="x",Toimenpiteet!$E$115,AP84*CQ84/1000+(Satokasvi!$E$28-Satokasvi!$E$7)+IF(U$8="x",Toimenpiteet!$E$29,0)+IF(U$9="x",Toimenpiteet!$E$60,0)+IF(U$10="x",Toimenpiteet!$E$88,0))/(1+$H$15)^DQ$59</f>
        <v>187.60381896083771</v>
      </c>
      <c r="DR84" s="37">
        <f ca="1">IF(V$11="x",Toimenpiteet!$E$115,AQ84*CR84/1000+(Satokasvi!$E$28-Satokasvi!$E$7)+IF(V$8="x",Toimenpiteet!$E$29,0)+IF(V$9="x",Toimenpiteet!$E$60,0)+IF(V$10="x",Toimenpiteet!$E$88,0))/(1+$H$15)^DR$59</f>
        <v>-170.09341606013018</v>
      </c>
      <c r="DS84" s="37">
        <f ca="1">IF(W$11="x",Toimenpiteet!$E$115,AR84*CS84/1000+(Satokasvi!$E$28-Satokasvi!$E$7)+IF(W$8="x",Toimenpiteet!$E$29,0)+IF(W$9="x",Toimenpiteet!$E$60,0)+IF(W$10="x",Toimenpiteet!$E$88,0))/(1+$H$15)^DS$59</f>
        <v>299.98245327398848</v>
      </c>
      <c r="DT84" s="37">
        <f ca="1">IF(X$11="x",Toimenpiteet!$E$115,AS84*CT84/1000+(Satokasvi!$E$28-Satokasvi!$E$7)+IF(X$8="x",Toimenpiteet!$E$29,0)+IF(X$9="x",Toimenpiteet!$E$60,0)+IF(X$10="x",Toimenpiteet!$E$88,0))/(1+$H$15)^DT$59</f>
        <v>160.55307580640547</v>
      </c>
      <c r="DU84" s="37">
        <f ca="1">IF(Y$11="x",Toimenpiteet!$E$115,AT84*CU84/1000+(Satokasvi!$E$28-Satokasvi!$E$7)+IF(Y$8="x",Toimenpiteet!$E$29,0)+IF(Y$9="x",Toimenpiteet!$E$60,0)+IF(Y$10="x",Toimenpiteet!$E$88,0))/(1+$H$15)^DU$59</f>
        <v>121.90483381365301</v>
      </c>
      <c r="DV84" s="37">
        <f ca="1">IF(Z$11="x",Toimenpiteet!$E$115,AU84*CV84/1000+(Satokasvi!$E$28-Satokasvi!$E$7)+IF(Z$8="x",Toimenpiteet!$E$29,0)+IF(Z$9="x",Toimenpiteet!$E$60,0)+IF(Z$10="x",Toimenpiteet!$E$88,0))/(1+$H$15)^DV$59</f>
        <v>115.56380153881599</v>
      </c>
      <c r="DW84" s="37">
        <f ca="1">IF(AA$11="x",Toimenpiteet!$E$115,AV84*CW84/1000+(Satokasvi!$E$28-Satokasvi!$E$7)+IF(AA$8="x",Toimenpiteet!$E$29,0)+IF(AA$9="x",Toimenpiteet!$E$60,0)+IF(AA$10="x",Toimenpiteet!$E$88,0))/(1+$H$15)^DW$59</f>
        <v>-146.72407485937876</v>
      </c>
      <c r="DX84" s="37">
        <f ca="1">IF(AB$11="x",Toimenpiteet!$E$115,AW84*CX84/1000+(Satokasvi!$E$28-Satokasvi!$E$7)+IF(AB$8="x",Toimenpiteet!$E$29,0)+IF(AB$9="x",Toimenpiteet!$E$60,0)+IF(AB$10="x",Toimenpiteet!$E$88,0))/(1+$H$15)^DX$59</f>
        <v>151.79297421834374</v>
      </c>
      <c r="DY84" s="37">
        <f ca="1">IF(AC$11="x",Toimenpiteet!$E$115,AX84*CY84/1000+(Satokasvi!$E$28-Satokasvi!$E$7)+IF(AC$8="x",Toimenpiteet!$E$29,0)+IF(AC$9="x",Toimenpiteet!$E$60,0)+IF(AC$10="x",Toimenpiteet!$E$88,0))/(1+$H$15)^DY$59</f>
        <v>1.2918302267722752</v>
      </c>
      <c r="DZ84" s="37">
        <f ca="1">IF(AD$11="x",Toimenpiteet!$E$115,AY84*CZ84/1000+(Satokasvi!$E$28-Satokasvi!$E$7)+IF(AD$8="x",Toimenpiteet!$E$29,0)+IF(AD$9="x",Toimenpiteet!$E$60,0)+IF(AD$10="x",Toimenpiteet!$E$88,0))/(1+$H$15)^DZ$59</f>
        <v>159.90106824307139</v>
      </c>
      <c r="EA84" s="37">
        <f ca="1">IF(AE$11="x",Toimenpiteet!$E$115,AZ84*DA84/1000+(Satokasvi!$E$28-Satokasvi!$E$7)+IF(AE$8="x",Toimenpiteet!$E$29,0)+IF(AE$9="x",Toimenpiteet!$E$60,0)+IF(AE$10="x",Toimenpiteet!$E$88,0))/(1+$H$15)^EA$59</f>
        <v>102.1783138391673</v>
      </c>
      <c r="EB84" s="37">
        <f ca="1">IF(AF$11="x",Toimenpiteet!$E$115,BA84*DB84/1000+(Satokasvi!$E$28-Satokasvi!$E$7)+IF(AF$8="x",Toimenpiteet!$E$29,0)+IF(AF$9="x",Toimenpiteet!$E$60,0)+IF(AF$10="x",Toimenpiteet!$E$88,0))/(1+$H$15)^EB$59</f>
        <v>75.641017846068564</v>
      </c>
      <c r="ED84" s="37">
        <f ca="1">IF(H$11="x",Toimenpiteet!$E$115,BD84*CD84/1000+(Satokasvi!$E$28-Satokasvi!$E$7)+IF(H$8="x",Toimenpiteet!$E$29,0)+IF(H$9="x",Toimenpiteet!$E$60,0)+IF(H$10="x",Toimenpiteet!$E$88,0))/(1+$H$15)^ED$59</f>
        <v>484.14509355061341</v>
      </c>
      <c r="EE84" s="37">
        <f ca="1">IF(I$11="x",Toimenpiteet!$E$115,BE84*CE84/1000+(Satokasvi!$E$28-Satokasvi!$E$7)+IF(I$8="x",Toimenpiteet!$E$29,0)+IF(I$9="x",Toimenpiteet!$E$60,0)+IF(I$10="x",Toimenpiteet!$E$88,0))/(1+$H$15)^EE$59</f>
        <v>256.53832060198721</v>
      </c>
      <c r="EF84" s="37">
        <f ca="1">IF(J$11="x",Toimenpiteet!$E$115,BF84*CF84/1000+(Satokasvi!$E$28-Satokasvi!$E$7)+IF(J$8="x",Toimenpiteet!$E$29,0)+IF(J$9="x",Toimenpiteet!$E$60,0)+IF(J$10="x",Toimenpiteet!$E$88,0))/(1+$H$15)^EF$59</f>
        <v>361.91147799941729</v>
      </c>
      <c r="EG84" s="37">
        <f ca="1">IF(K$11="x",Toimenpiteet!$E$115,BG84*CG84/1000+(Satokasvi!$E$28-Satokasvi!$E$7)+IF(K$8="x",Toimenpiteet!$E$29,0)+IF(K$9="x",Toimenpiteet!$E$60,0)+IF(K$10="x",Toimenpiteet!$E$88,0))/(1+$H$15)^EG$59</f>
        <v>305.3170120218636</v>
      </c>
      <c r="EH84" s="37">
        <f ca="1">IF(L$11="x",Toimenpiteet!$E$115,BH84*CH84/1000+(Satokasvi!$E$28-Satokasvi!$E$7)+IF(L$8="x",Toimenpiteet!$E$29,0)+IF(L$9="x",Toimenpiteet!$E$60,0)+IF(L$10="x",Toimenpiteet!$E$88,0))/(1+$H$15)^EH$59</f>
        <v>118.82152744140001</v>
      </c>
      <c r="EI84" s="37">
        <f ca="1">IF(M$11="x",Toimenpiteet!$E$115,BI84*CI84/1000+(Satokasvi!$E$28-Satokasvi!$E$7)+IF(M$8="x",Toimenpiteet!$E$29,0)+IF(M$9="x",Toimenpiteet!$E$60,0)+IF(M$10="x",Toimenpiteet!$E$88,0))/(1+$H$15)^EI$59</f>
        <v>152.08602978259162</v>
      </c>
      <c r="EJ84" s="37">
        <f ca="1">IF(N$11="x",Toimenpiteet!$E$115,BJ84*CJ84/1000+(Satokasvi!$E$28-Satokasvi!$E$7)+IF(N$8="x",Toimenpiteet!$E$29,0)+IF(N$9="x",Toimenpiteet!$E$60,0)+IF(N$10="x",Toimenpiteet!$E$88,0))/(1+$H$15)^EJ$59</f>
        <v>386.99311045639871</v>
      </c>
      <c r="EK84" s="37">
        <f ca="1">IF(O$11="x",Toimenpiteet!$E$115,BK84*CK84/1000+(Satokasvi!$E$28-Satokasvi!$E$7)+IF(O$8="x",Toimenpiteet!$E$29,0)+IF(O$9="x",Toimenpiteet!$E$60,0)+IF(O$10="x",Toimenpiteet!$E$88,0))/(1+$H$15)^EK$59</f>
        <v>176.97016711731519</v>
      </c>
      <c r="EL84" s="37">
        <f ca="1">IF(P$11="x",Toimenpiteet!$E$115,BL84*CL84/1000+(Satokasvi!$E$28-Satokasvi!$E$7)+IF(P$8="x",Toimenpiteet!$E$29,0)+IF(P$9="x",Toimenpiteet!$E$60,0)+IF(P$10="x",Toimenpiteet!$E$88,0))/(1+$H$15)^EL$59</f>
        <v>352.87055432002603</v>
      </c>
      <c r="EM84" s="37">
        <f ca="1">IF(Q$11="x",Toimenpiteet!$E$115,BM84*CM84/1000+(Satokasvi!$E$28-Satokasvi!$E$7)+IF(Q$8="x",Toimenpiteet!$E$29,0)+IF(Q$9="x",Toimenpiteet!$E$60,0)+IF(Q$10="x",Toimenpiteet!$E$88,0))/(1+$H$15)^EM$59</f>
        <v>148.08628822901611</v>
      </c>
      <c r="EN84" s="37">
        <f ca="1">IF(R$11="x",Toimenpiteet!$E$115,BN84*CN84/1000+(Satokasvi!$E$28-Satokasvi!$E$7)+IF(R$8="x",Toimenpiteet!$E$29,0)+IF(R$9="x",Toimenpiteet!$E$60,0)+IF(R$10="x",Toimenpiteet!$E$88,0))/(1+$H$15)^EN$59</f>
        <v>177.86545791371714</v>
      </c>
      <c r="EO84" s="37">
        <f ca="1">IF(S$11="x",Toimenpiteet!$E$115,BO84*CO84/1000+(Satokasvi!$E$28-Satokasvi!$E$7)+IF(S$8="x",Toimenpiteet!$E$29,0)+IF(S$9="x",Toimenpiteet!$E$60,0)+IF(S$10="x",Toimenpiteet!$E$88,0))/(1+$H$15)^EO$59</f>
        <v>56.859070495173547</v>
      </c>
      <c r="EP84" s="37">
        <f ca="1">IF(T$11="x",Toimenpiteet!$E$115,BP84*CP84/1000+(Satokasvi!$E$28-Satokasvi!$E$7)+IF(T$8="x",Toimenpiteet!$E$29,0)+IF(T$9="x",Toimenpiteet!$E$60,0)+IF(T$10="x",Toimenpiteet!$E$88,0))/(1+$H$15)^EP$59</f>
        <v>158.26689964622531</v>
      </c>
      <c r="EQ84" s="37">
        <f ca="1">IF(U$11="x",Toimenpiteet!$E$115,BQ84*CQ84/1000+(Satokasvi!$E$28-Satokasvi!$E$7)+IF(U$8="x",Toimenpiteet!$E$29,0)+IF(U$9="x",Toimenpiteet!$E$60,0)+IF(U$10="x",Toimenpiteet!$E$88,0))/(1+$H$15)^EQ$59</f>
        <v>260.16382646139215</v>
      </c>
      <c r="ER84" s="37">
        <f ca="1">IF(V$11="x",Toimenpiteet!$E$115,BR84*CR84/1000+(Satokasvi!$E$28-Satokasvi!$E$7)+IF(V$8="x",Toimenpiteet!$E$29,0)+IF(V$9="x",Toimenpiteet!$E$60,0)+IF(V$10="x",Toimenpiteet!$E$88,0))/(1+$H$15)^ER$59</f>
        <v>-170.09341606013018</v>
      </c>
      <c r="ES84" s="37">
        <f ca="1">IF(W$11="x",Toimenpiteet!$E$115,BS84*CS84/1000+(Satokasvi!$E$28-Satokasvi!$E$7)+IF(W$8="x",Toimenpiteet!$E$29,0)+IF(W$9="x",Toimenpiteet!$E$60,0)+IF(W$10="x",Toimenpiteet!$E$88,0))/(1+$H$15)^ES$59</f>
        <v>393.00679170745224</v>
      </c>
      <c r="ET84" s="37">
        <f ca="1">IF(X$11="x",Toimenpiteet!$E$115,BT84*CT84/1000+(Satokasvi!$E$28-Satokasvi!$E$7)+IF(X$8="x",Toimenpiteet!$E$29,0)+IF(X$9="x",Toimenpiteet!$E$60,0)+IF(X$10="x",Toimenpiteet!$E$88,0))/(1+$H$15)^ET$59</f>
        <v>224.72956259745948</v>
      </c>
      <c r="EU84" s="37">
        <f ca="1">IF(Y$11="x",Toimenpiteet!$E$115,BU84*CU84/1000+(Satokasvi!$E$28-Satokasvi!$E$7)+IF(Y$8="x",Toimenpiteet!$E$29,0)+IF(Y$9="x",Toimenpiteet!$E$60,0)+IF(Y$10="x",Toimenpiteet!$E$88,0))/(1+$H$15)^EU$59</f>
        <v>177.41771478004657</v>
      </c>
      <c r="EV84" s="37">
        <f ca="1">IF(Z$11="x",Toimenpiteet!$E$115,BV84*CV84/1000+(Satokasvi!$E$28-Satokasvi!$E$7)+IF(Z$8="x",Toimenpiteet!$E$29,0)+IF(Z$9="x",Toimenpiteet!$E$60,0)+IF(Z$10="x",Toimenpiteet!$E$88,0))/(1+$H$15)^EV$59</f>
        <v>168.90172126761121</v>
      </c>
      <c r="EW84" s="37">
        <f ca="1">IF(AA$11="x",Toimenpiteet!$E$115,BW84*CW84/1000+(Satokasvi!$E$28-Satokasvi!$E$7)+IF(AA$8="x",Toimenpiteet!$E$29,0)+IF(AA$9="x",Toimenpiteet!$E$60,0)+IF(AA$10="x",Toimenpiteet!$E$88,0))/(1+$H$15)^EW$59</f>
        <v>188.82176243444266</v>
      </c>
      <c r="EX84" s="37">
        <f ca="1">IF(AB$11="x",Toimenpiteet!$E$115,BX84*CX84/1000+(Satokasvi!$E$28-Satokasvi!$E$7)+IF(AB$8="x",Toimenpiteet!$E$29,0)+IF(AB$9="x",Toimenpiteet!$E$60,0)+IF(AB$10="x",Toimenpiteet!$E$88,0))/(1+$H$15)^EX$59</f>
        <v>210.64168068519282</v>
      </c>
      <c r="EY84" s="37">
        <f ca="1">IF(AC$11="x",Toimenpiteet!$E$115,BY84*CY84/1000+(Satokasvi!$E$28-Satokasvi!$E$7)+IF(AC$8="x",Toimenpiteet!$E$29,0)+IF(AC$9="x",Toimenpiteet!$E$60,0)+IF(AC$10="x",Toimenpiteet!$E$88,0))/(1+$H$15)^EY$59</f>
        <v>29.210498818903776</v>
      </c>
      <c r="EZ84" s="37">
        <f ca="1">IF(AD$11="x",Toimenpiteet!$E$115,BZ84*CZ84/1000+(Satokasvi!$E$28-Satokasvi!$E$7)+IF(AD$8="x",Toimenpiteet!$E$29,0)+IF(AD$9="x",Toimenpiteet!$E$60,0)+IF(AD$10="x",Toimenpiteet!$E$88,0))/(1+$H$15)^EZ$59</f>
        <v>218.73594455845958</v>
      </c>
      <c r="FA84" s="37">
        <f ca="1">IF(AE$11="x",Toimenpiteet!$E$115,CA84*DA84/1000+(Satokasvi!$E$28-Satokasvi!$E$7)+IF(AE$8="x",Toimenpiteet!$E$29,0)+IF(AE$9="x",Toimenpiteet!$E$60,0)+IF(AE$10="x",Toimenpiteet!$E$88,0))/(1+$H$15)^FA$59</f>
        <v>148.68646463299478</v>
      </c>
      <c r="FB84" s="37">
        <f ca="1">IF(AF$11="x",Toimenpiteet!$E$115,CB84*DB84/1000+(Satokasvi!$E$28-Satokasvi!$E$7)+IF(AF$8="x",Toimenpiteet!$E$29,0)+IF(AF$9="x",Toimenpiteet!$E$60,0)+IF(AF$10="x",Toimenpiteet!$E$88,0))/(1+$H$15)^FB$59</f>
        <v>116.08231658615024</v>
      </c>
      <c r="FD84" s="37">
        <f t="shared" ca="1" si="15"/>
        <v>360.5739857258348</v>
      </c>
      <c r="FE84" s="37">
        <f t="shared" ca="1" si="18"/>
        <v>532.72460024074985</v>
      </c>
      <c r="FF84" s="37">
        <f t="shared" ca="1" si="18"/>
        <v>290.21206051216257</v>
      </c>
      <c r="FG84" s="37">
        <f t="shared" ca="1" si="18"/>
        <v>505.40139258077261</v>
      </c>
      <c r="FH84" s="37">
        <f t="shared" ca="1" si="19"/>
        <v>276.8100647189691</v>
      </c>
      <c r="FI84" s="37">
        <f t="shared" ca="1" si="19"/>
        <v>54.876736697800681</v>
      </c>
      <c r="FJ84" s="37">
        <f t="shared" ca="1" si="19"/>
        <v>341.45945366046828</v>
      </c>
      <c r="FK84" s="37">
        <f t="shared" ca="1" si="19"/>
        <v>454.06901840936541</v>
      </c>
      <c r="FL84" s="37">
        <f t="shared" ca="1" si="19"/>
        <v>714.27774133087689</v>
      </c>
      <c r="FM84" s="37">
        <f t="shared" ca="1" si="19"/>
        <v>804.81883361378493</v>
      </c>
      <c r="FN84" s="37">
        <f t="shared" ca="1" si="19"/>
        <v>613.37719531511289</v>
      </c>
      <c r="FO84" s="37">
        <f t="shared" ca="1" si="19"/>
        <v>427.511527063975</v>
      </c>
      <c r="FP84" s="37">
        <f t="shared" ca="1" si="19"/>
        <v>529.32525925279731</v>
      </c>
      <c r="FQ84" s="37">
        <f t="shared" ca="1" si="19"/>
        <v>716.92907821363497</v>
      </c>
      <c r="FR84" s="37">
        <f t="shared" ca="1" si="19"/>
        <v>546.83566215350481</v>
      </c>
      <c r="FS84" s="37">
        <f t="shared" ca="1" si="19"/>
        <v>846.81811542749324</v>
      </c>
      <c r="FT84" s="37">
        <f t="shared" ca="1" si="19"/>
        <v>1007.3711912338987</v>
      </c>
      <c r="FU84" s="37">
        <f t="shared" ca="1" si="19"/>
        <v>1129.2760250475517</v>
      </c>
      <c r="FV84" s="37">
        <f t="shared" ca="1" si="19"/>
        <v>1244.8398265863677</v>
      </c>
      <c r="FW84" s="37">
        <f t="shared" ca="1" si="19"/>
        <v>1098.1157517269889</v>
      </c>
      <c r="FX84" s="37">
        <f t="shared" ca="1" si="20"/>
        <v>1249.9087259453327</v>
      </c>
      <c r="FY84" s="37">
        <f t="shared" ca="1" si="20"/>
        <v>1251.2005561721048</v>
      </c>
      <c r="FZ84" s="37">
        <f t="shared" ca="1" si="20"/>
        <v>1411.1016244151763</v>
      </c>
      <c r="GA84" s="37">
        <f t="shared" ca="1" si="20"/>
        <v>1513.2799382543435</v>
      </c>
      <c r="GB84" s="37">
        <f t="shared" ca="1" si="20"/>
        <v>1588.920956100412</v>
      </c>
      <c r="GC84" s="37"/>
      <c r="GD84" s="37">
        <f t="shared" ca="1" si="16"/>
        <v>484.14509355061341</v>
      </c>
      <c r="GE84" s="37">
        <f t="shared" ca="1" si="17"/>
        <v>740.68341415260056</v>
      </c>
      <c r="GF84" s="37">
        <f t="shared" ca="1" si="17"/>
        <v>1102.5948921520178</v>
      </c>
      <c r="GG84" s="37">
        <f t="shared" ca="1" si="17"/>
        <v>1407.9119041738813</v>
      </c>
      <c r="GH84" s="37">
        <f t="shared" ca="1" si="17"/>
        <v>1526.7334316152815</v>
      </c>
      <c r="GI84" s="37">
        <f t="shared" ca="1" si="17"/>
        <v>1678.8194613978731</v>
      </c>
      <c r="GJ84" s="37">
        <f t="shared" ca="1" si="17"/>
        <v>2065.8125718542719</v>
      </c>
      <c r="GK84" s="37">
        <f t="shared" ca="1" si="17"/>
        <v>2242.7827389715872</v>
      </c>
      <c r="GL84" s="37">
        <f t="shared" ca="1" si="17"/>
        <v>2595.6532932916134</v>
      </c>
      <c r="GM84" s="37">
        <f t="shared" ca="1" si="17"/>
        <v>2743.7395815206296</v>
      </c>
      <c r="GN84" s="37">
        <f t="shared" ca="1" si="17"/>
        <v>2921.6050394343465</v>
      </c>
      <c r="GO84" s="37">
        <f t="shared" ca="1" si="17"/>
        <v>2978.46410992952</v>
      </c>
      <c r="GP84" s="37">
        <f t="shared" ca="1" si="17"/>
        <v>3136.7310095757452</v>
      </c>
      <c r="GQ84" s="37">
        <f t="shared" ca="1" si="17"/>
        <v>3396.8948360371373</v>
      </c>
      <c r="GR84" s="37">
        <f t="shared" ca="1" si="17"/>
        <v>3226.8014199770073</v>
      </c>
      <c r="GS84" s="37">
        <f t="shared" ca="1" si="17"/>
        <v>3619.8082116844594</v>
      </c>
      <c r="GT84" s="37">
        <f t="shared" ca="1" si="17"/>
        <v>3844.5377742819187</v>
      </c>
      <c r="GU84" s="37">
        <f t="shared" ca="1" si="22"/>
        <v>4021.9554890619652</v>
      </c>
      <c r="GV84" s="37">
        <f t="shared" ca="1" si="12"/>
        <v>4190.8572103295764</v>
      </c>
      <c r="GW84" s="37">
        <f t="shared" ca="1" si="12"/>
        <v>4379.6789727640189</v>
      </c>
      <c r="GX84" s="37">
        <f t="shared" ca="1" si="12"/>
        <v>4590.3206534492119</v>
      </c>
      <c r="GY84" s="37">
        <f t="shared" ca="1" si="12"/>
        <v>4619.5311522681159</v>
      </c>
      <c r="GZ84" s="37">
        <f t="shared" ca="1" si="12"/>
        <v>4838.2670968265757</v>
      </c>
      <c r="HA84" s="37">
        <f t="shared" ca="1" si="12"/>
        <v>4986.9535614595707</v>
      </c>
      <c r="HB84" s="37">
        <f t="shared" ca="1" si="12"/>
        <v>5103.0358780457209</v>
      </c>
      <c r="HC84" s="37"/>
      <c r="HD84" s="37">
        <f t="shared" si="13"/>
        <v>1500.1</v>
      </c>
      <c r="HE84" s="37">
        <f ca="1">SUM($GD84:GD84)-$HD84-SUM($FD84:FD84)</f>
        <v>-1376.5288921752212</v>
      </c>
      <c r="HF84" s="37">
        <f ca="1">SUM($GD84:GE84)-$HD84-SUM($FD84:FE84)</f>
        <v>-1168.5700782633705</v>
      </c>
      <c r="HG84" s="37">
        <f ca="1">SUM($GD84:GF84)-$HD84-SUM($FD84:FF84)</f>
        <v>-356.18724662351542</v>
      </c>
      <c r="HH84" s="37">
        <f ca="1">SUM($GD84:GG84)-$HD84-SUM($FD84:FG84)</f>
        <v>546.32326496959331</v>
      </c>
      <c r="HI84" s="37">
        <f ca="1">SUM($GD84:GH84)-$HD84-SUM($FD84:FH84)</f>
        <v>1796.2466318659053</v>
      </c>
      <c r="HJ84" s="37">
        <f ca="1">SUM($GD84:GI84)-$HD84-SUM($FD84:FI84)</f>
        <v>3420.1893565659784</v>
      </c>
      <c r="HK84" s="37">
        <f ca="1">SUM($GD84:GJ84)-$HD84-SUM($FD84:FJ84)</f>
        <v>5144.5424747597808</v>
      </c>
      <c r="HL84" s="37">
        <f ca="1">SUM($GD84:GK84)-$HD84-SUM($FD84:FK84)</f>
        <v>6933.2561953220029</v>
      </c>
      <c r="HM84" s="37">
        <f ca="1">SUM($GD84:GL84)-$HD84-SUM($FD84:FL84)</f>
        <v>8814.6317472827395</v>
      </c>
      <c r="HN84" s="37">
        <f ca="1">SUM($GD84:GM84)-$HD84-SUM($FD84:FM84)</f>
        <v>10753.552495189584</v>
      </c>
      <c r="HO84" s="37">
        <f ca="1">SUM($GD84:GN84)-$HD84-SUM($FD84:FN84)</f>
        <v>13061.780339308822</v>
      </c>
      <c r="HP84" s="37">
        <f ca="1">SUM($GD84:GO84)-$HD84-SUM($FD84:FO84)</f>
        <v>15612.732922174364</v>
      </c>
      <c r="HQ84" s="37">
        <f ca="1">SUM($GD84:GP84)-$HD84-SUM($FD84:FP84)</f>
        <v>18220.138672497313</v>
      </c>
      <c r="HR84" s="37">
        <f ca="1">SUM($GD84:GQ84)-$HD84-SUM($FD84:FQ84)</f>
        <v>20900.104430320815</v>
      </c>
      <c r="HS84" s="37">
        <f ca="1">SUM($GD84:GR84)-$HD84-SUM($FD84:FR84)</f>
        <v>23580.070188144316</v>
      </c>
      <c r="HT84" s="37">
        <f ca="1">SUM($GD84:GS84)-$HD84-SUM($FD84:FS84)</f>
        <v>26353.060284401283</v>
      </c>
      <c r="HU84" s="37">
        <f ca="1">SUM($GD84:GT84)-$HD84-SUM($FD84:FT84)</f>
        <v>29190.226867449303</v>
      </c>
      <c r="HV84" s="37">
        <f ca="1">SUM($GD84:GU84)-$HD84-SUM($FD84:FU84)</f>
        <v>32082.906331463713</v>
      </c>
      <c r="HW84" s="37">
        <f ca="1">SUM($GD84:GV84)-$HD84-SUM($FD84:FV84)</f>
        <v>35028.923715206918</v>
      </c>
      <c r="HX84" s="37">
        <f ca="1">SUM($GD84:GW84)-$HD84-SUM($FD84:FW84)</f>
        <v>38310.486936243949</v>
      </c>
      <c r="HY84" s="37">
        <f ca="1">SUM($GD84:GX84)-$HD84-SUM($FD84:FX84)</f>
        <v>41650.898863747832</v>
      </c>
      <c r="HZ84" s="37">
        <f ca="1">SUM($GD84:GY84)-$HD84-SUM($FD84:FY84)</f>
        <v>45019.229459843846</v>
      </c>
      <c r="IA84" s="37">
        <f ca="1">SUM($GD84:GZ84)-$HD84-SUM($FD84:FZ84)</f>
        <v>48446.394932255236</v>
      </c>
      <c r="IB84" s="37">
        <f ca="1">SUM($GD84:HA84)-$HD84-SUM($FD84:GA84)</f>
        <v>51920.068555460457</v>
      </c>
      <c r="IC84" s="37">
        <f ca="1">SUM($GD84:HB84)-$HD84-SUM($FD84:GB84)</f>
        <v>55434.183477405764</v>
      </c>
    </row>
    <row r="85" spans="2:237" x14ac:dyDescent="0.35">
      <c r="B85" s="37">
        <f t="shared" ca="1" si="14"/>
        <v>0.90800727700160977</v>
      </c>
      <c r="C85" s="37">
        <f t="shared" ca="1" si="14"/>
        <v>0.53338717392068635</v>
      </c>
      <c r="D85" s="37">
        <f t="shared" ca="1" si="14"/>
        <v>0.63529115319629292</v>
      </c>
      <c r="E85" s="37">
        <f t="shared" ca="1" si="14"/>
        <v>0.49059927800091141</v>
      </c>
      <c r="F85" s="37">
        <f t="shared" ca="1" si="14"/>
        <v>0.63141719309938604</v>
      </c>
      <c r="G85" s="37">
        <f t="shared" ca="1" si="14"/>
        <v>0.6467741252664464</v>
      </c>
      <c r="H85" s="37">
        <f t="shared" ca="1" si="14"/>
        <v>0.4432990893052956</v>
      </c>
      <c r="I85" s="37">
        <f t="shared" ca="1" si="14"/>
        <v>0.46270628268613911</v>
      </c>
      <c r="J85" s="37">
        <f t="shared" ca="1" si="14"/>
        <v>0.21181873158262243</v>
      </c>
      <c r="K85" s="37">
        <f t="shared" ca="1" si="14"/>
        <v>0.61336764931971322</v>
      </c>
      <c r="L85" s="37">
        <f t="shared" ca="1" si="14"/>
        <v>0.13440544290310685</v>
      </c>
      <c r="M85" s="37">
        <f t="shared" ca="1" si="14"/>
        <v>0.87694655624816942</v>
      </c>
      <c r="N85" s="37">
        <f t="shared" ca="1" si="14"/>
        <v>0.36465388979973956</v>
      </c>
      <c r="O85" s="37">
        <f t="shared" ca="1" si="14"/>
        <v>0.52171812371988824</v>
      </c>
      <c r="P85" s="37">
        <f t="shared" ca="1" si="14"/>
        <v>0.44190478624675822</v>
      </c>
      <c r="Q85" s="37">
        <f t="shared" ca="1" si="14"/>
        <v>0.66288072507373408</v>
      </c>
      <c r="R85" s="37">
        <f t="shared" ca="1" si="21"/>
        <v>0.419322801511684</v>
      </c>
      <c r="S85" s="37">
        <f t="shared" ca="1" si="21"/>
        <v>0.98219514108512651</v>
      </c>
      <c r="T85" s="37">
        <f t="shared" ca="1" si="21"/>
        <v>9.3192597826573076E-2</v>
      </c>
      <c r="U85" s="37">
        <f t="shared" ca="1" si="21"/>
        <v>0.43258320480351664</v>
      </c>
      <c r="V85" s="37">
        <f t="shared" ca="1" si="21"/>
        <v>0.6094511134088344</v>
      </c>
      <c r="W85" s="37">
        <f t="shared" ca="1" si="21"/>
        <v>0.90099038430538492</v>
      </c>
      <c r="X85" s="37">
        <f t="shared" ca="1" si="21"/>
        <v>0.35780228529304114</v>
      </c>
      <c r="Y85" s="37">
        <f t="shared" ca="1" si="21"/>
        <v>0.42922165584281458</v>
      </c>
      <c r="Z85" s="37">
        <f t="shared" ca="1" si="21"/>
        <v>0.86939589155591457</v>
      </c>
      <c r="AC85" s="35">
        <f ca="1">IF(H$11="x",0,_xlfn.NORM.INV(B85,Satokasvi!$H$8,Satokasvi!$I$8)*IF(H$8="x",1+Toimenpiteet!$C$7,1)*IF(H$9="x",1+Toimenpiteet!$C$34,1)*(1+H$30)*_xlfn.BINOM.INV(1,(1-(Satokasvi!$H$15*(1+H$43))),B85))</f>
        <v>2832.1458542965161</v>
      </c>
      <c r="AD85" s="35">
        <f ca="1">IF(I$11="x",0,_xlfn.NORM.INV(C85,Satokasvi!$H$8,Satokasvi!$I$8)*IF(I$8="x",1+Toimenpiteet!$C$7,1)*IF(I$9="x",1+Toimenpiteet!$C$34,1)*(1+I$30)*_xlfn.BINOM.INV(1,(1-(Satokasvi!$H$15*(1+I$43))),C85))</f>
        <v>2520.9467915083478</v>
      </c>
      <c r="AE85" s="35">
        <f ca="1">IF(J$11="x",0,_xlfn.NORM.INV(D85,Satokasvi!$H$8,Satokasvi!$I$8)*IF(J$8="x",1+Toimenpiteet!$C$7,1)*IF(J$9="x",1+Toimenpiteet!$C$34,1)*(1+J$30)*_xlfn.BINOM.INV(1,(1-(Satokasvi!$H$15*(1+J$43))),D85))</f>
        <v>2586.4750582258894</v>
      </c>
      <c r="AF85" s="35">
        <f ca="1">IF(K$11="x",0,_xlfn.NORM.INV(E85,Satokasvi!$H$8,Satokasvi!$I$8)*IF(K$8="x",1+Toimenpiteet!$C$7,1)*IF(K$9="x",1+Toimenpiteet!$C$34,1)*(1+K$30)*_xlfn.BINOM.INV(1,(1-(Satokasvi!$H$15*(1+K$43))),E85))</f>
        <v>2494.1084258199508</v>
      </c>
      <c r="AG85" s="35">
        <f ca="1">IF(L$11="x",0,_xlfn.NORM.INV(F85,Satokasvi!$H$8,Satokasvi!$I$8)*IF(L$8="x",1+Toimenpiteet!$C$7,1)*IF(L$9="x",1+Toimenpiteet!$C$34,1)*(1+L$30)*_xlfn.BINOM.INV(1,(1-(Satokasvi!$H$15*(1+L$43))),F85))</f>
        <v>2583.90229059374</v>
      </c>
      <c r="AH85" s="35">
        <f ca="1">IF(M$11="x",0,_xlfn.NORM.INV(G85,Satokasvi!$H$8,Satokasvi!$I$8)*IF(M$8="x",1+Toimenpiteet!$C$7,1)*IF(M$9="x",1+Toimenpiteet!$C$34,1)*(1+M$30)*_xlfn.BINOM.INV(1,(1-(Satokasvi!$H$15*(1+M$43))),G85))</f>
        <v>2594.1564372883922</v>
      </c>
      <c r="AI85" s="35">
        <f ca="1">IF(N$11="x",0,_xlfn.NORM.INV(H85,Satokasvi!$H$8,Satokasvi!$I$8)*IF(N$8="x",1+Toimenpiteet!$C$7,1)*IF(N$9="x",1+Toimenpiteet!$C$34,1)*(1+N$30)*_xlfn.BINOM.INV(1,(1-(Satokasvi!$H$15*(1+N$43))),H85))</f>
        <v>2464.3474934339861</v>
      </c>
      <c r="AJ85" s="35">
        <f ca="1">IF(O$11="x",0,_xlfn.NORM.INV(I85,Satokasvi!$H$8,Satokasvi!$I$8)*IF(O$8="x",1+Toimenpiteet!$C$7,1)*IF(O$9="x",1+Toimenpiteet!$C$34,1)*(1+O$30)*_xlfn.BINOM.INV(1,(1-(Satokasvi!$H$15*(1+O$43))),I85))</f>
        <v>2476.5954858043956</v>
      </c>
      <c r="AK85" s="35">
        <f ca="1">IF(P$11="x",0,_xlfn.NORM.INV(J85,Satokasvi!$H$8,Satokasvi!$I$8)*IF(P$8="x",1+Toimenpiteet!$C$7,1)*IF(P$9="x",1+Toimenpiteet!$C$34,1)*(1+P$30)*_xlfn.BINOM.INV(1,(1-(Satokasvi!$H$15*(1+P$43))),J85))</f>
        <v>0</v>
      </c>
      <c r="AL85" s="35">
        <f ca="1">IF(Q$11="x",0,_xlfn.NORM.INV(K85,Satokasvi!$H$8,Satokasvi!$I$8)*IF(Q$8="x",1+Toimenpiteet!$C$7,1)*IF(Q$9="x",1+Toimenpiteet!$C$34,1)*(1+Q$30)*_xlfn.BINOM.INV(1,(1-(Satokasvi!$H$15*(1+Q$43))),K85))</f>
        <v>2572.0267934787603</v>
      </c>
      <c r="AM85" s="35">
        <f ca="1">IF(R$11="x",0,_xlfn.NORM.INV(L85,Satokasvi!$H$8,Satokasvi!$I$8)*IF(R$8="x",1+Toimenpiteet!$C$7,1)*IF(R$9="x",1+Toimenpiteet!$C$34,1)*(1+R$30)*_xlfn.BINOM.INV(1,(1-(Satokasvi!$H$15*(1+R$43))),L85))</f>
        <v>0</v>
      </c>
      <c r="AN85" s="35">
        <f ca="1">IF(S$11="x",0,_xlfn.NORM.INV(M85,Satokasvi!$H$8,Satokasvi!$I$8)*IF(S$8="x",1+Toimenpiteet!$C$7,1)*IF(S$9="x",1+Toimenpiteet!$C$34,1)*(1+S$30)*_xlfn.BINOM.INV(1,(1-(Satokasvi!$H$15*(1+S$43))),M85))</f>
        <v>2789.9643389252151</v>
      </c>
      <c r="AO85" s="35">
        <f ca="1">IF(T$11="x",0,_xlfn.NORM.INV(N85,Satokasvi!$H$8,Satokasvi!$I$8)*IF(T$8="x",1+Toimenpiteet!$C$7,1)*IF(T$9="x",1+Toimenpiteet!$C$34,1)*(1+T$30)*_xlfn.BINOM.INV(1,(1-(Satokasvi!$H$15*(1+T$43))),N85))</f>
        <v>2413.4883785076045</v>
      </c>
      <c r="AP85" s="35">
        <f ca="1">IF(U$11="x",0,_xlfn.NORM.INV(O85,Satokasvi!$H$8,Satokasvi!$I$8)*IF(U$8="x",1+Toimenpiteet!$C$7,1)*IF(U$9="x",1+Toimenpiteet!$C$34,1)*(1+U$30)*_xlfn.BINOM.INV(1,(1-(Satokasvi!$H$15*(1+U$43))),O85))</f>
        <v>2513.6165451462807</v>
      </c>
      <c r="AQ85" s="35">
        <f ca="1">IF(V$11="x",0,_xlfn.NORM.INV(P85,Satokasvi!$H$8,Satokasvi!$I$8)*IF(V$8="x",1+Toimenpiteet!$C$7,1)*IF(V$9="x",1+Toimenpiteet!$C$34,1)*(1+V$30)*_xlfn.BINOM.INV(1,(1-(Satokasvi!$H$15*(1+V$43))),P85))</f>
        <v>2463.4645891098162</v>
      </c>
      <c r="AR85" s="35">
        <f ca="1">IF(W$11="x",0,_xlfn.NORM.INV(Q85,Satokasvi!$H$8,Satokasvi!$I$8)*IF(W$8="x",1+Toimenpiteet!$C$7,1)*IF(W$9="x",1+Toimenpiteet!$C$34,1)*(1+W$30)*_xlfn.BINOM.INV(1,(1-(Satokasvi!$H$15*(1+W$43))),Q85))</f>
        <v>2605.0845013031362</v>
      </c>
      <c r="AS85" s="35">
        <f ca="1">IF(X$11="x",0,_xlfn.NORM.INV(R85,Satokasvi!$H$8,Satokasvi!$I$8)*IF(X$8="x",1+Toimenpiteet!$C$7,1)*IF(X$9="x",1+Toimenpiteet!$C$34,1)*(1+X$30)*_xlfn.BINOM.INV(1,(1-(Satokasvi!$H$15*(1+X$43))),R85))</f>
        <v>2449.0934453879436</v>
      </c>
      <c r="AT85" s="35">
        <f ca="1">IF(Y$11="x",0,_xlfn.NORM.INV(S85,Satokasvi!$H$8,Satokasvi!$I$8)*IF(Y$8="x",1+Toimenpiteet!$C$7,1)*IF(Y$9="x",1+Toimenpiteet!$C$34,1)*(1+Y$30)*_xlfn.BINOM.INV(1,(1-(Satokasvi!$H$15*(1+Y$43))),S85))</f>
        <v>3025.3390270610021</v>
      </c>
      <c r="AU85" s="35">
        <f ca="1">IF(Z$11="x",0,_xlfn.NORM.INV(T85,Satokasvi!$H$8,Satokasvi!$I$8)*IF(Z$8="x",1+Toimenpiteet!$C$7,1)*IF(Z$9="x",1+Toimenpiteet!$C$34,1)*(1+Z$30)*_xlfn.BINOM.INV(1,(1-(Satokasvi!$H$15*(1+Z$43))),T85))</f>
        <v>0</v>
      </c>
      <c r="AV85" s="35">
        <f ca="1">IF(AA$11="x",0,_xlfn.NORM.INV(U85,Satokasvi!$H$8,Satokasvi!$I$8)*IF(AA$8="x",1+Toimenpiteet!$C$7,1)*IF(AA$9="x",1+Toimenpiteet!$C$34,1)*(1+AA$30)*_xlfn.BINOM.INV(1,(1-(Satokasvi!$H$15*(1+AA$43))),U85))</f>
        <v>2457.5496766156011</v>
      </c>
      <c r="AW85" s="35">
        <f ca="1">IF(AB$11="x",0,_xlfn.NORM.INV(V85,Satokasvi!$H$8,Satokasvi!$I$8)*IF(AB$8="x",1+Toimenpiteet!$C$7,1)*IF(AB$9="x",1+Toimenpiteet!$C$34,1)*(1+AB$30)*_xlfn.BINOM.INV(1,(1-(Satokasvi!$H$15*(1+AB$43))),V85))</f>
        <v>2569.4721832438904</v>
      </c>
      <c r="AX85" s="35">
        <f ca="1">IF(AC$11="x",0,_xlfn.NORM.INV(W85,Satokasvi!$H$8,Satokasvi!$I$8)*IF(AC$8="x",1+Toimenpiteet!$C$7,1)*IF(AC$9="x",1+Toimenpiteet!$C$34,1)*(1+AC$30)*_xlfn.BINOM.INV(1,(1-(Satokasvi!$H$15*(1+AC$43))),W85))</f>
        <v>2821.8038425787781</v>
      </c>
      <c r="AY85" s="35">
        <f ca="1">IF(AD$11="x",0,_xlfn.NORM.INV(X85,Satokasvi!$H$8,Satokasvi!$I$8)*IF(AD$8="x",1+Toimenpiteet!$C$7,1)*IF(AD$9="x",1+Toimenpiteet!$C$34,1)*(1+AD$30)*_xlfn.BINOM.INV(1,(1-(Satokasvi!$H$15*(1+AD$43))),X85))</f>
        <v>2408.9151462542145</v>
      </c>
      <c r="AZ85" s="35">
        <f ca="1">IF(AE$11="x",0,_xlfn.NORM.INV(Y85,Satokasvi!$H$8,Satokasvi!$I$8)*IF(AE$8="x",1+Toimenpiteet!$C$7,1)*IF(AE$9="x",1+Toimenpiteet!$C$34,1)*(1+AE$30)*_xlfn.BINOM.INV(1,(1-(Satokasvi!$H$15*(1+AE$43))),Y85))</f>
        <v>2455.4109712114232</v>
      </c>
      <c r="BA85" s="35">
        <f ca="1">IF(AF$11="x",0,_xlfn.NORM.INV(Z85,Satokasvi!$H$8,Satokasvi!$I$8)*IF(AF$8="x",1+Toimenpiteet!$C$7,1)*IF(AF$9="x",1+Toimenpiteet!$C$34,1)*(1+AF$30)*_xlfn.BINOM.INV(1,(1-(Satokasvi!$H$15*(1+AF$43))),Z85))</f>
        <v>2780.8850031453271</v>
      </c>
      <c r="BD85" s="35">
        <f ca="1">IF(H$11="x",0,_xlfn.NORM.INV(B85,Satokasvi!$H$8,Satokasvi!$I$8)*IF(COUNTIF($H$12:H$12,"x")&gt;0,(1+$C$6),1)*IF(COUNTIF($H$13:H$13,"x")&gt;0,(1+$C$30),1)*IF(H$8="x",(1+Toimenpiteet!$C$7),1)*IF(H$9="x",(1+Toimenpiteet!$C$34),1)*(1+H$30)*_xlfn.BINOM.INV(1,(1-(Satokasvi!$H$15*(1+H$44))),B85))</f>
        <v>3398.5750251558193</v>
      </c>
      <c r="BE85" s="35">
        <f ca="1">IF(I$11="x",0,_xlfn.NORM.INV(C85,Satokasvi!$H$8,Satokasvi!$I$8)*IF(COUNTIF($H$12:I$12,"x")&gt;0,(1+$C$6),1)*IF(COUNTIF($H$13:I$13,"x")&gt;0,(1+$C$30),1)*IF(I$8="x",(1+Toimenpiteet!$C$7),1)*IF(I$9="x",(1+Toimenpiteet!$C$34),1)*(1+I$30)*_xlfn.BINOM.INV(1,(1-(Satokasvi!$H$15*(1+I$44))),C85))</f>
        <v>3025.1361498100173</v>
      </c>
      <c r="BF85" s="35">
        <f ca="1">IF(J$11="x",0,_xlfn.NORM.INV(D85,Satokasvi!$H$8,Satokasvi!$I$8)*IF(COUNTIF($H$12:J$12,"x")&gt;0,(1+$C$6),1)*IF(COUNTIF($H$13:J$13,"x")&gt;0,(1+$C$30),1)*IF(J$8="x",(1+Toimenpiteet!$C$7),1)*IF(J$9="x",(1+Toimenpiteet!$C$34),1)*(1+J$30)*_xlfn.BINOM.INV(1,(1-(Satokasvi!$H$15*(1+J$44))),D85))</f>
        <v>3103.7700698710673</v>
      </c>
      <c r="BG85" s="35">
        <f ca="1">IF(K$11="x",0,_xlfn.NORM.INV(E85,Satokasvi!$H$8,Satokasvi!$I$8)*IF(COUNTIF($H$12:K$12,"x")&gt;0,(1+$C$6),1)*IF(COUNTIF($H$13:K$13,"x")&gt;0,(1+$C$30),1)*IF(K$8="x",(1+Toimenpiteet!$C$7),1)*IF(K$9="x",(1+Toimenpiteet!$C$34),1)*(1+K$30)*_xlfn.BINOM.INV(1,(1-(Satokasvi!$H$15*(1+K$44))),E85))</f>
        <v>2992.9301109839407</v>
      </c>
      <c r="BH85" s="35">
        <f ca="1">IF(L$11="x",0,_xlfn.NORM.INV(F85,Satokasvi!$H$8,Satokasvi!$I$8)*IF(COUNTIF($H$12:L$12,"x")&gt;0,(1+$C$6),1)*IF(COUNTIF($H$13:L$13,"x")&gt;0,(1+$C$30),1)*IF(L$8="x",(1+Toimenpiteet!$C$7),1)*IF(L$9="x",(1+Toimenpiteet!$C$34),1)*(1+L$30)*_xlfn.BINOM.INV(1,(1-(Satokasvi!$H$15*(1+L$44))),F85))</f>
        <v>3100.6827487124879</v>
      </c>
      <c r="BI85" s="35">
        <f ca="1">IF(M$11="x",0,_xlfn.NORM.INV(G85,Satokasvi!$H$8,Satokasvi!$I$8)*IF(COUNTIF($H$12:M$12,"x")&gt;0,(1+$C$6),1)*IF(COUNTIF($H$13:M$13,"x")&gt;0,(1+$C$30),1)*IF(M$8="x",(1+Toimenpiteet!$C$7),1)*IF(M$9="x",(1+Toimenpiteet!$C$34),1)*(1+M$30)*_xlfn.BINOM.INV(1,(1-(Satokasvi!$H$15*(1+M$44))),G85))</f>
        <v>3112.9877247460704</v>
      </c>
      <c r="BJ85" s="35">
        <f ca="1">IF(N$11="x",0,_xlfn.NORM.INV(H85,Satokasvi!$H$8,Satokasvi!$I$8)*IF(COUNTIF($H$12:N$12,"x")&gt;0,(1+$C$6),1)*IF(COUNTIF($H$13:N$13,"x")&gt;0,(1+$C$30),1)*IF(N$8="x",(1+Toimenpiteet!$C$7),1)*IF(N$9="x",(1+Toimenpiteet!$C$34),1)*(1+N$30)*_xlfn.BINOM.INV(1,(1-(Satokasvi!$H$15*(1+N$44))),H85))</f>
        <v>2957.2169921207833</v>
      </c>
      <c r="BK85" s="35">
        <f ca="1">IF(O$11="x",0,_xlfn.NORM.INV(I85,Satokasvi!$H$8,Satokasvi!$I$8)*IF(COUNTIF($H$12:O$12,"x")&gt;0,(1+$C$6),1)*IF(COUNTIF($H$13:O$13,"x")&gt;0,(1+$C$30),1)*IF(O$8="x",(1+Toimenpiteet!$C$7),1)*IF(O$9="x",(1+Toimenpiteet!$C$34),1)*(1+O$30)*_xlfn.BINOM.INV(1,(1-(Satokasvi!$H$15*(1+O$44))),I85))</f>
        <v>2971.9145829652748</v>
      </c>
      <c r="BL85" s="35">
        <f ca="1">IF(P$11="x",0,_xlfn.NORM.INV(J85,Satokasvi!$H$8,Satokasvi!$I$8)*IF(COUNTIF($H$12:P$12,"x")&gt;0,(1+$C$6),1)*IF(COUNTIF($H$13:P$13,"x")&gt;0,(1+$C$30),1)*IF(P$8="x",(1+Toimenpiteet!$C$7),1)*IF(P$9="x",(1+Toimenpiteet!$C$34),1)*(1+P$30)*_xlfn.BINOM.INV(1,(1-(Satokasvi!$H$15*(1+P$44))),J85))</f>
        <v>2759.9620263099882</v>
      </c>
      <c r="BM85" s="35">
        <f ca="1">IF(Q$11="x",0,_xlfn.NORM.INV(K85,Satokasvi!$H$8,Satokasvi!$I$8)*IF(COUNTIF($H$12:Q$12,"x")&gt;0,(1+$C$6),1)*IF(COUNTIF($H$13:Q$13,"x")&gt;0,(1+$C$30),1)*IF(Q$8="x",(1+Toimenpiteet!$C$7),1)*IF(Q$9="x",(1+Toimenpiteet!$C$34),1)*(1+Q$30)*_xlfn.BINOM.INV(1,(1-(Satokasvi!$H$15*(1+Q$44))),K85))</f>
        <v>3086.4321521745123</v>
      </c>
      <c r="BN85" s="35">
        <f ca="1">IF(R$11="x",0,_xlfn.NORM.INV(L85,Satokasvi!$H$8,Satokasvi!$I$8)*IF(COUNTIF($H$12:R$12,"x")&gt;0,(1+$C$6),1)*IF(COUNTIF($H$13:R$13,"x")&gt;0,(1+$C$30),1)*IF(R$8="x",(1+Toimenpiteet!$C$7),1)*IF(R$9="x",(1+Toimenpiteet!$C$34),1)*(1+R$30)*_xlfn.BINOM.INV(1,(1-(Satokasvi!$H$15*(1+R$44))),L85))</f>
        <v>2668.2584690976687</v>
      </c>
      <c r="BO85" s="35">
        <f ca="1">IF(S$11="x",0,_xlfn.NORM.INV(M85,Satokasvi!$H$8,Satokasvi!$I$8)*IF(COUNTIF($H$12:S$12,"x")&gt;0,(1+$C$6),1)*IF(COUNTIF($H$13:S$13,"x")&gt;0,(1+$C$30),1)*IF(S$8="x",(1+Toimenpiteet!$C$7),1)*IF(S$9="x",(1+Toimenpiteet!$C$34),1)*(1+S$30)*_xlfn.BINOM.INV(1,(1-(Satokasvi!$H$15*(1+S$44))),M85))</f>
        <v>3347.9572067102581</v>
      </c>
      <c r="BP85" s="35">
        <f ca="1">IF(T$11="x",0,_xlfn.NORM.INV(N85,Satokasvi!$H$8,Satokasvi!$I$8)*IF(COUNTIF($H$12:T$12,"x")&gt;0,(1+$C$6),1)*IF(COUNTIF($H$13:T$13,"x")&gt;0,(1+$C$30),1)*IF(T$8="x",(1+Toimenpiteet!$C$7),1)*IF(T$9="x",(1+Toimenpiteet!$C$34),1)*(1+T$30)*_xlfn.BINOM.INV(1,(1-(Satokasvi!$H$15*(1+T$44))),N85))</f>
        <v>2896.1860542091254</v>
      </c>
      <c r="BQ85" s="35">
        <f ca="1">IF(U$11="x",0,_xlfn.NORM.INV(O85,Satokasvi!$H$8,Satokasvi!$I$8)*IF(COUNTIF($H$12:U$12,"x")&gt;0,(1+$C$6),1)*IF(COUNTIF($H$13:U$13,"x")&gt;0,(1+$C$30),1)*IF(U$8="x",(1+Toimenpiteet!$C$7),1)*IF(U$9="x",(1+Toimenpiteet!$C$34),1)*(1+U$30)*_xlfn.BINOM.INV(1,(1-(Satokasvi!$H$15*(1+U$44))),O85))</f>
        <v>3016.3398541755369</v>
      </c>
      <c r="BR85" s="35">
        <f ca="1">IF(V$11="x",0,_xlfn.NORM.INV(P85,Satokasvi!$H$8,Satokasvi!$I$8)*IF(COUNTIF($H$12:V$12,"x")&gt;0,(1+$C$6),1)*IF(COUNTIF($H$13:V$13,"x")&gt;0,(1+$C$30),1)*IF(V$8="x",(1+Toimenpiteet!$C$7),1)*IF(V$9="x",(1+Toimenpiteet!$C$34),1)*(1+V$30)*_xlfn.BINOM.INV(1,(1-(Satokasvi!$H$15*(1+V$44))),P85))</f>
        <v>2956.1575069317792</v>
      </c>
      <c r="BS85" s="35">
        <f ca="1">IF(W$11="x",0,_xlfn.NORM.INV(Q85,Satokasvi!$H$8,Satokasvi!$I$8)*IF(COUNTIF($H$12:W$12,"x")&gt;0,(1+$C$6),1)*IF(COUNTIF($H$13:W$13,"x")&gt;0,(1+$C$30),1)*IF(W$8="x",(1+Toimenpiteet!$C$7),1)*IF(W$9="x",(1+Toimenpiteet!$C$34),1)*(1+W$30)*_xlfn.BINOM.INV(1,(1-(Satokasvi!$H$15*(1+W$44))),Q85))</f>
        <v>3126.1014015637634</v>
      </c>
      <c r="BT85" s="35">
        <f ca="1">IF(X$11="x",0,_xlfn.NORM.INV(R85,Satokasvi!$H$8,Satokasvi!$I$8)*IF(COUNTIF($H$12:X$12,"x")&gt;0,(1+$C$6),1)*IF(COUNTIF($H$13:X$13,"x")&gt;0,(1+$C$30),1)*IF(X$8="x",(1+Toimenpiteet!$C$7),1)*IF(X$9="x",(1+Toimenpiteet!$C$34),1)*(1+X$30)*_xlfn.BINOM.INV(1,(1-(Satokasvi!$H$15*(1+X$44))),R85))</f>
        <v>2938.9121344655323</v>
      </c>
      <c r="BU85" s="35">
        <f ca="1">IF(Y$11="x",0,_xlfn.NORM.INV(S85,Satokasvi!$H$8,Satokasvi!$I$8)*IF(COUNTIF($H$12:Y$12,"x")&gt;0,(1+$C$6),1)*IF(COUNTIF($H$13:Y$13,"x")&gt;0,(1+$C$30),1)*IF(Y$8="x",(1+Toimenpiteet!$C$7),1)*IF(Y$9="x",(1+Toimenpiteet!$C$34),1)*(1+Y$30)*_xlfn.BINOM.INV(1,(1-(Satokasvi!$H$15*(1+Y$44))),S85))</f>
        <v>3630.4068324732025</v>
      </c>
      <c r="BV85" s="35">
        <f ca="1">IF(Z$11="x",0,_xlfn.NORM.INV(T85,Satokasvi!$H$8,Satokasvi!$I$8)*IF(COUNTIF($H$12:Z$12,"x")&gt;0,(1+$C$6),1)*IF(COUNTIF($H$13:Z$13,"x")&gt;0,(1+$C$30),1)*IF(Z$8="x",(1+Toimenpiteet!$C$7),1)*IF(Z$9="x",(1+Toimenpiteet!$C$34),1)*(1+Z$30)*_xlfn.BINOM.INV(1,(1-(Satokasvi!$H$15*(1+Z$44))),T85))</f>
        <v>2603.5954556355023</v>
      </c>
      <c r="BW85" s="35">
        <f ca="1">IF(AA$11="x",0,_xlfn.NORM.INV(U85,Satokasvi!$H$8,Satokasvi!$I$8)*IF(COUNTIF($H$12:AA$12,"x")&gt;0,(1+$C$6),1)*IF(COUNTIF($H$13:AA$13,"x")&gt;0,(1+$C$30),1)*IF(AA$8="x",(1+Toimenpiteet!$C$7),1)*IF(AA$9="x",(1+Toimenpiteet!$C$34),1)*(1+AA$30)*_xlfn.BINOM.INV(1,(1-(Satokasvi!$H$15*(1+AA$44))),U85))</f>
        <v>2949.0596119387214</v>
      </c>
      <c r="BX85" s="35">
        <f ca="1">IF(AB$11="x",0,_xlfn.NORM.INV(V85,Satokasvi!$H$8,Satokasvi!$I$8)*IF(COUNTIF($H$12:AB$12,"x")&gt;0,(1+$C$6),1)*IF(COUNTIF($H$13:AB$13,"x")&gt;0,(1+$C$30),1)*IF(AB$8="x",(1+Toimenpiteet!$C$7),1)*IF(AB$9="x",(1+Toimenpiteet!$C$34),1)*(1+AB$30)*_xlfn.BINOM.INV(1,(1-(Satokasvi!$H$15*(1+AB$44))),V85))</f>
        <v>3083.3666198926685</v>
      </c>
      <c r="BY85" s="35">
        <f ca="1">IF(AC$11="x",0,_xlfn.NORM.INV(W85,Satokasvi!$H$8,Satokasvi!$I$8)*IF(COUNTIF($H$12:AC$12,"x")&gt;0,(1+$C$6),1)*IF(COUNTIF($H$13:AC$13,"x")&gt;0,(1+$C$30),1)*IF(AC$8="x",(1+Toimenpiteet!$C$7),1)*IF(AC$9="x",(1+Toimenpiteet!$C$34),1)*(1+AC$30)*_xlfn.BINOM.INV(1,(1-(Satokasvi!$H$15*(1+AC$44))),W85))</f>
        <v>3386.1646110945335</v>
      </c>
      <c r="BZ85" s="35">
        <f ca="1">IF(AD$11="x",0,_xlfn.NORM.INV(X85,Satokasvi!$H$8,Satokasvi!$I$8)*IF(COUNTIF($H$12:AD$12,"x")&gt;0,(1+$C$6),1)*IF(COUNTIF($H$13:AD$13,"x")&gt;0,(1+$C$30),1)*IF(AD$8="x",(1+Toimenpiteet!$C$7),1)*IF(AD$9="x",(1+Toimenpiteet!$C$34),1)*(1+AD$30)*_xlfn.BINOM.INV(1,(1-(Satokasvi!$H$15*(1+AD$44))),X85))</f>
        <v>2890.6981755050574</v>
      </c>
      <c r="CA85" s="35">
        <f ca="1">IF(AE$11="x",0,_xlfn.NORM.INV(Y85,Satokasvi!$H$8,Satokasvi!$I$8)*IF(COUNTIF($H$12:AE$12,"x")&gt;0,(1+$C$6),1)*IF(COUNTIF($H$13:AE$13,"x")&gt;0,(1+$C$30),1)*IF(AE$8="x",(1+Toimenpiteet!$C$7),1)*IF(AE$9="x",(1+Toimenpiteet!$C$34),1)*(1+AE$30)*_xlfn.BINOM.INV(1,(1-(Satokasvi!$H$15*(1+AE$44))),Y85))</f>
        <v>2946.4931654537077</v>
      </c>
      <c r="CB85" s="35">
        <f ca="1">IF(AF$11="x",0,_xlfn.NORM.INV(Z85,Satokasvi!$H$8,Satokasvi!$I$8)*IF(COUNTIF($H$12:AF$12,"x")&gt;0,(1+$C$6),1)*IF(COUNTIF($H$13:AF$13,"x")&gt;0,(1+$C$30),1)*IF(AF$8="x",(1+Toimenpiteet!$C$7),1)*IF(AF$9="x",(1+Toimenpiteet!$C$34),1)*(1+AF$30)*_xlfn.BINOM.INV(1,(1-(Satokasvi!$H$15*(1+AF$44))),Z85))</f>
        <v>3337.0620037743925</v>
      </c>
      <c r="CD85" s="37">
        <f ca="1">_xlfn.NORM.INV(RAND(),Satokasvi!$H$13,Satokasvi!$I$13)</f>
        <v>148.77046162885787</v>
      </c>
      <c r="CE85" s="37">
        <f ca="1">_xlfn.NORM.INV(RAND(),Satokasvi!$H$13,Satokasvi!$I$13)</f>
        <v>236.5673118084016</v>
      </c>
      <c r="CF85" s="37">
        <f ca="1">_xlfn.NORM.INV(RAND(),Satokasvi!$H$13,Satokasvi!$I$13)</f>
        <v>224.65593889755553</v>
      </c>
      <c r="CG85" s="37">
        <f ca="1">_xlfn.NORM.INV(RAND(),Satokasvi!$H$13,Satokasvi!$I$13)</f>
        <v>197.7665860215196</v>
      </c>
      <c r="CH85" s="37">
        <f ca="1">_xlfn.NORM.INV(RAND(),Satokasvi!$H$13,Satokasvi!$I$13)</f>
        <v>303.5827435764183</v>
      </c>
      <c r="CI85" s="37">
        <f ca="1">_xlfn.NORM.INV(RAND(),Satokasvi!$H$13,Satokasvi!$I$13)</f>
        <v>198.94161855048384</v>
      </c>
      <c r="CJ85" s="37">
        <f ca="1">_xlfn.NORM.INV(RAND(),Satokasvi!$H$13,Satokasvi!$I$13)</f>
        <v>247.03949676370661</v>
      </c>
      <c r="CK85" s="37">
        <f ca="1">_xlfn.NORM.INV(RAND(),Satokasvi!$H$13,Satokasvi!$I$13)</f>
        <v>184.49888706947814</v>
      </c>
      <c r="CL85" s="37">
        <f ca="1">_xlfn.NORM.INV(RAND(),Satokasvi!$H$13,Satokasvi!$I$13)</f>
        <v>205.3012220352845</v>
      </c>
      <c r="CM85" s="37">
        <f ca="1">_xlfn.NORM.INV(RAND(),Satokasvi!$H$13,Satokasvi!$I$13)</f>
        <v>192.85244194079021</v>
      </c>
      <c r="CN85" s="37">
        <f ca="1">_xlfn.NORM.INV(RAND(),Satokasvi!$H$13,Satokasvi!$I$13)</f>
        <v>191.40543750170576</v>
      </c>
      <c r="CO85" s="37">
        <f ca="1">_xlfn.NORM.INV(RAND(),Satokasvi!$H$13,Satokasvi!$I$13)</f>
        <v>191.58996653391648</v>
      </c>
      <c r="CP85" s="37">
        <f ca="1">_xlfn.NORM.INV(RAND(),Satokasvi!$H$13,Satokasvi!$I$13)</f>
        <v>196.54216990317596</v>
      </c>
      <c r="CQ85" s="37">
        <f ca="1">_xlfn.NORM.INV(RAND(),Satokasvi!$H$13,Satokasvi!$I$13)</f>
        <v>263.49244926843176</v>
      </c>
      <c r="CR85" s="37">
        <f ca="1">_xlfn.NORM.INV(RAND(),Satokasvi!$H$13,Satokasvi!$I$13)</f>
        <v>211.51781379454599</v>
      </c>
      <c r="CS85" s="37">
        <f ca="1">_xlfn.NORM.INV(RAND(),Satokasvi!$H$13,Satokasvi!$I$13)</f>
        <v>174.20036670547933</v>
      </c>
      <c r="CT85" s="37">
        <f ca="1">_xlfn.NORM.INV(RAND(),Satokasvi!$H$13,Satokasvi!$I$13)</f>
        <v>116.96270119811842</v>
      </c>
      <c r="CU85" s="37">
        <f ca="1">_xlfn.NORM.INV(RAND(),Satokasvi!$H$13,Satokasvi!$I$13)</f>
        <v>271.58842938902501</v>
      </c>
      <c r="CV85" s="37">
        <f ca="1">_xlfn.NORM.INV(RAND(),Satokasvi!$H$13,Satokasvi!$I$13)</f>
        <v>236.87908906668704</v>
      </c>
      <c r="CW85" s="37">
        <f ca="1">_xlfn.NORM.INV(RAND(),Satokasvi!$H$13,Satokasvi!$I$13)</f>
        <v>160.91539560300996</v>
      </c>
      <c r="CX85" s="37">
        <f ca="1">_xlfn.NORM.INV(RAND(),Satokasvi!$H$13,Satokasvi!$I$13)</f>
        <v>169.63789152880935</v>
      </c>
      <c r="CY85" s="37">
        <f ca="1">_xlfn.NORM.INV(RAND(),Satokasvi!$H$13,Satokasvi!$I$13)</f>
        <v>211.00085864142011</v>
      </c>
      <c r="CZ85" s="37">
        <f ca="1">_xlfn.NORM.INV(RAND(),Satokasvi!$H$13,Satokasvi!$I$13)</f>
        <v>125.52520943678314</v>
      </c>
      <c r="DA85" s="37">
        <f ca="1">_xlfn.NORM.INV(RAND(),Satokasvi!$H$13,Satokasvi!$I$13)</f>
        <v>238.07452937463694</v>
      </c>
      <c r="DB85" s="37">
        <f ca="1">_xlfn.NORM.INV(RAND(),Satokasvi!$H$13,Satokasvi!$I$13)</f>
        <v>189.77012181843762</v>
      </c>
      <c r="DD85" s="37">
        <f ca="1">IF(H$11="x",Toimenpiteet!$E$115,AC85*CD85/1000+(Satokasvi!$E$28-Satokasvi!$E$7)+IF(H$8="x",Toimenpiteet!$E$29,0)+IF(H$9="x",Toimenpiteet!$E$60,0)+IF(H$10="x",Toimenpiteet!$E$88,0))/(1+$H$15)^DD$59</f>
        <v>151.78606421742592</v>
      </c>
      <c r="DE85" s="37">
        <f ca="1">IF(I$11="x",Toimenpiteet!$E$115,AD85*CE85/1000+(Satokasvi!$E$28-Satokasvi!$E$7)+IF(I$8="x",Toimenpiteet!$E$29,0)+IF(I$9="x",Toimenpiteet!$E$60,0)+IF(I$10="x",Toimenpiteet!$E$88,0))/(1+$H$15)^DE$59</f>
        <v>312.35140510806377</v>
      </c>
      <c r="DF85" s="37">
        <f ca="1">IF(J$11="x",Toimenpiteet!$E$115,AE85*CF85/1000+(Satokasvi!$E$28-Satokasvi!$E$7)+IF(J$8="x",Toimenpiteet!$E$29,0)+IF(J$9="x",Toimenpiteet!$E$60,0)+IF(J$10="x",Toimenpiteet!$E$88,0))/(1+$H$15)^DF$59</f>
        <v>289.24606296069078</v>
      </c>
      <c r="DG85" s="37">
        <f ca="1">IF(K$11="x",Toimenpiteet!$E$115,AF85*CG85/1000+(Satokasvi!$E$28-Satokasvi!$E$7)+IF(K$8="x",Toimenpiteet!$E$29,0)+IF(K$9="x",Toimenpiteet!$E$60,0)+IF(K$10="x",Toimenpiteet!$E$88,0))/(1+$H$15)^DG$59</f>
        <v>202.79833130930189</v>
      </c>
      <c r="DH85" s="37">
        <f ca="1">IF(L$11="x",Toimenpiteet!$E$115,AG85*CH85/1000+(Satokasvi!$E$28-Satokasvi!$E$7)+IF(L$8="x",Toimenpiteet!$E$29,0)+IF(L$9="x",Toimenpiteet!$E$60,0)+IF(L$10="x",Toimenpiteet!$E$88,0))/(1+$H$15)^DH$59</f>
        <v>448.06328203749717</v>
      </c>
      <c r="DI85" s="37">
        <f ca="1">IF(M$11="x",Toimenpiteet!$E$115,AH85*CI85/1000+(Satokasvi!$E$28-Satokasvi!$E$7)+IF(M$8="x",Toimenpiteet!$E$29,0)+IF(M$9="x",Toimenpiteet!$E$60,0)+IF(M$10="x",Toimenpiteet!$E$88,0))/(1+$H$15)^DI$59</f>
        <v>210.2803044198252</v>
      </c>
      <c r="DJ85" s="37">
        <f ca="1">IF(N$11="x",Toimenpiteet!$E$115,AI85*CJ85/1000+(Satokasvi!$E$28-Satokasvi!$E$7)+IF(N$8="x",Toimenpiteet!$E$29,0)+IF(N$9="x",Toimenpiteet!$E$60,0)+IF(N$10="x",Toimenpiteet!$E$88,0))/(1+$H$15)^DJ$59</f>
        <v>279.53367763455003</v>
      </c>
      <c r="DK85" s="37">
        <f ca="1">IF(O$11="x",Toimenpiteet!$E$115,AJ85*CK85/1000+(Satokasvi!$E$28-Satokasvi!$E$7)+IF(O$8="x",Toimenpiteet!$E$29,0)+IF(O$9="x",Toimenpiteet!$E$60,0)+IF(O$10="x",Toimenpiteet!$E$88,0))/(1+$H$15)^DK$59</f>
        <v>151.51061244039329</v>
      </c>
      <c r="DL85" s="37">
        <f ca="1">IF(P$11="x",Toimenpiteet!$E$115,AK85*CL85/1000+(Satokasvi!$E$28-Satokasvi!$E$7)+IF(P$8="x",Toimenpiteet!$E$29,0)+IF(P$9="x",Toimenpiteet!$E$60,0)+IF(P$10="x",Toimenpiteet!$E$88,0))/(1+$H$15)^DL$59</f>
        <v>-203.10043407106113</v>
      </c>
      <c r="DM85" s="37">
        <f ca="1">IF(Q$11="x",Toimenpiteet!$E$115,AL85*CM85/1000+(Satokasvi!$E$28-Satokasvi!$E$7)+IF(Q$8="x",Toimenpiteet!$E$29,0)+IF(Q$9="x",Toimenpiteet!$E$60,0)+IF(Q$10="x",Toimenpiteet!$E$88,0))/(1+$H$15)^DM$59</f>
        <v>171.9018023816825</v>
      </c>
      <c r="DN85" s="37">
        <f ca="1">IF(R$11="x",Toimenpiteet!$E$115,AM85*CN85/1000+(Satokasvi!$E$28-Satokasvi!$E$7)+IF(R$8="x",Toimenpiteet!$E$29,0)+IF(R$9="x",Toimenpiteet!$E$60,0)+IF(R$10="x",Toimenpiteet!$E$88,0))/(1+$H$15)^DN$59</f>
        <v>-191.44163829867202</v>
      </c>
      <c r="DO85" s="37">
        <f ca="1">IF(S$11="x",Toimenpiteet!$E$115,AN85*CO85/1000+(Satokasvi!$E$28-Satokasvi!$E$7)+IF(S$8="x",Toimenpiteet!$E$29,0)+IF(S$9="x",Toimenpiteet!$E$60,0)+IF(S$10="x",Toimenpiteet!$E$88,0))/(1+$H$15)^DO$59</f>
        <v>189.04233999693184</v>
      </c>
      <c r="DP85" s="37">
        <f ca="1">IF(T$11="x",Toimenpiteet!$E$115,AO85*CP85/1000+(Satokasvi!$E$28-Satokasvi!$E$7)+IF(T$8="x",Toimenpiteet!$E$29,0)+IF(T$9="x",Toimenpiteet!$E$60,0)+IF(T$10="x",Toimenpiteet!$E$88,0))/(1+$H$15)^DP$59</f>
        <v>142.55869036600586</v>
      </c>
      <c r="DQ85" s="37">
        <f ca="1">IF(U$11="x",Toimenpiteet!$E$115,AP85*CQ85/1000+(Satokasvi!$E$28-Satokasvi!$E$7)+IF(U$8="x",Toimenpiteet!$E$29,0)+IF(U$9="x",Toimenpiteet!$E$60,0)+IF(U$10="x",Toimenpiteet!$E$88,0))/(1+$H$15)^DQ$59</f>
        <v>262.67465226917744</v>
      </c>
      <c r="DR85" s="37">
        <f ca="1">IF(V$11="x",Toimenpiteet!$E$115,AQ85*CR85/1000+(Satokasvi!$E$28-Satokasvi!$E$7)+IF(V$8="x",Toimenpiteet!$E$29,0)+IF(V$9="x",Toimenpiteet!$E$60,0)+IF(V$10="x",Toimenpiteet!$E$88,0))/(1+$H$15)^DR$59</f>
        <v>164.35943494086948</v>
      </c>
      <c r="DS85" s="37">
        <f ca="1">IF(W$11="x",Toimenpiteet!$E$115,AR85*CS85/1000+(Satokasvi!$E$28-Satokasvi!$E$7)+IF(W$8="x",Toimenpiteet!$E$29,0)+IF(W$9="x",Toimenpiteet!$E$60,0)+IF(W$10="x",Toimenpiteet!$E$88,0))/(1+$H$15)^DS$59</f>
        <v>117.65807802940085</v>
      </c>
      <c r="DT85" s="37">
        <f ca="1">IF(X$11="x",Toimenpiteet!$E$115,AS85*CT85/1000+(Satokasvi!$E$28-Satokasvi!$E$7)+IF(X$8="x",Toimenpiteet!$E$29,0)+IF(X$9="x",Toimenpiteet!$E$60,0)+IF(X$10="x",Toimenpiteet!$E$88,0))/(1+$H$15)^DT$59</f>
        <v>12.979166645684664</v>
      </c>
      <c r="DU85" s="37">
        <f ca="1">IF(Y$11="x",Toimenpiteet!$E$115,AT85*CU85/1000+(Satokasvi!$E$28-Satokasvi!$E$7)+IF(Y$8="x",Toimenpiteet!$E$29,0)+IF(Y$9="x",Toimenpiteet!$E$60,0)+IF(Y$10="x",Toimenpiteet!$E$88,0))/(1+$H$15)^DU$59</f>
        <v>326.97149004108604</v>
      </c>
      <c r="DV85" s="37">
        <f ca="1">IF(Z$11="x",Toimenpiteet!$E$115,AU85*CV85/1000+(Satokasvi!$E$28-Satokasvi!$E$7)+IF(Z$8="x",Toimenpiteet!$E$29,0)+IF(Z$9="x",Toimenpiteet!$E$60,0)+IF(Z$10="x",Toimenpiteet!$E$88,0))/(1+$H$15)^DV$59</f>
        <v>-151.12579710516013</v>
      </c>
      <c r="DW85" s="37">
        <f ca="1">IF(AA$11="x",Toimenpiteet!$E$115,AV85*CW85/1000+(Satokasvi!$E$28-Satokasvi!$E$7)+IF(AA$8="x",Toimenpiteet!$E$29,0)+IF(AA$9="x",Toimenpiteet!$E$60,0)+IF(AA$10="x",Toimenpiteet!$E$88,0))/(1+$H$15)^DW$59</f>
        <v>72.231198124697627</v>
      </c>
      <c r="DX85" s="37">
        <f ca="1">IF(AB$11="x",Toimenpiteet!$E$115,AW85*CX85/1000+(Satokasvi!$E$28-Satokasvi!$E$7)+IF(AB$8="x",Toimenpiteet!$E$29,0)+IF(AB$9="x",Toimenpiteet!$E$60,0)+IF(AB$10="x",Toimenpiteet!$E$88,0))/(1+$H$15)^DX$59</f>
        <v>91.856336144867669</v>
      </c>
      <c r="DY85" s="37">
        <f ca="1">IF(AC$11="x",Toimenpiteet!$E$115,AX85*CY85/1000+(Satokasvi!$E$28-Satokasvi!$E$7)+IF(AC$8="x",Toimenpiteet!$E$29,0)+IF(AC$9="x",Toimenpiteet!$E$60,0)+IF(AC$10="x",Toimenpiteet!$E$88,0))/(1+$H$15)^DY$59</f>
        <v>172.43486555781558</v>
      </c>
      <c r="DZ85" s="37">
        <f ca="1">IF(AD$11="x",Toimenpiteet!$E$115,AY85*CZ85/1000+(Satokasvi!$E$28-Satokasvi!$E$7)+IF(AD$8="x",Toimenpiteet!$E$29,0)+IF(AD$9="x",Toimenpiteet!$E$60,0)+IF(AD$10="x",Toimenpiteet!$E$88,0))/(1+$H$15)^DZ$59</f>
        <v>18.939923858550088</v>
      </c>
      <c r="EA85" s="37">
        <f ca="1">IF(AE$11="x",Toimenpiteet!$E$115,AZ85*DA85/1000+(Satokasvi!$E$28-Satokasvi!$E$7)+IF(AE$8="x",Toimenpiteet!$E$29,0)+IF(AE$9="x",Toimenpiteet!$E$60,0)+IF(AE$10="x",Toimenpiteet!$E$88,0))/(1+$H$15)^EA$59</f>
        <v>157.20766327335124</v>
      </c>
      <c r="EB85" s="37">
        <f ca="1">IF(AF$11="x",Toimenpiteet!$E$115,BA85*DB85/1000+(Satokasvi!$E$28-Satokasvi!$E$7)+IF(AF$8="x",Toimenpiteet!$E$29,0)+IF(AF$9="x",Toimenpiteet!$E$60,0)+IF(AF$10="x",Toimenpiteet!$E$88,0))/(1+$H$15)^EB$59</f>
        <v>125.48077906874511</v>
      </c>
      <c r="ED85" s="37">
        <f ca="1">IF(H$11="x",Toimenpiteet!$E$115,BD85*CD85/1000+(Satokasvi!$E$28-Satokasvi!$E$7)+IF(H$8="x",Toimenpiteet!$E$29,0)+IF(H$9="x",Toimenpiteet!$E$60,0)+IF(H$10="x",Toimenpiteet!$E$88,0))/(1+$H$15)^ED$59</f>
        <v>233.59958774052279</v>
      </c>
      <c r="EE85" s="37">
        <f ca="1">IF(I$11="x",Toimenpiteet!$E$115,BE85*CE85/1000+(Satokasvi!$E$28-Satokasvi!$E$7)+IF(I$8="x",Toimenpiteet!$E$29,0)+IF(I$9="x",Toimenpiteet!$E$60,0)+IF(I$10="x",Toimenpiteet!$E$88,0))/(1+$H$15)^EE$59</f>
        <v>424.77926931376555</v>
      </c>
      <c r="EF85" s="37">
        <f ca="1">IF(J$11="x",Toimenpiteet!$E$115,BF85*CF85/1000+(Satokasvi!$E$28-Satokasvi!$E$7)+IF(J$8="x",Toimenpiteet!$E$29,0)+IF(J$9="x",Toimenpiteet!$E$60,0)+IF(J$10="x",Toimenpiteet!$E$88,0))/(1+$H$15)^EF$59</f>
        <v>395.59778349854639</v>
      </c>
      <c r="EG85" s="37">
        <f ca="1">IF(K$11="x",Toimenpiteet!$E$115,BG85*CG85/1000+(Satokasvi!$E$28-Satokasvi!$E$7)+IF(K$8="x",Toimenpiteet!$E$29,0)+IF(K$9="x",Toimenpiteet!$E$60,0)+IF(K$10="x",Toimenpiteet!$E$88,0))/(1+$H$15)^EG$59</f>
        <v>290.44781111069375</v>
      </c>
      <c r="EH85" s="37">
        <f ca="1">IF(L$11="x",Toimenpiteet!$E$115,BH85*CH85/1000+(Satokasvi!$E$28-Satokasvi!$E$7)+IF(L$8="x",Toimenpiteet!$E$29,0)+IF(L$9="x",Toimenpiteet!$E$60,0)+IF(L$10="x",Toimenpiteet!$E$88,0))/(1+$H$15)^EH$59</f>
        <v>583.3942040173572</v>
      </c>
      <c r="EI85" s="37">
        <f ca="1">IF(M$11="x",Toimenpiteet!$E$115,BI85*CI85/1000+(Satokasvi!$E$28-Satokasvi!$E$7)+IF(M$8="x",Toimenpiteet!$E$29,0)+IF(M$9="x",Toimenpiteet!$E$60,0)+IF(M$10="x",Toimenpiteet!$E$88,0))/(1+$H$15)^EI$59</f>
        <v>296.72303090802387</v>
      </c>
      <c r="EJ85" s="37">
        <f ca="1">IF(N$11="x",Toimenpiteet!$E$115,BJ85*CJ85/1000+(Satokasvi!$E$28-Satokasvi!$E$7)+IF(N$8="x",Toimenpiteet!$E$29,0)+IF(N$9="x",Toimenpiteet!$E$60,0)+IF(N$10="x",Toimenpiteet!$E$88,0))/(1+$H$15)^EJ$59</f>
        <v>378.53426326265793</v>
      </c>
      <c r="EK85" s="37">
        <f ca="1">IF(O$11="x",Toimenpiteet!$E$115,BK85*CK85/1000+(Satokasvi!$E$28-Satokasvi!$E$7)+IF(O$8="x",Toimenpiteet!$E$29,0)+IF(O$9="x",Toimenpiteet!$E$60,0)+IF(O$10="x",Toimenpiteet!$E$88,0))/(1+$H$15)^EK$59</f>
        <v>223.65142434711049</v>
      </c>
      <c r="EL85" s="37">
        <f ca="1">IF(P$11="x",Toimenpiteet!$E$115,BL85*CL85/1000+(Satokasvi!$E$28-Satokasvi!$E$7)+IF(P$8="x",Toimenpiteet!$E$29,0)+IF(P$9="x",Toimenpiteet!$E$60,0)+IF(P$10="x",Toimenpiteet!$E$88,0))/(1+$H$15)^EL$59</f>
        <v>231.16935610771563</v>
      </c>
      <c r="EM85" s="37">
        <f ca="1">IF(Q$11="x",Toimenpiteet!$E$115,BM85*CM85/1000+(Satokasvi!$E$28-Satokasvi!$E$7)+IF(Q$8="x",Toimenpiteet!$E$29,0)+IF(Q$9="x",Toimenpiteet!$E$60,0)+IF(Q$10="x",Toimenpiteet!$E$88,0))/(1+$H$15)^EM$59</f>
        <v>245.71914034754548</v>
      </c>
      <c r="EN85" s="37">
        <f ca="1">IF(R$11="x",Toimenpiteet!$E$115,BN85*CN85/1000+(Satokasvi!$E$28-Satokasvi!$E$7)+IF(R$8="x",Toimenpiteet!$E$29,0)+IF(R$9="x",Toimenpiteet!$E$60,0)+IF(R$10="x",Toimenpiteet!$E$88,0))/(1+$H$15)^EN$59</f>
        <v>177.51276344413722</v>
      </c>
      <c r="EO85" s="37">
        <f ca="1">IF(S$11="x",Toimenpiteet!$E$115,BO85*CO85/1000+(Satokasvi!$E$28-Satokasvi!$E$7)+IF(S$8="x",Toimenpiteet!$E$29,0)+IF(S$9="x",Toimenpiteet!$E$60,0)+IF(S$10="x",Toimenpiteet!$E$88,0))/(1+$H$15)^EO$59</f>
        <v>264.02394164654578</v>
      </c>
      <c r="EP85" s="37">
        <f ca="1">IF(T$11="x",Toimenpiteet!$E$115,BP85*CP85/1000+(Satokasvi!$E$28-Satokasvi!$E$7)+IF(T$8="x",Toimenpiteet!$E$29,0)+IF(T$9="x",Toimenpiteet!$E$60,0)+IF(T$10="x",Toimenpiteet!$E$88,0))/(1+$H$15)^EP$59</f>
        <v>207.16084945884546</v>
      </c>
      <c r="EQ85" s="37">
        <f ca="1">IF(U$11="x",Toimenpiteet!$E$115,BQ85*CQ85/1000+(Satokasvi!$E$28-Satokasvi!$E$7)+IF(U$8="x",Toimenpiteet!$E$29,0)+IF(U$9="x",Toimenpiteet!$E$60,0)+IF(U$10="x",Toimenpiteet!$E$88,0))/(1+$H$15)^EQ$59</f>
        <v>350.24882643139972</v>
      </c>
      <c r="ER85" s="37">
        <f ca="1">IF(V$11="x",Toimenpiteet!$E$115,BR85*CR85/1000+(Satokasvi!$E$28-Satokasvi!$E$7)+IF(V$8="x",Toimenpiteet!$E$29,0)+IF(V$9="x",Toimenpiteet!$E$60,0)+IF(V$10="x",Toimenpiteet!$E$88,0))/(1+$H$15)^ER$59</f>
        <v>231.25000514106941</v>
      </c>
      <c r="ES85" s="37">
        <f ca="1">IF(W$11="x",Toimenpiteet!$E$115,BS85*CS85/1000+(Satokasvi!$E$28-Satokasvi!$E$7)+IF(W$8="x",Toimenpiteet!$E$29,0)+IF(W$9="x",Toimenpiteet!$E$60,0)+IF(W$10="x",Toimenpiteet!$E$88,0))/(1+$H$15)^ES$59</f>
        <v>174.21754141394703</v>
      </c>
      <c r="ET85" s="37">
        <f ca="1">IF(X$11="x",Toimenpiteet!$E$115,BT85*CT85/1000+(Satokasvi!$E$28-Satokasvi!$E$7)+IF(X$8="x",Toimenpiteet!$E$29,0)+IF(X$9="x",Toimenpiteet!$E$60,0)+IF(X$10="x",Toimenpiteet!$E$88,0))/(1+$H$15)^ET$59</f>
        <v>47.640871604594487</v>
      </c>
      <c r="EU85" s="37">
        <f ca="1">IF(Y$11="x",Toimenpiteet!$E$115,BU85*CU85/1000+(Satokasvi!$E$28-Satokasvi!$E$7)+IF(Y$8="x",Toimenpiteet!$E$29,0)+IF(Y$9="x",Toimenpiteet!$E$60,0)+IF(Y$10="x",Toimenpiteet!$E$88,0))/(1+$H$15)^EU$59</f>
        <v>423.49770225296618</v>
      </c>
      <c r="EV85" s="37">
        <f ca="1">IF(Z$11="x",Toimenpiteet!$E$115,BV85*CV85/1000+(Satokasvi!$E$28-Satokasvi!$E$7)+IF(Z$8="x",Toimenpiteet!$E$29,0)+IF(Z$9="x",Toimenpiteet!$E$60,0)+IF(Z$10="x",Toimenpiteet!$E$88,0))/(1+$H$15)^EV$59</f>
        <v>200.5908786068149</v>
      </c>
      <c r="EW85" s="37">
        <f ca="1">IF(AA$11="x",Toimenpiteet!$E$115,BW85*CW85/1000+(Satokasvi!$E$28-Satokasvi!$E$7)+IF(AA$8="x",Toimenpiteet!$E$29,0)+IF(AA$9="x",Toimenpiteet!$E$60,0)+IF(AA$10="x",Toimenpiteet!$E$88,0))/(1+$H$15)^EW$59</f>
        <v>116.02225272151291</v>
      </c>
      <c r="EX85" s="37">
        <f ca="1">IF(AB$11="x",Toimenpiteet!$E$115,BX85*CX85/1000+(Satokasvi!$E$28-Satokasvi!$E$7)+IF(AB$8="x",Toimenpiteet!$E$29,0)+IF(AB$9="x",Toimenpiteet!$E$60,0)+IF(AB$10="x",Toimenpiteet!$E$88,0))/(1+$H$15)^EX$59</f>
        <v>138.71771499702155</v>
      </c>
      <c r="EY85" s="37">
        <f ca="1">IF(AC$11="x",Toimenpiteet!$E$115,BY85*CY85/1000+(Satokasvi!$E$28-Satokasvi!$E$7)+IF(AC$8="x",Toimenpiteet!$E$29,0)+IF(AC$9="x",Toimenpiteet!$E$60,0)+IF(AC$10="x",Toimenpiteet!$E$88,0))/(1+$H$15)^EY$59</f>
        <v>234.58214121615569</v>
      </c>
      <c r="EZ85" s="37">
        <f ca="1">IF(AD$11="x",Toimenpiteet!$E$115,BZ85*CZ85/1000+(Satokasvi!$E$28-Satokasvi!$E$7)+IF(AD$8="x",Toimenpiteet!$E$29,0)+IF(AD$9="x",Toimenpiteet!$E$60,0)+IF(AD$10="x",Toimenpiteet!$E$88,0))/(1+$H$15)^EZ$59</f>
        <v>49.582571297033901</v>
      </c>
      <c r="FA85" s="37">
        <f ca="1">IF(AE$11="x",Toimenpiteet!$E$115,CA85*DA85/1000+(Satokasvi!$E$28-Satokasvi!$E$7)+IF(AE$8="x",Toimenpiteet!$E$29,0)+IF(AE$9="x",Toimenpiteet!$E$60,0)+IF(AE$10="x",Toimenpiteet!$E$88,0))/(1+$H$15)^FA$59</f>
        <v>214.72168395401548</v>
      </c>
      <c r="FB85" s="37">
        <f ca="1">IF(AF$11="x",Toimenpiteet!$E$115,CB85*DB85/1000+(Satokasvi!$E$28-Satokasvi!$E$7)+IF(AF$8="x",Toimenpiteet!$E$29,0)+IF(AF$9="x",Toimenpiteet!$E$60,0)+IF(AF$10="x",Toimenpiteet!$E$88,0))/(1+$H$15)^FB$59</f>
        <v>175.89003005336212</v>
      </c>
      <c r="FD85" s="37">
        <f t="shared" ca="1" si="15"/>
        <v>151.78606421742592</v>
      </c>
      <c r="FE85" s="37">
        <f t="shared" ca="1" si="18"/>
        <v>464.13746932548969</v>
      </c>
      <c r="FF85" s="37">
        <f t="shared" ca="1" si="18"/>
        <v>753.38353228618053</v>
      </c>
      <c r="FG85" s="37">
        <f t="shared" ca="1" si="18"/>
        <v>956.18186359548235</v>
      </c>
      <c r="FH85" s="37">
        <f t="shared" ca="1" si="19"/>
        <v>1404.2451456329795</v>
      </c>
      <c r="FI85" s="37">
        <f t="shared" ca="1" si="19"/>
        <v>1614.5254500528047</v>
      </c>
      <c r="FJ85" s="37">
        <f t="shared" ca="1" si="19"/>
        <v>1894.0591276873547</v>
      </c>
      <c r="FK85" s="37">
        <f t="shared" ca="1" si="19"/>
        <v>2045.569740127748</v>
      </c>
      <c r="FL85" s="37">
        <f t="shared" ca="1" si="19"/>
        <v>1842.4693060566869</v>
      </c>
      <c r="FM85" s="37">
        <f t="shared" ca="1" si="19"/>
        <v>2014.3711084383694</v>
      </c>
      <c r="FN85" s="37">
        <f t="shared" ca="1" si="19"/>
        <v>1822.9294701396975</v>
      </c>
      <c r="FO85" s="37">
        <f t="shared" ca="1" si="19"/>
        <v>2011.9718101366293</v>
      </c>
      <c r="FP85" s="37">
        <f t="shared" ca="1" si="19"/>
        <v>2154.5305005026353</v>
      </c>
      <c r="FQ85" s="37">
        <f t="shared" ca="1" si="19"/>
        <v>2417.2051527718127</v>
      </c>
      <c r="FR85" s="37">
        <f t="shared" ca="1" si="19"/>
        <v>2581.5645877126822</v>
      </c>
      <c r="FS85" s="37">
        <f t="shared" ca="1" si="19"/>
        <v>2699.2226657420829</v>
      </c>
      <c r="FT85" s="37">
        <f t="shared" ca="1" si="19"/>
        <v>2712.2018323877674</v>
      </c>
      <c r="FU85" s="37">
        <f t="shared" ca="1" si="19"/>
        <v>3039.1733224288532</v>
      </c>
      <c r="FV85" s="37">
        <f t="shared" ca="1" si="19"/>
        <v>2888.0475253236932</v>
      </c>
      <c r="FW85" s="37">
        <f t="shared" ca="1" si="19"/>
        <v>2960.2787234483908</v>
      </c>
      <c r="FX85" s="37">
        <f t="shared" ca="1" si="20"/>
        <v>3052.1350595932586</v>
      </c>
      <c r="FY85" s="37">
        <f t="shared" ca="1" si="20"/>
        <v>3224.5699251510741</v>
      </c>
      <c r="FZ85" s="37">
        <f t="shared" ca="1" si="20"/>
        <v>3243.5098490096243</v>
      </c>
      <c r="GA85" s="37">
        <f t="shared" ca="1" si="20"/>
        <v>3400.7175122829753</v>
      </c>
      <c r="GB85" s="37">
        <f t="shared" ca="1" si="20"/>
        <v>3526.1982913517204</v>
      </c>
      <c r="GC85" s="37"/>
      <c r="GD85" s="37">
        <f t="shared" ca="1" si="16"/>
        <v>233.59958774052279</v>
      </c>
      <c r="GE85" s="37">
        <f t="shared" ca="1" si="17"/>
        <v>658.37885705428835</v>
      </c>
      <c r="GF85" s="37">
        <f t="shared" ca="1" si="17"/>
        <v>1053.9766405528349</v>
      </c>
      <c r="GG85" s="37">
        <f t="shared" ca="1" si="17"/>
        <v>1344.4244516635285</v>
      </c>
      <c r="GH85" s="37">
        <f t="shared" ca="1" si="17"/>
        <v>1927.8186556808857</v>
      </c>
      <c r="GI85" s="37">
        <f t="shared" ca="1" si="17"/>
        <v>2224.5416865889097</v>
      </c>
      <c r="GJ85" s="37">
        <f t="shared" ca="1" si="17"/>
        <v>2603.0759498515677</v>
      </c>
      <c r="GK85" s="37">
        <f t="shared" ca="1" si="17"/>
        <v>2826.7273741986783</v>
      </c>
      <c r="GL85" s="37">
        <f t="shared" ca="1" si="17"/>
        <v>3057.8967303063937</v>
      </c>
      <c r="GM85" s="37">
        <f t="shared" ca="1" si="17"/>
        <v>3303.6158706539391</v>
      </c>
      <c r="GN85" s="37">
        <f t="shared" ca="1" si="17"/>
        <v>3481.1286340980764</v>
      </c>
      <c r="GO85" s="37">
        <f t="shared" ca="1" si="17"/>
        <v>3745.152575744622</v>
      </c>
      <c r="GP85" s="37">
        <f t="shared" ca="1" si="17"/>
        <v>3952.3134252034674</v>
      </c>
      <c r="GQ85" s="37">
        <f t="shared" ca="1" si="17"/>
        <v>4302.5622516348667</v>
      </c>
      <c r="GR85" s="37">
        <f t="shared" ca="1" si="17"/>
        <v>4533.8122567759365</v>
      </c>
      <c r="GS85" s="37">
        <f t="shared" ca="1" si="17"/>
        <v>4708.0297981898839</v>
      </c>
      <c r="GT85" s="37">
        <f t="shared" ca="1" si="17"/>
        <v>4755.6706697944783</v>
      </c>
      <c r="GU85" s="37">
        <f t="shared" ca="1" si="22"/>
        <v>5179.1683720474448</v>
      </c>
      <c r="GV85" s="37">
        <f t="shared" ca="1" si="12"/>
        <v>5379.7592506542596</v>
      </c>
      <c r="GW85" s="37">
        <f t="shared" ca="1" si="12"/>
        <v>5495.7815033757724</v>
      </c>
      <c r="GX85" s="37">
        <f t="shared" ca="1" si="12"/>
        <v>5634.4992183727936</v>
      </c>
      <c r="GY85" s="37">
        <f t="shared" ca="1" si="12"/>
        <v>5869.0813595889495</v>
      </c>
      <c r="GZ85" s="37">
        <f t="shared" ca="1" si="12"/>
        <v>5918.6639308859831</v>
      </c>
      <c r="HA85" s="37">
        <f t="shared" ca="1" si="12"/>
        <v>6133.3856148399982</v>
      </c>
      <c r="HB85" s="37">
        <f t="shared" ca="1" si="12"/>
        <v>6309.2756448933605</v>
      </c>
      <c r="HC85" s="37"/>
      <c r="HD85" s="37">
        <f t="shared" si="13"/>
        <v>1500.1</v>
      </c>
      <c r="HE85" s="37">
        <f ca="1">SUM($GD85:GD85)-$HD85-SUM($FD85:FD85)</f>
        <v>-1418.2864764769031</v>
      </c>
      <c r="HF85" s="37">
        <f ca="1">SUM($GD85:GE85)-$HD85-SUM($FD85:FE85)</f>
        <v>-1224.0450887481043</v>
      </c>
      <c r="HG85" s="37">
        <f ca="1">SUM($GD85:GF85)-$HD85-SUM($FD85:FF85)</f>
        <v>-923.45198048145016</v>
      </c>
      <c r="HH85" s="37">
        <f ca="1">SUM($GD85:GG85)-$HD85-SUM($FD85:FG85)</f>
        <v>-535.20939241340375</v>
      </c>
      <c r="HI85" s="37">
        <f ca="1">SUM($GD85:GH85)-$HD85-SUM($FD85:FH85)</f>
        <v>-11.635882365497309</v>
      </c>
      <c r="HJ85" s="37">
        <f ca="1">SUM($GD85:GI85)-$HD85-SUM($FD85:FI85)</f>
        <v>598.38035417060746</v>
      </c>
      <c r="HK85" s="37">
        <f ca="1">SUM($GD85:GJ85)-$HD85-SUM($FD85:FJ85)</f>
        <v>1307.39717633482</v>
      </c>
      <c r="HL85" s="37">
        <f ca="1">SUM($GD85:GK85)-$HD85-SUM($FD85:FK85)</f>
        <v>2088.5548104057507</v>
      </c>
      <c r="HM85" s="37">
        <f ca="1">SUM($GD85:GL85)-$HD85-SUM($FD85:FL85)</f>
        <v>3303.9822346554593</v>
      </c>
      <c r="HN85" s="37">
        <f ca="1">SUM($GD85:GM85)-$HD85-SUM($FD85:FM85)</f>
        <v>4593.2269968710316</v>
      </c>
      <c r="HO85" s="37">
        <f ca="1">SUM($GD85:GN85)-$HD85-SUM($FD85:FN85)</f>
        <v>6251.4261608294109</v>
      </c>
      <c r="HP85" s="37">
        <f ca="1">SUM($GD85:GO85)-$HD85-SUM($FD85:FO85)</f>
        <v>7984.6069264374019</v>
      </c>
      <c r="HQ85" s="37">
        <f ca="1">SUM($GD85:GP85)-$HD85-SUM($FD85:FP85)</f>
        <v>9782.3898511382358</v>
      </c>
      <c r="HR85" s="37">
        <f ca="1">SUM($GD85:GQ85)-$HD85-SUM($FD85:FQ85)</f>
        <v>11667.746950001288</v>
      </c>
      <c r="HS85" s="37">
        <f ca="1">SUM($GD85:GR85)-$HD85-SUM($FD85:FR85)</f>
        <v>13619.994619064542</v>
      </c>
      <c r="HT85" s="37">
        <f ca="1">SUM($GD85:GS85)-$HD85-SUM($FD85:FS85)</f>
        <v>15628.801751512343</v>
      </c>
      <c r="HU85" s="37">
        <f ca="1">SUM($GD85:GT85)-$HD85-SUM($FD85:FT85)</f>
        <v>17672.270588919051</v>
      </c>
      <c r="HV85" s="37">
        <f ca="1">SUM($GD85:GU85)-$HD85-SUM($FD85:FU85)</f>
        <v>19812.265638537643</v>
      </c>
      <c r="HW85" s="37">
        <f ca="1">SUM($GD85:GV85)-$HD85-SUM($FD85:FV85)</f>
        <v>22303.977363868209</v>
      </c>
      <c r="HX85" s="37">
        <f ca="1">SUM($GD85:GW85)-$HD85-SUM($FD85:FW85)</f>
        <v>24839.48014379559</v>
      </c>
      <c r="HY85" s="37">
        <f ca="1">SUM($GD85:GX85)-$HD85-SUM($FD85:FX85)</f>
        <v>27421.844302575118</v>
      </c>
      <c r="HZ85" s="37">
        <f ca="1">SUM($GD85:GY85)-$HD85-SUM($FD85:FY85)</f>
        <v>30066.355737012993</v>
      </c>
      <c r="IA85" s="37">
        <f ca="1">SUM($GD85:GZ85)-$HD85-SUM($FD85:FZ85)</f>
        <v>32741.509818889361</v>
      </c>
      <c r="IB85" s="37">
        <f ca="1">SUM($GD85:HA85)-$HD85-SUM($FD85:GA85)</f>
        <v>35474.177921446382</v>
      </c>
      <c r="IC85" s="37">
        <f ca="1">SUM($GD85:HB85)-$HD85-SUM($FD85:GB85)</f>
        <v>38257.255274988027</v>
      </c>
    </row>
    <row r="86" spans="2:237" x14ac:dyDescent="0.35">
      <c r="B86" s="37">
        <f t="shared" ca="1" si="14"/>
        <v>0.95570299810560067</v>
      </c>
      <c r="C86" s="37">
        <f t="shared" ca="1" si="14"/>
        <v>0.12828772685062673</v>
      </c>
      <c r="D86" s="37">
        <f t="shared" ca="1" si="14"/>
        <v>0.50389503786577905</v>
      </c>
      <c r="E86" s="37">
        <f t="shared" ca="1" si="14"/>
        <v>0.63263785190433697</v>
      </c>
      <c r="F86" s="37">
        <f t="shared" ca="1" si="14"/>
        <v>0.76010863118135708</v>
      </c>
      <c r="G86" s="37">
        <f t="shared" ca="1" si="14"/>
        <v>0.88000398424954063</v>
      </c>
      <c r="H86" s="37">
        <f t="shared" ca="1" si="14"/>
        <v>0.23100609092579016</v>
      </c>
      <c r="I86" s="37">
        <f t="shared" ca="1" si="14"/>
        <v>0.95234778802148534</v>
      </c>
      <c r="J86" s="37">
        <f t="shared" ca="1" si="14"/>
        <v>0.27717070654252685</v>
      </c>
      <c r="K86" s="37">
        <f t="shared" ca="1" si="14"/>
        <v>0.32969910976935213</v>
      </c>
      <c r="L86" s="37">
        <f t="shared" ca="1" si="14"/>
        <v>0.61760313580481907</v>
      </c>
      <c r="M86" s="37">
        <f t="shared" ca="1" si="14"/>
        <v>0.92258423492335828</v>
      </c>
      <c r="N86" s="37">
        <f t="shared" ca="1" si="14"/>
        <v>0.95362576273449118</v>
      </c>
      <c r="O86" s="37">
        <f t="shared" ca="1" si="14"/>
        <v>0.94890127768157839</v>
      </c>
      <c r="P86" s="37">
        <f t="shared" ca="1" si="14"/>
        <v>0.71281088259646141</v>
      </c>
      <c r="Q86" s="37">
        <f t="shared" ca="1" si="14"/>
        <v>0.69486684818118016</v>
      </c>
      <c r="R86" s="37">
        <f t="shared" ca="1" si="21"/>
        <v>0.97317510351930125</v>
      </c>
      <c r="S86" s="37">
        <f t="shared" ca="1" si="21"/>
        <v>0.73008864962844844</v>
      </c>
      <c r="T86" s="37">
        <f t="shared" ca="1" si="21"/>
        <v>0.68656877357939605</v>
      </c>
      <c r="U86" s="37">
        <f t="shared" ca="1" si="21"/>
        <v>0.97646302094416138</v>
      </c>
      <c r="V86" s="37">
        <f t="shared" ca="1" si="21"/>
        <v>0.53277867573728377</v>
      </c>
      <c r="W86" s="37">
        <f t="shared" ca="1" si="21"/>
        <v>0.53107577863027544</v>
      </c>
      <c r="X86" s="37">
        <f t="shared" ca="1" si="21"/>
        <v>0.854805521894071</v>
      </c>
      <c r="Y86" s="37">
        <f t="shared" ca="1" si="21"/>
        <v>4.1544573638061522E-3</v>
      </c>
      <c r="Z86" s="37">
        <f t="shared" ca="1" si="21"/>
        <v>0.92878565650431077</v>
      </c>
      <c r="AC86" s="35">
        <f ca="1">IF(H$11="x",0,_xlfn.NORM.INV(B86,Satokasvi!$H$8,Satokasvi!$I$8)*IF(H$8="x",1+Toimenpiteet!$C$7,1)*IF(H$9="x",1+Toimenpiteet!$C$34,1)*(1+H$30)*_xlfn.BINOM.INV(1,(1-(Satokasvi!$H$15*(1+H$43))),B86))</f>
        <v>2925.7153571363006</v>
      </c>
      <c r="AD86" s="35">
        <f ca="1">IF(I$11="x",0,_xlfn.NORM.INV(C86,Satokasvi!$H$8,Satokasvi!$I$8)*IF(I$8="x",1+Toimenpiteet!$C$7,1)*IF(I$9="x",1+Toimenpiteet!$C$34,1)*(1+I$30)*_xlfn.BINOM.INV(1,(1-(Satokasvi!$H$15*(1+I$43))),C86))</f>
        <v>0</v>
      </c>
      <c r="AE86" s="35">
        <f ca="1">IF(J$11="x",0,_xlfn.NORM.INV(D86,Satokasvi!$H$8,Satokasvi!$I$8)*IF(J$8="x",1+Toimenpiteet!$C$7,1)*IF(J$9="x",1+Toimenpiteet!$C$34,1)*(1+J$30)*_xlfn.BINOM.INV(1,(1-(Satokasvi!$H$15*(1+J$43))),D86))</f>
        <v>2502.4408917913065</v>
      </c>
      <c r="AF86" s="35">
        <f ca="1">IF(K$11="x",0,_xlfn.NORM.INV(E86,Satokasvi!$H$8,Satokasvi!$I$8)*IF(K$8="x",1+Toimenpiteet!$C$7,1)*IF(K$9="x",1+Toimenpiteet!$C$34,1)*(1+K$30)*_xlfn.BINOM.INV(1,(1-(Satokasvi!$H$15*(1+K$43))),E86))</f>
        <v>2584.7119811138577</v>
      </c>
      <c r="AG86" s="35">
        <f ca="1">IF(L$11="x",0,_xlfn.NORM.INV(F86,Satokasvi!$H$8,Satokasvi!$I$8)*IF(L$8="x",1+Toimenpiteet!$C$7,1)*IF(L$9="x",1+Toimenpiteet!$C$34,1)*(1+L$30)*_xlfn.BINOM.INV(1,(1-(Satokasvi!$H$15*(1+L$43))),F86))</f>
        <v>2676.6630112148641</v>
      </c>
      <c r="AH86" s="35">
        <f ca="1">IF(M$11="x",0,_xlfn.NORM.INV(G86,Satokasvi!$H$8,Satokasvi!$I$8)*IF(M$8="x",1+Toimenpiteet!$C$7,1)*IF(M$9="x",1+Toimenpiteet!$C$34,1)*(1+M$30)*_xlfn.BINOM.INV(1,(1-(Satokasvi!$H$15*(1+M$43))),G86))</f>
        <v>2793.7516773788079</v>
      </c>
      <c r="AI86" s="35">
        <f ca="1">IF(N$11="x",0,_xlfn.NORM.INV(H86,Satokasvi!$H$8,Satokasvi!$I$8)*IF(N$8="x",1+Toimenpiteet!$C$7,1)*IF(N$9="x",1+Toimenpiteet!$C$34,1)*(1+N$30)*_xlfn.BINOM.INV(1,(1-(Satokasvi!$H$15*(1+N$43))),H86))</f>
        <v>0</v>
      </c>
      <c r="AJ86" s="35">
        <f ca="1">IF(O$11="x",0,_xlfn.NORM.INV(I86,Satokasvi!$H$8,Satokasvi!$I$8)*IF(O$8="x",1+Toimenpiteet!$C$7,1)*IF(O$9="x",1+Toimenpiteet!$C$34,1)*(1+O$30)*_xlfn.BINOM.INV(1,(1-(Satokasvi!$H$15*(1+O$43))),I86))</f>
        <v>2917.0142350786687</v>
      </c>
      <c r="AK86" s="35">
        <f ca="1">IF(P$11="x",0,_xlfn.NORM.INV(J86,Satokasvi!$H$8,Satokasvi!$I$8)*IF(P$8="x",1+Toimenpiteet!$C$7,1)*IF(P$9="x",1+Toimenpiteet!$C$34,1)*(1+P$30)*_xlfn.BINOM.INV(1,(1-(Satokasvi!$H$15*(1+P$43))),J86))</f>
        <v>2352.1832037971635</v>
      </c>
      <c r="AL86" s="35">
        <f ca="1">IF(Q$11="x",0,_xlfn.NORM.INV(K86,Satokasvi!$H$8,Satokasvi!$I$8)*IF(Q$8="x",1+Toimenpiteet!$C$7,1)*IF(Q$9="x",1+Toimenpiteet!$C$34,1)*(1+Q$30)*_xlfn.BINOM.INV(1,(1-(Satokasvi!$H$15*(1+Q$43))),K86))</f>
        <v>2389.8139588010213</v>
      </c>
      <c r="AM86" s="35">
        <f ca="1">IF(R$11="x",0,_xlfn.NORM.INV(L86,Satokasvi!$H$8,Satokasvi!$I$8)*IF(R$8="x",1+Toimenpiteet!$C$7,1)*IF(R$9="x",1+Toimenpiteet!$C$34,1)*(1+R$30)*_xlfn.BINOM.INV(1,(1-(Satokasvi!$H$15*(1+R$43))),L86))</f>
        <v>2574.7979425195508</v>
      </c>
      <c r="AN86" s="35">
        <f ca="1">IF(S$11="x",0,_xlfn.NORM.INV(M86,Satokasvi!$H$8,Satokasvi!$I$8)*IF(S$8="x",1+Toimenpiteet!$C$7,1)*IF(S$9="x",1+Toimenpiteet!$C$34,1)*(1+S$30)*_xlfn.BINOM.INV(1,(1-(Satokasvi!$H$15*(1+S$43))),M86))</f>
        <v>2855.6677681292358</v>
      </c>
      <c r="AO86" s="35">
        <f ca="1">IF(T$11="x",0,_xlfn.NORM.INV(N86,Satokasvi!$H$8,Satokasvi!$I$8)*IF(T$8="x",1+Toimenpiteet!$C$7,1)*IF(T$9="x",1+Toimenpiteet!$C$34,1)*(1+T$30)*_xlfn.BINOM.INV(1,(1-(Satokasvi!$H$15*(1+T$43))),N86))</f>
        <v>2920.268586665039</v>
      </c>
      <c r="AP86" s="35">
        <f ca="1">IF(U$11="x",0,_xlfn.NORM.INV(O86,Satokasvi!$H$8,Satokasvi!$I$8)*IF(U$8="x",1+Toimenpiteet!$C$7,1)*IF(U$9="x",1+Toimenpiteet!$C$34,1)*(1+U$30)*_xlfn.BINOM.INV(1,(1-(Satokasvi!$H$15*(1+U$43))),O86))</f>
        <v>2908.5731286978207</v>
      </c>
      <c r="AQ86" s="35">
        <f ca="1">IF(V$11="x",0,_xlfn.NORM.INV(P86,Satokasvi!$H$8,Satokasvi!$I$8)*IF(V$8="x",1+Toimenpiteet!$C$7,1)*IF(V$9="x",1+Toimenpiteet!$C$34,1)*(1+V$30)*_xlfn.BINOM.INV(1,(1-(Satokasvi!$H$15*(1+V$43))),P86))</f>
        <v>2640.4037952899216</v>
      </c>
      <c r="AR86" s="35">
        <f ca="1">IF(W$11="x",0,_xlfn.NORM.INV(Q86,Satokasvi!$H$8,Satokasvi!$I$8)*IF(W$8="x",1+Toimenpiteet!$C$7,1)*IF(W$9="x",1+Toimenpiteet!$C$34,1)*(1+W$30)*_xlfn.BINOM.INV(1,(1-(Satokasvi!$H$15*(1+W$43))),Q86))</f>
        <v>2627.4233406979588</v>
      </c>
      <c r="AS86" s="35">
        <f ca="1">IF(X$11="x",0,_xlfn.NORM.INV(R86,Satokasvi!$H$8,Satokasvi!$I$8)*IF(X$8="x",1+Toimenpiteet!$C$7,1)*IF(X$9="x",1+Toimenpiteet!$C$34,1)*(1+X$30)*_xlfn.BINOM.INV(1,(1-(Satokasvi!$H$15*(1+X$43))),R86))</f>
        <v>2982.4133592342178</v>
      </c>
      <c r="AT86" s="35">
        <f ca="1">IF(Y$11="x",0,_xlfn.NORM.INV(S86,Satokasvi!$H$8,Satokasvi!$I$8)*IF(Y$8="x",1+Toimenpiteet!$C$7,1)*IF(Y$9="x",1+Toimenpiteet!$C$34,1)*(1+Y$30)*_xlfn.BINOM.INV(1,(1-(Satokasvi!$H$15*(1+Y$43))),S86))</f>
        <v>2653.2702809570928</v>
      </c>
      <c r="AU86" s="35">
        <f ca="1">IF(Z$11="x",0,_xlfn.NORM.INV(T86,Satokasvi!$H$8,Satokasvi!$I$8)*IF(Z$8="x",1+Toimenpiteet!$C$7,1)*IF(Z$9="x",1+Toimenpiteet!$C$34,1)*(1+Z$30)*_xlfn.BINOM.INV(1,(1-(Satokasvi!$H$15*(1+Z$43))),T86))</f>
        <v>2621.5369237553446</v>
      </c>
      <c r="AV86" s="35">
        <f ca="1">IF(AA$11="x",0,_xlfn.NORM.INV(U86,Satokasvi!$H$8,Satokasvi!$I$8)*IF(AA$8="x",1+Toimenpiteet!$C$7,1)*IF(AA$9="x",1+Toimenpiteet!$C$34,1)*(1+AA$30)*_xlfn.BINOM.INV(1,(1-(Satokasvi!$H$15*(1+AA$43))),U86))</f>
        <v>2996.4085454798069</v>
      </c>
      <c r="AW86" s="35">
        <f ca="1">IF(AB$11="x",0,_xlfn.NORM.INV(V86,Satokasvi!$H$8,Satokasvi!$I$8)*IF(AB$8="x",1+Toimenpiteet!$C$7,1)*IF(AB$9="x",1+Toimenpiteet!$C$34,1)*(1+AB$30)*_xlfn.BINOM.INV(1,(1-(Satokasvi!$H$15*(1+AB$43))),V86))</f>
        <v>2520.5641553675887</v>
      </c>
      <c r="AX86" s="35">
        <f ca="1">IF(AC$11="x",0,_xlfn.NORM.INV(W86,Satokasvi!$H$8,Satokasvi!$I$8)*IF(AC$8="x",1+Toimenpiteet!$C$7,1)*IF(AC$9="x",1+Toimenpiteet!$C$34,1)*(1+AC$30)*_xlfn.BINOM.INV(1,(1-(Satokasvi!$H$15*(1+AC$43))),W86))</f>
        <v>2519.4935918533511</v>
      </c>
      <c r="AY86" s="35">
        <f ca="1">IF(AD$11="x",0,_xlfn.NORM.INV(X86,Satokasvi!$H$8,Satokasvi!$I$8)*IF(AD$8="x",1+Toimenpiteet!$C$7,1)*IF(AD$9="x",1+Toimenpiteet!$C$34,1)*(1+AD$30)*_xlfn.BINOM.INV(1,(1-(Satokasvi!$H$15*(1+AD$43))),X86))</f>
        <v>2764.3171846754044</v>
      </c>
      <c r="AZ86" s="35">
        <f ca="1">IF(AE$11="x",0,_xlfn.NORM.INV(Y86,Satokasvi!$H$8,Satokasvi!$I$8)*IF(AE$8="x",1+Toimenpiteet!$C$7,1)*IF(AE$9="x",1+Toimenpiteet!$C$34,1)*(1+AE$30)*_xlfn.BINOM.INV(1,(1-(Satokasvi!$H$15*(1+AE$43))),Y86))</f>
        <v>0</v>
      </c>
      <c r="BA86" s="35">
        <f ca="1">IF(AF$11="x",0,_xlfn.NORM.INV(Z86,Satokasvi!$H$8,Satokasvi!$I$8)*IF(AF$8="x",1+Toimenpiteet!$C$7,1)*IF(AF$9="x",1+Toimenpiteet!$C$34,1)*(1+AF$30)*_xlfn.BINOM.INV(1,(1-(Satokasvi!$H$15*(1+AF$43))),Z86))</f>
        <v>2866.7016378669073</v>
      </c>
      <c r="BD86" s="35">
        <f ca="1">IF(H$11="x",0,_xlfn.NORM.INV(B86,Satokasvi!$H$8,Satokasvi!$I$8)*IF(COUNTIF($H$12:H$12,"x")&gt;0,(1+$C$6),1)*IF(COUNTIF($H$13:H$13,"x")&gt;0,(1+$C$30),1)*IF(H$8="x",(1+Toimenpiteet!$C$7),1)*IF(H$9="x",(1+Toimenpiteet!$C$34),1)*(1+H$30)*_xlfn.BINOM.INV(1,(1-(Satokasvi!$H$15*(1+H$44))),B86))</f>
        <v>3510.8584285635607</v>
      </c>
      <c r="BE86" s="35">
        <f ca="1">IF(I$11="x",0,_xlfn.NORM.INV(C86,Satokasvi!$H$8,Satokasvi!$I$8)*IF(COUNTIF($H$12:I$12,"x")&gt;0,(1+$C$6),1)*IF(COUNTIF($H$13:I$13,"x")&gt;0,(1+$C$30),1)*IF(I$8="x",(1+Toimenpiteet!$C$7),1)*IF(I$9="x",(1+Toimenpiteet!$C$34),1)*(1+I$30)*_xlfn.BINOM.INV(1,(1-(Satokasvi!$H$15*(1+I$44))),C86))</f>
        <v>2659.6432589501596</v>
      </c>
      <c r="BF86" s="35">
        <f ca="1">IF(J$11="x",0,_xlfn.NORM.INV(D86,Satokasvi!$H$8,Satokasvi!$I$8)*IF(COUNTIF($H$12:J$12,"x")&gt;0,(1+$C$6),1)*IF(COUNTIF($H$13:J$13,"x")&gt;0,(1+$C$30),1)*IF(J$8="x",(1+Toimenpiteet!$C$7),1)*IF(J$9="x",(1+Toimenpiteet!$C$34),1)*(1+J$30)*_xlfn.BINOM.INV(1,(1-(Satokasvi!$H$15*(1+J$44))),D86))</f>
        <v>3002.9290701495679</v>
      </c>
      <c r="BG86" s="35">
        <f ca="1">IF(K$11="x",0,_xlfn.NORM.INV(E86,Satokasvi!$H$8,Satokasvi!$I$8)*IF(COUNTIF($H$12:K$12,"x")&gt;0,(1+$C$6),1)*IF(COUNTIF($H$13:K$13,"x")&gt;0,(1+$C$30),1)*IF(K$8="x",(1+Toimenpiteet!$C$7),1)*IF(K$9="x",(1+Toimenpiteet!$C$34),1)*(1+K$30)*_xlfn.BINOM.INV(1,(1-(Satokasvi!$H$15*(1+K$44))),E86))</f>
        <v>3101.6543773366293</v>
      </c>
      <c r="BH86" s="35">
        <f ca="1">IF(L$11="x",0,_xlfn.NORM.INV(F86,Satokasvi!$H$8,Satokasvi!$I$8)*IF(COUNTIF($H$12:L$12,"x")&gt;0,(1+$C$6),1)*IF(COUNTIF($H$13:L$13,"x")&gt;0,(1+$C$30),1)*IF(L$8="x",(1+Toimenpiteet!$C$7),1)*IF(L$9="x",(1+Toimenpiteet!$C$34),1)*(1+L$30)*_xlfn.BINOM.INV(1,(1-(Satokasvi!$H$15*(1+L$44))),F86))</f>
        <v>3211.995613457837</v>
      </c>
      <c r="BI86" s="35">
        <f ca="1">IF(M$11="x",0,_xlfn.NORM.INV(G86,Satokasvi!$H$8,Satokasvi!$I$8)*IF(COUNTIF($H$12:M$12,"x")&gt;0,(1+$C$6),1)*IF(COUNTIF($H$13:M$13,"x")&gt;0,(1+$C$30),1)*IF(M$8="x",(1+Toimenpiteet!$C$7),1)*IF(M$9="x",(1+Toimenpiteet!$C$34),1)*(1+M$30)*_xlfn.BINOM.INV(1,(1-(Satokasvi!$H$15*(1+M$44))),G86))</f>
        <v>3352.5020128545693</v>
      </c>
      <c r="BJ86" s="35">
        <f ca="1">IF(N$11="x",0,_xlfn.NORM.INV(H86,Satokasvi!$H$8,Satokasvi!$I$8)*IF(COUNTIF($H$12:N$12,"x")&gt;0,(1+$C$6),1)*IF(COUNTIF($H$13:N$13,"x")&gt;0,(1+$C$30),1)*IF(N$8="x",(1+Toimenpiteet!$C$7),1)*IF(N$9="x",(1+Toimenpiteet!$C$34),1)*(1+N$30)*_xlfn.BINOM.INV(1,(1-(Satokasvi!$H$15*(1+N$44))),H86))</f>
        <v>2779.3387359139747</v>
      </c>
      <c r="BK86" s="35">
        <f ca="1">IF(O$11="x",0,_xlfn.NORM.INV(I86,Satokasvi!$H$8,Satokasvi!$I$8)*IF(COUNTIF($H$12:O$12,"x")&gt;0,(1+$C$6),1)*IF(COUNTIF($H$13:O$13,"x")&gt;0,(1+$C$30),1)*IF(O$8="x",(1+Toimenpiteet!$C$7),1)*IF(O$9="x",(1+Toimenpiteet!$C$34),1)*(1+O$30)*_xlfn.BINOM.INV(1,(1-(Satokasvi!$H$15*(1+O$44))),I86))</f>
        <v>3500.4170820944023</v>
      </c>
      <c r="BL86" s="35">
        <f ca="1">IF(P$11="x",0,_xlfn.NORM.INV(J86,Satokasvi!$H$8,Satokasvi!$I$8)*IF(COUNTIF($H$12:P$12,"x")&gt;0,(1+$C$6),1)*IF(COUNTIF($H$13:P$13,"x")&gt;0,(1+$C$30),1)*IF(P$8="x",(1+Toimenpiteet!$C$7),1)*IF(P$9="x",(1+Toimenpiteet!$C$34),1)*(1+P$30)*_xlfn.BINOM.INV(1,(1-(Satokasvi!$H$15*(1+P$44))),J86))</f>
        <v>2822.619844556596</v>
      </c>
      <c r="BM86" s="35">
        <f ca="1">IF(Q$11="x",0,_xlfn.NORM.INV(K86,Satokasvi!$H$8,Satokasvi!$I$8)*IF(COUNTIF($H$12:Q$12,"x")&gt;0,(1+$C$6),1)*IF(COUNTIF($H$13:Q$13,"x")&gt;0,(1+$C$30),1)*IF(Q$8="x",(1+Toimenpiteet!$C$7),1)*IF(Q$9="x",(1+Toimenpiteet!$C$34),1)*(1+Q$30)*_xlfn.BINOM.INV(1,(1-(Satokasvi!$H$15*(1+Q$44))),K86))</f>
        <v>2867.7767505612255</v>
      </c>
      <c r="BN86" s="35">
        <f ca="1">IF(R$11="x",0,_xlfn.NORM.INV(L86,Satokasvi!$H$8,Satokasvi!$I$8)*IF(COUNTIF($H$12:R$12,"x")&gt;0,(1+$C$6),1)*IF(COUNTIF($H$13:R$13,"x")&gt;0,(1+$C$30),1)*IF(R$8="x",(1+Toimenpiteet!$C$7),1)*IF(R$9="x",(1+Toimenpiteet!$C$34),1)*(1+R$30)*_xlfn.BINOM.INV(1,(1-(Satokasvi!$H$15*(1+R$44))),L86))</f>
        <v>3089.7575310234611</v>
      </c>
      <c r="BO86" s="35">
        <f ca="1">IF(S$11="x",0,_xlfn.NORM.INV(M86,Satokasvi!$H$8,Satokasvi!$I$8)*IF(COUNTIF($H$12:S$12,"x")&gt;0,(1+$C$6),1)*IF(COUNTIF($H$13:S$13,"x")&gt;0,(1+$C$30),1)*IF(S$8="x",(1+Toimenpiteet!$C$7),1)*IF(S$9="x",(1+Toimenpiteet!$C$34),1)*(1+S$30)*_xlfn.BINOM.INV(1,(1-(Satokasvi!$H$15*(1+S$44))),M86))</f>
        <v>3426.8013217550829</v>
      </c>
      <c r="BP86" s="35">
        <f ca="1">IF(T$11="x",0,_xlfn.NORM.INV(N86,Satokasvi!$H$8,Satokasvi!$I$8)*IF(COUNTIF($H$12:T$12,"x")&gt;0,(1+$C$6),1)*IF(COUNTIF($H$13:T$13,"x")&gt;0,(1+$C$30),1)*IF(T$8="x",(1+Toimenpiteet!$C$7),1)*IF(T$9="x",(1+Toimenpiteet!$C$34),1)*(1+T$30)*_xlfn.BINOM.INV(1,(1-(Satokasvi!$H$15*(1+T$44))),N86))</f>
        <v>3504.3223039980467</v>
      </c>
      <c r="BQ86" s="35">
        <f ca="1">IF(U$11="x",0,_xlfn.NORM.INV(O86,Satokasvi!$H$8,Satokasvi!$I$8)*IF(COUNTIF($H$12:U$12,"x")&gt;0,(1+$C$6),1)*IF(COUNTIF($H$13:U$13,"x")&gt;0,(1+$C$30),1)*IF(U$8="x",(1+Toimenpiteet!$C$7),1)*IF(U$9="x",(1+Toimenpiteet!$C$34),1)*(1+U$30)*_xlfn.BINOM.INV(1,(1-(Satokasvi!$H$15*(1+U$44))),O86))</f>
        <v>3490.2877544373846</v>
      </c>
      <c r="BR86" s="35">
        <f ca="1">IF(V$11="x",0,_xlfn.NORM.INV(P86,Satokasvi!$H$8,Satokasvi!$I$8)*IF(COUNTIF($H$12:V$12,"x")&gt;0,(1+$C$6),1)*IF(COUNTIF($H$13:V$13,"x")&gt;0,(1+$C$30),1)*IF(V$8="x",(1+Toimenpiteet!$C$7),1)*IF(V$9="x",(1+Toimenpiteet!$C$34),1)*(1+V$30)*_xlfn.BINOM.INV(1,(1-(Satokasvi!$H$15*(1+V$44))),P86))</f>
        <v>3168.4845543479059</v>
      </c>
      <c r="BS86" s="35">
        <f ca="1">IF(W$11="x",0,_xlfn.NORM.INV(Q86,Satokasvi!$H$8,Satokasvi!$I$8)*IF(COUNTIF($H$12:W$12,"x")&gt;0,(1+$C$6),1)*IF(COUNTIF($H$13:W$13,"x")&gt;0,(1+$C$30),1)*IF(W$8="x",(1+Toimenpiteet!$C$7),1)*IF(W$9="x",(1+Toimenpiteet!$C$34),1)*(1+W$30)*_xlfn.BINOM.INV(1,(1-(Satokasvi!$H$15*(1+W$44))),Q86))</f>
        <v>3152.9080088375504</v>
      </c>
      <c r="BT86" s="35">
        <f ca="1">IF(X$11="x",0,_xlfn.NORM.INV(R86,Satokasvi!$H$8,Satokasvi!$I$8)*IF(COUNTIF($H$12:X$12,"x")&gt;0,(1+$C$6),1)*IF(COUNTIF($H$13:X$13,"x")&gt;0,(1+$C$30),1)*IF(X$8="x",(1+Toimenpiteet!$C$7),1)*IF(X$9="x",(1+Toimenpiteet!$C$34),1)*(1+X$30)*_xlfn.BINOM.INV(1,(1-(Satokasvi!$H$15*(1+X$44))),R86))</f>
        <v>3578.8960310810612</v>
      </c>
      <c r="BU86" s="35">
        <f ca="1">IF(Y$11="x",0,_xlfn.NORM.INV(S86,Satokasvi!$H$8,Satokasvi!$I$8)*IF(COUNTIF($H$12:Y$12,"x")&gt;0,(1+$C$6),1)*IF(COUNTIF($H$13:Y$13,"x")&gt;0,(1+$C$30),1)*IF(Y$8="x",(1+Toimenpiteet!$C$7),1)*IF(Y$9="x",(1+Toimenpiteet!$C$34),1)*(1+Y$30)*_xlfn.BINOM.INV(1,(1-(Satokasvi!$H$15*(1+Y$44))),S86))</f>
        <v>3183.9243371485113</v>
      </c>
      <c r="BV86" s="35">
        <f ca="1">IF(Z$11="x",0,_xlfn.NORM.INV(T86,Satokasvi!$H$8,Satokasvi!$I$8)*IF(COUNTIF($H$12:Z$12,"x")&gt;0,(1+$C$6),1)*IF(COUNTIF($H$13:Z$13,"x")&gt;0,(1+$C$30),1)*IF(Z$8="x",(1+Toimenpiteet!$C$7),1)*IF(Z$9="x",(1+Toimenpiteet!$C$34),1)*(1+Z$30)*_xlfn.BINOM.INV(1,(1-(Satokasvi!$H$15*(1+Z$44))),T86))</f>
        <v>3145.8443085064132</v>
      </c>
      <c r="BW86" s="35">
        <f ca="1">IF(AA$11="x",0,_xlfn.NORM.INV(U86,Satokasvi!$H$8,Satokasvi!$I$8)*IF(COUNTIF($H$12:AA$12,"x")&gt;0,(1+$C$6),1)*IF(COUNTIF($H$13:AA$13,"x")&gt;0,(1+$C$30),1)*IF(AA$8="x",(1+Toimenpiteet!$C$7),1)*IF(AA$9="x",(1+Toimenpiteet!$C$34),1)*(1+AA$30)*_xlfn.BINOM.INV(1,(1-(Satokasvi!$H$15*(1+AA$44))),U86))</f>
        <v>3595.690254575768</v>
      </c>
      <c r="BX86" s="35">
        <f ca="1">IF(AB$11="x",0,_xlfn.NORM.INV(V86,Satokasvi!$H$8,Satokasvi!$I$8)*IF(COUNTIF($H$12:AB$12,"x")&gt;0,(1+$C$6),1)*IF(COUNTIF($H$13:AB$13,"x")&gt;0,(1+$C$30),1)*IF(AB$8="x",(1+Toimenpiteet!$C$7),1)*IF(AB$9="x",(1+Toimenpiteet!$C$34),1)*(1+AB$30)*_xlfn.BINOM.INV(1,(1-(Satokasvi!$H$15*(1+AB$44))),V86))</f>
        <v>3024.6769864411062</v>
      </c>
      <c r="BY86" s="35">
        <f ca="1">IF(AC$11="x",0,_xlfn.NORM.INV(W86,Satokasvi!$H$8,Satokasvi!$I$8)*IF(COUNTIF($H$12:AC$12,"x")&gt;0,(1+$C$6),1)*IF(COUNTIF($H$13:AC$13,"x")&gt;0,(1+$C$30),1)*IF(AC$8="x",(1+Toimenpiteet!$C$7),1)*IF(AC$9="x",(1+Toimenpiteet!$C$34),1)*(1+AC$30)*_xlfn.BINOM.INV(1,(1-(Satokasvi!$H$15*(1+AC$44))),W86))</f>
        <v>3023.392310224021</v>
      </c>
      <c r="BZ86" s="35">
        <f ca="1">IF(AD$11="x",0,_xlfn.NORM.INV(X86,Satokasvi!$H$8,Satokasvi!$I$8)*IF(COUNTIF($H$12:AD$12,"x")&gt;0,(1+$C$6),1)*IF(COUNTIF($H$13:AD$13,"x")&gt;0,(1+$C$30),1)*IF(AD$8="x",(1+Toimenpiteet!$C$7),1)*IF(AD$9="x",(1+Toimenpiteet!$C$34),1)*(1+AD$30)*_xlfn.BINOM.INV(1,(1-(Satokasvi!$H$15*(1+AD$44))),X86))</f>
        <v>3317.1806216104851</v>
      </c>
      <c r="CA86" s="35">
        <f ca="1">IF(AE$11="x",0,_xlfn.NORM.INV(Y86,Satokasvi!$H$8,Satokasvi!$I$8)*IF(COUNTIF($H$12:AE$12,"x")&gt;0,(1+$C$6),1)*IF(COUNTIF($H$13:AE$13,"x")&gt;0,(1+$C$30),1)*IF(AE$8="x",(1+Toimenpiteet!$C$7),1)*IF(AE$9="x",(1+Toimenpiteet!$C$34),1)*(1+AE$30)*_xlfn.BINOM.INV(1,(1-(Satokasvi!$H$15*(1+AE$44))),Y86))</f>
        <v>0</v>
      </c>
      <c r="CB86" s="35">
        <f ca="1">IF(AF$11="x",0,_xlfn.NORM.INV(Z86,Satokasvi!$H$8,Satokasvi!$I$8)*IF(COUNTIF($H$12:AF$12,"x")&gt;0,(1+$C$6),1)*IF(COUNTIF($H$13:AF$13,"x")&gt;0,(1+$C$30),1)*IF(AF$8="x",(1+Toimenpiteet!$C$7),1)*IF(AF$9="x",(1+Toimenpiteet!$C$34),1)*(1+AF$30)*_xlfn.BINOM.INV(1,(1-(Satokasvi!$H$15*(1+AF$44))),Z86))</f>
        <v>3440.0419654402885</v>
      </c>
      <c r="CD86" s="37">
        <f ca="1">_xlfn.NORM.INV(RAND(),Satokasvi!$H$13,Satokasvi!$I$13)</f>
        <v>282.07136399947325</v>
      </c>
      <c r="CE86" s="37">
        <f ca="1">_xlfn.NORM.INV(RAND(),Satokasvi!$H$13,Satokasvi!$I$13)</f>
        <v>221.4979096332641</v>
      </c>
      <c r="CF86" s="37">
        <f ca="1">_xlfn.NORM.INV(RAND(),Satokasvi!$H$13,Satokasvi!$I$13)</f>
        <v>219.38812682637163</v>
      </c>
      <c r="CG86" s="37">
        <f ca="1">_xlfn.NORM.INV(RAND(),Satokasvi!$H$13,Satokasvi!$I$13)</f>
        <v>291.60027501810714</v>
      </c>
      <c r="CH86" s="37">
        <f ca="1">_xlfn.NORM.INV(RAND(),Satokasvi!$H$13,Satokasvi!$I$13)</f>
        <v>142.09067976554462</v>
      </c>
      <c r="CI86" s="37">
        <f ca="1">_xlfn.NORM.INV(RAND(),Satokasvi!$H$13,Satokasvi!$I$13)</f>
        <v>211.94218910811628</v>
      </c>
      <c r="CJ86" s="37">
        <f ca="1">_xlfn.NORM.INV(RAND(),Satokasvi!$H$13,Satokasvi!$I$13)</f>
        <v>96.966670759218076</v>
      </c>
      <c r="CK86" s="37">
        <f ca="1">_xlfn.NORM.INV(RAND(),Satokasvi!$H$13,Satokasvi!$I$13)</f>
        <v>135.98002654316645</v>
      </c>
      <c r="CL86" s="37">
        <f ca="1">_xlfn.NORM.INV(RAND(),Satokasvi!$H$13,Satokasvi!$I$13)</f>
        <v>156.15319781715993</v>
      </c>
      <c r="CM86" s="37">
        <f ca="1">_xlfn.NORM.INV(RAND(),Satokasvi!$H$13,Satokasvi!$I$13)</f>
        <v>183.7362886766706</v>
      </c>
      <c r="CN86" s="37">
        <f ca="1">_xlfn.NORM.INV(RAND(),Satokasvi!$H$13,Satokasvi!$I$13)</f>
        <v>205.63436839185883</v>
      </c>
      <c r="CO86" s="37">
        <f ca="1">_xlfn.NORM.INV(RAND(),Satokasvi!$H$13,Satokasvi!$I$13)</f>
        <v>234.76749389476723</v>
      </c>
      <c r="CP86" s="37">
        <f ca="1">_xlfn.NORM.INV(RAND(),Satokasvi!$H$13,Satokasvi!$I$13)</f>
        <v>209.90308316235323</v>
      </c>
      <c r="CQ86" s="37">
        <f ca="1">_xlfn.NORM.INV(RAND(),Satokasvi!$H$13,Satokasvi!$I$13)</f>
        <v>157.13419375950014</v>
      </c>
      <c r="CR86" s="37">
        <f ca="1">_xlfn.NORM.INV(RAND(),Satokasvi!$H$13,Satokasvi!$I$13)</f>
        <v>167.1015098891634</v>
      </c>
      <c r="CS86" s="37">
        <f ca="1">_xlfn.NORM.INV(RAND(),Satokasvi!$H$13,Satokasvi!$I$13)</f>
        <v>142.19299796227722</v>
      </c>
      <c r="CT86" s="37">
        <f ca="1">_xlfn.NORM.INV(RAND(),Satokasvi!$H$13,Satokasvi!$I$13)</f>
        <v>241.72580910343873</v>
      </c>
      <c r="CU86" s="37">
        <f ca="1">_xlfn.NORM.INV(RAND(),Satokasvi!$H$13,Satokasvi!$I$13)</f>
        <v>180.94828558587676</v>
      </c>
      <c r="CV86" s="37">
        <f ca="1">_xlfn.NORM.INV(RAND(),Satokasvi!$H$13,Satokasvi!$I$13)</f>
        <v>170.83939401438047</v>
      </c>
      <c r="CW86" s="37">
        <f ca="1">_xlfn.NORM.INV(RAND(),Satokasvi!$H$13,Satokasvi!$I$13)</f>
        <v>147.93969960628385</v>
      </c>
      <c r="CX86" s="37">
        <f ca="1">_xlfn.NORM.INV(RAND(),Satokasvi!$H$13,Satokasvi!$I$13)</f>
        <v>227.88947496836215</v>
      </c>
      <c r="CY86" s="37">
        <f ca="1">_xlfn.NORM.INV(RAND(),Satokasvi!$H$13,Satokasvi!$I$13)</f>
        <v>208.40231818937735</v>
      </c>
      <c r="CZ86" s="37">
        <f ca="1">_xlfn.NORM.INV(RAND(),Satokasvi!$H$13,Satokasvi!$I$13)</f>
        <v>162.83451289902746</v>
      </c>
      <c r="DA86" s="37">
        <f ca="1">_xlfn.NORM.INV(RAND(),Satokasvi!$H$13,Satokasvi!$I$13)</f>
        <v>214.51435450850718</v>
      </c>
      <c r="DB86" s="37">
        <f ca="1">_xlfn.NORM.INV(RAND(),Satokasvi!$H$13,Satokasvi!$I$13)</f>
        <v>225.49797721080196</v>
      </c>
      <c r="DD86" s="37">
        <f ca="1">IF(H$11="x",Toimenpiteet!$E$115,AC86*CD86/1000+(Satokasvi!$E$28-Satokasvi!$E$7)+IF(H$8="x",Toimenpiteet!$E$29,0)+IF(H$9="x",Toimenpiteet!$E$60,0)+IF(H$10="x",Toimenpiteet!$E$88,0))/(1+$H$15)^DD$59</f>
        <v>543.94225384625474</v>
      </c>
      <c r="DE86" s="37">
        <f ca="1">IF(I$11="x",Toimenpiteet!$E$115,AD86*CE86/1000+(Satokasvi!$E$28-Satokasvi!$E$7)+IF(I$8="x",Toimenpiteet!$E$29,0)+IF(I$9="x",Toimenpiteet!$E$60,0)+IF(I$10="x",Toimenpiteet!$E$88,0))/(1+$H$15)^DE$59</f>
        <v>-249.7879159204449</v>
      </c>
      <c r="DF86" s="37">
        <f ca="1">IF(J$11="x",Toimenpiteet!$E$115,AE86*CF86/1000+(Satokasvi!$E$28-Satokasvi!$E$7)+IF(J$8="x",Toimenpiteet!$E$29,0)+IF(J$9="x",Toimenpiteet!$E$60,0)+IF(J$10="x",Toimenpiteet!$E$88,0))/(1+$H$15)^DF$59</f>
        <v>259.90555714630426</v>
      </c>
      <c r="DG86" s="37">
        <f ca="1">IF(K$11="x",Toimenpiteet!$E$115,AF86*CG86/1000+(Satokasvi!$E$28-Satokasvi!$E$7)+IF(K$8="x",Toimenpiteet!$E$29,0)+IF(K$9="x",Toimenpiteet!$E$60,0)+IF(K$10="x",Toimenpiteet!$E$88,0))/(1+$H$15)^DG$59</f>
        <v>434.20604103080944</v>
      </c>
      <c r="DH86" s="37">
        <f ca="1">IF(L$11="x",Toimenpiteet!$E$115,AG86*CH86/1000+(Satokasvi!$E$28-Satokasvi!$E$7)+IF(L$8="x",Toimenpiteet!$E$29,0)+IF(L$9="x",Toimenpiteet!$E$60,0)+IF(L$10="x",Toimenpiteet!$E$88,0))/(1+$H$15)^DH$59</f>
        <v>99.483693566120849</v>
      </c>
      <c r="DI86" s="37">
        <f ca="1">IF(M$11="x",Toimenpiteet!$E$115,AH86*CI86/1000+(Satokasvi!$E$28-Satokasvi!$E$7)+IF(M$8="x",Toimenpiteet!$E$29,0)+IF(M$9="x",Toimenpiteet!$E$60,0)+IF(M$10="x",Toimenpiteet!$E$88,0))/(1+$H$15)^DI$59</f>
        <v>273.95269644305051</v>
      </c>
      <c r="DJ86" s="37">
        <f ca="1">IF(N$11="x",Toimenpiteet!$E$115,AI86*CJ86/1000+(Satokasvi!$E$28-Satokasvi!$E$7)+IF(N$8="x",Toimenpiteet!$E$29,0)+IF(N$9="x",Toimenpiteet!$E$60,0)+IF(N$10="x",Toimenpiteet!$E$88,0))/(1+$H$15)^DJ$59</f>
        <v>-215.46925050598875</v>
      </c>
      <c r="DK86" s="37">
        <f ca="1">IF(O$11="x",Toimenpiteet!$E$115,AJ86*CK86/1000+(Satokasvi!$E$28-Satokasvi!$E$7)+IF(O$8="x",Toimenpiteet!$E$29,0)+IF(O$9="x",Toimenpiteet!$E$60,0)+IF(O$10="x",Toimenpiteet!$E$88,0))/(1+$H$15)^DK$59</f>
        <v>103.93020410505471</v>
      </c>
      <c r="DL86" s="37">
        <f ca="1">IF(P$11="x",Toimenpiteet!$E$115,AK86*CL86/1000+(Satokasvi!$E$28-Satokasvi!$E$7)+IF(P$8="x",Toimenpiteet!$E$29,0)+IF(P$9="x",Toimenpiteet!$E$60,0)+IF(P$10="x",Toimenpiteet!$E$88,0))/(1+$H$15)^DL$59</f>
        <v>78.405143815499798</v>
      </c>
      <c r="DM86" s="37">
        <f ca="1">IF(Q$11="x",Toimenpiteet!$E$115,AL86*CM86/1000+(Satokasvi!$E$28-Satokasvi!$E$7)+IF(Q$8="x",Toimenpiteet!$E$29,0)+IF(Q$9="x",Toimenpiteet!$E$60,0)+IF(Q$10="x",Toimenpiteet!$E$88,0))/(1+$H$15)^DM$59</f>
        <v>129.54343744420032</v>
      </c>
      <c r="DN86" s="37">
        <f ca="1">IF(R$11="x",Toimenpiteet!$E$115,AM86*CN86/1000+(Satokasvi!$E$28-Satokasvi!$E$7)+IF(R$8="x",Toimenpiteet!$E$29,0)+IF(R$9="x",Toimenpiteet!$E$60,0)+IF(R$10="x",Toimenpiteet!$E$88,0))/(1+$H$15)^DN$59</f>
        <v>191.05655065950333</v>
      </c>
      <c r="DO86" s="37">
        <f ca="1">IF(S$11="x",Toimenpiteet!$E$115,AN86*CO86/1000+(Satokasvi!$E$28-Satokasvi!$E$7)+IF(S$8="x",Toimenpiteet!$E$29,0)+IF(S$9="x",Toimenpiteet!$E$60,0)+IF(S$10="x",Toimenpiteet!$E$88,0))/(1+$H$15)^DO$59</f>
        <v>284.35200394405496</v>
      </c>
      <c r="DP86" s="37">
        <f ca="1">IF(T$11="x",Toimenpiteet!$E$115,AO86*CP86/1000+(Satokasvi!$E$28-Satokasvi!$E$7)+IF(T$8="x",Toimenpiteet!$E$29,0)+IF(T$9="x",Toimenpiteet!$E$60,0)+IF(T$10="x",Toimenpiteet!$E$88,0))/(1+$H$15)^DP$59</f>
        <v>236.95293939510668</v>
      </c>
      <c r="DQ86" s="37">
        <f ca="1">IF(U$11="x",Toimenpiteet!$E$115,AP86*CQ86/1000+(Satokasvi!$E$28-Satokasvi!$E$7)+IF(U$8="x",Toimenpiteet!$E$29,0)+IF(U$9="x",Toimenpiteet!$E$60,0)+IF(U$10="x",Toimenpiteet!$E$88,0))/(1+$H$15)^DQ$59</f>
        <v>126.95861304153301</v>
      </c>
      <c r="DR86" s="37">
        <f ca="1">IF(V$11="x",Toimenpiteet!$E$115,AQ86*CR86/1000+(Satokasvi!$E$28-Satokasvi!$E$7)+IF(V$8="x",Toimenpiteet!$E$29,0)+IF(V$9="x",Toimenpiteet!$E$60,0)+IF(V$10="x",Toimenpiteet!$E$88,0))/(1+$H$15)^DR$59</f>
        <v>113.1059989011178</v>
      </c>
      <c r="DS86" s="37">
        <f ca="1">IF(W$11="x",Toimenpiteet!$E$115,AR86*CS86/1000+(Satokasvi!$E$28-Satokasvi!$E$7)+IF(W$8="x",Toimenpiteet!$E$29,0)+IF(W$9="x",Toimenpiteet!$E$60,0)+IF(W$10="x",Toimenpiteet!$E$88,0))/(1+$H$15)^DS$59</f>
        <v>67.676678477650754</v>
      </c>
      <c r="DT86" s="37">
        <f ca="1">IF(X$11="x",Toimenpiteet!$E$115,AS86*CT86/1000+(Satokasvi!$E$28-Satokasvi!$E$7)+IF(X$8="x",Toimenpiteet!$E$29,0)+IF(X$9="x",Toimenpiteet!$E$60,0)+IF(X$10="x",Toimenpiteet!$E$88,0))/(1+$H$15)^DT$59</f>
        <v>275.84289890965306</v>
      </c>
      <c r="DU86" s="37">
        <f ca="1">IF(Y$11="x",Toimenpiteet!$E$115,AT86*CU86/1000+(Satokasvi!$E$28-Satokasvi!$E$7)+IF(Y$8="x",Toimenpiteet!$E$29,0)+IF(Y$9="x",Toimenpiteet!$E$60,0)+IF(Y$10="x",Toimenpiteet!$E$88,0))/(1+$H$15)^DU$59</f>
        <v>126.35134586641549</v>
      </c>
      <c r="DV86" s="37">
        <f ca="1">IF(Z$11="x",Toimenpiteet!$E$115,AU86*CV86/1000+(Satokasvi!$E$28-Satokasvi!$E$7)+IF(Z$8="x",Toimenpiteet!$E$29,0)+IF(Z$9="x",Toimenpiteet!$E$60,0)+IF(Z$10="x",Toimenpiteet!$E$88,0))/(1+$H$15)^DV$59</f>
        <v>104.28351765298751</v>
      </c>
      <c r="DW86" s="37">
        <f ca="1">IF(AA$11="x",Toimenpiteet!$E$115,AV86*CW86/1000+(Satokasvi!$E$28-Satokasvi!$E$7)+IF(AA$8="x",Toimenpiteet!$E$29,0)+IF(AA$9="x",Toimenpiteet!$E$60,0)+IF(AA$10="x",Toimenpiteet!$E$88,0))/(1+$H$15)^DW$59</f>
        <v>98.7136211179252</v>
      </c>
      <c r="DX86" s="37">
        <f ca="1">IF(AB$11="x",Toimenpiteet!$E$115,AW86*CX86/1000+(Satokasvi!$E$28-Satokasvi!$E$7)+IF(AB$8="x",Toimenpiteet!$E$29,0)+IF(AB$9="x",Toimenpiteet!$E$60,0)+IF(AB$10="x",Toimenpiteet!$E$88,0))/(1+$H$15)^DX$59</f>
        <v>166.32314403114356</v>
      </c>
      <c r="DY86" s="37">
        <f ca="1">IF(AC$11="x",Toimenpiteet!$E$115,AX86*CY86/1000+(Satokasvi!$E$28-Satokasvi!$E$7)+IF(AC$8="x",Toimenpiteet!$E$29,0)+IF(AC$9="x",Toimenpiteet!$E$60,0)+IF(AC$10="x",Toimenpiteet!$E$88,0))/(1+$H$15)^DY$59</f>
        <v>135.72769820400401</v>
      </c>
      <c r="DZ86" s="37">
        <f ca="1">IF(AD$11="x",Toimenpiteet!$E$115,AY86*CZ86/1000+(Satokasvi!$E$28-Satokasvi!$E$7)+IF(AD$8="x",Toimenpiteet!$E$29,0)+IF(AD$9="x",Toimenpiteet!$E$60,0)+IF(AD$10="x",Toimenpiteet!$E$88,0))/(1+$H$15)^DZ$59</f>
        <v>93.801939373487485</v>
      </c>
      <c r="EA86" s="37">
        <f ca="1">IF(AE$11="x",Toimenpiteet!$E$115,AZ86*DA86/1000+(Satokasvi!$E$28-Satokasvi!$E$7)+IF(AE$8="x",Toimenpiteet!$E$29,0)+IF(AE$9="x",Toimenpiteet!$E$60,0)+IF(AE$10="x",Toimenpiteet!$E$88,0))/(1+$H$15)^EA$59</f>
        <v>-130.36244012997</v>
      </c>
      <c r="EB86" s="37">
        <f ca="1">IF(AF$11="x",Toimenpiteet!$E$115,BA86*DB86/1000+(Satokasvi!$E$28-Satokasvi!$E$7)+IF(AF$8="x",Toimenpiteet!$E$29,0)+IF(AF$9="x",Toimenpiteet!$E$60,0)+IF(AF$10="x",Toimenpiteet!$E$88,0))/(1+$H$15)^EB$59</f>
        <v>182.17568119503218</v>
      </c>
      <c r="ED86" s="37">
        <f ca="1">IF(H$11="x",Toimenpiteet!$E$115,BD86*CD86/1000+(Satokasvi!$E$28-Satokasvi!$E$7)+IF(H$8="x",Toimenpiteet!$E$29,0)+IF(H$9="x",Toimenpiteet!$E$60,0)+IF(H$10="x",Toimenpiteet!$E$88,0))/(1+$H$15)^ED$59</f>
        <v>704.18701529511725</v>
      </c>
      <c r="EE86" s="37">
        <f ca="1">IF(I$11="x",Toimenpiteet!$E$115,BE86*CE86/1000+(Satokasvi!$E$28-Satokasvi!$E$7)+IF(I$8="x",Toimenpiteet!$E$29,0)+IF(I$9="x",Toimenpiteet!$E$60,0)+IF(I$10="x",Toimenpiteet!$E$88,0))/(1+$H$15)^EE$59</f>
        <v>305.50044511986289</v>
      </c>
      <c r="EF86" s="37">
        <f ca="1">IF(J$11="x",Toimenpiteet!$E$115,BF86*CF86/1000+(Satokasvi!$E$28-Satokasvi!$E$7)+IF(J$8="x",Toimenpiteet!$E$29,0)+IF(J$9="x",Toimenpiteet!$E$60,0)+IF(J$10="x",Toimenpiteet!$E$88,0))/(1+$H$15)^EF$59</f>
        <v>360.38917652128265</v>
      </c>
      <c r="EG86" s="37">
        <f ca="1">IF(K$11="x",Toimenpiteet!$E$115,BG86*CG86/1000+(Satokasvi!$E$28-Satokasvi!$E$7)+IF(K$8="x",Toimenpiteet!$E$29,0)+IF(K$9="x",Toimenpiteet!$E$60,0)+IF(K$10="x",Toimenpiteet!$E$88,0))/(1+$H$15)^EG$59</f>
        <v>568.13706277650283</v>
      </c>
      <c r="EH86" s="37">
        <f ca="1">IF(L$11="x",Toimenpiteet!$E$115,BH86*CH86/1000+(Satokasvi!$E$28-Satokasvi!$E$7)+IF(L$8="x",Toimenpiteet!$E$29,0)+IF(L$9="x",Toimenpiteet!$E$60,0)+IF(L$10="x",Toimenpiteet!$E$88,0))/(1+$H$15)^EH$59</f>
        <v>165.09869785170571</v>
      </c>
      <c r="EI86" s="37">
        <f ca="1">IF(M$11="x",Toimenpiteet!$E$115,BI86*CI86/1000+(Satokasvi!$E$28-Satokasvi!$E$7)+IF(M$8="x",Toimenpiteet!$E$29,0)+IF(M$9="x",Toimenpiteet!$E$60,0)+IF(M$10="x",Toimenpiteet!$E$88,0))/(1+$H$15)^EI$59</f>
        <v>373.1299013358942</v>
      </c>
      <c r="EJ86" s="37">
        <f ca="1">IF(N$11="x",Toimenpiteet!$E$115,BJ86*CJ86/1000+(Satokasvi!$E$28-Satokasvi!$E$7)+IF(N$8="x",Toimenpiteet!$E$29,0)+IF(N$9="x",Toimenpiteet!$E$60,0)+IF(N$10="x",Toimenpiteet!$E$88,0))/(1+$H$15)^EJ$59</f>
        <v>3.6615333167975437</v>
      </c>
      <c r="EK86" s="37">
        <f ca="1">IF(O$11="x",Toimenpiteet!$E$115,BK86*CK86/1000+(Satokasvi!$E$28-Satokasvi!$E$7)+IF(O$8="x",Toimenpiteet!$E$29,0)+IF(O$9="x",Toimenpiteet!$E$60,0)+IF(O$10="x",Toimenpiteet!$E$88,0))/(1+$H$15)^EK$59</f>
        <v>166.55493434470426</v>
      </c>
      <c r="EL86" s="37">
        <f ca="1">IF(P$11="x",Toimenpiteet!$E$115,BL86*CL86/1000+(Satokasvi!$E$28-Satokasvi!$E$7)+IF(P$8="x",Toimenpiteet!$E$29,0)+IF(P$9="x",Toimenpiteet!$E$60,0)+IF(P$10="x",Toimenpiteet!$E$88,0))/(1+$H$15)^EL$59</f>
        <v>134.706259392812</v>
      </c>
      <c r="EM86" s="37">
        <f ca="1">IF(Q$11="x",Toimenpiteet!$E$115,BM86*CM86/1000+(Satokasvi!$E$28-Satokasvi!$E$7)+IF(Q$8="x",Toimenpiteet!$E$29,0)+IF(Q$9="x",Toimenpiteet!$E$60,0)+IF(Q$10="x",Toimenpiteet!$E$88,0))/(1+$H$15)^EM$59</f>
        <v>194.88910242256679</v>
      </c>
      <c r="EN86" s="37">
        <f ca="1">IF(R$11="x",Toimenpiteet!$E$115,BN86*CN86/1000+(Satokasvi!$E$28-Satokasvi!$E$7)+IF(R$8="x",Toimenpiteet!$E$29,0)+IF(R$9="x",Toimenpiteet!$E$60,0)+IF(R$10="x",Toimenpiteet!$E$88,0))/(1+$H$15)^EN$59</f>
        <v>267.5561884511385</v>
      </c>
      <c r="EO86" s="37">
        <f ca="1">IF(S$11="x",Toimenpiteet!$E$115,BO86*CO86/1000+(Satokasvi!$E$28-Satokasvi!$E$7)+IF(S$8="x",Toimenpiteet!$E$29,0)+IF(S$9="x",Toimenpiteet!$E$60,0)+IF(S$10="x",Toimenpiteet!$E$88,0))/(1+$H$15)^EO$59</f>
        <v>378.39553838309359</v>
      </c>
      <c r="EP86" s="37">
        <f ca="1">IF(T$11="x",Toimenpiteet!$E$115,BP86*CP86/1000+(Satokasvi!$E$28-Satokasvi!$E$7)+IF(T$8="x",Toimenpiteet!$E$29,0)+IF(T$9="x",Toimenpiteet!$E$60,0)+IF(T$10="x",Toimenpiteet!$E$88,0))/(1+$H$15)^EP$59</f>
        <v>320.43394829376649</v>
      </c>
      <c r="EQ86" s="37">
        <f ca="1">IF(U$11="x",Toimenpiteet!$E$115,BQ86*CQ86/1000+(Satokasvi!$E$28-Satokasvi!$E$7)+IF(U$8="x",Toimenpiteet!$E$29,0)+IF(U$9="x",Toimenpiteet!$E$60,0)+IF(U$10="x",Toimenpiteet!$E$88,0))/(1+$H$15)^EQ$59</f>
        <v>187.38957935822634</v>
      </c>
      <c r="ER86" s="37">
        <f ca="1">IF(V$11="x",Toimenpiteet!$E$115,BR86*CR86/1000+(Satokasvi!$E$28-Satokasvi!$E$7)+IF(V$8="x",Toimenpiteet!$E$29,0)+IF(V$9="x",Toimenpiteet!$E$60,0)+IF(V$10="x",Toimenpiteet!$E$88,0))/(1+$H$15)^ER$59</f>
        <v>169.74588189336745</v>
      </c>
      <c r="ES86" s="37">
        <f ca="1">IF(W$11="x",Toimenpiteet!$E$115,BS86*CS86/1000+(Satokasvi!$E$28-Satokasvi!$E$7)+IF(W$8="x",Toimenpiteet!$E$29,0)+IF(W$9="x",Toimenpiteet!$E$60,0)+IF(W$10="x",Toimenpiteet!$E$88,0))/(1+$H$15)^ES$59</f>
        <v>114.23986195184695</v>
      </c>
      <c r="ET86" s="37">
        <f ca="1">IF(X$11="x",Toimenpiteet!$E$115,BT86*CT86/1000+(Satokasvi!$E$28-Satokasvi!$E$7)+IF(X$8="x",Toimenpiteet!$E$29,0)+IF(X$9="x",Toimenpiteet!$E$60,0)+IF(X$10="x",Toimenpiteet!$E$88,0))/(1+$H$15)^ET$59</f>
        <v>363.07735032135656</v>
      </c>
      <c r="EU86" s="37">
        <f ca="1">IF(Y$11="x",Toimenpiteet!$E$115,BU86*CU86/1000+(Satokasvi!$E$28-Satokasvi!$E$7)+IF(Y$8="x",Toimenpiteet!$E$29,0)+IF(Y$9="x",Toimenpiteet!$E$60,0)+IF(Y$10="x",Toimenpiteet!$E$88,0))/(1+$H$15)^EU$59</f>
        <v>182.75352924336153</v>
      </c>
      <c r="EV86" s="37">
        <f ca="1">IF(Z$11="x",Toimenpiteet!$E$115,BV86*CV86/1000+(Satokasvi!$E$28-Satokasvi!$E$7)+IF(Z$8="x",Toimenpiteet!$E$29,0)+IF(Z$9="x",Toimenpiteet!$E$60,0)+IF(Z$10="x",Toimenpiteet!$E$88,0))/(1+$H$15)^EV$59</f>
        <v>155.36538060461694</v>
      </c>
      <c r="EW86" s="37">
        <f ca="1">IF(AA$11="x",Toimenpiteet!$E$115,BW86*CW86/1000+(Satokasvi!$E$28-Satokasvi!$E$7)+IF(AA$8="x",Toimenpiteet!$E$29,0)+IF(AA$9="x",Toimenpiteet!$E$60,0)+IF(AA$10="x",Toimenpiteet!$E$88,0))/(1+$H$15)^EW$59</f>
        <v>147.80116031338599</v>
      </c>
      <c r="EX86" s="37">
        <f ca="1">IF(AB$11="x",Toimenpiteet!$E$115,BX86*CX86/1000+(Satokasvi!$E$28-Satokasvi!$E$7)+IF(AB$8="x",Toimenpiteet!$E$29,0)+IF(AB$9="x",Toimenpiteet!$E$60,0)+IF(AB$10="x",Toimenpiteet!$E$88,0))/(1+$H$15)^EX$59</f>
        <v>228.07788446055264</v>
      </c>
      <c r="EY86" s="37">
        <f ca="1">IF(AC$11="x",Toimenpiteet!$E$115,BY86*CY86/1000+(Satokasvi!$E$28-Satokasvi!$E$7)+IF(AC$8="x",Toimenpiteet!$E$29,0)+IF(AC$9="x",Toimenpiteet!$E$60,0)+IF(AC$10="x",Toimenpiteet!$E$88,0))/(1+$H$15)^EY$59</f>
        <v>190.53354039158179</v>
      </c>
      <c r="EZ86" s="37">
        <f ca="1">IF(AD$11="x",Toimenpiteet!$E$115,BZ86*CZ86/1000+(Satokasvi!$E$28-Satokasvi!$E$7)+IF(AD$8="x",Toimenpiteet!$E$29,0)+IF(AD$9="x",Toimenpiteet!$E$60,0)+IF(AD$10="x",Toimenpiteet!$E$88,0))/(1+$H$15)^EZ$59</f>
        <v>139.41698991495875</v>
      </c>
      <c r="FA86" s="37">
        <f ca="1">IF(AE$11="x",Toimenpiteet!$E$115,CA86*DA86/1000+(Satokasvi!$E$28-Satokasvi!$E$7)+IF(AE$8="x",Toimenpiteet!$E$29,0)+IF(AE$9="x",Toimenpiteet!$E$60,0)+IF(AE$10="x",Toimenpiteet!$E$88,0))/(1+$H$15)^FA$59</f>
        <v>-130.36244012997</v>
      </c>
      <c r="FB86" s="37">
        <f ca="1">IF(AF$11="x",Toimenpiteet!$E$115,CB86*DB86/1000+(Satokasvi!$E$28-Satokasvi!$E$7)+IF(AF$8="x",Toimenpiteet!$E$29,0)+IF(AF$9="x",Toimenpiteet!$E$60,0)+IF(AF$10="x",Toimenpiteet!$E$88,0))/(1+$H$15)^FB$59</f>
        <v>243.92391260490655</v>
      </c>
      <c r="FD86" s="37">
        <f t="shared" ca="1" si="15"/>
        <v>543.94225384625474</v>
      </c>
      <c r="FE86" s="37">
        <f t="shared" ca="1" si="18"/>
        <v>294.15433792580984</v>
      </c>
      <c r="FF86" s="37">
        <f t="shared" ca="1" si="18"/>
        <v>554.05989507211416</v>
      </c>
      <c r="FG86" s="37">
        <f t="shared" ca="1" si="18"/>
        <v>988.26593610292366</v>
      </c>
      <c r="FH86" s="37">
        <f t="shared" ca="1" si="19"/>
        <v>1087.7496296690445</v>
      </c>
      <c r="FI86" s="37">
        <f t="shared" ca="1" si="19"/>
        <v>1361.7023261120949</v>
      </c>
      <c r="FJ86" s="37">
        <f t="shared" ca="1" si="19"/>
        <v>1146.233075606106</v>
      </c>
      <c r="FK86" s="37">
        <f t="shared" ca="1" si="19"/>
        <v>1250.1632797111606</v>
      </c>
      <c r="FL86" s="37">
        <f t="shared" ca="1" si="19"/>
        <v>1328.5684235266604</v>
      </c>
      <c r="FM86" s="37">
        <f t="shared" ca="1" si="19"/>
        <v>1458.1118609708606</v>
      </c>
      <c r="FN86" s="37">
        <f t="shared" ca="1" si="19"/>
        <v>1649.1684116303638</v>
      </c>
      <c r="FO86" s="37">
        <f t="shared" ca="1" si="19"/>
        <v>1933.5204155744188</v>
      </c>
      <c r="FP86" s="37">
        <f t="shared" ca="1" si="19"/>
        <v>2170.4733549695256</v>
      </c>
      <c r="FQ86" s="37">
        <f t="shared" ca="1" si="19"/>
        <v>2297.4319680110589</v>
      </c>
      <c r="FR86" s="37">
        <f t="shared" ca="1" si="19"/>
        <v>2410.5379669121767</v>
      </c>
      <c r="FS86" s="37">
        <f t="shared" ca="1" si="19"/>
        <v>2478.2146453898276</v>
      </c>
      <c r="FT86" s="37">
        <f t="shared" ca="1" si="19"/>
        <v>2754.0575442994805</v>
      </c>
      <c r="FU86" s="37">
        <f t="shared" ca="1" si="19"/>
        <v>2880.4088901658961</v>
      </c>
      <c r="FV86" s="37">
        <f t="shared" ca="1" si="19"/>
        <v>2984.6924078188836</v>
      </c>
      <c r="FW86" s="37">
        <f t="shared" ref="FW86:GB149" ca="1" si="23">FV86+DW86</f>
        <v>3083.406028936809</v>
      </c>
      <c r="FX86" s="37">
        <f t="shared" ca="1" si="20"/>
        <v>3249.7291729679528</v>
      </c>
      <c r="FY86" s="37">
        <f t="shared" ca="1" si="20"/>
        <v>3385.4568711719567</v>
      </c>
      <c r="FZ86" s="37">
        <f t="shared" ca="1" si="20"/>
        <v>3479.2588105454442</v>
      </c>
      <c r="GA86" s="37">
        <f t="shared" ca="1" si="20"/>
        <v>3348.8963704154744</v>
      </c>
      <c r="GB86" s="37">
        <f t="shared" ca="1" si="20"/>
        <v>3531.0720516105066</v>
      </c>
      <c r="GC86" s="37"/>
      <c r="GD86" s="37">
        <f t="shared" ca="1" si="16"/>
        <v>704.18701529511725</v>
      </c>
      <c r="GE86" s="37">
        <f t="shared" ca="1" si="17"/>
        <v>1009.6874604149801</v>
      </c>
      <c r="GF86" s="37">
        <f t="shared" ca="1" si="17"/>
        <v>1370.0766369362627</v>
      </c>
      <c r="GG86" s="37">
        <f t="shared" ca="1" si="17"/>
        <v>1938.2136997127654</v>
      </c>
      <c r="GH86" s="37">
        <f t="shared" ca="1" si="17"/>
        <v>2103.3123975644712</v>
      </c>
      <c r="GI86" s="37">
        <f t="shared" ca="1" si="17"/>
        <v>2476.4422989003656</v>
      </c>
      <c r="GJ86" s="37">
        <f t="shared" ca="1" si="17"/>
        <v>2480.103832217163</v>
      </c>
      <c r="GK86" s="37">
        <f t="shared" ca="1" si="17"/>
        <v>2646.6587665618672</v>
      </c>
      <c r="GL86" s="37">
        <f t="shared" ca="1" si="17"/>
        <v>2781.3650259546794</v>
      </c>
      <c r="GM86" s="37">
        <f t="shared" ca="1" si="17"/>
        <v>2976.2541283772462</v>
      </c>
      <c r="GN86" s="37">
        <f t="shared" ca="1" si="17"/>
        <v>3243.8103168283847</v>
      </c>
      <c r="GO86" s="37">
        <f t="shared" ca="1" si="17"/>
        <v>3622.2058552114781</v>
      </c>
      <c r="GP86" s="37">
        <f t="shared" ca="1" si="17"/>
        <v>3942.6398035052448</v>
      </c>
      <c r="GQ86" s="37">
        <f t="shared" ca="1" si="17"/>
        <v>4130.0293828634713</v>
      </c>
      <c r="GR86" s="37">
        <f t="shared" ca="1" si="17"/>
        <v>4299.7752647568386</v>
      </c>
      <c r="GS86" s="37">
        <f t="shared" ca="1" si="17"/>
        <v>4414.0151267086858</v>
      </c>
      <c r="GT86" s="37">
        <f t="shared" ca="1" si="17"/>
        <v>4777.0924770300426</v>
      </c>
      <c r="GU86" s="37">
        <f t="shared" ca="1" si="22"/>
        <v>4959.8460062734039</v>
      </c>
      <c r="GV86" s="37">
        <f t="shared" ca="1" si="12"/>
        <v>5115.2113868780207</v>
      </c>
      <c r="GW86" s="37">
        <f t="shared" ca="1" si="12"/>
        <v>5263.0125471914071</v>
      </c>
      <c r="GX86" s="37">
        <f t="shared" ca="1" si="12"/>
        <v>5491.09043165196</v>
      </c>
      <c r="GY86" s="37">
        <f t="shared" ca="1" si="12"/>
        <v>5681.6239720435415</v>
      </c>
      <c r="GZ86" s="37">
        <f t="shared" ca="1" si="12"/>
        <v>5821.0409619584998</v>
      </c>
      <c r="HA86" s="37">
        <f t="shared" ca="1" si="12"/>
        <v>5690.6785218285295</v>
      </c>
      <c r="HB86" s="37">
        <f t="shared" ca="1" si="12"/>
        <v>5934.6024344334364</v>
      </c>
      <c r="HC86" s="37"/>
      <c r="HD86" s="37">
        <f t="shared" si="13"/>
        <v>1500.1</v>
      </c>
      <c r="HE86" s="37">
        <f ca="1">SUM($GD86:GD86)-$HD86-SUM($FD86:FD86)</f>
        <v>-1339.8552385511375</v>
      </c>
      <c r="HF86" s="37">
        <f ca="1">SUM($GD86:GE86)-$HD86-SUM($FD86:FE86)</f>
        <v>-624.32211606196711</v>
      </c>
      <c r="HG86" s="37">
        <f ca="1">SUM($GD86:GF86)-$HD86-SUM($FD86:FF86)</f>
        <v>191.69462580218169</v>
      </c>
      <c r="HH86" s="37">
        <f ca="1">SUM($GD86:GG86)-$HD86-SUM($FD86:FG86)</f>
        <v>1141.6423894120235</v>
      </c>
      <c r="HI86" s="37">
        <f ca="1">SUM($GD86:GH86)-$HD86-SUM($FD86:FH86)</f>
        <v>2157.2051573074505</v>
      </c>
      <c r="HJ86" s="37">
        <f ca="1">SUM($GD86:GI86)-$HD86-SUM($FD86:FI86)</f>
        <v>3271.9451300957207</v>
      </c>
      <c r="HK86" s="37">
        <f ca="1">SUM($GD86:GJ86)-$HD86-SUM($FD86:FJ86)</f>
        <v>4605.8158867067777</v>
      </c>
      <c r="HL86" s="37">
        <f ca="1">SUM($GD86:GK86)-$HD86-SUM($FD86:FK86)</f>
        <v>6002.3113735574834</v>
      </c>
      <c r="HM86" s="37">
        <f ca="1">SUM($GD86:GL86)-$HD86-SUM($FD86:FL86)</f>
        <v>7455.1079759855038</v>
      </c>
      <c r="HN86" s="37">
        <f ca="1">SUM($GD86:GM86)-$HD86-SUM($FD86:FM86)</f>
        <v>8973.2502433918889</v>
      </c>
      <c r="HO86" s="37">
        <f ca="1">SUM($GD86:GN86)-$HD86-SUM($FD86:FN86)</f>
        <v>10567.89214858991</v>
      </c>
      <c r="HP86" s="37">
        <f ca="1">SUM($GD86:GO86)-$HD86-SUM($FD86:FO86)</f>
        <v>12256.57758822697</v>
      </c>
      <c r="HQ86" s="37">
        <f ca="1">SUM($GD86:GP86)-$HD86-SUM($FD86:FP86)</f>
        <v>14028.744036762688</v>
      </c>
      <c r="HR86" s="37">
        <f ca="1">SUM($GD86:GQ86)-$HD86-SUM($FD86:FQ86)</f>
        <v>15861.341451615095</v>
      </c>
      <c r="HS86" s="37">
        <f ca="1">SUM($GD86:GR86)-$HD86-SUM($FD86:FR86)</f>
        <v>17750.578749459761</v>
      </c>
      <c r="HT86" s="37">
        <f ca="1">SUM($GD86:GS86)-$HD86-SUM($FD86:FS86)</f>
        <v>19686.379230778617</v>
      </c>
      <c r="HU86" s="37">
        <f ca="1">SUM($GD86:GT86)-$HD86-SUM($FD86:FT86)</f>
        <v>21709.414163509176</v>
      </c>
      <c r="HV86" s="37">
        <f ca="1">SUM($GD86:GU86)-$HD86-SUM($FD86:FU86)</f>
        <v>23788.851279616683</v>
      </c>
      <c r="HW86" s="37">
        <f ca="1">SUM($GD86:GV86)-$HD86-SUM($FD86:FV86)</f>
        <v>25919.370258675823</v>
      </c>
      <c r="HX86" s="37">
        <f ca="1">SUM($GD86:GW86)-$HD86-SUM($FD86:FW86)</f>
        <v>28098.976776930424</v>
      </c>
      <c r="HY86" s="37">
        <f ca="1">SUM($GD86:GX86)-$HD86-SUM($FD86:FX86)</f>
        <v>30340.338035614419</v>
      </c>
      <c r="HZ86" s="37">
        <f ca="1">SUM($GD86:GY86)-$HD86-SUM($FD86:FY86)</f>
        <v>32636.505136486005</v>
      </c>
      <c r="IA86" s="37">
        <f ca="1">SUM($GD86:GZ86)-$HD86-SUM($FD86:FZ86)</f>
        <v>34978.28728789906</v>
      </c>
      <c r="IB86" s="37">
        <f ca="1">SUM($GD86:HA86)-$HD86-SUM($FD86:GA86)</f>
        <v>37320.069439312123</v>
      </c>
      <c r="IC86" s="37">
        <f ca="1">SUM($GD86:HB86)-$HD86-SUM($FD86:GB86)</f>
        <v>39723.59982213506</v>
      </c>
    </row>
    <row r="87" spans="2:237" x14ac:dyDescent="0.35">
      <c r="B87" s="37">
        <f t="shared" ca="1" si="14"/>
        <v>0.36000088714501166</v>
      </c>
      <c r="C87" s="37">
        <f t="shared" ca="1" si="14"/>
        <v>0.18313055281502244</v>
      </c>
      <c r="D87" s="37">
        <f t="shared" ca="1" si="14"/>
        <v>0.76879790055121433</v>
      </c>
      <c r="E87" s="37">
        <f t="shared" ca="1" si="14"/>
        <v>0.55365664807490256</v>
      </c>
      <c r="F87" s="37">
        <f t="shared" ca="1" si="14"/>
        <v>0.88338383119945618</v>
      </c>
      <c r="G87" s="37">
        <f t="shared" ca="1" si="14"/>
        <v>0.52178067377023996</v>
      </c>
      <c r="H87" s="37">
        <f t="shared" ca="1" si="14"/>
        <v>0.43760722553530795</v>
      </c>
      <c r="I87" s="37">
        <f t="shared" ca="1" si="14"/>
        <v>0.46838056988698362</v>
      </c>
      <c r="J87" s="37">
        <f t="shared" ca="1" si="14"/>
        <v>0.53307615133444597</v>
      </c>
      <c r="K87" s="37">
        <f t="shared" ca="1" si="14"/>
        <v>9.5543664944489071E-2</v>
      </c>
      <c r="L87" s="37">
        <f t="shared" ca="1" si="14"/>
        <v>0.13878721868795252</v>
      </c>
      <c r="M87" s="37">
        <f t="shared" ca="1" si="14"/>
        <v>9.9924286832045794E-2</v>
      </c>
      <c r="N87" s="37">
        <f t="shared" ca="1" si="14"/>
        <v>0.23104070313062997</v>
      </c>
      <c r="O87" s="37">
        <f t="shared" ca="1" si="14"/>
        <v>0.32763874605357679</v>
      </c>
      <c r="P87" s="37">
        <f t="shared" ca="1" si="14"/>
        <v>2.2095603624637916E-2</v>
      </c>
      <c r="Q87" s="37">
        <f t="shared" ca="1" si="14"/>
        <v>0.62876961236296713</v>
      </c>
      <c r="R87" s="37">
        <f t="shared" ca="1" si="21"/>
        <v>0.23760629370643471</v>
      </c>
      <c r="S87" s="37">
        <f t="shared" ca="1" si="21"/>
        <v>0.16933012070800835</v>
      </c>
      <c r="T87" s="37">
        <f t="shared" ca="1" si="21"/>
        <v>0.53859131734139953</v>
      </c>
      <c r="U87" s="37">
        <f t="shared" ca="1" si="21"/>
        <v>0.6189893845485257</v>
      </c>
      <c r="V87" s="37">
        <f t="shared" ca="1" si="21"/>
        <v>0.76108233647185819</v>
      </c>
      <c r="W87" s="37">
        <f t="shared" ca="1" si="21"/>
        <v>0.56836911397579826</v>
      </c>
      <c r="X87" s="37">
        <f t="shared" ca="1" si="21"/>
        <v>0.97281861577332895</v>
      </c>
      <c r="Y87" s="37">
        <f t="shared" ca="1" si="21"/>
        <v>0.76206762448261611</v>
      </c>
      <c r="Z87" s="37">
        <f t="shared" ca="1" si="21"/>
        <v>0.82199066233970552</v>
      </c>
      <c r="AC87" s="35">
        <f ca="1">IF(H$11="x",0,_xlfn.NORM.INV(B87,Satokasvi!$H$8,Satokasvi!$I$8)*IF(H$8="x",1+Toimenpiteet!$C$7,1)*IF(H$9="x",1+Toimenpiteet!$C$34,1)*(1+H$30)*_xlfn.BINOM.INV(1,(1-(Satokasvi!$H$15*(1+H$43))),B87))</f>
        <v>2410.3858945117918</v>
      </c>
      <c r="AD87" s="35">
        <f ca="1">IF(I$11="x",0,_xlfn.NORM.INV(C87,Satokasvi!$H$8,Satokasvi!$I$8)*IF(I$8="x",1+Toimenpiteet!$C$7,1)*IF(I$9="x",1+Toimenpiteet!$C$34,1)*(1+I$30)*_xlfn.BINOM.INV(1,(1-(Satokasvi!$H$15*(1+I$43))),C87))</f>
        <v>0</v>
      </c>
      <c r="AE87" s="35">
        <f ca="1">IF(J$11="x",0,_xlfn.NORM.INV(D87,Satokasvi!$H$8,Satokasvi!$I$8)*IF(J$8="x",1+Toimenpiteet!$C$7,1)*IF(J$9="x",1+Toimenpiteet!$C$34,1)*(1+J$30)*_xlfn.BINOM.INV(1,(1-(Satokasvi!$H$15*(1+J$43))),D87))</f>
        <v>2683.7234400226953</v>
      </c>
      <c r="AF87" s="35">
        <f ca="1">IF(K$11="x",0,_xlfn.NORM.INV(E87,Satokasvi!$H$8,Satokasvi!$I$8)*IF(K$8="x",1+Toimenpiteet!$C$7,1)*IF(K$9="x",1+Toimenpiteet!$C$34,1)*(1+K$30)*_xlfn.BINOM.INV(1,(1-(Satokasvi!$H$15*(1+K$43))),E87))</f>
        <v>2533.7263392974842</v>
      </c>
      <c r="AG87" s="35">
        <f ca="1">IF(L$11="x",0,_xlfn.NORM.INV(F87,Satokasvi!$H$8,Satokasvi!$I$8)*IF(L$8="x",1+Toimenpiteet!$C$7,1)*IF(L$9="x",1+Toimenpiteet!$C$34,1)*(1+L$30)*_xlfn.BINOM.INV(1,(1-(Satokasvi!$H$15*(1+L$43))),F87))</f>
        <v>2798.0184318444731</v>
      </c>
      <c r="AH87" s="35">
        <f ca="1">IF(M$11="x",0,_xlfn.NORM.INV(G87,Satokasvi!$H$8,Satokasvi!$I$8)*IF(M$8="x",1+Toimenpiteet!$C$7,1)*IF(M$9="x",1+Toimenpiteet!$C$34,1)*(1+M$30)*_xlfn.BINOM.INV(1,(1-(Satokasvi!$H$15*(1+M$43))),G87))</f>
        <v>2513.6558009295072</v>
      </c>
      <c r="AI87" s="35">
        <f ca="1">IF(N$11="x",0,_xlfn.NORM.INV(H87,Satokasvi!$H$8,Satokasvi!$I$8)*IF(N$8="x",1+Toimenpiteet!$C$7,1)*IF(N$9="x",1+Toimenpiteet!$C$34,1)*(1+N$30)*_xlfn.BINOM.INV(1,(1-(Satokasvi!$H$15*(1+N$43))),H87))</f>
        <v>2460.7403576055954</v>
      </c>
      <c r="AJ87" s="35">
        <f ca="1">IF(O$11="x",0,_xlfn.NORM.INV(I87,Satokasvi!$H$8,Satokasvi!$I$8)*IF(O$8="x",1+Toimenpiteet!$C$7,1)*IF(O$9="x",1+Toimenpiteet!$C$34,1)*(1+O$30)*_xlfn.BINOM.INV(1,(1-(Satokasvi!$H$15*(1+O$43))),I87))</f>
        <v>2480.1646695311979</v>
      </c>
      <c r="AK87" s="35">
        <f ca="1">IF(P$11="x",0,_xlfn.NORM.INV(J87,Satokasvi!$H$8,Satokasvi!$I$8)*IF(P$8="x",1+Toimenpiteet!$C$7,1)*IF(P$9="x",1+Toimenpiteet!$C$34,1)*(1+P$30)*_xlfn.BINOM.INV(1,(1-(Satokasvi!$H$15*(1+P$43))),J87))</f>
        <v>2520.7512080514466</v>
      </c>
      <c r="AL87" s="35">
        <f ca="1">IF(Q$11="x",0,_xlfn.NORM.INV(K87,Satokasvi!$H$8,Satokasvi!$I$8)*IF(Q$8="x",1+Toimenpiteet!$C$7,1)*IF(Q$9="x",1+Toimenpiteet!$C$34,1)*(1+Q$30)*_xlfn.BINOM.INV(1,(1-(Satokasvi!$H$15*(1+Q$43))),K87))</f>
        <v>0</v>
      </c>
      <c r="AM87" s="35">
        <f ca="1">IF(R$11="x",0,_xlfn.NORM.INV(L87,Satokasvi!$H$8,Satokasvi!$I$8)*IF(R$8="x",1+Toimenpiteet!$C$7,1)*IF(R$9="x",1+Toimenpiteet!$C$34,1)*(1+R$30)*_xlfn.BINOM.INV(1,(1-(Satokasvi!$H$15*(1+R$43))),L87))</f>
        <v>0</v>
      </c>
      <c r="AN87" s="35">
        <f ca="1">IF(S$11="x",0,_xlfn.NORM.INV(M87,Satokasvi!$H$8,Satokasvi!$I$8)*IF(S$8="x",1+Toimenpiteet!$C$7,1)*IF(S$9="x",1+Toimenpiteet!$C$34,1)*(1+S$30)*_xlfn.BINOM.INV(1,(1-(Satokasvi!$H$15*(1+S$43))),M87))</f>
        <v>0</v>
      </c>
      <c r="AO87" s="35">
        <f ca="1">IF(T$11="x",0,_xlfn.NORM.INV(N87,Satokasvi!$H$8,Satokasvi!$I$8)*IF(T$8="x",1+Toimenpiteet!$C$7,1)*IF(T$9="x",1+Toimenpiteet!$C$34,1)*(1+T$30)*_xlfn.BINOM.INV(1,(1-(Satokasvi!$H$15*(1+T$43))),N87))</f>
        <v>0</v>
      </c>
      <c r="AP87" s="35">
        <f ca="1">IF(U$11="x",0,_xlfn.NORM.INV(O87,Satokasvi!$H$8,Satokasvi!$I$8)*IF(U$8="x",1+Toimenpiteet!$C$7,1)*IF(U$9="x",1+Toimenpiteet!$C$34,1)*(1+U$30)*_xlfn.BINOM.INV(1,(1-(Satokasvi!$H$15*(1+U$43))),O87))</f>
        <v>2388.3893242085524</v>
      </c>
      <c r="AQ87" s="35">
        <f ca="1">IF(V$11="x",0,_xlfn.NORM.INV(P87,Satokasvi!$H$8,Satokasvi!$I$8)*IF(V$8="x",1+Toimenpiteet!$C$7,1)*IF(V$9="x",1+Toimenpiteet!$C$34,1)*(1+V$30)*_xlfn.BINOM.INV(1,(1-(Satokasvi!$H$15*(1+V$43))),P87))</f>
        <v>0</v>
      </c>
      <c r="AR87" s="35">
        <f ca="1">IF(W$11="x",0,_xlfn.NORM.INV(Q87,Satokasvi!$H$8,Satokasvi!$I$8)*IF(W$8="x",1+Toimenpiteet!$C$7,1)*IF(W$9="x",1+Toimenpiteet!$C$34,1)*(1+W$30)*_xlfn.BINOM.INV(1,(1-(Satokasvi!$H$15*(1+W$43))),Q87))</f>
        <v>2582.1490980862395</v>
      </c>
      <c r="AS87" s="35">
        <f ca="1">IF(X$11="x",0,_xlfn.NORM.INV(R87,Satokasvi!$H$8,Satokasvi!$I$8)*IF(X$8="x",1+Toimenpiteet!$C$7,1)*IF(X$9="x",1+Toimenpiteet!$C$34,1)*(1+X$30)*_xlfn.BINOM.INV(1,(1-(Satokasvi!$H$15*(1+X$43))),R87))</f>
        <v>0</v>
      </c>
      <c r="AT87" s="35">
        <f ca="1">IF(Y$11="x",0,_xlfn.NORM.INV(S87,Satokasvi!$H$8,Satokasvi!$I$8)*IF(Y$8="x",1+Toimenpiteet!$C$7,1)*IF(Y$9="x",1+Toimenpiteet!$C$34,1)*(1+Y$30)*_xlfn.BINOM.INV(1,(1-(Satokasvi!$H$15*(1+Y$43))),S87))</f>
        <v>0</v>
      </c>
      <c r="AU87" s="35">
        <f ca="1">IF(Z$11="x",0,_xlfn.NORM.INV(T87,Satokasvi!$H$8,Satokasvi!$I$8)*IF(Z$8="x",1+Toimenpiteet!$C$7,1)*IF(Z$9="x",1+Toimenpiteet!$C$34,1)*(1+Z$30)*_xlfn.BINOM.INV(1,(1-(Satokasvi!$H$15*(1+Z$43))),T87))</f>
        <v>2524.221361978799</v>
      </c>
      <c r="AV87" s="35">
        <f ca="1">IF(AA$11="x",0,_xlfn.NORM.INV(U87,Satokasvi!$H$8,Satokasvi!$I$8)*IF(AA$8="x",1+Toimenpiteet!$C$7,1)*IF(AA$9="x",1+Toimenpiteet!$C$34,1)*(1+AA$30)*_xlfn.BINOM.INV(1,(1-(Satokasvi!$H$15*(1+AA$43))),U87))</f>
        <v>2575.7069058239349</v>
      </c>
      <c r="AW87" s="35">
        <f ca="1">IF(AB$11="x",0,_xlfn.NORM.INV(V87,Satokasvi!$H$8,Satokasvi!$I$8)*IF(AB$8="x",1+Toimenpiteet!$C$7,1)*IF(AB$9="x",1+Toimenpiteet!$C$34,1)*(1+AB$30)*_xlfn.BINOM.INV(1,(1-(Satokasvi!$H$15*(1+AB$43))),V87))</f>
        <v>2677.4471147096647</v>
      </c>
      <c r="AX87" s="35">
        <f ca="1">IF(AC$11="x",0,_xlfn.NORM.INV(W87,Satokasvi!$H$8,Satokasvi!$I$8)*IF(AC$8="x",1+Toimenpiteet!$C$7,1)*IF(AC$9="x",1+Toimenpiteet!$C$34,1)*(1+AC$30)*_xlfn.BINOM.INV(1,(1-(Satokasvi!$H$15*(1+AC$43))),W87))</f>
        <v>2543.0558913876284</v>
      </c>
      <c r="AY87" s="35">
        <f ca="1">IF(AD$11="x",0,_xlfn.NORM.INV(X87,Satokasvi!$H$8,Satokasvi!$I$8)*IF(AD$8="x",1+Toimenpiteet!$C$7,1)*IF(AD$9="x",1+Toimenpiteet!$C$34,1)*(1+AD$30)*_xlfn.BINOM.INV(1,(1-(Satokasvi!$H$15*(1+AD$43))),X87))</f>
        <v>2980.9836762093641</v>
      </c>
      <c r="AZ87" s="35">
        <f ca="1">IF(AE$11="x",0,_xlfn.NORM.INV(Y87,Satokasvi!$H$8,Satokasvi!$I$8)*IF(AE$8="x",1+Toimenpiteet!$C$7,1)*IF(AE$9="x",1+Toimenpiteet!$C$34,1)*(1+AE$30)*_xlfn.BINOM.INV(1,(1-(Satokasvi!$H$15*(1+AE$43))),Y87))</f>
        <v>2678.2423263809983</v>
      </c>
      <c r="BA87" s="35">
        <f ca="1">IF(AF$11="x",0,_xlfn.NORM.INV(Z87,Satokasvi!$H$8,Satokasvi!$I$8)*IF(AF$8="x",1+Toimenpiteet!$C$7,1)*IF(AF$9="x",1+Toimenpiteet!$C$34,1)*(1+AF$30)*_xlfn.BINOM.INV(1,(1-(Satokasvi!$H$15*(1+AF$43))),Z87))</f>
        <v>2730.7444975458375</v>
      </c>
      <c r="BD87" s="35">
        <f ca="1">IF(H$11="x",0,_xlfn.NORM.INV(B87,Satokasvi!$H$8,Satokasvi!$I$8)*IF(COUNTIF($H$12:H$12,"x")&gt;0,(1+$C$6),1)*IF(COUNTIF($H$13:H$13,"x")&gt;0,(1+$C$30),1)*IF(H$8="x",(1+Toimenpiteet!$C$7),1)*IF(H$9="x",(1+Toimenpiteet!$C$34),1)*(1+H$30)*_xlfn.BINOM.INV(1,(1-(Satokasvi!$H$15*(1+H$44))),B87))</f>
        <v>2892.4630734141501</v>
      </c>
      <c r="BE87" s="35">
        <f ca="1">IF(I$11="x",0,_xlfn.NORM.INV(C87,Satokasvi!$H$8,Satokasvi!$I$8)*IF(COUNTIF($H$12:I$12,"x")&gt;0,(1+$C$6),1)*IF(COUNTIF($H$13:I$13,"x")&gt;0,(1+$C$30),1)*IF(I$8="x",(1+Toimenpiteet!$C$7),1)*IF(I$9="x",(1+Toimenpiteet!$C$34),1)*(1+I$30)*_xlfn.BINOM.INV(1,(1-(Satokasvi!$H$15*(1+I$44))),C87))</f>
        <v>2728.9502925839893</v>
      </c>
      <c r="BF87" s="35">
        <f ca="1">IF(J$11="x",0,_xlfn.NORM.INV(D87,Satokasvi!$H$8,Satokasvi!$I$8)*IF(COUNTIF($H$12:J$12,"x")&gt;0,(1+$C$6),1)*IF(COUNTIF($H$13:J$13,"x")&gt;0,(1+$C$30),1)*IF(J$8="x",(1+Toimenpiteet!$C$7),1)*IF(J$9="x",(1+Toimenpiteet!$C$34),1)*(1+J$30)*_xlfn.BINOM.INV(1,(1-(Satokasvi!$H$15*(1+J$44))),D87))</f>
        <v>3220.4681280272343</v>
      </c>
      <c r="BG87" s="35">
        <f ca="1">IF(K$11="x",0,_xlfn.NORM.INV(E87,Satokasvi!$H$8,Satokasvi!$I$8)*IF(COUNTIF($H$12:K$12,"x")&gt;0,(1+$C$6),1)*IF(COUNTIF($H$13:K$13,"x")&gt;0,(1+$C$30),1)*IF(K$8="x",(1+Toimenpiteet!$C$7),1)*IF(K$9="x",(1+Toimenpiteet!$C$34),1)*(1+K$30)*_xlfn.BINOM.INV(1,(1-(Satokasvi!$H$15*(1+K$44))),E87))</f>
        <v>3040.471607156981</v>
      </c>
      <c r="BH87" s="35">
        <f ca="1">IF(L$11="x",0,_xlfn.NORM.INV(F87,Satokasvi!$H$8,Satokasvi!$I$8)*IF(COUNTIF($H$12:L$12,"x")&gt;0,(1+$C$6),1)*IF(COUNTIF($H$13:L$13,"x")&gt;0,(1+$C$30),1)*IF(L$8="x",(1+Toimenpiteet!$C$7),1)*IF(L$9="x",(1+Toimenpiteet!$C$34),1)*(1+L$30)*_xlfn.BINOM.INV(1,(1-(Satokasvi!$H$15*(1+L$44))),F87))</f>
        <v>3357.6221182133677</v>
      </c>
      <c r="BI87" s="35">
        <f ca="1">IF(M$11="x",0,_xlfn.NORM.INV(G87,Satokasvi!$H$8,Satokasvi!$I$8)*IF(COUNTIF($H$12:M$12,"x")&gt;0,(1+$C$6),1)*IF(COUNTIF($H$13:M$13,"x")&gt;0,(1+$C$30),1)*IF(M$8="x",(1+Toimenpiteet!$C$7),1)*IF(M$9="x",(1+Toimenpiteet!$C$34),1)*(1+M$30)*_xlfn.BINOM.INV(1,(1-(Satokasvi!$H$15*(1+M$44))),G87))</f>
        <v>3016.3869611154087</v>
      </c>
      <c r="BJ87" s="35">
        <f ca="1">IF(N$11="x",0,_xlfn.NORM.INV(H87,Satokasvi!$H$8,Satokasvi!$I$8)*IF(COUNTIF($H$12:N$12,"x")&gt;0,(1+$C$6),1)*IF(COUNTIF($H$13:N$13,"x")&gt;0,(1+$C$30),1)*IF(N$8="x",(1+Toimenpiteet!$C$7),1)*IF(N$9="x",(1+Toimenpiteet!$C$34),1)*(1+N$30)*_xlfn.BINOM.INV(1,(1-(Satokasvi!$H$15*(1+N$44))),H87))</f>
        <v>2952.8884291267145</v>
      </c>
      <c r="BK87" s="35">
        <f ca="1">IF(O$11="x",0,_xlfn.NORM.INV(I87,Satokasvi!$H$8,Satokasvi!$I$8)*IF(COUNTIF($H$12:O$12,"x")&gt;0,(1+$C$6),1)*IF(COUNTIF($H$13:O$13,"x")&gt;0,(1+$C$30),1)*IF(O$8="x",(1+Toimenpiteet!$C$7),1)*IF(O$9="x",(1+Toimenpiteet!$C$34),1)*(1+O$30)*_xlfn.BINOM.INV(1,(1-(Satokasvi!$H$15*(1+O$44))),I87))</f>
        <v>2976.1976034374375</v>
      </c>
      <c r="BL87" s="35">
        <f ca="1">IF(P$11="x",0,_xlfn.NORM.INV(J87,Satokasvi!$H$8,Satokasvi!$I$8)*IF(COUNTIF($H$12:P$12,"x")&gt;0,(1+$C$6),1)*IF(COUNTIF($H$13:P$13,"x")&gt;0,(1+$C$30),1)*IF(P$8="x",(1+Toimenpiteet!$C$7),1)*IF(P$9="x",(1+Toimenpiteet!$C$34),1)*(1+P$30)*_xlfn.BINOM.INV(1,(1-(Satokasvi!$H$15*(1+P$44))),J87))</f>
        <v>3024.901449661736</v>
      </c>
      <c r="BM87" s="35">
        <f ca="1">IF(Q$11="x",0,_xlfn.NORM.INV(K87,Satokasvi!$H$8,Satokasvi!$I$8)*IF(COUNTIF($H$12:Q$12,"x")&gt;0,(1+$C$6),1)*IF(COUNTIF($H$13:Q$13,"x")&gt;0,(1+$C$30),1)*IF(Q$8="x",(1+Toimenpiteet!$C$7),1)*IF(Q$9="x",(1+Toimenpiteet!$C$34),1)*(1+Q$30)*_xlfn.BINOM.INV(1,(1-(Satokasvi!$H$15*(1+Q$44))),K87))</f>
        <v>2607.7892200027659</v>
      </c>
      <c r="BN87" s="35">
        <f ca="1">IF(R$11="x",0,_xlfn.NORM.INV(L87,Satokasvi!$H$8,Satokasvi!$I$8)*IF(COUNTIF($H$12:R$12,"x")&gt;0,(1+$C$6),1)*IF(COUNTIF($H$13:R$13,"x")&gt;0,(1+$C$30),1)*IF(R$8="x",(1+Toimenpiteet!$C$7),1)*IF(R$9="x",(1+Toimenpiteet!$C$34),1)*(1+R$30)*_xlfn.BINOM.INV(1,(1-(Satokasvi!$H$15*(1+R$44))),L87))</f>
        <v>2674.2647122783351</v>
      </c>
      <c r="BO87" s="35">
        <f ca="1">IF(S$11="x",0,_xlfn.NORM.INV(M87,Satokasvi!$H$8,Satokasvi!$I$8)*IF(COUNTIF($H$12:S$12,"x")&gt;0,(1+$C$6),1)*IF(COUNTIF($H$13:S$13,"x")&gt;0,(1+$C$30),1)*IF(S$8="x",(1+Toimenpiteet!$C$7),1)*IF(S$9="x",(1+Toimenpiteet!$C$34),1)*(1+S$30)*_xlfn.BINOM.INV(1,(1-(Satokasvi!$H$15*(1+S$44))),M87))</f>
        <v>2615.405069091868</v>
      </c>
      <c r="BP87" s="35">
        <f ca="1">IF(T$11="x",0,_xlfn.NORM.INV(N87,Satokasvi!$H$8,Satokasvi!$I$8)*IF(COUNTIF($H$12:T$12,"x")&gt;0,(1+$C$6),1)*IF(COUNTIF($H$13:T$13,"x")&gt;0,(1+$C$30),1)*IF(T$8="x",(1+Toimenpiteet!$C$7),1)*IF(T$9="x",(1+Toimenpiteet!$C$34),1)*(1+T$30)*_xlfn.BINOM.INV(1,(1-(Satokasvi!$H$15*(1+T$44))),N87))</f>
        <v>2779.3728475314888</v>
      </c>
      <c r="BQ87" s="35">
        <f ca="1">IF(U$11="x",0,_xlfn.NORM.INV(O87,Satokasvi!$H$8,Satokasvi!$I$8)*IF(COUNTIF($H$12:U$12,"x")&gt;0,(1+$C$6),1)*IF(COUNTIF($H$13:U$13,"x")&gt;0,(1+$C$30),1)*IF(U$8="x",(1+Toimenpiteet!$C$7),1)*IF(U$9="x",(1+Toimenpiteet!$C$34),1)*(1+U$30)*_xlfn.BINOM.INV(1,(1-(Satokasvi!$H$15*(1+U$44))),O87))</f>
        <v>2866.0671890502626</v>
      </c>
      <c r="BR87" s="35">
        <f ca="1">IF(V$11="x",0,_xlfn.NORM.INV(P87,Satokasvi!$H$8,Satokasvi!$I$8)*IF(COUNTIF($H$12:V$12,"x")&gt;0,(1+$C$6),1)*IF(COUNTIF($H$13:V$13,"x")&gt;0,(1+$C$30),1)*IF(V$8="x",(1+Toimenpiteet!$C$7),1)*IF(V$9="x",(1+Toimenpiteet!$C$34),1)*(1+V$30)*_xlfn.BINOM.INV(1,(1-(Satokasvi!$H$15*(1+V$44))),P87))</f>
        <v>0</v>
      </c>
      <c r="BS87" s="35">
        <f ca="1">IF(W$11="x",0,_xlfn.NORM.INV(Q87,Satokasvi!$H$8,Satokasvi!$I$8)*IF(COUNTIF($H$12:W$12,"x")&gt;0,(1+$C$6),1)*IF(COUNTIF($H$13:W$13,"x")&gt;0,(1+$C$30),1)*IF(W$8="x",(1+Toimenpiteet!$C$7),1)*IF(W$9="x",(1+Toimenpiteet!$C$34),1)*(1+W$30)*_xlfn.BINOM.INV(1,(1-(Satokasvi!$H$15*(1+W$44))),Q87))</f>
        <v>3098.5789177034871</v>
      </c>
      <c r="BT87" s="35">
        <f ca="1">IF(X$11="x",0,_xlfn.NORM.INV(R87,Satokasvi!$H$8,Satokasvi!$I$8)*IF(COUNTIF($H$12:X$12,"x")&gt;0,(1+$C$6),1)*IF(COUNTIF($H$13:X$13,"x")&gt;0,(1+$C$30),1)*IF(X$8="x",(1+Toimenpiteet!$C$7),1)*IF(X$9="x",(1+Toimenpiteet!$C$34),1)*(1+X$30)*_xlfn.BINOM.INV(1,(1-(Satokasvi!$H$15*(1+X$44))),R87))</f>
        <v>2785.7929205142791</v>
      </c>
      <c r="BU87" s="35">
        <f ca="1">IF(Y$11="x",0,_xlfn.NORM.INV(S87,Satokasvi!$H$8,Satokasvi!$I$8)*IF(COUNTIF($H$12:Y$12,"x")&gt;0,(1+$C$6),1)*IF(COUNTIF($H$13:Y$13,"x")&gt;0,(1+$C$30),1)*IF(Y$8="x",(1+Toimenpiteet!$C$7),1)*IF(Y$9="x",(1+Toimenpiteet!$C$34),1)*(1+Y$30)*_xlfn.BINOM.INV(1,(1-(Satokasvi!$H$15*(1+Y$44))),S87))</f>
        <v>2712.9552632569762</v>
      </c>
      <c r="BV87" s="35">
        <f ca="1">IF(Z$11="x",0,_xlfn.NORM.INV(T87,Satokasvi!$H$8,Satokasvi!$I$8)*IF(COUNTIF($H$12:Z$12,"x")&gt;0,(1+$C$6),1)*IF(COUNTIF($H$13:Z$13,"x")&gt;0,(1+$C$30),1)*IF(Z$8="x",(1+Toimenpiteet!$C$7),1)*IF(Z$9="x",(1+Toimenpiteet!$C$34),1)*(1+Z$30)*_xlfn.BINOM.INV(1,(1-(Satokasvi!$H$15*(1+Z$44))),T87))</f>
        <v>3029.0656343745586</v>
      </c>
      <c r="BW87" s="35">
        <f ca="1">IF(AA$11="x",0,_xlfn.NORM.INV(U87,Satokasvi!$H$8,Satokasvi!$I$8)*IF(COUNTIF($H$12:AA$12,"x")&gt;0,(1+$C$6),1)*IF(COUNTIF($H$13:AA$13,"x")&gt;0,(1+$C$30),1)*IF(AA$8="x",(1+Toimenpiteet!$C$7),1)*IF(AA$9="x",(1+Toimenpiteet!$C$34),1)*(1+AA$30)*_xlfn.BINOM.INV(1,(1-(Satokasvi!$H$15*(1+AA$44))),U87))</f>
        <v>3090.8482869887216</v>
      </c>
      <c r="BX87" s="35">
        <f ca="1">IF(AB$11="x",0,_xlfn.NORM.INV(V87,Satokasvi!$H$8,Satokasvi!$I$8)*IF(COUNTIF($H$12:AB$12,"x")&gt;0,(1+$C$6),1)*IF(COUNTIF($H$13:AB$13,"x")&gt;0,(1+$C$30),1)*IF(AB$8="x",(1+Toimenpiteet!$C$7),1)*IF(AB$9="x",(1+Toimenpiteet!$C$34),1)*(1+AB$30)*_xlfn.BINOM.INV(1,(1-(Satokasvi!$H$15*(1+AB$44))),V87))</f>
        <v>3212.9365376515975</v>
      </c>
      <c r="BY87" s="35">
        <f ca="1">IF(AC$11="x",0,_xlfn.NORM.INV(W87,Satokasvi!$H$8,Satokasvi!$I$8)*IF(COUNTIF($H$12:AC$12,"x")&gt;0,(1+$C$6),1)*IF(COUNTIF($H$13:AC$13,"x")&gt;0,(1+$C$30),1)*IF(AC$8="x",(1+Toimenpiteet!$C$7),1)*IF(AC$9="x",(1+Toimenpiteet!$C$34),1)*(1+AC$30)*_xlfn.BINOM.INV(1,(1-(Satokasvi!$H$15*(1+AC$44))),W87))</f>
        <v>3051.667069665154</v>
      </c>
      <c r="BZ87" s="35">
        <f ca="1">IF(AD$11="x",0,_xlfn.NORM.INV(X87,Satokasvi!$H$8,Satokasvi!$I$8)*IF(COUNTIF($H$12:AD$12,"x")&gt;0,(1+$C$6),1)*IF(COUNTIF($H$13:AD$13,"x")&gt;0,(1+$C$30),1)*IF(AD$8="x",(1+Toimenpiteet!$C$7),1)*IF(AD$9="x",(1+Toimenpiteet!$C$34),1)*(1+AD$30)*_xlfn.BINOM.INV(1,(1-(Satokasvi!$H$15*(1+AD$44))),X87))</f>
        <v>3577.180411451237</v>
      </c>
      <c r="CA87" s="35">
        <f ca="1">IF(AE$11="x",0,_xlfn.NORM.INV(Y87,Satokasvi!$H$8,Satokasvi!$I$8)*IF(COUNTIF($H$12:AE$12,"x")&gt;0,(1+$C$6),1)*IF(COUNTIF($H$13:AE$13,"x")&gt;0,(1+$C$30),1)*IF(AE$8="x",(1+Toimenpiteet!$C$7),1)*IF(AE$9="x",(1+Toimenpiteet!$C$34),1)*(1+AE$30)*_xlfn.BINOM.INV(1,(1-(Satokasvi!$H$15*(1+AE$44))),Y87))</f>
        <v>3213.890791657198</v>
      </c>
      <c r="CB87" s="35">
        <f ca="1">IF(AF$11="x",0,_xlfn.NORM.INV(Z87,Satokasvi!$H$8,Satokasvi!$I$8)*IF(COUNTIF($H$12:AF$12,"x")&gt;0,(1+$C$6),1)*IF(COUNTIF($H$13:AF$13,"x")&gt;0,(1+$C$30),1)*IF(AF$8="x",(1+Toimenpiteet!$C$7),1)*IF(AF$9="x",(1+Toimenpiteet!$C$34),1)*(1+AF$30)*_xlfn.BINOM.INV(1,(1-(Satokasvi!$H$15*(1+AF$44))),Z87))</f>
        <v>3276.8933970550047</v>
      </c>
      <c r="CD87" s="37">
        <f ca="1">_xlfn.NORM.INV(RAND(),Satokasvi!$H$13,Satokasvi!$I$13)</f>
        <v>270.78786411766714</v>
      </c>
      <c r="CE87" s="37">
        <f ca="1">_xlfn.NORM.INV(RAND(),Satokasvi!$H$13,Satokasvi!$I$13)</f>
        <v>254.03951441436948</v>
      </c>
      <c r="CF87" s="37">
        <f ca="1">_xlfn.NORM.INV(RAND(),Satokasvi!$H$13,Satokasvi!$I$13)</f>
        <v>231.56636893048034</v>
      </c>
      <c r="CG87" s="37">
        <f ca="1">_xlfn.NORM.INV(RAND(),Satokasvi!$H$13,Satokasvi!$I$13)</f>
        <v>159.06741638633707</v>
      </c>
      <c r="CH87" s="37">
        <f ca="1">_xlfn.NORM.INV(RAND(),Satokasvi!$H$13,Satokasvi!$I$13)</f>
        <v>184.46855042973485</v>
      </c>
      <c r="CI87" s="37">
        <f ca="1">_xlfn.NORM.INV(RAND(),Satokasvi!$H$13,Satokasvi!$I$13)</f>
        <v>252.19301562611153</v>
      </c>
      <c r="CJ87" s="37">
        <f ca="1">_xlfn.NORM.INV(RAND(),Satokasvi!$H$13,Satokasvi!$I$13)</f>
        <v>198.77261205302435</v>
      </c>
      <c r="CK87" s="37">
        <f ca="1">_xlfn.NORM.INV(RAND(),Satokasvi!$H$13,Satokasvi!$I$13)</f>
        <v>238.49235382512643</v>
      </c>
      <c r="CL87" s="37">
        <f ca="1">_xlfn.NORM.INV(RAND(),Satokasvi!$H$13,Satokasvi!$I$13)</f>
        <v>200.7639101872081</v>
      </c>
      <c r="CM87" s="37">
        <f ca="1">_xlfn.NORM.INV(RAND(),Satokasvi!$H$13,Satokasvi!$I$13)</f>
        <v>265.11026197256433</v>
      </c>
      <c r="CN87" s="37">
        <f ca="1">_xlfn.NORM.INV(RAND(),Satokasvi!$H$13,Satokasvi!$I$13)</f>
        <v>199.34738697737458</v>
      </c>
      <c r="CO87" s="37">
        <f ca="1">_xlfn.NORM.INV(RAND(),Satokasvi!$H$13,Satokasvi!$I$13)</f>
        <v>131.05341379809846</v>
      </c>
      <c r="CP87" s="37">
        <f ca="1">_xlfn.NORM.INV(RAND(),Satokasvi!$H$13,Satokasvi!$I$13)</f>
        <v>174.52132603773174</v>
      </c>
      <c r="CQ87" s="37">
        <f ca="1">_xlfn.NORM.INV(RAND(),Satokasvi!$H$13,Satokasvi!$I$13)</f>
        <v>160.33460318224178</v>
      </c>
      <c r="CR87" s="37">
        <f ca="1">_xlfn.NORM.INV(RAND(),Satokasvi!$H$13,Satokasvi!$I$13)</f>
        <v>147.43827450736273</v>
      </c>
      <c r="CS87" s="37">
        <f ca="1">_xlfn.NORM.INV(RAND(),Satokasvi!$H$13,Satokasvi!$I$13)</f>
        <v>222.43895706425076</v>
      </c>
      <c r="CT87" s="37">
        <f ca="1">_xlfn.NORM.INV(RAND(),Satokasvi!$H$13,Satokasvi!$I$13)</f>
        <v>207.37578198189499</v>
      </c>
      <c r="CU87" s="37">
        <f ca="1">_xlfn.NORM.INV(RAND(),Satokasvi!$H$13,Satokasvi!$I$13)</f>
        <v>237.14518726227726</v>
      </c>
      <c r="CV87" s="37">
        <f ca="1">_xlfn.NORM.INV(RAND(),Satokasvi!$H$13,Satokasvi!$I$13)</f>
        <v>214.02227603256478</v>
      </c>
      <c r="CW87" s="37">
        <f ca="1">_xlfn.NORM.INV(RAND(),Satokasvi!$H$13,Satokasvi!$I$13)</f>
        <v>313.29430955940427</v>
      </c>
      <c r="CX87" s="37">
        <f ca="1">_xlfn.NORM.INV(RAND(),Satokasvi!$H$13,Satokasvi!$I$13)</f>
        <v>226.01880617039649</v>
      </c>
      <c r="CY87" s="37">
        <f ca="1">_xlfn.NORM.INV(RAND(),Satokasvi!$H$13,Satokasvi!$I$13)</f>
        <v>91.356545038048893</v>
      </c>
      <c r="CZ87" s="37">
        <f ca="1">_xlfn.NORM.INV(RAND(),Satokasvi!$H$13,Satokasvi!$I$13)</f>
        <v>122.90860616865645</v>
      </c>
      <c r="DA87" s="37">
        <f ca="1">_xlfn.NORM.INV(RAND(),Satokasvi!$H$13,Satokasvi!$I$13)</f>
        <v>130.20025037857221</v>
      </c>
      <c r="DB87" s="37">
        <f ca="1">_xlfn.NORM.INV(RAND(),Satokasvi!$H$13,Satokasvi!$I$13)</f>
        <v>288.7924866317415</v>
      </c>
      <c r="DD87" s="37">
        <f ca="1">IF(H$11="x",Toimenpiteet!$E$115,AC87*CD87/1000+(Satokasvi!$E$28-Satokasvi!$E$7)+IF(H$8="x",Toimenpiteet!$E$29,0)+IF(H$9="x",Toimenpiteet!$E$60,0)+IF(H$10="x",Toimenpiteet!$E$88,0))/(1+$H$15)^DD$59</f>
        <v>376.41092046038892</v>
      </c>
      <c r="DE87" s="37">
        <f ca="1">IF(I$11="x",Toimenpiteet!$E$115,AD87*CE87/1000+(Satokasvi!$E$28-Satokasvi!$E$7)+IF(I$8="x",Toimenpiteet!$E$29,0)+IF(I$9="x",Toimenpiteet!$E$60,0)+IF(I$10="x",Toimenpiteet!$E$88,0))/(1+$H$15)^DE$59</f>
        <v>-249.7879159204449</v>
      </c>
      <c r="DF87" s="37">
        <f ca="1">IF(J$11="x",Toimenpiteet!$E$115,AE87*CF87/1000+(Satokasvi!$E$28-Satokasvi!$E$7)+IF(J$8="x",Toimenpiteet!$E$29,0)+IF(J$9="x",Toimenpiteet!$E$60,0)+IF(J$10="x",Toimenpiteet!$E$88,0))/(1+$H$15)^DF$59</f>
        <v>326.21148028709217</v>
      </c>
      <c r="DG87" s="37">
        <f ca="1">IF(K$11="x",Toimenpiteet!$E$115,AF87*CG87/1000+(Satokasvi!$E$28-Satokasvi!$E$7)+IF(K$8="x",Toimenpiteet!$E$29,0)+IF(K$9="x",Toimenpiteet!$E$60,0)+IF(K$10="x",Toimenpiteet!$E$88,0))/(1+$H$15)^DG$59</f>
        <v>122.64080156072922</v>
      </c>
      <c r="DH87" s="37">
        <f ca="1">IF(L$11="x",Toimenpiteet!$E$115,AG87*CH87/1000+(Satokasvi!$E$28-Satokasvi!$E$7)+IF(L$8="x",Toimenpiteet!$E$29,0)+IF(L$9="x",Toimenpiteet!$E$60,0)+IF(L$10="x",Toimenpiteet!$E$88,0))/(1+$H$15)^DH$59</f>
        <v>216.64109442771644</v>
      </c>
      <c r="DI87" s="37">
        <f ca="1">IF(M$11="x",Toimenpiteet!$E$115,AH87*CI87/1000+(Satokasvi!$E$28-Satokasvi!$E$7)+IF(M$8="x",Toimenpiteet!$E$29,0)+IF(M$9="x",Toimenpiteet!$E$60,0)+IF(M$10="x",Toimenpiteet!$E$88,0))/(1+$H$15)^DI$59</f>
        <v>308.97008259597692</v>
      </c>
      <c r="DJ87" s="37">
        <f ca="1">IF(N$11="x",Toimenpiteet!$E$115,AI87*CJ87/1000+(Satokasvi!$E$28-Satokasvi!$E$7)+IF(N$8="x",Toimenpiteet!$E$29,0)+IF(N$9="x",Toimenpiteet!$E$60,0)+IF(N$10="x",Toimenpiteet!$E$88,0))/(1+$H$15)^DJ$59</f>
        <v>182.23640225750356</v>
      </c>
      <c r="DK87" s="37">
        <f ca="1">IF(O$11="x",Toimenpiteet!$E$115,AJ87*CK87/1000+(Satokasvi!$E$28-Satokasvi!$E$7)+IF(O$8="x",Toimenpiteet!$E$29,0)+IF(O$9="x",Toimenpiteet!$E$60,0)+IF(O$10="x",Toimenpiteet!$E$88,0))/(1+$H$15)^DK$59</f>
        <v>257.74235964964123</v>
      </c>
      <c r="DL87" s="37">
        <f ca="1">IF(P$11="x",Toimenpiteet!$E$115,AK87*CL87/1000+(Satokasvi!$E$28-Satokasvi!$E$7)+IF(P$8="x",Toimenpiteet!$E$29,0)+IF(P$9="x",Toimenpiteet!$E$60,0)+IF(P$10="x",Toimenpiteet!$E$88,0))/(1+$H$15)^DL$59</f>
        <v>184.76457987129092</v>
      </c>
      <c r="DM87" s="37">
        <f ca="1">IF(Q$11="x",Toimenpiteet!$E$115,AL87*CM87/1000+(Satokasvi!$E$28-Satokasvi!$E$7)+IF(Q$8="x",Toimenpiteet!$E$29,0)+IF(Q$9="x",Toimenpiteet!$E$60,0)+IF(Q$10="x",Toimenpiteet!$E$88,0))/(1+$H$15)^DM$59</f>
        <v>-197.18488744763218</v>
      </c>
      <c r="DN87" s="37">
        <f ca="1">IF(R$11="x",Toimenpiteet!$E$115,AM87*CN87/1000+(Satokasvi!$E$28-Satokasvi!$E$7)+IF(R$8="x",Toimenpiteet!$E$29,0)+IF(R$9="x",Toimenpiteet!$E$60,0)+IF(R$10="x",Toimenpiteet!$E$88,0))/(1+$H$15)^DN$59</f>
        <v>-191.44163829867202</v>
      </c>
      <c r="DO87" s="37">
        <f ca="1">IF(S$11="x",Toimenpiteet!$E$115,AN87*CO87/1000+(Satokasvi!$E$28-Satokasvi!$E$7)+IF(S$8="x",Toimenpiteet!$E$29,0)+IF(S$9="x",Toimenpiteet!$E$60,0)+IF(S$10="x",Toimenpiteet!$E$88,0))/(1+$H$15)^DO$59</f>
        <v>-185.86566825113789</v>
      </c>
      <c r="DP87" s="37">
        <f ca="1">IF(T$11="x",Toimenpiteet!$E$115,AO87*CP87/1000+(Satokasvi!$E$28-Satokasvi!$E$7)+IF(T$8="x",Toimenpiteet!$E$29,0)+IF(T$9="x",Toimenpiteet!$E$60,0)+IF(T$10="x",Toimenpiteet!$E$88,0))/(1+$H$15)^DP$59</f>
        <v>-180.45210509819213</v>
      </c>
      <c r="DQ87" s="37">
        <f ca="1">IF(U$11="x",Toimenpiteet!$E$115,AP87*CQ87/1000+(Satokasvi!$E$28-Satokasvi!$E$7)+IF(U$8="x",Toimenpiteet!$E$29,0)+IF(U$9="x",Toimenpiteet!$E$60,0)+IF(U$10="x",Toimenpiteet!$E$88,0))/(1+$H$15)^DQ$59</f>
        <v>77.973195641652467</v>
      </c>
      <c r="DR87" s="37">
        <f ca="1">IF(V$11="x",Toimenpiteet!$E$115,AQ87*CR87/1000+(Satokasvi!$E$28-Satokasvi!$E$7)+IF(V$8="x",Toimenpiteet!$E$29,0)+IF(V$9="x",Toimenpiteet!$E$60,0)+IF(V$10="x",Toimenpiteet!$E$88,0))/(1+$H$15)^DR$59</f>
        <v>-170.09341606013018</v>
      </c>
      <c r="DS87" s="37">
        <f ca="1">IF(W$11="x",Toimenpiteet!$E$115,AR87*CS87/1000+(Satokasvi!$E$28-Satokasvi!$E$7)+IF(W$8="x",Toimenpiteet!$E$29,0)+IF(W$9="x",Toimenpiteet!$E$60,0)+IF(W$10="x",Toimenpiteet!$E$88,0))/(1+$H$15)^DS$59</f>
        <v>192.78950020069917</v>
      </c>
      <c r="DT87" s="37">
        <f ca="1">IF(X$11="x",Toimenpiteet!$E$115,AS87*CT87/1000+(Satokasvi!$E$28-Satokasvi!$E$7)+IF(X$8="x",Toimenpiteet!$E$29,0)+IF(X$9="x",Toimenpiteet!$E$60,0)+IF(X$10="x",Toimenpiteet!$E$88,0))/(1+$H$15)^DT$59</f>
        <v>-160.32935814886437</v>
      </c>
      <c r="DU87" s="37">
        <f ca="1">IF(Y$11="x",Toimenpiteet!$E$115,AT87*CU87/1000+(Satokasvi!$E$28-Satokasvi!$E$7)+IF(Y$8="x",Toimenpiteet!$E$29,0)+IF(Y$9="x",Toimenpiteet!$E$60,0)+IF(Y$10="x",Toimenpiteet!$E$88,0))/(1+$H$15)^DU$59</f>
        <v>-155.65957101831492</v>
      </c>
      <c r="DV87" s="37">
        <f ca="1">IF(Z$11="x",Toimenpiteet!$E$115,AU87*CV87/1000+(Satokasvi!$E$28-Satokasvi!$E$7)+IF(Z$8="x",Toimenpiteet!$E$29,0)+IF(Z$9="x",Toimenpiteet!$E$60,0)+IF(Z$10="x",Toimenpiteet!$E$88,0))/(1+$H$15)^DV$59</f>
        <v>156.96529853303053</v>
      </c>
      <c r="DW87" s="37">
        <f ca="1">IF(AA$11="x",Toimenpiteet!$E$115,AV87*CW87/1000+(Satokasvi!$E$28-Satokasvi!$E$7)+IF(AA$8="x",Toimenpiteet!$E$29,0)+IF(AA$9="x",Toimenpiteet!$E$60,0)+IF(AA$10="x",Toimenpiteet!$E$88,0))/(1+$H$15)^DW$59</f>
        <v>300.06696502649089</v>
      </c>
      <c r="DX87" s="37">
        <f ca="1">IF(AB$11="x",Toimenpiteet!$E$115,AW87*CX87/1000+(Satokasvi!$E$28-Satokasvi!$E$7)+IF(AB$8="x",Toimenpiteet!$E$29,0)+IF(AB$9="x",Toimenpiteet!$E$60,0)+IF(AB$10="x",Toimenpiteet!$E$88,0))/(1+$H$15)^DX$59</f>
        <v>182.8492141104681</v>
      </c>
      <c r="DY87" s="37">
        <f ca="1">IF(AC$11="x",Toimenpiteet!$E$115,AX87*CY87/1000+(Satokasvi!$E$28-Satokasvi!$E$7)+IF(AC$8="x",Toimenpiteet!$E$29,0)+IF(AC$9="x",Toimenpiteet!$E$60,0)+IF(AC$10="x",Toimenpiteet!$E$88,0))/(1+$H$15)^DY$59</f>
        <v>-17.052941805263842</v>
      </c>
      <c r="DZ87" s="37">
        <f ca="1">IF(AD$11="x",Toimenpiteet!$E$115,AY87*CZ87/1000+(Satokasvi!$E$28-Satokasvi!$E$7)+IF(AD$8="x",Toimenpiteet!$E$29,0)+IF(AD$9="x",Toimenpiteet!$E$60,0)+IF(AD$10="x",Toimenpiteet!$E$88,0))/(1+$H$15)^DZ$59</f>
        <v>51.372740988452364</v>
      </c>
      <c r="EA87" s="37">
        <f ca="1">IF(AE$11="x",Toimenpiteet!$E$115,AZ87*DA87/1000+(Satokasvi!$E$28-Satokasvi!$E$7)+IF(AE$8="x",Toimenpiteet!$E$29,0)+IF(AE$9="x",Toimenpiteet!$E$60,0)+IF(AE$10="x",Toimenpiteet!$E$88,0))/(1+$H$15)^EA$59</f>
        <v>41.178701376231217</v>
      </c>
      <c r="EB87" s="37">
        <f ca="1">IF(AF$11="x",Toimenpiteet!$E$115,BA87*DB87/1000+(Satokasvi!$E$28-Satokasvi!$E$7)+IF(AF$8="x",Toimenpiteet!$E$29,0)+IF(AF$9="x",Toimenpiteet!$E$60,0)+IF(AF$10="x",Toimenpiteet!$E$88,0))/(1+$H$15)^EB$59</f>
        <v>250.08310880833633</v>
      </c>
      <c r="ED87" s="37">
        <f ca="1">IF(H$11="x",Toimenpiteet!$E$115,BD87*CD87/1000+(Satokasvi!$E$28-Satokasvi!$E$7)+IF(H$8="x",Toimenpiteet!$E$29,0)+IF(H$9="x",Toimenpiteet!$E$60,0)+IF(H$10="x",Toimenpiteet!$E$88,0))/(1+$H$15)^ED$59</f>
        <v>503.14941523207841</v>
      </c>
      <c r="EE87" s="37">
        <f ca="1">IF(I$11="x",Toimenpiteet!$E$115,BE87*CE87/1000+(Satokasvi!$E$28-Satokasvi!$E$7)+IF(I$8="x",Toimenpiteet!$E$29,0)+IF(I$9="x",Toimenpiteet!$E$60,0)+IF(I$10="x",Toimenpiteet!$E$88,0))/(1+$H$15)^EE$59</f>
        <v>403.67726193702339</v>
      </c>
      <c r="EF87" s="37">
        <f ca="1">IF(J$11="x",Toimenpiteet!$E$115,BF87*CF87/1000+(Satokasvi!$E$28-Satokasvi!$E$7)+IF(J$8="x",Toimenpiteet!$E$29,0)+IF(J$9="x",Toimenpiteet!$E$60,0)+IF(J$10="x",Toimenpiteet!$E$88,0))/(1+$H$15)^EF$59</f>
        <v>439.95628429022798</v>
      </c>
      <c r="EG87" s="37">
        <f ca="1">IF(K$11="x",Toimenpiteet!$E$115,BG87*CG87/1000+(Satokasvi!$E$28-Satokasvi!$E$7)+IF(K$8="x",Toimenpiteet!$E$29,0)+IF(K$9="x",Toimenpiteet!$E$60,0)+IF(K$10="x",Toimenpiteet!$E$88,0))/(1+$H$15)^EG$59</f>
        <v>194.25877541240661</v>
      </c>
      <c r="EH87" s="37">
        <f ca="1">IF(L$11="x",Toimenpiteet!$E$115,BH87*CH87/1000+(Satokasvi!$E$28-Satokasvi!$E$7)+IF(L$8="x",Toimenpiteet!$E$29,0)+IF(L$9="x",Toimenpiteet!$E$60,0)+IF(L$10="x",Toimenpiteet!$E$88,0))/(1+$H$15)^EH$59</f>
        <v>305.68757888562038</v>
      </c>
      <c r="EI87" s="37">
        <f ca="1">IF(M$11="x",Toimenpiteet!$E$115,BI87*CI87/1000+(Satokasvi!$E$28-Satokasvi!$E$7)+IF(M$8="x",Toimenpiteet!$E$29,0)+IF(M$9="x",Toimenpiteet!$E$60,0)+IF(M$10="x",Toimenpiteet!$E$88,0))/(1+$H$15)^EI$59</f>
        <v>415.15076471940614</v>
      </c>
      <c r="EJ87" s="37">
        <f ca="1">IF(N$11="x",Toimenpiteet!$E$115,BJ87*CJ87/1000+(Satokasvi!$E$28-Satokasvi!$E$7)+IF(N$8="x",Toimenpiteet!$E$29,0)+IF(N$9="x",Toimenpiteet!$E$60,0)+IF(N$10="x",Toimenpiteet!$E$88,0))/(1+$H$15)^EJ$59</f>
        <v>261.77753281020199</v>
      </c>
      <c r="EK87" s="37">
        <f ca="1">IF(O$11="x",Toimenpiteet!$E$115,BK87*CK87/1000+(Satokasvi!$E$28-Satokasvi!$E$7)+IF(O$8="x",Toimenpiteet!$E$29,0)+IF(O$9="x",Toimenpiteet!$E$60,0)+IF(O$10="x",Toimenpiteet!$E$88,0))/(1+$H$15)^EK$59</f>
        <v>351.12952099820802</v>
      </c>
      <c r="EL87" s="37">
        <f ca="1">IF(P$11="x",Toimenpiteet!$E$115,BL87*CL87/1000+(Satokasvi!$E$28-Satokasvi!$E$7)+IF(P$8="x",Toimenpiteet!$E$29,0)+IF(P$9="x",Toimenpiteet!$E$60,0)+IF(P$10="x",Toimenpiteet!$E$88,0))/(1+$H$15)^EL$59</f>
        <v>262.33758265976138</v>
      </c>
      <c r="EM87" s="37">
        <f ca="1">IF(Q$11="x",Toimenpiteet!$E$115,BM87*CM87/1000+(Satokasvi!$E$28-Satokasvi!$E$7)+IF(Q$8="x",Toimenpiteet!$E$29,0)+IF(Q$9="x",Toimenpiteet!$E$60,0)+IF(Q$10="x",Toimenpiteet!$E$88,0))/(1+$H$15)^EM$59</f>
        <v>317.24569313772105</v>
      </c>
      <c r="EN87" s="37">
        <f ca="1">IF(R$11="x",Toimenpiteet!$E$115,BN87*CN87/1000+(Satokasvi!$E$28-Satokasvi!$E$7)+IF(R$8="x",Toimenpiteet!$E$29,0)+IF(R$9="x",Toimenpiteet!$E$60,0)+IF(R$10="x",Toimenpiteet!$E$88,0))/(1+$H$15)^EN$59</f>
        <v>193.6866942420439</v>
      </c>
      <c r="EO87" s="37">
        <f ca="1">IF(S$11="x",Toimenpiteet!$E$115,BO87*CO87/1000+(Satokasvi!$E$28-Satokasvi!$E$7)+IF(S$8="x",Toimenpiteet!$E$29,0)+IF(S$9="x",Toimenpiteet!$E$60,0)+IF(S$10="x",Toimenpiteet!$E$88,0))/(1+$H$15)^EO$59</f>
        <v>54.537730335233952</v>
      </c>
      <c r="EP87" s="37">
        <f ca="1">IF(T$11="x",Toimenpiteet!$E$115,BP87*CP87/1000+(Satokasvi!$E$28-Satokasvi!$E$7)+IF(T$8="x",Toimenpiteet!$E$29,0)+IF(T$9="x",Toimenpiteet!$E$60,0)+IF(T$10="x",Toimenpiteet!$E$88,0))/(1+$H$15)^EP$59</f>
        <v>149.85003945687077</v>
      </c>
      <c r="EQ87" s="37">
        <f ca="1">IF(U$11="x",Toimenpiteet!$E$115,BQ87*CQ87/1000+(Satokasvi!$E$28-Satokasvi!$E$7)+IF(U$8="x",Toimenpiteet!$E$29,0)+IF(U$9="x",Toimenpiteet!$E$60,0)+IF(U$10="x",Toimenpiteet!$E$88,0))/(1+$H$15)^EQ$59</f>
        <v>128.60707847836977</v>
      </c>
      <c r="ER87" s="37">
        <f ca="1">IF(V$11="x",Toimenpiteet!$E$115,BR87*CR87/1000+(Satokasvi!$E$28-Satokasvi!$E$7)+IF(V$8="x",Toimenpiteet!$E$29,0)+IF(V$9="x",Toimenpiteet!$E$60,0)+IF(V$10="x",Toimenpiteet!$E$88,0))/(1+$H$15)^ER$59</f>
        <v>-170.09341606013018</v>
      </c>
      <c r="ES87" s="37">
        <f ca="1">IF(W$11="x",Toimenpiteet!$E$115,BS87*CS87/1000+(Satokasvi!$E$28-Satokasvi!$E$7)+IF(W$8="x",Toimenpiteet!$E$29,0)+IF(W$9="x",Toimenpiteet!$E$60,0)+IF(W$10="x",Toimenpiteet!$E$88,0))/(1+$H$15)^ES$59</f>
        <v>264.37524801950508</v>
      </c>
      <c r="ET87" s="37">
        <f ca="1">IF(X$11="x",Toimenpiteet!$E$115,BT87*CT87/1000+(Satokasvi!$E$28-Satokasvi!$E$7)+IF(X$8="x",Toimenpiteet!$E$29,0)+IF(X$9="x",Toimenpiteet!$E$60,0)+IF(X$10="x",Toimenpiteet!$E$88,0))/(1+$H$15)^ET$59</f>
        <v>189.19226383951556</v>
      </c>
      <c r="EU87" s="37">
        <f ca="1">IF(Y$11="x",Toimenpiteet!$E$115,BU87*CU87/1000+(Satokasvi!$E$28-Satokasvi!$E$7)+IF(Y$8="x",Toimenpiteet!$E$29,0)+IF(Y$9="x",Toimenpiteet!$E$60,0)+IF(Y$10="x",Toimenpiteet!$E$88,0))/(1+$H$15)^EU$59</f>
        <v>222.24914010051526</v>
      </c>
      <c r="EV87" s="37">
        <f ca="1">IF(Z$11="x",Toimenpiteet!$E$115,BV87*CV87/1000+(Satokasvi!$E$28-Satokasvi!$E$7)+IF(Z$8="x",Toimenpiteet!$E$29,0)+IF(Z$9="x",Toimenpiteet!$E$60,0)+IF(Z$10="x",Toimenpiteet!$E$88,0))/(1+$H$15)^EV$59</f>
        <v>218.5835176606686</v>
      </c>
      <c r="EW87" s="37">
        <f ca="1">IF(AA$11="x",Toimenpiteet!$E$115,BW87*CW87/1000+(Satokasvi!$E$28-Satokasvi!$E$7)+IF(AA$8="x",Toimenpiteet!$E$29,0)+IF(AA$9="x",Toimenpiteet!$E$60,0)+IF(AA$10="x",Toimenpiteet!$E$88,0))/(1+$H$15)^EW$59</f>
        <v>389.42517300366484</v>
      </c>
      <c r="EX87" s="37">
        <f ca="1">IF(AB$11="x",Toimenpiteet!$E$115,BX87*CX87/1000+(Satokasvi!$E$28-Satokasvi!$E$7)+IF(AB$8="x",Toimenpiteet!$E$29,0)+IF(AB$9="x",Toimenpiteet!$E$60,0)+IF(AB$10="x",Toimenpiteet!$E$88,0))/(1+$H$15)^EX$59</f>
        <v>247.90916855574201</v>
      </c>
      <c r="EY87" s="37">
        <f ca="1">IF(AC$11="x",Toimenpiteet!$E$115,BY87*CY87/1000+(Satokasvi!$E$28-Satokasvi!$E$7)+IF(AC$8="x",Toimenpiteet!$E$29,0)+IF(AC$9="x",Toimenpiteet!$E$60,0)+IF(AC$10="x",Toimenpiteet!$E$88,0))/(1+$H$15)^EY$59</f>
        <v>7.1967723804604304</v>
      </c>
      <c r="EZ87" s="37">
        <f ca="1">IF(AD$11="x",Toimenpiteet!$E$115,BZ87*CZ87/1000+(Satokasvi!$E$28-Satokasvi!$E$7)+IF(AD$8="x",Toimenpiteet!$E$29,0)+IF(AD$9="x",Toimenpiteet!$E$60,0)+IF(AD$10="x",Toimenpiteet!$E$88,0))/(1+$H$15)^EZ$59</f>
        <v>88.501951852916676</v>
      </c>
      <c r="FA87" s="37">
        <f ca="1">IF(AE$11="x",Toimenpiteet!$E$115,CA87*DA87/1000+(Satokasvi!$E$28-Satokasvi!$E$7)+IF(AE$8="x",Toimenpiteet!$E$29,0)+IF(AE$9="x",Toimenpiteet!$E$60,0)+IF(AE$10="x",Toimenpiteet!$E$88,0))/(1+$H$15)^FA$59</f>
        <v>75.486929677471494</v>
      </c>
      <c r="FB87" s="37">
        <f ca="1">IF(AF$11="x",Toimenpiteet!$E$115,CB87*DB87/1000+(Satokasvi!$E$28-Satokasvi!$E$7)+IF(AF$8="x",Toimenpiteet!$E$29,0)+IF(AF$9="x",Toimenpiteet!$E$60,0)+IF(AF$10="x",Toimenpiteet!$E$88,0))/(1+$H$15)^FB$59</f>
        <v>325.41282574087154</v>
      </c>
      <c r="FD87" s="37">
        <f t="shared" ca="1" si="15"/>
        <v>376.41092046038892</v>
      </c>
      <c r="FE87" s="37">
        <f t="shared" ca="1" si="18"/>
        <v>126.62300453994402</v>
      </c>
      <c r="FF87" s="37">
        <f t="shared" ca="1" si="18"/>
        <v>452.83448482703619</v>
      </c>
      <c r="FG87" s="37">
        <f t="shared" ca="1" si="18"/>
        <v>575.47528638776544</v>
      </c>
      <c r="FH87" s="37">
        <f t="shared" ca="1" si="18"/>
        <v>792.11638081548188</v>
      </c>
      <c r="FI87" s="37">
        <f t="shared" ca="1" si="18"/>
        <v>1101.0864634114587</v>
      </c>
      <c r="FJ87" s="37">
        <f t="shared" ca="1" si="18"/>
        <v>1283.3228656689623</v>
      </c>
      <c r="FK87" s="37">
        <f t="shared" ca="1" si="18"/>
        <v>1541.0652253186036</v>
      </c>
      <c r="FL87" s="37">
        <f t="shared" ca="1" si="18"/>
        <v>1725.8298051898944</v>
      </c>
      <c r="FM87" s="37">
        <f t="shared" ca="1" si="18"/>
        <v>1528.6449177422621</v>
      </c>
      <c r="FN87" s="37">
        <f t="shared" ca="1" si="18"/>
        <v>1337.2032794435902</v>
      </c>
      <c r="FO87" s="37">
        <f t="shared" ca="1" si="18"/>
        <v>1151.3376111924522</v>
      </c>
      <c r="FP87" s="37">
        <f t="shared" ca="1" si="18"/>
        <v>970.88550609426011</v>
      </c>
      <c r="FQ87" s="37">
        <f t="shared" ca="1" si="18"/>
        <v>1048.8587017359125</v>
      </c>
      <c r="FR87" s="37">
        <f t="shared" ca="1" si="18"/>
        <v>878.76528567578237</v>
      </c>
      <c r="FS87" s="37">
        <f t="shared" ca="1" si="18"/>
        <v>1071.5547858764814</v>
      </c>
      <c r="FT87" s="37">
        <f t="shared" ca="1" si="18"/>
        <v>911.2254277276171</v>
      </c>
      <c r="FU87" s="37">
        <f t="shared" ref="FU87:GB150" ca="1" si="24">FT87+DU87</f>
        <v>755.56585670930212</v>
      </c>
      <c r="FV87" s="37">
        <f t="shared" ca="1" si="24"/>
        <v>912.53115524233272</v>
      </c>
      <c r="FW87" s="37">
        <f t="shared" ca="1" si="23"/>
        <v>1212.5981202688235</v>
      </c>
      <c r="FX87" s="37">
        <f t="shared" ca="1" si="20"/>
        <v>1395.4473343792915</v>
      </c>
      <c r="FY87" s="37">
        <f t="shared" ca="1" si="20"/>
        <v>1378.3943925740277</v>
      </c>
      <c r="FZ87" s="37">
        <f t="shared" ca="1" si="20"/>
        <v>1429.76713356248</v>
      </c>
      <c r="GA87" s="37">
        <f t="shared" ca="1" si="20"/>
        <v>1470.9458349387112</v>
      </c>
      <c r="GB87" s="37">
        <f t="shared" ca="1" si="20"/>
        <v>1721.0289437470476</v>
      </c>
      <c r="GC87" s="37"/>
      <c r="GD87" s="37">
        <f t="shared" ca="1" si="16"/>
        <v>503.14941523207841</v>
      </c>
      <c r="GE87" s="37">
        <f t="shared" ca="1" si="17"/>
        <v>906.8266771691018</v>
      </c>
      <c r="GF87" s="37">
        <f t="shared" ca="1" si="17"/>
        <v>1346.7829614593297</v>
      </c>
      <c r="GG87" s="37">
        <f t="shared" ca="1" si="17"/>
        <v>1541.0417368717362</v>
      </c>
      <c r="GH87" s="37">
        <f t="shared" ca="1" si="17"/>
        <v>1846.7293157573567</v>
      </c>
      <c r="GI87" s="37">
        <f t="shared" ca="1" si="17"/>
        <v>2261.8800804767629</v>
      </c>
      <c r="GJ87" s="37">
        <f t="shared" ca="1" si="17"/>
        <v>2523.657613286965</v>
      </c>
      <c r="GK87" s="37">
        <f t="shared" ca="1" si="17"/>
        <v>2874.7871342851731</v>
      </c>
      <c r="GL87" s="37">
        <f t="shared" ca="1" si="17"/>
        <v>3137.1247169449343</v>
      </c>
      <c r="GM87" s="37">
        <f t="shared" ca="1" si="17"/>
        <v>3454.3704100826553</v>
      </c>
      <c r="GN87" s="37">
        <f t="shared" ca="1" si="17"/>
        <v>3648.0571043246991</v>
      </c>
      <c r="GO87" s="37">
        <f t="shared" ca="1" si="17"/>
        <v>3702.594834659933</v>
      </c>
      <c r="GP87" s="37">
        <f t="shared" ca="1" si="17"/>
        <v>3852.4448741168039</v>
      </c>
      <c r="GQ87" s="37">
        <f t="shared" ca="1" si="17"/>
        <v>3981.0519525951736</v>
      </c>
      <c r="GR87" s="37">
        <f t="shared" ca="1" si="17"/>
        <v>3810.9585365350435</v>
      </c>
      <c r="GS87" s="37">
        <f t="shared" ca="1" si="17"/>
        <v>4075.3337845545484</v>
      </c>
      <c r="GT87" s="37">
        <f t="shared" ca="1" si="17"/>
        <v>4264.5260483940638</v>
      </c>
      <c r="GU87" s="37">
        <f t="shared" ca="1" si="22"/>
        <v>4486.7751884945792</v>
      </c>
      <c r="GV87" s="37">
        <f t="shared" ca="1" si="12"/>
        <v>4705.358706155248</v>
      </c>
      <c r="GW87" s="37">
        <f t="shared" ca="1" si="12"/>
        <v>5094.7838791589129</v>
      </c>
      <c r="GX87" s="37">
        <f t="shared" ca="1" si="12"/>
        <v>5342.6930477146552</v>
      </c>
      <c r="GY87" s="37">
        <f t="shared" ca="1" si="12"/>
        <v>5349.8898200951153</v>
      </c>
      <c r="GZ87" s="37">
        <f t="shared" ca="1" si="12"/>
        <v>5438.3917719480323</v>
      </c>
      <c r="HA87" s="37">
        <f t="shared" ca="1" si="12"/>
        <v>5513.8787016255037</v>
      </c>
      <c r="HB87" s="37">
        <f t="shared" ca="1" si="12"/>
        <v>5839.2915273663748</v>
      </c>
      <c r="HC87" s="37"/>
      <c r="HD87" s="37">
        <f t="shared" si="13"/>
        <v>1500.1</v>
      </c>
      <c r="HE87" s="37">
        <f ca="1">SUM($GD87:GD87)-$HD87-SUM($FD87:FD87)</f>
        <v>-1373.3615052283105</v>
      </c>
      <c r="HF87" s="37">
        <f ca="1">SUM($GD87:GE87)-$HD87-SUM($FD87:FE87)</f>
        <v>-593.15783259915258</v>
      </c>
      <c r="HG87" s="37">
        <f ca="1">SUM($GD87:GF87)-$HD87-SUM($FD87:FF87)</f>
        <v>300.79064403314101</v>
      </c>
      <c r="HH87" s="37">
        <f ca="1">SUM($GD87:GG87)-$HD87-SUM($FD87:FG87)</f>
        <v>1266.3570945171118</v>
      </c>
      <c r="HI87" s="37">
        <f ca="1">SUM($GD87:GH87)-$HD87-SUM($FD87:FH87)</f>
        <v>2320.9700294589861</v>
      </c>
      <c r="HJ87" s="37">
        <f ca="1">SUM($GD87:GI87)-$HD87-SUM($FD87:FI87)</f>
        <v>3481.7636465242908</v>
      </c>
      <c r="HK87" s="37">
        <f ca="1">SUM($GD87:GJ87)-$HD87-SUM($FD87:FJ87)</f>
        <v>4722.0983941422937</v>
      </c>
      <c r="HL87" s="37">
        <f ca="1">SUM($GD87:GK87)-$HD87-SUM($FD87:FK87)</f>
        <v>6055.8203031088624</v>
      </c>
      <c r="HM87" s="37">
        <f ca="1">SUM($GD87:GL87)-$HD87-SUM($FD87:FL87)</f>
        <v>7467.1152148639021</v>
      </c>
      <c r="HN87" s="37">
        <f ca="1">SUM($GD87:GM87)-$HD87-SUM($FD87:FM87)</f>
        <v>9392.8407072042955</v>
      </c>
      <c r="HO87" s="37">
        <f ca="1">SUM($GD87:GN87)-$HD87-SUM($FD87:FN87)</f>
        <v>11703.694532085405</v>
      </c>
      <c r="HP87" s="37">
        <f ca="1">SUM($GD87:GO87)-$HD87-SUM($FD87:FO87)</f>
        <v>14254.951755552886</v>
      </c>
      <c r="HQ87" s="37">
        <f ca="1">SUM($GD87:GP87)-$HD87-SUM($FD87:FP87)</f>
        <v>17136.51112357543</v>
      </c>
      <c r="HR87" s="37">
        <f ca="1">SUM($GD87:GQ87)-$HD87-SUM($FD87:FQ87)</f>
        <v>20068.704374434688</v>
      </c>
      <c r="HS87" s="37">
        <f ca="1">SUM($GD87:GR87)-$HD87-SUM($FD87:FR87)</f>
        <v>23000.897625293946</v>
      </c>
      <c r="HT87" s="37">
        <f ca="1">SUM($GD87:GS87)-$HD87-SUM($FD87:FS87)</f>
        <v>26004.676623972013</v>
      </c>
      <c r="HU87" s="37">
        <f ca="1">SUM($GD87:GT87)-$HD87-SUM($FD87:FT87)</f>
        <v>29357.97724463846</v>
      </c>
      <c r="HV87" s="37">
        <f ca="1">SUM($GD87:GU87)-$HD87-SUM($FD87:FU87)</f>
        <v>33089.18657642373</v>
      </c>
      <c r="HW87" s="37">
        <f ca="1">SUM($GD87:GV87)-$HD87-SUM($FD87:FV87)</f>
        <v>36882.014127336646</v>
      </c>
      <c r="HX87" s="37">
        <f ca="1">SUM($GD87:GW87)-$HD87-SUM($FD87:FW87)</f>
        <v>40764.199886226736</v>
      </c>
      <c r="HY87" s="37">
        <f ca="1">SUM($GD87:GX87)-$HD87-SUM($FD87:FX87)</f>
        <v>44711.445599562081</v>
      </c>
      <c r="HZ87" s="37">
        <f ca="1">SUM($GD87:GY87)-$HD87-SUM($FD87:FY87)</f>
        <v>48682.94102708318</v>
      </c>
      <c r="IA87" s="37">
        <f ca="1">SUM($GD87:GZ87)-$HD87-SUM($FD87:FZ87)</f>
        <v>52691.565665468734</v>
      </c>
      <c r="IB87" s="37">
        <f ca="1">SUM($GD87:HA87)-$HD87-SUM($FD87:GA87)</f>
        <v>56734.498532155536</v>
      </c>
      <c r="IC87" s="37">
        <f ca="1">SUM($GD87:HB87)-$HD87-SUM($FD87:GB87)</f>
        <v>60852.761115774854</v>
      </c>
    </row>
    <row r="88" spans="2:237" x14ac:dyDescent="0.35">
      <c r="B88" s="37">
        <f t="shared" ca="1" si="14"/>
        <v>0.84111465968696864</v>
      </c>
      <c r="C88" s="37">
        <f t="shared" ca="1" si="14"/>
        <v>0.64674165621882318</v>
      </c>
      <c r="D88" s="37">
        <f t="shared" ca="1" si="14"/>
        <v>0.34945989913776898</v>
      </c>
      <c r="E88" s="37">
        <f t="shared" ca="1" si="14"/>
        <v>3.0071928807616555E-2</v>
      </c>
      <c r="F88" s="37">
        <f t="shared" ca="1" si="14"/>
        <v>0.76336338054672903</v>
      </c>
      <c r="G88" s="37">
        <f t="shared" ca="1" si="14"/>
        <v>0.2548330719900459</v>
      </c>
      <c r="H88" s="37">
        <f t="shared" ca="1" si="14"/>
        <v>0.24701847665068588</v>
      </c>
      <c r="I88" s="37">
        <f t="shared" ca="1" si="14"/>
        <v>0.88040267331164579</v>
      </c>
      <c r="J88" s="37">
        <f t="shared" ca="1" si="14"/>
        <v>0.56804143107740124</v>
      </c>
      <c r="K88" s="37">
        <f t="shared" ca="1" si="14"/>
        <v>7.2938602756804527E-2</v>
      </c>
      <c r="L88" s="37">
        <f t="shared" ca="1" si="14"/>
        <v>0.60647282966311045</v>
      </c>
      <c r="M88" s="37">
        <f t="shared" ca="1" si="14"/>
        <v>0.58337347177488164</v>
      </c>
      <c r="N88" s="37">
        <f t="shared" ca="1" si="14"/>
        <v>0.17971105240323848</v>
      </c>
      <c r="O88" s="37">
        <f t="shared" ca="1" si="14"/>
        <v>0.83311977731363929</v>
      </c>
      <c r="P88" s="37">
        <f t="shared" ca="1" si="14"/>
        <v>0.7647372647145998</v>
      </c>
      <c r="Q88" s="37">
        <f t="shared" ca="1" si="14"/>
        <v>3.6936151577915521E-2</v>
      </c>
      <c r="R88" s="37">
        <f t="shared" ca="1" si="21"/>
        <v>0.76058941555892268</v>
      </c>
      <c r="S88" s="37">
        <f t="shared" ca="1" si="21"/>
        <v>0.67169933265220094</v>
      </c>
      <c r="T88" s="37">
        <f t="shared" ca="1" si="21"/>
        <v>0.74119014181611442</v>
      </c>
      <c r="U88" s="37">
        <f t="shared" ca="1" si="21"/>
        <v>0.39720152818216237</v>
      </c>
      <c r="V88" s="37">
        <f t="shared" ca="1" si="21"/>
        <v>0.39553673310821558</v>
      </c>
      <c r="W88" s="37">
        <f t="shared" ca="1" si="21"/>
        <v>0.8073750400550026</v>
      </c>
      <c r="X88" s="37">
        <f t="shared" ca="1" si="21"/>
        <v>0.54773336380580451</v>
      </c>
      <c r="Y88" s="37">
        <f t="shared" ca="1" si="21"/>
        <v>0.25561689979608693</v>
      </c>
      <c r="Z88" s="37">
        <f t="shared" ca="1" si="21"/>
        <v>0.76910258556841116</v>
      </c>
      <c r="AC88" s="35">
        <f ca="1">IF(H$11="x",0,_xlfn.NORM.INV(B88,Satokasvi!$H$8,Satokasvi!$I$8)*IF(H$8="x",1+Toimenpiteet!$C$7,1)*IF(H$9="x",1+Toimenpiteet!$C$34,1)*(1+H$30)*_xlfn.BINOM.INV(1,(1-(Satokasvi!$H$15*(1+H$43))),B88))</f>
        <v>2749.7623916146504</v>
      </c>
      <c r="AD88" s="35">
        <f ca="1">IF(I$11="x",0,_xlfn.NORM.INV(C88,Satokasvi!$H$8,Satokasvi!$I$8)*IF(I$8="x",1+Toimenpiteet!$C$7,1)*IF(I$9="x",1+Toimenpiteet!$C$34,1)*(1+I$30)*_xlfn.BINOM.INV(1,(1-(Satokasvi!$H$15*(1+I$43))),C88))</f>
        <v>2594.1345952068968</v>
      </c>
      <c r="AE88" s="35">
        <f ca="1">IF(J$11="x",0,_xlfn.NORM.INV(D88,Satokasvi!$H$8,Satokasvi!$I$8)*IF(J$8="x",1+Toimenpiteet!$C$7,1)*IF(J$9="x",1+Toimenpiteet!$C$34,1)*(1+J$30)*_xlfn.BINOM.INV(1,(1-(Satokasvi!$H$15*(1+J$43))),D88))</f>
        <v>2403.3052409217171</v>
      </c>
      <c r="AF88" s="35">
        <f ca="1">IF(K$11="x",0,_xlfn.NORM.INV(E88,Satokasvi!$H$8,Satokasvi!$I$8)*IF(K$8="x",1+Toimenpiteet!$C$7,1)*IF(K$9="x",1+Toimenpiteet!$C$34,1)*(1+K$30)*_xlfn.BINOM.INV(1,(1-(Satokasvi!$H$15*(1+K$43))),E88))</f>
        <v>0</v>
      </c>
      <c r="AG88" s="35">
        <f ca="1">IF(L$11="x",0,_xlfn.NORM.INV(F88,Satokasvi!$H$8,Satokasvi!$I$8)*IF(L$8="x",1+Toimenpiteet!$C$7,1)*IF(L$9="x",1+Toimenpiteet!$C$34,1)*(1+L$30)*_xlfn.BINOM.INV(1,(1-(Satokasvi!$H$15*(1+L$43))),F88))</f>
        <v>2679.2908665236341</v>
      </c>
      <c r="AH88" s="35">
        <f ca="1">IF(M$11="x",0,_xlfn.NORM.INV(G88,Satokasvi!$H$8,Satokasvi!$I$8)*IF(M$8="x",1+Toimenpiteet!$C$7,1)*IF(M$9="x",1+Toimenpiteet!$C$34,1)*(1+M$30)*_xlfn.BINOM.INV(1,(1-(Satokasvi!$H$15*(1+M$43))),G88))</f>
        <v>2335.1605927747346</v>
      </c>
      <c r="AI88" s="35">
        <f ca="1">IF(N$11="x",0,_xlfn.NORM.INV(H88,Satokasvi!$H$8,Satokasvi!$I$8)*IF(N$8="x",1+Toimenpiteet!$C$7,1)*IF(N$9="x",1+Toimenpiteet!$C$34,1)*(1+N$30)*_xlfn.BINOM.INV(1,(1-(Satokasvi!$H$15*(1+N$43))),H88))</f>
        <v>0</v>
      </c>
      <c r="AJ88" s="35">
        <f ca="1">IF(O$11="x",0,_xlfn.NORM.INV(I88,Satokasvi!$H$8,Satokasvi!$I$8)*IF(O$8="x",1+Toimenpiteet!$C$7,1)*IF(O$9="x",1+Toimenpiteet!$C$34,1)*(1+O$30)*_xlfn.BINOM.INV(1,(1-(Satokasvi!$H$15*(1+O$43))),I88))</f>
        <v>2794.2505342035975</v>
      </c>
      <c r="AK88" s="35">
        <f ca="1">IF(P$11="x",0,_xlfn.NORM.INV(J88,Satokasvi!$H$8,Satokasvi!$I$8)*IF(P$8="x",1+Toimenpiteet!$C$7,1)*IF(P$9="x",1+Toimenpiteet!$C$34,1)*(1+P$30)*_xlfn.BINOM.INV(1,(1-(Satokasvi!$H$15*(1+P$43))),J88))</f>
        <v>2542.8474934630863</v>
      </c>
      <c r="AL88" s="35">
        <f ca="1">IF(Q$11="x",0,_xlfn.NORM.INV(K88,Satokasvi!$H$8,Satokasvi!$I$8)*IF(Q$8="x",1+Toimenpiteet!$C$7,1)*IF(Q$9="x",1+Toimenpiteet!$C$34,1)*(1+Q$30)*_xlfn.BINOM.INV(1,(1-(Satokasvi!$H$15*(1+Q$43))),K88))</f>
        <v>0</v>
      </c>
      <c r="AM88" s="35">
        <f ca="1">IF(R$11="x",0,_xlfn.NORM.INV(L88,Satokasvi!$H$8,Satokasvi!$I$8)*IF(R$8="x",1+Toimenpiteet!$C$7,1)*IF(R$9="x",1+Toimenpiteet!$C$34,1)*(1+R$30)*_xlfn.BINOM.INV(1,(1-(Satokasvi!$H$15*(1+R$43))),L88))</f>
        <v>2567.5344181115101</v>
      </c>
      <c r="AN88" s="35">
        <f ca="1">IF(S$11="x",0,_xlfn.NORM.INV(M88,Satokasvi!$H$8,Satokasvi!$I$8)*IF(S$8="x",1+Toimenpiteet!$C$7,1)*IF(S$9="x",1+Toimenpiteet!$C$34,1)*(1+S$30)*_xlfn.BINOM.INV(1,(1-(Satokasvi!$H$15*(1+S$43))),M88))</f>
        <v>2552.6328149786414</v>
      </c>
      <c r="AO88" s="35">
        <f ca="1">IF(T$11="x",0,_xlfn.NORM.INV(N88,Satokasvi!$H$8,Satokasvi!$I$8)*IF(T$8="x",1+Toimenpiteet!$C$7,1)*IF(T$9="x",1+Toimenpiteet!$C$34,1)*(1+T$30)*_xlfn.BINOM.INV(1,(1-(Satokasvi!$H$15*(1+T$43))),N88))</f>
        <v>0</v>
      </c>
      <c r="AP88" s="35">
        <f ca="1">IF(U$11="x",0,_xlfn.NORM.INV(O88,Satokasvi!$H$8,Satokasvi!$I$8)*IF(U$8="x",1+Toimenpiteet!$C$7,1)*IF(U$9="x",1+Toimenpiteet!$C$34,1)*(1+U$30)*_xlfn.BINOM.INV(1,(1-(Satokasvi!$H$15*(1+U$43))),O88))</f>
        <v>2741.6417963711087</v>
      </c>
      <c r="AQ88" s="35">
        <f ca="1">IF(V$11="x",0,_xlfn.NORM.INV(P88,Satokasvi!$H$8,Satokasvi!$I$8)*IF(V$8="x",1+Toimenpiteet!$C$7,1)*IF(V$9="x",1+Toimenpiteet!$C$34,1)*(1+V$30)*_xlfn.BINOM.INV(1,(1-(Satokasvi!$H$15*(1+V$43))),P88))</f>
        <v>2680.4060849159264</v>
      </c>
      <c r="AR88" s="35">
        <f ca="1">IF(W$11="x",0,_xlfn.NORM.INV(Q88,Satokasvi!$H$8,Satokasvi!$I$8)*IF(W$8="x",1+Toimenpiteet!$C$7,1)*IF(W$9="x",1+Toimenpiteet!$C$34,1)*(1+W$30)*_xlfn.BINOM.INV(1,(1-(Satokasvi!$H$15*(1+W$43))),Q88))</f>
        <v>0</v>
      </c>
      <c r="AS88" s="35">
        <f ca="1">IF(X$11="x",0,_xlfn.NORM.INV(R88,Satokasvi!$H$8,Satokasvi!$I$8)*IF(X$8="x",1+Toimenpiteet!$C$7,1)*IF(X$9="x",1+Toimenpiteet!$C$34,1)*(1+X$30)*_xlfn.BINOM.INV(1,(1-(Satokasvi!$H$15*(1+X$43))),R88))</f>
        <v>2677.0499586441451</v>
      </c>
      <c r="AT88" s="35">
        <f ca="1">IF(Y$11="x",0,_xlfn.NORM.INV(S88,Satokasvi!$H$8,Satokasvi!$I$8)*IF(Y$8="x",1+Toimenpiteet!$C$7,1)*IF(Y$9="x",1+Toimenpiteet!$C$34,1)*(1+Y$30)*_xlfn.BINOM.INV(1,(1-(Satokasvi!$H$15*(1+Y$43))),S88))</f>
        <v>2611.1525985153744</v>
      </c>
      <c r="AU88" s="35">
        <f ca="1">IF(Z$11="x",0,_xlfn.NORM.INV(T88,Satokasvi!$H$8,Satokasvi!$I$8)*IF(Z$8="x",1+Toimenpiteet!$C$7,1)*IF(Z$9="x",1+Toimenpiteet!$C$34,1)*(1+Z$30)*_xlfn.BINOM.INV(1,(1-(Satokasvi!$H$15*(1+Z$43))),T88))</f>
        <v>2661.754723089095</v>
      </c>
      <c r="AV88" s="35">
        <f ca="1">IF(AA$11="x",0,_xlfn.NORM.INV(U88,Satokasvi!$H$8,Satokasvi!$I$8)*IF(AA$8="x",1+Toimenpiteet!$C$7,1)*IF(AA$9="x",1+Toimenpiteet!$C$34,1)*(1+AA$30)*_xlfn.BINOM.INV(1,(1-(Satokasvi!$H$15*(1+AA$43))),U88))</f>
        <v>2434.8506699171094</v>
      </c>
      <c r="AW88" s="35">
        <f ca="1">IF(AB$11="x",0,_xlfn.NORM.INV(V88,Satokasvi!$H$8,Satokasvi!$I$8)*IF(AB$8="x",1+Toimenpiteet!$C$7,1)*IF(AB$9="x",1+Toimenpiteet!$C$34,1)*(1+AB$30)*_xlfn.BINOM.INV(1,(1-(Satokasvi!$H$15*(1+AB$43))),V88))</f>
        <v>2433.7707708453822</v>
      </c>
      <c r="AX88" s="35">
        <f ca="1">IF(AC$11="x",0,_xlfn.NORM.INV(W88,Satokasvi!$H$8,Satokasvi!$I$8)*IF(AC$8="x",1+Toimenpiteet!$C$7,1)*IF(AC$9="x",1+Toimenpiteet!$C$34,1)*(1+AC$30)*_xlfn.BINOM.INV(1,(1-(Satokasvi!$H$15*(1+AC$43))),W88))</f>
        <v>2717.0659567382563</v>
      </c>
      <c r="AY88" s="35">
        <f ca="1">IF(AD$11="x",0,_xlfn.NORM.INV(X88,Satokasvi!$H$8,Satokasvi!$I$8)*IF(AD$8="x",1+Toimenpiteet!$C$7,1)*IF(AD$9="x",1+Toimenpiteet!$C$34,1)*(1+AD$30)*_xlfn.BINOM.INV(1,(1-(Satokasvi!$H$15*(1+AD$43))),X88))</f>
        <v>2529.984181158954</v>
      </c>
      <c r="AZ88" s="35">
        <f ca="1">IF(AE$11="x",0,_xlfn.NORM.INV(Y88,Satokasvi!$H$8,Satokasvi!$I$8)*IF(AE$8="x",1+Toimenpiteet!$C$7,1)*IF(AE$9="x",1+Toimenpiteet!$C$34,1)*(1+AE$30)*_xlfn.BINOM.INV(1,(1-(Satokasvi!$H$15*(1+AE$43))),Y88))</f>
        <v>2335.7705606457671</v>
      </c>
      <c r="BA88" s="35">
        <f ca="1">IF(AF$11="x",0,_xlfn.NORM.INV(Z88,Satokasvi!$H$8,Satokasvi!$I$8)*IF(AF$8="x",1+Toimenpiteet!$C$7,1)*IF(AF$9="x",1+Toimenpiteet!$C$34,1)*(1+AF$30)*_xlfn.BINOM.INV(1,(1-(Satokasvi!$H$15*(1+AF$43))),Z88))</f>
        <v>2683.9736561397826</v>
      </c>
      <c r="BD88" s="35">
        <f ca="1">IF(H$11="x",0,_xlfn.NORM.INV(B88,Satokasvi!$H$8,Satokasvi!$I$8)*IF(COUNTIF($H$12:H$12,"x")&gt;0,(1+$C$6),1)*IF(COUNTIF($H$13:H$13,"x")&gt;0,(1+$C$30),1)*IF(H$8="x",(1+Toimenpiteet!$C$7),1)*IF(H$9="x",(1+Toimenpiteet!$C$34),1)*(1+H$30)*_xlfn.BINOM.INV(1,(1-(Satokasvi!$H$15*(1+H$44))),B88))</f>
        <v>3299.7148699375803</v>
      </c>
      <c r="BE88" s="35">
        <f ca="1">IF(I$11="x",0,_xlfn.NORM.INV(C88,Satokasvi!$H$8,Satokasvi!$I$8)*IF(COUNTIF($H$12:I$12,"x")&gt;0,(1+$C$6),1)*IF(COUNTIF($H$13:I$13,"x")&gt;0,(1+$C$30),1)*IF(I$8="x",(1+Toimenpiteet!$C$7),1)*IF(I$9="x",(1+Toimenpiteet!$C$34),1)*(1+I$30)*_xlfn.BINOM.INV(1,(1-(Satokasvi!$H$15*(1+I$44))),C88))</f>
        <v>3112.9615142482762</v>
      </c>
      <c r="BF88" s="35">
        <f ca="1">IF(J$11="x",0,_xlfn.NORM.INV(D88,Satokasvi!$H$8,Satokasvi!$I$8)*IF(COUNTIF($H$12:J$12,"x")&gt;0,(1+$C$6),1)*IF(COUNTIF($H$13:J$13,"x")&gt;0,(1+$C$30),1)*IF(J$8="x",(1+Toimenpiteet!$C$7),1)*IF(J$9="x",(1+Toimenpiteet!$C$34),1)*(1+J$30)*_xlfn.BINOM.INV(1,(1-(Satokasvi!$H$15*(1+J$44))),D88))</f>
        <v>2883.9662891060602</v>
      </c>
      <c r="BG88" s="35">
        <f ca="1">IF(K$11="x",0,_xlfn.NORM.INV(E88,Satokasvi!$H$8,Satokasvi!$I$8)*IF(COUNTIF($H$12:K$12,"x")&gt;0,(1+$C$6),1)*IF(COUNTIF($H$13:K$13,"x")&gt;0,(1+$C$30),1)*IF(K$8="x",(1+Toimenpiteet!$C$7),1)*IF(K$9="x",(1+Toimenpiteet!$C$34),1)*(1+K$30)*_xlfn.BINOM.INV(1,(1-(Satokasvi!$H$15*(1+K$44))),E88))</f>
        <v>0</v>
      </c>
      <c r="BH88" s="35">
        <f ca="1">IF(L$11="x",0,_xlfn.NORM.INV(F88,Satokasvi!$H$8,Satokasvi!$I$8)*IF(COUNTIF($H$12:L$12,"x")&gt;0,(1+$C$6),1)*IF(COUNTIF($H$13:L$13,"x")&gt;0,(1+$C$30),1)*IF(L$8="x",(1+Toimenpiteet!$C$7),1)*IF(L$9="x",(1+Toimenpiteet!$C$34),1)*(1+L$30)*_xlfn.BINOM.INV(1,(1-(Satokasvi!$H$15*(1+L$44))),F88))</f>
        <v>3215.1490398283609</v>
      </c>
      <c r="BI88" s="35">
        <f ca="1">IF(M$11="x",0,_xlfn.NORM.INV(G88,Satokasvi!$H$8,Satokasvi!$I$8)*IF(COUNTIF($H$12:M$12,"x")&gt;0,(1+$C$6),1)*IF(COUNTIF($H$13:M$13,"x")&gt;0,(1+$C$30),1)*IF(M$8="x",(1+Toimenpiteet!$C$7),1)*IF(M$9="x",(1+Toimenpiteet!$C$34),1)*(1+M$30)*_xlfn.BINOM.INV(1,(1-(Satokasvi!$H$15*(1+M$44))),G88))</f>
        <v>2802.1927113296815</v>
      </c>
      <c r="BJ88" s="35">
        <f ca="1">IF(N$11="x",0,_xlfn.NORM.INV(H88,Satokasvi!$H$8,Satokasvi!$I$8)*IF(COUNTIF($H$12:N$12,"x")&gt;0,(1+$C$6),1)*IF(COUNTIF($H$13:N$13,"x")&gt;0,(1+$C$30),1)*IF(N$8="x",(1+Toimenpiteet!$C$7),1)*IF(N$9="x",(1+Toimenpiteet!$C$34),1)*(1+N$30)*_xlfn.BINOM.INV(1,(1-(Satokasvi!$H$15*(1+N$44))),H88))</f>
        <v>2794.8293535724893</v>
      </c>
      <c r="BK88" s="35">
        <f ca="1">IF(O$11="x",0,_xlfn.NORM.INV(I88,Satokasvi!$H$8,Satokasvi!$I$8)*IF(COUNTIF($H$12:O$12,"x")&gt;0,(1+$C$6),1)*IF(COUNTIF($H$13:O$13,"x")&gt;0,(1+$C$30),1)*IF(O$8="x",(1+Toimenpiteet!$C$7),1)*IF(O$9="x",(1+Toimenpiteet!$C$34),1)*(1+O$30)*_xlfn.BINOM.INV(1,(1-(Satokasvi!$H$15*(1+O$44))),I88))</f>
        <v>3353.1006410443169</v>
      </c>
      <c r="BL88" s="35">
        <f ca="1">IF(P$11="x",0,_xlfn.NORM.INV(J88,Satokasvi!$H$8,Satokasvi!$I$8)*IF(COUNTIF($H$12:P$12,"x")&gt;0,(1+$C$6),1)*IF(COUNTIF($H$13:P$13,"x")&gt;0,(1+$C$30),1)*IF(P$8="x",(1+Toimenpiteet!$C$7),1)*IF(P$9="x",(1+Toimenpiteet!$C$34),1)*(1+P$30)*_xlfn.BINOM.INV(1,(1-(Satokasvi!$H$15*(1+P$44))),J88))</f>
        <v>3051.4169921557036</v>
      </c>
      <c r="BM88" s="35">
        <f ca="1">IF(Q$11="x",0,_xlfn.NORM.INV(K88,Satokasvi!$H$8,Satokasvi!$I$8)*IF(COUNTIF($H$12:Q$12,"x")&gt;0,(1+$C$6),1)*IF(COUNTIF($H$13:Q$13,"x")&gt;0,(1+$C$30),1)*IF(Q$8="x",(1+Toimenpiteet!$C$7),1)*IF(Q$9="x",(1+Toimenpiteet!$C$34),1)*(1+Q$30)*_xlfn.BINOM.INV(1,(1-(Satokasvi!$H$15*(1+Q$44))),K88))</f>
        <v>2563.7252146242395</v>
      </c>
      <c r="BN88" s="35">
        <f ca="1">IF(R$11="x",0,_xlfn.NORM.INV(L88,Satokasvi!$H$8,Satokasvi!$I$8)*IF(COUNTIF($H$12:R$12,"x")&gt;0,(1+$C$6),1)*IF(COUNTIF($H$13:R$13,"x")&gt;0,(1+$C$30),1)*IF(R$8="x",(1+Toimenpiteet!$C$7),1)*IF(R$9="x",(1+Toimenpiteet!$C$34),1)*(1+R$30)*_xlfn.BINOM.INV(1,(1-(Satokasvi!$H$15*(1+R$44))),L88))</f>
        <v>3081.0413017338119</v>
      </c>
      <c r="BO88" s="35">
        <f ca="1">IF(S$11="x",0,_xlfn.NORM.INV(M88,Satokasvi!$H$8,Satokasvi!$I$8)*IF(COUNTIF($H$12:S$12,"x")&gt;0,(1+$C$6),1)*IF(COUNTIF($H$13:S$13,"x")&gt;0,(1+$C$30),1)*IF(S$8="x",(1+Toimenpiteet!$C$7),1)*IF(S$9="x",(1+Toimenpiteet!$C$34),1)*(1+S$30)*_xlfn.BINOM.INV(1,(1-(Satokasvi!$H$15*(1+S$44))),M88))</f>
        <v>3063.1593779743694</v>
      </c>
      <c r="BP88" s="35">
        <f ca="1">IF(T$11="x",0,_xlfn.NORM.INV(N88,Satokasvi!$H$8,Satokasvi!$I$8)*IF(COUNTIF($H$12:T$12,"x")&gt;0,(1+$C$6),1)*IF(COUNTIF($H$13:T$13,"x")&gt;0,(1+$C$30),1)*IF(T$8="x",(1+Toimenpiteet!$C$7),1)*IF(T$9="x",(1+Toimenpiteet!$C$34),1)*(1+T$30)*_xlfn.BINOM.INV(1,(1-(Satokasvi!$H$15*(1+T$44))),N88))</f>
        <v>2725.0599553241832</v>
      </c>
      <c r="BQ88" s="35">
        <f ca="1">IF(U$11="x",0,_xlfn.NORM.INV(O88,Satokasvi!$H$8,Satokasvi!$I$8)*IF(COUNTIF($H$12:U$12,"x")&gt;0,(1+$C$6),1)*IF(COUNTIF($H$13:U$13,"x")&gt;0,(1+$C$30),1)*IF(U$8="x",(1+Toimenpiteet!$C$7),1)*IF(U$9="x",(1+Toimenpiteet!$C$34),1)*(1+U$30)*_xlfn.BINOM.INV(1,(1-(Satokasvi!$H$15*(1+U$44))),O88))</f>
        <v>3289.9701556453306</v>
      </c>
      <c r="BR88" s="35">
        <f ca="1">IF(V$11="x",0,_xlfn.NORM.INV(P88,Satokasvi!$H$8,Satokasvi!$I$8)*IF(COUNTIF($H$12:V$12,"x")&gt;0,(1+$C$6),1)*IF(COUNTIF($H$13:V$13,"x")&gt;0,(1+$C$30),1)*IF(V$8="x",(1+Toimenpiteet!$C$7),1)*IF(V$9="x",(1+Toimenpiteet!$C$34),1)*(1+V$30)*_xlfn.BINOM.INV(1,(1-(Satokasvi!$H$15*(1+V$44))),P88))</f>
        <v>3216.4873018991116</v>
      </c>
      <c r="BS88" s="35">
        <f ca="1">IF(W$11="x",0,_xlfn.NORM.INV(Q88,Satokasvi!$H$8,Satokasvi!$I$8)*IF(COUNTIF($H$12:W$12,"x")&gt;0,(1+$C$6),1)*IF(COUNTIF($H$13:W$13,"x")&gt;0,(1+$C$30),1)*IF(W$8="x",(1+Toimenpiteet!$C$7),1)*IF(W$9="x",(1+Toimenpiteet!$C$34),1)*(1+W$30)*_xlfn.BINOM.INV(1,(1-(Satokasvi!$H$15*(1+W$44))),Q88))</f>
        <v>0</v>
      </c>
      <c r="BT88" s="35">
        <f ca="1">IF(X$11="x",0,_xlfn.NORM.INV(R88,Satokasvi!$H$8,Satokasvi!$I$8)*IF(COUNTIF($H$12:X$12,"x")&gt;0,(1+$C$6),1)*IF(COUNTIF($H$13:X$13,"x")&gt;0,(1+$C$30),1)*IF(X$8="x",(1+Toimenpiteet!$C$7),1)*IF(X$9="x",(1+Toimenpiteet!$C$34),1)*(1+X$30)*_xlfn.BINOM.INV(1,(1-(Satokasvi!$H$15*(1+X$44))),R88))</f>
        <v>3212.4599503729742</v>
      </c>
      <c r="BU88" s="35">
        <f ca="1">IF(Y$11="x",0,_xlfn.NORM.INV(S88,Satokasvi!$H$8,Satokasvi!$I$8)*IF(COUNTIF($H$12:Y$12,"x")&gt;0,(1+$C$6),1)*IF(COUNTIF($H$13:Y$13,"x")&gt;0,(1+$C$30),1)*IF(Y$8="x",(1+Toimenpiteet!$C$7),1)*IF(Y$9="x",(1+Toimenpiteet!$C$34),1)*(1+Y$30)*_xlfn.BINOM.INV(1,(1-(Satokasvi!$H$15*(1+Y$44))),S88))</f>
        <v>3133.383118218449</v>
      </c>
      <c r="BV88" s="35">
        <f ca="1">IF(Z$11="x",0,_xlfn.NORM.INV(T88,Satokasvi!$H$8,Satokasvi!$I$8)*IF(COUNTIF($H$12:Z$12,"x")&gt;0,(1+$C$6),1)*IF(COUNTIF($H$13:Z$13,"x")&gt;0,(1+$C$30),1)*IF(Z$8="x",(1+Toimenpiteet!$C$7),1)*IF(Z$9="x",(1+Toimenpiteet!$C$34),1)*(1+Z$30)*_xlfn.BINOM.INV(1,(1-(Satokasvi!$H$15*(1+Z$44))),T88))</f>
        <v>3194.1056677069141</v>
      </c>
      <c r="BW88" s="35">
        <f ca="1">IF(AA$11="x",0,_xlfn.NORM.INV(U88,Satokasvi!$H$8,Satokasvi!$I$8)*IF(COUNTIF($H$12:AA$12,"x")&gt;0,(1+$C$6),1)*IF(COUNTIF($H$13:AA$13,"x")&gt;0,(1+$C$30),1)*IF(AA$8="x",(1+Toimenpiteet!$C$7),1)*IF(AA$9="x",(1+Toimenpiteet!$C$34),1)*(1+AA$30)*_xlfn.BINOM.INV(1,(1-(Satokasvi!$H$15*(1+AA$44))),U88))</f>
        <v>2921.8208039005312</v>
      </c>
      <c r="BX88" s="35">
        <f ca="1">IF(AB$11="x",0,_xlfn.NORM.INV(V88,Satokasvi!$H$8,Satokasvi!$I$8)*IF(COUNTIF($H$12:AB$12,"x")&gt;0,(1+$C$6),1)*IF(COUNTIF($H$13:AB$13,"x")&gt;0,(1+$C$30),1)*IF(AB$8="x",(1+Toimenpiteet!$C$7),1)*IF(AB$9="x",(1+Toimenpiteet!$C$34),1)*(1+AB$30)*_xlfn.BINOM.INV(1,(1-(Satokasvi!$H$15*(1+AB$44))),V88))</f>
        <v>2920.5249250144584</v>
      </c>
      <c r="BY88" s="35">
        <f ca="1">IF(AC$11="x",0,_xlfn.NORM.INV(W88,Satokasvi!$H$8,Satokasvi!$I$8)*IF(COUNTIF($H$12:AC$12,"x")&gt;0,(1+$C$6),1)*IF(COUNTIF($H$13:AC$13,"x")&gt;0,(1+$C$30),1)*IF(AC$8="x",(1+Toimenpiteet!$C$7),1)*IF(AC$9="x",(1+Toimenpiteet!$C$34),1)*(1+AC$30)*_xlfn.BINOM.INV(1,(1-(Satokasvi!$H$15*(1+AC$44))),W88))</f>
        <v>3260.4791480859076</v>
      </c>
      <c r="BZ88" s="35">
        <f ca="1">IF(AD$11="x",0,_xlfn.NORM.INV(X88,Satokasvi!$H$8,Satokasvi!$I$8)*IF(COUNTIF($H$12:AD$12,"x")&gt;0,(1+$C$6),1)*IF(COUNTIF($H$13:AD$13,"x")&gt;0,(1+$C$30),1)*IF(AD$8="x",(1+Toimenpiteet!$C$7),1)*IF(AD$9="x",(1+Toimenpiteet!$C$34),1)*(1+AD$30)*_xlfn.BINOM.INV(1,(1-(Satokasvi!$H$15*(1+AD$44))),X88))</f>
        <v>3035.9810173907449</v>
      </c>
      <c r="CA88" s="35">
        <f ca="1">IF(AE$11="x",0,_xlfn.NORM.INV(Y88,Satokasvi!$H$8,Satokasvi!$I$8)*IF(COUNTIF($H$12:AE$12,"x")&gt;0,(1+$C$6),1)*IF(COUNTIF($H$13:AE$13,"x")&gt;0,(1+$C$30),1)*IF(AE$8="x",(1+Toimenpiteet!$C$7),1)*IF(AE$9="x",(1+Toimenpiteet!$C$34),1)*(1+AE$30)*_xlfn.BINOM.INV(1,(1-(Satokasvi!$H$15*(1+AE$44))),Y88))</f>
        <v>2802.9246727749205</v>
      </c>
      <c r="CB88" s="35">
        <f ca="1">IF(AF$11="x",0,_xlfn.NORM.INV(Z88,Satokasvi!$H$8,Satokasvi!$I$8)*IF(COUNTIF($H$12:AF$12,"x")&gt;0,(1+$C$6),1)*IF(COUNTIF($H$13:AF$13,"x")&gt;0,(1+$C$30),1)*IF(AF$8="x",(1+Toimenpiteet!$C$7),1)*IF(AF$9="x",(1+Toimenpiteet!$C$34),1)*(1+AF$30)*_xlfn.BINOM.INV(1,(1-(Satokasvi!$H$15*(1+AF$44))),Z88))</f>
        <v>3220.7683873677393</v>
      </c>
      <c r="CD88" s="37">
        <f ca="1">_xlfn.NORM.INV(RAND(),Satokasvi!$H$13,Satokasvi!$I$13)</f>
        <v>263.24503684438577</v>
      </c>
      <c r="CE88" s="37">
        <f ca="1">_xlfn.NORM.INV(RAND(),Satokasvi!$H$13,Satokasvi!$I$13)</f>
        <v>132.80738462849354</v>
      </c>
      <c r="CF88" s="37">
        <f ca="1">_xlfn.NORM.INV(RAND(),Satokasvi!$H$13,Satokasvi!$I$13)</f>
        <v>177.56915545262279</v>
      </c>
      <c r="CG88" s="37">
        <f ca="1">_xlfn.NORM.INV(RAND(),Satokasvi!$H$13,Satokasvi!$I$13)</f>
        <v>172.08331259660832</v>
      </c>
      <c r="CH88" s="37">
        <f ca="1">_xlfn.NORM.INV(RAND(),Satokasvi!$H$13,Satokasvi!$I$13)</f>
        <v>87.141938471711384</v>
      </c>
      <c r="CI88" s="37">
        <f ca="1">_xlfn.NORM.INV(RAND(),Satokasvi!$H$13,Satokasvi!$I$13)</f>
        <v>226.34759979260173</v>
      </c>
      <c r="CJ88" s="37">
        <f ca="1">_xlfn.NORM.INV(RAND(),Satokasvi!$H$13,Satokasvi!$I$13)</f>
        <v>165.20542931898851</v>
      </c>
      <c r="CK88" s="37">
        <f ca="1">_xlfn.NORM.INV(RAND(),Satokasvi!$H$13,Satokasvi!$I$13)</f>
        <v>184.60923441839307</v>
      </c>
      <c r="CL88" s="37">
        <f ca="1">_xlfn.NORM.INV(RAND(),Satokasvi!$H$13,Satokasvi!$I$13)</f>
        <v>239.35451105166814</v>
      </c>
      <c r="CM88" s="37">
        <f ca="1">_xlfn.NORM.INV(RAND(),Satokasvi!$H$13,Satokasvi!$I$13)</f>
        <v>153.72934064128233</v>
      </c>
      <c r="CN88" s="37">
        <f ca="1">_xlfn.NORM.INV(RAND(),Satokasvi!$H$13,Satokasvi!$I$13)</f>
        <v>222.47906898859904</v>
      </c>
      <c r="CO88" s="37">
        <f ca="1">_xlfn.NORM.INV(RAND(),Satokasvi!$H$13,Satokasvi!$I$13)</f>
        <v>231.552185279778</v>
      </c>
      <c r="CP88" s="37">
        <f ca="1">_xlfn.NORM.INV(RAND(),Satokasvi!$H$13,Satokasvi!$I$13)</f>
        <v>220.00368344763129</v>
      </c>
      <c r="CQ88" s="37">
        <f ca="1">_xlfn.NORM.INV(RAND(),Satokasvi!$H$13,Satokasvi!$I$13)</f>
        <v>206.89618124249222</v>
      </c>
      <c r="CR88" s="37">
        <f ca="1">_xlfn.NORM.INV(RAND(),Satokasvi!$H$13,Satokasvi!$I$13)</f>
        <v>207.0684480088976</v>
      </c>
      <c r="CS88" s="37">
        <f ca="1">_xlfn.NORM.INV(RAND(),Satokasvi!$H$13,Satokasvi!$I$13)</f>
        <v>198.75274654909433</v>
      </c>
      <c r="CT88" s="37">
        <f ca="1">_xlfn.NORM.INV(RAND(),Satokasvi!$H$13,Satokasvi!$I$13)</f>
        <v>159.15460052154222</v>
      </c>
      <c r="CU88" s="37">
        <f ca="1">_xlfn.NORM.INV(RAND(),Satokasvi!$H$13,Satokasvi!$I$13)</f>
        <v>268.98963810539033</v>
      </c>
      <c r="CV88" s="37">
        <f ca="1">_xlfn.NORM.INV(RAND(),Satokasvi!$H$13,Satokasvi!$I$13)</f>
        <v>117.89253063558712</v>
      </c>
      <c r="CW88" s="37">
        <f ca="1">_xlfn.NORM.INV(RAND(),Satokasvi!$H$13,Satokasvi!$I$13)</f>
        <v>117.53930845849108</v>
      </c>
      <c r="CX88" s="37">
        <f ca="1">_xlfn.NORM.INV(RAND(),Satokasvi!$H$13,Satokasvi!$I$13)</f>
        <v>194.08767292521929</v>
      </c>
      <c r="CY88" s="37">
        <f ca="1">_xlfn.NORM.INV(RAND(),Satokasvi!$H$13,Satokasvi!$I$13)</f>
        <v>142.68903235998835</v>
      </c>
      <c r="CZ88" s="37">
        <f ca="1">_xlfn.NORM.INV(RAND(),Satokasvi!$H$13,Satokasvi!$I$13)</f>
        <v>125.65102686842955</v>
      </c>
      <c r="DA88" s="37">
        <f ca="1">_xlfn.NORM.INV(RAND(),Satokasvi!$H$13,Satokasvi!$I$13)</f>
        <v>171.73022344635501</v>
      </c>
      <c r="DB88" s="37">
        <f ca="1">_xlfn.NORM.INV(RAND(),Satokasvi!$H$13,Satokasvi!$I$13)</f>
        <v>311.41513132729904</v>
      </c>
      <c r="DD88" s="37">
        <f ca="1">IF(H$11="x",Toimenpiteet!$E$115,AC88*CD88/1000+(Satokasvi!$E$28-Satokasvi!$E$7)+IF(H$8="x",Toimenpiteet!$E$29,0)+IF(H$9="x",Toimenpiteet!$E$60,0)+IF(H$10="x",Toimenpiteet!$E$88,0))/(1+$H$15)^DD$59</f>
        <v>445.49640979990767</v>
      </c>
      <c r="DE88" s="37">
        <f ca="1">IF(I$11="x",Toimenpiteet!$E$115,AD88*CE88/1000+(Satokasvi!$E$28-Satokasvi!$E$7)+IF(I$8="x",Toimenpiteet!$E$29,0)+IF(I$9="x",Toimenpiteet!$E$60,0)+IF(I$10="x",Toimenpiteet!$E$88,0))/(1+$H$15)^DE$59</f>
        <v>74.955444399777306</v>
      </c>
      <c r="DF88" s="37">
        <f ca="1">IF(J$11="x",Toimenpiteet!$E$115,AE88*CF88/1000+(Satokasvi!$E$28-Satokasvi!$E$7)+IF(J$8="x",Toimenpiteet!$E$29,0)+IF(J$9="x",Toimenpiteet!$E$60,0)+IF(J$10="x",Toimenpiteet!$E$88,0))/(1+$H$15)^DF$59</f>
        <v>148.02680077030357</v>
      </c>
      <c r="DG88" s="37">
        <f ca="1">IF(K$11="x",Toimenpiteet!$E$115,AF88*CG88/1000+(Satokasvi!$E$28-Satokasvi!$E$7)+IF(K$8="x",Toimenpiteet!$E$29,0)+IF(K$9="x",Toimenpiteet!$E$60,0)+IF(K$10="x",Toimenpiteet!$E$88,0))/(1+$H$15)^DG$59</f>
        <v>-235.44906769765757</v>
      </c>
      <c r="DH88" s="37">
        <f ca="1">IF(L$11="x",Toimenpiteet!$E$115,AG88*CH88/1000+(Satokasvi!$E$28-Satokasvi!$E$7)+IF(L$8="x",Toimenpiteet!$E$29,0)+IF(L$9="x",Toimenpiteet!$E$60,0)+IF(L$10="x",Toimenpiteet!$E$88,0))/(1+$H$15)^DH$59</f>
        <v>-27.19063667546661</v>
      </c>
      <c r="DI88" s="37">
        <f ca="1">IF(M$11="x",Toimenpiteet!$E$115,AH88*CI88/1000+(Satokasvi!$E$28-Satokasvi!$E$7)+IF(M$8="x",Toimenpiteet!$E$29,0)+IF(M$9="x",Toimenpiteet!$E$60,0)+IF(M$10="x",Toimenpiteet!$E$88,0))/(1+$H$15)^DI$59</f>
        <v>220.72567179089984</v>
      </c>
      <c r="DJ88" s="37">
        <f ca="1">IF(N$11="x",Toimenpiteet!$E$115,AI88*CJ88/1000+(Satokasvi!$E$28-Satokasvi!$E$7)+IF(N$8="x",Toimenpiteet!$E$29,0)+IF(N$9="x",Toimenpiteet!$E$60,0)+IF(N$10="x",Toimenpiteet!$E$88,0))/(1+$H$15)^DJ$59</f>
        <v>-215.46925050598875</v>
      </c>
      <c r="DK88" s="37">
        <f ca="1">IF(O$11="x",Toimenpiteet!$E$115,AJ88*CK88/1000+(Satokasvi!$E$28-Satokasvi!$E$7)+IF(O$8="x",Toimenpiteet!$E$29,0)+IF(O$9="x",Toimenpiteet!$E$60,0)+IF(O$10="x",Toimenpiteet!$E$88,0))/(1+$H$15)^DK$59</f>
        <v>198.01892670036679</v>
      </c>
      <c r="DL88" s="37">
        <f ca="1">IF(P$11="x",Toimenpiteet!$E$115,AK88*CL88/1000+(Satokasvi!$E$28-Satokasvi!$E$7)+IF(P$8="x",Toimenpiteet!$E$29,0)+IF(P$9="x",Toimenpiteet!$E$60,0)+IF(P$10="x",Toimenpiteet!$E$88,0))/(1+$H$15)^DL$59</f>
        <v>263.37299289697029</v>
      </c>
      <c r="DM88" s="37">
        <f ca="1">IF(Q$11="x",Toimenpiteet!$E$115,AL88*CM88/1000+(Satokasvi!$E$28-Satokasvi!$E$7)+IF(Q$8="x",Toimenpiteet!$E$29,0)+IF(Q$9="x",Toimenpiteet!$E$60,0)+IF(Q$10="x",Toimenpiteet!$E$88,0))/(1+$H$15)^DM$59</f>
        <v>-197.18488744763218</v>
      </c>
      <c r="DN88" s="37">
        <f ca="1">IF(R$11="x",Toimenpiteet!$E$115,AM88*CN88/1000+(Satokasvi!$E$28-Satokasvi!$E$7)+IF(R$8="x",Toimenpiteet!$E$29,0)+IF(R$9="x",Toimenpiteet!$E$60,0)+IF(R$10="x",Toimenpiteet!$E$88,0))/(1+$H$15)^DN$59</f>
        <v>221.22176997256258</v>
      </c>
      <c r="DO88" s="37">
        <f ca="1">IF(S$11="x",Toimenpiteet!$E$115,AN88*CO88/1000+(Satokasvi!$E$28-Satokasvi!$E$7)+IF(S$8="x",Toimenpiteet!$E$29,0)+IF(S$9="x",Toimenpiteet!$E$60,0)+IF(S$10="x",Toimenpiteet!$E$88,0))/(1+$H$15)^DO$59</f>
        <v>228.6973289374252</v>
      </c>
      <c r="DP88" s="37">
        <f ca="1">IF(T$11="x",Toimenpiteet!$E$115,AO88*CP88/1000+(Satokasvi!$E$28-Satokasvi!$E$7)+IF(T$8="x",Toimenpiteet!$E$29,0)+IF(T$9="x",Toimenpiteet!$E$60,0)+IF(T$10="x",Toimenpiteet!$E$88,0))/(1+$H$15)^DP$59</f>
        <v>-180.45210509819213</v>
      </c>
      <c r="DQ88" s="37">
        <f ca="1">IF(U$11="x",Toimenpiteet!$E$115,AP88*CQ88/1000+(Satokasvi!$E$28-Satokasvi!$E$7)+IF(U$8="x",Toimenpiteet!$E$29,0)+IF(U$9="x",Toimenpiteet!$E$60,0)+IF(U$10="x",Toimenpiteet!$E$88,0))/(1+$H$15)^DQ$59</f>
        <v>199.81308416790915</v>
      </c>
      <c r="DR88" s="37">
        <f ca="1">IF(V$11="x",Toimenpiteet!$E$115,AQ88*CR88/1000+(Satokasvi!$E$28-Satokasvi!$E$7)+IF(V$8="x",Toimenpiteet!$E$29,0)+IF(V$9="x",Toimenpiteet!$E$60,0)+IF(V$10="x",Toimenpiteet!$E$88,0))/(1+$H$15)^DR$59</f>
        <v>186.15763394457889</v>
      </c>
      <c r="DS88" s="37">
        <f ca="1">IF(W$11="x",Toimenpiteet!$E$115,AR88*CS88/1000+(Satokasvi!$E$28-Satokasvi!$E$7)+IF(W$8="x",Toimenpiteet!$E$29,0)+IF(W$9="x",Toimenpiteet!$E$60,0)+IF(W$10="x",Toimenpiteet!$E$88,0))/(1+$H$15)^DS$59</f>
        <v>-165.13923889333032</v>
      </c>
      <c r="DT88" s="37">
        <f ca="1">IF(X$11="x",Toimenpiteet!$E$115,AS88*CT88/1000+(Satokasvi!$E$28-Satokasvi!$E$7)+IF(X$8="x",Toimenpiteet!$E$29,0)+IF(X$9="x",Toimenpiteet!$E$60,0)+IF(X$10="x",Toimenpiteet!$E$88,0))/(1+$H$15)^DT$59</f>
        <v>97.446862977227397</v>
      </c>
      <c r="DU88" s="37">
        <f ca="1">IF(Y$11="x",Toimenpiteet!$E$115,AT88*CU88/1000+(Satokasvi!$E$28-Satokasvi!$E$7)+IF(Y$8="x",Toimenpiteet!$E$29,0)+IF(Y$9="x",Toimenpiteet!$E$60,0)+IF(Y$10="x",Toimenpiteet!$E$88,0))/(1+$H$15)^DU$59</f>
        <v>256.91053731889815</v>
      </c>
      <c r="DV88" s="37">
        <f ca="1">IF(Z$11="x",Toimenpiteet!$E$115,AU88*CV88/1000+(Satokasvi!$E$28-Satokasvi!$E$7)+IF(Z$8="x",Toimenpiteet!$E$29,0)+IF(Z$9="x",Toimenpiteet!$E$60,0)+IF(Z$10="x",Toimenpiteet!$E$88,0))/(1+$H$15)^DV$59</f>
        <v>27.830528529150229</v>
      </c>
      <c r="DW88" s="37">
        <f ca="1">IF(AA$11="x",Toimenpiteet!$E$115,AV88*CW88/1000+(Satokasvi!$E$28-Satokasvi!$E$7)+IF(AA$8="x",Toimenpiteet!$E$29,0)+IF(AA$9="x",Toimenpiteet!$E$60,0)+IF(AA$10="x",Toimenpiteet!$E$88,0))/(1+$H$15)^DW$59</f>
        <v>11.732756839658023</v>
      </c>
      <c r="DX88" s="37">
        <f ca="1">IF(AB$11="x",Toimenpiteet!$E$115,AW88*CX88/1000+(Satokasvi!$E$28-Satokasvi!$E$7)+IF(AB$8="x",Toimenpiteet!$E$29,0)+IF(AB$9="x",Toimenpiteet!$E$60,0)+IF(AB$10="x",Toimenpiteet!$E$88,0))/(1+$H$15)^DX$59</f>
        <v>111.46885471812236</v>
      </c>
      <c r="DY88" s="37">
        <f ca="1">IF(AC$11="x",Toimenpiteet!$E$115,AX88*CY88/1000+(Satokasvi!$E$28-Satokasvi!$E$7)+IF(AC$8="x",Toimenpiteet!$E$29,0)+IF(AC$9="x",Toimenpiteet!$E$60,0)+IF(AC$10="x",Toimenpiteet!$E$88,0))/(1+$H$15)^DY$59</f>
        <v>64.033867722304393</v>
      </c>
      <c r="DZ88" s="37">
        <f ca="1">IF(AD$11="x",Toimenpiteet!$E$115,AY88*CZ88/1000+(Satokasvi!$E$28-Satokasvi!$E$7)+IF(AD$8="x",Toimenpiteet!$E$29,0)+IF(AD$9="x",Toimenpiteet!$E$60,0)+IF(AD$10="x",Toimenpiteet!$E$88,0))/(1+$H$15)^DZ$59</f>
        <v>26.801515933198591</v>
      </c>
      <c r="EA88" s="37">
        <f ca="1">IF(AE$11="x",Toimenpiteet!$E$115,AZ88*DA88/1000+(Satokasvi!$E$28-Satokasvi!$E$7)+IF(AE$8="x",Toimenpiteet!$E$29,0)+IF(AE$9="x",Toimenpiteet!$E$60,0)+IF(AE$10="x",Toimenpiteet!$E$88,0))/(1+$H$15)^EA$59</f>
        <v>66.963200978646242</v>
      </c>
      <c r="EB88" s="37">
        <f ca="1">IF(AF$11="x",Toimenpiteet!$E$115,BA88*DB88/1000+(Satokasvi!$E$28-Satokasvi!$E$7)+IF(AF$8="x",Toimenpiteet!$E$29,0)+IF(AF$9="x",Toimenpiteet!$E$60,0)+IF(AF$10="x",Toimenpiteet!$E$88,0))/(1+$H$15)^EB$59</f>
        <v>272.63159121180229</v>
      </c>
      <c r="ED88" s="37">
        <f ca="1">IF(H$11="x",Toimenpiteet!$E$115,BD88*CD88/1000+(Satokasvi!$E$28-Satokasvi!$E$7)+IF(H$8="x",Toimenpiteet!$E$29,0)+IF(H$9="x",Toimenpiteet!$E$60,0)+IF(H$10="x",Toimenpiteet!$E$88,0))/(1+$H$15)^ED$59</f>
        <v>586.05200243950082</v>
      </c>
      <c r="EE88" s="37">
        <f ca="1">IF(I$11="x",Toimenpiteet!$E$115,BE88*CE88/1000+(Satokasvi!$E$28-Satokasvi!$E$7)+IF(I$8="x",Toimenpiteet!$E$29,0)+IF(I$9="x",Toimenpiteet!$E$60,0)+IF(I$10="x",Toimenpiteet!$E$88,0))/(1+$H$15)^EE$59</f>
        <v>139.90411646382174</v>
      </c>
      <c r="EF88" s="37">
        <f ca="1">IF(J$11="x",Toimenpiteet!$E$115,BF88*CF88/1000+(Satokasvi!$E$28-Satokasvi!$E$7)+IF(J$8="x",Toimenpiteet!$E$29,0)+IF(J$9="x",Toimenpiteet!$E$60,0)+IF(J$10="x",Toimenpiteet!$E$88,0))/(1+$H$15)^EF$59</f>
        <v>226.13466887008167</v>
      </c>
      <c r="EG88" s="37">
        <f ca="1">IF(K$11="x",Toimenpiteet!$E$115,BG88*CG88/1000+(Satokasvi!$E$28-Satokasvi!$E$7)+IF(K$8="x",Toimenpiteet!$E$29,0)+IF(K$9="x",Toimenpiteet!$E$60,0)+IF(K$10="x",Toimenpiteet!$E$88,0))/(1+$H$15)^EG$59</f>
        <v>-235.44906769765757</v>
      </c>
      <c r="EH88" s="37">
        <f ca="1">IF(L$11="x",Toimenpiteet!$E$115,BH88*CH88/1000+(Satokasvi!$E$28-Satokasvi!$E$7)+IF(L$8="x",Toimenpiteet!$E$29,0)+IF(L$9="x",Toimenpiteet!$E$60,0)+IF(L$10="x",Toimenpiteet!$E$88,0))/(1+$H$15)^EH$59</f>
        <v>13.089501561800745</v>
      </c>
      <c r="EI88" s="37">
        <f ca="1">IF(M$11="x",Toimenpiteet!$E$115,BI88*CI88/1000+(Satokasvi!$E$28-Satokasvi!$E$7)+IF(M$8="x",Toimenpiteet!$E$29,0)+IF(M$9="x",Toimenpiteet!$E$60,0)+IF(M$10="x",Toimenpiteet!$E$88,0))/(1+$H$15)^EI$59</f>
        <v>309.25747175331344</v>
      </c>
      <c r="EJ88" s="37">
        <f ca="1">IF(N$11="x",Toimenpiteet!$E$115,BJ88*CJ88/1000+(Satokasvi!$E$28-Satokasvi!$E$7)+IF(N$8="x",Toimenpiteet!$E$29,0)+IF(N$9="x",Toimenpiteet!$E$60,0)+IF(N$10="x",Toimenpiteet!$E$88,0))/(1+$H$15)^EJ$59</f>
        <v>159.95216156763794</v>
      </c>
      <c r="EK88" s="37">
        <f ca="1">IF(O$11="x",Toimenpiteet!$E$115,BK88*CK88/1000+(Satokasvi!$E$28-Satokasvi!$E$7)+IF(O$8="x",Toimenpiteet!$E$29,0)+IF(O$9="x",Toimenpiteet!$E$60,0)+IF(O$10="x",Toimenpiteet!$E$88,0))/(1+$H$15)^EK$59</f>
        <v>279.46140145907873</v>
      </c>
      <c r="EL88" s="37">
        <f ca="1">IF(P$11="x",Toimenpiteet!$E$115,BL88*CL88/1000+(Satokasvi!$E$28-Satokasvi!$E$7)+IF(P$8="x",Toimenpiteet!$E$29,0)+IF(P$9="x",Toimenpiteet!$E$60,0)+IF(P$10="x",Toimenpiteet!$E$88,0))/(1+$H$15)^EL$59</f>
        <v>356.66767829057653</v>
      </c>
      <c r="EM88" s="37">
        <f ca="1">IF(Q$11="x",Toimenpiteet!$E$115,BM88*CM88/1000+(Satokasvi!$E$28-Satokasvi!$E$7)+IF(Q$8="x",Toimenpiteet!$E$29,0)+IF(Q$9="x",Toimenpiteet!$E$60,0)+IF(Q$10="x",Toimenpiteet!$E$88,0))/(1+$H$15)^EM$59</f>
        <v>96.077247672678382</v>
      </c>
      <c r="EN88" s="37">
        <f ca="1">IF(R$11="x",Toimenpiteet!$E$115,BN88*CN88/1000+(Satokasvi!$E$28-Satokasvi!$E$7)+IF(R$8="x",Toimenpiteet!$E$29,0)+IF(R$9="x",Toimenpiteet!$E$60,0)+IF(R$10="x",Toimenpiteet!$E$88,0))/(1+$H$15)^EN$59</f>
        <v>303.75445162680944</v>
      </c>
      <c r="EO88" s="37">
        <f ca="1">IF(S$11="x",Toimenpiteet!$E$115,BO88*CO88/1000+(Satokasvi!$E$28-Satokasvi!$E$7)+IF(S$8="x",Toimenpiteet!$E$29,0)+IF(S$9="x",Toimenpiteet!$E$60,0)+IF(S$10="x",Toimenpiteet!$E$88,0))/(1+$H$15)^EO$59</f>
        <v>311.60992837513788</v>
      </c>
      <c r="EP88" s="37">
        <f ca="1">IF(T$11="x",Toimenpiteet!$E$115,BP88*CP88/1000+(Satokasvi!$E$28-Satokasvi!$E$7)+IF(T$8="x",Toimenpiteet!$E$29,0)+IF(T$9="x",Toimenpiteet!$E$60,0)+IF(T$10="x",Toimenpiteet!$E$88,0))/(1+$H$15)^EP$59</f>
        <v>227.79404022037201</v>
      </c>
      <c r="EQ88" s="37">
        <f ca="1">IF(U$11="x",Toimenpiteet!$E$115,BQ88*CQ88/1000+(Satokasvi!$E$28-Satokasvi!$E$7)+IF(U$8="x",Toimenpiteet!$E$29,0)+IF(U$9="x",Toimenpiteet!$E$60,0)+IF(U$10="x",Toimenpiteet!$E$88,0))/(1+$H$15)^EQ$59</f>
        <v>274.81494470987781</v>
      </c>
      <c r="ER88" s="37">
        <f ca="1">IF(V$11="x",Toimenpiteet!$E$115,BR88*CR88/1000+(Satokasvi!$E$28-Satokasvi!$E$7)+IF(V$8="x",Toimenpiteet!$E$29,0)+IF(V$9="x",Toimenpiteet!$E$60,0)+IF(V$10="x",Toimenpiteet!$E$88,0))/(1+$H$15)^ER$59</f>
        <v>257.40784394552065</v>
      </c>
      <c r="ES88" s="37">
        <f ca="1">IF(W$11="x",Toimenpiteet!$E$115,BS88*CS88/1000+(Satokasvi!$E$28-Satokasvi!$E$7)+IF(W$8="x",Toimenpiteet!$E$29,0)+IF(W$9="x",Toimenpiteet!$E$60,0)+IF(W$10="x",Toimenpiteet!$E$88,0))/(1+$H$15)^ES$59</f>
        <v>-165.13923889333032</v>
      </c>
      <c r="ET88" s="37">
        <f ca="1">IF(X$11="x",Toimenpiteet!$E$115,BT88*CT88/1000+(Satokasvi!$E$28-Satokasvi!$E$7)+IF(X$8="x",Toimenpiteet!$E$29,0)+IF(X$9="x",Toimenpiteet!$E$60,0)+IF(X$10="x",Toimenpiteet!$E$88,0))/(1+$H$15)^ET$59</f>
        <v>149.00210720244576</v>
      </c>
      <c r="EU88" s="37">
        <f ca="1">IF(Y$11="x",Toimenpiteet!$E$115,BU88*CU88/1000+(Satokasvi!$E$28-Satokasvi!$E$7)+IF(Y$8="x",Toimenpiteet!$E$29,0)+IF(Y$9="x",Toimenpiteet!$E$60,0)+IF(Y$10="x",Toimenpiteet!$E$88,0))/(1+$H$15)^EU$59</f>
        <v>339.42455898634068</v>
      </c>
      <c r="EV88" s="37">
        <f ca="1">IF(Z$11="x",Toimenpiteet!$E$115,BV88*CV88/1000+(Satokasvi!$E$28-Satokasvi!$E$7)+IF(Z$8="x",Toimenpiteet!$E$29,0)+IF(Z$9="x",Toimenpiteet!$E$60,0)+IF(Z$10="x",Toimenpiteet!$E$88,0))/(1+$H$15)^EV$59</f>
        <v>63.621793656012287</v>
      </c>
      <c r="EW88" s="37">
        <f ca="1">IF(AA$11="x",Toimenpiteet!$E$115,BW88*CW88/1000+(Satokasvi!$E$28-Satokasvi!$E$7)+IF(AA$8="x",Toimenpiteet!$E$29,0)+IF(AA$9="x",Toimenpiteet!$E$60,0)+IF(AA$10="x",Toimenpiteet!$E$88,0))/(1+$H$15)^EW$59</f>
        <v>43.424123179465397</v>
      </c>
      <c r="EX88" s="37">
        <f ca="1">IF(AB$11="x",Toimenpiteet!$E$115,BX88*CX88/1000+(Satokasvi!$E$28-Satokasvi!$E$7)+IF(AB$8="x",Toimenpiteet!$E$29,0)+IF(AB$9="x",Toimenpiteet!$E$60,0)+IF(AB$10="x",Toimenpiteet!$E$88,0))/(1+$H$15)^EX$59</f>
        <v>162.25273728492709</v>
      </c>
      <c r="EY88" s="37">
        <f ca="1">IF(AC$11="x",Toimenpiteet!$E$115,BY88*CY88/1000+(Satokasvi!$E$28-Satokasvi!$E$7)+IF(AC$8="x",Toimenpiteet!$E$29,0)+IF(AC$9="x",Toimenpiteet!$E$60,0)+IF(AC$10="x",Toimenpiteet!$E$88,0))/(1+$H$15)^EY$59</f>
        <v>104.50094381354232</v>
      </c>
      <c r="EZ88" s="37">
        <f ca="1">IF(AD$11="x",Toimenpiteet!$E$115,BZ88*CZ88/1000+(Satokasvi!$E$28-Satokasvi!$E$7)+IF(AD$8="x",Toimenpiteet!$E$29,0)+IF(AD$9="x",Toimenpiteet!$E$60,0)+IF(AD$10="x",Toimenpiteet!$E$88,0))/(1+$H$15)^EZ$59</f>
        <v>59.016481786612133</v>
      </c>
      <c r="FA88" s="37">
        <f ca="1">IF(AE$11="x",Toimenpiteet!$E$115,CA88*DA88/1000+(Satokasvi!$E$28-Satokasvi!$E$7)+IF(AE$8="x",Toimenpiteet!$E$29,0)+IF(AE$9="x",Toimenpiteet!$E$60,0)+IF(AE$10="x",Toimenpiteet!$E$88,0))/(1+$H$15)^FA$59</f>
        <v>106.4283292003695</v>
      </c>
      <c r="FB88" s="37">
        <f ca="1">IF(AF$11="x",Toimenpiteet!$E$115,CB88*DB88/1000+(Satokasvi!$E$28-Satokasvi!$E$7)+IF(AF$8="x",Toimenpiteet!$E$29,0)+IF(AF$9="x",Toimenpiteet!$E$60,0)+IF(AF$10="x",Toimenpiteet!$E$88,0))/(1+$H$15)^FB$59</f>
        <v>352.47100462503067</v>
      </c>
      <c r="FD88" s="37">
        <f t="shared" ca="1" si="15"/>
        <v>445.49640979990767</v>
      </c>
      <c r="FE88" s="37">
        <f t="shared" ca="1" si="18"/>
        <v>520.45185419968493</v>
      </c>
      <c r="FF88" s="37">
        <f t="shared" ca="1" si="18"/>
        <v>668.4786549699885</v>
      </c>
      <c r="FG88" s="37">
        <f t="shared" ca="1" si="18"/>
        <v>433.0295872723309</v>
      </c>
      <c r="FH88" s="37">
        <f t="shared" ca="1" si="18"/>
        <v>405.83895059686427</v>
      </c>
      <c r="FI88" s="37">
        <f t="shared" ca="1" si="18"/>
        <v>626.56462238776408</v>
      </c>
      <c r="FJ88" s="37">
        <f t="shared" ca="1" si="18"/>
        <v>411.09537188177535</v>
      </c>
      <c r="FK88" s="37">
        <f t="shared" ca="1" si="18"/>
        <v>609.11429858214217</v>
      </c>
      <c r="FL88" s="37">
        <f t="shared" ca="1" si="18"/>
        <v>872.4872914791124</v>
      </c>
      <c r="FM88" s="37">
        <f t="shared" ca="1" si="18"/>
        <v>675.30240403148025</v>
      </c>
      <c r="FN88" s="37">
        <f t="shared" ca="1" si="18"/>
        <v>896.52417400404283</v>
      </c>
      <c r="FO88" s="37">
        <f t="shared" ca="1" si="18"/>
        <v>1125.2215029414681</v>
      </c>
      <c r="FP88" s="37">
        <f t="shared" ca="1" si="18"/>
        <v>944.76939784327601</v>
      </c>
      <c r="FQ88" s="37">
        <f t="shared" ca="1" si="18"/>
        <v>1144.5824820111852</v>
      </c>
      <c r="FR88" s="37">
        <f t="shared" ca="1" si="18"/>
        <v>1330.7401159557642</v>
      </c>
      <c r="FS88" s="37">
        <f t="shared" ca="1" si="18"/>
        <v>1165.6008770624339</v>
      </c>
      <c r="FT88" s="37">
        <f t="shared" ca="1" si="18"/>
        <v>1263.0477400396612</v>
      </c>
      <c r="FU88" s="37">
        <f t="shared" ca="1" si="24"/>
        <v>1519.9582773585594</v>
      </c>
      <c r="FV88" s="37">
        <f t="shared" ca="1" si="24"/>
        <v>1547.7888058877097</v>
      </c>
      <c r="FW88" s="37">
        <f t="shared" ca="1" si="23"/>
        <v>1559.5215627273678</v>
      </c>
      <c r="FX88" s="37">
        <f t="shared" ca="1" si="20"/>
        <v>1670.9904174454903</v>
      </c>
      <c r="FY88" s="37">
        <f t="shared" ca="1" si="20"/>
        <v>1735.0242851677947</v>
      </c>
      <c r="FZ88" s="37">
        <f t="shared" ca="1" si="20"/>
        <v>1761.8258011009932</v>
      </c>
      <c r="GA88" s="37">
        <f t="shared" ca="1" si="20"/>
        <v>1828.7890020796394</v>
      </c>
      <c r="GB88" s="37">
        <f t="shared" ca="1" si="20"/>
        <v>2101.4205932914419</v>
      </c>
      <c r="GC88" s="37"/>
      <c r="GD88" s="37">
        <f t="shared" ca="1" si="16"/>
        <v>586.05200243950082</v>
      </c>
      <c r="GE88" s="37">
        <f t="shared" ca="1" si="17"/>
        <v>725.95611890332259</v>
      </c>
      <c r="GF88" s="37">
        <f t="shared" ca="1" si="17"/>
        <v>952.09078777340426</v>
      </c>
      <c r="GG88" s="37">
        <f t="shared" ca="1" si="17"/>
        <v>716.64172007574666</v>
      </c>
      <c r="GH88" s="37">
        <f t="shared" ca="1" si="17"/>
        <v>729.73122163754738</v>
      </c>
      <c r="GI88" s="37">
        <f t="shared" ca="1" si="17"/>
        <v>1038.9886933908608</v>
      </c>
      <c r="GJ88" s="37">
        <f t="shared" ca="1" si="17"/>
        <v>1198.9408549584987</v>
      </c>
      <c r="GK88" s="37">
        <f t="shared" ca="1" si="17"/>
        <v>1478.4022564175775</v>
      </c>
      <c r="GL88" s="37">
        <f t="shared" ca="1" si="17"/>
        <v>1835.0699347081541</v>
      </c>
      <c r="GM88" s="37">
        <f t="shared" ca="1" si="17"/>
        <v>1931.1471823808324</v>
      </c>
      <c r="GN88" s="37">
        <f t="shared" ca="1" si="17"/>
        <v>2234.9016340076419</v>
      </c>
      <c r="GO88" s="37">
        <f t="shared" ca="1" si="17"/>
        <v>2546.5115623827796</v>
      </c>
      <c r="GP88" s="37">
        <f t="shared" ca="1" si="17"/>
        <v>2774.3056026031518</v>
      </c>
      <c r="GQ88" s="37">
        <f t="shared" ca="1" si="17"/>
        <v>3049.1205473130294</v>
      </c>
      <c r="GR88" s="37">
        <f t="shared" ca="1" si="17"/>
        <v>3306.5283912585501</v>
      </c>
      <c r="GS88" s="37">
        <f t="shared" ca="1" si="17"/>
        <v>3141.3891523652196</v>
      </c>
      <c r="GT88" s="37">
        <f t="shared" ca="1" si="17"/>
        <v>3290.3912595676652</v>
      </c>
      <c r="GU88" s="37">
        <f t="shared" ca="1" si="22"/>
        <v>3629.815818554006</v>
      </c>
      <c r="GV88" s="37">
        <f t="shared" ca="1" si="12"/>
        <v>3693.4376122100184</v>
      </c>
      <c r="GW88" s="37">
        <f t="shared" ca="1" si="12"/>
        <v>3736.8617353894838</v>
      </c>
      <c r="GX88" s="37">
        <f t="shared" ca="1" si="12"/>
        <v>3899.114472674411</v>
      </c>
      <c r="GY88" s="37">
        <f t="shared" ca="1" si="12"/>
        <v>4003.6154164879531</v>
      </c>
      <c r="GZ88" s="37">
        <f t="shared" ca="1" si="12"/>
        <v>4062.6318982745652</v>
      </c>
      <c r="HA88" s="37">
        <f t="shared" ca="1" si="12"/>
        <v>4169.0602274749344</v>
      </c>
      <c r="HB88" s="37">
        <f t="shared" ca="1" si="12"/>
        <v>4521.5312320999656</v>
      </c>
      <c r="HC88" s="37"/>
      <c r="HD88" s="37">
        <f t="shared" si="13"/>
        <v>1500.1</v>
      </c>
      <c r="HE88" s="37">
        <f ca="1">SUM($GD88:GD88)-$HD88-SUM($FD88:FD88)</f>
        <v>-1359.5444073604067</v>
      </c>
      <c r="HF88" s="37">
        <f ca="1">SUM($GD88:GE88)-$HD88-SUM($FD88:FE88)</f>
        <v>-1154.0401426567691</v>
      </c>
      <c r="HG88" s="37">
        <f ca="1">SUM($GD88:GF88)-$HD88-SUM($FD88:FF88)</f>
        <v>-870.42800985335316</v>
      </c>
      <c r="HH88" s="37">
        <f ca="1">SUM($GD88:GG88)-$HD88-SUM($FD88:FG88)</f>
        <v>-586.81587704993763</v>
      </c>
      <c r="HI88" s="37">
        <f ca="1">SUM($GD88:GH88)-$HD88-SUM($FD88:FH88)</f>
        <v>-262.9236060092544</v>
      </c>
      <c r="HJ88" s="37">
        <f ca="1">SUM($GD88:GI88)-$HD88-SUM($FD88:FI88)</f>
        <v>149.50046499384234</v>
      </c>
      <c r="HK88" s="37">
        <f ca="1">SUM($GD88:GJ88)-$HD88-SUM($FD88:FJ88)</f>
        <v>937.3459480705651</v>
      </c>
      <c r="HL88" s="37">
        <f ca="1">SUM($GD88:GK88)-$HD88-SUM($FD88:FK88)</f>
        <v>1806.6339059060001</v>
      </c>
      <c r="HM88" s="37">
        <f ca="1">SUM($GD88:GL88)-$HD88-SUM($FD88:FL88)</f>
        <v>2769.2165491350415</v>
      </c>
      <c r="HN88" s="37">
        <f ca="1">SUM($GD88:GM88)-$HD88-SUM($FD88:FM88)</f>
        <v>4025.0613274843945</v>
      </c>
      <c r="HO88" s="37">
        <f ca="1">SUM($GD88:GN88)-$HD88-SUM($FD88:FN88)</f>
        <v>5363.4387874879931</v>
      </c>
      <c r="HP88" s="37">
        <f ca="1">SUM($GD88:GO88)-$HD88-SUM($FD88:FO88)</f>
        <v>6784.7288469293053</v>
      </c>
      <c r="HQ88" s="37">
        <f ca="1">SUM($GD88:GP88)-$HD88-SUM($FD88:FP88)</f>
        <v>8614.2650516891827</v>
      </c>
      <c r="HR88" s="37">
        <f ca="1">SUM($GD88:GQ88)-$HD88-SUM($FD88:FQ88)</f>
        <v>10518.803116991026</v>
      </c>
      <c r="HS88" s="37">
        <f ca="1">SUM($GD88:GR88)-$HD88-SUM($FD88:FR88)</f>
        <v>12494.591392293813</v>
      </c>
      <c r="HT88" s="37">
        <f ca="1">SUM($GD88:GS88)-$HD88-SUM($FD88:FS88)</f>
        <v>14470.379667596599</v>
      </c>
      <c r="HU88" s="37">
        <f ca="1">SUM($GD88:GT88)-$HD88-SUM($FD88:FT88)</f>
        <v>16497.723187124604</v>
      </c>
      <c r="HV88" s="37">
        <f ca="1">SUM($GD88:GU88)-$HD88-SUM($FD88:FU88)</f>
        <v>18607.580728320048</v>
      </c>
      <c r="HW88" s="37">
        <f ca="1">SUM($GD88:GV88)-$HD88-SUM($FD88:FV88)</f>
        <v>20753.229534642363</v>
      </c>
      <c r="HX88" s="37">
        <f ca="1">SUM($GD88:GW88)-$HD88-SUM($FD88:FW88)</f>
        <v>22930.569707304476</v>
      </c>
      <c r="HY88" s="37">
        <f ca="1">SUM($GD88:GX88)-$HD88-SUM($FD88:FX88)</f>
        <v>25158.693762533396</v>
      </c>
      <c r="HZ88" s="37">
        <f ca="1">SUM($GD88:GY88)-$HD88-SUM($FD88:FY88)</f>
        <v>27427.284893853557</v>
      </c>
      <c r="IA88" s="37">
        <f ca="1">SUM($GD88:GZ88)-$HD88-SUM($FD88:FZ88)</f>
        <v>29728.090991027129</v>
      </c>
      <c r="IB88" s="37">
        <f ca="1">SUM($GD88:HA88)-$HD88-SUM($FD88:GA88)</f>
        <v>32068.362216422422</v>
      </c>
      <c r="IC88" s="37">
        <f ca="1">SUM($GD88:HB88)-$HD88-SUM($FD88:GB88)</f>
        <v>34488.472855230946</v>
      </c>
    </row>
    <row r="89" spans="2:237" x14ac:dyDescent="0.35">
      <c r="B89" s="37">
        <f t="shared" ca="1" si="14"/>
        <v>0.17403847686639129</v>
      </c>
      <c r="C89" s="37">
        <f t="shared" ca="1" si="14"/>
        <v>0.94389776605308717</v>
      </c>
      <c r="D89" s="37">
        <f t="shared" ca="1" si="14"/>
        <v>0.51296233717776263</v>
      </c>
      <c r="E89" s="37">
        <f t="shared" ca="1" si="14"/>
        <v>0.63517013404414369</v>
      </c>
      <c r="F89" s="37">
        <f t="shared" ca="1" si="14"/>
        <v>0.21626661872422248</v>
      </c>
      <c r="G89" s="37">
        <f t="shared" ca="1" si="14"/>
        <v>0.75239840959800297</v>
      </c>
      <c r="H89" s="37">
        <f t="shared" ca="1" si="14"/>
        <v>0.67824785738192062</v>
      </c>
      <c r="I89" s="37">
        <f t="shared" ca="1" si="14"/>
        <v>0.71254749830197006</v>
      </c>
      <c r="J89" s="37">
        <f t="shared" ca="1" si="14"/>
        <v>0.43543748494265089</v>
      </c>
      <c r="K89" s="37">
        <f t="shared" ca="1" si="14"/>
        <v>0.87997222184469381</v>
      </c>
      <c r="L89" s="37">
        <f t="shared" ca="1" si="14"/>
        <v>0.41097224666384302</v>
      </c>
      <c r="M89" s="37">
        <f t="shared" ca="1" si="14"/>
        <v>0.87114186680929817</v>
      </c>
      <c r="N89" s="37">
        <f t="shared" ca="1" si="14"/>
        <v>0.12547115674480314</v>
      </c>
      <c r="O89" s="37">
        <f t="shared" ca="1" si="14"/>
        <v>0.52398568130567147</v>
      </c>
      <c r="P89" s="37">
        <f t="shared" ca="1" si="14"/>
        <v>2.850411307141909E-2</v>
      </c>
      <c r="Q89" s="37">
        <f t="shared" ca="1" si="14"/>
        <v>0.77724680851071659</v>
      </c>
      <c r="R89" s="37">
        <f t="shared" ca="1" si="21"/>
        <v>3.1340635230296843E-2</v>
      </c>
      <c r="S89" s="37">
        <f t="shared" ca="1" si="21"/>
        <v>0.57737828755055154</v>
      </c>
      <c r="T89" s="37">
        <f t="shared" ca="1" si="21"/>
        <v>0.65867694227082163</v>
      </c>
      <c r="U89" s="37">
        <f t="shared" ca="1" si="21"/>
        <v>0.84150726307697332</v>
      </c>
      <c r="V89" s="37">
        <f t="shared" ca="1" si="21"/>
        <v>0.21380800823620705</v>
      </c>
      <c r="W89" s="37">
        <f t="shared" ca="1" si="21"/>
        <v>0.70042093293235641</v>
      </c>
      <c r="X89" s="37">
        <f t="shared" ca="1" si="21"/>
        <v>0.22976994610707191</v>
      </c>
      <c r="Y89" s="37">
        <f t="shared" ca="1" si="21"/>
        <v>0.15101555078524165</v>
      </c>
      <c r="Z89" s="37">
        <f t="shared" ca="1" si="21"/>
        <v>0.92594714088235686</v>
      </c>
      <c r="AC89" s="35">
        <f ca="1">IF(H$11="x",0,_xlfn.NORM.INV(B89,Satokasvi!$H$8,Satokasvi!$I$8)*IF(H$8="x",1+Toimenpiteet!$C$7,1)*IF(H$9="x",1+Toimenpiteet!$C$34,1)*(1+H$30)*_xlfn.BINOM.INV(1,(1-(Satokasvi!$H$15*(1+H$43))),B89))</f>
        <v>0</v>
      </c>
      <c r="AD89" s="35">
        <f ca="1">IF(I$11="x",0,_xlfn.NORM.INV(C89,Satokasvi!$H$8,Satokasvi!$I$8)*IF(I$8="x",1+Toimenpiteet!$C$7,1)*IF(I$9="x",1+Toimenpiteet!$C$34,1)*(1+I$30)*_xlfn.BINOM.INV(1,(1-(Satokasvi!$H$15*(1+I$43))),C89))</f>
        <v>2897.0905411276822</v>
      </c>
      <c r="AE89" s="35">
        <f ca="1">IF(J$11="x",0,_xlfn.NORM.INV(D89,Satokasvi!$H$8,Satokasvi!$I$8)*IF(J$8="x",1+Toimenpiteet!$C$7,1)*IF(J$9="x",1+Toimenpiteet!$C$34,1)*(1+J$30)*_xlfn.BINOM.INV(1,(1-(Satokasvi!$H$15*(1+J$43))),D89))</f>
        <v>2508.1243699981151</v>
      </c>
      <c r="AF89" s="35">
        <f ca="1">IF(K$11="x",0,_xlfn.NORM.INV(E89,Satokasvi!$H$8,Satokasvi!$I$8)*IF(K$8="x",1+Toimenpiteet!$C$7,1)*IF(K$9="x",1+Toimenpiteet!$C$34,1)*(1+K$30)*_xlfn.BINOM.INV(1,(1-(Satokasvi!$H$15*(1+K$43))),E89))</f>
        <v>2586.3945498848861</v>
      </c>
      <c r="AG89" s="35">
        <f ca="1">IF(L$11="x",0,_xlfn.NORM.INV(F89,Satokasvi!$H$8,Satokasvi!$I$8)*IF(L$8="x",1+Toimenpiteet!$C$7,1)*IF(L$9="x",1+Toimenpiteet!$C$34,1)*(1+L$30)*_xlfn.BINOM.INV(1,(1-(Satokasvi!$H$15*(1+L$43))),F89))</f>
        <v>0</v>
      </c>
      <c r="AH89" s="35">
        <f ca="1">IF(M$11="x",0,_xlfn.NORM.INV(G89,Satokasvi!$H$8,Satokasvi!$I$8)*IF(M$8="x",1+Toimenpiteet!$C$7,1)*IF(M$9="x",1+Toimenpiteet!$C$34,1)*(1+M$30)*_xlfn.BINOM.INV(1,(1-(Satokasvi!$H$15*(1+M$43))),G89))</f>
        <v>2670.5141425708994</v>
      </c>
      <c r="AI89" s="35">
        <f ca="1">IF(N$11="x",0,_xlfn.NORM.INV(H89,Satokasvi!$H$8,Satokasvi!$I$8)*IF(N$8="x",1+Toimenpiteet!$C$7,1)*IF(N$9="x",1+Toimenpiteet!$C$34,1)*(1+N$30)*_xlfn.BINOM.INV(1,(1-(Satokasvi!$H$15*(1+N$43))),H89))</f>
        <v>2615.7012017821085</v>
      </c>
      <c r="AJ89" s="35">
        <f ca="1">IF(O$11="x",0,_xlfn.NORM.INV(I89,Satokasvi!$H$8,Satokasvi!$I$8)*IF(O$8="x",1+Toimenpiteet!$C$7,1)*IF(O$9="x",1+Toimenpiteet!$C$34,1)*(1+O$30)*_xlfn.BINOM.INV(1,(1-(Satokasvi!$H$15*(1+O$43))),I89))</f>
        <v>2640.2105911753765</v>
      </c>
      <c r="AK89" s="35">
        <f ca="1">IF(P$11="x",0,_xlfn.NORM.INV(J89,Satokasvi!$H$8,Satokasvi!$I$8)*IF(P$8="x",1+Toimenpiteet!$C$7,1)*IF(P$9="x",1+Toimenpiteet!$C$34,1)*(1+P$30)*_xlfn.BINOM.INV(1,(1-(Satokasvi!$H$15*(1+P$43))),J89))</f>
        <v>2459.363202430276</v>
      </c>
      <c r="AL89" s="35">
        <f ca="1">IF(Q$11="x",0,_xlfn.NORM.INV(K89,Satokasvi!$H$8,Satokasvi!$I$8)*IF(Q$8="x",1+Toimenpiteet!$C$7,1)*IF(Q$9="x",1+Toimenpiteet!$C$34,1)*(1+Q$30)*_xlfn.BINOM.INV(1,(1-(Satokasvi!$H$15*(1+Q$43))),K89))</f>
        <v>2793.7119851812145</v>
      </c>
      <c r="AM89" s="35">
        <f ca="1">IF(R$11="x",0,_xlfn.NORM.INV(L89,Satokasvi!$H$8,Satokasvi!$I$8)*IF(R$8="x",1+Toimenpiteet!$C$7,1)*IF(R$9="x",1+Toimenpiteet!$C$34,1)*(1+R$30)*_xlfn.BINOM.INV(1,(1-(Satokasvi!$H$15*(1+R$43))),L89))</f>
        <v>2443.7388227114743</v>
      </c>
      <c r="AN89" s="35">
        <f ca="1">IF(S$11="x",0,_xlfn.NORM.INV(M89,Satokasvi!$H$8,Satokasvi!$I$8)*IF(S$8="x",1+Toimenpiteet!$C$7,1)*IF(S$9="x",1+Toimenpiteet!$C$34,1)*(1+S$30)*_xlfn.BINOM.INV(1,(1-(Satokasvi!$H$15*(1+S$43))),M89))</f>
        <v>2782.9513444060303</v>
      </c>
      <c r="AO89" s="35">
        <f ca="1">IF(T$11="x",0,_xlfn.NORM.INV(N89,Satokasvi!$H$8,Satokasvi!$I$8)*IF(T$8="x",1+Toimenpiteet!$C$7,1)*IF(T$9="x",1+Toimenpiteet!$C$34,1)*(1+T$30)*_xlfn.BINOM.INV(1,(1-(Satokasvi!$H$15*(1+T$43))),N89))</f>
        <v>0</v>
      </c>
      <c r="AP89" s="35">
        <f ca="1">IF(U$11="x",0,_xlfn.NORM.INV(O89,Satokasvi!$H$8,Satokasvi!$I$8)*IF(U$8="x",1+Toimenpiteet!$C$7,1)*IF(U$9="x",1+Toimenpiteet!$C$34,1)*(1+U$30)*_xlfn.BINOM.INV(1,(1-(Satokasvi!$H$15*(1+U$43))),O89))</f>
        <v>2515.0398637595995</v>
      </c>
      <c r="AQ89" s="35">
        <f ca="1">IF(V$11="x",0,_xlfn.NORM.INV(P89,Satokasvi!$H$8,Satokasvi!$I$8)*IF(V$8="x",1+Toimenpiteet!$C$7,1)*IF(V$9="x",1+Toimenpiteet!$C$34,1)*(1+V$30)*_xlfn.BINOM.INV(1,(1-(Satokasvi!$H$15*(1+V$43))),P89))</f>
        <v>0</v>
      </c>
      <c r="AR89" s="35">
        <f ca="1">IF(W$11="x",0,_xlfn.NORM.INV(Q89,Satokasvi!$H$8,Satokasvi!$I$8)*IF(W$8="x",1+Toimenpiteet!$C$7,1)*IF(W$9="x",1+Toimenpiteet!$C$34,1)*(1+W$30)*_xlfn.BINOM.INV(1,(1-(Satokasvi!$H$15*(1+W$43))),Q89))</f>
        <v>2690.7319805002562</v>
      </c>
      <c r="AS89" s="35">
        <f ca="1">IF(X$11="x",0,_xlfn.NORM.INV(R89,Satokasvi!$H$8,Satokasvi!$I$8)*IF(X$8="x",1+Toimenpiteet!$C$7,1)*IF(X$9="x",1+Toimenpiteet!$C$34,1)*(1+X$30)*_xlfn.BINOM.INV(1,(1-(Satokasvi!$H$15*(1+X$43))),R89))</f>
        <v>0</v>
      </c>
      <c r="AT89" s="35">
        <f ca="1">IF(Y$11="x",0,_xlfn.NORM.INV(S89,Satokasvi!$H$8,Satokasvi!$I$8)*IF(Y$8="x",1+Toimenpiteet!$C$7,1)*IF(Y$9="x",1+Toimenpiteet!$C$34,1)*(1+Y$30)*_xlfn.BINOM.INV(1,(1-(Satokasvi!$H$15*(1+Y$43))),S89))</f>
        <v>2548.7977498769837</v>
      </c>
      <c r="AU89" s="35">
        <f ca="1">IF(Z$11="x",0,_xlfn.NORM.INV(T89,Satokasvi!$H$8,Satokasvi!$I$8)*IF(Z$8="x",1+Toimenpiteet!$C$7,1)*IF(Z$9="x",1+Toimenpiteet!$C$34,1)*(1+Z$30)*_xlfn.BINOM.INV(1,(1-(Satokasvi!$H$15*(1+Z$43))),T89))</f>
        <v>2602.2137360653733</v>
      </c>
      <c r="AV89" s="35">
        <f ca="1">IF(AA$11="x",0,_xlfn.NORM.INV(U89,Satokasvi!$H$8,Satokasvi!$I$8)*IF(AA$8="x",1+Toimenpiteet!$C$7,1)*IF(AA$9="x",1+Toimenpiteet!$C$34,1)*(1+AA$30)*_xlfn.BINOM.INV(1,(1-(Satokasvi!$H$15*(1+AA$43))),U89))</f>
        <v>2750.1679662093702</v>
      </c>
      <c r="AW89" s="35">
        <f ca="1">IF(AB$11="x",0,_xlfn.NORM.INV(V89,Satokasvi!$H$8,Satokasvi!$I$8)*IF(AB$8="x",1+Toimenpiteet!$C$7,1)*IF(AB$9="x",1+Toimenpiteet!$C$34,1)*(1+AB$30)*_xlfn.BINOM.INV(1,(1-(Satokasvi!$H$15*(1+AB$43))),V89))</f>
        <v>0</v>
      </c>
      <c r="AX89" s="35">
        <f ca="1">IF(AC$11="x",0,_xlfn.NORM.INV(W89,Satokasvi!$H$8,Satokasvi!$I$8)*IF(AC$8="x",1+Toimenpiteet!$C$7,1)*IF(AC$9="x",1+Toimenpiteet!$C$34,1)*(1+AC$30)*_xlfn.BINOM.INV(1,(1-(Satokasvi!$H$15*(1+AC$43))),W89))</f>
        <v>2631.4028860529424</v>
      </c>
      <c r="AY89" s="35">
        <f ca="1">IF(AD$11="x",0,_xlfn.NORM.INV(X89,Satokasvi!$H$8,Satokasvi!$I$8)*IF(AD$8="x",1+Toimenpiteet!$C$7,1)*IF(AD$9="x",1+Toimenpiteet!$C$34,1)*(1+AD$30)*_xlfn.BINOM.INV(1,(1-(Satokasvi!$H$15*(1+AD$43))),X89))</f>
        <v>0</v>
      </c>
      <c r="AZ89" s="35">
        <f ca="1">IF(AE$11="x",0,_xlfn.NORM.INV(Y89,Satokasvi!$H$8,Satokasvi!$I$8)*IF(AE$8="x",1+Toimenpiteet!$C$7,1)*IF(AE$9="x",1+Toimenpiteet!$C$34,1)*(1+AE$30)*_xlfn.BINOM.INV(1,(1-(Satokasvi!$H$15*(1+AE$43))),Y89))</f>
        <v>0</v>
      </c>
      <c r="BA89" s="35">
        <f ca="1">IF(AF$11="x",0,_xlfn.NORM.INV(Z89,Satokasvi!$H$8,Satokasvi!$I$8)*IF(AF$8="x",1+Toimenpiteet!$C$7,1)*IF(AF$9="x",1+Toimenpiteet!$C$34,1)*(1+AF$30)*_xlfn.BINOM.INV(1,(1-(Satokasvi!$H$15*(1+AF$43))),Z89))</f>
        <v>2861.5637269194895</v>
      </c>
      <c r="BD89" s="35">
        <f ca="1">IF(H$11="x",0,_xlfn.NORM.INV(B89,Satokasvi!$H$8,Satokasvi!$I$8)*IF(COUNTIF($H$12:H$12,"x")&gt;0,(1+$C$6),1)*IF(COUNTIF($H$13:H$13,"x")&gt;0,(1+$C$30),1)*IF(H$8="x",(1+Toimenpiteet!$C$7),1)*IF(H$9="x",(1+Toimenpiteet!$C$34),1)*(1+H$30)*_xlfn.BINOM.INV(1,(1-(Satokasvi!$H$15*(1+H$44))),B89))</f>
        <v>2718.5022301475574</v>
      </c>
      <c r="BE89" s="35">
        <f ca="1">IF(I$11="x",0,_xlfn.NORM.INV(C89,Satokasvi!$H$8,Satokasvi!$I$8)*IF(COUNTIF($H$12:I$12,"x")&gt;0,(1+$C$6),1)*IF(COUNTIF($H$13:I$13,"x")&gt;0,(1+$C$30),1)*IF(I$8="x",(1+Toimenpiteet!$C$7),1)*IF(I$9="x",(1+Toimenpiteet!$C$34),1)*(1+I$30)*_xlfn.BINOM.INV(1,(1-(Satokasvi!$H$15*(1+I$44))),C89))</f>
        <v>3476.5086493532185</v>
      </c>
      <c r="BF89" s="35">
        <f ca="1">IF(J$11="x",0,_xlfn.NORM.INV(D89,Satokasvi!$H$8,Satokasvi!$I$8)*IF(COUNTIF($H$12:J$12,"x")&gt;0,(1+$C$6),1)*IF(COUNTIF($H$13:J$13,"x")&gt;0,(1+$C$30),1)*IF(J$8="x",(1+Toimenpiteet!$C$7),1)*IF(J$9="x",(1+Toimenpiteet!$C$34),1)*(1+J$30)*_xlfn.BINOM.INV(1,(1-(Satokasvi!$H$15*(1+J$44))),D89))</f>
        <v>3009.7492439977382</v>
      </c>
      <c r="BG89" s="35">
        <f ca="1">IF(K$11="x",0,_xlfn.NORM.INV(E89,Satokasvi!$H$8,Satokasvi!$I$8)*IF(COUNTIF($H$12:K$12,"x")&gt;0,(1+$C$6),1)*IF(COUNTIF($H$13:K$13,"x")&gt;0,(1+$C$30),1)*IF(K$8="x",(1+Toimenpiteet!$C$7),1)*IF(K$9="x",(1+Toimenpiteet!$C$34),1)*(1+K$30)*_xlfn.BINOM.INV(1,(1-(Satokasvi!$H$15*(1+K$44))),E89))</f>
        <v>3103.6734598618632</v>
      </c>
      <c r="BH89" s="35">
        <f ca="1">IF(L$11="x",0,_xlfn.NORM.INV(F89,Satokasvi!$H$8,Satokasvi!$I$8)*IF(COUNTIF($H$12:L$12,"x")&gt;0,(1+$C$6),1)*IF(COUNTIF($H$13:L$13,"x")&gt;0,(1+$C$30),1)*IF(L$8="x",(1+Toimenpiteet!$C$7),1)*IF(L$9="x",(1+Toimenpiteet!$C$34),1)*(1+L$30)*_xlfn.BINOM.INV(1,(1-(Satokasvi!$H$15*(1+L$44))),F89))</f>
        <v>2764.5407622509128</v>
      </c>
      <c r="BI89" s="35">
        <f ca="1">IF(M$11="x",0,_xlfn.NORM.INV(G89,Satokasvi!$H$8,Satokasvi!$I$8)*IF(COUNTIF($H$12:M$12,"x")&gt;0,(1+$C$6),1)*IF(COUNTIF($H$13:M$13,"x")&gt;0,(1+$C$30),1)*IF(M$8="x",(1+Toimenpiteet!$C$7),1)*IF(M$9="x",(1+Toimenpiteet!$C$34),1)*(1+M$30)*_xlfn.BINOM.INV(1,(1-(Satokasvi!$H$15*(1+M$44))),G89))</f>
        <v>3204.6169710850791</v>
      </c>
      <c r="BJ89" s="35">
        <f ca="1">IF(N$11="x",0,_xlfn.NORM.INV(H89,Satokasvi!$H$8,Satokasvi!$I$8)*IF(COUNTIF($H$12:N$12,"x")&gt;0,(1+$C$6),1)*IF(COUNTIF($H$13:N$13,"x")&gt;0,(1+$C$30),1)*IF(N$8="x",(1+Toimenpiteet!$C$7),1)*IF(N$9="x",(1+Toimenpiteet!$C$34),1)*(1+N$30)*_xlfn.BINOM.INV(1,(1-(Satokasvi!$H$15*(1+N$44))),H89))</f>
        <v>3138.8414421385301</v>
      </c>
      <c r="BK89" s="35">
        <f ca="1">IF(O$11="x",0,_xlfn.NORM.INV(I89,Satokasvi!$H$8,Satokasvi!$I$8)*IF(COUNTIF($H$12:O$12,"x")&gt;0,(1+$C$6),1)*IF(COUNTIF($H$13:O$13,"x")&gt;0,(1+$C$30),1)*IF(O$8="x",(1+Toimenpiteet!$C$7),1)*IF(O$9="x",(1+Toimenpiteet!$C$34),1)*(1+O$30)*_xlfn.BINOM.INV(1,(1-(Satokasvi!$H$15*(1+O$44))),I89))</f>
        <v>3168.2527094104516</v>
      </c>
      <c r="BL89" s="35">
        <f ca="1">IF(P$11="x",0,_xlfn.NORM.INV(J89,Satokasvi!$H$8,Satokasvi!$I$8)*IF(COUNTIF($H$12:P$12,"x")&gt;0,(1+$C$6),1)*IF(COUNTIF($H$13:P$13,"x")&gt;0,(1+$C$30),1)*IF(P$8="x",(1+Toimenpiteet!$C$7),1)*IF(P$9="x",(1+Toimenpiteet!$C$34),1)*(1+P$30)*_xlfn.BINOM.INV(1,(1-(Satokasvi!$H$15*(1+P$44))),J89))</f>
        <v>2951.235842916331</v>
      </c>
      <c r="BM89" s="35">
        <f ca="1">IF(Q$11="x",0,_xlfn.NORM.INV(K89,Satokasvi!$H$8,Satokasvi!$I$8)*IF(COUNTIF($H$12:Q$12,"x")&gt;0,(1+$C$6),1)*IF(COUNTIF($H$13:Q$13,"x")&gt;0,(1+$C$30),1)*IF(Q$8="x",(1+Toimenpiteet!$C$7),1)*IF(Q$9="x",(1+Toimenpiteet!$C$34),1)*(1+Q$30)*_xlfn.BINOM.INV(1,(1-(Satokasvi!$H$15*(1+Q$44))),K89))</f>
        <v>3352.4543822174574</v>
      </c>
      <c r="BN89" s="35">
        <f ca="1">IF(R$11="x",0,_xlfn.NORM.INV(L89,Satokasvi!$H$8,Satokasvi!$I$8)*IF(COUNTIF($H$12:R$12,"x")&gt;0,(1+$C$6),1)*IF(COUNTIF($H$13:R$13,"x")&gt;0,(1+$C$30),1)*IF(R$8="x",(1+Toimenpiteet!$C$7),1)*IF(R$9="x",(1+Toimenpiteet!$C$34),1)*(1+R$30)*_xlfn.BINOM.INV(1,(1-(Satokasvi!$H$15*(1+R$44))),L89))</f>
        <v>2932.4865872537689</v>
      </c>
      <c r="BO89" s="35">
        <f ca="1">IF(S$11="x",0,_xlfn.NORM.INV(M89,Satokasvi!$H$8,Satokasvi!$I$8)*IF(COUNTIF($H$12:S$12,"x")&gt;0,(1+$C$6),1)*IF(COUNTIF($H$13:S$13,"x")&gt;0,(1+$C$30),1)*IF(S$8="x",(1+Toimenpiteet!$C$7),1)*IF(S$9="x",(1+Toimenpiteet!$C$34),1)*(1+S$30)*_xlfn.BINOM.INV(1,(1-(Satokasvi!$H$15*(1+S$44))),M89))</f>
        <v>3339.5416132872365</v>
      </c>
      <c r="BP89" s="35">
        <f ca="1">IF(T$11="x",0,_xlfn.NORM.INV(N89,Satokasvi!$H$8,Satokasvi!$I$8)*IF(COUNTIF($H$12:T$12,"x")&gt;0,(1+$C$6),1)*IF(COUNTIF($H$13:T$13,"x")&gt;0,(1+$C$30),1)*IF(T$8="x",(1+Toimenpiteet!$C$7),1)*IF(T$9="x",(1+Toimenpiteet!$C$34),1)*(1+T$30)*_xlfn.BINOM.INV(1,(1-(Satokasvi!$H$15*(1+T$44))),N89))</f>
        <v>2655.5809229488045</v>
      </c>
      <c r="BQ89" s="35">
        <f ca="1">IF(U$11="x",0,_xlfn.NORM.INV(O89,Satokasvi!$H$8,Satokasvi!$I$8)*IF(COUNTIF($H$12:U$12,"x")&gt;0,(1+$C$6),1)*IF(COUNTIF($H$13:U$13,"x")&gt;0,(1+$C$30),1)*IF(U$8="x",(1+Toimenpiteet!$C$7),1)*IF(U$9="x",(1+Toimenpiteet!$C$34),1)*(1+U$30)*_xlfn.BINOM.INV(1,(1-(Satokasvi!$H$15*(1+U$44))),O89))</f>
        <v>3018.0478365115191</v>
      </c>
      <c r="BR89" s="35">
        <f ca="1">IF(V$11="x",0,_xlfn.NORM.INV(P89,Satokasvi!$H$8,Satokasvi!$I$8)*IF(COUNTIF($H$12:V$12,"x")&gt;0,(1+$C$6),1)*IF(COUNTIF($H$13:V$13,"x")&gt;0,(1+$C$30),1)*IF(V$8="x",(1+Toimenpiteet!$C$7),1)*IF(V$9="x",(1+Toimenpiteet!$C$34),1)*(1+V$30)*_xlfn.BINOM.INV(1,(1-(Satokasvi!$H$15*(1+V$44))),P89))</f>
        <v>0</v>
      </c>
      <c r="BS89" s="35">
        <f ca="1">IF(W$11="x",0,_xlfn.NORM.INV(Q89,Satokasvi!$H$8,Satokasvi!$I$8)*IF(COUNTIF($H$12:W$12,"x")&gt;0,(1+$C$6),1)*IF(COUNTIF($H$13:W$13,"x")&gt;0,(1+$C$30),1)*IF(W$8="x",(1+Toimenpiteet!$C$7),1)*IF(W$9="x",(1+Toimenpiteet!$C$34),1)*(1+W$30)*_xlfn.BINOM.INV(1,(1-(Satokasvi!$H$15*(1+W$44))),Q89))</f>
        <v>3228.8783766003075</v>
      </c>
      <c r="BT89" s="35">
        <f ca="1">IF(X$11="x",0,_xlfn.NORM.INV(R89,Satokasvi!$H$8,Satokasvi!$I$8)*IF(COUNTIF($H$12:X$12,"x")&gt;0,(1+$C$6),1)*IF(COUNTIF($H$13:X$13,"x")&gt;0,(1+$C$30),1)*IF(X$8="x",(1+Toimenpiteet!$C$7),1)*IF(X$9="x",(1+Toimenpiteet!$C$34),1)*(1+X$30)*_xlfn.BINOM.INV(1,(1-(Satokasvi!$H$15*(1+X$44))),R89))</f>
        <v>0</v>
      </c>
      <c r="BU89" s="35">
        <f ca="1">IF(Y$11="x",0,_xlfn.NORM.INV(S89,Satokasvi!$H$8,Satokasvi!$I$8)*IF(COUNTIF($H$12:Y$12,"x")&gt;0,(1+$C$6),1)*IF(COUNTIF($H$13:Y$13,"x")&gt;0,(1+$C$30),1)*IF(Y$8="x",(1+Toimenpiteet!$C$7),1)*IF(Y$9="x",(1+Toimenpiteet!$C$34),1)*(1+Y$30)*_xlfn.BINOM.INV(1,(1-(Satokasvi!$H$15*(1+Y$44))),S89))</f>
        <v>3058.5572998523803</v>
      </c>
      <c r="BV89" s="35">
        <f ca="1">IF(Z$11="x",0,_xlfn.NORM.INV(T89,Satokasvi!$H$8,Satokasvi!$I$8)*IF(COUNTIF($H$12:Z$12,"x")&gt;0,(1+$C$6),1)*IF(COUNTIF($H$13:Z$13,"x")&gt;0,(1+$C$30),1)*IF(Z$8="x",(1+Toimenpiteet!$C$7),1)*IF(Z$9="x",(1+Toimenpiteet!$C$34),1)*(1+Z$30)*_xlfn.BINOM.INV(1,(1-(Satokasvi!$H$15*(1+Z$44))),T89))</f>
        <v>3122.6564832784479</v>
      </c>
      <c r="BW89" s="35">
        <f ca="1">IF(AA$11="x",0,_xlfn.NORM.INV(U89,Satokasvi!$H$8,Satokasvi!$I$8)*IF(COUNTIF($H$12:AA$12,"x")&gt;0,(1+$C$6),1)*IF(COUNTIF($H$13:AA$13,"x")&gt;0,(1+$C$30),1)*IF(AA$8="x",(1+Toimenpiteet!$C$7),1)*IF(AA$9="x",(1+Toimenpiteet!$C$34),1)*(1+AA$30)*_xlfn.BINOM.INV(1,(1-(Satokasvi!$H$15*(1+AA$44))),U89))</f>
        <v>3300.2015594512441</v>
      </c>
      <c r="BX89" s="35">
        <f ca="1">IF(AB$11="x",0,_xlfn.NORM.INV(V89,Satokasvi!$H$8,Satokasvi!$I$8)*IF(COUNTIF($H$12:AB$12,"x")&gt;0,(1+$C$6),1)*IF(COUNTIF($H$13:AB$13,"x")&gt;0,(1+$C$30),1)*IF(AB$8="x",(1+Toimenpiteet!$C$7),1)*IF(AB$9="x",(1+Toimenpiteet!$C$34),1)*(1+AB$30)*_xlfn.BINOM.INV(1,(1-(Satokasvi!$H$15*(1+AB$44))),V89))</f>
        <v>2762.0166746201908</v>
      </c>
      <c r="BY89" s="35">
        <f ca="1">IF(AC$11="x",0,_xlfn.NORM.INV(W89,Satokasvi!$H$8,Satokasvi!$I$8)*IF(COUNTIF($H$12:AC$12,"x")&gt;0,(1+$C$6),1)*IF(COUNTIF($H$13:AC$13,"x")&gt;0,(1+$C$30),1)*IF(AC$8="x",(1+Toimenpiteet!$C$7),1)*IF(AC$9="x",(1+Toimenpiteet!$C$34),1)*(1+AC$30)*_xlfn.BINOM.INV(1,(1-(Satokasvi!$H$15*(1+AC$44))),W89))</f>
        <v>3157.6834632635309</v>
      </c>
      <c r="BZ89" s="35">
        <f ca="1">IF(AD$11="x",0,_xlfn.NORM.INV(X89,Satokasvi!$H$8,Satokasvi!$I$8)*IF(COUNTIF($H$12:AD$12,"x")&gt;0,(1+$C$6),1)*IF(COUNTIF($H$13:AD$13,"x")&gt;0,(1+$C$30),1)*IF(AD$8="x",(1+Toimenpiteet!$C$7),1)*IF(AD$9="x",(1+Toimenpiteet!$C$34),1)*(1+AD$30)*_xlfn.BINOM.INV(1,(1-(Satokasvi!$H$15*(1+AD$44))),X89))</f>
        <v>2778.1185916002237</v>
      </c>
      <c r="CA89" s="35">
        <f ca="1">IF(AE$11="x",0,_xlfn.NORM.INV(Y89,Satokasvi!$H$8,Satokasvi!$I$8)*IF(COUNTIF($H$12:AE$12,"x")&gt;0,(1+$C$6),1)*IF(COUNTIF($H$13:AE$13,"x")&gt;0,(1+$C$30),1)*IF(AE$8="x",(1+Toimenpiteet!$C$7),1)*IF(AE$9="x",(1+Toimenpiteet!$C$34),1)*(1+AE$30)*_xlfn.BINOM.INV(1,(1-(Satokasvi!$H$15*(1+AE$44))),Y89))</f>
        <v>2690.3737323979062</v>
      </c>
      <c r="CB89" s="35">
        <f ca="1">IF(AF$11="x",0,_xlfn.NORM.INV(Z89,Satokasvi!$H$8,Satokasvi!$I$8)*IF(COUNTIF($H$12:AF$12,"x")&gt;0,(1+$C$6),1)*IF(COUNTIF($H$13:AF$13,"x")&gt;0,(1+$C$30),1)*IF(AF$8="x",(1+Toimenpiteet!$C$7),1)*IF(AF$9="x",(1+Toimenpiteet!$C$34),1)*(1+AF$30)*_xlfn.BINOM.INV(1,(1-(Satokasvi!$H$15*(1+AF$44))),Z89))</f>
        <v>3433.8764723033873</v>
      </c>
      <c r="CD89" s="37">
        <f ca="1">_xlfn.NORM.INV(RAND(),Satokasvi!$H$13,Satokasvi!$I$13)</f>
        <v>192.67585702494415</v>
      </c>
      <c r="CE89" s="37">
        <f ca="1">_xlfn.NORM.INV(RAND(),Satokasvi!$H$13,Satokasvi!$I$13)</f>
        <v>195.68728226031206</v>
      </c>
      <c r="CF89" s="37">
        <f ca="1">_xlfn.NORM.INV(RAND(),Satokasvi!$H$13,Satokasvi!$I$13)</f>
        <v>213.50911188707869</v>
      </c>
      <c r="CG89" s="37">
        <f ca="1">_xlfn.NORM.INV(RAND(),Satokasvi!$H$13,Satokasvi!$I$13)</f>
        <v>239.56987724494445</v>
      </c>
      <c r="CH89" s="37">
        <f ca="1">_xlfn.NORM.INV(RAND(),Satokasvi!$H$13,Satokasvi!$I$13)</f>
        <v>196.84572612826011</v>
      </c>
      <c r="CI89" s="37">
        <f ca="1">_xlfn.NORM.INV(RAND(),Satokasvi!$H$13,Satokasvi!$I$13)</f>
        <v>221.05371919553224</v>
      </c>
      <c r="CJ89" s="37">
        <f ca="1">_xlfn.NORM.INV(RAND(),Satokasvi!$H$13,Satokasvi!$I$13)</f>
        <v>185.26206939151629</v>
      </c>
      <c r="CK89" s="37">
        <f ca="1">_xlfn.NORM.INV(RAND(),Satokasvi!$H$13,Satokasvi!$I$13)</f>
        <v>140.2883670418145</v>
      </c>
      <c r="CL89" s="37">
        <f ca="1">_xlfn.NORM.INV(RAND(),Satokasvi!$H$13,Satokasvi!$I$13)</f>
        <v>249.4665179953742</v>
      </c>
      <c r="CM89" s="37">
        <f ca="1">_xlfn.NORM.INV(RAND(),Satokasvi!$H$13,Satokasvi!$I$13)</f>
        <v>251.53476549315079</v>
      </c>
      <c r="CN89" s="37">
        <f ca="1">_xlfn.NORM.INV(RAND(),Satokasvi!$H$13,Satokasvi!$I$13)</f>
        <v>213.7266659457955</v>
      </c>
      <c r="CO89" s="37">
        <f ca="1">_xlfn.NORM.INV(RAND(),Satokasvi!$H$13,Satokasvi!$I$13)</f>
        <v>224.34721037080743</v>
      </c>
      <c r="CP89" s="37">
        <f ca="1">_xlfn.NORM.INV(RAND(),Satokasvi!$H$13,Satokasvi!$I$13)</f>
        <v>150.96705154122571</v>
      </c>
      <c r="CQ89" s="37">
        <f ca="1">_xlfn.NORM.INV(RAND(),Satokasvi!$H$13,Satokasvi!$I$13)</f>
        <v>172.87149001572323</v>
      </c>
      <c r="CR89" s="37">
        <f ca="1">_xlfn.NORM.INV(RAND(),Satokasvi!$H$13,Satokasvi!$I$13)</f>
        <v>214.17090818983127</v>
      </c>
      <c r="CS89" s="37">
        <f ca="1">_xlfn.NORM.INV(RAND(),Satokasvi!$H$13,Satokasvi!$I$13)</f>
        <v>194.99863228542219</v>
      </c>
      <c r="CT89" s="37">
        <f ca="1">_xlfn.NORM.INV(RAND(),Satokasvi!$H$13,Satokasvi!$I$13)</f>
        <v>255.69942180409677</v>
      </c>
      <c r="CU89" s="37">
        <f ca="1">_xlfn.NORM.INV(RAND(),Satokasvi!$H$13,Satokasvi!$I$13)</f>
        <v>200.81004814752438</v>
      </c>
      <c r="CV89" s="37">
        <f ca="1">_xlfn.NORM.INV(RAND(),Satokasvi!$H$13,Satokasvi!$I$13)</f>
        <v>297.37499366768247</v>
      </c>
      <c r="CW89" s="37">
        <f ca="1">_xlfn.NORM.INV(RAND(),Satokasvi!$H$13,Satokasvi!$I$13)</f>
        <v>184.46874090310965</v>
      </c>
      <c r="CX89" s="37">
        <f ca="1">_xlfn.NORM.INV(RAND(),Satokasvi!$H$13,Satokasvi!$I$13)</f>
        <v>195.66797659422255</v>
      </c>
      <c r="CY89" s="37">
        <f ca="1">_xlfn.NORM.INV(RAND(),Satokasvi!$H$13,Satokasvi!$I$13)</f>
        <v>224.52252495361154</v>
      </c>
      <c r="CZ89" s="37">
        <f ca="1">_xlfn.NORM.INV(RAND(),Satokasvi!$H$13,Satokasvi!$I$13)</f>
        <v>187.73755137877646</v>
      </c>
      <c r="DA89" s="37">
        <f ca="1">_xlfn.NORM.INV(RAND(),Satokasvi!$H$13,Satokasvi!$I$13)</f>
        <v>188.79947063677494</v>
      </c>
      <c r="DB89" s="37">
        <f ca="1">_xlfn.NORM.INV(RAND(),Satokasvi!$H$13,Satokasvi!$I$13)</f>
        <v>155.45425428134251</v>
      </c>
      <c r="DD89" s="37">
        <f ca="1">IF(H$11="x",Toimenpiteet!$E$115,AC89*CD89/1000+(Satokasvi!$E$28-Satokasvi!$E$7)+IF(H$8="x",Toimenpiteet!$E$29,0)+IF(H$9="x",Toimenpiteet!$E$60,0)+IF(H$10="x",Toimenpiteet!$E$88,0))/(1+$H$15)^DD$59</f>
        <v>-257.28155339805824</v>
      </c>
      <c r="DE89" s="37">
        <f ca="1">IF(I$11="x",Toimenpiteet!$E$115,AD89*CE89/1000+(Satokasvi!$E$28-Satokasvi!$E$7)+IF(I$8="x",Toimenpiteet!$E$29,0)+IF(I$9="x",Toimenpiteet!$E$60,0)+IF(I$10="x",Toimenpiteet!$E$88,0))/(1+$H$15)^DE$59</f>
        <v>284.59211467181916</v>
      </c>
      <c r="DF89" s="37">
        <f ca="1">IF(J$11="x",Toimenpiteet!$E$115,AE89*CF89/1000+(Satokasvi!$E$28-Satokasvi!$E$7)+IF(J$8="x",Toimenpiteet!$E$29,0)+IF(J$9="x",Toimenpiteet!$E$60,0)+IF(J$10="x",Toimenpiteet!$E$88,0))/(1+$H$15)^DF$59</f>
        <v>247.55259707194605</v>
      </c>
      <c r="DG89" s="37">
        <f ca="1">IF(K$11="x",Toimenpiteet!$E$115,AF89*CG89/1000+(Satokasvi!$E$28-Satokasvi!$E$7)+IF(K$8="x",Toimenpiteet!$E$29,0)+IF(K$9="x",Toimenpiteet!$E$60,0)+IF(K$10="x",Toimenpiteet!$E$88,0))/(1+$H$15)^DG$59</f>
        <v>315.07725365820596</v>
      </c>
      <c r="DH89" s="37">
        <f ca="1">IF(L$11="x",Toimenpiteet!$E$115,AG89*CH89/1000+(Satokasvi!$E$28-Satokasvi!$E$7)+IF(L$8="x",Toimenpiteet!$E$29,0)+IF(L$9="x",Toimenpiteet!$E$60,0)+IF(L$10="x",Toimenpiteet!$E$88,0))/(1+$H$15)^DH$59</f>
        <v>-228.59132786180348</v>
      </c>
      <c r="DI89" s="37">
        <f ca="1">IF(M$11="x",Toimenpiteet!$E$115,AH89*CI89/1000+(Satokasvi!$E$28-Satokasvi!$E$7)+IF(M$8="x",Toimenpiteet!$E$29,0)+IF(M$9="x",Toimenpiteet!$E$60,0)+IF(M$10="x",Toimenpiteet!$E$88,0))/(1+$H$15)^DI$59</f>
        <v>272.45631060319636</v>
      </c>
      <c r="DJ89" s="37">
        <f ca="1">IF(N$11="x",Toimenpiteet!$E$115,AI89*CJ89/1000+(Satokasvi!$E$28-Satokasvi!$E$7)+IF(N$8="x",Toimenpiteet!$E$29,0)+IF(N$9="x",Toimenpiteet!$E$60,0)+IF(N$10="x",Toimenpiteet!$E$88,0))/(1+$H$15)^DJ$59</f>
        <v>178.54694186559553</v>
      </c>
      <c r="DK89" s="37">
        <f ca="1">IF(O$11="x",Toimenpiteet!$E$115,AJ89*CK89/1000+(Satokasvi!$E$28-Satokasvi!$E$7)+IF(O$8="x",Toimenpiteet!$E$29,0)+IF(O$9="x",Toimenpiteet!$E$60,0)+IF(O$10="x",Toimenpiteet!$E$88,0))/(1+$H$15)^DK$59</f>
        <v>83.196496373716442</v>
      </c>
      <c r="DL89" s="37">
        <f ca="1">IF(P$11="x",Toimenpiteet!$E$115,AK89*CL89/1000+(Satokasvi!$E$28-Satokasvi!$E$7)+IF(P$8="x",Toimenpiteet!$E$29,0)+IF(P$9="x",Toimenpiteet!$E$60,0)+IF(P$10="x",Toimenpiteet!$E$88,0))/(1+$H$15)^DL$59</f>
        <v>267.11828455377383</v>
      </c>
      <c r="DM89" s="37">
        <f ca="1">IF(Q$11="x",Toimenpiteet!$E$115,AL89*CM89/1000+(Satokasvi!$E$28-Satokasvi!$E$7)+IF(Q$8="x",Toimenpiteet!$E$29,0)+IF(Q$9="x",Toimenpiteet!$E$60,0)+IF(Q$10="x",Toimenpiteet!$E$88,0))/(1+$H$15)^DM$59</f>
        <v>325.7015806754153</v>
      </c>
      <c r="DN89" s="37">
        <f ca="1">IF(R$11="x",Toimenpiteet!$E$115,AM89*CN89/1000+(Satokasvi!$E$28-Satokasvi!$E$7)+IF(R$8="x",Toimenpiteet!$E$29,0)+IF(R$9="x",Toimenpiteet!$E$60,0)+IF(R$10="x",Toimenpiteet!$E$88,0))/(1+$H$15)^DN$59</f>
        <v>185.87332419901827</v>
      </c>
      <c r="DO89" s="37">
        <f ca="1">IF(S$11="x",Toimenpiteet!$E$115,AN89*CO89/1000+(Satokasvi!$E$28-Satokasvi!$E$7)+IF(S$8="x",Toimenpiteet!$E$29,0)+IF(S$9="x",Toimenpiteet!$E$60,0)+IF(S$10="x",Toimenpiteet!$E$88,0))/(1+$H$15)^DO$59</f>
        <v>252.03901581987358</v>
      </c>
      <c r="DP89" s="37">
        <f ca="1">IF(T$11="x",Toimenpiteet!$E$115,AO89*CP89/1000+(Satokasvi!$E$28-Satokasvi!$E$7)+IF(T$8="x",Toimenpiteet!$E$29,0)+IF(T$9="x",Toimenpiteet!$E$60,0)+IF(T$10="x",Toimenpiteet!$E$88,0))/(1+$H$15)^DP$59</f>
        <v>-180.45210509819213</v>
      </c>
      <c r="DQ89" s="37">
        <f ca="1">IF(U$11="x",Toimenpiteet!$E$115,AP89*CQ89/1000+(Satokasvi!$E$28-Satokasvi!$E$7)+IF(U$8="x",Toimenpiteet!$E$29,0)+IF(U$9="x",Toimenpiteet!$E$60,0)+IF(U$10="x",Toimenpiteet!$E$88,0))/(1+$H$15)^DQ$59</f>
        <v>112.24371414616503</v>
      </c>
      <c r="DR89" s="37">
        <f ca="1">IF(V$11="x",Toimenpiteet!$E$115,AQ89*CR89/1000+(Satokasvi!$E$28-Satokasvi!$E$7)+IF(V$8="x",Toimenpiteet!$E$29,0)+IF(V$9="x",Toimenpiteet!$E$60,0)+IF(V$10="x",Toimenpiteet!$E$88,0))/(1+$H$15)^DR$59</f>
        <v>-170.09341606013018</v>
      </c>
      <c r="DS89" s="37">
        <f ca="1">IF(W$11="x",Toimenpiteet!$E$115,AR89*CS89/1000+(Satokasvi!$E$28-Satokasvi!$E$7)+IF(W$8="x",Toimenpiteet!$E$29,0)+IF(W$9="x",Toimenpiteet!$E$60,0)+IF(W$10="x",Toimenpiteet!$E$88,0))/(1+$H$15)^DS$59</f>
        <v>161.82963420402189</v>
      </c>
      <c r="DT89" s="37">
        <f ca="1">IF(X$11="x",Toimenpiteet!$E$115,AS89*CT89/1000+(Satokasvi!$E$28-Satokasvi!$E$7)+IF(X$8="x",Toimenpiteet!$E$29,0)+IF(X$9="x",Toimenpiteet!$E$60,0)+IF(X$10="x",Toimenpiteet!$E$88,0))/(1+$H$15)^DT$59</f>
        <v>-160.32935814886437</v>
      </c>
      <c r="DU89" s="37">
        <f ca="1">IF(Y$11="x",Toimenpiteet!$E$115,AT89*CU89/1000+(Satokasvi!$E$28-Satokasvi!$E$7)+IF(Y$8="x",Toimenpiteet!$E$29,0)+IF(Y$9="x",Toimenpiteet!$E$60,0)+IF(Y$10="x",Toimenpiteet!$E$88,0))/(1+$H$15)^DU$59</f>
        <v>144.98320344609249</v>
      </c>
      <c r="DV89" s="37">
        <f ca="1">IF(Z$11="x",Toimenpiteet!$E$115,AU89*CV89/1000+(Satokasvi!$E$28-Satokasvi!$E$7)+IF(Z$8="x",Toimenpiteet!$E$29,0)+IF(Z$9="x",Toimenpiteet!$E$60,0)+IF(Z$10="x",Toimenpiteet!$E$88,0))/(1+$H$15)^DV$59</f>
        <v>290.18051713678557</v>
      </c>
      <c r="DW89" s="37">
        <f ca="1">IF(AA$11="x",Toimenpiteet!$E$115,AV89*CW89/1000+(Satokasvi!$E$28-Satokasvi!$E$7)+IF(AA$8="x",Toimenpiteet!$E$29,0)+IF(AA$9="x",Toimenpiteet!$E$60,0)+IF(AA$10="x",Toimenpiteet!$E$88,0))/(1+$H$15)^DW$59</f>
        <v>134.16672093458408</v>
      </c>
      <c r="DX89" s="37">
        <f ca="1">IF(AB$11="x",Toimenpiteet!$E$115,AW89*CX89/1000+(Satokasvi!$E$28-Satokasvi!$E$7)+IF(AB$8="x",Toimenpiteet!$E$29,0)+IF(AB$9="x",Toimenpiteet!$E$60,0)+IF(AB$10="x",Toimenpiteet!$E$88,0))/(1+$H$15)^DX$59</f>
        <v>-142.45055811590174</v>
      </c>
      <c r="DY89" s="37">
        <f ca="1">IF(AC$11="x",Toimenpiteet!$E$115,AX89*CY89/1000+(Satokasvi!$E$28-Satokasvi!$E$7)+IF(AC$8="x",Toimenpiteet!$E$29,0)+IF(AC$9="x",Toimenpiteet!$E$60,0)+IF(AC$10="x",Toimenpiteet!$E$88,0))/(1+$H$15)^DY$59</f>
        <v>170.03738871303253</v>
      </c>
      <c r="DZ89" s="37">
        <f ca="1">IF(AD$11="x",Toimenpiteet!$E$115,AY89*CZ89/1000+(Satokasvi!$E$28-Satokasvi!$E$7)+IF(AD$8="x",Toimenpiteet!$E$29,0)+IF(AD$9="x",Toimenpiteet!$E$60,0)+IF(AD$10="x",Toimenpiteet!$E$88,0))/(1+$H$15)^DZ$59</f>
        <v>-134.27331333386908</v>
      </c>
      <c r="EA89" s="37">
        <f ca="1">IF(AE$11="x",Toimenpiteet!$E$115,AZ89*DA89/1000+(Satokasvi!$E$28-Satokasvi!$E$7)+IF(AE$8="x",Toimenpiteet!$E$29,0)+IF(AE$9="x",Toimenpiteet!$E$60,0)+IF(AE$10="x",Toimenpiteet!$E$88,0))/(1+$H$15)^EA$59</f>
        <v>-130.36244012997</v>
      </c>
      <c r="EB89" s="37">
        <f ca="1">IF(AF$11="x",Toimenpiteet!$E$115,BA89*DB89/1000+(Satokasvi!$E$28-Satokasvi!$E$7)+IF(AF$8="x",Toimenpiteet!$E$29,0)+IF(AF$9="x",Toimenpiteet!$E$60,0)+IF(AF$10="x",Toimenpiteet!$E$88,0))/(1+$H$15)^EB$59</f>
        <v>85.893662694452658</v>
      </c>
      <c r="ED89" s="37">
        <f ca="1">IF(H$11="x",Toimenpiteet!$E$115,BD89*CD89/1000+(Satokasvi!$E$28-Satokasvi!$E$7)+IF(H$8="x",Toimenpiteet!$E$29,0)+IF(H$9="x",Toimenpiteet!$E$60,0)+IF(H$10="x",Toimenpiteet!$E$88,0))/(1+$H$15)^ED$59</f>
        <v>251.25218157077924</v>
      </c>
      <c r="EE89" s="37">
        <f ca="1">IF(I$11="x",Toimenpiteet!$E$115,BE89*CE89/1000+(Satokasvi!$E$28-Satokasvi!$E$7)+IF(I$8="x",Toimenpiteet!$E$29,0)+IF(I$9="x",Toimenpiteet!$E$60,0)+IF(I$10="x",Toimenpiteet!$E$88,0))/(1+$H$15)^EE$59</f>
        <v>391.46812079027194</v>
      </c>
      <c r="EF89" s="37">
        <f ca="1">IF(J$11="x",Toimenpiteet!$E$115,BF89*CF89/1000+(Satokasvi!$E$28-Satokasvi!$E$7)+IF(J$8="x",Toimenpiteet!$E$29,0)+IF(J$9="x",Toimenpiteet!$E$60,0)+IF(J$10="x",Toimenpiteet!$E$88,0))/(1+$H$15)^EF$59</f>
        <v>345.56562443205263</v>
      </c>
      <c r="EG89" s="37">
        <f ca="1">IF(K$11="x",Toimenpiteet!$E$115,BG89*CG89/1000+(Satokasvi!$E$28-Satokasvi!$E$7)+IF(K$8="x",Toimenpiteet!$E$29,0)+IF(K$9="x",Toimenpiteet!$E$60,0)+IF(K$10="x",Toimenpiteet!$E$88,0))/(1+$H$15)^EG$59</f>
        <v>425.18251792937861</v>
      </c>
      <c r="EH89" s="37">
        <f ca="1">IF(L$11="x",Toimenpiteet!$E$115,BH89*CH89/1000+(Satokasvi!$E$28-Satokasvi!$E$7)+IF(L$8="x",Toimenpiteet!$E$29,0)+IF(L$9="x",Toimenpiteet!$E$60,0)+IF(L$10="x",Toimenpiteet!$E$88,0))/(1+$H$15)^EH$59</f>
        <v>240.8300504132603</v>
      </c>
      <c r="EI89" s="37">
        <f ca="1">IF(M$11="x",Toimenpiteet!$E$115,BI89*CI89/1000+(Satokasvi!$E$28-Satokasvi!$E$7)+IF(M$8="x",Toimenpiteet!$E$29,0)+IF(M$9="x",Toimenpiteet!$E$60,0)+IF(M$10="x",Toimenpiteet!$E$88,0))/(1+$H$15)^EI$59</f>
        <v>371.33423832806926</v>
      </c>
      <c r="EJ89" s="37">
        <f ca="1">IF(N$11="x",Toimenpiteet!$E$115,BJ89*CJ89/1000+(Satokasvi!$E$28-Satokasvi!$E$7)+IF(N$8="x",Toimenpiteet!$E$29,0)+IF(N$9="x",Toimenpiteet!$E$60,0)+IF(N$10="x",Toimenpiteet!$E$88,0))/(1+$H$15)^EJ$59</f>
        <v>257.35018033991247</v>
      </c>
      <c r="EK89" s="37">
        <f ca="1">IF(O$11="x",Toimenpiteet!$E$115,BK89*CK89/1000+(Satokasvi!$E$28-Satokasvi!$E$7)+IF(O$8="x",Toimenpiteet!$E$29,0)+IF(O$9="x",Toimenpiteet!$E$60,0)+IF(O$10="x",Toimenpiteet!$E$88,0))/(1+$H$15)^EK$59</f>
        <v>141.67448506709829</v>
      </c>
      <c r="EL89" s="37">
        <f ca="1">IF(P$11="x",Toimenpiteet!$E$115,BL89*CL89/1000+(Satokasvi!$E$28-Satokasvi!$E$7)+IF(P$8="x",Toimenpiteet!$E$29,0)+IF(P$9="x",Toimenpiteet!$E$60,0)+IF(P$10="x",Toimenpiteet!$E$88,0))/(1+$H$15)^EL$59</f>
        <v>361.16202827874082</v>
      </c>
      <c r="EM89" s="37">
        <f ca="1">IF(Q$11="x",Toimenpiteet!$E$115,BM89*CM89/1000+(Satokasvi!$E$28-Satokasvi!$E$7)+IF(Q$8="x",Toimenpiteet!$E$29,0)+IF(Q$9="x",Toimenpiteet!$E$60,0)+IF(Q$10="x",Toimenpiteet!$E$88,0))/(1+$H$15)^EM$59</f>
        <v>430.27887430002477</v>
      </c>
      <c r="EN89" s="37">
        <f ca="1">IF(R$11="x",Toimenpiteet!$E$115,BN89*CN89/1000+(Satokasvi!$E$28-Satokasvi!$E$7)+IF(R$8="x",Toimenpiteet!$E$29,0)+IF(R$9="x",Toimenpiteet!$E$60,0)+IF(R$10="x",Toimenpiteet!$E$88,0))/(1+$H$15)^EN$59</f>
        <v>261.33631669855635</v>
      </c>
      <c r="EO89" s="37">
        <f ca="1">IF(S$11="x",Toimenpiteet!$E$115,BO89*CO89/1000+(Satokasvi!$E$28-Satokasvi!$E$7)+IF(S$8="x",Toimenpiteet!$E$29,0)+IF(S$9="x",Toimenpiteet!$E$60,0)+IF(S$10="x",Toimenpiteet!$E$88,0))/(1+$H$15)^EO$59</f>
        <v>339.61995263407596</v>
      </c>
      <c r="EP89" s="37">
        <f ca="1">IF(T$11="x",Toimenpiteet!$E$115,BP89*CP89/1000+(Satokasvi!$E$28-Satokasvi!$E$7)+IF(T$8="x",Toimenpiteet!$E$29,0)+IF(T$9="x",Toimenpiteet!$E$60,0)+IF(T$10="x",Toimenpiteet!$E$88,0))/(1+$H$15)^EP$59</f>
        <v>92.544843078395147</v>
      </c>
      <c r="EQ89" s="37">
        <f ca="1">IF(U$11="x",Toimenpiteet!$E$115,BQ89*CQ89/1000+(Satokasvi!$E$28-Satokasvi!$E$7)+IF(U$8="x",Toimenpiteet!$E$29,0)+IF(U$9="x",Toimenpiteet!$E$60,0)+IF(U$10="x",Toimenpiteet!$E$88,0))/(1+$H$15)^EQ$59</f>
        <v>169.73170068378482</v>
      </c>
      <c r="ER89" s="37">
        <f ca="1">IF(V$11="x",Toimenpiteet!$E$115,BR89*CR89/1000+(Satokasvi!$E$28-Satokasvi!$E$7)+IF(V$8="x",Toimenpiteet!$E$29,0)+IF(V$9="x",Toimenpiteet!$E$60,0)+IF(V$10="x",Toimenpiteet!$E$88,0))/(1+$H$15)^ER$59</f>
        <v>-170.09341606013018</v>
      </c>
      <c r="ES89" s="37">
        <f ca="1">IF(W$11="x",Toimenpiteet!$E$115,BS89*CS89/1000+(Satokasvi!$E$28-Satokasvi!$E$7)+IF(W$8="x",Toimenpiteet!$E$29,0)+IF(W$9="x",Toimenpiteet!$E$60,0)+IF(W$10="x",Toimenpiteet!$E$88,0))/(1+$H$15)^ES$59</f>
        <v>227.22340882349235</v>
      </c>
      <c r="ET89" s="37">
        <f ca="1">IF(X$11="x",Toimenpiteet!$E$115,BT89*CT89/1000+(Satokasvi!$E$28-Satokasvi!$E$7)+IF(X$8="x",Toimenpiteet!$E$29,0)+IF(X$9="x",Toimenpiteet!$E$60,0)+IF(X$10="x",Toimenpiteet!$E$88,0))/(1+$H$15)^ET$59</f>
        <v>-160.32935814886437</v>
      </c>
      <c r="EU89" s="37">
        <f ca="1">IF(Y$11="x",Toimenpiteet!$E$115,BU89*CU89/1000+(Satokasvi!$E$28-Satokasvi!$E$7)+IF(Y$8="x",Toimenpiteet!$E$29,0)+IF(Y$9="x",Toimenpiteet!$E$60,0)+IF(Y$10="x",Toimenpiteet!$E$88,0))/(1+$H$15)^EU$59</f>
        <v>205.111758338974</v>
      </c>
      <c r="EV89" s="37">
        <f ca="1">IF(Z$11="x",Toimenpiteet!$E$115,BV89*CV89/1000+(Satokasvi!$E$28-Satokasvi!$E$7)+IF(Z$8="x",Toimenpiteet!$E$29,0)+IF(Z$9="x",Toimenpiteet!$E$60,0)+IF(Z$10="x",Toimenpiteet!$E$88,0))/(1+$H$15)^EV$59</f>
        <v>378.44177998517472</v>
      </c>
      <c r="EW89" s="37">
        <f ca="1">IF(AA$11="x",Toimenpiteet!$E$115,BW89*CW89/1000+(Satokasvi!$E$28-Satokasvi!$E$7)+IF(AA$8="x",Toimenpiteet!$E$29,0)+IF(AA$9="x",Toimenpiteet!$E$60,0)+IF(AA$10="x",Toimenpiteet!$E$88,0))/(1+$H$15)^EW$59</f>
        <v>190.34488009337664</v>
      </c>
      <c r="EX89" s="37">
        <f ca="1">IF(AB$11="x",Toimenpiteet!$E$115,BX89*CX89/1000+(Satokasvi!$E$28-Satokasvi!$E$7)+IF(AB$8="x",Toimenpiteet!$E$29,0)+IF(AB$9="x",Toimenpiteet!$E$60,0)+IF(AB$10="x",Toimenpiteet!$E$88,0))/(1+$H$15)^EX$59</f>
        <v>148.06161251619696</v>
      </c>
      <c r="EY89" s="37">
        <f ca="1">IF(AC$11="x",Toimenpiteet!$E$115,BY89*CY89/1000+(Satokasvi!$E$28-Satokasvi!$E$7)+IF(AC$8="x",Toimenpiteet!$E$29,0)+IF(AC$9="x",Toimenpiteet!$E$60,0)+IF(AC$10="x",Toimenpiteet!$E$88,0))/(1+$H$15)^EY$59</f>
        <v>231.70516900241603</v>
      </c>
      <c r="EZ89" s="37">
        <f ca="1">IF(AD$11="x",Toimenpiteet!$E$115,BZ89*CZ89/1000+(Satokasvi!$E$28-Satokasvi!$E$7)+IF(AD$8="x",Toimenpiteet!$E$29,0)+IF(AD$9="x",Toimenpiteet!$E$60,0)+IF(AD$10="x",Toimenpiteet!$E$88,0))/(1+$H$15)^EZ$59</f>
        <v>129.99540703205747</v>
      </c>
      <c r="FA89" s="37">
        <f ca="1">IF(AE$11="x",Toimenpiteet!$E$115,CA89*DA89/1000+(Satokasvi!$E$28-Satokasvi!$E$7)+IF(AE$8="x",Toimenpiteet!$E$29,0)+IF(AE$9="x",Toimenpiteet!$E$60,0)+IF(AE$10="x",Toimenpiteet!$E$88,0))/(1+$H$15)^FA$59</f>
        <v>119.5109409849824</v>
      </c>
      <c r="FB89" s="37">
        <f ca="1">IF(AF$11="x",Toimenpiteet!$E$115,CB89*DB89/1000+(Satokasvi!$E$28-Satokasvi!$E$7)+IF(AF$8="x",Toimenpiteet!$E$29,0)+IF(AF$9="x",Toimenpiteet!$E$60,0)+IF(AF$10="x",Toimenpiteet!$E$88,0))/(1+$H$15)^FB$59</f>
        <v>128.38549040421114</v>
      </c>
      <c r="FD89" s="37">
        <f t="shared" ca="1" si="15"/>
        <v>-257.28155339805824</v>
      </c>
      <c r="FE89" s="37">
        <f t="shared" ca="1" si="18"/>
        <v>27.310561273760925</v>
      </c>
      <c r="FF89" s="37">
        <f t="shared" ca="1" si="18"/>
        <v>274.86315834570701</v>
      </c>
      <c r="FG89" s="37">
        <f t="shared" ca="1" si="18"/>
        <v>589.94041200391302</v>
      </c>
      <c r="FH89" s="37">
        <f t="shared" ca="1" si="18"/>
        <v>361.34908414210952</v>
      </c>
      <c r="FI89" s="37">
        <f t="shared" ca="1" si="18"/>
        <v>633.80539474530588</v>
      </c>
      <c r="FJ89" s="37">
        <f t="shared" ca="1" si="18"/>
        <v>812.35233661090138</v>
      </c>
      <c r="FK89" s="37">
        <f t="shared" ca="1" si="18"/>
        <v>895.54883298461777</v>
      </c>
      <c r="FL89" s="37">
        <f t="shared" ca="1" si="18"/>
        <v>1162.6671175383917</v>
      </c>
      <c r="FM89" s="37">
        <f t="shared" ca="1" si="18"/>
        <v>1488.368698213807</v>
      </c>
      <c r="FN89" s="37">
        <f t="shared" ca="1" si="18"/>
        <v>1674.2420224128252</v>
      </c>
      <c r="FO89" s="37">
        <f t="shared" ca="1" si="18"/>
        <v>1926.2810382326988</v>
      </c>
      <c r="FP89" s="37">
        <f t="shared" ca="1" si="18"/>
        <v>1745.8289331345068</v>
      </c>
      <c r="FQ89" s="37">
        <f t="shared" ca="1" si="18"/>
        <v>1858.0726472806718</v>
      </c>
      <c r="FR89" s="37">
        <f t="shared" ca="1" si="18"/>
        <v>1687.9792312205416</v>
      </c>
      <c r="FS89" s="37">
        <f t="shared" ca="1" si="18"/>
        <v>1849.8088654245635</v>
      </c>
      <c r="FT89" s="37">
        <f t="shared" ca="1" si="18"/>
        <v>1689.479507275699</v>
      </c>
      <c r="FU89" s="37">
        <f t="shared" ca="1" si="24"/>
        <v>1834.4627107217916</v>
      </c>
      <c r="FV89" s="37">
        <f t="shared" ca="1" si="24"/>
        <v>2124.6432278585771</v>
      </c>
      <c r="FW89" s="37">
        <f t="shared" ca="1" si="23"/>
        <v>2258.8099487931613</v>
      </c>
      <c r="FX89" s="37">
        <f t="shared" ca="1" si="20"/>
        <v>2116.3593906772594</v>
      </c>
      <c r="FY89" s="37">
        <f t="shared" ca="1" si="20"/>
        <v>2286.3967793902921</v>
      </c>
      <c r="FZ89" s="37">
        <f t="shared" ca="1" si="20"/>
        <v>2152.1234660564228</v>
      </c>
      <c r="GA89" s="37">
        <f t="shared" ca="1" si="20"/>
        <v>2021.7610259264527</v>
      </c>
      <c r="GB89" s="37">
        <f t="shared" ca="1" si="20"/>
        <v>2107.6546886209053</v>
      </c>
      <c r="GC89" s="37"/>
      <c r="GD89" s="37">
        <f t="shared" ca="1" si="16"/>
        <v>251.25218157077924</v>
      </c>
      <c r="GE89" s="37">
        <f t="shared" ca="1" si="17"/>
        <v>642.72030236105115</v>
      </c>
      <c r="GF89" s="37">
        <f t="shared" ca="1" si="17"/>
        <v>988.28592679310373</v>
      </c>
      <c r="GG89" s="37">
        <f t="shared" ca="1" si="17"/>
        <v>1413.4684447224822</v>
      </c>
      <c r="GH89" s="37">
        <f t="shared" ca="1" si="17"/>
        <v>1654.2984951357425</v>
      </c>
      <c r="GI89" s="37">
        <f t="shared" ca="1" si="17"/>
        <v>2025.6327334638117</v>
      </c>
      <c r="GJ89" s="37">
        <f t="shared" ca="1" si="17"/>
        <v>2282.9829138037244</v>
      </c>
      <c r="GK89" s="37">
        <f t="shared" ca="1" si="17"/>
        <v>2424.6573988708228</v>
      </c>
      <c r="GL89" s="37">
        <f t="shared" ca="1" si="17"/>
        <v>2785.8194271495636</v>
      </c>
      <c r="GM89" s="37">
        <f t="shared" ca="1" si="17"/>
        <v>3216.0983014495882</v>
      </c>
      <c r="GN89" s="37">
        <f t="shared" ca="1" si="17"/>
        <v>3477.4346181481446</v>
      </c>
      <c r="GO89" s="37">
        <f t="shared" ca="1" si="17"/>
        <v>3817.0545707822207</v>
      </c>
      <c r="GP89" s="37">
        <f t="shared" ca="1" si="17"/>
        <v>3909.5994138606156</v>
      </c>
      <c r="GQ89" s="37">
        <f t="shared" ca="1" si="17"/>
        <v>4079.3311145444004</v>
      </c>
      <c r="GR89" s="37">
        <f t="shared" ca="1" si="17"/>
        <v>3909.2376984842704</v>
      </c>
      <c r="GS89" s="37">
        <f t="shared" ca="1" si="17"/>
        <v>4136.4611073077631</v>
      </c>
      <c r="GT89" s="37">
        <f t="shared" ca="1" si="17"/>
        <v>3976.1317491588989</v>
      </c>
      <c r="GU89" s="37">
        <f t="shared" ca="1" si="22"/>
        <v>4181.243507497873</v>
      </c>
      <c r="GV89" s="37">
        <f t="shared" ca="1" si="12"/>
        <v>4559.6852874830474</v>
      </c>
      <c r="GW89" s="37">
        <f t="shared" ca="1" si="12"/>
        <v>4750.030167576424</v>
      </c>
      <c r="GX89" s="37">
        <f t="shared" ca="1" si="12"/>
        <v>4898.0917800926209</v>
      </c>
      <c r="GY89" s="37">
        <f t="shared" ca="1" si="12"/>
        <v>5129.7969490950372</v>
      </c>
      <c r="GZ89" s="37">
        <f t="shared" ca="1" si="12"/>
        <v>5259.7923561270945</v>
      </c>
      <c r="HA89" s="37">
        <f t="shared" ca="1" si="12"/>
        <v>5379.3032971120765</v>
      </c>
      <c r="HB89" s="37">
        <f t="shared" ca="1" si="12"/>
        <v>5507.6887875162874</v>
      </c>
      <c r="HC89" s="37"/>
      <c r="HD89" s="37">
        <f t="shared" si="13"/>
        <v>1500.1</v>
      </c>
      <c r="HE89" s="37">
        <f ca="1">SUM($GD89:GD89)-$HD89-SUM($FD89:FD89)</f>
        <v>-991.56626503116252</v>
      </c>
      <c r="HF89" s="37">
        <f ca="1">SUM($GD89:GE89)-$HD89-SUM($FD89:FE89)</f>
        <v>-376.15652394387217</v>
      </c>
      <c r="HG89" s="37">
        <f ca="1">SUM($GD89:GF89)-$HD89-SUM($FD89:FF89)</f>
        <v>337.26624450352443</v>
      </c>
      <c r="HH89" s="37">
        <f ca="1">SUM($GD89:GG89)-$HD89-SUM($FD89:FG89)</f>
        <v>1160.7942772220936</v>
      </c>
      <c r="HI89" s="37">
        <f ca="1">SUM($GD89:GH89)-$HD89-SUM($FD89:FH89)</f>
        <v>2453.7436882157267</v>
      </c>
      <c r="HJ89" s="37">
        <f ca="1">SUM($GD89:GI89)-$HD89-SUM($FD89:FI89)</f>
        <v>3845.5710269342321</v>
      </c>
      <c r="HK89" s="37">
        <f ca="1">SUM($GD89:GJ89)-$HD89-SUM($FD89:FJ89)</f>
        <v>5316.2016041270545</v>
      </c>
      <c r="HL89" s="37">
        <f ca="1">SUM($GD89:GK89)-$HD89-SUM($FD89:FK89)</f>
        <v>6845.3101700132593</v>
      </c>
      <c r="HM89" s="37">
        <f ca="1">SUM($GD89:GL89)-$HD89-SUM($FD89:FL89)</f>
        <v>8468.4624796244316</v>
      </c>
      <c r="HN89" s="37">
        <f ca="1">SUM($GD89:GM89)-$HD89-SUM($FD89:FM89)</f>
        <v>10196.192082860212</v>
      </c>
      <c r="HO89" s="37">
        <f ca="1">SUM($GD89:GN89)-$HD89-SUM($FD89:FN89)</f>
        <v>11999.384678595534</v>
      </c>
      <c r="HP89" s="37">
        <f ca="1">SUM($GD89:GO89)-$HD89-SUM($FD89:FO89)</f>
        <v>13890.158211145055</v>
      </c>
      <c r="HQ89" s="37">
        <f ca="1">SUM($GD89:GP89)-$HD89-SUM($FD89:FP89)</f>
        <v>16053.928691871162</v>
      </c>
      <c r="HR89" s="37">
        <f ca="1">SUM($GD89:GQ89)-$HD89-SUM($FD89:FQ89)</f>
        <v>18275.18715913489</v>
      </c>
      <c r="HS89" s="37">
        <f ca="1">SUM($GD89:GR89)-$HD89-SUM($FD89:FR89)</f>
        <v>20496.445626398621</v>
      </c>
      <c r="HT89" s="37">
        <f ca="1">SUM($GD89:GS89)-$HD89-SUM($FD89:FS89)</f>
        <v>22783.097868281817</v>
      </c>
      <c r="HU89" s="37">
        <f ca="1">SUM($GD89:GT89)-$HD89-SUM($FD89:FT89)</f>
        <v>25069.750110165016</v>
      </c>
      <c r="HV89" s="37">
        <f ca="1">SUM($GD89:GU89)-$HD89-SUM($FD89:FU89)</f>
        <v>27416.530906941094</v>
      </c>
      <c r="HW89" s="37">
        <f ca="1">SUM($GD89:GV89)-$HD89-SUM($FD89:FV89)</f>
        <v>29851.57296656556</v>
      </c>
      <c r="HX89" s="37">
        <f ca="1">SUM($GD89:GW89)-$HD89-SUM($FD89:FW89)</f>
        <v>32342.793185348819</v>
      </c>
      <c r="HY89" s="37">
        <f ca="1">SUM($GD89:GX89)-$HD89-SUM($FD89:FX89)</f>
        <v>35124.525574764179</v>
      </c>
      <c r="HZ89" s="37">
        <f ca="1">SUM($GD89:GY89)-$HD89-SUM($FD89:FY89)</f>
        <v>37967.925744468921</v>
      </c>
      <c r="IA89" s="37">
        <f ca="1">SUM($GD89:GZ89)-$HD89-SUM($FD89:FZ89)</f>
        <v>41075.594634539586</v>
      </c>
      <c r="IB89" s="37">
        <f ca="1">SUM($GD89:HA89)-$HD89-SUM($FD89:GA89)</f>
        <v>44433.136905725201</v>
      </c>
      <c r="IC89" s="37">
        <f ca="1">SUM($GD89:HB89)-$HD89-SUM($FD89:GB89)</f>
        <v>47833.171004620592</v>
      </c>
    </row>
    <row r="90" spans="2:237" x14ac:dyDescent="0.35">
      <c r="B90" s="37">
        <f t="shared" ca="1" si="14"/>
        <v>0.2885886627807579</v>
      </c>
      <c r="C90" s="37">
        <f t="shared" ref="C90:S105" ca="1" si="25">RAND()</f>
        <v>0.28969551858707787</v>
      </c>
      <c r="D90" s="37">
        <f t="shared" ca="1" si="25"/>
        <v>1.586178860162557E-2</v>
      </c>
      <c r="E90" s="37">
        <f t="shared" ca="1" si="25"/>
        <v>0.34986560261061728</v>
      </c>
      <c r="F90" s="37">
        <f t="shared" ca="1" si="25"/>
        <v>0.51049887447097797</v>
      </c>
      <c r="G90" s="37">
        <f t="shared" ca="1" si="25"/>
        <v>0.71000585299696228</v>
      </c>
      <c r="H90" s="37">
        <f t="shared" ca="1" si="25"/>
        <v>0.30764969709831591</v>
      </c>
      <c r="I90" s="37">
        <f t="shared" ca="1" si="25"/>
        <v>0.30091805886694489</v>
      </c>
      <c r="J90" s="37">
        <f t="shared" ca="1" si="25"/>
        <v>0.67078456124518104</v>
      </c>
      <c r="K90" s="37">
        <f t="shared" ca="1" si="25"/>
        <v>0.80788707910127067</v>
      </c>
      <c r="L90" s="37">
        <f t="shared" ca="1" si="25"/>
        <v>0.44763605516494254</v>
      </c>
      <c r="M90" s="37">
        <f t="shared" ca="1" si="25"/>
        <v>6.4507646067343272E-3</v>
      </c>
      <c r="N90" s="37">
        <f t="shared" ca="1" si="25"/>
        <v>0.76718298607100699</v>
      </c>
      <c r="O90" s="37">
        <f t="shared" ca="1" si="25"/>
        <v>1.9629663593242475E-2</v>
      </c>
      <c r="P90" s="37">
        <f t="shared" ca="1" si="25"/>
        <v>0.94907676587311718</v>
      </c>
      <c r="Q90" s="37">
        <f t="shared" ca="1" si="25"/>
        <v>0.43886485062953606</v>
      </c>
      <c r="R90" s="37">
        <f t="shared" ca="1" si="21"/>
        <v>0.29465892370100966</v>
      </c>
      <c r="S90" s="37">
        <f t="shared" ca="1" si="21"/>
        <v>0.14478102158321737</v>
      </c>
      <c r="T90" s="37">
        <f t="shared" ca="1" si="21"/>
        <v>0.13801018475692917</v>
      </c>
      <c r="U90" s="37">
        <f t="shared" ca="1" si="21"/>
        <v>0.6472928216709577</v>
      </c>
      <c r="V90" s="37">
        <f t="shared" ca="1" si="21"/>
        <v>0.38930591480238086</v>
      </c>
      <c r="W90" s="37">
        <f t="shared" ca="1" si="21"/>
        <v>0.48973876770224967</v>
      </c>
      <c r="X90" s="37">
        <f t="shared" ca="1" si="21"/>
        <v>0.71954516503248511</v>
      </c>
      <c r="Y90" s="37">
        <f t="shared" ca="1" si="21"/>
        <v>0.17459605378533349</v>
      </c>
      <c r="Z90" s="37">
        <f t="shared" ca="1" si="21"/>
        <v>0.51178389166747429</v>
      </c>
      <c r="AC90" s="35">
        <f ca="1">IF(H$11="x",0,_xlfn.NORM.INV(B90,Satokasvi!$H$8,Satokasvi!$I$8)*IF(H$8="x",1+Toimenpiteet!$C$7,1)*IF(H$9="x",1+Toimenpiteet!$C$34,1)*(1+H$30)*_xlfn.BINOM.INV(1,(1-(Satokasvi!$H$15*(1+H$43))),B90))</f>
        <v>2360.6218766522466</v>
      </c>
      <c r="AD90" s="35">
        <f ca="1">IF(I$11="x",0,_xlfn.NORM.INV(C90,Satokasvi!$H$8,Satokasvi!$I$8)*IF(I$8="x",1+Toimenpiteet!$C$7,1)*IF(I$9="x",1+Toimenpiteet!$C$34,1)*(1+I$30)*_xlfn.BINOM.INV(1,(1-(Satokasvi!$H$15*(1+I$43))),C90))</f>
        <v>2361.431388910737</v>
      </c>
      <c r="AE90" s="35">
        <f ca="1">IF(J$11="x",0,_xlfn.NORM.INV(D90,Satokasvi!$H$8,Satokasvi!$I$8)*IF(J$8="x",1+Toimenpiteet!$C$7,1)*IF(J$9="x",1+Toimenpiteet!$C$34,1)*(1+J$30)*_xlfn.BINOM.INV(1,(1-(Satokasvi!$H$15*(1+J$43))),D90))</f>
        <v>0</v>
      </c>
      <c r="AF90" s="35">
        <f ca="1">IF(K$11="x",0,_xlfn.NORM.INV(E90,Satokasvi!$H$8,Satokasvi!$I$8)*IF(K$8="x",1+Toimenpiteet!$C$7,1)*IF(K$9="x",1+Toimenpiteet!$C$34,1)*(1+K$30)*_xlfn.BINOM.INV(1,(1-(Satokasvi!$H$15*(1+K$43))),E90))</f>
        <v>2403.5791658295088</v>
      </c>
      <c r="AG90" s="35">
        <f ca="1">IF(L$11="x",0,_xlfn.NORM.INV(F90,Satokasvi!$H$8,Satokasvi!$I$8)*IF(L$8="x",1+Toimenpiteet!$C$7,1)*IF(L$9="x",1+Toimenpiteet!$C$34,1)*(1+L$30)*_xlfn.BINOM.INV(1,(1-(Satokasvi!$H$15*(1+L$43))),F90))</f>
        <v>2506.5799535126525</v>
      </c>
      <c r="AH90" s="35">
        <f ca="1">IF(M$11="x",0,_xlfn.NORM.INV(G90,Satokasvi!$H$8,Satokasvi!$I$8)*IF(M$8="x",1+Toimenpiteet!$C$7,1)*IF(M$9="x",1+Toimenpiteet!$C$34,1)*(1+M$30)*_xlfn.BINOM.INV(1,(1-(Satokasvi!$H$15*(1+M$43))),G90))</f>
        <v>2638.3504546151394</v>
      </c>
      <c r="AI90" s="35">
        <f ca="1">IF(N$11="x",0,_xlfn.NORM.INV(H90,Satokasvi!$H$8,Satokasvi!$I$8)*IF(N$8="x",1+Toimenpiteet!$C$7,1)*IF(N$9="x",1+Toimenpiteet!$C$34,1)*(1+N$30)*_xlfn.BINOM.INV(1,(1-(Satokasvi!$H$15*(1+N$43))),H90))</f>
        <v>2374.3691491918903</v>
      </c>
      <c r="AJ90" s="35">
        <f ca="1">IF(O$11="x",0,_xlfn.NORM.INV(I90,Satokasvi!$H$8,Satokasvi!$I$8)*IF(O$8="x",1+Toimenpiteet!$C$7,1)*IF(O$9="x",1+Toimenpiteet!$C$34,1)*(1+O$30)*_xlfn.BINOM.INV(1,(1-(Satokasvi!$H$15*(1+O$43))),I90))</f>
        <v>2369.5595241188357</v>
      </c>
      <c r="AK90" s="35">
        <f ca="1">IF(P$11="x",0,_xlfn.NORM.INV(J90,Satokasvi!$H$8,Satokasvi!$I$8)*IF(P$8="x",1+Toimenpiteet!$C$7,1)*IF(P$9="x",1+Toimenpiteet!$C$34,1)*(1+P$30)*_xlfn.BINOM.INV(1,(1-(Satokasvi!$H$15*(1+P$43))),J90))</f>
        <v>2610.5201516509023</v>
      </c>
      <c r="AL90" s="35">
        <f ca="1">IF(Q$11="x",0,_xlfn.NORM.INV(K90,Satokasvi!$H$8,Satokasvi!$I$8)*IF(Q$8="x",1+Toimenpiteet!$C$7,1)*IF(Q$9="x",1+Toimenpiteet!$C$34,1)*(1+Q$30)*_xlfn.BINOM.INV(1,(1-(Satokasvi!$H$15*(1+Q$43))),K90))</f>
        <v>2717.5341117820908</v>
      </c>
      <c r="AM90" s="35">
        <f ca="1">IF(R$11="x",0,_xlfn.NORM.INV(L90,Satokasvi!$H$8,Satokasvi!$I$8)*IF(R$8="x",1+Toimenpiteet!$C$7,1)*IF(R$9="x",1+Toimenpiteet!$C$34,1)*(1+R$30)*_xlfn.BINOM.INV(1,(1-(Satokasvi!$H$15*(1+R$43))),L90))</f>
        <v>2467.090968687382</v>
      </c>
      <c r="AN90" s="35">
        <f ca="1">IF(S$11="x",0,_xlfn.NORM.INV(M90,Satokasvi!$H$8,Satokasvi!$I$8)*IF(S$8="x",1+Toimenpiteet!$C$7,1)*IF(S$9="x",1+Toimenpiteet!$C$34,1)*(1+S$30)*_xlfn.BINOM.INV(1,(1-(Satokasvi!$H$15*(1+S$43))),M90))</f>
        <v>0</v>
      </c>
      <c r="AO90" s="35">
        <f ca="1">IF(T$11="x",0,_xlfn.NORM.INV(N90,Satokasvi!$H$8,Satokasvi!$I$8)*IF(T$8="x",1+Toimenpiteet!$C$7,1)*IF(T$9="x",1+Toimenpiteet!$C$34,1)*(1+T$30)*_xlfn.BINOM.INV(1,(1-(Satokasvi!$H$15*(1+T$43))),N90))</f>
        <v>2682.4002839092891</v>
      </c>
      <c r="AP90" s="35">
        <f ca="1">IF(U$11="x",0,_xlfn.NORM.INV(O90,Satokasvi!$H$8,Satokasvi!$I$8)*IF(U$8="x",1+Toimenpiteet!$C$7,1)*IF(U$9="x",1+Toimenpiteet!$C$34,1)*(1+U$30)*_xlfn.BINOM.INV(1,(1-(Satokasvi!$H$15*(1+U$43))),O90))</f>
        <v>0</v>
      </c>
      <c r="AQ90" s="35">
        <f ca="1">IF(V$11="x",0,_xlfn.NORM.INV(P90,Satokasvi!$H$8,Satokasvi!$I$8)*IF(V$8="x",1+Toimenpiteet!$C$7,1)*IF(V$9="x",1+Toimenpiteet!$C$34,1)*(1+V$30)*_xlfn.BINOM.INV(1,(1-(Satokasvi!$H$15*(1+V$43))),P90))</f>
        <v>2908.9917808943283</v>
      </c>
      <c r="AR90" s="35">
        <f ca="1">IF(W$11="x",0,_xlfn.NORM.INV(Q90,Satokasvi!$H$8,Satokasvi!$I$8)*IF(W$8="x",1+Toimenpiteet!$C$7,1)*IF(W$9="x",1+Toimenpiteet!$C$34,1)*(1+W$30)*_xlfn.BINOM.INV(1,(1-(Satokasvi!$H$15*(1+W$43))),Q90))</f>
        <v>2461.5380366029603</v>
      </c>
      <c r="AS90" s="35">
        <f ca="1">IF(X$11="x",0,_xlfn.NORM.INV(R90,Satokasvi!$H$8,Satokasvi!$I$8)*IF(X$8="x",1+Toimenpiteet!$C$7,1)*IF(X$9="x",1+Toimenpiteet!$C$34,1)*(1+X$30)*_xlfn.BINOM.INV(1,(1-(Satokasvi!$H$15*(1+X$43))),R90))</f>
        <v>2365.0437945729718</v>
      </c>
      <c r="AT90" s="35">
        <f ca="1">IF(Y$11="x",0,_xlfn.NORM.INV(S90,Satokasvi!$H$8,Satokasvi!$I$8)*IF(Y$8="x",1+Toimenpiteet!$C$7,1)*IF(Y$9="x",1+Toimenpiteet!$C$34,1)*(1+Y$30)*_xlfn.BINOM.INV(1,(1-(Satokasvi!$H$15*(1+Y$43))),S90))</f>
        <v>0</v>
      </c>
      <c r="AU90" s="35">
        <f ca="1">IF(Z$11="x",0,_xlfn.NORM.INV(T90,Satokasvi!$H$8,Satokasvi!$I$8)*IF(Z$8="x",1+Toimenpiteet!$C$7,1)*IF(Z$9="x",1+Toimenpiteet!$C$34,1)*(1+Z$30)*_xlfn.BINOM.INV(1,(1-(Satokasvi!$H$15*(1+Z$43))),T90))</f>
        <v>0</v>
      </c>
      <c r="AV90" s="35">
        <f ca="1">IF(AA$11="x",0,_xlfn.NORM.INV(U90,Satokasvi!$H$8,Satokasvi!$I$8)*IF(AA$8="x",1+Toimenpiteet!$C$7,1)*IF(AA$9="x",1+Toimenpiteet!$C$34,1)*(1+AA$30)*_xlfn.BINOM.INV(1,(1-(Satokasvi!$H$15*(1+AA$43))),U90))</f>
        <v>2594.5054644051534</v>
      </c>
      <c r="AW90" s="35">
        <f ca="1">IF(AB$11="x",0,_xlfn.NORM.INV(V90,Satokasvi!$H$8,Satokasvi!$I$8)*IF(AB$8="x",1+Toimenpiteet!$C$7,1)*IF(AB$9="x",1+Toimenpiteet!$C$34,1)*(1+AB$30)*_xlfn.BINOM.INV(1,(1-(Satokasvi!$H$15*(1+AB$43))),V90))</f>
        <v>2429.7178708149522</v>
      </c>
      <c r="AX90" s="35">
        <f ca="1">IF(AC$11="x",0,_xlfn.NORM.INV(W90,Satokasvi!$H$8,Satokasvi!$I$8)*IF(AC$8="x",1+Toimenpiteet!$C$7,1)*IF(AC$9="x",1+Toimenpiteet!$C$34,1)*(1+AC$30)*_xlfn.BINOM.INV(1,(1-(Satokasvi!$H$15*(1+AC$43))),W90))</f>
        <v>2493.5690170654862</v>
      </c>
      <c r="AY90" s="35">
        <f ca="1">IF(AD$11="x",0,_xlfn.NORM.INV(X90,Satokasvi!$H$8,Satokasvi!$I$8)*IF(AD$8="x",1+Toimenpiteet!$C$7,1)*IF(AD$9="x",1+Toimenpiteet!$C$34,1)*(1+AD$30)*_xlfn.BINOM.INV(1,(1-(Satokasvi!$H$15*(1+AD$43))),X90))</f>
        <v>2645.3727174491542</v>
      </c>
      <c r="AZ90" s="35">
        <f ca="1">IF(AE$11="x",0,_xlfn.NORM.INV(Y90,Satokasvi!$H$8,Satokasvi!$I$8)*IF(AE$8="x",1+Toimenpiteet!$C$7,1)*IF(AE$9="x",1+Toimenpiteet!$C$34,1)*(1+AE$30)*_xlfn.BINOM.INV(1,(1-(Satokasvi!$H$15*(1+AE$43))),Y90))</f>
        <v>0</v>
      </c>
      <c r="BA90" s="35">
        <f ca="1">IF(AF$11="x",0,_xlfn.NORM.INV(Z90,Satokasvi!$H$8,Satokasvi!$I$8)*IF(AF$8="x",1+Toimenpiteet!$C$7,1)*IF(AF$9="x",1+Toimenpiteet!$C$34,1)*(1+AF$30)*_xlfn.BINOM.INV(1,(1-(Satokasvi!$H$15*(1+AF$43))),Z90))</f>
        <v>2507.3855331411746</v>
      </c>
      <c r="BD90" s="35">
        <f ca="1">IF(H$11="x",0,_xlfn.NORM.INV(B90,Satokasvi!$H$8,Satokasvi!$I$8)*IF(COUNTIF($H$12:H$12,"x")&gt;0,(1+$C$6),1)*IF(COUNTIF($H$13:H$13,"x")&gt;0,(1+$C$30),1)*IF(H$8="x",(1+Toimenpiteet!$C$7),1)*IF(H$9="x",(1+Toimenpiteet!$C$34),1)*(1+H$30)*_xlfn.BINOM.INV(1,(1-(Satokasvi!$H$15*(1+H$44))),B90))</f>
        <v>2832.7462519826959</v>
      </c>
      <c r="BE90" s="35">
        <f ca="1">IF(I$11="x",0,_xlfn.NORM.INV(C90,Satokasvi!$H$8,Satokasvi!$I$8)*IF(COUNTIF($H$12:I$12,"x")&gt;0,(1+$C$6),1)*IF(COUNTIF($H$13:I$13,"x")&gt;0,(1+$C$30),1)*IF(I$8="x",(1+Toimenpiteet!$C$7),1)*IF(I$9="x",(1+Toimenpiteet!$C$34),1)*(1+I$30)*_xlfn.BINOM.INV(1,(1-(Satokasvi!$H$15*(1+I$44))),C90))</f>
        <v>2833.7176666928844</v>
      </c>
      <c r="BF90" s="35">
        <f ca="1">IF(J$11="x",0,_xlfn.NORM.INV(D90,Satokasvi!$H$8,Satokasvi!$I$8)*IF(COUNTIF($H$12:J$12,"x")&gt;0,(1+$C$6),1)*IF(COUNTIF($H$13:J$13,"x")&gt;0,(1+$C$30),1)*IF(J$8="x",(1+Toimenpiteet!$C$7),1)*IF(J$9="x",(1+Toimenpiteet!$C$34),1)*(1+J$30)*_xlfn.BINOM.INV(1,(1-(Satokasvi!$H$15*(1+J$44))),D90))</f>
        <v>0</v>
      </c>
      <c r="BG90" s="35">
        <f ca="1">IF(K$11="x",0,_xlfn.NORM.INV(E90,Satokasvi!$H$8,Satokasvi!$I$8)*IF(COUNTIF($H$12:K$12,"x")&gt;0,(1+$C$6),1)*IF(COUNTIF($H$13:K$13,"x")&gt;0,(1+$C$30),1)*IF(K$8="x",(1+Toimenpiteet!$C$7),1)*IF(K$9="x",(1+Toimenpiteet!$C$34),1)*(1+K$30)*_xlfn.BINOM.INV(1,(1-(Satokasvi!$H$15*(1+K$44))),E90))</f>
        <v>2884.2949989954104</v>
      </c>
      <c r="BH90" s="35">
        <f ca="1">IF(L$11="x",0,_xlfn.NORM.INV(F90,Satokasvi!$H$8,Satokasvi!$I$8)*IF(COUNTIF($H$12:L$12,"x")&gt;0,(1+$C$6),1)*IF(COUNTIF($H$13:L$13,"x")&gt;0,(1+$C$30),1)*IF(L$8="x",(1+Toimenpiteet!$C$7),1)*IF(L$9="x",(1+Toimenpiteet!$C$34),1)*(1+L$30)*_xlfn.BINOM.INV(1,(1-(Satokasvi!$H$15*(1+L$44))),F90))</f>
        <v>3007.8959442151831</v>
      </c>
      <c r="BI90" s="35">
        <f ca="1">IF(M$11="x",0,_xlfn.NORM.INV(G90,Satokasvi!$H$8,Satokasvi!$I$8)*IF(COUNTIF($H$12:M$12,"x")&gt;0,(1+$C$6),1)*IF(COUNTIF($H$13:M$13,"x")&gt;0,(1+$C$30),1)*IF(M$8="x",(1+Toimenpiteet!$C$7),1)*IF(M$9="x",(1+Toimenpiteet!$C$34),1)*(1+M$30)*_xlfn.BINOM.INV(1,(1-(Satokasvi!$H$15*(1+M$44))),G90))</f>
        <v>3166.020545538167</v>
      </c>
      <c r="BJ90" s="35">
        <f ca="1">IF(N$11="x",0,_xlfn.NORM.INV(H90,Satokasvi!$H$8,Satokasvi!$I$8)*IF(COUNTIF($H$12:N$12,"x")&gt;0,(1+$C$6),1)*IF(COUNTIF($H$13:N$13,"x")&gt;0,(1+$C$30),1)*IF(N$8="x",(1+Toimenpiteet!$C$7),1)*IF(N$9="x",(1+Toimenpiteet!$C$34),1)*(1+N$30)*_xlfn.BINOM.INV(1,(1-(Satokasvi!$H$15*(1+N$44))),H90))</f>
        <v>2849.2429790302681</v>
      </c>
      <c r="BK90" s="35">
        <f ca="1">IF(O$11="x",0,_xlfn.NORM.INV(I90,Satokasvi!$H$8,Satokasvi!$I$8)*IF(COUNTIF($H$12:O$12,"x")&gt;0,(1+$C$6),1)*IF(COUNTIF($H$13:O$13,"x")&gt;0,(1+$C$30),1)*IF(O$8="x",(1+Toimenpiteet!$C$7),1)*IF(O$9="x",(1+Toimenpiteet!$C$34),1)*(1+O$30)*_xlfn.BINOM.INV(1,(1-(Satokasvi!$H$15*(1+O$44))),I90))</f>
        <v>2843.4714289426029</v>
      </c>
      <c r="BL90" s="35">
        <f ca="1">IF(P$11="x",0,_xlfn.NORM.INV(J90,Satokasvi!$H$8,Satokasvi!$I$8)*IF(COUNTIF($H$12:P$12,"x")&gt;0,(1+$C$6),1)*IF(COUNTIF($H$13:P$13,"x")&gt;0,(1+$C$30),1)*IF(P$8="x",(1+Toimenpiteet!$C$7),1)*IF(P$9="x",(1+Toimenpiteet!$C$34),1)*(1+P$30)*_xlfn.BINOM.INV(1,(1-(Satokasvi!$H$15*(1+P$44))),J90))</f>
        <v>3132.6241819810825</v>
      </c>
      <c r="BM90" s="35">
        <f ca="1">IF(Q$11="x",0,_xlfn.NORM.INV(K90,Satokasvi!$H$8,Satokasvi!$I$8)*IF(COUNTIF($H$12:Q$12,"x")&gt;0,(1+$C$6),1)*IF(COUNTIF($H$13:Q$13,"x")&gt;0,(1+$C$30),1)*IF(Q$8="x",(1+Toimenpiteet!$C$7),1)*IF(Q$9="x",(1+Toimenpiteet!$C$34),1)*(1+Q$30)*_xlfn.BINOM.INV(1,(1-(Satokasvi!$H$15*(1+Q$44))),K90))</f>
        <v>3261.0409341385089</v>
      </c>
      <c r="BN90" s="35">
        <f ca="1">IF(R$11="x",0,_xlfn.NORM.INV(L90,Satokasvi!$H$8,Satokasvi!$I$8)*IF(COUNTIF($H$12:R$12,"x")&gt;0,(1+$C$6),1)*IF(COUNTIF($H$13:R$13,"x")&gt;0,(1+$C$30),1)*IF(R$8="x",(1+Toimenpiteet!$C$7),1)*IF(R$9="x",(1+Toimenpiteet!$C$34),1)*(1+R$30)*_xlfn.BINOM.INV(1,(1-(Satokasvi!$H$15*(1+R$44))),L90))</f>
        <v>2960.5091624248585</v>
      </c>
      <c r="BO90" s="35">
        <f ca="1">IF(S$11="x",0,_xlfn.NORM.INV(M90,Satokasvi!$H$8,Satokasvi!$I$8)*IF(COUNTIF($H$12:S$12,"x")&gt;0,(1+$C$6),1)*IF(COUNTIF($H$13:S$13,"x")&gt;0,(1+$C$30),1)*IF(S$8="x",(1+Toimenpiteet!$C$7),1)*IF(S$9="x",(1+Toimenpiteet!$C$34),1)*(1+S$30)*_xlfn.BINOM.INV(1,(1-(Satokasvi!$H$15*(1+S$44))),M90))</f>
        <v>0</v>
      </c>
      <c r="BP90" s="35">
        <f ca="1">IF(T$11="x",0,_xlfn.NORM.INV(N90,Satokasvi!$H$8,Satokasvi!$I$8)*IF(COUNTIF($H$12:T$12,"x")&gt;0,(1+$C$6),1)*IF(COUNTIF($H$13:T$13,"x")&gt;0,(1+$C$30),1)*IF(T$8="x",(1+Toimenpiteet!$C$7),1)*IF(T$9="x",(1+Toimenpiteet!$C$34),1)*(1+T$30)*_xlfn.BINOM.INV(1,(1-(Satokasvi!$H$15*(1+T$44))),N90))</f>
        <v>3218.880340691147</v>
      </c>
      <c r="BQ90" s="35">
        <f ca="1">IF(U$11="x",0,_xlfn.NORM.INV(O90,Satokasvi!$H$8,Satokasvi!$I$8)*IF(COUNTIF($H$12:U$12,"x")&gt;0,(1+$C$6),1)*IF(COUNTIF($H$13:U$13,"x")&gt;0,(1+$C$30),1)*IF(U$8="x",(1+Toimenpiteet!$C$7),1)*IF(U$9="x",(1+Toimenpiteet!$C$34),1)*(1+U$30)*_xlfn.BINOM.INV(1,(1-(Satokasvi!$H$15*(1+U$44))),O90))</f>
        <v>0</v>
      </c>
      <c r="BR90" s="35">
        <f ca="1">IF(V$11="x",0,_xlfn.NORM.INV(P90,Satokasvi!$H$8,Satokasvi!$I$8)*IF(COUNTIF($H$12:V$12,"x")&gt;0,(1+$C$6),1)*IF(COUNTIF($H$13:V$13,"x")&gt;0,(1+$C$30),1)*IF(V$8="x",(1+Toimenpiteet!$C$7),1)*IF(V$9="x",(1+Toimenpiteet!$C$34),1)*(1+V$30)*_xlfn.BINOM.INV(1,(1-(Satokasvi!$H$15*(1+V$44))),P90))</f>
        <v>3490.7901370731938</v>
      </c>
      <c r="BS90" s="35">
        <f ca="1">IF(W$11="x",0,_xlfn.NORM.INV(Q90,Satokasvi!$H$8,Satokasvi!$I$8)*IF(COUNTIF($H$12:W$12,"x")&gt;0,(1+$C$6),1)*IF(COUNTIF($H$13:W$13,"x")&gt;0,(1+$C$30),1)*IF(W$8="x",(1+Toimenpiteet!$C$7),1)*IF(W$9="x",(1+Toimenpiteet!$C$34),1)*(1+W$30)*_xlfn.BINOM.INV(1,(1-(Satokasvi!$H$15*(1+W$44))),Q90))</f>
        <v>2953.8456439235524</v>
      </c>
      <c r="BT90" s="35">
        <f ca="1">IF(X$11="x",0,_xlfn.NORM.INV(R90,Satokasvi!$H$8,Satokasvi!$I$8)*IF(COUNTIF($H$12:X$12,"x")&gt;0,(1+$C$6),1)*IF(COUNTIF($H$13:X$13,"x")&gt;0,(1+$C$30),1)*IF(X$8="x",(1+Toimenpiteet!$C$7),1)*IF(X$9="x",(1+Toimenpiteet!$C$34),1)*(1+X$30)*_xlfn.BINOM.INV(1,(1-(Satokasvi!$H$15*(1+X$44))),R90))</f>
        <v>2838.052553487566</v>
      </c>
      <c r="BU90" s="35">
        <f ca="1">IF(Y$11="x",0,_xlfn.NORM.INV(S90,Satokasvi!$H$8,Satokasvi!$I$8)*IF(COUNTIF($H$12:Y$12,"x")&gt;0,(1+$C$6),1)*IF(COUNTIF($H$13:Y$13,"x")&gt;0,(1+$C$30),1)*IF(Y$8="x",(1+Toimenpiteet!$C$7),1)*IF(Y$9="x",(1+Toimenpiteet!$C$34),1)*(1+Y$30)*_xlfn.BINOM.INV(1,(1-(Satokasvi!$H$15*(1+Y$44))),S90))</f>
        <v>2682.2751406947823</v>
      </c>
      <c r="BV90" s="35">
        <f ca="1">IF(Z$11="x",0,_xlfn.NORM.INV(T90,Satokasvi!$H$8,Satokasvi!$I$8)*IF(COUNTIF($H$12:Z$12,"x")&gt;0,(1+$C$6),1)*IF(COUNTIF($H$13:Z$13,"x")&gt;0,(1+$C$30),1)*IF(Z$8="x",(1+Toimenpiteet!$C$7),1)*IF(Z$9="x",(1+Toimenpiteet!$C$34),1)*(1+Z$30)*_xlfn.BINOM.INV(1,(1-(Satokasvi!$H$15*(1+Z$44))),T90))</f>
        <v>2673.2091539292592</v>
      </c>
      <c r="BW90" s="35">
        <f ca="1">IF(AA$11="x",0,_xlfn.NORM.INV(U90,Satokasvi!$H$8,Satokasvi!$I$8)*IF(COUNTIF($H$12:AA$12,"x")&gt;0,(1+$C$6),1)*IF(COUNTIF($H$13:AA$13,"x")&gt;0,(1+$C$30),1)*IF(AA$8="x",(1+Toimenpiteet!$C$7),1)*IF(AA$9="x",(1+Toimenpiteet!$C$34),1)*(1+AA$30)*_xlfn.BINOM.INV(1,(1-(Satokasvi!$H$15*(1+AA$44))),U90))</f>
        <v>3113.4065572861841</v>
      </c>
      <c r="BX90" s="35">
        <f ca="1">IF(AB$11="x",0,_xlfn.NORM.INV(V90,Satokasvi!$H$8,Satokasvi!$I$8)*IF(COUNTIF($H$12:AB$12,"x")&gt;0,(1+$C$6),1)*IF(COUNTIF($H$13:AB$13,"x")&gt;0,(1+$C$30),1)*IF(AB$8="x",(1+Toimenpiteet!$C$7),1)*IF(AB$9="x",(1+Toimenpiteet!$C$34),1)*(1+AB$30)*_xlfn.BINOM.INV(1,(1-(Satokasvi!$H$15*(1+AB$44))),V90))</f>
        <v>2915.6614449779427</v>
      </c>
      <c r="BY90" s="35">
        <f ca="1">IF(AC$11="x",0,_xlfn.NORM.INV(W90,Satokasvi!$H$8,Satokasvi!$I$8)*IF(COUNTIF($H$12:AC$12,"x")&gt;0,(1+$C$6),1)*IF(COUNTIF($H$13:AC$13,"x")&gt;0,(1+$C$30),1)*IF(AC$8="x",(1+Toimenpiteet!$C$7),1)*IF(AC$9="x",(1+Toimenpiteet!$C$34),1)*(1+AC$30)*_xlfn.BINOM.INV(1,(1-(Satokasvi!$H$15*(1+AC$44))),W90))</f>
        <v>2992.2828204785833</v>
      </c>
      <c r="BZ90" s="35">
        <f ca="1">IF(AD$11="x",0,_xlfn.NORM.INV(X90,Satokasvi!$H$8,Satokasvi!$I$8)*IF(COUNTIF($H$12:AD$12,"x")&gt;0,(1+$C$6),1)*IF(COUNTIF($H$13:AD$13,"x")&gt;0,(1+$C$30),1)*IF(AD$8="x",(1+Toimenpiteet!$C$7),1)*IF(AD$9="x",(1+Toimenpiteet!$C$34),1)*(1+AD$30)*_xlfn.BINOM.INV(1,(1-(Satokasvi!$H$15*(1+AD$44))),X90))</f>
        <v>3174.447260938985</v>
      </c>
      <c r="CA90" s="35">
        <f ca="1">IF(AE$11="x",0,_xlfn.NORM.INV(Y90,Satokasvi!$H$8,Satokasvi!$I$8)*IF(COUNTIF($H$12:AE$12,"x")&gt;0,(1+$C$6),1)*IF(COUNTIF($H$13:AE$13,"x")&gt;0,(1+$C$30),1)*IF(AE$8="x",(1+Toimenpiteet!$C$7),1)*IF(AE$9="x",(1+Toimenpiteet!$C$34),1)*(1+AE$30)*_xlfn.BINOM.INV(1,(1-(Satokasvi!$H$15*(1+AE$44))),Y90))</f>
        <v>2719.1527535114346</v>
      </c>
      <c r="CB90" s="35">
        <f ca="1">IF(AF$11="x",0,_xlfn.NORM.INV(Z90,Satokasvi!$H$8,Satokasvi!$I$8)*IF(COUNTIF($H$12:AF$12,"x")&gt;0,(1+$C$6),1)*IF(COUNTIF($H$13:AF$13,"x")&gt;0,(1+$C$30),1)*IF(AF$8="x",(1+Toimenpiteet!$C$7),1)*IF(AF$9="x",(1+Toimenpiteet!$C$34),1)*(1+AF$30)*_xlfn.BINOM.INV(1,(1-(Satokasvi!$H$15*(1+AF$44))),Z90))</f>
        <v>3008.8626397694093</v>
      </c>
      <c r="CD90" s="37">
        <f ca="1">_xlfn.NORM.INV(RAND(),Satokasvi!$H$13,Satokasvi!$I$13)</f>
        <v>210.35749779625829</v>
      </c>
      <c r="CE90" s="37">
        <f ca="1">_xlfn.NORM.INV(RAND(),Satokasvi!$H$13,Satokasvi!$I$13)</f>
        <v>257.08559975276626</v>
      </c>
      <c r="CF90" s="37">
        <f ca="1">_xlfn.NORM.INV(RAND(),Satokasvi!$H$13,Satokasvi!$I$13)</f>
        <v>261.56603650116972</v>
      </c>
      <c r="CG90" s="37">
        <f ca="1">_xlfn.NORM.INV(RAND(),Satokasvi!$H$13,Satokasvi!$I$13)</f>
        <v>148.09444787056464</v>
      </c>
      <c r="CH90" s="37">
        <f ca="1">_xlfn.NORM.INV(RAND(),Satokasvi!$H$13,Satokasvi!$I$13)</f>
        <v>136.17747335447865</v>
      </c>
      <c r="CI90" s="37">
        <f ca="1">_xlfn.NORM.INV(RAND(),Satokasvi!$H$13,Satokasvi!$I$13)</f>
        <v>156.52442972680345</v>
      </c>
      <c r="CJ90" s="37">
        <f ca="1">_xlfn.NORM.INV(RAND(),Satokasvi!$H$13,Satokasvi!$I$13)</f>
        <v>159.71088223544788</v>
      </c>
      <c r="CK90" s="37">
        <f ca="1">_xlfn.NORM.INV(RAND(),Satokasvi!$H$13,Satokasvi!$I$13)</f>
        <v>124.03337723278987</v>
      </c>
      <c r="CL90" s="37">
        <f ca="1">_xlfn.NORM.INV(RAND(),Satokasvi!$H$13,Satokasvi!$I$13)</f>
        <v>221.08002847484983</v>
      </c>
      <c r="CM90" s="37">
        <f ca="1">_xlfn.NORM.INV(RAND(),Satokasvi!$H$13,Satokasvi!$I$13)</f>
        <v>207.34818771082035</v>
      </c>
      <c r="CN90" s="37">
        <f ca="1">_xlfn.NORM.INV(RAND(),Satokasvi!$H$13,Satokasvi!$I$13)</f>
        <v>166.29496306333587</v>
      </c>
      <c r="CO90" s="37">
        <f ca="1">_xlfn.NORM.INV(RAND(),Satokasvi!$H$13,Satokasvi!$I$13)</f>
        <v>249.3684392384508</v>
      </c>
      <c r="CP90" s="37">
        <f ca="1">_xlfn.NORM.INV(RAND(),Satokasvi!$H$13,Satokasvi!$I$13)</f>
        <v>262.05980586973237</v>
      </c>
      <c r="CQ90" s="37">
        <f ca="1">_xlfn.NORM.INV(RAND(),Satokasvi!$H$13,Satokasvi!$I$13)</f>
        <v>221.64533350763645</v>
      </c>
      <c r="CR90" s="37">
        <f ca="1">_xlfn.NORM.INV(RAND(),Satokasvi!$H$13,Satokasvi!$I$13)</f>
        <v>218.90229254792379</v>
      </c>
      <c r="CS90" s="37">
        <f ca="1">_xlfn.NORM.INV(RAND(),Satokasvi!$H$13,Satokasvi!$I$13)</f>
        <v>196.86455453380174</v>
      </c>
      <c r="CT90" s="37">
        <f ca="1">_xlfn.NORM.INV(RAND(),Satokasvi!$H$13,Satokasvi!$I$13)</f>
        <v>120.81990691189456</v>
      </c>
      <c r="CU90" s="37">
        <f ca="1">_xlfn.NORM.INV(RAND(),Satokasvi!$H$13,Satokasvi!$I$13)</f>
        <v>189.97378866823007</v>
      </c>
      <c r="CV90" s="37">
        <f ca="1">_xlfn.NORM.INV(RAND(),Satokasvi!$H$13,Satokasvi!$I$13)</f>
        <v>157.10678138142288</v>
      </c>
      <c r="CW90" s="37">
        <f ca="1">_xlfn.NORM.INV(RAND(),Satokasvi!$H$13,Satokasvi!$I$13)</f>
        <v>268.31809802590323</v>
      </c>
      <c r="CX90" s="37">
        <f ca="1">_xlfn.NORM.INV(RAND(),Satokasvi!$H$13,Satokasvi!$I$13)</f>
        <v>307.18402861276434</v>
      </c>
      <c r="CY90" s="37">
        <f ca="1">_xlfn.NORM.INV(RAND(),Satokasvi!$H$13,Satokasvi!$I$13)</f>
        <v>216.7409993288023</v>
      </c>
      <c r="CZ90" s="37">
        <f ca="1">_xlfn.NORM.INV(RAND(),Satokasvi!$H$13,Satokasvi!$I$13)</f>
        <v>304.59335416343697</v>
      </c>
      <c r="DA90" s="37">
        <f ca="1">_xlfn.NORM.INV(RAND(),Satokasvi!$H$13,Satokasvi!$I$13)</f>
        <v>195.5930319348947</v>
      </c>
      <c r="DB90" s="37">
        <f ca="1">_xlfn.NORM.INV(RAND(),Satokasvi!$H$13,Satokasvi!$I$13)</f>
        <v>273.92927647577278</v>
      </c>
      <c r="DD90" s="37">
        <f ca="1">IF(H$11="x",Toimenpiteet!$E$115,AC90*CD90/1000+(Satokasvi!$E$28-Satokasvi!$E$7)+IF(H$8="x",Toimenpiteet!$E$29,0)+IF(H$9="x",Toimenpiteet!$E$60,0)+IF(H$10="x",Toimenpiteet!$E$88,0))/(1+$H$15)^DD$59</f>
        <v>224.82962253948938</v>
      </c>
      <c r="DE90" s="37">
        <f ca="1">IF(I$11="x",Toimenpiteet!$E$115,AD90*CE90/1000+(Satokasvi!$E$28-Satokasvi!$E$7)+IF(I$8="x",Toimenpiteet!$E$29,0)+IF(I$9="x",Toimenpiteet!$E$60,0)+IF(I$10="x",Toimenpiteet!$E$88,0))/(1+$H$15)^DE$59</f>
        <v>322.45263916780539</v>
      </c>
      <c r="DF90" s="37">
        <f ca="1">IF(J$11="x",Toimenpiteet!$E$115,AE90*CF90/1000+(Satokasvi!$E$28-Satokasvi!$E$7)+IF(J$8="x",Toimenpiteet!$E$29,0)+IF(J$9="x",Toimenpiteet!$E$60,0)+IF(J$10="x",Toimenpiteet!$E$88,0))/(1+$H$15)^DF$59</f>
        <v>-242.51253972858729</v>
      </c>
      <c r="DG90" s="37">
        <f ca="1">IF(K$11="x",Toimenpiteet!$E$115,AF90*CG90/1000+(Satokasvi!$E$28-Satokasvi!$E$7)+IF(K$8="x",Toimenpiteet!$E$29,0)+IF(K$9="x",Toimenpiteet!$E$60,0)+IF(K$10="x",Toimenpiteet!$E$88,0))/(1+$H$15)^DG$59</f>
        <v>80.813876060831021</v>
      </c>
      <c r="DH90" s="37">
        <f ca="1">IF(L$11="x",Toimenpiteet!$E$115,AG90*CH90/1000+(Satokasvi!$E$28-Satokasvi!$E$7)+IF(L$8="x",Toimenpiteet!$E$29,0)+IF(L$9="x",Toimenpiteet!$E$60,0)+IF(L$10="x",Toimenpiteet!$E$88,0))/(1+$H$15)^DH$59</f>
        <v>65.851317236120792</v>
      </c>
      <c r="DI90" s="37">
        <f ca="1">IF(M$11="x",Toimenpiteet!$E$115,AH90*CI90/1000+(Satokasvi!$E$28-Satokasvi!$E$7)+IF(M$8="x",Toimenpiteet!$E$29,0)+IF(M$9="x",Toimenpiteet!$E$60,0)+IF(M$10="x",Toimenpiteet!$E$88,0))/(1+$H$15)^DI$59</f>
        <v>123.91944704449857</v>
      </c>
      <c r="DJ90" s="37">
        <f ca="1">IF(N$11="x",Toimenpiteet!$E$115,AI90*CJ90/1000+(Satokasvi!$E$28-Satokasvi!$E$7)+IF(N$8="x",Toimenpiteet!$E$29,0)+IF(N$9="x",Toimenpiteet!$E$60,0)+IF(N$10="x",Toimenpiteet!$E$88,0))/(1+$H$15)^DJ$59</f>
        <v>92.865288694146628</v>
      </c>
      <c r="DK90" s="37">
        <f ca="1">IF(O$11="x",Toimenpiteet!$E$115,AJ90*CK90/1000+(Satokasvi!$E$28-Satokasvi!$E$7)+IF(O$8="x",Toimenpiteet!$E$29,0)+IF(O$9="x",Toimenpiteet!$E$60,0)+IF(O$10="x",Toimenpiteet!$E$88,0))/(1+$H$15)^DK$59</f>
        <v>22.817455791914298</v>
      </c>
      <c r="DL90" s="37">
        <f ca="1">IF(P$11="x",Toimenpiteet!$E$115,AK90*CL90/1000+(Satokasvi!$E$28-Satokasvi!$E$7)+IF(P$8="x",Toimenpiteet!$E$29,0)+IF(P$9="x",Toimenpiteet!$E$60,0)+IF(P$10="x",Toimenpiteet!$E$88,0))/(1+$H$15)^DL$59</f>
        <v>239.22462028618739</v>
      </c>
      <c r="DM90" s="37">
        <f ca="1">IF(Q$11="x",Toimenpiteet!$E$115,AL90*CM90/1000+(Satokasvi!$E$28-Satokasvi!$E$7)+IF(Q$8="x",Toimenpiteet!$E$29,0)+IF(Q$9="x",Toimenpiteet!$E$60,0)+IF(Q$10="x",Toimenpiteet!$E$88,0))/(1+$H$15)^DM$59</f>
        <v>222.09400652294832</v>
      </c>
      <c r="DN90" s="37">
        <f ca="1">IF(R$11="x",Toimenpiteet!$E$115,AM90*CN90/1000+(Satokasvi!$E$28-Satokasvi!$E$7)+IF(R$8="x",Toimenpiteet!$E$29,0)+IF(R$9="x",Toimenpiteet!$E$60,0)+IF(R$10="x",Toimenpiteet!$E$88,0))/(1+$H$15)^DN$59</f>
        <v>104.94238335298981</v>
      </c>
      <c r="DO90" s="37">
        <f ca="1">IF(S$11="x",Toimenpiteet!$E$115,AN90*CO90/1000+(Satokasvi!$E$28-Satokasvi!$E$7)+IF(S$8="x",Toimenpiteet!$E$29,0)+IF(S$9="x",Toimenpiteet!$E$60,0)+IF(S$10="x",Toimenpiteet!$E$88,0))/(1+$H$15)^DO$59</f>
        <v>-185.86566825113789</v>
      </c>
      <c r="DP90" s="37">
        <f ca="1">IF(T$11="x",Toimenpiteet!$E$115,AO90*CP90/1000+(Satokasvi!$E$28-Satokasvi!$E$7)+IF(T$8="x",Toimenpiteet!$E$29,0)+IF(T$9="x",Toimenpiteet!$E$60,0)+IF(T$10="x",Toimenpiteet!$E$88,0))/(1+$H$15)^DP$59</f>
        <v>298.22216109485862</v>
      </c>
      <c r="DQ90" s="37">
        <f ca="1">IF(U$11="x",Toimenpiteet!$E$115,AP90*CQ90/1000+(Satokasvi!$E$28-Satokasvi!$E$7)+IF(U$8="x",Toimenpiteet!$E$29,0)+IF(U$9="x",Toimenpiteet!$E$60,0)+IF(U$10="x",Toimenpiteet!$E$88,0))/(1+$H$15)^DQ$59</f>
        <v>-175.19621854193412</v>
      </c>
      <c r="DR90" s="37">
        <f ca="1">IF(V$11="x",Toimenpiteet!$E$115,AQ90*CR90/1000+(Satokasvi!$E$28-Satokasvi!$E$7)+IF(V$8="x",Toimenpiteet!$E$29,0)+IF(V$9="x",Toimenpiteet!$E$60,0)+IF(V$10="x",Toimenpiteet!$E$88,0))/(1+$H$15)^DR$59</f>
        <v>238.63462475486901</v>
      </c>
      <c r="DS90" s="37">
        <f ca="1">IF(W$11="x",Toimenpiteet!$E$115,AR90*CS90/1000+(Satokasvi!$E$28-Satokasvi!$E$7)+IF(W$8="x",Toimenpiteet!$E$29,0)+IF(W$9="x",Toimenpiteet!$E$60,0)+IF(W$10="x",Toimenpiteet!$E$88,0))/(1+$H$15)^DS$59</f>
        <v>136.84097208905919</v>
      </c>
      <c r="DT90" s="37">
        <f ca="1">IF(X$11="x",Toimenpiteet!$E$115,AS90*CT90/1000+(Satokasvi!$E$28-Satokasvi!$E$7)+IF(X$8="x",Toimenpiteet!$E$29,0)+IF(X$9="x",Toimenpiteet!$E$60,0)+IF(X$10="x",Toimenpiteet!$E$88,0))/(1+$H$15)^DT$59</f>
        <v>12.550685675937533</v>
      </c>
      <c r="DU90" s="37">
        <f ca="1">IF(Y$11="x",Toimenpiteet!$E$115,AT90*CU90/1000+(Satokasvi!$E$28-Satokasvi!$E$7)+IF(Y$8="x",Toimenpiteet!$E$29,0)+IF(Y$9="x",Toimenpiteet!$E$60,0)+IF(Y$10="x",Toimenpiteet!$E$88,0))/(1+$H$15)^DU$59</f>
        <v>-155.65957101831492</v>
      </c>
      <c r="DV90" s="37">
        <f ca="1">IF(Z$11="x",Toimenpiteet!$E$115,AU90*CV90/1000+(Satokasvi!$E$28-Satokasvi!$E$7)+IF(Z$8="x",Toimenpiteet!$E$29,0)+IF(Z$9="x",Toimenpiteet!$E$60,0)+IF(Z$10="x",Toimenpiteet!$E$88,0))/(1+$H$15)^DV$59</f>
        <v>-151.12579710516013</v>
      </c>
      <c r="DW90" s="37">
        <f ca="1">IF(AA$11="x",Toimenpiteet!$E$115,AV90*CW90/1000+(Satokasvi!$E$28-Satokasvi!$E$7)+IF(AA$8="x",Toimenpiteet!$E$29,0)+IF(AA$9="x",Toimenpiteet!$E$60,0)+IF(AA$10="x",Toimenpiteet!$E$88,0))/(1+$H$15)^DW$59</f>
        <v>238.71883594474227</v>
      </c>
      <c r="DX90" s="37">
        <f ca="1">IF(AB$11="x",Toimenpiteet!$E$115,AW90*CX90/1000+(Satokasvi!$E$28-Satokasvi!$E$7)+IF(AB$8="x",Toimenpiteet!$E$29,0)+IF(AB$9="x",Toimenpiteet!$E$60,0)+IF(AB$10="x",Toimenpiteet!$E$88,0))/(1+$H$15)^DX$59</f>
        <v>258.76037659294758</v>
      </c>
      <c r="DY90" s="37">
        <f ca="1">IF(AC$11="x",Toimenpiteet!$E$115,AX90*CY90/1000+(Satokasvi!$E$28-Satokasvi!$E$7)+IF(AC$8="x",Toimenpiteet!$E$29,0)+IF(AC$9="x",Toimenpiteet!$E$60,0)+IF(AC$10="x",Toimenpiteet!$E$88,0))/(1+$H$15)^DY$59</f>
        <v>143.75979886069234</v>
      </c>
      <c r="DZ90" s="37">
        <f ca="1">IF(AD$11="x",Toimenpiteet!$E$115,AY90*CZ90/1000+(Satokasvi!$E$28-Satokasvi!$E$7)+IF(AD$8="x",Toimenpiteet!$E$29,0)+IF(AD$9="x",Toimenpiteet!$E$60,0)+IF(AD$10="x",Toimenpiteet!$E$88,0))/(1+$H$15)^DZ$59</f>
        <v>274.00012412508545</v>
      </c>
      <c r="EA90" s="37">
        <f ca="1">IF(AE$11="x",Toimenpiteet!$E$115,AZ90*DA90/1000+(Satokasvi!$E$28-Satokasvi!$E$7)+IF(AE$8="x",Toimenpiteet!$E$29,0)+IF(AE$9="x",Toimenpiteet!$E$60,0)+IF(AE$10="x",Toimenpiteet!$E$88,0))/(1+$H$15)^EA$59</f>
        <v>-130.36244012997</v>
      </c>
      <c r="EB90" s="37">
        <f ca="1">IF(AF$11="x",Toimenpiteet!$E$115,BA90*DB90/1000+(Satokasvi!$E$28-Satokasvi!$E$7)+IF(AF$8="x",Toimenpiteet!$E$29,0)+IF(AF$9="x",Toimenpiteet!$E$60,0)+IF(AF$10="x",Toimenpiteet!$E$88,0))/(1+$H$15)^EB$59</f>
        <v>201.47614461140557</v>
      </c>
      <c r="ED90" s="37">
        <f ca="1">IF(H$11="x",Toimenpiteet!$E$115,BD90*CD90/1000+(Satokasvi!$E$28-Satokasvi!$E$7)+IF(H$8="x",Toimenpiteet!$E$29,0)+IF(H$9="x",Toimenpiteet!$E$60,0)+IF(H$10="x",Toimenpiteet!$E$88,0))/(1+$H$15)^ED$59</f>
        <v>321.25185772699894</v>
      </c>
      <c r="EE90" s="37">
        <f ca="1">IF(I$11="x",Toimenpiteet!$E$115,BE90*CE90/1000+(Satokasvi!$E$28-Satokasvi!$E$7)+IF(I$8="x",Toimenpiteet!$E$29,0)+IF(I$9="x",Toimenpiteet!$E$60,0)+IF(I$10="x",Toimenpiteet!$E$88,0))/(1+$H$15)^EE$59</f>
        <v>436.90075018545537</v>
      </c>
      <c r="EF90" s="37">
        <f ca="1">IF(J$11="x",Toimenpiteet!$E$115,BF90*CF90/1000+(Satokasvi!$E$28-Satokasvi!$E$7)+IF(J$8="x",Toimenpiteet!$E$29,0)+IF(J$9="x",Toimenpiteet!$E$60,0)+IF(J$10="x",Toimenpiteet!$E$88,0))/(1+$H$15)^EF$59</f>
        <v>-242.51253972858729</v>
      </c>
      <c r="EG90" s="37">
        <f ca="1">IF(K$11="x",Toimenpiteet!$E$115,BG90*CG90/1000+(Satokasvi!$E$28-Satokasvi!$E$7)+IF(K$8="x",Toimenpiteet!$E$29,0)+IF(K$9="x",Toimenpiteet!$E$60,0)+IF(K$10="x",Toimenpiteet!$E$88,0))/(1+$H$15)^EG$59</f>
        <v>144.06646481252875</v>
      </c>
      <c r="EH90" s="37">
        <f ca="1">IF(L$11="x",Toimenpiteet!$E$115,BH90*CH90/1000+(Satokasvi!$E$28-Satokasvi!$E$7)+IF(L$8="x",Toimenpiteet!$E$29,0)+IF(L$9="x",Toimenpiteet!$E$60,0)+IF(L$10="x",Toimenpiteet!$E$88,0))/(1+$H$15)^EH$59</f>
        <v>124.73984625570567</v>
      </c>
      <c r="EI90" s="37">
        <f ca="1">IF(M$11="x",Toimenpiteet!$E$115,BI90*CI90/1000+(Satokasvi!$E$28-Satokasvi!$E$7)+IF(M$8="x",Toimenpiteet!$E$29,0)+IF(M$9="x",Toimenpiteet!$E$60,0)+IF(M$10="x",Toimenpiteet!$E$88,0))/(1+$H$15)^EI$59</f>
        <v>193.09000205763192</v>
      </c>
      <c r="EJ90" s="37">
        <f ca="1">IF(N$11="x",Toimenpiteet!$E$115,BJ90*CJ90/1000+(Satokasvi!$E$28-Satokasvi!$E$7)+IF(N$8="x",Toimenpiteet!$E$29,0)+IF(N$9="x",Toimenpiteet!$E$60,0)+IF(N$10="x",Toimenpiteet!$E$88,0))/(1+$H$15)^EJ$59</f>
        <v>154.53219653417366</v>
      </c>
      <c r="EK90" s="37">
        <f ca="1">IF(O$11="x",Toimenpiteet!$E$115,BK90*CK90/1000+(Satokasvi!$E$28-Satokasvi!$E$7)+IF(O$8="x",Toimenpiteet!$E$29,0)+IF(O$9="x",Toimenpiteet!$E$60,0)+IF(O$10="x",Toimenpiteet!$E$88,0))/(1+$H$15)^EK$59</f>
        <v>69.219636368935767</v>
      </c>
      <c r="EL90" s="37">
        <f ca="1">IF(P$11="x",Toimenpiteet!$E$115,BL90*CL90/1000+(Satokasvi!$E$28-Satokasvi!$E$7)+IF(P$8="x",Toimenpiteet!$E$29,0)+IF(P$9="x",Toimenpiteet!$E$60,0)+IF(P$10="x",Toimenpiteet!$E$88,0))/(1+$H$15)^EL$59</f>
        <v>327.68963115763705</v>
      </c>
      <c r="EM90" s="37">
        <f ca="1">IF(Q$11="x",Toimenpiteet!$E$115,BM90*CM90/1000+(Satokasvi!$E$28-Satokasvi!$E$7)+IF(Q$8="x",Toimenpiteet!$E$29,0)+IF(Q$9="x",Toimenpiteet!$E$60,0)+IF(Q$10="x",Toimenpiteet!$E$88,0))/(1+$H$15)^EM$59</f>
        <v>305.94978531706437</v>
      </c>
      <c r="EN90" s="37">
        <f ca="1">IF(R$11="x",Toimenpiteet!$E$115,BN90*CN90/1000+(Satokasvi!$E$28-Satokasvi!$E$7)+IF(R$8="x",Toimenpiteet!$E$29,0)+IF(R$9="x",Toimenpiteet!$E$60,0)+IF(R$10="x",Toimenpiteet!$E$88,0))/(1+$H$15)^EN$59</f>
        <v>164.21918768332222</v>
      </c>
      <c r="EO90" s="37">
        <f ca="1">IF(S$11="x",Toimenpiteet!$E$115,BO90*CO90/1000+(Satokasvi!$E$28-Satokasvi!$E$7)+IF(S$8="x",Toimenpiteet!$E$29,0)+IF(S$9="x",Toimenpiteet!$E$60,0)+IF(S$10="x",Toimenpiteet!$E$88,0))/(1+$H$15)^EO$59</f>
        <v>-185.86566825113789</v>
      </c>
      <c r="EP90" s="37">
        <f ca="1">IF(T$11="x",Toimenpiteet!$E$115,BP90*CP90/1000+(Satokasvi!$E$28-Satokasvi!$E$7)+IF(T$8="x",Toimenpiteet!$E$29,0)+IF(T$9="x",Toimenpiteet!$E$60,0)+IF(T$10="x",Toimenpiteet!$E$88,0))/(1+$H$15)^EP$59</f>
        <v>393.95701433346886</v>
      </c>
      <c r="EQ90" s="37">
        <f ca="1">IF(U$11="x",Toimenpiteet!$E$115,BQ90*CQ90/1000+(Satokasvi!$E$28-Satokasvi!$E$7)+IF(U$8="x",Toimenpiteet!$E$29,0)+IF(U$9="x",Toimenpiteet!$E$60,0)+IF(U$10="x",Toimenpiteet!$E$88,0))/(1+$H$15)^EQ$59</f>
        <v>-175.19621854193412</v>
      </c>
      <c r="ER90" s="37">
        <f ca="1">IF(V$11="x",Toimenpiteet!$E$115,BR90*CR90/1000+(Satokasvi!$E$28-Satokasvi!$E$7)+IF(V$8="x",Toimenpiteet!$E$29,0)+IF(V$9="x",Toimenpiteet!$E$60,0)+IF(V$10="x",Toimenpiteet!$E$88,0))/(1+$H$15)^ER$59</f>
        <v>320.38023291786874</v>
      </c>
      <c r="ES90" s="37">
        <f ca="1">IF(W$11="x",Toimenpiteet!$E$115,BS90*CS90/1000+(Satokasvi!$E$28-Satokasvi!$E$7)+IF(W$8="x",Toimenpiteet!$E$29,0)+IF(W$9="x",Toimenpiteet!$E$60,0)+IF(W$10="x",Toimenpiteet!$E$88,0))/(1+$H$15)^ES$59</f>
        <v>197.2370142855371</v>
      </c>
      <c r="ET90" s="37">
        <f ca="1">IF(X$11="x",Toimenpiteet!$E$115,BT90*CT90/1000+(Satokasvi!$E$28-Satokasvi!$E$7)+IF(X$8="x",Toimenpiteet!$E$29,0)+IF(X$9="x",Toimenpiteet!$E$60,0)+IF(X$10="x",Toimenpiteet!$E$88,0))/(1+$H$15)^ET$59</f>
        <v>47.126694440897907</v>
      </c>
      <c r="EU90" s="37">
        <f ca="1">IF(Y$11="x",Toimenpiteet!$E$115,BU90*CU90/1000+(Satokasvi!$E$28-Satokasvi!$E$7)+IF(Y$8="x",Toimenpiteet!$E$29,0)+IF(Y$9="x",Toimenpiteet!$E$60,0)+IF(Y$10="x",Toimenpiteet!$E$88,0))/(1+$H$15)^EU$59</f>
        <v>143.65438283387198</v>
      </c>
      <c r="EV90" s="37">
        <f ca="1">IF(Z$11="x",Toimenpiteet!$E$115,BV90*CV90/1000+(Satokasvi!$E$28-Satokasvi!$E$7)+IF(Z$8="x",Toimenpiteet!$E$29,0)+IF(Z$9="x",Toimenpiteet!$E$60,0)+IF(Z$10="x",Toimenpiteet!$E$88,0))/(1+$H$15)^EV$59</f>
        <v>88.382521327041133</v>
      </c>
      <c r="EW90" s="37">
        <f ca="1">IF(AA$11="x",Toimenpiteet!$E$115,BW90*CW90/1000+(Satokasvi!$E$28-Satokasvi!$E$7)+IF(AA$8="x",Toimenpiteet!$E$29,0)+IF(AA$9="x",Toimenpiteet!$E$60,0)+IF(AA$10="x",Toimenpiteet!$E$88,0))/(1+$H$15)^EW$59</f>
        <v>315.80741810556646</v>
      </c>
      <c r="EX90" s="37">
        <f ca="1">IF(AB$11="x",Toimenpiteet!$E$115,BX90*CX90/1000+(Satokasvi!$E$28-Satokasvi!$E$7)+IF(AB$8="x",Toimenpiteet!$E$29,0)+IF(AB$9="x",Toimenpiteet!$E$60,0)+IF(AB$10="x",Toimenpiteet!$E$88,0))/(1+$H$15)^EX$59</f>
        <v>339.00256353471741</v>
      </c>
      <c r="EY90" s="37">
        <f ca="1">IF(AC$11="x",Toimenpiteet!$E$115,BY90*CY90/1000+(Satokasvi!$E$28-Satokasvi!$E$7)+IF(AC$8="x",Toimenpiteet!$E$29,0)+IF(AC$9="x",Toimenpiteet!$E$60,0)+IF(AC$10="x",Toimenpiteet!$E$88,0))/(1+$H$15)^EY$59</f>
        <v>200.17206117960788</v>
      </c>
      <c r="EZ90" s="37">
        <f ca="1">IF(AD$11="x",Toimenpiteet!$E$115,BZ90*CZ90/1000+(Satokasvi!$E$28-Satokasvi!$E$7)+IF(AD$8="x",Toimenpiteet!$E$29,0)+IF(AD$9="x",Toimenpiteet!$E$60,0)+IF(AD$10="x",Toimenpiteet!$E$88,0))/(1+$H$15)^EZ$59</f>
        <v>355.65481161687643</v>
      </c>
      <c r="FA90" s="37">
        <f ca="1">IF(AE$11="x",Toimenpiteet!$E$115,CA90*DA90/1000+(Satokasvi!$E$28-Satokasvi!$E$7)+IF(AE$8="x",Toimenpiteet!$E$29,0)+IF(AE$9="x",Toimenpiteet!$E$60,0)+IF(AE$10="x",Toimenpiteet!$E$88,0))/(1+$H$15)^FA$59</f>
        <v>131.27120474491448</v>
      </c>
      <c r="FB90" s="37">
        <f ca="1">IF(AF$11="x",Toimenpiteet!$E$115,CB90*DB90/1000+(Satokasvi!$E$28-Satokasvi!$E$7)+IF(AF$8="x",Toimenpiteet!$E$29,0)+IF(AF$9="x",Toimenpiteet!$E$60,0)+IF(AF$10="x",Toimenpiteet!$E$88,0))/(1+$H$15)^FB$59</f>
        <v>267.08446870455464</v>
      </c>
      <c r="FD90" s="37">
        <f t="shared" ca="1" si="15"/>
        <v>224.82962253948938</v>
      </c>
      <c r="FE90" s="37">
        <f t="shared" ca="1" si="18"/>
        <v>547.28226170729477</v>
      </c>
      <c r="FF90" s="37">
        <f t="shared" ca="1" si="18"/>
        <v>304.76972197870748</v>
      </c>
      <c r="FG90" s="37">
        <f t="shared" ca="1" si="18"/>
        <v>385.58359803953851</v>
      </c>
      <c r="FH90" s="37">
        <f t="shared" ca="1" si="18"/>
        <v>451.43491527565931</v>
      </c>
      <c r="FI90" s="37">
        <f t="shared" ca="1" si="18"/>
        <v>575.35436232015786</v>
      </c>
      <c r="FJ90" s="37">
        <f t="shared" ca="1" si="18"/>
        <v>668.21965101430453</v>
      </c>
      <c r="FK90" s="37">
        <f t="shared" ca="1" si="18"/>
        <v>691.03710680621884</v>
      </c>
      <c r="FL90" s="37">
        <f t="shared" ca="1" si="18"/>
        <v>930.2617270924062</v>
      </c>
      <c r="FM90" s="37">
        <f t="shared" ca="1" si="18"/>
        <v>1152.3557336153544</v>
      </c>
      <c r="FN90" s="37">
        <f t="shared" ca="1" si="18"/>
        <v>1257.2981169683442</v>
      </c>
      <c r="FO90" s="37">
        <f t="shared" ca="1" si="18"/>
        <v>1071.4324487172062</v>
      </c>
      <c r="FP90" s="37">
        <f t="shared" ca="1" si="18"/>
        <v>1369.6546098120648</v>
      </c>
      <c r="FQ90" s="37">
        <f t="shared" ca="1" si="18"/>
        <v>1194.4583912701307</v>
      </c>
      <c r="FR90" s="37">
        <f t="shared" ca="1" si="18"/>
        <v>1433.0930160249998</v>
      </c>
      <c r="FS90" s="37">
        <f t="shared" ca="1" si="18"/>
        <v>1569.933988114059</v>
      </c>
      <c r="FT90" s="37">
        <f t="shared" ca="1" si="18"/>
        <v>1582.4846737899966</v>
      </c>
      <c r="FU90" s="37">
        <f t="shared" ca="1" si="24"/>
        <v>1426.8251027716817</v>
      </c>
      <c r="FV90" s="37">
        <f t="shared" ca="1" si="24"/>
        <v>1275.6993056665215</v>
      </c>
      <c r="FW90" s="37">
        <f t="shared" ca="1" si="23"/>
        <v>1514.4181416112638</v>
      </c>
      <c r="FX90" s="37">
        <f t="shared" ca="1" si="20"/>
        <v>1773.1785182042113</v>
      </c>
      <c r="FY90" s="37">
        <f t="shared" ca="1" si="20"/>
        <v>1916.9383170649037</v>
      </c>
      <c r="FZ90" s="37">
        <f t="shared" ca="1" si="20"/>
        <v>2190.9384411899891</v>
      </c>
      <c r="GA90" s="37">
        <f t="shared" ca="1" si="20"/>
        <v>2060.5760010600193</v>
      </c>
      <c r="GB90" s="37">
        <f t="shared" ca="1" si="20"/>
        <v>2262.052145671425</v>
      </c>
      <c r="GC90" s="37"/>
      <c r="GD90" s="37">
        <f t="shared" ca="1" si="16"/>
        <v>321.25185772699894</v>
      </c>
      <c r="GE90" s="37">
        <f t="shared" ca="1" si="17"/>
        <v>758.1526079124543</v>
      </c>
      <c r="GF90" s="37">
        <f t="shared" ca="1" si="17"/>
        <v>515.64006818386702</v>
      </c>
      <c r="GG90" s="37">
        <f t="shared" ca="1" si="17"/>
        <v>659.70653299639571</v>
      </c>
      <c r="GH90" s="37">
        <f t="shared" ca="1" si="17"/>
        <v>784.44637925210134</v>
      </c>
      <c r="GI90" s="37">
        <f t="shared" ca="1" si="17"/>
        <v>977.53638130973331</v>
      </c>
      <c r="GJ90" s="37">
        <f t="shared" ca="1" si="17"/>
        <v>1132.068577843907</v>
      </c>
      <c r="GK90" s="37">
        <f t="shared" ca="1" si="17"/>
        <v>1201.2882142128428</v>
      </c>
      <c r="GL90" s="37">
        <f t="shared" ca="1" si="17"/>
        <v>1528.9778453704798</v>
      </c>
      <c r="GM90" s="37">
        <f t="shared" ca="1" si="17"/>
        <v>1834.9276306875443</v>
      </c>
      <c r="GN90" s="37">
        <f t="shared" ca="1" si="17"/>
        <v>1999.1468183708664</v>
      </c>
      <c r="GO90" s="37">
        <f t="shared" ca="1" si="17"/>
        <v>1813.2811501197284</v>
      </c>
      <c r="GP90" s="37">
        <f t="shared" ca="1" si="17"/>
        <v>2207.2381644531974</v>
      </c>
      <c r="GQ90" s="37">
        <f t="shared" ca="1" si="17"/>
        <v>2032.0419459112634</v>
      </c>
      <c r="GR90" s="37">
        <f t="shared" ca="1" si="17"/>
        <v>2352.422178829132</v>
      </c>
      <c r="GS90" s="37">
        <f t="shared" ca="1" si="17"/>
        <v>2549.6591931146691</v>
      </c>
      <c r="GT90" s="37">
        <f t="shared" ca="1" si="17"/>
        <v>2596.7858875555671</v>
      </c>
      <c r="GU90" s="37">
        <f t="shared" ca="1" si="22"/>
        <v>2740.4402703894393</v>
      </c>
      <c r="GV90" s="37">
        <f t="shared" ca="1" si="12"/>
        <v>2828.8227917164804</v>
      </c>
      <c r="GW90" s="37">
        <f t="shared" ca="1" si="12"/>
        <v>3144.6302098220467</v>
      </c>
      <c r="GX90" s="37">
        <f t="shared" ca="1" si="12"/>
        <v>3483.6327733567641</v>
      </c>
      <c r="GY90" s="37">
        <f t="shared" ca="1" si="12"/>
        <v>3683.8048345363718</v>
      </c>
      <c r="GZ90" s="37">
        <f t="shared" ca="1" si="12"/>
        <v>4039.4596461532483</v>
      </c>
      <c r="HA90" s="37">
        <f t="shared" ca="1" si="12"/>
        <v>4170.7308508981623</v>
      </c>
      <c r="HB90" s="37">
        <f t="shared" ca="1" si="12"/>
        <v>4437.815319602717</v>
      </c>
      <c r="HC90" s="37"/>
      <c r="HD90" s="37">
        <f t="shared" si="13"/>
        <v>1500.1</v>
      </c>
      <c r="HE90" s="37">
        <f ca="1">SUM($GD90:GD90)-$HD90-SUM($FD90:FD90)</f>
        <v>-1403.6777648124903</v>
      </c>
      <c r="HF90" s="37">
        <f ca="1">SUM($GD90:GE90)-$HD90-SUM($FD90:FE90)</f>
        <v>-1192.8074186073309</v>
      </c>
      <c r="HG90" s="37">
        <f ca="1">SUM($GD90:GF90)-$HD90-SUM($FD90:FF90)</f>
        <v>-981.93707240217122</v>
      </c>
      <c r="HH90" s="37">
        <f ca="1">SUM($GD90:GG90)-$HD90-SUM($FD90:FG90)</f>
        <v>-707.81413744531392</v>
      </c>
      <c r="HI90" s="37">
        <f ca="1">SUM($GD90:GH90)-$HD90-SUM($FD90:FH90)</f>
        <v>-374.80267346887172</v>
      </c>
      <c r="HJ90" s="37">
        <f ca="1">SUM($GD90:GI90)-$HD90-SUM($FD90:FI90)</f>
        <v>27.379345520703737</v>
      </c>
      <c r="HK90" s="37">
        <f ca="1">SUM($GD90:GJ90)-$HD90-SUM($FD90:FJ90)</f>
        <v>491.22827235030627</v>
      </c>
      <c r="HL90" s="37">
        <f ca="1">SUM($GD90:GK90)-$HD90-SUM($FD90:FK90)</f>
        <v>1001.47937975693</v>
      </c>
      <c r="HM90" s="37">
        <f ca="1">SUM($GD90:GL90)-$HD90-SUM($FD90:FL90)</f>
        <v>1600.1954980350038</v>
      </c>
      <c r="HN90" s="37">
        <f ca="1">SUM($GD90:GM90)-$HD90-SUM($FD90:FM90)</f>
        <v>2282.7673951071929</v>
      </c>
      <c r="HO90" s="37">
        <f ca="1">SUM($GD90:GN90)-$HD90-SUM($FD90:FN90)</f>
        <v>3024.6160965097142</v>
      </c>
      <c r="HP90" s="37">
        <f ca="1">SUM($GD90:GO90)-$HD90-SUM($FD90:FO90)</f>
        <v>3766.4647979122365</v>
      </c>
      <c r="HQ90" s="37">
        <f ca="1">SUM($GD90:GP90)-$HD90-SUM($FD90:FP90)</f>
        <v>4604.0483525533691</v>
      </c>
      <c r="HR90" s="37">
        <f ca="1">SUM($GD90:GQ90)-$HD90-SUM($FD90:FQ90)</f>
        <v>5441.6319071945018</v>
      </c>
      <c r="HS90" s="37">
        <f ca="1">SUM($GD90:GR90)-$HD90-SUM($FD90:FR90)</f>
        <v>6360.961069998637</v>
      </c>
      <c r="HT90" s="37">
        <f ca="1">SUM($GD90:GS90)-$HD90-SUM($FD90:FS90)</f>
        <v>7340.686274999247</v>
      </c>
      <c r="HU90" s="37">
        <f ca="1">SUM($GD90:GT90)-$HD90-SUM($FD90:FT90)</f>
        <v>8354.9874887648184</v>
      </c>
      <c r="HV90" s="37">
        <f ca="1">SUM($GD90:GU90)-$HD90-SUM($FD90:FU90)</f>
        <v>9668.6026563825762</v>
      </c>
      <c r="HW90" s="37">
        <f ca="1">SUM($GD90:GV90)-$HD90-SUM($FD90:FV90)</f>
        <v>11221.726142432537</v>
      </c>
      <c r="HX90" s="37">
        <f ca="1">SUM($GD90:GW90)-$HD90-SUM($FD90:FW90)</f>
        <v>12851.938210643319</v>
      </c>
      <c r="HY90" s="37">
        <f ca="1">SUM($GD90:GX90)-$HD90-SUM($FD90:FX90)</f>
        <v>14562.392465795874</v>
      </c>
      <c r="HZ90" s="37">
        <f ca="1">SUM($GD90:GY90)-$HD90-SUM($FD90:FY90)</f>
        <v>16329.25898326734</v>
      </c>
      <c r="IA90" s="37">
        <f ca="1">SUM($GD90:GZ90)-$HD90-SUM($FD90:FZ90)</f>
        <v>18177.780188230601</v>
      </c>
      <c r="IB90" s="37">
        <f ca="1">SUM($GD90:HA90)-$HD90-SUM($FD90:GA90)</f>
        <v>20287.935038068739</v>
      </c>
      <c r="IC90" s="37">
        <f ca="1">SUM($GD90:HB90)-$HD90-SUM($FD90:GB90)</f>
        <v>22463.698212000032</v>
      </c>
    </row>
    <row r="91" spans="2:237" x14ac:dyDescent="0.35">
      <c r="B91" s="37">
        <f t="shared" ref="B91:Q120" ca="1" si="26">RAND()</f>
        <v>0.15458189332396932</v>
      </c>
      <c r="C91" s="37">
        <f t="shared" ca="1" si="25"/>
        <v>0.83610786181516839</v>
      </c>
      <c r="D91" s="37">
        <f t="shared" ca="1" si="25"/>
        <v>0.4951981326310374</v>
      </c>
      <c r="E91" s="37">
        <f t="shared" ca="1" si="25"/>
        <v>0.35309073362721899</v>
      </c>
      <c r="F91" s="37">
        <f t="shared" ca="1" si="25"/>
        <v>0.40360123701162431</v>
      </c>
      <c r="G91" s="37">
        <f t="shared" ca="1" si="25"/>
        <v>0.87362485570814019</v>
      </c>
      <c r="H91" s="37">
        <f t="shared" ca="1" si="25"/>
        <v>0.34116517459993267</v>
      </c>
      <c r="I91" s="37">
        <f t="shared" ca="1" si="25"/>
        <v>1.9706939777894839E-2</v>
      </c>
      <c r="J91" s="37">
        <f t="shared" ca="1" si="25"/>
        <v>0.72577405833961384</v>
      </c>
      <c r="K91" s="37">
        <f t="shared" ca="1" si="25"/>
        <v>2.4454750898012079E-2</v>
      </c>
      <c r="L91" s="37">
        <f t="shared" ca="1" si="25"/>
        <v>0.12228394700151468</v>
      </c>
      <c r="M91" s="37">
        <f t="shared" ca="1" si="25"/>
        <v>0.97184767286391482</v>
      </c>
      <c r="N91" s="37">
        <f t="shared" ca="1" si="25"/>
        <v>0.4262632699949146</v>
      </c>
      <c r="O91" s="37">
        <f t="shared" ca="1" si="25"/>
        <v>0.81791598605567073</v>
      </c>
      <c r="P91" s="37">
        <f t="shared" ca="1" si="25"/>
        <v>0.13370524866150479</v>
      </c>
      <c r="Q91" s="37">
        <f t="shared" ca="1" si="25"/>
        <v>0.97933319151303988</v>
      </c>
      <c r="R91" s="37">
        <f t="shared" ca="1" si="25"/>
        <v>0.73132694117103936</v>
      </c>
      <c r="S91" s="37">
        <f t="shared" ca="1" si="25"/>
        <v>0.64046066938105461</v>
      </c>
      <c r="T91" s="37">
        <f t="shared" ref="T91:Z106" ca="1" si="27">RAND()</f>
        <v>0.26264936979935471</v>
      </c>
      <c r="U91" s="37">
        <f t="shared" ca="1" si="27"/>
        <v>0.17651741928221865</v>
      </c>
      <c r="V91" s="37">
        <f t="shared" ca="1" si="27"/>
        <v>0.74746923455341341</v>
      </c>
      <c r="W91" s="37">
        <f t="shared" ca="1" si="27"/>
        <v>0.59922995391321732</v>
      </c>
      <c r="X91" s="37">
        <f t="shared" ca="1" si="27"/>
        <v>0.21101959939329795</v>
      </c>
      <c r="Y91" s="37">
        <f t="shared" ca="1" si="27"/>
        <v>4.8119013039694569E-2</v>
      </c>
      <c r="Z91" s="37">
        <f t="shared" ca="1" si="27"/>
        <v>0.77658499086975274</v>
      </c>
      <c r="AC91" s="35">
        <f ca="1">IF(H$11="x",0,_xlfn.NORM.INV(B91,Satokasvi!$H$8,Satokasvi!$I$8)*IF(H$8="x",1+Toimenpiteet!$C$7,1)*IF(H$9="x",1+Toimenpiteet!$C$34,1)*(1+H$30)*_xlfn.BINOM.INV(1,(1-(Satokasvi!$H$15*(1+H$43))),B91))</f>
        <v>0</v>
      </c>
      <c r="AD91" s="35">
        <f ca="1">IF(I$11="x",0,_xlfn.NORM.INV(C91,Satokasvi!$H$8,Satokasvi!$I$8)*IF(I$8="x",1+Toimenpiteet!$C$7,1)*IF(I$9="x",1+Toimenpiteet!$C$34,1)*(1+I$30)*_xlfn.BINOM.INV(1,(1-(Satokasvi!$H$15*(1+I$43))),C91))</f>
        <v>2744.6466533048979</v>
      </c>
      <c r="AE91" s="35">
        <f ca="1">IF(J$11="x",0,_xlfn.NORM.INV(D91,Satokasvi!$H$8,Satokasvi!$I$8)*IF(J$8="x",1+Toimenpiteet!$C$7,1)*IF(J$9="x",1+Toimenpiteet!$C$34,1)*(1+J$30)*_xlfn.BINOM.INV(1,(1-(Satokasvi!$H$15*(1+J$43))),D91))</f>
        <v>2496.9908032078606</v>
      </c>
      <c r="AF91" s="35">
        <f ca="1">IF(K$11="x",0,_xlfn.NORM.INV(E91,Satokasvi!$H$8,Satokasvi!$I$8)*IF(K$8="x",1+Toimenpiteet!$C$7,1)*IF(K$9="x",1+Toimenpiteet!$C$34,1)*(1+K$30)*_xlfn.BINOM.INV(1,(1-(Satokasvi!$H$15*(1+K$43))),E91))</f>
        <v>2405.752644928169</v>
      </c>
      <c r="AG91" s="35">
        <f ca="1">IF(L$11="x",0,_xlfn.NORM.INV(F91,Satokasvi!$H$8,Satokasvi!$I$8)*IF(L$8="x",1+Toimenpiteet!$C$7,1)*IF(L$9="x",1+Toimenpiteet!$C$34,1)*(1+L$30)*_xlfn.BINOM.INV(1,(1-(Satokasvi!$H$15*(1+L$43))),F91))</f>
        <v>2438.9908500201427</v>
      </c>
      <c r="AH91" s="35">
        <f ca="1">IF(M$11="x",0,_xlfn.NORM.INV(G91,Satokasvi!$H$8,Satokasvi!$I$8)*IF(M$8="x",1+Toimenpiteet!$C$7,1)*IF(M$9="x",1+Toimenpiteet!$C$34,1)*(1+M$30)*_xlfn.BINOM.INV(1,(1-(Satokasvi!$H$15*(1+M$43))),G91))</f>
        <v>2785.9236651003425</v>
      </c>
      <c r="AI91" s="35">
        <f ca="1">IF(N$11="x",0,_xlfn.NORM.INV(H91,Satokasvi!$H$8,Satokasvi!$I$8)*IF(N$8="x",1+Toimenpiteet!$C$7,1)*IF(N$9="x",1+Toimenpiteet!$C$34,1)*(1+N$30)*_xlfn.BINOM.INV(1,(1-(Satokasvi!$H$15*(1+N$43))),H91))</f>
        <v>2397.6786910710398</v>
      </c>
      <c r="AJ91" s="35">
        <f ca="1">IF(O$11="x",0,_xlfn.NORM.INV(I91,Satokasvi!$H$8,Satokasvi!$I$8)*IF(O$8="x",1+Toimenpiteet!$C$7,1)*IF(O$9="x",1+Toimenpiteet!$C$34,1)*(1+O$30)*_xlfn.BINOM.INV(1,(1-(Satokasvi!$H$15*(1+O$43))),I91))</f>
        <v>0</v>
      </c>
      <c r="AK91" s="35">
        <f ca="1">IF(P$11="x",0,_xlfn.NORM.INV(J91,Satokasvi!$H$8,Satokasvi!$I$8)*IF(P$8="x",1+Toimenpiteet!$C$7,1)*IF(P$9="x",1+Toimenpiteet!$C$34,1)*(1+P$30)*_xlfn.BINOM.INV(1,(1-(Satokasvi!$H$15*(1+P$43))),J91))</f>
        <v>2650.0203892167669</v>
      </c>
      <c r="AL91" s="35">
        <f ca="1">IF(Q$11="x",0,_xlfn.NORM.INV(K91,Satokasvi!$H$8,Satokasvi!$I$8)*IF(Q$8="x",1+Toimenpiteet!$C$7,1)*IF(Q$9="x",1+Toimenpiteet!$C$34,1)*(1+Q$30)*_xlfn.BINOM.INV(1,(1-(Satokasvi!$H$15*(1+Q$43))),K91))</f>
        <v>0</v>
      </c>
      <c r="AM91" s="35">
        <f ca="1">IF(R$11="x",0,_xlfn.NORM.INV(L91,Satokasvi!$H$8,Satokasvi!$I$8)*IF(R$8="x",1+Toimenpiteet!$C$7,1)*IF(R$9="x",1+Toimenpiteet!$C$34,1)*(1+R$30)*_xlfn.BINOM.INV(1,(1-(Satokasvi!$H$15*(1+R$43))),L91))</f>
        <v>0</v>
      </c>
      <c r="AN91" s="35">
        <f ca="1">IF(S$11="x",0,_xlfn.NORM.INV(M91,Satokasvi!$H$8,Satokasvi!$I$8)*IF(S$8="x",1+Toimenpiteet!$C$7,1)*IF(S$9="x",1+Toimenpiteet!$C$34,1)*(1+S$30)*_xlfn.BINOM.INV(1,(1-(Satokasvi!$H$15*(1+S$43))),M91))</f>
        <v>2977.1675412032728</v>
      </c>
      <c r="AO91" s="35">
        <f ca="1">IF(T$11="x",0,_xlfn.NORM.INV(N91,Satokasvi!$H$8,Satokasvi!$I$8)*IF(T$8="x",1+Toimenpiteet!$C$7,1)*IF(T$9="x",1+Toimenpiteet!$C$34,1)*(1+T$30)*_xlfn.BINOM.INV(1,(1-(Satokasvi!$H$15*(1+T$43))),N91))</f>
        <v>2453.5260704278708</v>
      </c>
      <c r="AP91" s="35">
        <f ca="1">IF(U$11="x",0,_xlfn.NORM.INV(O91,Satokasvi!$H$8,Satokasvi!$I$8)*IF(U$8="x",1+Toimenpiteet!$C$7,1)*IF(U$9="x",1+Toimenpiteet!$C$34,1)*(1+U$30)*_xlfn.BINOM.INV(1,(1-(Satokasvi!$H$15*(1+U$43))),O91))</f>
        <v>2726.8629024656316</v>
      </c>
      <c r="AQ91" s="35">
        <f ca="1">IF(V$11="x",0,_xlfn.NORM.INV(P91,Satokasvi!$H$8,Satokasvi!$I$8)*IF(V$8="x",1+Toimenpiteet!$C$7,1)*IF(V$9="x",1+Toimenpiteet!$C$34,1)*(1+V$30)*_xlfn.BINOM.INV(1,(1-(Satokasvi!$H$15*(1+V$43))),P91))</f>
        <v>0</v>
      </c>
      <c r="AR91" s="35">
        <f ca="1">IF(W$11="x",0,_xlfn.NORM.INV(Q91,Satokasvi!$H$8,Satokasvi!$I$8)*IF(W$8="x",1+Toimenpiteet!$C$7,1)*IF(W$9="x",1+Toimenpiteet!$C$34,1)*(1+W$30)*_xlfn.BINOM.INV(1,(1-(Satokasvi!$H$15*(1+W$43))),Q91))</f>
        <v>3010.0419467585416</v>
      </c>
      <c r="AS91" s="35">
        <f ca="1">IF(X$11="x",0,_xlfn.NORM.INV(R91,Satokasvi!$H$8,Satokasvi!$I$8)*IF(X$8="x",1+Toimenpiteet!$C$7,1)*IF(X$9="x",1+Toimenpiteet!$C$34,1)*(1+X$30)*_xlfn.BINOM.INV(1,(1-(Satokasvi!$H$15*(1+X$43))),R91))</f>
        <v>2654.2077820984605</v>
      </c>
      <c r="AT91" s="35">
        <f ca="1">IF(Y$11="x",0,_xlfn.NORM.INV(S91,Satokasvi!$H$8,Satokasvi!$I$8)*IF(Y$8="x",1+Toimenpiteet!$C$7,1)*IF(Y$9="x",1+Toimenpiteet!$C$34,1)*(1+Y$30)*_xlfn.BINOM.INV(1,(1-(Satokasvi!$H$15*(1+Y$43))),S91))</f>
        <v>2589.9226035673687</v>
      </c>
      <c r="AU91" s="35">
        <f ca="1">IF(Z$11="x",0,_xlfn.NORM.INV(T91,Satokasvi!$H$8,Satokasvi!$I$8)*IF(Z$8="x",1+Toimenpiteet!$C$7,1)*IF(Z$9="x",1+Toimenpiteet!$C$34,1)*(1+Z$30)*_xlfn.BINOM.INV(1,(1-(Satokasvi!$H$15*(1+Z$43))),T91))</f>
        <v>2341.200289954761</v>
      </c>
      <c r="AV91" s="35">
        <f ca="1">IF(AA$11="x",0,_xlfn.NORM.INV(U91,Satokasvi!$H$8,Satokasvi!$I$8)*IF(AA$8="x",1+Toimenpiteet!$C$7,1)*IF(AA$9="x",1+Toimenpiteet!$C$34,1)*(1+AA$30)*_xlfn.BINOM.INV(1,(1-(Satokasvi!$H$15*(1+AA$43))),U91))</f>
        <v>0</v>
      </c>
      <c r="AW91" s="35">
        <f ca="1">IF(AB$11="x",0,_xlfn.NORM.INV(V91,Satokasvi!$H$8,Satokasvi!$I$8)*IF(AB$8="x",1+Toimenpiteet!$C$7,1)*IF(AB$9="x",1+Toimenpiteet!$C$34,1)*(1+AB$30)*_xlfn.BINOM.INV(1,(1-(Satokasvi!$H$15*(1+AB$43))),V91))</f>
        <v>2666.636750706728</v>
      </c>
      <c r="AX91" s="35">
        <f ca="1">IF(AC$11="x",0,_xlfn.NORM.INV(W91,Satokasvi!$H$8,Satokasvi!$I$8)*IF(AC$8="x",1+Toimenpiteet!$C$7,1)*IF(AC$9="x",1+Toimenpiteet!$C$34,1)*(1+AC$30)*_xlfn.BINOM.INV(1,(1-(Satokasvi!$H$15*(1+AC$43))),W91))</f>
        <v>2562.8386088904399</v>
      </c>
      <c r="AY91" s="35">
        <f ca="1">IF(AD$11="x",0,_xlfn.NORM.INV(X91,Satokasvi!$H$8,Satokasvi!$I$8)*IF(AD$8="x",1+Toimenpiteet!$C$7,1)*IF(AD$9="x",1+Toimenpiteet!$C$34,1)*(1+AD$30)*_xlfn.BINOM.INV(1,(1-(Satokasvi!$H$15*(1+AD$43))),X91))</f>
        <v>0</v>
      </c>
      <c r="AZ91" s="35">
        <f ca="1">IF(AE$11="x",0,_xlfn.NORM.INV(Y91,Satokasvi!$H$8,Satokasvi!$I$8)*IF(AE$8="x",1+Toimenpiteet!$C$7,1)*IF(AE$9="x",1+Toimenpiteet!$C$34,1)*(1+AE$30)*_xlfn.BINOM.INV(1,(1-(Satokasvi!$H$15*(1+AE$43))),Y91))</f>
        <v>0</v>
      </c>
      <c r="BA91" s="35">
        <f ca="1">IF(AF$11="x",0,_xlfn.NORM.INV(Z91,Satokasvi!$H$8,Satokasvi!$I$8)*IF(AF$8="x",1+Toimenpiteet!$C$7,1)*IF(AF$9="x",1+Toimenpiteet!$C$34,1)*(1+AF$30)*_xlfn.BINOM.INV(1,(1-(Satokasvi!$H$15*(1+AF$43))),Z91))</f>
        <v>2690.1776181394002</v>
      </c>
      <c r="BD91" s="35">
        <f ca="1">IF(H$11="x",0,_xlfn.NORM.INV(B91,Satokasvi!$H$8,Satokasvi!$I$8)*IF(COUNTIF($H$12:H$12,"x")&gt;0,(1+$C$6),1)*IF(COUNTIF($H$13:H$13,"x")&gt;0,(1+$C$30),1)*IF(H$8="x",(1+Toimenpiteet!$C$7),1)*IF(H$9="x",(1+Toimenpiteet!$C$34),1)*(1+H$30)*_xlfn.BINOM.INV(1,(1-(Satokasvi!$H$15*(1+H$44))),B91))</f>
        <v>2694.9065315049547</v>
      </c>
      <c r="BE91" s="35">
        <f ca="1">IF(I$11="x",0,_xlfn.NORM.INV(C91,Satokasvi!$H$8,Satokasvi!$I$8)*IF(COUNTIF($H$12:I$12,"x")&gt;0,(1+$C$6),1)*IF(COUNTIF($H$13:I$13,"x")&gt;0,(1+$C$30),1)*IF(I$8="x",(1+Toimenpiteet!$C$7),1)*IF(I$9="x",(1+Toimenpiteet!$C$34),1)*(1+I$30)*_xlfn.BINOM.INV(1,(1-(Satokasvi!$H$15*(1+I$44))),C91))</f>
        <v>3293.5759839658772</v>
      </c>
      <c r="BF91" s="35">
        <f ca="1">IF(J$11="x",0,_xlfn.NORM.INV(D91,Satokasvi!$H$8,Satokasvi!$I$8)*IF(COUNTIF($H$12:J$12,"x")&gt;0,(1+$C$6),1)*IF(COUNTIF($H$13:J$13,"x")&gt;0,(1+$C$30),1)*IF(J$8="x",(1+Toimenpiteet!$C$7),1)*IF(J$9="x",(1+Toimenpiteet!$C$34),1)*(1+J$30)*_xlfn.BINOM.INV(1,(1-(Satokasvi!$H$15*(1+J$44))),D91))</f>
        <v>2996.3889638494325</v>
      </c>
      <c r="BG91" s="35">
        <f ca="1">IF(K$11="x",0,_xlfn.NORM.INV(E91,Satokasvi!$H$8,Satokasvi!$I$8)*IF(COUNTIF($H$12:K$12,"x")&gt;0,(1+$C$6),1)*IF(COUNTIF($H$13:K$13,"x")&gt;0,(1+$C$30),1)*IF(K$8="x",(1+Toimenpiteet!$C$7),1)*IF(K$9="x",(1+Toimenpiteet!$C$34),1)*(1+K$30)*_xlfn.BINOM.INV(1,(1-(Satokasvi!$H$15*(1+K$44))),E91))</f>
        <v>2886.9031739138027</v>
      </c>
      <c r="BH91" s="35">
        <f ca="1">IF(L$11="x",0,_xlfn.NORM.INV(F91,Satokasvi!$H$8,Satokasvi!$I$8)*IF(COUNTIF($H$12:L$12,"x")&gt;0,(1+$C$6),1)*IF(COUNTIF($H$13:L$13,"x")&gt;0,(1+$C$30),1)*IF(L$8="x",(1+Toimenpiteet!$C$7),1)*IF(L$9="x",(1+Toimenpiteet!$C$34),1)*(1+L$30)*_xlfn.BINOM.INV(1,(1-(Satokasvi!$H$15*(1+L$44))),F91))</f>
        <v>2926.7890200241714</v>
      </c>
      <c r="BI91" s="35">
        <f ca="1">IF(M$11="x",0,_xlfn.NORM.INV(G91,Satokasvi!$H$8,Satokasvi!$I$8)*IF(COUNTIF($H$12:M$12,"x")&gt;0,(1+$C$6),1)*IF(COUNTIF($H$13:M$13,"x")&gt;0,(1+$C$30),1)*IF(M$8="x",(1+Toimenpiteet!$C$7),1)*IF(M$9="x",(1+Toimenpiteet!$C$34),1)*(1+M$30)*_xlfn.BINOM.INV(1,(1-(Satokasvi!$H$15*(1+M$44))),G91))</f>
        <v>3343.108398120411</v>
      </c>
      <c r="BJ91" s="35">
        <f ca="1">IF(N$11="x",0,_xlfn.NORM.INV(H91,Satokasvi!$H$8,Satokasvi!$I$8)*IF(COUNTIF($H$12:N$12,"x")&gt;0,(1+$C$6),1)*IF(COUNTIF($H$13:N$13,"x")&gt;0,(1+$C$30),1)*IF(N$8="x",(1+Toimenpiteet!$C$7),1)*IF(N$9="x",(1+Toimenpiteet!$C$34),1)*(1+N$30)*_xlfn.BINOM.INV(1,(1-(Satokasvi!$H$15*(1+N$44))),H91))</f>
        <v>2877.2144292852477</v>
      </c>
      <c r="BK91" s="35">
        <f ca="1">IF(O$11="x",0,_xlfn.NORM.INV(I91,Satokasvi!$H$8,Satokasvi!$I$8)*IF(COUNTIF($H$12:O$12,"x")&gt;0,(1+$C$6),1)*IF(COUNTIF($H$13:O$13,"x")&gt;0,(1+$C$30),1)*IF(O$8="x",(1+Toimenpiteet!$C$7),1)*IF(O$9="x",(1+Toimenpiteet!$C$34),1)*(1+O$30)*_xlfn.BINOM.INV(1,(1-(Satokasvi!$H$15*(1+O$44))),I91))</f>
        <v>0</v>
      </c>
      <c r="BL91" s="35">
        <f ca="1">IF(P$11="x",0,_xlfn.NORM.INV(J91,Satokasvi!$H$8,Satokasvi!$I$8)*IF(COUNTIF($H$12:P$12,"x")&gt;0,(1+$C$6),1)*IF(COUNTIF($H$13:P$13,"x")&gt;0,(1+$C$30),1)*IF(P$8="x",(1+Toimenpiteet!$C$7),1)*IF(P$9="x",(1+Toimenpiteet!$C$34),1)*(1+P$30)*_xlfn.BINOM.INV(1,(1-(Satokasvi!$H$15*(1+P$44))),J91))</f>
        <v>3180.0244670601201</v>
      </c>
      <c r="BM91" s="35">
        <f ca="1">IF(Q$11="x",0,_xlfn.NORM.INV(K91,Satokasvi!$H$8,Satokasvi!$I$8)*IF(COUNTIF($H$12:Q$12,"x")&gt;0,(1+$C$6),1)*IF(COUNTIF($H$13:Q$13,"x")&gt;0,(1+$C$30),1)*IF(Q$8="x",(1+Toimenpiteet!$C$7),1)*IF(Q$9="x",(1+Toimenpiteet!$C$34),1)*(1+Q$30)*_xlfn.BINOM.INV(1,(1-(Satokasvi!$H$15*(1+Q$44))),K91))</f>
        <v>0</v>
      </c>
      <c r="BN91" s="35">
        <f ca="1">IF(R$11="x",0,_xlfn.NORM.INV(L91,Satokasvi!$H$8,Satokasvi!$I$8)*IF(COUNTIF($H$12:R$12,"x")&gt;0,(1+$C$6),1)*IF(COUNTIF($H$13:R$13,"x")&gt;0,(1+$C$30),1)*IF(R$8="x",(1+Toimenpiteet!$C$7),1)*IF(R$9="x",(1+Toimenpiteet!$C$34),1)*(1+R$30)*_xlfn.BINOM.INV(1,(1-(Satokasvi!$H$15*(1+R$44))),L91))</f>
        <v>2650.9064904271168</v>
      </c>
      <c r="BO91" s="35">
        <f ca="1">IF(S$11="x",0,_xlfn.NORM.INV(M91,Satokasvi!$H$8,Satokasvi!$I$8)*IF(COUNTIF($H$12:S$12,"x")&gt;0,(1+$C$6),1)*IF(COUNTIF($H$13:S$13,"x")&gt;0,(1+$C$30),1)*IF(S$8="x",(1+Toimenpiteet!$C$7),1)*IF(S$9="x",(1+Toimenpiteet!$C$34),1)*(1+S$30)*_xlfn.BINOM.INV(1,(1-(Satokasvi!$H$15*(1+S$44))),M91))</f>
        <v>3572.6010494439274</v>
      </c>
      <c r="BP91" s="35">
        <f ca="1">IF(T$11="x",0,_xlfn.NORM.INV(N91,Satokasvi!$H$8,Satokasvi!$I$8)*IF(COUNTIF($H$12:T$12,"x")&gt;0,(1+$C$6),1)*IF(COUNTIF($H$13:T$13,"x")&gt;0,(1+$C$30),1)*IF(T$8="x",(1+Toimenpiteet!$C$7),1)*IF(T$9="x",(1+Toimenpiteet!$C$34),1)*(1+T$30)*_xlfn.BINOM.INV(1,(1-(Satokasvi!$H$15*(1+T$44))),N91))</f>
        <v>2944.2312845134447</v>
      </c>
      <c r="BQ91" s="35">
        <f ca="1">IF(U$11="x",0,_xlfn.NORM.INV(O91,Satokasvi!$H$8,Satokasvi!$I$8)*IF(COUNTIF($H$12:U$12,"x")&gt;0,(1+$C$6),1)*IF(COUNTIF($H$13:U$13,"x")&gt;0,(1+$C$30),1)*IF(U$8="x",(1+Toimenpiteet!$C$7),1)*IF(U$9="x",(1+Toimenpiteet!$C$34),1)*(1+U$30)*_xlfn.BINOM.INV(1,(1-(Satokasvi!$H$15*(1+U$44))),O91))</f>
        <v>3272.235482958758</v>
      </c>
      <c r="BR91" s="35">
        <f ca="1">IF(V$11="x",0,_xlfn.NORM.INV(P91,Satokasvi!$H$8,Satokasvi!$I$8)*IF(COUNTIF($H$12:V$12,"x")&gt;0,(1+$C$6),1)*IF(COUNTIF($H$13:V$13,"x")&gt;0,(1+$C$30),1)*IF(V$8="x",(1+Toimenpiteet!$C$7),1)*IF(V$9="x",(1+Toimenpiteet!$C$34),1)*(1+V$30)*_xlfn.BINOM.INV(1,(1-(Satokasvi!$H$15*(1+V$44))),P91))</f>
        <v>2667.2863105691354</v>
      </c>
      <c r="BS91" s="35">
        <f ca="1">IF(W$11="x",0,_xlfn.NORM.INV(Q91,Satokasvi!$H$8,Satokasvi!$I$8)*IF(COUNTIF($H$12:W$12,"x")&gt;0,(1+$C$6),1)*IF(COUNTIF($H$13:W$13,"x")&gt;0,(1+$C$30),1)*IF(W$8="x",(1+Toimenpiteet!$C$7),1)*IF(W$9="x",(1+Toimenpiteet!$C$34),1)*(1+W$30)*_xlfn.BINOM.INV(1,(1-(Satokasvi!$H$15*(1+W$44))),Q91))</f>
        <v>3612.0503361102496</v>
      </c>
      <c r="BT91" s="35">
        <f ca="1">IF(X$11="x",0,_xlfn.NORM.INV(R91,Satokasvi!$H$8,Satokasvi!$I$8)*IF(COUNTIF($H$12:X$12,"x")&gt;0,(1+$C$6),1)*IF(COUNTIF($H$13:X$13,"x")&gt;0,(1+$C$30),1)*IF(X$8="x",(1+Toimenpiteet!$C$7),1)*IF(X$9="x",(1+Toimenpiteet!$C$34),1)*(1+X$30)*_xlfn.BINOM.INV(1,(1-(Satokasvi!$H$15*(1+X$44))),R91))</f>
        <v>3185.0493385181526</v>
      </c>
      <c r="BU91" s="35">
        <f ca="1">IF(Y$11="x",0,_xlfn.NORM.INV(S91,Satokasvi!$H$8,Satokasvi!$I$8)*IF(COUNTIF($H$12:Y$12,"x")&gt;0,(1+$C$6),1)*IF(COUNTIF($H$13:Y$13,"x")&gt;0,(1+$C$30),1)*IF(Y$8="x",(1+Toimenpiteet!$C$7),1)*IF(Y$9="x",(1+Toimenpiteet!$C$34),1)*(1+Y$30)*_xlfn.BINOM.INV(1,(1-(Satokasvi!$H$15*(1+Y$44))),S91))</f>
        <v>3107.9071242808423</v>
      </c>
      <c r="BV91" s="35">
        <f ca="1">IF(Z$11="x",0,_xlfn.NORM.INV(T91,Satokasvi!$H$8,Satokasvi!$I$8)*IF(COUNTIF($H$12:Z$12,"x")&gt;0,(1+$C$6),1)*IF(COUNTIF($H$13:Z$13,"x")&gt;0,(1+$C$30),1)*IF(Z$8="x",(1+Toimenpiteet!$C$7),1)*IF(Z$9="x",(1+Toimenpiteet!$C$34),1)*(1+Z$30)*_xlfn.BINOM.INV(1,(1-(Satokasvi!$H$15*(1+Z$44))),T91))</f>
        <v>2809.4403479457133</v>
      </c>
      <c r="BW91" s="35">
        <f ca="1">IF(AA$11="x",0,_xlfn.NORM.INV(U91,Satokasvi!$H$8,Satokasvi!$I$8)*IF(COUNTIF($H$12:AA$12,"x")&gt;0,(1+$C$6),1)*IF(COUNTIF($H$13:AA$13,"x")&gt;0,(1+$C$30),1)*IF(AA$8="x",(1+Toimenpiteet!$C$7),1)*IF(AA$9="x",(1+Toimenpiteet!$C$34),1)*(1+AA$30)*_xlfn.BINOM.INV(1,(1-(Satokasvi!$H$15*(1+AA$44))),U91))</f>
        <v>2721.3843619597233</v>
      </c>
      <c r="BX91" s="35">
        <f ca="1">IF(AB$11="x",0,_xlfn.NORM.INV(V91,Satokasvi!$H$8,Satokasvi!$I$8)*IF(COUNTIF($H$12:AB$12,"x")&gt;0,(1+$C$6),1)*IF(COUNTIF($H$13:AB$13,"x")&gt;0,(1+$C$30),1)*IF(AB$8="x",(1+Toimenpiteet!$C$7),1)*IF(AB$9="x",(1+Toimenpiteet!$C$34),1)*(1+AB$30)*_xlfn.BINOM.INV(1,(1-(Satokasvi!$H$15*(1+AB$44))),V91))</f>
        <v>3199.9641008480735</v>
      </c>
      <c r="BY91" s="35">
        <f ca="1">IF(AC$11="x",0,_xlfn.NORM.INV(W91,Satokasvi!$H$8,Satokasvi!$I$8)*IF(COUNTIF($H$12:AC$12,"x")&gt;0,(1+$C$6),1)*IF(COUNTIF($H$13:AC$13,"x")&gt;0,(1+$C$30),1)*IF(AC$8="x",(1+Toimenpiteet!$C$7),1)*IF(AC$9="x",(1+Toimenpiteet!$C$34),1)*(1+AC$30)*_xlfn.BINOM.INV(1,(1-(Satokasvi!$H$15*(1+AC$44))),W91))</f>
        <v>3075.406330668528</v>
      </c>
      <c r="BZ91" s="35">
        <f ca="1">IF(AD$11="x",0,_xlfn.NORM.INV(X91,Satokasvi!$H$8,Satokasvi!$I$8)*IF(COUNTIF($H$12:AD$12,"x")&gt;0,(1+$C$6),1)*IF(COUNTIF($H$13:AD$13,"x")&gt;0,(1+$C$30),1)*IF(AD$8="x",(1+Toimenpiteet!$C$7),1)*IF(AD$9="x",(1+Toimenpiteet!$C$34),1)*(1+AD$30)*_xlfn.BINOM.INV(1,(1-(Satokasvi!$H$15*(1+AD$44))),X91))</f>
        <v>2759.1334579239801</v>
      </c>
      <c r="CA91" s="35">
        <f ca="1">IF(AE$11="x",0,_xlfn.NORM.INV(Y91,Satokasvi!$H$8,Satokasvi!$I$8)*IF(COUNTIF($H$12:AE$12,"x")&gt;0,(1+$C$6),1)*IF(COUNTIF($H$13:AE$13,"x")&gt;0,(1+$C$30),1)*IF(AE$8="x",(1+Toimenpiteet!$C$7),1)*IF(AE$9="x",(1+Toimenpiteet!$C$34),1)*(1+AE$30)*_xlfn.BINOM.INV(1,(1-(Satokasvi!$H$15*(1+AE$44))),Y91))</f>
        <v>0</v>
      </c>
      <c r="CB91" s="35">
        <f ca="1">IF(AF$11="x",0,_xlfn.NORM.INV(Z91,Satokasvi!$H$8,Satokasvi!$I$8)*IF(COUNTIF($H$12:AF$12,"x")&gt;0,(1+$C$6),1)*IF(COUNTIF($H$13:AF$13,"x")&gt;0,(1+$C$30),1)*IF(AF$8="x",(1+Toimenpiteet!$C$7),1)*IF(AF$9="x",(1+Toimenpiteet!$C$34),1)*(1+AF$30)*_xlfn.BINOM.INV(1,(1-(Satokasvi!$H$15*(1+AF$44))),Z91))</f>
        <v>3228.2131417672804</v>
      </c>
      <c r="CD91" s="37">
        <f ca="1">_xlfn.NORM.INV(RAND(),Satokasvi!$H$13,Satokasvi!$I$13)</f>
        <v>242.35866987393345</v>
      </c>
      <c r="CE91" s="37">
        <f ca="1">_xlfn.NORM.INV(RAND(),Satokasvi!$H$13,Satokasvi!$I$13)</f>
        <v>231.16140060043642</v>
      </c>
      <c r="CF91" s="37">
        <f ca="1">_xlfn.NORM.INV(RAND(),Satokasvi!$H$13,Satokasvi!$I$13)</f>
        <v>253.06598282922528</v>
      </c>
      <c r="CG91" s="37">
        <f ca="1">_xlfn.NORM.INV(RAND(),Satokasvi!$H$13,Satokasvi!$I$13)</f>
        <v>182.73542044231937</v>
      </c>
      <c r="CH91" s="37">
        <f ca="1">_xlfn.NORM.INV(RAND(),Satokasvi!$H$13,Satokasvi!$I$13)</f>
        <v>132.12984909496561</v>
      </c>
      <c r="CI91" s="37">
        <f ca="1">_xlfn.NORM.INV(RAND(),Satokasvi!$H$13,Satokasvi!$I$13)</f>
        <v>230.57354671904335</v>
      </c>
      <c r="CJ91" s="37">
        <f ca="1">_xlfn.NORM.INV(RAND(),Satokasvi!$H$13,Satokasvi!$I$13)</f>
        <v>217.45179963896655</v>
      </c>
      <c r="CK91" s="37">
        <f ca="1">_xlfn.NORM.INV(RAND(),Satokasvi!$H$13,Satokasvi!$I$13)</f>
        <v>186.62853032438852</v>
      </c>
      <c r="CL91" s="37">
        <f ca="1">_xlfn.NORM.INV(RAND(),Satokasvi!$H$13,Satokasvi!$I$13)</f>
        <v>185.60552713987437</v>
      </c>
      <c r="CM91" s="37">
        <f ca="1">_xlfn.NORM.INV(RAND(),Satokasvi!$H$13,Satokasvi!$I$13)</f>
        <v>151.7629869511955</v>
      </c>
      <c r="CN91" s="37">
        <f ca="1">_xlfn.NORM.INV(RAND(),Satokasvi!$H$13,Satokasvi!$I$13)</f>
        <v>280.19654539497799</v>
      </c>
      <c r="CO91" s="37">
        <f ca="1">_xlfn.NORM.INV(RAND(),Satokasvi!$H$13,Satokasvi!$I$13)</f>
        <v>98.173185057936308</v>
      </c>
      <c r="CP91" s="37">
        <f ca="1">_xlfn.NORM.INV(RAND(),Satokasvi!$H$13,Satokasvi!$I$13)</f>
        <v>275.85133644005293</v>
      </c>
      <c r="CQ91" s="37">
        <f ca="1">_xlfn.NORM.INV(RAND(),Satokasvi!$H$13,Satokasvi!$I$13)</f>
        <v>181.51639320803275</v>
      </c>
      <c r="CR91" s="37">
        <f ca="1">_xlfn.NORM.INV(RAND(),Satokasvi!$H$13,Satokasvi!$I$13)</f>
        <v>257.64934780188554</v>
      </c>
      <c r="CS91" s="37">
        <f ca="1">_xlfn.NORM.INV(RAND(),Satokasvi!$H$13,Satokasvi!$I$13)</f>
        <v>227.59880148694009</v>
      </c>
      <c r="CT91" s="37">
        <f ca="1">_xlfn.NORM.INV(RAND(),Satokasvi!$H$13,Satokasvi!$I$13)</f>
        <v>241.63204161685167</v>
      </c>
      <c r="CU91" s="37">
        <f ca="1">_xlfn.NORM.INV(RAND(),Satokasvi!$H$13,Satokasvi!$I$13)</f>
        <v>222.26199892760962</v>
      </c>
      <c r="CV91" s="37">
        <f ca="1">_xlfn.NORM.INV(RAND(),Satokasvi!$H$13,Satokasvi!$I$13)</f>
        <v>146.71611256870335</v>
      </c>
      <c r="CW91" s="37">
        <f ca="1">_xlfn.NORM.INV(RAND(),Satokasvi!$H$13,Satokasvi!$I$13)</f>
        <v>168.6492974541481</v>
      </c>
      <c r="CX91" s="37">
        <f ca="1">_xlfn.NORM.INV(RAND(),Satokasvi!$H$13,Satokasvi!$I$13)</f>
        <v>221.55175493846141</v>
      </c>
      <c r="CY91" s="37">
        <f ca="1">_xlfn.NORM.INV(RAND(),Satokasvi!$H$13,Satokasvi!$I$13)</f>
        <v>188.45623461659869</v>
      </c>
      <c r="CZ91" s="37">
        <f ca="1">_xlfn.NORM.INV(RAND(),Satokasvi!$H$13,Satokasvi!$I$13)</f>
        <v>212.8115001889403</v>
      </c>
      <c r="DA91" s="37">
        <f ca="1">_xlfn.NORM.INV(RAND(),Satokasvi!$H$13,Satokasvi!$I$13)</f>
        <v>213.99588727732495</v>
      </c>
      <c r="DB91" s="37">
        <f ca="1">_xlfn.NORM.INV(RAND(),Satokasvi!$H$13,Satokasvi!$I$13)</f>
        <v>187.2832846960228</v>
      </c>
      <c r="DD91" s="37">
        <f ca="1">IF(H$11="x",Toimenpiteet!$E$115,AC91*CD91/1000+(Satokasvi!$E$28-Satokasvi!$E$7)+IF(H$8="x",Toimenpiteet!$E$29,0)+IF(H$9="x",Toimenpiteet!$E$60,0)+IF(H$10="x",Toimenpiteet!$E$88,0))/(1+$H$15)^DD$59</f>
        <v>-257.28155339805824</v>
      </c>
      <c r="DE91" s="37">
        <f ca="1">IF(I$11="x",Toimenpiteet!$E$115,AD91*CE91/1000+(Satokasvi!$E$28-Satokasvi!$E$7)+IF(I$8="x",Toimenpiteet!$E$29,0)+IF(I$9="x",Toimenpiteet!$E$60,0)+IF(I$10="x",Toimenpiteet!$E$88,0))/(1+$H$15)^DE$59</f>
        <v>348.24805781059541</v>
      </c>
      <c r="DF91" s="37">
        <f ca="1">IF(J$11="x",Toimenpiteet!$E$115,AE91*CF91/1000+(Satokasvi!$E$28-Satokasvi!$E$7)+IF(J$8="x",Toimenpiteet!$E$29,0)+IF(J$9="x",Toimenpiteet!$E$60,0)+IF(J$10="x",Toimenpiteet!$E$88,0))/(1+$H$15)^DF$59</f>
        <v>335.76861533515142</v>
      </c>
      <c r="DG91" s="37">
        <f ca="1">IF(K$11="x",Toimenpiteet!$E$115,AF91*CG91/1000+(Satokasvi!$E$28-Satokasvi!$E$7)+IF(K$8="x",Toimenpiteet!$E$29,0)+IF(K$9="x",Toimenpiteet!$E$60,0)+IF(K$10="x",Toimenpiteet!$E$88,0))/(1+$H$15)^DG$59</f>
        <v>155.14425075994816</v>
      </c>
      <c r="DH91" s="37">
        <f ca="1">IF(L$11="x",Toimenpiteet!$E$115,AG91*CH91/1000+(Satokasvi!$E$28-Satokasvi!$E$7)+IF(L$8="x",Toimenpiteet!$E$29,0)+IF(L$9="x",Toimenpiteet!$E$60,0)+IF(L$10="x",Toimenpiteet!$E$88,0))/(1+$H$15)^DH$59</f>
        <v>49.395992049369823</v>
      </c>
      <c r="DI91" s="37">
        <f ca="1">IF(M$11="x",Toimenpiteet!$E$115,AH91*CI91/1000+(Satokasvi!$E$28-Satokasvi!$E$7)+IF(M$8="x",Toimenpiteet!$E$29,0)+IF(M$9="x",Toimenpiteet!$E$60,0)+IF(M$10="x",Toimenpiteet!$E$88,0))/(1+$H$15)^DI$59</f>
        <v>316.03331064112842</v>
      </c>
      <c r="DJ91" s="37">
        <f ca="1">IF(N$11="x",Toimenpiteet!$E$115,AI91*CJ91/1000+(Satokasvi!$E$28-Satokasvi!$E$7)+IF(N$8="x",Toimenpiteet!$E$29,0)+IF(N$9="x",Toimenpiteet!$E$60,0)+IF(N$10="x",Toimenpiteet!$E$88,0))/(1+$H$15)^DJ$59</f>
        <v>208.46003280249468</v>
      </c>
      <c r="DK91" s="37">
        <f ca="1">IF(O$11="x",Toimenpiteet!$E$115,AJ91*CK91/1000+(Satokasvi!$E$28-Satokasvi!$E$7)+IF(O$8="x",Toimenpiteet!$E$29,0)+IF(O$9="x",Toimenpiteet!$E$60,0)+IF(O$10="x",Toimenpiteet!$E$88,0))/(1+$H$15)^DK$59</f>
        <v>-209.19344709319299</v>
      </c>
      <c r="DL91" s="37">
        <f ca="1">IF(P$11="x",Toimenpiteet!$E$115,AK91*CL91/1000+(Satokasvi!$E$28-Satokasvi!$E$7)+IF(P$8="x",Toimenpiteet!$E$29,0)+IF(P$9="x",Toimenpiteet!$E$60,0)+IF(P$10="x",Toimenpiteet!$E$88,0))/(1+$H$15)^DL$59</f>
        <v>173.86809760008222</v>
      </c>
      <c r="DM91" s="37">
        <f ca="1">IF(Q$11="x",Toimenpiteet!$E$115,AL91*CM91/1000+(Satokasvi!$E$28-Satokasvi!$E$7)+IF(Q$8="x",Toimenpiteet!$E$29,0)+IF(Q$9="x",Toimenpiteet!$E$60,0)+IF(Q$10="x",Toimenpiteet!$E$88,0))/(1+$H$15)^DM$59</f>
        <v>-197.18488744763218</v>
      </c>
      <c r="DN91" s="37">
        <f ca="1">IF(R$11="x",Toimenpiteet!$E$115,AM91*CN91/1000+(Satokasvi!$E$28-Satokasvi!$E$7)+IF(R$8="x",Toimenpiteet!$E$29,0)+IF(R$9="x",Toimenpiteet!$E$60,0)+IF(R$10="x",Toimenpiteet!$E$88,0))/(1+$H$15)^DN$59</f>
        <v>-191.44163829867202</v>
      </c>
      <c r="DO91" s="37">
        <f ca="1">IF(S$11="x",Toimenpiteet!$E$115,AN91*CO91/1000+(Satokasvi!$E$28-Satokasvi!$E$7)+IF(S$8="x",Toimenpiteet!$E$29,0)+IF(S$9="x",Toimenpiteet!$E$60,0)+IF(S$10="x",Toimenpiteet!$E$88,0))/(1+$H$15)^DO$59</f>
        <v>19.132254379182637</v>
      </c>
      <c r="DP91" s="37">
        <f ca="1">IF(T$11="x",Toimenpiteet!$E$115,AO91*CP91/1000+(Satokasvi!$E$28-Satokasvi!$E$7)+IF(T$8="x",Toimenpiteet!$E$29,0)+IF(T$9="x",Toimenpiteet!$E$60,0)+IF(T$10="x",Toimenpiteet!$E$88,0))/(1+$H$15)^DP$59</f>
        <v>280.42151279601671</v>
      </c>
      <c r="DQ91" s="37">
        <f ca="1">IF(U$11="x",Toimenpiteet!$E$115,AP91*CQ91/1000+(Satokasvi!$E$28-Satokasvi!$E$7)+IF(U$8="x",Toimenpiteet!$E$29,0)+IF(U$9="x",Toimenpiteet!$E$60,0)+IF(U$10="x",Toimenpiteet!$E$88,0))/(1+$H$15)^DQ$59</f>
        <v>152.03747258720642</v>
      </c>
      <c r="DR91" s="37">
        <f ca="1">IF(V$11="x",Toimenpiteet!$E$115,AQ91*CR91/1000+(Satokasvi!$E$28-Satokasvi!$E$7)+IF(V$8="x",Toimenpiteet!$E$29,0)+IF(V$9="x",Toimenpiteet!$E$60,0)+IF(V$10="x",Toimenpiteet!$E$88,0))/(1+$H$15)^DR$59</f>
        <v>-170.09341606013018</v>
      </c>
      <c r="DS91" s="37">
        <f ca="1">IF(W$11="x",Toimenpiteet!$E$115,AR91*CS91/1000+(Satokasvi!$E$28-Satokasvi!$E$7)+IF(W$8="x",Toimenpiteet!$E$29,0)+IF(W$9="x",Toimenpiteet!$E$60,0)+IF(W$10="x",Toimenpiteet!$E$88,0))/(1+$H$15)^DS$59</f>
        <v>261.78117646463772</v>
      </c>
      <c r="DT91" s="37">
        <f ca="1">IF(X$11="x",Toimenpiteet!$E$115,AS91*CT91/1000+(Satokasvi!$E$28-Satokasvi!$E$7)+IF(X$8="x",Toimenpiteet!$E$29,0)+IF(X$9="x",Toimenpiteet!$E$60,0)+IF(X$10="x",Toimenpiteet!$E$88,0))/(1+$H$15)^DT$59</f>
        <v>227.69288464086995</v>
      </c>
      <c r="DU91" s="37">
        <f ca="1">IF(Y$11="x",Toimenpiteet!$E$115,AT91*CU91/1000+(Satokasvi!$E$28-Satokasvi!$E$7)+IF(Y$8="x",Toimenpiteet!$E$29,0)+IF(Y$9="x",Toimenpiteet!$E$60,0)+IF(Y$10="x",Toimenpiteet!$E$88,0))/(1+$H$15)^DU$59</f>
        <v>182.46906854031511</v>
      </c>
      <c r="DV91" s="37">
        <f ca="1">IF(Z$11="x",Toimenpiteet!$E$115,AU91*CV91/1000+(Satokasvi!$E$28-Satokasvi!$E$7)+IF(Z$8="x",Toimenpiteet!$E$29,0)+IF(Z$9="x",Toimenpiteet!$E$60,0)+IF(Z$10="x",Toimenpiteet!$E$88,0))/(1+$H$15)^DV$59</f>
        <v>44.76277977435214</v>
      </c>
      <c r="DW91" s="37">
        <f ca="1">IF(AA$11="x",Toimenpiteet!$E$115,AV91*CW91/1000+(Satokasvi!$E$28-Satokasvi!$E$7)+IF(AA$8="x",Toimenpiteet!$E$29,0)+IF(AA$9="x",Toimenpiteet!$E$60,0)+IF(AA$10="x",Toimenpiteet!$E$88,0))/(1+$H$15)^DW$59</f>
        <v>-146.72407485937876</v>
      </c>
      <c r="DX91" s="37">
        <f ca="1">IF(AB$11="x",Toimenpiteet!$E$115,AW91*CX91/1000+(Satokasvi!$E$28-Satokasvi!$E$7)+IF(AB$8="x",Toimenpiteet!$E$29,0)+IF(AB$9="x",Toimenpiteet!$E$60,0)+IF(AB$10="x",Toimenpiteet!$E$88,0))/(1+$H$15)^DX$59</f>
        <v>175.13250689275722</v>
      </c>
      <c r="DY91" s="37">
        <f ca="1">IF(AC$11="x",Toimenpiteet!$E$115,AX91*CY91/1000+(Satokasvi!$E$28-Satokasvi!$E$7)+IF(AC$8="x",Toimenpiteet!$E$29,0)+IF(AC$9="x",Toimenpiteet!$E$60,0)+IF(AC$10="x",Toimenpiteet!$E$88,0))/(1+$H$15)^DY$59</f>
        <v>113.76364822143702</v>
      </c>
      <c r="DZ91" s="37">
        <f ca="1">IF(AD$11="x",Toimenpiteet!$E$115,AY91*CZ91/1000+(Satokasvi!$E$28-Satokasvi!$E$7)+IF(AD$8="x",Toimenpiteet!$E$29,0)+IF(AD$9="x",Toimenpiteet!$E$60,0)+IF(AD$10="x",Toimenpiteet!$E$88,0))/(1+$H$15)^DZ$59</f>
        <v>-134.27331333386908</v>
      </c>
      <c r="EA91" s="37">
        <f ca="1">IF(AE$11="x",Toimenpiteet!$E$115,AZ91*DA91/1000+(Satokasvi!$E$28-Satokasvi!$E$7)+IF(AE$8="x",Toimenpiteet!$E$29,0)+IF(AE$9="x",Toimenpiteet!$E$60,0)+IF(AE$10="x",Toimenpiteet!$E$88,0))/(1+$H$15)^EA$59</f>
        <v>-130.36244012997</v>
      </c>
      <c r="EB91" s="37">
        <f ca="1">IF(AF$11="x",Toimenpiteet!$E$115,BA91*DB91/1000+(Satokasvi!$E$28-Satokasvi!$E$7)+IF(AF$8="x",Toimenpiteet!$E$29,0)+IF(AF$9="x",Toimenpiteet!$E$60,0)+IF(AF$10="x",Toimenpiteet!$E$88,0))/(1+$H$15)^EB$59</f>
        <v>114.06429371443019</v>
      </c>
      <c r="ED91" s="37">
        <f ca="1">IF(H$11="x",Toimenpiteet!$E$115,BD91*CD91/1000+(Satokasvi!$E$28-Satokasvi!$E$7)+IF(H$8="x",Toimenpiteet!$E$29,0)+IF(H$9="x",Toimenpiteet!$E$60,0)+IF(H$10="x",Toimenpiteet!$E$88,0))/(1+$H$15)^ED$59</f>
        <v>376.82908971855949</v>
      </c>
      <c r="EE91" s="37">
        <f ca="1">IF(I$11="x",Toimenpiteet!$E$115,BE91*CE91/1000+(Satokasvi!$E$28-Satokasvi!$E$7)+IF(I$8="x",Toimenpiteet!$E$29,0)+IF(I$9="x",Toimenpiteet!$E$60,0)+IF(I$10="x",Toimenpiteet!$E$88,0))/(1+$H$15)^EE$59</f>
        <v>467.85525255680341</v>
      </c>
      <c r="EF91" s="37">
        <f ca="1">IF(J$11="x",Toimenpiteet!$E$115,BF91*CF91/1000+(Satokasvi!$E$28-Satokasvi!$E$7)+IF(J$8="x",Toimenpiteet!$E$29,0)+IF(J$9="x",Toimenpiteet!$E$60,0)+IF(J$10="x",Toimenpiteet!$E$88,0))/(1+$H$15)^EF$59</f>
        <v>451.42484634789895</v>
      </c>
      <c r="EG91" s="37">
        <f ca="1">IF(K$11="x",Toimenpiteet!$E$115,BG91*CG91/1000+(Satokasvi!$E$28-Satokasvi!$E$7)+IF(K$8="x",Toimenpiteet!$E$29,0)+IF(K$9="x",Toimenpiteet!$E$60,0)+IF(K$10="x",Toimenpiteet!$E$88,0))/(1+$H$15)^EG$59</f>
        <v>233.2629144514693</v>
      </c>
      <c r="EH91" s="37">
        <f ca="1">IF(L$11="x",Toimenpiteet!$E$115,BH91*CH91/1000+(Satokasvi!$E$28-Satokasvi!$E$7)+IF(L$8="x",Toimenpiteet!$E$29,0)+IF(L$9="x",Toimenpiteet!$E$60,0)+IF(L$10="x",Toimenpiteet!$E$88,0))/(1+$H$15)^EH$59</f>
        <v>104.9934560316045</v>
      </c>
      <c r="EI91" s="37">
        <f ca="1">IF(M$11="x",Toimenpiteet!$E$115,BI91*CI91/1000+(Satokasvi!$E$28-Satokasvi!$E$7)+IF(M$8="x",Toimenpiteet!$E$29,0)+IF(M$9="x",Toimenpiteet!$E$60,0)+IF(M$10="x",Toimenpiteet!$E$88,0))/(1+$H$15)^EI$59</f>
        <v>423.62663837358787</v>
      </c>
      <c r="EJ91" s="37">
        <f ca="1">IF(N$11="x",Toimenpiteet!$E$115,BJ91*CJ91/1000+(Satokasvi!$E$28-Satokasvi!$E$7)+IF(N$8="x",Toimenpiteet!$E$29,0)+IF(N$9="x",Toimenpiteet!$E$60,0)+IF(N$10="x",Toimenpiteet!$E$88,0))/(1+$H$15)^EJ$59</f>
        <v>293.24588946419129</v>
      </c>
      <c r="EK91" s="37">
        <f ca="1">IF(O$11="x",Toimenpiteet!$E$115,BK91*CK91/1000+(Satokasvi!$E$28-Satokasvi!$E$7)+IF(O$8="x",Toimenpiteet!$E$29,0)+IF(O$9="x",Toimenpiteet!$E$60,0)+IF(O$10="x",Toimenpiteet!$E$88,0))/(1+$H$15)^EK$59</f>
        <v>-209.19344709319299</v>
      </c>
      <c r="EL91" s="37">
        <f ca="1">IF(P$11="x",Toimenpiteet!$E$115,BL91*CL91/1000+(Satokasvi!$E$28-Satokasvi!$E$7)+IF(P$8="x",Toimenpiteet!$E$29,0)+IF(P$9="x",Toimenpiteet!$E$60,0)+IF(P$10="x",Toimenpiteet!$E$88,0))/(1+$H$15)^EL$59</f>
        <v>249.26180393431082</v>
      </c>
      <c r="EM91" s="37">
        <f ca="1">IF(Q$11="x",Toimenpiteet!$E$115,BM91*CM91/1000+(Satokasvi!$E$28-Satokasvi!$E$7)+IF(Q$8="x",Toimenpiteet!$E$29,0)+IF(Q$9="x",Toimenpiteet!$E$60,0)+IF(Q$10="x",Toimenpiteet!$E$88,0))/(1+$H$15)^EM$59</f>
        <v>-197.18488744763218</v>
      </c>
      <c r="EN91" s="37">
        <f ca="1">IF(R$11="x",Toimenpiteet!$E$115,BN91*CN91/1000+(Satokasvi!$E$28-Satokasvi!$E$7)+IF(R$8="x",Toimenpiteet!$E$29,0)+IF(R$9="x",Toimenpiteet!$E$60,0)+IF(R$10="x",Toimenpiteet!$E$88,0))/(1+$H$15)^EN$59</f>
        <v>345.15471040508322</v>
      </c>
      <c r="EO91" s="37">
        <f ca="1">IF(S$11="x",Toimenpiteet!$E$115,BO91*CO91/1000+(Satokasvi!$E$28-Satokasvi!$E$7)+IF(S$8="x",Toimenpiteet!$E$29,0)+IF(S$9="x",Toimenpiteet!$E$60,0)+IF(S$10="x",Toimenpiteet!$E$88,0))/(1+$H$15)^EO$59</f>
        <v>60.131838905246724</v>
      </c>
      <c r="EP91" s="37">
        <f ca="1">IF(T$11="x",Toimenpiteet!$E$115,BP91*CP91/1000+(Satokasvi!$E$28-Satokasvi!$E$7)+IF(T$8="x",Toimenpiteet!$E$29,0)+IF(T$9="x",Toimenpiteet!$E$60,0)+IF(T$10="x",Toimenpiteet!$E$88,0))/(1+$H$15)^EP$59</f>
        <v>372.59623637485839</v>
      </c>
      <c r="EQ91" s="37">
        <f ca="1">IF(U$11="x",Toimenpiteet!$E$115,BQ91*CQ91/1000+(Satokasvi!$E$28-Satokasvi!$E$7)+IF(U$8="x",Toimenpiteet!$E$29,0)+IF(U$9="x",Toimenpiteet!$E$60,0)+IF(U$10="x",Toimenpiteet!$E$88,0))/(1+$H$15)^EQ$59</f>
        <v>217.48421081303451</v>
      </c>
      <c r="ER91" s="37">
        <f ca="1">IF(V$11="x",Toimenpiteet!$E$115,BR91*CR91/1000+(Satokasvi!$E$28-Satokasvi!$E$7)+IF(V$8="x",Toimenpiteet!$E$29,0)+IF(V$9="x",Toimenpiteet!$E$60,0)+IF(V$10="x",Toimenpiteet!$E$88,0))/(1+$H$15)^ER$59</f>
        <v>271.00989007861392</v>
      </c>
      <c r="ES91" s="37">
        <f ca="1">IF(W$11="x",Toimenpiteet!$E$115,BS91*CS91/1000+(Satokasvi!$E$28-Satokasvi!$E$7)+IF(W$8="x",Toimenpiteet!$E$29,0)+IF(W$9="x",Toimenpiteet!$E$60,0)+IF(W$10="x",Toimenpiteet!$E$88,0))/(1+$H$15)^ES$59</f>
        <v>347.1652595362313</v>
      </c>
      <c r="ET91" s="37">
        <f ca="1">IF(X$11="x",Toimenpiteet!$E$115,BT91*CT91/1000+(Satokasvi!$E$28-Satokasvi!$E$7)+IF(X$8="x",Toimenpiteet!$E$29,0)+IF(X$9="x",Toimenpiteet!$E$60,0)+IF(X$10="x",Toimenpiteet!$E$88,0))/(1+$H$15)^ET$59</f>
        <v>305.29733319881683</v>
      </c>
      <c r="EU91" s="37">
        <f ca="1">IF(Y$11="x",Toimenpiteet!$E$115,BU91*CU91/1000+(Satokasvi!$E$28-Satokasvi!$E$7)+IF(Y$8="x",Toimenpiteet!$E$29,0)+IF(Y$9="x",Toimenpiteet!$E$60,0)+IF(Y$10="x",Toimenpiteet!$E$88,0))/(1+$H$15)^EU$59</f>
        <v>250.09479645204112</v>
      </c>
      <c r="EV91" s="37">
        <f ca="1">IF(Z$11="x",Toimenpiteet!$E$115,BV91*CV91/1000+(Satokasvi!$E$28-Satokasvi!$E$7)+IF(Z$8="x",Toimenpiteet!$E$29,0)+IF(Z$9="x",Toimenpiteet!$E$60,0)+IF(Z$10="x",Toimenpiteet!$E$88,0))/(1+$H$15)^EV$59</f>
        <v>83.940495150254577</v>
      </c>
      <c r="EW91" s="37">
        <f ca="1">IF(AA$11="x",Toimenpiteet!$E$115,BW91*CW91/1000+(Satokasvi!$E$28-Satokasvi!$E$7)+IF(AA$8="x",Toimenpiteet!$E$29,0)+IF(AA$9="x",Toimenpiteet!$E$60,0)+IF(AA$10="x",Toimenpiteet!$E$88,0))/(1+$H$15)^EW$59</f>
        <v>107.39070607836307</v>
      </c>
      <c r="EX91" s="37">
        <f ca="1">IF(AB$11="x",Toimenpiteet!$E$115,BX91*CX91/1000+(Satokasvi!$E$28-Satokasvi!$E$7)+IF(AB$8="x",Toimenpiteet!$E$29,0)+IF(AB$9="x",Toimenpiteet!$E$60,0)+IF(AB$10="x",Toimenpiteet!$E$88,0))/(1+$H$15)^EX$59</f>
        <v>238.64911989448902</v>
      </c>
      <c r="EY91" s="37">
        <f ca="1">IF(AC$11="x",Toimenpiteet!$E$115,BY91*CY91/1000+(Satokasvi!$E$28-Satokasvi!$E$7)+IF(AC$8="x",Toimenpiteet!$E$29,0)+IF(AC$9="x",Toimenpiteet!$E$60,0)+IF(AC$10="x",Toimenpiteet!$E$88,0))/(1+$H$15)^EY$59</f>
        <v>164.17668041250153</v>
      </c>
      <c r="EZ91" s="37">
        <f ca="1">IF(AD$11="x",Toimenpiteet!$E$115,BZ91*CZ91/1000+(Satokasvi!$E$28-Satokasvi!$E$7)+IF(AD$8="x",Toimenpiteet!$E$29,0)+IF(AD$9="x",Toimenpiteet!$E$60,0)+IF(AD$10="x",Toimenpiteet!$E$88,0))/(1+$H$15)^EZ$59</f>
        <v>163.24358146245623</v>
      </c>
      <c r="FA91" s="37">
        <f ca="1">IF(AE$11="x",Toimenpiteet!$E$115,CA91*DA91/1000+(Satokasvi!$E$28-Satokasvi!$E$7)+IF(AE$8="x",Toimenpiteet!$E$29,0)+IF(AE$9="x",Toimenpiteet!$E$60,0)+IF(AE$10="x",Toimenpiteet!$E$88,0))/(1+$H$15)^FA$59</f>
        <v>-130.36244012997</v>
      </c>
      <c r="FB91" s="37">
        <f ca="1">IF(AF$11="x",Toimenpiteet!$E$115,CB91*DB91/1000+(Satokasvi!$E$28-Satokasvi!$E$7)+IF(AF$8="x",Toimenpiteet!$E$29,0)+IF(AF$9="x",Toimenpiteet!$E$60,0)+IF(AF$10="x",Toimenpiteet!$E$88,0))/(1+$H$15)^FB$59</f>
        <v>162.19024762818418</v>
      </c>
      <c r="FD91" s="37">
        <f t="shared" ca="1" si="15"/>
        <v>-257.28155339805824</v>
      </c>
      <c r="FE91" s="37">
        <f t="shared" ca="1" si="18"/>
        <v>90.966504412537176</v>
      </c>
      <c r="FF91" s="37">
        <f t="shared" ca="1" si="18"/>
        <v>426.7351197476886</v>
      </c>
      <c r="FG91" s="37">
        <f t="shared" ca="1" si="18"/>
        <v>581.87937050763674</v>
      </c>
      <c r="FH91" s="37">
        <f t="shared" ca="1" si="18"/>
        <v>631.27536255700659</v>
      </c>
      <c r="FI91" s="37">
        <f t="shared" ca="1" si="18"/>
        <v>947.30867319813501</v>
      </c>
      <c r="FJ91" s="37">
        <f t="shared" ca="1" si="18"/>
        <v>1155.7687060006297</v>
      </c>
      <c r="FK91" s="37">
        <f t="shared" ca="1" si="18"/>
        <v>946.57525890743671</v>
      </c>
      <c r="FL91" s="37">
        <f t="shared" ca="1" si="18"/>
        <v>1120.443356507519</v>
      </c>
      <c r="FM91" s="37">
        <f t="shared" ca="1" si="18"/>
        <v>923.25846905988681</v>
      </c>
      <c r="FN91" s="37">
        <f t="shared" ca="1" si="18"/>
        <v>731.81683076121476</v>
      </c>
      <c r="FO91" s="37">
        <f t="shared" ca="1" si="18"/>
        <v>750.94908514039741</v>
      </c>
      <c r="FP91" s="37">
        <f t="shared" ca="1" si="18"/>
        <v>1031.370597936414</v>
      </c>
      <c r="FQ91" s="37">
        <f t="shared" ca="1" si="18"/>
        <v>1183.4080705236204</v>
      </c>
      <c r="FR91" s="37">
        <f t="shared" ca="1" si="18"/>
        <v>1013.3146544634902</v>
      </c>
      <c r="FS91" s="37">
        <f t="shared" ca="1" si="18"/>
        <v>1275.095830928128</v>
      </c>
      <c r="FT91" s="37">
        <f t="shared" ca="1" si="18"/>
        <v>1502.788715568998</v>
      </c>
      <c r="FU91" s="37">
        <f t="shared" ca="1" si="24"/>
        <v>1685.257784109313</v>
      </c>
      <c r="FV91" s="37">
        <f t="shared" ca="1" si="24"/>
        <v>1730.0205638836651</v>
      </c>
      <c r="FW91" s="37">
        <f t="shared" ca="1" si="23"/>
        <v>1583.2964890242863</v>
      </c>
      <c r="FX91" s="37">
        <f t="shared" ca="1" si="20"/>
        <v>1758.4289959170435</v>
      </c>
      <c r="FY91" s="37">
        <f t="shared" ca="1" si="20"/>
        <v>1872.1926441384805</v>
      </c>
      <c r="FZ91" s="37">
        <f t="shared" ca="1" si="20"/>
        <v>1737.9193308046115</v>
      </c>
      <c r="GA91" s="37">
        <f t="shared" ca="1" si="20"/>
        <v>1607.5568906746414</v>
      </c>
      <c r="GB91" s="37">
        <f t="shared" ca="1" si="20"/>
        <v>1721.6211843890717</v>
      </c>
      <c r="GC91" s="37"/>
      <c r="GD91" s="37">
        <f t="shared" ca="1" si="16"/>
        <v>376.82908971855949</v>
      </c>
      <c r="GE91" s="37">
        <f t="shared" ref="GE91:GT106" ca="1" si="28">GD91+EE91</f>
        <v>844.68434227536295</v>
      </c>
      <c r="GF91" s="37">
        <f t="shared" ca="1" si="28"/>
        <v>1296.1091886232618</v>
      </c>
      <c r="GG91" s="37">
        <f t="shared" ca="1" si="28"/>
        <v>1529.3721030747311</v>
      </c>
      <c r="GH91" s="37">
        <f t="shared" ca="1" si="28"/>
        <v>1634.3655591063355</v>
      </c>
      <c r="GI91" s="37">
        <f t="shared" ca="1" si="28"/>
        <v>2057.9921974799236</v>
      </c>
      <c r="GJ91" s="37">
        <f t="shared" ca="1" si="28"/>
        <v>2351.2380869441149</v>
      </c>
      <c r="GK91" s="37">
        <f t="shared" ca="1" si="28"/>
        <v>2142.0446398509221</v>
      </c>
      <c r="GL91" s="37">
        <f t="shared" ca="1" si="28"/>
        <v>2391.3064437852327</v>
      </c>
      <c r="GM91" s="37">
        <f t="shared" ca="1" si="28"/>
        <v>2194.1215563376004</v>
      </c>
      <c r="GN91" s="37">
        <f t="shared" ca="1" si="28"/>
        <v>2539.2762667426837</v>
      </c>
      <c r="GO91" s="37">
        <f t="shared" ca="1" si="28"/>
        <v>2599.4081056479304</v>
      </c>
      <c r="GP91" s="37">
        <f t="shared" ca="1" si="28"/>
        <v>2972.0043420227889</v>
      </c>
      <c r="GQ91" s="37">
        <f t="shared" ca="1" si="28"/>
        <v>3189.4885528358236</v>
      </c>
      <c r="GR91" s="37">
        <f t="shared" ca="1" si="28"/>
        <v>3460.4984429144374</v>
      </c>
      <c r="GS91" s="37">
        <f t="shared" ca="1" si="28"/>
        <v>3807.6637024506686</v>
      </c>
      <c r="GT91" s="37">
        <f t="shared" ca="1" si="28"/>
        <v>4112.961035649485</v>
      </c>
      <c r="GU91" s="37">
        <f t="shared" ca="1" si="22"/>
        <v>4363.055832101526</v>
      </c>
      <c r="GV91" s="37">
        <f t="shared" ca="1" si="12"/>
        <v>4446.9963272517807</v>
      </c>
      <c r="GW91" s="37">
        <f t="shared" ca="1" si="12"/>
        <v>4554.3870333301438</v>
      </c>
      <c r="GX91" s="37">
        <f t="shared" ca="1" si="12"/>
        <v>4793.0361532246325</v>
      </c>
      <c r="GY91" s="37">
        <f t="shared" ca="1" si="12"/>
        <v>4957.2128336371343</v>
      </c>
      <c r="GZ91" s="37">
        <f t="shared" ca="1" si="12"/>
        <v>5120.4564150995902</v>
      </c>
      <c r="HA91" s="37">
        <f t="shared" ca="1" si="12"/>
        <v>4990.0939749696199</v>
      </c>
      <c r="HB91" s="37">
        <f t="shared" ca="1" si="12"/>
        <v>5152.2842225978038</v>
      </c>
      <c r="HC91" s="37"/>
      <c r="HD91" s="37">
        <f t="shared" si="13"/>
        <v>1500.1</v>
      </c>
      <c r="HE91" s="37">
        <f ca="1">SUM($GD91:GD91)-$HD91-SUM($FD91:FD91)</f>
        <v>-865.98935688338213</v>
      </c>
      <c r="HF91" s="37">
        <f ca="1">SUM($GD91:GE91)-$HD91-SUM($FD91:FE91)</f>
        <v>-112.27151902055635</v>
      </c>
      <c r="HG91" s="37">
        <f ca="1">SUM($GD91:GF91)-$HD91-SUM($FD91:FF91)</f>
        <v>757.1025498550166</v>
      </c>
      <c r="HH91" s="37">
        <f ca="1">SUM($GD91:GG91)-$HD91-SUM($FD91:FG91)</f>
        <v>1704.595282422111</v>
      </c>
      <c r="HI91" s="37">
        <f ca="1">SUM($GD91:GH91)-$HD91-SUM($FD91:FH91)</f>
        <v>2707.6854789714394</v>
      </c>
      <c r="HJ91" s="37">
        <f ca="1">SUM($GD91:GI91)-$HD91-SUM($FD91:FI91)</f>
        <v>3818.3690032532277</v>
      </c>
      <c r="HK91" s="37">
        <f ca="1">SUM($GD91:GJ91)-$HD91-SUM($FD91:FJ91)</f>
        <v>5013.8383841967134</v>
      </c>
      <c r="HL91" s="37">
        <f ca="1">SUM($GD91:GK91)-$HD91-SUM($FD91:FK91)</f>
        <v>6209.3077651401973</v>
      </c>
      <c r="HM91" s="37">
        <f ca="1">SUM($GD91:GL91)-$HD91-SUM($FD91:FL91)</f>
        <v>7480.1708524179121</v>
      </c>
      <c r="HN91" s="37">
        <f ca="1">SUM($GD91:GM91)-$HD91-SUM($FD91:FM91)</f>
        <v>8751.0339396956242</v>
      </c>
      <c r="HO91" s="37">
        <f ca="1">SUM($GD91:GN91)-$HD91-SUM($FD91:FN91)</f>
        <v>10558.493375677095</v>
      </c>
      <c r="HP91" s="37">
        <f ca="1">SUM($GD91:GO91)-$HD91-SUM($FD91:FO91)</f>
        <v>12406.952396184628</v>
      </c>
      <c r="HQ91" s="37">
        <f ca="1">SUM($GD91:GP91)-$HD91-SUM($FD91:FP91)</f>
        <v>14347.586140271002</v>
      </c>
      <c r="HR91" s="37">
        <f ca="1">SUM($GD91:GQ91)-$HD91-SUM($FD91:FQ91)</f>
        <v>16353.666622583205</v>
      </c>
      <c r="HS91" s="37">
        <f ca="1">SUM($GD91:GR91)-$HD91-SUM($FD91:FR91)</f>
        <v>18800.850411034153</v>
      </c>
      <c r="HT91" s="37">
        <f ca="1">SUM($GD91:GS91)-$HD91-SUM($FD91:FS91)</f>
        <v>21333.41828255669</v>
      </c>
      <c r="HU91" s="37">
        <f ca="1">SUM($GD91:GT91)-$HD91-SUM($FD91:FT91)</f>
        <v>23943.590602637181</v>
      </c>
      <c r="HV91" s="37">
        <f ca="1">SUM($GD91:GU91)-$HD91-SUM($FD91:FU91)</f>
        <v>26621.388650629393</v>
      </c>
      <c r="HW91" s="37">
        <f ca="1">SUM($GD91:GV91)-$HD91-SUM($FD91:FV91)</f>
        <v>29338.364413997508</v>
      </c>
      <c r="HX91" s="37">
        <f ca="1">SUM($GD91:GW91)-$HD91-SUM($FD91:FW91)</f>
        <v>32309.454958303366</v>
      </c>
      <c r="HY91" s="37">
        <f ca="1">SUM($GD91:GX91)-$HD91-SUM($FD91:FX91)</f>
        <v>35344.062115610956</v>
      </c>
      <c r="HZ91" s="37">
        <f ca="1">SUM($GD91:GY91)-$HD91-SUM($FD91:FY91)</f>
        <v>38429.082305109609</v>
      </c>
      <c r="IA91" s="37">
        <f ca="1">SUM($GD91:GZ91)-$HD91-SUM($FD91:FZ91)</f>
        <v>41811.619389404579</v>
      </c>
      <c r="IB91" s="37">
        <f ca="1">SUM($GD91:HA91)-$HD91-SUM($FD91:GA91)</f>
        <v>45194.156473699564</v>
      </c>
      <c r="IC91" s="37">
        <f ca="1">SUM($GD91:HB91)-$HD91-SUM($FD91:GB91)</f>
        <v>48624.819511908303</v>
      </c>
    </row>
    <row r="92" spans="2:237" x14ac:dyDescent="0.35">
      <c r="B92" s="37">
        <f t="shared" ca="1" si="26"/>
        <v>0.70079798847206343</v>
      </c>
      <c r="C92" s="37">
        <f t="shared" ca="1" si="25"/>
        <v>0.1770081534046879</v>
      </c>
      <c r="D92" s="37">
        <f t="shared" ca="1" si="25"/>
        <v>0.35402992206254391</v>
      </c>
      <c r="E92" s="37">
        <f t="shared" ca="1" si="25"/>
        <v>0.73342759180322659</v>
      </c>
      <c r="F92" s="37">
        <f t="shared" ca="1" si="25"/>
        <v>0.78728663692113554</v>
      </c>
      <c r="G92" s="37">
        <f t="shared" ca="1" si="25"/>
        <v>0.20453888657396213</v>
      </c>
      <c r="H92" s="37">
        <f t="shared" ca="1" si="25"/>
        <v>0.60906601116328041</v>
      </c>
      <c r="I92" s="37">
        <f t="shared" ca="1" si="25"/>
        <v>0.46190267479169467</v>
      </c>
      <c r="J92" s="37">
        <f t="shared" ca="1" si="25"/>
        <v>0.14495467354104608</v>
      </c>
      <c r="K92" s="37">
        <f t="shared" ca="1" si="25"/>
        <v>0.83717445188557249</v>
      </c>
      <c r="L92" s="37">
        <f t="shared" ca="1" si="25"/>
        <v>0.83513325818757644</v>
      </c>
      <c r="M92" s="37">
        <f t="shared" ca="1" si="25"/>
        <v>0.18683269175702877</v>
      </c>
      <c r="N92" s="37">
        <f t="shared" ca="1" si="25"/>
        <v>5.5113498560366292E-4</v>
      </c>
      <c r="O92" s="37">
        <f t="shared" ca="1" si="25"/>
        <v>0.45020306639228358</v>
      </c>
      <c r="P92" s="37">
        <f t="shared" ca="1" si="25"/>
        <v>0.22488347463275371</v>
      </c>
      <c r="Q92" s="37">
        <f t="shared" ca="1" si="25"/>
        <v>0.77754354359616829</v>
      </c>
      <c r="R92" s="37">
        <f t="shared" ca="1" si="25"/>
        <v>0.33220970553844154</v>
      </c>
      <c r="S92" s="37">
        <f t="shared" ca="1" si="25"/>
        <v>0.65484104756900718</v>
      </c>
      <c r="T92" s="37">
        <f t="shared" ca="1" si="27"/>
        <v>5.8991208118159832E-2</v>
      </c>
      <c r="U92" s="37">
        <f t="shared" ca="1" si="27"/>
        <v>0.14736440733068901</v>
      </c>
      <c r="V92" s="37">
        <f t="shared" ca="1" si="27"/>
        <v>0.38824480286079244</v>
      </c>
      <c r="W92" s="37">
        <f t="shared" ca="1" si="27"/>
        <v>0.31386590918384905</v>
      </c>
      <c r="X92" s="37">
        <f t="shared" ca="1" si="27"/>
        <v>0.2455218238490503</v>
      </c>
      <c r="Y92" s="37">
        <f t="shared" ca="1" si="27"/>
        <v>0.74534477637123997</v>
      </c>
      <c r="Z92" s="37">
        <f t="shared" ca="1" si="27"/>
        <v>0.22344561309967192</v>
      </c>
      <c r="AC92" s="35">
        <f ca="1">IF(H$11="x",0,_xlfn.NORM.INV(B92,Satokasvi!$H$8,Satokasvi!$I$8)*IF(H$8="x",1+Toimenpiteet!$C$7,1)*IF(H$9="x",1+Toimenpiteet!$C$34,1)*(1+H$30)*_xlfn.BINOM.INV(1,(1-(Satokasvi!$H$15*(1+H$43))),B92))</f>
        <v>2631.674248633411</v>
      </c>
      <c r="AD92" s="35">
        <f ca="1">IF(I$11="x",0,_xlfn.NORM.INV(C92,Satokasvi!$H$8,Satokasvi!$I$8)*IF(I$8="x",1+Toimenpiteet!$C$7,1)*IF(I$9="x",1+Toimenpiteet!$C$34,1)*(1+I$30)*_xlfn.BINOM.INV(1,(1-(Satokasvi!$H$15*(1+I$43))),C92))</f>
        <v>0</v>
      </c>
      <c r="AE92" s="35">
        <f ca="1">IF(J$11="x",0,_xlfn.NORM.INV(D92,Satokasvi!$H$8,Satokasvi!$I$8)*IF(J$8="x",1+Toimenpiteet!$C$7,1)*IF(J$9="x",1+Toimenpiteet!$C$34,1)*(1+J$30)*_xlfn.BINOM.INV(1,(1-(Satokasvi!$H$15*(1+J$43))),D92))</f>
        <v>2406.3842382049056</v>
      </c>
      <c r="AF92" s="35">
        <f ca="1">IF(K$11="x",0,_xlfn.NORM.INV(E92,Satokasvi!$H$8,Satokasvi!$I$8)*IF(K$8="x",1+Toimenpiteet!$C$7,1)*IF(K$9="x",1+Toimenpiteet!$C$34,1)*(1+K$30)*_xlfn.BINOM.INV(1,(1-(Satokasvi!$H$15*(1+K$43))),E92))</f>
        <v>2655.803152438265</v>
      </c>
      <c r="AG92" s="35">
        <f ca="1">IF(L$11="x",0,_xlfn.NORM.INV(F92,Satokasvi!$H$8,Satokasvi!$I$8)*IF(L$8="x",1+Toimenpiteet!$C$7,1)*IF(L$9="x",1+Toimenpiteet!$C$34,1)*(1+L$30)*_xlfn.BINOM.INV(1,(1-(Satokasvi!$H$15*(1+L$43))),F92))</f>
        <v>2699.2604625995041</v>
      </c>
      <c r="AH92" s="35">
        <f ca="1">IF(M$11="x",0,_xlfn.NORM.INV(G92,Satokasvi!$H$8,Satokasvi!$I$8)*IF(M$8="x",1+Toimenpiteet!$C$7,1)*IF(M$9="x",1+Toimenpiteet!$C$34,1)*(1+M$30)*_xlfn.BINOM.INV(1,(1-(Satokasvi!$H$15*(1+M$43))),G92))</f>
        <v>0</v>
      </c>
      <c r="AI92" s="35">
        <f ca="1">IF(N$11="x",0,_xlfn.NORM.INV(H92,Satokasvi!$H$8,Satokasvi!$I$8)*IF(N$8="x",1+Toimenpiteet!$C$7,1)*IF(N$9="x",1+Toimenpiteet!$C$34,1)*(1+N$30)*_xlfn.BINOM.INV(1,(1-(Satokasvi!$H$15*(1+N$43))),H92))</f>
        <v>2569.2213909962497</v>
      </c>
      <c r="AJ92" s="35">
        <f ca="1">IF(O$11="x",0,_xlfn.NORM.INV(I92,Satokasvi!$H$8,Satokasvi!$I$8)*IF(O$8="x",1+Toimenpiteet!$C$7,1)*IF(O$9="x",1+Toimenpiteet!$C$34,1)*(1+O$30)*_xlfn.BINOM.INV(1,(1-(Satokasvi!$H$15*(1+O$43))),I92))</f>
        <v>2476.0896393402754</v>
      </c>
      <c r="AK92" s="35">
        <f ca="1">IF(P$11="x",0,_xlfn.NORM.INV(J92,Satokasvi!$H$8,Satokasvi!$I$8)*IF(P$8="x",1+Toimenpiteet!$C$7,1)*IF(P$9="x",1+Toimenpiteet!$C$34,1)*(1+P$30)*_xlfn.BINOM.INV(1,(1-(Satokasvi!$H$15*(1+P$43))),J92))</f>
        <v>0</v>
      </c>
      <c r="AL92" s="35">
        <f ca="1">IF(Q$11="x",0,_xlfn.NORM.INV(K92,Satokasvi!$H$8,Satokasvi!$I$8)*IF(Q$8="x",1+Toimenpiteet!$C$7,1)*IF(Q$9="x",1+Toimenpiteet!$C$34,1)*(1+Q$30)*_xlfn.BINOM.INV(1,(1-(Satokasvi!$H$15*(1+Q$43))),K92))</f>
        <v>2745.7278247978056</v>
      </c>
      <c r="AM92" s="35">
        <f ca="1">IF(R$11="x",0,_xlfn.NORM.INV(L92,Satokasvi!$H$8,Satokasvi!$I$8)*IF(R$8="x",1+Toimenpiteet!$C$7,1)*IF(R$9="x",1+Toimenpiteet!$C$34,1)*(1+R$30)*_xlfn.BINOM.INV(1,(1-(Satokasvi!$H$15*(1+R$43))),L92))</f>
        <v>2743.6627111346529</v>
      </c>
      <c r="AN92" s="35">
        <f ca="1">IF(S$11="x",0,_xlfn.NORM.INV(M92,Satokasvi!$H$8,Satokasvi!$I$8)*IF(S$8="x",1+Toimenpiteet!$C$7,1)*IF(S$9="x",1+Toimenpiteet!$C$34,1)*(1+S$30)*_xlfn.BINOM.INV(1,(1-(Satokasvi!$H$15*(1+S$43))),M92))</f>
        <v>0</v>
      </c>
      <c r="AO92" s="35">
        <f ca="1">IF(T$11="x",0,_xlfn.NORM.INV(N92,Satokasvi!$H$8,Satokasvi!$I$8)*IF(T$8="x",1+Toimenpiteet!$C$7,1)*IF(T$9="x",1+Toimenpiteet!$C$34,1)*(1+T$30)*_xlfn.BINOM.INV(1,(1-(Satokasvi!$H$15*(1+T$43))),N92))</f>
        <v>0</v>
      </c>
      <c r="AP92" s="35">
        <f ca="1">IF(U$11="x",0,_xlfn.NORM.INV(O92,Satokasvi!$H$8,Satokasvi!$I$8)*IF(U$8="x",1+Toimenpiteet!$C$7,1)*IF(U$9="x",1+Toimenpiteet!$C$34,1)*(1+U$30)*_xlfn.BINOM.INV(1,(1-(Satokasvi!$H$15*(1+U$43))),O92))</f>
        <v>2468.7129208360052</v>
      </c>
      <c r="AQ92" s="35">
        <f ca="1">IF(V$11="x",0,_xlfn.NORM.INV(P92,Satokasvi!$H$8,Satokasvi!$I$8)*IF(V$8="x",1+Toimenpiteet!$C$7,1)*IF(V$9="x",1+Toimenpiteet!$C$34,1)*(1+V$30)*_xlfn.BINOM.INV(1,(1-(Satokasvi!$H$15*(1+V$43))),P92))</f>
        <v>0</v>
      </c>
      <c r="AR92" s="35">
        <f ca="1">IF(W$11="x",0,_xlfn.NORM.INV(Q92,Satokasvi!$H$8,Satokasvi!$I$8)*IF(W$8="x",1+Toimenpiteet!$C$7,1)*IF(W$9="x",1+Toimenpiteet!$C$34,1)*(1+W$30)*_xlfn.BINOM.INV(1,(1-(Satokasvi!$H$15*(1+W$43))),Q92))</f>
        <v>2690.9808412042958</v>
      </c>
      <c r="AS92" s="35">
        <f ca="1">IF(X$11="x",0,_xlfn.NORM.INV(R92,Satokasvi!$H$8,Satokasvi!$I$8)*IF(X$8="x",1+Toimenpiteet!$C$7,1)*IF(X$9="x",1+Toimenpiteet!$C$34,1)*(1+X$30)*_xlfn.BINOM.INV(1,(1-(Satokasvi!$H$15*(1+X$43))),R92))</f>
        <v>2391.5450874679436</v>
      </c>
      <c r="AT92" s="35">
        <f ca="1">IF(Y$11="x",0,_xlfn.NORM.INV(S92,Satokasvi!$H$8,Satokasvi!$I$8)*IF(Y$8="x",1+Toimenpiteet!$C$7,1)*IF(Y$9="x",1+Toimenpiteet!$C$34,1)*(1+Y$30)*_xlfn.BINOM.INV(1,(1-(Satokasvi!$H$15*(1+Y$43))),S92))</f>
        <v>2599.605920243283</v>
      </c>
      <c r="AU92" s="35">
        <f ca="1">IF(Z$11="x",0,_xlfn.NORM.INV(T92,Satokasvi!$H$8,Satokasvi!$I$8)*IF(Z$8="x",1+Toimenpiteet!$C$7,1)*IF(Z$9="x",1+Toimenpiteet!$C$34,1)*(1+Z$30)*_xlfn.BINOM.INV(1,(1-(Satokasvi!$H$15*(1+Z$43))),T92))</f>
        <v>0</v>
      </c>
      <c r="AV92" s="35">
        <f ca="1">IF(AA$11="x",0,_xlfn.NORM.INV(U92,Satokasvi!$H$8,Satokasvi!$I$8)*IF(AA$8="x",1+Toimenpiteet!$C$7,1)*IF(AA$9="x",1+Toimenpiteet!$C$34,1)*(1+AA$30)*_xlfn.BINOM.INV(1,(1-(Satokasvi!$H$15*(1+AA$43))),U92))</f>
        <v>0</v>
      </c>
      <c r="AW92" s="35">
        <f ca="1">IF(AB$11="x",0,_xlfn.NORM.INV(V92,Satokasvi!$H$8,Satokasvi!$I$8)*IF(AB$8="x",1+Toimenpiteet!$C$7,1)*IF(AB$9="x",1+Toimenpiteet!$C$34,1)*(1+AB$30)*_xlfn.BINOM.INV(1,(1-(Satokasvi!$H$15*(1+AB$43))),V92))</f>
        <v>2429.025844639636</v>
      </c>
      <c r="AX92" s="35">
        <f ca="1">IF(AC$11="x",0,_xlfn.NORM.INV(W92,Satokasvi!$H$8,Satokasvi!$I$8)*IF(AC$8="x",1+Toimenpiteet!$C$7,1)*IF(AC$9="x",1+Toimenpiteet!$C$34,1)*(1+AC$30)*_xlfn.BINOM.INV(1,(1-(Satokasvi!$H$15*(1+AC$43))),W92))</f>
        <v>2378.7695501764224</v>
      </c>
      <c r="AY92" s="35">
        <f ca="1">IF(AD$11="x",0,_xlfn.NORM.INV(X92,Satokasvi!$H$8,Satokasvi!$I$8)*IF(AD$8="x",1+Toimenpiteet!$C$7,1)*IF(AD$9="x",1+Toimenpiteet!$C$34,1)*(1+AD$30)*_xlfn.BINOM.INV(1,(1-(Satokasvi!$H$15*(1+AD$43))),X92))</f>
        <v>0</v>
      </c>
      <c r="AZ92" s="35">
        <f ca="1">IF(AE$11="x",0,_xlfn.NORM.INV(Y92,Satokasvi!$H$8,Satokasvi!$I$8)*IF(AE$8="x",1+Toimenpiteet!$C$7,1)*IF(AE$9="x",1+Toimenpiteet!$C$34,1)*(1+AE$30)*_xlfn.BINOM.INV(1,(1-(Satokasvi!$H$15*(1+AE$43))),Y92))</f>
        <v>2664.9779438090677</v>
      </c>
      <c r="BA92" s="35">
        <f ca="1">IF(AF$11="x",0,_xlfn.NORM.INV(Z92,Satokasvi!$H$8,Satokasvi!$I$8)*IF(AF$8="x",1+Toimenpiteet!$C$7,1)*IF(AF$9="x",1+Toimenpiteet!$C$34,1)*(1+AF$30)*_xlfn.BINOM.INV(1,(1-(Satokasvi!$H$15*(1+AF$43))),Z92))</f>
        <v>0</v>
      </c>
      <c r="BD92" s="35">
        <f ca="1">IF(H$11="x",0,_xlfn.NORM.INV(B92,Satokasvi!$H$8,Satokasvi!$I$8)*IF(COUNTIF($H$12:H$12,"x")&gt;0,(1+$C$6),1)*IF(COUNTIF($H$13:H$13,"x")&gt;0,(1+$C$30),1)*IF(H$8="x",(1+Toimenpiteet!$C$7),1)*IF(H$9="x",(1+Toimenpiteet!$C$34),1)*(1+H$30)*_xlfn.BINOM.INV(1,(1-(Satokasvi!$H$15*(1+H$44))),B92))</f>
        <v>3158.009098360093</v>
      </c>
      <c r="BE92" s="35">
        <f ca="1">IF(I$11="x",0,_xlfn.NORM.INV(C92,Satokasvi!$H$8,Satokasvi!$I$8)*IF(COUNTIF($H$12:I$12,"x")&gt;0,(1+$C$6),1)*IF(COUNTIF($H$13:I$13,"x")&gt;0,(1+$C$30),1)*IF(I$8="x",(1+Toimenpiteet!$C$7),1)*IF(I$9="x",(1+Toimenpiteet!$C$34),1)*(1+I$30)*_xlfn.BINOM.INV(1,(1-(Satokasvi!$H$15*(1+I$44))),C92))</f>
        <v>2721.9518669562231</v>
      </c>
      <c r="BF92" s="35">
        <f ca="1">IF(J$11="x",0,_xlfn.NORM.INV(D92,Satokasvi!$H$8,Satokasvi!$I$8)*IF(COUNTIF($H$12:J$12,"x")&gt;0,(1+$C$6),1)*IF(COUNTIF($H$13:J$13,"x")&gt;0,(1+$C$30),1)*IF(J$8="x",(1+Toimenpiteet!$C$7),1)*IF(J$9="x",(1+Toimenpiteet!$C$34),1)*(1+J$30)*_xlfn.BINOM.INV(1,(1-(Satokasvi!$H$15*(1+J$44))),D92))</f>
        <v>2887.6610858458866</v>
      </c>
      <c r="BG92" s="35">
        <f ca="1">IF(K$11="x",0,_xlfn.NORM.INV(E92,Satokasvi!$H$8,Satokasvi!$I$8)*IF(COUNTIF($H$12:K$12,"x")&gt;0,(1+$C$6),1)*IF(COUNTIF($H$13:K$13,"x")&gt;0,(1+$C$30),1)*IF(K$8="x",(1+Toimenpiteet!$C$7),1)*IF(K$9="x",(1+Toimenpiteet!$C$34),1)*(1+K$30)*_xlfn.BINOM.INV(1,(1-(Satokasvi!$H$15*(1+K$44))),E92))</f>
        <v>3186.9637829259177</v>
      </c>
      <c r="BH92" s="35">
        <f ca="1">IF(L$11="x",0,_xlfn.NORM.INV(F92,Satokasvi!$H$8,Satokasvi!$I$8)*IF(COUNTIF($H$12:L$12,"x")&gt;0,(1+$C$6),1)*IF(COUNTIF($H$13:L$13,"x")&gt;0,(1+$C$30),1)*IF(L$8="x",(1+Toimenpiteet!$C$7),1)*IF(L$9="x",(1+Toimenpiteet!$C$34),1)*(1+L$30)*_xlfn.BINOM.INV(1,(1-(Satokasvi!$H$15*(1+L$44))),F92))</f>
        <v>3239.112555119405</v>
      </c>
      <c r="BI92" s="35">
        <f ca="1">IF(M$11="x",0,_xlfn.NORM.INV(G92,Satokasvi!$H$8,Satokasvi!$I$8)*IF(COUNTIF($H$12:M$12,"x")&gt;0,(1+$C$6),1)*IF(COUNTIF($H$13:M$13,"x")&gt;0,(1+$C$30),1)*IF(M$8="x",(1+Toimenpiteet!$C$7),1)*IF(M$9="x",(1+Toimenpiteet!$C$34),1)*(1+M$30)*_xlfn.BINOM.INV(1,(1-(Satokasvi!$H$15*(1+M$44))),G92))</f>
        <v>2752.3447085621087</v>
      </c>
      <c r="BJ92" s="35">
        <f ca="1">IF(N$11="x",0,_xlfn.NORM.INV(H92,Satokasvi!$H$8,Satokasvi!$I$8)*IF(COUNTIF($H$12:N$12,"x")&gt;0,(1+$C$6),1)*IF(COUNTIF($H$13:N$13,"x")&gt;0,(1+$C$30),1)*IF(N$8="x",(1+Toimenpiteet!$C$7),1)*IF(N$9="x",(1+Toimenpiteet!$C$34),1)*(1+N$30)*_xlfn.BINOM.INV(1,(1-(Satokasvi!$H$15*(1+N$44))),H92))</f>
        <v>3083.0656691954996</v>
      </c>
      <c r="BK92" s="35">
        <f ca="1">IF(O$11="x",0,_xlfn.NORM.INV(I92,Satokasvi!$H$8,Satokasvi!$I$8)*IF(COUNTIF($H$12:O$12,"x")&gt;0,(1+$C$6),1)*IF(COUNTIF($H$13:O$13,"x")&gt;0,(1+$C$30),1)*IF(O$8="x",(1+Toimenpiteet!$C$7),1)*IF(O$9="x",(1+Toimenpiteet!$C$34),1)*(1+O$30)*_xlfn.BINOM.INV(1,(1-(Satokasvi!$H$15*(1+O$44))),I92))</f>
        <v>2971.3075672083305</v>
      </c>
      <c r="BL92" s="35">
        <f ca="1">IF(P$11="x",0,_xlfn.NORM.INV(J92,Satokasvi!$H$8,Satokasvi!$I$8)*IF(COUNTIF($H$12:P$12,"x")&gt;0,(1+$C$6),1)*IF(COUNTIF($H$13:P$13,"x")&gt;0,(1+$C$30),1)*IF(P$8="x",(1+Toimenpiteet!$C$7),1)*IF(P$9="x",(1+Toimenpiteet!$C$34),1)*(1+P$30)*_xlfn.BINOM.INV(1,(1-(Satokasvi!$H$15*(1+P$44))),J92))</f>
        <v>2682.5038480837229</v>
      </c>
      <c r="BM92" s="35">
        <f ca="1">IF(Q$11="x",0,_xlfn.NORM.INV(K92,Satokasvi!$H$8,Satokasvi!$I$8)*IF(COUNTIF($H$12:Q$12,"x")&gt;0,(1+$C$6),1)*IF(COUNTIF($H$13:Q$13,"x")&gt;0,(1+$C$30),1)*IF(Q$8="x",(1+Toimenpiteet!$C$7),1)*IF(Q$9="x",(1+Toimenpiteet!$C$34),1)*(1+Q$30)*_xlfn.BINOM.INV(1,(1-(Satokasvi!$H$15*(1+Q$44))),K92))</f>
        <v>3294.8733897573666</v>
      </c>
      <c r="BN92" s="35">
        <f ca="1">IF(R$11="x",0,_xlfn.NORM.INV(L92,Satokasvi!$H$8,Satokasvi!$I$8)*IF(COUNTIF($H$12:R$12,"x")&gt;0,(1+$C$6),1)*IF(COUNTIF($H$13:R$13,"x")&gt;0,(1+$C$30),1)*IF(R$8="x",(1+Toimenpiteet!$C$7),1)*IF(R$9="x",(1+Toimenpiteet!$C$34),1)*(1+R$30)*_xlfn.BINOM.INV(1,(1-(Satokasvi!$H$15*(1+R$44))),L92))</f>
        <v>3292.3952533615834</v>
      </c>
      <c r="BO92" s="35">
        <f ca="1">IF(S$11="x",0,_xlfn.NORM.INV(M92,Satokasvi!$H$8,Satokasvi!$I$8)*IF(COUNTIF($H$12:S$12,"x")&gt;0,(1+$C$6),1)*IF(COUNTIF($H$13:S$13,"x")&gt;0,(1+$C$30),1)*IF(S$8="x",(1+Toimenpiteet!$C$7),1)*IF(S$9="x",(1+Toimenpiteet!$C$34),1)*(1+S$30)*_xlfn.BINOM.INV(1,(1-(Satokasvi!$H$15*(1+S$44))),M92))</f>
        <v>2733.1114420431954</v>
      </c>
      <c r="BP92" s="35">
        <f ca="1">IF(T$11="x",0,_xlfn.NORM.INV(N92,Satokasvi!$H$8,Satokasvi!$I$8)*IF(COUNTIF($H$12:T$12,"x")&gt;0,(1+$C$6),1)*IF(COUNTIF($H$13:T$13,"x")&gt;0,(1+$C$30),1)*IF(T$8="x",(1+Toimenpiteet!$C$7),1)*IF(T$9="x",(1+Toimenpiteet!$C$34),1)*(1+T$30)*_xlfn.BINOM.INV(1,(1-(Satokasvi!$H$15*(1+T$44))),N92))</f>
        <v>0</v>
      </c>
      <c r="BQ92" s="35">
        <f ca="1">IF(U$11="x",0,_xlfn.NORM.INV(O92,Satokasvi!$H$8,Satokasvi!$I$8)*IF(COUNTIF($H$12:U$12,"x")&gt;0,(1+$C$6),1)*IF(COUNTIF($H$13:U$13,"x")&gt;0,(1+$C$30),1)*IF(U$8="x",(1+Toimenpiteet!$C$7),1)*IF(U$9="x",(1+Toimenpiteet!$C$34),1)*(1+U$30)*_xlfn.BINOM.INV(1,(1-(Satokasvi!$H$15*(1+U$44))),O92))</f>
        <v>2962.4555050032063</v>
      </c>
      <c r="BR92" s="35">
        <f ca="1">IF(V$11="x",0,_xlfn.NORM.INV(P92,Satokasvi!$H$8,Satokasvi!$I$8)*IF(COUNTIF($H$12:V$12,"x")&gt;0,(1+$C$6),1)*IF(COUNTIF($H$13:V$13,"x")&gt;0,(1+$C$30),1)*IF(V$8="x",(1+Toimenpiteet!$C$7),1)*IF(V$9="x",(1+Toimenpiteet!$C$34),1)*(1+V$30)*_xlfn.BINOM.INV(1,(1-(Satokasvi!$H$15*(1+V$44))),P92))</f>
        <v>2773.2589156223771</v>
      </c>
      <c r="BS92" s="35">
        <f ca="1">IF(W$11="x",0,_xlfn.NORM.INV(Q92,Satokasvi!$H$8,Satokasvi!$I$8)*IF(COUNTIF($H$12:W$12,"x")&gt;0,(1+$C$6),1)*IF(COUNTIF($H$13:W$13,"x")&gt;0,(1+$C$30),1)*IF(W$8="x",(1+Toimenpiteet!$C$7),1)*IF(W$9="x",(1+Toimenpiteet!$C$34),1)*(1+W$30)*_xlfn.BINOM.INV(1,(1-(Satokasvi!$H$15*(1+W$44))),Q92))</f>
        <v>3229.1770094451549</v>
      </c>
      <c r="BT92" s="35">
        <f ca="1">IF(X$11="x",0,_xlfn.NORM.INV(R92,Satokasvi!$H$8,Satokasvi!$I$8)*IF(COUNTIF($H$12:X$12,"x")&gt;0,(1+$C$6),1)*IF(COUNTIF($H$13:X$13,"x")&gt;0,(1+$C$30),1)*IF(X$8="x",(1+Toimenpiteet!$C$7),1)*IF(X$9="x",(1+Toimenpiteet!$C$34),1)*(1+X$30)*_xlfn.BINOM.INV(1,(1-(Satokasvi!$H$15*(1+X$44))),R92))</f>
        <v>2869.8541049615324</v>
      </c>
      <c r="BU92" s="35">
        <f ca="1">IF(Y$11="x",0,_xlfn.NORM.INV(S92,Satokasvi!$H$8,Satokasvi!$I$8)*IF(COUNTIF($H$12:Y$12,"x")&gt;0,(1+$C$6),1)*IF(COUNTIF($H$13:Y$13,"x")&gt;0,(1+$C$30),1)*IF(Y$8="x",(1+Toimenpiteet!$C$7),1)*IF(Y$9="x",(1+Toimenpiteet!$C$34),1)*(1+Y$30)*_xlfn.BINOM.INV(1,(1-(Satokasvi!$H$15*(1+Y$44))),S92))</f>
        <v>3119.5271042919394</v>
      </c>
      <c r="BV92" s="35">
        <f ca="1">IF(Z$11="x",0,_xlfn.NORM.INV(T92,Satokasvi!$H$8,Satokasvi!$I$8)*IF(COUNTIF($H$12:Z$12,"x")&gt;0,(1+$C$6),1)*IF(COUNTIF($H$13:Z$13,"x")&gt;0,(1+$C$30),1)*IF(Z$8="x",(1+Toimenpiteet!$C$7),1)*IF(Z$9="x",(1+Toimenpiteet!$C$34),1)*(1+Z$30)*_xlfn.BINOM.INV(1,(1-(Satokasvi!$H$15*(1+Z$44))),T92))</f>
        <v>0</v>
      </c>
      <c r="BW92" s="35">
        <f ca="1">IF(AA$11="x",0,_xlfn.NORM.INV(U92,Satokasvi!$H$8,Satokasvi!$I$8)*IF(COUNTIF($H$12:AA$12,"x")&gt;0,(1+$C$6),1)*IF(COUNTIF($H$13:AA$13,"x")&gt;0,(1+$C$30),1)*IF(AA$8="x",(1+Toimenpiteet!$C$7),1)*IF(AA$9="x",(1+Toimenpiteet!$C$34),1)*(1+AA$30)*_xlfn.BINOM.INV(1,(1-(Satokasvi!$H$15*(1+AA$44))),U92))</f>
        <v>2685.6587319363825</v>
      </c>
      <c r="BX92" s="35">
        <f ca="1">IF(AB$11="x",0,_xlfn.NORM.INV(V92,Satokasvi!$H$8,Satokasvi!$I$8)*IF(COUNTIF($H$12:AB$12,"x")&gt;0,(1+$C$6),1)*IF(COUNTIF($H$13:AB$13,"x")&gt;0,(1+$C$30),1)*IF(AB$8="x",(1+Toimenpiteet!$C$7),1)*IF(AB$9="x",(1+Toimenpiteet!$C$34),1)*(1+AB$30)*_xlfn.BINOM.INV(1,(1-(Satokasvi!$H$15*(1+AB$44))),V92))</f>
        <v>2914.8310135675633</v>
      </c>
      <c r="BY92" s="35">
        <f ca="1">IF(AC$11="x",0,_xlfn.NORM.INV(W92,Satokasvi!$H$8,Satokasvi!$I$8)*IF(COUNTIF($H$12:AC$12,"x")&gt;0,(1+$C$6),1)*IF(COUNTIF($H$13:AC$13,"x")&gt;0,(1+$C$30),1)*IF(AC$8="x",(1+Toimenpiteet!$C$7),1)*IF(AC$9="x",(1+Toimenpiteet!$C$34),1)*(1+AC$30)*_xlfn.BINOM.INV(1,(1-(Satokasvi!$H$15*(1+AC$44))),W92))</f>
        <v>2854.5234602117066</v>
      </c>
      <c r="BZ92" s="35">
        <f ca="1">IF(AD$11="x",0,_xlfn.NORM.INV(X92,Satokasvi!$H$8,Satokasvi!$I$8)*IF(COUNTIF($H$12:AD$12,"x")&gt;0,(1+$C$6),1)*IF(COUNTIF($H$13:AD$13,"x")&gt;0,(1+$C$30),1)*IF(AD$8="x",(1+Toimenpiteet!$C$7),1)*IF(AD$9="x",(1+Toimenpiteet!$C$34),1)*(1+AD$30)*_xlfn.BINOM.INV(1,(1-(Satokasvi!$H$15*(1+AD$44))),X92))</f>
        <v>2793.4050474725268</v>
      </c>
      <c r="CA92" s="35">
        <f ca="1">IF(AE$11="x",0,_xlfn.NORM.INV(Y92,Satokasvi!$H$8,Satokasvi!$I$8)*IF(COUNTIF($H$12:AE$12,"x")&gt;0,(1+$C$6),1)*IF(COUNTIF($H$13:AE$13,"x")&gt;0,(1+$C$30),1)*IF(AE$8="x",(1+Toimenpiteet!$C$7),1)*IF(AE$9="x",(1+Toimenpiteet!$C$34),1)*(1+AE$30)*_xlfn.BINOM.INV(1,(1-(Satokasvi!$H$15*(1+AE$44))),Y92))</f>
        <v>3197.9735325708812</v>
      </c>
      <c r="CB92" s="35">
        <f ca="1">IF(AF$11="x",0,_xlfn.NORM.INV(Z92,Satokasvi!$H$8,Satokasvi!$I$8)*IF(COUNTIF($H$12:AF$12,"x")&gt;0,(1+$C$6),1)*IF(COUNTIF($H$13:AF$13,"x")&gt;0,(1+$C$30),1)*IF(AF$8="x",(1+Toimenpiteet!$C$7),1)*IF(AF$9="x",(1+Toimenpiteet!$C$34),1)*(1+AF$30)*_xlfn.BINOM.INV(1,(1-(Satokasvi!$H$15*(1+AF$44))),Z92))</f>
        <v>2771.8175930675093</v>
      </c>
      <c r="CD92" s="37">
        <f ca="1">_xlfn.NORM.INV(RAND(),Satokasvi!$H$13,Satokasvi!$I$13)</f>
        <v>131.2465931631495</v>
      </c>
      <c r="CE92" s="37">
        <f ca="1">_xlfn.NORM.INV(RAND(),Satokasvi!$H$13,Satokasvi!$I$13)</f>
        <v>212.22775726050781</v>
      </c>
      <c r="CF92" s="37">
        <f ca="1">_xlfn.NORM.INV(RAND(),Satokasvi!$H$13,Satokasvi!$I$13)</f>
        <v>194.96091672771135</v>
      </c>
      <c r="CG92" s="37">
        <f ca="1">_xlfn.NORM.INV(RAND(),Satokasvi!$H$13,Satokasvi!$I$13)</f>
        <v>206.90716319508664</v>
      </c>
      <c r="CH92" s="37">
        <f ca="1">_xlfn.NORM.INV(RAND(),Satokasvi!$H$13,Satokasvi!$I$13)</f>
        <v>258.35036985974602</v>
      </c>
      <c r="CI92" s="37">
        <f ca="1">_xlfn.NORM.INV(RAND(),Satokasvi!$H$13,Satokasvi!$I$13)</f>
        <v>245.91594146580397</v>
      </c>
      <c r="CJ92" s="37">
        <f ca="1">_xlfn.NORM.INV(RAND(),Satokasvi!$H$13,Satokasvi!$I$13)</f>
        <v>243.49105990909075</v>
      </c>
      <c r="CK92" s="37">
        <f ca="1">_xlfn.NORM.INV(RAND(),Satokasvi!$H$13,Satokasvi!$I$13)</f>
        <v>219.73857350733527</v>
      </c>
      <c r="CL92" s="37">
        <f ca="1">_xlfn.NORM.INV(RAND(),Satokasvi!$H$13,Satokasvi!$I$13)</f>
        <v>129.45070907925063</v>
      </c>
      <c r="CM92" s="37">
        <f ca="1">_xlfn.NORM.INV(RAND(),Satokasvi!$H$13,Satokasvi!$I$13)</f>
        <v>233.49156221613046</v>
      </c>
      <c r="CN92" s="37">
        <f ca="1">_xlfn.NORM.INV(RAND(),Satokasvi!$H$13,Satokasvi!$I$13)</f>
        <v>214.67249547382053</v>
      </c>
      <c r="CO92" s="37">
        <f ca="1">_xlfn.NORM.INV(RAND(),Satokasvi!$H$13,Satokasvi!$I$13)</f>
        <v>185.79858800110202</v>
      </c>
      <c r="CP92" s="37">
        <f ca="1">_xlfn.NORM.INV(RAND(),Satokasvi!$H$13,Satokasvi!$I$13)</f>
        <v>218.02940585157808</v>
      </c>
      <c r="CQ92" s="37">
        <f ca="1">_xlfn.NORM.INV(RAND(),Satokasvi!$H$13,Satokasvi!$I$13)</f>
        <v>211.00352793270577</v>
      </c>
      <c r="CR92" s="37">
        <f ca="1">_xlfn.NORM.INV(RAND(),Satokasvi!$H$13,Satokasvi!$I$13)</f>
        <v>200.83417661570141</v>
      </c>
      <c r="CS92" s="37">
        <f ca="1">_xlfn.NORM.INV(RAND(),Satokasvi!$H$13,Satokasvi!$I$13)</f>
        <v>105.93997260842082</v>
      </c>
      <c r="CT92" s="37">
        <f ca="1">_xlfn.NORM.INV(RAND(),Satokasvi!$H$13,Satokasvi!$I$13)</f>
        <v>248.2040321151799</v>
      </c>
      <c r="CU92" s="37">
        <f ca="1">_xlfn.NORM.INV(RAND(),Satokasvi!$H$13,Satokasvi!$I$13)</f>
        <v>107.43984026086495</v>
      </c>
      <c r="CV92" s="37">
        <f ca="1">_xlfn.NORM.INV(RAND(),Satokasvi!$H$13,Satokasvi!$I$13)</f>
        <v>238.49008347309115</v>
      </c>
      <c r="CW92" s="37">
        <f ca="1">_xlfn.NORM.INV(RAND(),Satokasvi!$H$13,Satokasvi!$I$13)</f>
        <v>256.02416726606629</v>
      </c>
      <c r="CX92" s="37">
        <f ca="1">_xlfn.NORM.INV(RAND(),Satokasvi!$H$13,Satokasvi!$I$13)</f>
        <v>189.06108527997378</v>
      </c>
      <c r="CY92" s="37">
        <f ca="1">_xlfn.NORM.INV(RAND(),Satokasvi!$H$13,Satokasvi!$I$13)</f>
        <v>197.55541741935039</v>
      </c>
      <c r="CZ92" s="37">
        <f ca="1">_xlfn.NORM.INV(RAND(),Satokasvi!$H$13,Satokasvi!$I$13)</f>
        <v>245.88344222888279</v>
      </c>
      <c r="DA92" s="37">
        <f ca="1">_xlfn.NORM.INV(RAND(),Satokasvi!$H$13,Satokasvi!$I$13)</f>
        <v>279.55903213410323</v>
      </c>
      <c r="DB92" s="37">
        <f ca="1">_xlfn.NORM.INV(RAND(),Satokasvi!$H$13,Satokasvi!$I$13)</f>
        <v>120.44985895070862</v>
      </c>
      <c r="DD92" s="37">
        <f ca="1">IF(H$11="x",Toimenpiteet!$E$115,AC92*CD92/1000+(Satokasvi!$E$28-Satokasvi!$E$7)+IF(H$8="x",Toimenpiteet!$E$29,0)+IF(H$9="x",Toimenpiteet!$E$60,0)+IF(H$10="x",Toimenpiteet!$E$88,0))/(1+$H$15)^DD$59</f>
        <v>78.056581988666437</v>
      </c>
      <c r="DE92" s="37">
        <f ca="1">IF(I$11="x",Toimenpiteet!$E$115,AD92*CE92/1000+(Satokasvi!$E$28-Satokasvi!$E$7)+IF(I$8="x",Toimenpiteet!$E$29,0)+IF(I$9="x",Toimenpiteet!$E$60,0)+IF(I$10="x",Toimenpiteet!$E$88,0))/(1+$H$15)^DE$59</f>
        <v>-249.7879159204449</v>
      </c>
      <c r="DF92" s="37">
        <f ca="1">IF(J$11="x",Toimenpiteet!$E$115,AE92*CF92/1000+(Satokasvi!$E$28-Satokasvi!$E$7)+IF(J$8="x",Toimenpiteet!$E$29,0)+IF(J$9="x",Toimenpiteet!$E$60,0)+IF(J$10="x",Toimenpiteet!$E$88,0))/(1+$H$15)^DF$59</f>
        <v>186.82697240897653</v>
      </c>
      <c r="DG92" s="37">
        <f ca="1">IF(K$11="x",Toimenpiteet!$E$115,AF92*CG92/1000+(Satokasvi!$E$28-Satokasvi!$E$7)+IF(K$8="x",Toimenpiteet!$E$29,0)+IF(K$9="x",Toimenpiteet!$E$60,0)+IF(K$10="x",Toimenpiteet!$E$88,0))/(1+$H$15)^DG$59</f>
        <v>252.77873771203053</v>
      </c>
      <c r="DH92" s="37">
        <f ca="1">IF(L$11="x",Toimenpiteet!$E$115,AG92*CH92/1000+(Satokasvi!$E$28-Satokasvi!$E$7)+IF(L$8="x",Toimenpiteet!$E$29,0)+IF(L$9="x",Toimenpiteet!$E$60,0)+IF(L$10="x",Toimenpiteet!$E$88,0))/(1+$H$15)^DH$59</f>
        <v>372.95316823283423</v>
      </c>
      <c r="DI92" s="37">
        <f ca="1">IF(M$11="x",Toimenpiteet!$E$115,AH92*CI92/1000+(Satokasvi!$E$28-Satokasvi!$E$7)+IF(M$8="x",Toimenpiteet!$E$29,0)+IF(M$9="x",Toimenpiteet!$E$60,0)+IF(M$10="x",Toimenpiteet!$E$88,0))/(1+$H$15)^DI$59</f>
        <v>-221.93332802116842</v>
      </c>
      <c r="DJ92" s="37">
        <f ca="1">IF(N$11="x",Toimenpiteet!$E$115,AI92*CJ92/1000+(Satokasvi!$E$28-Satokasvi!$E$7)+IF(N$8="x",Toimenpiteet!$E$29,0)+IF(N$9="x",Toimenpiteet!$E$60,0)+IF(N$10="x",Toimenpiteet!$E$88,0))/(1+$H$15)^DJ$59</f>
        <v>293.18652080652117</v>
      </c>
      <c r="DK92" s="37">
        <f ca="1">IF(O$11="x",Toimenpiteet!$E$115,AJ92*CK92/1000+(Satokasvi!$E$28-Satokasvi!$E$7)+IF(O$8="x",Toimenpiteet!$E$29,0)+IF(O$9="x",Toimenpiteet!$E$60,0)+IF(O$10="x",Toimenpiteet!$E$88,0))/(1+$H$15)^DK$59</f>
        <v>220.31812191144226</v>
      </c>
      <c r="DL92" s="37">
        <f ca="1">IF(P$11="x",Toimenpiteet!$E$115,AK92*CL92/1000+(Satokasvi!$E$28-Satokasvi!$E$7)+IF(P$8="x",Toimenpiteet!$E$29,0)+IF(P$9="x",Toimenpiteet!$E$60,0)+IF(P$10="x",Toimenpiteet!$E$88,0))/(1+$H$15)^DL$59</f>
        <v>-203.10043407106113</v>
      </c>
      <c r="DM92" s="37">
        <f ca="1">IF(Q$11="x",Toimenpiteet!$E$115,AL92*CM92/1000+(Satokasvi!$E$28-Satokasvi!$E$7)+IF(Q$8="x",Toimenpiteet!$E$29,0)+IF(Q$9="x",Toimenpiteet!$E$60,0)+IF(Q$10="x",Toimenpiteet!$E$88,0))/(1+$H$15)^DM$59</f>
        <v>279.85690554340101</v>
      </c>
      <c r="DN92" s="37">
        <f ca="1">IF(R$11="x",Toimenpiteet!$E$115,AM92*CN92/1000+(Satokasvi!$E$28-Satokasvi!$E$7)+IF(R$8="x",Toimenpiteet!$E$29,0)+IF(R$9="x",Toimenpiteet!$E$60,0)+IF(R$10="x",Toimenpiteet!$E$88,0))/(1+$H$15)^DN$59</f>
        <v>234.05648986770046</v>
      </c>
      <c r="DO92" s="37">
        <f ca="1">IF(S$11="x",Toimenpiteet!$E$115,AN92*CO92/1000+(Satokasvi!$E$28-Satokasvi!$E$7)+IF(S$8="x",Toimenpiteet!$E$29,0)+IF(S$9="x",Toimenpiteet!$E$60,0)+IF(S$10="x",Toimenpiteet!$E$88,0))/(1+$H$15)^DO$59</f>
        <v>-185.86566825113789</v>
      </c>
      <c r="DP92" s="37">
        <f ca="1">IF(T$11="x",Toimenpiteet!$E$115,AO92*CP92/1000+(Satokasvi!$E$28-Satokasvi!$E$7)+IF(T$8="x",Toimenpiteet!$E$29,0)+IF(T$9="x",Toimenpiteet!$E$60,0)+IF(T$10="x",Toimenpiteet!$E$88,0))/(1+$H$15)^DP$59</f>
        <v>-180.45210509819213</v>
      </c>
      <c r="DQ92" s="37">
        <f ca="1">IF(U$11="x",Toimenpiteet!$E$115,AP92*CQ92/1000+(Satokasvi!$E$28-Satokasvi!$E$7)+IF(U$8="x",Toimenpiteet!$E$29,0)+IF(U$9="x",Toimenpiteet!$E$60,0)+IF(U$10="x",Toimenpiteet!$E$88,0))/(1+$H$15)^DQ$59</f>
        <v>169.18476408000501</v>
      </c>
      <c r="DR92" s="37">
        <f ca="1">IF(V$11="x",Toimenpiteet!$E$115,AQ92*CR92/1000+(Satokasvi!$E$28-Satokasvi!$E$7)+IF(V$8="x",Toimenpiteet!$E$29,0)+IF(V$9="x",Toimenpiteet!$E$60,0)+IF(V$10="x",Toimenpiteet!$E$88,0))/(1+$H$15)^DR$59</f>
        <v>-170.09341606013018</v>
      </c>
      <c r="DS92" s="37">
        <f ca="1">IF(W$11="x",Toimenpiteet!$E$115,AR92*CS92/1000+(Satokasvi!$E$28-Satokasvi!$E$7)+IF(W$8="x",Toimenpiteet!$E$29,0)+IF(W$9="x",Toimenpiteet!$E$60,0)+IF(W$10="x",Toimenpiteet!$E$88,0))/(1+$H$15)^DS$59</f>
        <v>12.514710552446424</v>
      </c>
      <c r="DT92" s="37">
        <f ca="1">IF(X$11="x",Toimenpiteet!$E$115,AS92*CT92/1000+(Satokasvi!$E$28-Satokasvi!$E$7)+IF(X$8="x",Toimenpiteet!$E$29,0)+IF(X$9="x",Toimenpiteet!$E$60,0)+IF(X$10="x",Toimenpiteet!$E$88,0))/(1+$H$15)^DT$59</f>
        <v>198.80303984412842</v>
      </c>
      <c r="DU92" s="37">
        <f ca="1">IF(Y$11="x",Toimenpiteet!$E$115,AT92*CU92/1000+(Satokasvi!$E$28-Satokasvi!$E$7)+IF(Y$8="x",Toimenpiteet!$E$29,0)+IF(Y$9="x",Toimenpiteet!$E$60,0)+IF(Y$10="x",Toimenpiteet!$E$88,0))/(1+$H$15)^DU$59</f>
        <v>8.4004740848497033</v>
      </c>
      <c r="DV92" s="37">
        <f ca="1">IF(Z$11="x",Toimenpiteet!$E$115,AU92*CV92/1000+(Satokasvi!$E$28-Satokasvi!$E$7)+IF(Z$8="x",Toimenpiteet!$E$29,0)+IF(Z$9="x",Toimenpiteet!$E$60,0)+IF(Z$10="x",Toimenpiteet!$E$88,0))/(1+$H$15)^DV$59</f>
        <v>-151.12579710516013</v>
      </c>
      <c r="DW92" s="37">
        <f ca="1">IF(AA$11="x",Toimenpiteet!$E$115,AV92*CW92/1000+(Satokasvi!$E$28-Satokasvi!$E$7)+IF(AA$8="x",Toimenpiteet!$E$29,0)+IF(AA$9="x",Toimenpiteet!$E$60,0)+IF(AA$10="x",Toimenpiteet!$E$88,0))/(1+$H$15)^DW$59</f>
        <v>-146.72407485937876</v>
      </c>
      <c r="DX92" s="37">
        <f ca="1">IF(AB$11="x",Toimenpiteet!$E$115,AW92*CX92/1000+(Satokasvi!$E$28-Satokasvi!$E$7)+IF(AB$8="x",Toimenpiteet!$E$29,0)+IF(AB$9="x",Toimenpiteet!$E$60,0)+IF(AB$10="x",Toimenpiteet!$E$88,0))/(1+$H$15)^DX$59</f>
        <v>104.4104870887116</v>
      </c>
      <c r="DY92" s="37">
        <f ca="1">IF(AC$11="x",Toimenpiteet!$E$115,AX92*CY92/1000+(Satokasvi!$E$28-Satokasvi!$E$7)+IF(AC$8="x",Toimenpiteet!$E$29,0)+IF(AC$9="x",Toimenpiteet!$E$60,0)+IF(AC$10="x",Toimenpiteet!$E$88,0))/(1+$H$15)^DY$59</f>
        <v>106.95602882486905</v>
      </c>
      <c r="DZ92" s="37">
        <f ca="1">IF(AD$11="x",Toimenpiteet!$E$115,AY92*CZ92/1000+(Satokasvi!$E$28-Satokasvi!$E$7)+IF(AD$8="x",Toimenpiteet!$E$29,0)+IF(AD$9="x",Toimenpiteet!$E$60,0)+IF(AD$10="x",Toimenpiteet!$E$88,0))/(1+$H$15)^DZ$59</f>
        <v>-134.27331333386908</v>
      </c>
      <c r="EA92" s="37">
        <f ca="1">IF(AE$11="x",Toimenpiteet!$E$115,AZ92*DA92/1000+(Satokasvi!$E$28-Satokasvi!$E$7)+IF(AE$8="x",Toimenpiteet!$E$29,0)+IF(AE$9="x",Toimenpiteet!$E$60,0)+IF(AE$10="x",Toimenpiteet!$E$88,0))/(1+$H$15)^EA$59</f>
        <v>236.13737028479824</v>
      </c>
      <c r="EB92" s="37">
        <f ca="1">IF(AF$11="x",Toimenpiteet!$E$115,BA92*DB92/1000+(Satokasvi!$E$28-Satokasvi!$E$7)+IF(AF$8="x",Toimenpiteet!$E$29,0)+IF(AF$9="x",Toimenpiteet!$E$60,0)+IF(AF$10="x",Toimenpiteet!$E$88,0))/(1+$H$15)^EB$59</f>
        <v>-126.56547585433981</v>
      </c>
      <c r="ED92" s="37">
        <f ca="1">IF(H$11="x",Toimenpiteet!$E$115,BD92*CD92/1000+(Satokasvi!$E$28-Satokasvi!$E$7)+IF(H$8="x",Toimenpiteet!$E$29,0)+IF(H$9="x",Toimenpiteet!$E$60,0)+IF(H$10="x",Toimenpiteet!$E$88,0))/(1+$H$15)^ED$59</f>
        <v>145.12420906601136</v>
      </c>
      <c r="EE92" s="37">
        <f ca="1">IF(I$11="x",Toimenpiteet!$E$115,BE92*CE92/1000+(Satokasvi!$E$28-Satokasvi!$E$7)+IF(I$8="x",Toimenpiteet!$E$29,0)+IF(I$9="x",Toimenpiteet!$E$60,0)+IF(I$10="x",Toimenpiteet!$E$88,0))/(1+$H$15)^EE$59</f>
        <v>294.72498830725931</v>
      </c>
      <c r="EF92" s="37">
        <f ca="1">IF(J$11="x",Toimenpiteet!$E$115,BF92*CF92/1000+(Satokasvi!$E$28-Satokasvi!$E$7)+IF(J$8="x",Toimenpiteet!$E$29,0)+IF(J$9="x",Toimenpiteet!$E$60,0)+IF(J$10="x",Toimenpiteet!$E$88,0))/(1+$H$15)^EF$59</f>
        <v>272.6948748364893</v>
      </c>
      <c r="EG92" s="37">
        <f ca="1">IF(K$11="x",Toimenpiteet!$E$115,BG92*CG92/1000+(Satokasvi!$E$28-Satokasvi!$E$7)+IF(K$8="x",Toimenpiteet!$E$29,0)+IF(K$9="x",Toimenpiteet!$E$60,0)+IF(K$10="x",Toimenpiteet!$E$88,0))/(1+$H$15)^EG$59</f>
        <v>350.42429879396815</v>
      </c>
      <c r="EH92" s="37">
        <f ca="1">IF(L$11="x",Toimenpiteet!$E$115,BH92*CH92/1000+(Satokasvi!$E$28-Satokasvi!$E$7)+IF(L$8="x",Toimenpiteet!$E$29,0)+IF(L$9="x",Toimenpiteet!$E$60,0)+IF(L$10="x",Toimenpiteet!$E$88,0))/(1+$H$15)^EH$59</f>
        <v>493.26206745176188</v>
      </c>
      <c r="EI92" s="37">
        <f ca="1">IF(M$11="x",Toimenpiteet!$E$115,BI92*CI92/1000+(Satokasvi!$E$28-Satokasvi!$E$7)+IF(M$8="x",Toimenpiteet!$E$29,0)+IF(M$9="x",Toimenpiteet!$E$60,0)+IF(M$10="x",Toimenpiteet!$E$88,0))/(1+$H$15)^EI$59</f>
        <v>344.91407239169644</v>
      </c>
      <c r="EJ92" s="37">
        <f ca="1">IF(N$11="x",Toimenpiteet!$E$115,BJ92*CJ92/1000+(Satokasvi!$E$28-Satokasvi!$E$7)+IF(N$8="x",Toimenpiteet!$E$29,0)+IF(N$9="x",Toimenpiteet!$E$60,0)+IF(N$10="x",Toimenpiteet!$E$88,0))/(1+$H$15)^EJ$59</f>
        <v>394.91767506902323</v>
      </c>
      <c r="EK92" s="37">
        <f ca="1">IF(O$11="x",Toimenpiteet!$E$115,BK92*CK92/1000+(Satokasvi!$E$28-Satokasvi!$E$7)+IF(O$8="x",Toimenpiteet!$E$29,0)+IF(O$9="x",Toimenpiteet!$E$60,0)+IF(O$10="x",Toimenpiteet!$E$88,0))/(1+$H$15)^EK$59</f>
        <v>306.22043571236941</v>
      </c>
      <c r="EL92" s="37">
        <f ca="1">IF(P$11="x",Toimenpiteet!$E$115,BL92*CL92/1000+(Satokasvi!$E$28-Satokasvi!$E$7)+IF(P$8="x",Toimenpiteet!$E$29,0)+IF(P$9="x",Toimenpiteet!$E$60,0)+IF(P$10="x",Toimenpiteet!$E$88,0))/(1+$H$15)^EL$59</f>
        <v>63.039328414815643</v>
      </c>
      <c r="EM92" s="37">
        <f ca="1">IF(Q$11="x",Toimenpiteet!$E$115,BM92*CM92/1000+(Satokasvi!$E$28-Satokasvi!$E$7)+IF(Q$8="x",Toimenpiteet!$E$29,0)+IF(Q$9="x",Toimenpiteet!$E$60,0)+IF(Q$10="x",Toimenpiteet!$E$88,0))/(1+$H$15)^EM$59</f>
        <v>375.26526414160764</v>
      </c>
      <c r="EN92" s="37">
        <f ca="1">IF(R$11="x",Toimenpiteet!$E$115,BN92*CN92/1000+(Satokasvi!$E$28-Satokasvi!$E$7)+IF(R$8="x",Toimenpiteet!$E$29,0)+IF(R$9="x",Toimenpiteet!$E$60,0)+IF(R$10="x",Toimenpiteet!$E$88,0))/(1+$H$15)^EN$59</f>
        <v>319.15611550097498</v>
      </c>
      <c r="EO92" s="37">
        <f ca="1">IF(S$11="x",Toimenpiteet!$E$115,BO92*CO92/1000+(Satokasvi!$E$28-Satokasvi!$E$7)+IF(S$8="x",Toimenpiteet!$E$29,0)+IF(S$9="x",Toimenpiteet!$E$60,0)+IF(S$10="x",Toimenpiteet!$E$88,0))/(1+$H$15)^EO$59</f>
        <v>170.30081903732108</v>
      </c>
      <c r="EP92" s="37">
        <f ca="1">IF(T$11="x",Toimenpiteet!$E$115,BP92*CP92/1000+(Satokasvi!$E$28-Satokasvi!$E$7)+IF(T$8="x",Toimenpiteet!$E$29,0)+IF(T$9="x",Toimenpiteet!$E$60,0)+IF(T$10="x",Toimenpiteet!$E$88,0))/(1+$H$15)^EP$59</f>
        <v>-180.45210509819213</v>
      </c>
      <c r="EQ92" s="37">
        <f ca="1">IF(U$11="x",Toimenpiteet!$E$115,BQ92*CQ92/1000+(Satokasvi!$E$28-Satokasvi!$E$7)+IF(U$8="x",Toimenpiteet!$E$29,0)+IF(U$9="x",Toimenpiteet!$E$60,0)+IF(U$10="x",Toimenpiteet!$E$88,0))/(1+$H$15)^EQ$59</f>
        <v>238.06096060439287</v>
      </c>
      <c r="ER92" s="37">
        <f ca="1">IF(V$11="x",Toimenpiteet!$E$115,BR92*CR92/1000+(Satokasvi!$E$28-Satokasvi!$E$7)+IF(V$8="x",Toimenpiteet!$E$29,0)+IF(V$9="x",Toimenpiteet!$E$60,0)+IF(V$10="x",Toimenpiteet!$E$88,0))/(1+$H$15)^ER$59</f>
        <v>187.40133314096798</v>
      </c>
      <c r="ES92" s="37">
        <f ca="1">IF(W$11="x",Toimenpiteet!$E$115,BS92*CS92/1000+(Satokasvi!$E$28-Satokasvi!$E$7)+IF(W$8="x",Toimenpiteet!$E$29,0)+IF(W$9="x",Toimenpiteet!$E$60,0)+IF(W$10="x",Toimenpiteet!$E$88,0))/(1+$H$15)^ES$59</f>
        <v>48.045500441601753</v>
      </c>
      <c r="ET92" s="37">
        <f ca="1">IF(X$11="x",Toimenpiteet!$E$115,BT92*CT92/1000+(Satokasvi!$E$28-Satokasvi!$E$7)+IF(X$8="x",Toimenpiteet!$E$29,0)+IF(X$9="x",Toimenpiteet!$E$60,0)+IF(X$10="x",Toimenpiteet!$E$88,0))/(1+$H$15)^ET$59</f>
        <v>270.62951944272697</v>
      </c>
      <c r="EU92" s="37">
        <f ca="1">IF(Y$11="x",Toimenpiteet!$E$115,BU92*CU92/1000+(Satokasvi!$E$28-Satokasvi!$E$7)+IF(Y$8="x",Toimenpiteet!$E$29,0)+IF(Y$9="x",Toimenpiteet!$E$60,0)+IF(Y$10="x",Toimenpiteet!$E$88,0))/(1+$H$15)^EU$59</f>
        <v>41.212483105482626</v>
      </c>
      <c r="EV92" s="37">
        <f ca="1">IF(Z$11="x",Toimenpiteet!$E$115,BV92*CV92/1000+(Satokasvi!$E$28-Satokasvi!$E$7)+IF(Z$8="x",Toimenpiteet!$E$29,0)+IF(Z$9="x",Toimenpiteet!$E$60,0)+IF(Z$10="x",Toimenpiteet!$E$88,0))/(1+$H$15)^EV$59</f>
        <v>-151.12579710516013</v>
      </c>
      <c r="EW92" s="37">
        <f ca="1">IF(AA$11="x",Toimenpiteet!$E$115,BW92*CW92/1000+(Satokasvi!$E$28-Satokasvi!$E$7)+IF(AA$8="x",Toimenpiteet!$E$29,0)+IF(AA$9="x",Toimenpiteet!$E$60,0)+IF(AA$10="x",Toimenpiteet!$E$88,0))/(1+$H$15)^EW$59</f>
        <v>233.97979719792977</v>
      </c>
      <c r="EX92" s="37">
        <f ca="1">IF(AB$11="x",Toimenpiteet!$E$115,BX92*CX92/1000+(Satokasvi!$E$28-Satokasvi!$E$7)+IF(AB$8="x",Toimenpiteet!$E$29,0)+IF(AB$9="x",Toimenpiteet!$E$60,0)+IF(AB$10="x",Toimenpiteet!$E$88,0))/(1+$H$15)^EX$59</f>
        <v>153.78269612963433</v>
      </c>
      <c r="EY92" s="37">
        <f ca="1">IF(AC$11="x",Toimenpiteet!$E$115,BY92*CY92/1000+(Satokasvi!$E$28-Satokasvi!$E$7)+IF(AC$8="x",Toimenpiteet!$E$29,0)+IF(AC$9="x",Toimenpiteet!$E$60,0)+IF(AC$10="x",Toimenpiteet!$E$88,0))/(1+$H$15)^EY$59</f>
        <v>156.00753713661987</v>
      </c>
      <c r="EZ92" s="37">
        <f ca="1">IF(AD$11="x",Toimenpiteet!$E$115,BZ92*CZ92/1000+(Satokasvi!$E$28-Satokasvi!$E$7)+IF(AD$8="x",Toimenpiteet!$E$29,0)+IF(AD$9="x",Toimenpiteet!$E$60,0)+IF(AD$10="x",Toimenpiteet!$E$88,0))/(1+$H$15)^EZ$59</f>
        <v>213.74895208990364</v>
      </c>
      <c r="FA92" s="37">
        <f ca="1">IF(AE$11="x",Toimenpiteet!$E$115,CA92*DA92/1000+(Satokasvi!$E$28-Satokasvi!$E$7)+IF(AE$8="x",Toimenpiteet!$E$29,0)+IF(AE$9="x",Toimenpiteet!$E$60,0)+IF(AE$10="x",Toimenpiteet!$E$88,0))/(1+$H$15)^FA$59</f>
        <v>309.43733236775188</v>
      </c>
      <c r="FB92" s="37">
        <f ca="1">IF(AF$11="x",Toimenpiteet!$E$115,CB92*DB92/1000+(Satokasvi!$E$28-Satokasvi!$E$7)+IF(AF$8="x",Toimenpiteet!$E$29,0)+IF(AF$9="x",Toimenpiteet!$E$60,0)+IF(AF$10="x",Toimenpiteet!$E$88,0))/(1+$H$15)^FB$59</f>
        <v>32.890325734519131</v>
      </c>
      <c r="FD92" s="37">
        <f t="shared" ca="1" si="15"/>
        <v>78.056581988666437</v>
      </c>
      <c r="FE92" s="37">
        <f t="shared" ca="1" si="18"/>
        <v>-171.73133393177847</v>
      </c>
      <c r="FF92" s="37">
        <f t="shared" ca="1" si="18"/>
        <v>15.095638477198065</v>
      </c>
      <c r="FG92" s="37">
        <f t="shared" ca="1" si="18"/>
        <v>267.8743761892286</v>
      </c>
      <c r="FH92" s="37">
        <f t="shared" ca="1" si="18"/>
        <v>640.82754442206283</v>
      </c>
      <c r="FI92" s="37">
        <f t="shared" ca="1" si="18"/>
        <v>418.89421640089438</v>
      </c>
      <c r="FJ92" s="37">
        <f t="shared" ca="1" si="18"/>
        <v>712.0807372074155</v>
      </c>
      <c r="FK92" s="37">
        <f t="shared" ca="1" si="18"/>
        <v>932.39885911885779</v>
      </c>
      <c r="FL92" s="37">
        <f t="shared" ca="1" si="18"/>
        <v>729.29842504779663</v>
      </c>
      <c r="FM92" s="37">
        <f t="shared" ca="1" si="18"/>
        <v>1009.1553305911976</v>
      </c>
      <c r="FN92" s="37">
        <f t="shared" ca="1" si="18"/>
        <v>1243.211820458898</v>
      </c>
      <c r="FO92" s="37">
        <f t="shared" ca="1" si="18"/>
        <v>1057.34615220776</v>
      </c>
      <c r="FP92" s="37">
        <f t="shared" ca="1" si="18"/>
        <v>876.89404710956796</v>
      </c>
      <c r="FQ92" s="37">
        <f t="shared" ca="1" si="18"/>
        <v>1046.0788111895729</v>
      </c>
      <c r="FR92" s="37">
        <f t="shared" ca="1" si="18"/>
        <v>875.98539512944274</v>
      </c>
      <c r="FS92" s="37">
        <f t="shared" ca="1" si="18"/>
        <v>888.50010568188918</v>
      </c>
      <c r="FT92" s="37">
        <f t="shared" ca="1" si="18"/>
        <v>1087.3031455260175</v>
      </c>
      <c r="FU92" s="37">
        <f t="shared" ca="1" si="24"/>
        <v>1095.7036196108672</v>
      </c>
      <c r="FV92" s="37">
        <f t="shared" ca="1" si="24"/>
        <v>944.5778225057071</v>
      </c>
      <c r="FW92" s="37">
        <f t="shared" ca="1" si="23"/>
        <v>797.85374764632832</v>
      </c>
      <c r="FX92" s="37">
        <f t="shared" ca="1" si="20"/>
        <v>902.26423473503996</v>
      </c>
      <c r="FY92" s="37">
        <f t="shared" ca="1" si="20"/>
        <v>1009.220263559909</v>
      </c>
      <c r="FZ92" s="37">
        <f t="shared" ca="1" si="20"/>
        <v>874.94695022603992</v>
      </c>
      <c r="GA92" s="37">
        <f t="shared" ca="1" si="20"/>
        <v>1111.0843205108381</v>
      </c>
      <c r="GB92" s="37">
        <f t="shared" ca="1" si="20"/>
        <v>984.51884465649823</v>
      </c>
      <c r="GC92" s="37"/>
      <c r="GD92" s="37">
        <f t="shared" ca="1" si="16"/>
        <v>145.12420906601136</v>
      </c>
      <c r="GE92" s="37">
        <f t="shared" ca="1" si="28"/>
        <v>439.84919737327067</v>
      </c>
      <c r="GF92" s="37">
        <f t="shared" ca="1" si="28"/>
        <v>712.54407220975997</v>
      </c>
      <c r="GG92" s="37">
        <f t="shared" ca="1" si="28"/>
        <v>1062.9683710037282</v>
      </c>
      <c r="GH92" s="37">
        <f t="shared" ca="1" si="28"/>
        <v>1556.23043845549</v>
      </c>
      <c r="GI92" s="37">
        <f t="shared" ca="1" si="28"/>
        <v>1901.1445108471864</v>
      </c>
      <c r="GJ92" s="37">
        <f t="shared" ca="1" si="28"/>
        <v>2296.0621859162097</v>
      </c>
      <c r="GK92" s="37">
        <f t="shared" ca="1" si="28"/>
        <v>2602.2826216285794</v>
      </c>
      <c r="GL92" s="37">
        <f t="shared" ca="1" si="28"/>
        <v>2665.3219500433952</v>
      </c>
      <c r="GM92" s="37">
        <f t="shared" ca="1" si="28"/>
        <v>3040.5872141850027</v>
      </c>
      <c r="GN92" s="37">
        <f t="shared" ca="1" si="28"/>
        <v>3359.7433296859776</v>
      </c>
      <c r="GO92" s="37">
        <f t="shared" ca="1" si="28"/>
        <v>3530.0441487232988</v>
      </c>
      <c r="GP92" s="37">
        <f t="shared" ca="1" si="28"/>
        <v>3349.5920436251067</v>
      </c>
      <c r="GQ92" s="37">
        <f t="shared" ca="1" si="28"/>
        <v>3587.6530042294994</v>
      </c>
      <c r="GR92" s="37">
        <f t="shared" ca="1" si="28"/>
        <v>3775.0543373704672</v>
      </c>
      <c r="GS92" s="37">
        <f t="shared" ca="1" si="28"/>
        <v>3823.0998378120689</v>
      </c>
      <c r="GT92" s="37">
        <f t="shared" ca="1" si="28"/>
        <v>4093.729357254796</v>
      </c>
      <c r="GU92" s="37">
        <f t="shared" ca="1" si="22"/>
        <v>4134.9418403602785</v>
      </c>
      <c r="GV92" s="37">
        <f t="shared" ca="1" si="12"/>
        <v>3983.8160432551185</v>
      </c>
      <c r="GW92" s="37">
        <f t="shared" ca="1" si="12"/>
        <v>4217.7958404530482</v>
      </c>
      <c r="GX92" s="37">
        <f t="shared" ca="1" si="12"/>
        <v>4371.5785365826823</v>
      </c>
      <c r="GY92" s="37">
        <f t="shared" ca="1" si="12"/>
        <v>4527.5860737193025</v>
      </c>
      <c r="GZ92" s="37">
        <f t="shared" ca="1" si="12"/>
        <v>4741.3350258092059</v>
      </c>
      <c r="HA92" s="37">
        <f t="shared" ca="1" si="12"/>
        <v>5050.7723581769578</v>
      </c>
      <c r="HB92" s="37">
        <f t="shared" ca="1" si="12"/>
        <v>5083.662683911477</v>
      </c>
      <c r="HC92" s="37"/>
      <c r="HD92" s="37">
        <f t="shared" ref="HD92:HD123" si="29">SUM($AI$9:$BG$9)</f>
        <v>1500.1</v>
      </c>
      <c r="HE92" s="37">
        <f ca="1">SUM($GD92:GD92)-$HD92-SUM($FD92:FD92)</f>
        <v>-1433.032372922655</v>
      </c>
      <c r="HF92" s="37">
        <f ca="1">SUM($GD92:GE92)-$HD92-SUM($FD92:FE92)</f>
        <v>-821.45184161760585</v>
      </c>
      <c r="HG92" s="37">
        <f ca="1">SUM($GD92:GF92)-$HD92-SUM($FD92:FF92)</f>
        <v>-124.00340788504394</v>
      </c>
      <c r="HH92" s="37">
        <f ca="1">SUM($GD92:GG92)-$HD92-SUM($FD92:FG92)</f>
        <v>671.09058692945587</v>
      </c>
      <c r="HI92" s="37">
        <f ca="1">SUM($GD92:GH92)-$HD92-SUM($FD92:FH92)</f>
        <v>1586.493480962883</v>
      </c>
      <c r="HJ92" s="37">
        <f ca="1">SUM($GD92:GI92)-$HD92-SUM($FD92:FI92)</f>
        <v>3068.7437754091752</v>
      </c>
      <c r="HK92" s="37">
        <f ca="1">SUM($GD92:GJ92)-$HD92-SUM($FD92:FJ92)</f>
        <v>4652.7252241179685</v>
      </c>
      <c r="HL92" s="37">
        <f ca="1">SUM($GD92:GK92)-$HD92-SUM($FD92:FK92)</f>
        <v>6322.6089866276907</v>
      </c>
      <c r="HM92" s="37">
        <f ca="1">SUM($GD92:GL92)-$HD92-SUM($FD92:FL92)</f>
        <v>8258.6325116232892</v>
      </c>
      <c r="HN92" s="37">
        <f ca="1">SUM($GD92:GM92)-$HD92-SUM($FD92:FM92)</f>
        <v>10290.064395217094</v>
      </c>
      <c r="HO92" s="37">
        <f ca="1">SUM($GD92:GN92)-$HD92-SUM($FD92:FN92)</f>
        <v>12406.595904444175</v>
      </c>
      <c r="HP92" s="37">
        <f ca="1">SUM($GD92:GO92)-$HD92-SUM($FD92:FO92)</f>
        <v>14879.293900959716</v>
      </c>
      <c r="HQ92" s="37">
        <f ca="1">SUM($GD92:GP92)-$HD92-SUM($FD92:FP92)</f>
        <v>17351.991897475255</v>
      </c>
      <c r="HR92" s="37">
        <f ca="1">SUM($GD92:GQ92)-$HD92-SUM($FD92:FQ92)</f>
        <v>19893.566090515182</v>
      </c>
      <c r="HS92" s="37">
        <f ca="1">SUM($GD92:GR92)-$HD92-SUM($FD92:FR92)</f>
        <v>22792.635032756203</v>
      </c>
      <c r="HT92" s="37">
        <f ca="1">SUM($GD92:GS92)-$HD92-SUM($FD92:FS92)</f>
        <v>25727.234764886383</v>
      </c>
      <c r="HU92" s="37">
        <f ca="1">SUM($GD92:GT92)-$HD92-SUM($FD92:FT92)</f>
        <v>28733.66097661516</v>
      </c>
      <c r="HV92" s="37">
        <f ca="1">SUM($GD92:GU92)-$HD92-SUM($FD92:FU92)</f>
        <v>31772.899197364568</v>
      </c>
      <c r="HW92" s="37">
        <f ca="1">SUM($GD92:GV92)-$HD92-SUM($FD92:FV92)</f>
        <v>34812.137418113976</v>
      </c>
      <c r="HX92" s="37">
        <f ca="1">SUM($GD92:GW92)-$HD92-SUM($FD92:FW92)</f>
        <v>38232.079510920696</v>
      </c>
      <c r="HY92" s="37">
        <f ca="1">SUM($GD92:GX92)-$HD92-SUM($FD92:FX92)</f>
        <v>41701.393812768343</v>
      </c>
      <c r="HZ92" s="37">
        <f ca="1">SUM($GD92:GY92)-$HD92-SUM($FD92:FY92)</f>
        <v>45219.759622927733</v>
      </c>
      <c r="IA92" s="37">
        <f ca="1">SUM($GD92:GZ92)-$HD92-SUM($FD92:FZ92)</f>
        <v>49086.147698510897</v>
      </c>
      <c r="IB92" s="37">
        <f ca="1">SUM($GD92:HA92)-$HD92-SUM($FD92:GA92)</f>
        <v>53025.83573617701</v>
      </c>
      <c r="IC92" s="37">
        <f ca="1">SUM($GD92:HB92)-$HD92-SUM($FD92:GB92)</f>
        <v>57124.979575431993</v>
      </c>
    </row>
    <row r="93" spans="2:237" x14ac:dyDescent="0.35">
      <c r="B93" s="37">
        <f t="shared" ca="1" si="26"/>
        <v>0.89726507912940401</v>
      </c>
      <c r="C93" s="37">
        <f t="shared" ca="1" si="25"/>
        <v>0.67227390769233297</v>
      </c>
      <c r="D93" s="37">
        <f t="shared" ca="1" si="25"/>
        <v>0.62354718620868155</v>
      </c>
      <c r="E93" s="37">
        <f t="shared" ca="1" si="25"/>
        <v>0.21863706557644325</v>
      </c>
      <c r="F93" s="37">
        <f t="shared" ca="1" si="25"/>
        <v>9.856426823832698E-3</v>
      </c>
      <c r="G93" s="37">
        <f t="shared" ca="1" si="25"/>
        <v>0.68157463587802403</v>
      </c>
      <c r="H93" s="37">
        <f t="shared" ca="1" si="25"/>
        <v>0.30997096995338957</v>
      </c>
      <c r="I93" s="37">
        <f t="shared" ca="1" si="25"/>
        <v>0.65527589951735443</v>
      </c>
      <c r="J93" s="37">
        <f t="shared" ca="1" si="25"/>
        <v>0.35750365293808906</v>
      </c>
      <c r="K93" s="37">
        <f t="shared" ca="1" si="25"/>
        <v>0.12925254589561253</v>
      </c>
      <c r="L93" s="37">
        <f t="shared" ca="1" si="25"/>
        <v>0.55438487458713859</v>
      </c>
      <c r="M93" s="37">
        <f t="shared" ca="1" si="25"/>
        <v>0.79075970715711597</v>
      </c>
      <c r="N93" s="37">
        <f t="shared" ca="1" si="25"/>
        <v>0.81860179079016659</v>
      </c>
      <c r="O93" s="37">
        <f t="shared" ca="1" si="25"/>
        <v>0.11320832280823945</v>
      </c>
      <c r="P93" s="37">
        <f t="shared" ca="1" si="25"/>
        <v>0.97613337772310571</v>
      </c>
      <c r="Q93" s="37">
        <f t="shared" ca="1" si="25"/>
        <v>0.97832812491469334</v>
      </c>
      <c r="R93" s="37">
        <f t="shared" ca="1" si="25"/>
        <v>0.28462486338992854</v>
      </c>
      <c r="S93" s="37">
        <f t="shared" ca="1" si="25"/>
        <v>0.82302962467080687</v>
      </c>
      <c r="T93" s="37">
        <f t="shared" ca="1" si="27"/>
        <v>1.1927639723930072E-2</v>
      </c>
      <c r="U93" s="37">
        <f t="shared" ca="1" si="27"/>
        <v>0.91455566721696779</v>
      </c>
      <c r="V93" s="37">
        <f t="shared" ca="1" si="27"/>
        <v>5.0614887530681107E-2</v>
      </c>
      <c r="W93" s="37">
        <f t="shared" ca="1" si="27"/>
        <v>0.16725598455838342</v>
      </c>
      <c r="X93" s="37">
        <f t="shared" ca="1" si="27"/>
        <v>0.58006511301985819</v>
      </c>
      <c r="Y93" s="37">
        <f t="shared" ca="1" si="27"/>
        <v>0.26107247015945789</v>
      </c>
      <c r="Z93" s="37">
        <f t="shared" ca="1" si="27"/>
        <v>0.26844355402955578</v>
      </c>
      <c r="AC93" s="35">
        <f ca="1">IF(H$11="x",0,_xlfn.NORM.INV(B93,Satokasvi!$H$8,Satokasvi!$I$8)*IF(H$8="x",1+Toimenpiteet!$C$7,1)*IF(H$9="x",1+Toimenpiteet!$C$34,1)*(1+H$30)*_xlfn.BINOM.INV(1,(1-(Satokasvi!$H$15*(1+H$43))),B93))</f>
        <v>2816.5301965992139</v>
      </c>
      <c r="AD93" s="35">
        <f ca="1">IF(I$11="x",0,_xlfn.NORM.INV(C93,Satokasvi!$H$8,Satokasvi!$I$8)*IF(I$8="x",1+Toimenpiteet!$C$7,1)*IF(I$9="x",1+Toimenpiteet!$C$34,1)*(1+I$30)*_xlfn.BINOM.INV(1,(1-(Satokasvi!$H$15*(1+I$43))),C93))</f>
        <v>2611.550207090886</v>
      </c>
      <c r="AE93" s="35">
        <f ca="1">IF(J$11="x",0,_xlfn.NORM.INV(D93,Satokasvi!$H$8,Satokasvi!$I$8)*IF(J$8="x",1+Toimenpiteet!$C$7,1)*IF(J$9="x",1+Toimenpiteet!$C$34,1)*(1+J$30)*_xlfn.BINOM.INV(1,(1-(Satokasvi!$H$15*(1+J$43))),D93))</f>
        <v>2578.7025958205641</v>
      </c>
      <c r="AF93" s="35">
        <f ca="1">IF(K$11="x",0,_xlfn.NORM.INV(E93,Satokasvi!$H$8,Satokasvi!$I$8)*IF(K$8="x",1+Toimenpiteet!$C$7,1)*IF(K$9="x",1+Toimenpiteet!$C$34,1)*(1+K$30)*_xlfn.BINOM.INV(1,(1-(Satokasvi!$H$15*(1+K$43))),E93))</f>
        <v>0</v>
      </c>
      <c r="AG93" s="35">
        <f ca="1">IF(L$11="x",0,_xlfn.NORM.INV(F93,Satokasvi!$H$8,Satokasvi!$I$8)*IF(L$8="x",1+Toimenpiteet!$C$7,1)*IF(L$9="x",1+Toimenpiteet!$C$34,1)*(1+L$30)*_xlfn.BINOM.INV(1,(1-(Satokasvi!$H$15*(1+L$43))),F93))</f>
        <v>0</v>
      </c>
      <c r="AH93" s="35">
        <f ca="1">IF(M$11="x",0,_xlfn.NORM.INV(G93,Satokasvi!$H$8,Satokasvi!$I$8)*IF(M$8="x",1+Toimenpiteet!$C$7,1)*IF(M$9="x",1+Toimenpiteet!$C$34,1)*(1+M$30)*_xlfn.BINOM.INV(1,(1-(Satokasvi!$H$15*(1+M$43))),G93))</f>
        <v>2618.0266407283571</v>
      </c>
      <c r="AI93" s="35">
        <f ca="1">IF(N$11="x",0,_xlfn.NORM.INV(H93,Satokasvi!$H$8,Satokasvi!$I$8)*IF(N$8="x",1+Toimenpiteet!$C$7,1)*IF(N$9="x",1+Toimenpiteet!$C$34,1)*(1+N$30)*_xlfn.BINOM.INV(1,(1-(Satokasvi!$H$15*(1+N$43))),H93))</f>
        <v>2376.0168411875434</v>
      </c>
      <c r="AJ93" s="35">
        <f ca="1">IF(O$11="x",0,_xlfn.NORM.INV(I93,Satokasvi!$H$8,Satokasvi!$I$8)*IF(O$8="x",1+Toimenpiteet!$C$7,1)*IF(O$9="x",1+Toimenpiteet!$C$34,1)*(1+O$30)*_xlfn.BINOM.INV(1,(1-(Satokasvi!$H$15*(1+O$43))),I93))</f>
        <v>2599.9010030065001</v>
      </c>
      <c r="AK93" s="35">
        <f ca="1">IF(P$11="x",0,_xlfn.NORM.INV(J93,Satokasvi!$H$8,Satokasvi!$I$8)*IF(P$8="x",1+Toimenpiteet!$C$7,1)*IF(P$9="x",1+Toimenpiteet!$C$34,1)*(1+P$30)*_xlfn.BINOM.INV(1,(1-(Satokasvi!$H$15*(1+P$43))),J93))</f>
        <v>2408.7151347554436</v>
      </c>
      <c r="AL93" s="35">
        <f ca="1">IF(Q$11="x",0,_xlfn.NORM.INV(K93,Satokasvi!$H$8,Satokasvi!$I$8)*IF(Q$8="x",1+Toimenpiteet!$C$7,1)*IF(Q$9="x",1+Toimenpiteet!$C$34,1)*(1+Q$30)*_xlfn.BINOM.INV(1,(1-(Satokasvi!$H$15*(1+Q$43))),K93))</f>
        <v>0</v>
      </c>
      <c r="AM93" s="35">
        <f ca="1">IF(R$11="x",0,_xlfn.NORM.INV(L93,Satokasvi!$H$8,Satokasvi!$I$8)*IF(R$8="x",1+Toimenpiteet!$C$7,1)*IF(R$9="x",1+Toimenpiteet!$C$34,1)*(1+R$30)*_xlfn.BINOM.INV(1,(1-(Satokasvi!$H$15*(1+R$43))),L93))</f>
        <v>2534.1869166766692</v>
      </c>
      <c r="AN93" s="35">
        <f ca="1">IF(S$11="x",0,_xlfn.NORM.INV(M93,Satokasvi!$H$8,Satokasvi!$I$8)*IF(S$8="x",1+Toimenpiteet!$C$7,1)*IF(S$9="x",1+Toimenpiteet!$C$34,1)*(1+S$30)*_xlfn.BINOM.INV(1,(1-(Satokasvi!$H$15*(1+S$43))),M93))</f>
        <v>2702.2650213982179</v>
      </c>
      <c r="AO93" s="35">
        <f ca="1">IF(T$11="x",0,_xlfn.NORM.INV(N93,Satokasvi!$H$8,Satokasvi!$I$8)*IF(T$8="x",1+Toimenpiteet!$C$7,1)*IF(T$9="x",1+Toimenpiteet!$C$34,1)*(1+T$30)*_xlfn.BINOM.INV(1,(1-(Satokasvi!$H$15*(1+T$43))),N93))</f>
        <v>2727.5123687592545</v>
      </c>
      <c r="AP93" s="35">
        <f ca="1">IF(U$11="x",0,_xlfn.NORM.INV(O93,Satokasvi!$H$8,Satokasvi!$I$8)*IF(U$8="x",1+Toimenpiteet!$C$7,1)*IF(U$9="x",1+Toimenpiteet!$C$34,1)*(1+U$30)*_xlfn.BINOM.INV(1,(1-(Satokasvi!$H$15*(1+U$43))),O93))</f>
        <v>0</v>
      </c>
      <c r="AQ93" s="35">
        <f ca="1">IF(V$11="x",0,_xlfn.NORM.INV(P93,Satokasvi!$H$8,Satokasvi!$I$8)*IF(V$8="x",1+Toimenpiteet!$C$7,1)*IF(V$9="x",1+Toimenpiteet!$C$34,1)*(1+V$30)*_xlfn.BINOM.INV(1,(1-(Satokasvi!$H$15*(1+V$43))),P93))</f>
        <v>2994.933903451978</v>
      </c>
      <c r="AR93" s="35">
        <f ca="1">IF(W$11="x",0,_xlfn.NORM.INV(Q93,Satokasvi!$H$8,Satokasvi!$I$8)*IF(W$8="x",1+Toimenpiteet!$C$7,1)*IF(W$9="x",1+Toimenpiteet!$C$34,1)*(1+W$30)*_xlfn.BINOM.INV(1,(1-(Satokasvi!$H$15*(1+W$43))),Q93))</f>
        <v>3005.0955696516548</v>
      </c>
      <c r="AS93" s="35">
        <f ca="1">IF(X$11="x",0,_xlfn.NORM.INV(R93,Satokasvi!$H$8,Satokasvi!$I$8)*IF(X$8="x",1+Toimenpiteet!$C$7,1)*IF(X$9="x",1+Toimenpiteet!$C$34,1)*(1+X$30)*_xlfn.BINOM.INV(1,(1-(Satokasvi!$H$15*(1+X$43))),R93))</f>
        <v>2357.7107970736238</v>
      </c>
      <c r="AT93" s="35">
        <f ca="1">IF(Y$11="x",0,_xlfn.NORM.INV(S93,Satokasvi!$H$8,Satokasvi!$I$8)*IF(Y$8="x",1+Toimenpiteet!$C$7,1)*IF(Y$9="x",1+Toimenpiteet!$C$34,1)*(1+Y$30)*_xlfn.BINOM.INV(1,(1-(Satokasvi!$H$15*(1+Y$43))),S93))</f>
        <v>2731.7431548298991</v>
      </c>
      <c r="AU93" s="35">
        <f ca="1">IF(Z$11="x",0,_xlfn.NORM.INV(T93,Satokasvi!$H$8,Satokasvi!$I$8)*IF(Z$8="x",1+Toimenpiteet!$C$7,1)*IF(Z$9="x",1+Toimenpiteet!$C$34,1)*(1+Z$30)*_xlfn.BINOM.INV(1,(1-(Satokasvi!$H$15*(1+Z$43))),T93))</f>
        <v>0</v>
      </c>
      <c r="AV93" s="35">
        <f ca="1">IF(AA$11="x",0,_xlfn.NORM.INV(U93,Satokasvi!$H$8,Satokasvi!$I$8)*IF(AA$8="x",1+Toimenpiteet!$C$7,1)*IF(AA$9="x",1+Toimenpiteet!$C$34,1)*(1+AA$30)*_xlfn.BINOM.INV(1,(1-(Satokasvi!$H$15*(1+AA$43))),U93))</f>
        <v>2842.3384842296914</v>
      </c>
      <c r="AW93" s="35">
        <f ca="1">IF(AB$11="x",0,_xlfn.NORM.INV(V93,Satokasvi!$H$8,Satokasvi!$I$8)*IF(AB$8="x",1+Toimenpiteet!$C$7,1)*IF(AB$9="x",1+Toimenpiteet!$C$34,1)*(1+AB$30)*_xlfn.BINOM.INV(1,(1-(Satokasvi!$H$15*(1+AB$43))),V93))</f>
        <v>0</v>
      </c>
      <c r="AX93" s="35">
        <f ca="1">IF(AC$11="x",0,_xlfn.NORM.INV(W93,Satokasvi!$H$8,Satokasvi!$I$8)*IF(AC$8="x",1+Toimenpiteet!$C$7,1)*IF(AC$9="x",1+Toimenpiteet!$C$34,1)*(1+AC$30)*_xlfn.BINOM.INV(1,(1-(Satokasvi!$H$15*(1+AC$43))),W93))</f>
        <v>0</v>
      </c>
      <c r="AY93" s="35">
        <f ca="1">IF(AD$11="x",0,_xlfn.NORM.INV(X93,Satokasvi!$H$8,Satokasvi!$I$8)*IF(AD$8="x",1+Toimenpiteet!$C$7,1)*IF(AD$9="x",1+Toimenpiteet!$C$34,1)*(1+AD$30)*_xlfn.BINOM.INV(1,(1-(Satokasvi!$H$15*(1+AD$43))),X93))</f>
        <v>2550.5150141480585</v>
      </c>
      <c r="AZ93" s="35">
        <f ca="1">IF(AE$11="x",0,_xlfn.NORM.INV(Y93,Satokasvi!$H$8,Satokasvi!$I$8)*IF(AE$8="x",1+Toimenpiteet!$C$7,1)*IF(AE$9="x",1+Toimenpiteet!$C$34,1)*(1+AE$30)*_xlfn.BINOM.INV(1,(1-(Satokasvi!$H$15*(1+AE$43))),Y93))</f>
        <v>2339.989363790251</v>
      </c>
      <c r="BA93" s="35">
        <f ca="1">IF(AF$11="x",0,_xlfn.NORM.INV(Z93,Satokasvi!$H$8,Satokasvi!$I$8)*IF(AF$8="x",1+Toimenpiteet!$C$7,1)*IF(AF$9="x",1+Toimenpiteet!$C$34,1)*(1+AF$30)*_xlfn.BINOM.INV(1,(1-(Satokasvi!$H$15*(1+AF$43))),Z93))</f>
        <v>2345.6182234940802</v>
      </c>
      <c r="BD93" s="35">
        <f ca="1">IF(H$11="x",0,_xlfn.NORM.INV(B93,Satokasvi!$H$8,Satokasvi!$I$8)*IF(COUNTIF($H$12:H$12,"x")&gt;0,(1+$C$6),1)*IF(COUNTIF($H$13:H$13,"x")&gt;0,(1+$C$30),1)*IF(H$8="x",(1+Toimenpiteet!$C$7),1)*IF(H$9="x",(1+Toimenpiteet!$C$34),1)*(1+H$30)*_xlfn.BINOM.INV(1,(1-(Satokasvi!$H$15*(1+H$44))),B93))</f>
        <v>3379.8362359190564</v>
      </c>
      <c r="BE93" s="35">
        <f ca="1">IF(I$11="x",0,_xlfn.NORM.INV(C93,Satokasvi!$H$8,Satokasvi!$I$8)*IF(COUNTIF($H$12:I$12,"x")&gt;0,(1+$C$6),1)*IF(COUNTIF($H$13:I$13,"x")&gt;0,(1+$C$30),1)*IF(I$8="x",(1+Toimenpiteet!$C$7),1)*IF(I$9="x",(1+Toimenpiteet!$C$34),1)*(1+I$30)*_xlfn.BINOM.INV(1,(1-(Satokasvi!$H$15*(1+I$44))),C93))</f>
        <v>3133.8602485090632</v>
      </c>
      <c r="BF93" s="35">
        <f ca="1">IF(J$11="x",0,_xlfn.NORM.INV(D93,Satokasvi!$H$8,Satokasvi!$I$8)*IF(COUNTIF($H$12:J$12,"x")&gt;0,(1+$C$6),1)*IF(COUNTIF($H$13:J$13,"x")&gt;0,(1+$C$30),1)*IF(J$8="x",(1+Toimenpiteet!$C$7),1)*IF(J$9="x",(1+Toimenpiteet!$C$34),1)*(1+J$30)*_xlfn.BINOM.INV(1,(1-(Satokasvi!$H$15*(1+J$44))),D93))</f>
        <v>3094.4431149846769</v>
      </c>
      <c r="BG93" s="35">
        <f ca="1">IF(K$11="x",0,_xlfn.NORM.INV(E93,Satokasvi!$H$8,Satokasvi!$I$8)*IF(COUNTIF($H$12:K$12,"x")&gt;0,(1+$C$6),1)*IF(COUNTIF($H$13:K$13,"x")&gt;0,(1+$C$30),1)*IF(K$8="x",(1+Toimenpiteet!$C$7),1)*IF(K$9="x",(1+Toimenpiteet!$C$34),1)*(1+K$30)*_xlfn.BINOM.INV(1,(1-(Satokasvi!$H$15*(1+K$44))),E93))</f>
        <v>2766.9586549457185</v>
      </c>
      <c r="BH93" s="35">
        <f ca="1">IF(L$11="x",0,_xlfn.NORM.INV(F93,Satokasvi!$H$8,Satokasvi!$I$8)*IF(COUNTIF($H$12:L$12,"x")&gt;0,(1+$C$6),1)*IF(COUNTIF($H$13:L$13,"x")&gt;0,(1+$C$30),1)*IF(L$8="x",(1+Toimenpiteet!$C$7),1)*IF(L$9="x",(1+Toimenpiteet!$C$34),1)*(1+L$30)*_xlfn.BINOM.INV(1,(1-(Satokasvi!$H$15*(1+L$44))),F93))</f>
        <v>0</v>
      </c>
      <c r="BI93" s="35">
        <f ca="1">IF(M$11="x",0,_xlfn.NORM.INV(G93,Satokasvi!$H$8,Satokasvi!$I$8)*IF(COUNTIF($H$12:M$12,"x")&gt;0,(1+$C$6),1)*IF(COUNTIF($H$13:M$13,"x")&gt;0,(1+$C$30),1)*IF(M$8="x",(1+Toimenpiteet!$C$7),1)*IF(M$9="x",(1+Toimenpiteet!$C$34),1)*(1+M$30)*_xlfn.BINOM.INV(1,(1-(Satokasvi!$H$15*(1+M$44))),G93))</f>
        <v>3141.6319688740282</v>
      </c>
      <c r="BJ93" s="35">
        <f ca="1">IF(N$11="x",0,_xlfn.NORM.INV(H93,Satokasvi!$H$8,Satokasvi!$I$8)*IF(COUNTIF($H$12:N$12,"x")&gt;0,(1+$C$6),1)*IF(COUNTIF($H$13:N$13,"x")&gt;0,(1+$C$30),1)*IF(N$8="x",(1+Toimenpiteet!$C$7),1)*IF(N$9="x",(1+Toimenpiteet!$C$34),1)*(1+N$30)*_xlfn.BINOM.INV(1,(1-(Satokasvi!$H$15*(1+N$44))),H93))</f>
        <v>2851.220209425052</v>
      </c>
      <c r="BK93" s="35">
        <f ca="1">IF(O$11="x",0,_xlfn.NORM.INV(I93,Satokasvi!$H$8,Satokasvi!$I$8)*IF(COUNTIF($H$12:O$12,"x")&gt;0,(1+$C$6),1)*IF(COUNTIF($H$13:O$13,"x")&gt;0,(1+$C$30),1)*IF(O$8="x",(1+Toimenpiteet!$C$7),1)*IF(O$9="x",(1+Toimenpiteet!$C$34),1)*(1+O$30)*_xlfn.BINOM.INV(1,(1-(Satokasvi!$H$15*(1+O$44))),I93))</f>
        <v>3119.8812036078002</v>
      </c>
      <c r="BL93" s="35">
        <f ca="1">IF(P$11="x",0,_xlfn.NORM.INV(J93,Satokasvi!$H$8,Satokasvi!$I$8)*IF(COUNTIF($H$12:P$12,"x")&gt;0,(1+$C$6),1)*IF(COUNTIF($H$13:P$13,"x")&gt;0,(1+$C$30),1)*IF(P$8="x",(1+Toimenpiteet!$C$7),1)*IF(P$9="x",(1+Toimenpiteet!$C$34),1)*(1+P$30)*_xlfn.BINOM.INV(1,(1-(Satokasvi!$H$15*(1+P$44))),J93))</f>
        <v>2890.4581617065323</v>
      </c>
      <c r="BM93" s="35">
        <f ca="1">IF(Q$11="x",0,_xlfn.NORM.INV(K93,Satokasvi!$H$8,Satokasvi!$I$8)*IF(COUNTIF($H$12:Q$12,"x")&gt;0,(1+$C$6),1)*IF(COUNTIF($H$13:Q$13,"x")&gt;0,(1+$C$30),1)*IF(Q$8="x",(1+Toimenpiteet!$C$7),1)*IF(Q$9="x",(1+Toimenpiteet!$C$34),1)*(1+Q$30)*_xlfn.BINOM.INV(1,(1-(Satokasvi!$H$15*(1+Q$44))),K93))</f>
        <v>2661.0205516185115</v>
      </c>
      <c r="BN93" s="35">
        <f ca="1">IF(R$11="x",0,_xlfn.NORM.INV(L93,Satokasvi!$H$8,Satokasvi!$I$8)*IF(COUNTIF($H$12:R$12,"x")&gt;0,(1+$C$6),1)*IF(COUNTIF($H$13:R$13,"x")&gt;0,(1+$C$30),1)*IF(R$8="x",(1+Toimenpiteet!$C$7),1)*IF(R$9="x",(1+Toimenpiteet!$C$34),1)*(1+R$30)*_xlfn.BINOM.INV(1,(1-(Satokasvi!$H$15*(1+R$44))),L93))</f>
        <v>3041.0243000120031</v>
      </c>
      <c r="BO93" s="35">
        <f ca="1">IF(S$11="x",0,_xlfn.NORM.INV(M93,Satokasvi!$H$8,Satokasvi!$I$8)*IF(COUNTIF($H$12:S$12,"x")&gt;0,(1+$C$6),1)*IF(COUNTIF($H$13:S$13,"x")&gt;0,(1+$C$30),1)*IF(S$8="x",(1+Toimenpiteet!$C$7),1)*IF(S$9="x",(1+Toimenpiteet!$C$34),1)*(1+S$30)*_xlfn.BINOM.INV(1,(1-(Satokasvi!$H$15*(1+S$44))),M93))</f>
        <v>3242.7180256778615</v>
      </c>
      <c r="BP93" s="35">
        <f ca="1">IF(T$11="x",0,_xlfn.NORM.INV(N93,Satokasvi!$H$8,Satokasvi!$I$8)*IF(COUNTIF($H$12:T$12,"x")&gt;0,(1+$C$6),1)*IF(COUNTIF($H$13:T$13,"x")&gt;0,(1+$C$30),1)*IF(T$8="x",(1+Toimenpiteet!$C$7),1)*IF(T$9="x",(1+Toimenpiteet!$C$34),1)*(1+T$30)*_xlfn.BINOM.INV(1,(1-(Satokasvi!$H$15*(1+T$44))),N93))</f>
        <v>3273.0148425111051</v>
      </c>
      <c r="BQ93" s="35">
        <f ca="1">IF(U$11="x",0,_xlfn.NORM.INV(O93,Satokasvi!$H$8,Satokasvi!$I$8)*IF(COUNTIF($H$12:U$12,"x")&gt;0,(1+$C$6),1)*IF(COUNTIF($H$13:U$13,"x")&gt;0,(1+$C$30),1)*IF(U$8="x",(1+Toimenpiteet!$C$7),1)*IF(U$9="x",(1+Toimenpiteet!$C$34),1)*(1+U$30)*_xlfn.BINOM.INV(1,(1-(Satokasvi!$H$15*(1+U$44))),O93))</f>
        <v>2637.1076743801482</v>
      </c>
      <c r="BR93" s="35">
        <f ca="1">IF(V$11="x",0,_xlfn.NORM.INV(P93,Satokasvi!$H$8,Satokasvi!$I$8)*IF(COUNTIF($H$12:V$12,"x")&gt;0,(1+$C$6),1)*IF(COUNTIF($H$13:V$13,"x")&gt;0,(1+$C$30),1)*IF(V$8="x",(1+Toimenpiteet!$C$7),1)*IF(V$9="x",(1+Toimenpiteet!$C$34),1)*(1+V$30)*_xlfn.BINOM.INV(1,(1-(Satokasvi!$H$15*(1+V$44))),P93))</f>
        <v>3593.9206841423734</v>
      </c>
      <c r="BS93" s="35">
        <f ca="1">IF(W$11="x",0,_xlfn.NORM.INV(Q93,Satokasvi!$H$8,Satokasvi!$I$8)*IF(COUNTIF($H$12:W$12,"x")&gt;0,(1+$C$6),1)*IF(COUNTIF($H$13:W$13,"x")&gt;0,(1+$C$30),1)*IF(W$8="x",(1+Toimenpiteet!$C$7),1)*IF(W$9="x",(1+Toimenpiteet!$C$34),1)*(1+W$30)*_xlfn.BINOM.INV(1,(1-(Satokasvi!$H$15*(1+W$44))),Q93))</f>
        <v>3606.1146835819859</v>
      </c>
      <c r="BT93" s="35">
        <f ca="1">IF(X$11="x",0,_xlfn.NORM.INV(R93,Satokasvi!$H$8,Satokasvi!$I$8)*IF(COUNTIF($H$12:X$12,"x")&gt;0,(1+$C$6),1)*IF(COUNTIF($H$13:X$13,"x")&gt;0,(1+$C$30),1)*IF(X$8="x",(1+Toimenpiteet!$C$7),1)*IF(X$9="x",(1+Toimenpiteet!$C$34),1)*(1+X$30)*_xlfn.BINOM.INV(1,(1-(Satokasvi!$H$15*(1+X$44))),R93))</f>
        <v>2829.2529564883484</v>
      </c>
      <c r="BU93" s="35">
        <f ca="1">IF(Y$11="x",0,_xlfn.NORM.INV(S93,Satokasvi!$H$8,Satokasvi!$I$8)*IF(COUNTIF($H$12:Y$12,"x")&gt;0,(1+$C$6),1)*IF(COUNTIF($H$13:Y$13,"x")&gt;0,(1+$C$30),1)*IF(Y$8="x",(1+Toimenpiteet!$C$7),1)*IF(Y$9="x",(1+Toimenpiteet!$C$34),1)*(1+Y$30)*_xlfn.BINOM.INV(1,(1-(Satokasvi!$H$15*(1+Y$44))),S93))</f>
        <v>3278.0917857958789</v>
      </c>
      <c r="BV93" s="35">
        <f ca="1">IF(Z$11="x",0,_xlfn.NORM.INV(T93,Satokasvi!$H$8,Satokasvi!$I$8)*IF(COUNTIF($H$12:Z$12,"x")&gt;0,(1+$C$6),1)*IF(COUNTIF($H$13:Z$13,"x")&gt;0,(1+$C$30),1)*IF(Z$8="x",(1+Toimenpiteet!$C$7),1)*IF(Z$9="x",(1+Toimenpiteet!$C$34),1)*(1+Z$30)*_xlfn.BINOM.INV(1,(1-(Satokasvi!$H$15*(1+Z$44))),T93))</f>
        <v>0</v>
      </c>
      <c r="BW93" s="35">
        <f ca="1">IF(AA$11="x",0,_xlfn.NORM.INV(U93,Satokasvi!$H$8,Satokasvi!$I$8)*IF(COUNTIF($H$12:AA$12,"x")&gt;0,(1+$C$6),1)*IF(COUNTIF($H$13:AA$13,"x")&gt;0,(1+$C$30),1)*IF(AA$8="x",(1+Toimenpiteet!$C$7),1)*IF(AA$9="x",(1+Toimenpiteet!$C$34),1)*(1+AA$30)*_xlfn.BINOM.INV(1,(1-(Satokasvi!$H$15*(1+AA$44))),U93))</f>
        <v>3410.8061810756294</v>
      </c>
      <c r="BX93" s="35">
        <f ca="1">IF(AB$11="x",0,_xlfn.NORM.INV(V93,Satokasvi!$H$8,Satokasvi!$I$8)*IF(COUNTIF($H$12:AB$12,"x")&gt;0,(1+$C$6),1)*IF(COUNTIF($H$13:AB$13,"x")&gt;0,(1+$C$30),1)*IF(AB$8="x",(1+Toimenpiteet!$C$7),1)*IF(AB$9="x",(1+Toimenpiteet!$C$34),1)*(1+AB$30)*_xlfn.BINOM.INV(1,(1-(Satokasvi!$H$15*(1+AB$44))),V93))</f>
        <v>0</v>
      </c>
      <c r="BY93" s="35">
        <f ca="1">IF(AC$11="x",0,_xlfn.NORM.INV(W93,Satokasvi!$H$8,Satokasvi!$I$8)*IF(COUNTIF($H$12:AC$12,"x")&gt;0,(1+$C$6),1)*IF(COUNTIF($H$13:AC$13,"x")&gt;0,(1+$C$30),1)*IF(AC$8="x",(1+Toimenpiteet!$C$7),1)*IF(AC$9="x",(1+Toimenpiteet!$C$34),1)*(1+AC$30)*_xlfn.BINOM.INV(1,(1-(Satokasvi!$H$15*(1+AC$44))),W93))</f>
        <v>2710.480328101381</v>
      </c>
      <c r="BZ93" s="35">
        <f ca="1">IF(AD$11="x",0,_xlfn.NORM.INV(X93,Satokasvi!$H$8,Satokasvi!$I$8)*IF(COUNTIF($H$12:AD$12,"x")&gt;0,(1+$C$6),1)*IF(COUNTIF($H$13:AD$13,"x")&gt;0,(1+$C$30),1)*IF(AD$8="x",(1+Toimenpiteet!$C$7),1)*IF(AD$9="x",(1+Toimenpiteet!$C$34),1)*(1+AD$30)*_xlfn.BINOM.INV(1,(1-(Satokasvi!$H$15*(1+AD$44))),X93))</f>
        <v>3060.6180169776703</v>
      </c>
      <c r="CA93" s="35">
        <f ca="1">IF(AE$11="x",0,_xlfn.NORM.INV(Y93,Satokasvi!$H$8,Satokasvi!$I$8)*IF(COUNTIF($H$12:AE$12,"x")&gt;0,(1+$C$6),1)*IF(COUNTIF($H$13:AE$13,"x")&gt;0,(1+$C$30),1)*IF(AE$8="x",(1+Toimenpiteet!$C$7),1)*IF(AE$9="x",(1+Toimenpiteet!$C$34),1)*(1+AE$30)*_xlfn.BINOM.INV(1,(1-(Satokasvi!$H$15*(1+AE$44))),Y93))</f>
        <v>2807.9872365483011</v>
      </c>
      <c r="CB93" s="35">
        <f ca="1">IF(AF$11="x",0,_xlfn.NORM.INV(Z93,Satokasvi!$H$8,Satokasvi!$I$8)*IF(COUNTIF($H$12:AF$12,"x")&gt;0,(1+$C$6),1)*IF(COUNTIF($H$13:AF$13,"x")&gt;0,(1+$C$30),1)*IF(AF$8="x",(1+Toimenpiteet!$C$7),1)*IF(AF$9="x",(1+Toimenpiteet!$C$34),1)*(1+AF$30)*_xlfn.BINOM.INV(1,(1-(Satokasvi!$H$15*(1+AF$44))),Z93))</f>
        <v>2814.7418681928962</v>
      </c>
      <c r="CD93" s="37">
        <f ca="1">_xlfn.NORM.INV(RAND(),Satokasvi!$H$13,Satokasvi!$I$13)</f>
        <v>161.16257442431254</v>
      </c>
      <c r="CE93" s="37">
        <f ca="1">_xlfn.NORM.INV(RAND(),Satokasvi!$H$13,Satokasvi!$I$13)</f>
        <v>153.35664715172874</v>
      </c>
      <c r="CF93" s="37">
        <f ca="1">_xlfn.NORM.INV(RAND(),Satokasvi!$H$13,Satokasvi!$I$13)</f>
        <v>229.0478871267502</v>
      </c>
      <c r="CG93" s="37">
        <f ca="1">_xlfn.NORM.INV(RAND(),Satokasvi!$H$13,Satokasvi!$I$13)</f>
        <v>156.46394837140747</v>
      </c>
      <c r="CH93" s="37">
        <f ca="1">_xlfn.NORM.INV(RAND(),Satokasvi!$H$13,Satokasvi!$I$13)</f>
        <v>189.42986813554688</v>
      </c>
      <c r="CI93" s="37">
        <f ca="1">_xlfn.NORM.INV(RAND(),Satokasvi!$H$13,Satokasvi!$I$13)</f>
        <v>228.58106013843158</v>
      </c>
      <c r="CJ93" s="37">
        <f ca="1">_xlfn.NORM.INV(RAND(),Satokasvi!$H$13,Satokasvi!$I$13)</f>
        <v>233.36789747897893</v>
      </c>
      <c r="CK93" s="37">
        <f ca="1">_xlfn.NORM.INV(RAND(),Satokasvi!$H$13,Satokasvi!$I$13)</f>
        <v>210.75316932921749</v>
      </c>
      <c r="CL93" s="37">
        <f ca="1">_xlfn.NORM.INV(RAND(),Satokasvi!$H$13,Satokasvi!$I$13)</f>
        <v>123.61067564184788</v>
      </c>
      <c r="CM93" s="37">
        <f ca="1">_xlfn.NORM.INV(RAND(),Satokasvi!$H$13,Satokasvi!$I$13)</f>
        <v>166.92782716778902</v>
      </c>
      <c r="CN93" s="37">
        <f ca="1">_xlfn.NORM.INV(RAND(),Satokasvi!$H$13,Satokasvi!$I$13)</f>
        <v>201.37818687015081</v>
      </c>
      <c r="CO93" s="37">
        <f ca="1">_xlfn.NORM.INV(RAND(),Satokasvi!$H$13,Satokasvi!$I$13)</f>
        <v>254.64094348239215</v>
      </c>
      <c r="CP93" s="37">
        <f ca="1">_xlfn.NORM.INV(RAND(),Satokasvi!$H$13,Satokasvi!$I$13)</f>
        <v>255.09606481678216</v>
      </c>
      <c r="CQ93" s="37">
        <f ca="1">_xlfn.NORM.INV(RAND(),Satokasvi!$H$13,Satokasvi!$I$13)</f>
        <v>273.36780094840225</v>
      </c>
      <c r="CR93" s="37">
        <f ca="1">_xlfn.NORM.INV(RAND(),Satokasvi!$H$13,Satokasvi!$I$13)</f>
        <v>233.60152470668243</v>
      </c>
      <c r="CS93" s="37">
        <f ca="1">_xlfn.NORM.INV(RAND(),Satokasvi!$H$13,Satokasvi!$I$13)</f>
        <v>205.24301710111575</v>
      </c>
      <c r="CT93" s="37">
        <f ca="1">_xlfn.NORM.INV(RAND(),Satokasvi!$H$13,Satokasvi!$I$13)</f>
        <v>132.64200845327372</v>
      </c>
      <c r="CU93" s="37">
        <f ca="1">_xlfn.NORM.INV(RAND(),Satokasvi!$H$13,Satokasvi!$I$13)</f>
        <v>217.29686021413968</v>
      </c>
      <c r="CV93" s="37">
        <f ca="1">_xlfn.NORM.INV(RAND(),Satokasvi!$H$13,Satokasvi!$I$13)</f>
        <v>200.80704931777629</v>
      </c>
      <c r="CW93" s="37">
        <f ca="1">_xlfn.NORM.INV(RAND(),Satokasvi!$H$13,Satokasvi!$I$13)</f>
        <v>256.50682373277289</v>
      </c>
      <c r="CX93" s="37">
        <f ca="1">_xlfn.NORM.INV(RAND(),Satokasvi!$H$13,Satokasvi!$I$13)</f>
        <v>138.48637929456402</v>
      </c>
      <c r="CY93" s="37">
        <f ca="1">_xlfn.NORM.INV(RAND(),Satokasvi!$H$13,Satokasvi!$I$13)</f>
        <v>146.16209551426186</v>
      </c>
      <c r="CZ93" s="37">
        <f ca="1">_xlfn.NORM.INV(RAND(),Satokasvi!$H$13,Satokasvi!$I$13)</f>
        <v>156.95468724536113</v>
      </c>
      <c r="DA93" s="37">
        <f ca="1">_xlfn.NORM.INV(RAND(),Satokasvi!$H$13,Satokasvi!$I$13)</f>
        <v>211.26722529483996</v>
      </c>
      <c r="DB93" s="37">
        <f ca="1">_xlfn.NORM.INV(RAND(),Satokasvi!$H$13,Satokasvi!$I$13)</f>
        <v>187.16792031361794</v>
      </c>
      <c r="DD93" s="37">
        <f ca="1">IF(H$11="x",Toimenpiteet!$E$115,AC93*CD93/1000+(Satokasvi!$E$28-Satokasvi!$E$7)+IF(H$8="x",Toimenpiteet!$E$29,0)+IF(H$9="x",Toimenpiteet!$E$60,0)+IF(H$10="x",Toimenpiteet!$E$88,0))/(1+$H$15)^DD$59</f>
        <v>183.41675478421791</v>
      </c>
      <c r="DE93" s="37">
        <f ca="1">IF(I$11="x",Toimenpiteet!$E$115,AD93*CE93/1000+(Satokasvi!$E$28-Satokasvi!$E$7)+IF(I$8="x",Toimenpiteet!$E$29,0)+IF(I$9="x",Toimenpiteet!$E$60,0)+IF(I$10="x",Toimenpiteet!$E$88,0))/(1+$H$15)^DE$59</f>
        <v>127.72041062103982</v>
      </c>
      <c r="DF93" s="37">
        <f ca="1">IF(J$11="x",Toimenpiteet!$E$115,AE93*CF93/1000+(Satokasvi!$E$28-Satokasvi!$E$7)+IF(J$8="x",Toimenpiteet!$E$29,0)+IF(J$9="x",Toimenpiteet!$E$60,0)+IF(J$10="x",Toimenpiteet!$E$88,0))/(1+$H$15)^DF$59</f>
        <v>298.01256956308958</v>
      </c>
      <c r="DG93" s="37">
        <f ca="1">IF(K$11="x",Toimenpiteet!$E$115,AF93*CG93/1000+(Satokasvi!$E$28-Satokasvi!$E$7)+IF(K$8="x",Toimenpiteet!$E$29,0)+IF(K$9="x",Toimenpiteet!$E$60,0)+IF(K$10="x",Toimenpiteet!$E$88,0))/(1+$H$15)^DG$59</f>
        <v>-235.44906769765757</v>
      </c>
      <c r="DH93" s="37">
        <f ca="1">IF(L$11="x",Toimenpiteet!$E$115,AG93*CH93/1000+(Satokasvi!$E$28-Satokasvi!$E$7)+IF(L$8="x",Toimenpiteet!$E$29,0)+IF(L$9="x",Toimenpiteet!$E$60,0)+IF(L$10="x",Toimenpiteet!$E$88,0))/(1+$H$15)^DH$59</f>
        <v>-228.59132786180348</v>
      </c>
      <c r="DI93" s="37">
        <f ca="1">IF(M$11="x",Toimenpiteet!$E$115,AH93*CI93/1000+(Satokasvi!$E$28-Satokasvi!$E$7)+IF(M$8="x",Toimenpiteet!$E$29,0)+IF(M$9="x",Toimenpiteet!$E$60,0)+IF(M$10="x",Toimenpiteet!$E$88,0))/(1+$H$15)^DI$59</f>
        <v>279.2434686299743</v>
      </c>
      <c r="DJ93" s="37">
        <f ca="1">IF(N$11="x",Toimenpiteet!$E$115,AI93*CJ93/1000+(Satokasvi!$E$28-Satokasvi!$E$7)+IF(N$8="x",Toimenpiteet!$E$29,0)+IF(N$9="x",Toimenpiteet!$E$60,0)+IF(N$10="x",Toimenpiteet!$E$88,0))/(1+$H$15)^DJ$59</f>
        <v>235.37865364963807</v>
      </c>
      <c r="DK93" s="37">
        <f ca="1">IF(O$11="x",Toimenpiteet!$E$115,AJ93*CK93/1000+(Satokasvi!$E$28-Satokasvi!$E$7)+IF(O$8="x",Toimenpiteet!$E$29,0)+IF(O$9="x",Toimenpiteet!$E$60,0)+IF(O$10="x",Toimenpiteet!$E$88,0))/(1+$H$15)^DK$59</f>
        <v>223.35337760416843</v>
      </c>
      <c r="DL93" s="37">
        <f ca="1">IF(P$11="x",Toimenpiteet!$E$115,AK93*CL93/1000+(Satokasvi!$E$28-Satokasvi!$E$7)+IF(P$8="x",Toimenpiteet!$E$29,0)+IF(P$9="x",Toimenpiteet!$E$60,0)+IF(P$10="x",Toimenpiteet!$E$88,0))/(1+$H$15)^DL$59</f>
        <v>25.094710438308695</v>
      </c>
      <c r="DM93" s="37">
        <f ca="1">IF(Q$11="x",Toimenpiteet!$E$115,AL93*CM93/1000+(Satokasvi!$E$28-Satokasvi!$E$7)+IF(Q$8="x",Toimenpiteet!$E$29,0)+IF(Q$9="x",Toimenpiteet!$E$60,0)+IF(Q$10="x",Toimenpiteet!$E$88,0))/(1+$H$15)^DM$59</f>
        <v>-197.18488744763218</v>
      </c>
      <c r="DN93" s="37">
        <f ca="1">IF(R$11="x",Toimenpiteet!$E$115,AM93*CN93/1000+(Satokasvi!$E$28-Satokasvi!$E$7)+IF(R$8="x",Toimenpiteet!$E$29,0)+IF(R$9="x",Toimenpiteet!$E$60,0)+IF(R$10="x",Toimenpiteet!$E$88,0))/(1+$H$15)^DN$59</f>
        <v>177.23158756548193</v>
      </c>
      <c r="DO93" s="37">
        <f ca="1">IF(S$11="x",Toimenpiteet!$E$115,AN93*CO93/1000+(Satokasvi!$E$28-Satokasvi!$E$7)+IF(S$8="x",Toimenpiteet!$E$29,0)+IF(S$9="x",Toimenpiteet!$E$60,0)+IF(S$10="x",Toimenpiteet!$E$88,0))/(1+$H$15)^DO$59</f>
        <v>296.75895761471861</v>
      </c>
      <c r="DP93" s="37">
        <f ca="1">IF(T$11="x",Toimenpiteet!$E$115,AO93*CP93/1000+(Satokasvi!$E$28-Satokasvi!$E$7)+IF(T$8="x",Toimenpiteet!$E$29,0)+IF(T$9="x",Toimenpiteet!$E$60,0)+IF(T$10="x",Toimenpiteet!$E$88,0))/(1+$H$15)^DP$59</f>
        <v>293.3386329940692</v>
      </c>
      <c r="DQ93" s="37">
        <f ca="1">IF(U$11="x",Toimenpiteet!$E$115,AP93*CQ93/1000+(Satokasvi!$E$28-Satokasvi!$E$7)+IF(U$8="x",Toimenpiteet!$E$29,0)+IF(U$9="x",Toimenpiteet!$E$60,0)+IF(U$10="x",Toimenpiteet!$E$88,0))/(1+$H$15)^DQ$59</f>
        <v>-175.19621854193412</v>
      </c>
      <c r="DR93" s="37">
        <f ca="1">IF(V$11="x",Toimenpiteet!$E$115,AQ93*CR93/1000+(Satokasvi!$E$28-Satokasvi!$E$7)+IF(V$8="x",Toimenpiteet!$E$29,0)+IF(V$9="x",Toimenpiteet!$E$60,0)+IF(V$10="x",Toimenpiteet!$E$88,0))/(1+$H$15)^DR$59</f>
        <v>278.96676246952057</v>
      </c>
      <c r="DS93" s="37">
        <f ca="1">IF(W$11="x",Toimenpiteet!$E$115,AR93*CS93/1000+(Satokasvi!$E$28-Satokasvi!$E$7)+IF(W$8="x",Toimenpiteet!$E$29,0)+IF(W$9="x",Toimenpiteet!$E$60,0)+IF(W$10="x",Toimenpiteet!$E$88,0))/(1+$H$15)^DS$59</f>
        <v>219.21447613188411</v>
      </c>
      <c r="DT93" s="37">
        <f ca="1">IF(X$11="x",Toimenpiteet!$E$115,AS93*CT93/1000+(Satokasvi!$E$28-Satokasvi!$E$7)+IF(X$8="x",Toimenpiteet!$E$29,0)+IF(X$9="x",Toimenpiteet!$E$60,0)+IF(X$10="x",Toimenpiteet!$E$88,0))/(1+$H$15)^DT$59</f>
        <v>28.878339747632953</v>
      </c>
      <c r="DU93" s="37">
        <f ca="1">IF(Y$11="x",Toimenpiteet!$E$115,AT93*CU93/1000+(Satokasvi!$E$28-Satokasvi!$E$7)+IF(Y$8="x",Toimenpiteet!$E$29,0)+IF(Y$9="x",Toimenpiteet!$E$60,0)+IF(Y$10="x",Toimenpiteet!$E$88,0))/(1+$H$15)^DU$59</f>
        <v>193.01740428882565</v>
      </c>
      <c r="DV93" s="37">
        <f ca="1">IF(Z$11="x",Toimenpiteet!$E$115,AU93*CV93/1000+(Satokasvi!$E$28-Satokasvi!$E$7)+IF(Z$8="x",Toimenpiteet!$E$29,0)+IF(Z$9="x",Toimenpiteet!$E$60,0)+IF(Z$10="x",Toimenpiteet!$E$88,0))/(1+$H$15)^DV$59</f>
        <v>-151.12579710516013</v>
      </c>
      <c r="DW93" s="37">
        <f ca="1">IF(AA$11="x",Toimenpiteet!$E$115,AV93*CW93/1000+(Satokasvi!$E$28-Satokasvi!$E$7)+IF(AA$8="x",Toimenpiteet!$E$29,0)+IF(AA$9="x",Toimenpiteet!$E$60,0)+IF(AA$10="x",Toimenpiteet!$E$88,0))/(1+$H$15)^DW$59</f>
        <v>256.94941023282342</v>
      </c>
      <c r="DX93" s="37">
        <f ca="1">IF(AB$11="x",Toimenpiteet!$E$115,AW93*CX93/1000+(Satokasvi!$E$28-Satokasvi!$E$7)+IF(AB$8="x",Toimenpiteet!$E$29,0)+IF(AB$9="x",Toimenpiteet!$E$60,0)+IF(AB$10="x",Toimenpiteet!$E$88,0))/(1+$H$15)^DX$59</f>
        <v>-142.45055811590174</v>
      </c>
      <c r="DY93" s="37">
        <f ca="1">IF(AC$11="x",Toimenpiteet!$E$115,AX93*CY93/1000+(Satokasvi!$E$28-Satokasvi!$E$7)+IF(AC$8="x",Toimenpiteet!$E$29,0)+IF(AC$9="x",Toimenpiteet!$E$60,0)+IF(AC$10="x",Toimenpiteet!$E$88,0))/(1+$H$15)^DY$59</f>
        <v>-138.30151273388518</v>
      </c>
      <c r="DZ93" s="37">
        <f ca="1">IF(AD$11="x",Toimenpiteet!$E$115,AY93*CZ93/1000+(Satokasvi!$E$28-Satokasvi!$E$7)+IF(AD$8="x",Toimenpiteet!$E$29,0)+IF(AD$9="x",Toimenpiteet!$E$60,0)+IF(AD$10="x",Toimenpiteet!$E$88,0))/(1+$H$15)^DZ$59</f>
        <v>68.563139035117743</v>
      </c>
      <c r="EA93" s="37">
        <f ca="1">IF(AE$11="x",Toimenpiteet!$E$115,AZ93*DA93/1000+(Satokasvi!$E$28-Satokasvi!$E$7)+IF(AE$8="x",Toimenpiteet!$E$29,0)+IF(AE$9="x",Toimenpiteet!$E$60,0)+IF(AE$10="x",Toimenpiteet!$E$88,0))/(1+$H$15)^EA$59</f>
        <v>112.83142713689882</v>
      </c>
      <c r="EB93" s="37">
        <f ca="1">IF(AF$11="x",Toimenpiteet!$E$115,BA93*DB93/1000+(Satokasvi!$E$28-Satokasvi!$E$7)+IF(AF$8="x",Toimenpiteet!$E$29,0)+IF(AF$9="x",Toimenpiteet!$E$60,0)+IF(AF$10="x",Toimenpiteet!$E$88,0))/(1+$H$15)^EB$59</f>
        <v>83.115063100244882</v>
      </c>
      <c r="ED93" s="37">
        <f ca="1">IF(H$11="x",Toimenpiteet!$E$115,BD93*CD93/1000+(Satokasvi!$E$28-Satokasvi!$E$7)+IF(H$8="x",Toimenpiteet!$E$29,0)+IF(H$9="x",Toimenpiteet!$E$60,0)+IF(H$10="x",Toimenpiteet!$E$88,0))/(1+$H$15)^ED$59</f>
        <v>271.55641642067303</v>
      </c>
      <c r="EE93" s="37">
        <f ca="1">IF(I$11="x",Toimenpiteet!$E$115,BE93*CE93/1000+(Satokasvi!$E$28-Satokasvi!$E$7)+IF(I$8="x",Toimenpiteet!$E$29,0)+IF(I$9="x",Toimenpiteet!$E$60,0)+IF(I$10="x",Toimenpiteet!$E$88,0))/(1+$H$15)^EE$59</f>
        <v>203.22207592933674</v>
      </c>
      <c r="EF93" s="37">
        <f ca="1">IF(J$11="x",Toimenpiteet!$E$115,BF93*CF93/1000+(Satokasvi!$E$28-Satokasvi!$E$7)+IF(J$8="x",Toimenpiteet!$E$29,0)+IF(J$9="x",Toimenpiteet!$E$60,0)+IF(J$10="x",Toimenpiteet!$E$88,0))/(1+$H$15)^EF$59</f>
        <v>406.11759142142506</v>
      </c>
      <c r="EG93" s="37">
        <f ca="1">IF(K$11="x",Toimenpiteet!$E$115,BG93*CG93/1000+(Satokasvi!$E$28-Satokasvi!$E$7)+IF(K$8="x",Toimenpiteet!$E$29,0)+IF(K$9="x",Toimenpiteet!$E$60,0)+IF(K$10="x",Toimenpiteet!$E$88,0))/(1+$H$15)^EG$59</f>
        <v>149.20298681024624</v>
      </c>
      <c r="EH93" s="37">
        <f ca="1">IF(L$11="x",Toimenpiteet!$E$115,BH93*CH93/1000+(Satokasvi!$E$28-Satokasvi!$E$7)+IF(L$8="x",Toimenpiteet!$E$29,0)+IF(L$9="x",Toimenpiteet!$E$60,0)+IF(L$10="x",Toimenpiteet!$E$88,0))/(1+$H$15)^EH$59</f>
        <v>-228.59132786180348</v>
      </c>
      <c r="EI93" s="37">
        <f ca="1">IF(M$11="x",Toimenpiteet!$E$115,BI93*CI93/1000+(Satokasvi!$E$28-Satokasvi!$E$7)+IF(M$8="x",Toimenpiteet!$E$29,0)+IF(M$9="x",Toimenpiteet!$E$60,0)+IF(M$10="x",Toimenpiteet!$E$88,0))/(1+$H$15)^EI$59</f>
        <v>379.47882796020281</v>
      </c>
      <c r="EJ93" s="37">
        <f ca="1">IF(N$11="x",Toimenpiteet!$E$115,BJ93*CJ93/1000+(Satokasvi!$E$28-Satokasvi!$E$7)+IF(N$8="x",Toimenpiteet!$E$29,0)+IF(N$9="x",Toimenpiteet!$E$60,0)+IF(N$10="x",Toimenpiteet!$E$88,0))/(1+$H$15)^EJ$59</f>
        <v>325.54823448076343</v>
      </c>
      <c r="EK93" s="37">
        <f ca="1">IF(O$11="x",Toimenpiteet!$E$115,BK93*CK93/1000+(Satokasvi!$E$28-Satokasvi!$E$7)+IF(O$8="x",Toimenpiteet!$E$29,0)+IF(O$9="x",Toimenpiteet!$E$60,0)+IF(O$10="x",Toimenpiteet!$E$88,0))/(1+$H$15)^EK$59</f>
        <v>309.86274254364065</v>
      </c>
      <c r="EL93" s="37">
        <f ca="1">IF(P$11="x",Toimenpiteet!$E$115,BL93*CL93/1000+(Satokasvi!$E$28-Satokasvi!$E$7)+IF(P$8="x",Toimenpiteet!$E$29,0)+IF(P$9="x",Toimenpiteet!$E$60,0)+IF(P$10="x",Toimenpiteet!$E$88,0))/(1+$H$15)^EL$59</f>
        <v>70.733739340182709</v>
      </c>
      <c r="EM93" s="37">
        <f ca="1">IF(Q$11="x",Toimenpiteet!$E$115,BM93*CM93/1000+(Satokasvi!$E$28-Satokasvi!$E$7)+IF(Q$8="x",Toimenpiteet!$E$29,0)+IF(Q$9="x",Toimenpiteet!$E$60,0)+IF(Q$10="x",Toimenpiteet!$E$88,0))/(1+$H$15)^EM$59</f>
        <v>133.34042317273085</v>
      </c>
      <c r="EN93" s="37">
        <f ca="1">IF(R$11="x",Toimenpiteet!$E$115,BN93*CN93/1000+(Satokasvi!$E$28-Satokasvi!$E$7)+IF(R$8="x",Toimenpiteet!$E$29,0)+IF(R$9="x",Toimenpiteet!$E$60,0)+IF(R$10="x",Toimenpiteet!$E$88,0))/(1+$H$15)^EN$59</f>
        <v>250.96623273831278</v>
      </c>
      <c r="EO93" s="37">
        <f ca="1">IF(S$11="x",Toimenpiteet!$E$115,BO93*CO93/1000+(Satokasvi!$E$28-Satokasvi!$E$7)+IF(S$8="x",Toimenpiteet!$E$29,0)+IF(S$9="x",Toimenpiteet!$E$60,0)+IF(S$10="x",Toimenpiteet!$E$88,0))/(1+$H$15)^EO$59</f>
        <v>393.28388278788998</v>
      </c>
      <c r="EP93" s="37">
        <f ca="1">IF(T$11="x",Toimenpiteet!$E$115,BP93*CP93/1000+(Satokasvi!$E$28-Satokasvi!$E$7)+IF(T$8="x",Toimenpiteet!$E$29,0)+IF(T$9="x",Toimenpiteet!$E$60,0)+IF(T$10="x",Toimenpiteet!$E$88,0))/(1+$H$15)^EP$59</f>
        <v>388.09678061252134</v>
      </c>
      <c r="EQ93" s="37">
        <f ca="1">IF(U$11="x",Toimenpiteet!$E$115,BQ93*CQ93/1000+(Satokasvi!$E$28-Satokasvi!$E$7)+IF(U$8="x",Toimenpiteet!$E$29,0)+IF(U$9="x",Toimenpiteet!$E$60,0)+IF(U$10="x",Toimenpiteet!$E$88,0))/(1+$H$15)^EQ$59</f>
        <v>301.40382307114135</v>
      </c>
      <c r="ER93" s="37">
        <f ca="1">IF(V$11="x",Toimenpiteet!$E$115,BR93*CR93/1000+(Satokasvi!$E$28-Satokasvi!$E$7)+IF(V$8="x",Toimenpiteet!$E$29,0)+IF(V$9="x",Toimenpiteet!$E$60,0)+IF(V$10="x",Toimenpiteet!$E$88,0))/(1+$H$15)^ER$59</f>
        <v>368.77879817545073</v>
      </c>
      <c r="ES93" s="37">
        <f ca="1">IF(W$11="x",Toimenpiteet!$E$115,BS93*CS93/1000+(Satokasvi!$E$28-Satokasvi!$E$7)+IF(W$8="x",Toimenpiteet!$E$29,0)+IF(W$9="x",Toimenpiteet!$E$60,0)+IF(W$10="x",Toimenpiteet!$E$88,0))/(1+$H$15)^ES$59</f>
        <v>296.08521913692698</v>
      </c>
      <c r="ET93" s="37">
        <f ca="1">IF(X$11="x",Toimenpiteet!$E$115,BT93*CT93/1000+(Satokasvi!$E$28-Satokasvi!$E$7)+IF(X$8="x",Toimenpiteet!$E$29,0)+IF(X$9="x",Toimenpiteet!$E$60,0)+IF(X$10="x",Toimenpiteet!$E$88,0))/(1+$H$15)^ET$59</f>
        <v>66.719879326932414</v>
      </c>
      <c r="EU93" s="37">
        <f ca="1">IF(Y$11="x",Toimenpiteet!$E$115,BU93*CU93/1000+(Satokasvi!$E$28-Satokasvi!$E$7)+IF(Y$8="x",Toimenpiteet!$E$29,0)+IF(Y$9="x",Toimenpiteet!$E$60,0)+IF(Y$10="x",Toimenpiteet!$E$88,0))/(1+$H$15)^EU$59</f>
        <v>262.75279935025378</v>
      </c>
      <c r="EV93" s="37">
        <f ca="1">IF(Z$11="x",Toimenpiteet!$E$115,BV93*CV93/1000+(Satokasvi!$E$28-Satokasvi!$E$7)+IF(Z$8="x",Toimenpiteet!$E$29,0)+IF(Z$9="x",Toimenpiteet!$E$60,0)+IF(Z$10="x",Toimenpiteet!$E$88,0))/(1+$H$15)^EV$59</f>
        <v>-151.12579710516013</v>
      </c>
      <c r="EW93" s="37">
        <f ca="1">IF(AA$11="x",Toimenpiteet!$E$115,BW93*CW93/1000+(Satokasvi!$E$28-Satokasvi!$E$7)+IF(AA$8="x",Toimenpiteet!$E$29,0)+IF(AA$9="x",Toimenpiteet!$E$60,0)+IF(AA$10="x",Toimenpiteet!$E$88,0))/(1+$H$15)^EW$59</f>
        <v>337.68410725126381</v>
      </c>
      <c r="EX93" s="37">
        <f ca="1">IF(AB$11="x",Toimenpiteet!$E$115,BX93*CX93/1000+(Satokasvi!$E$28-Satokasvi!$E$7)+IF(AB$8="x",Toimenpiteet!$E$29,0)+IF(AB$9="x",Toimenpiteet!$E$60,0)+IF(AB$10="x",Toimenpiteet!$E$88,0))/(1+$H$15)^EX$59</f>
        <v>-142.45055811590174</v>
      </c>
      <c r="EY93" s="37">
        <f ca="1">IF(AC$11="x",Toimenpiteet!$E$115,BY93*CY93/1000+(Satokasvi!$E$28-Satokasvi!$E$7)+IF(AC$8="x",Toimenpiteet!$E$29,0)+IF(AC$9="x",Toimenpiteet!$E$60,0)+IF(AC$10="x",Toimenpiteet!$E$88,0))/(1+$H$15)^EY$59</f>
        <v>68.456370360234743</v>
      </c>
      <c r="EZ93" s="37">
        <f ca="1">IF(AD$11="x",Toimenpiteet!$E$115,BZ93*CZ93/1000+(Satokasvi!$E$28-Satokasvi!$E$7)+IF(AD$8="x",Toimenpiteet!$E$29,0)+IF(AD$9="x",Toimenpiteet!$E$60,0)+IF(AD$10="x",Toimenpiteet!$E$88,0))/(1+$H$15)^EZ$59</f>
        <v>109.13042950891516</v>
      </c>
      <c r="FA93" s="37">
        <f ca="1">IF(AE$11="x",Toimenpiteet!$E$115,CA93*DA93/1000+(Satokasvi!$E$28-Satokasvi!$E$7)+IF(AE$8="x",Toimenpiteet!$E$29,0)+IF(AE$9="x",Toimenpiteet!$E$60,0)+IF(AE$10="x",Toimenpiteet!$E$88,0))/(1+$H$15)^FA$59</f>
        <v>161.47020059027261</v>
      </c>
      <c r="FB93" s="37">
        <f ca="1">IF(AF$11="x",Toimenpiteet!$E$115,CB93*DB93/1000+(Satokasvi!$E$28-Satokasvi!$E$7)+IF(AF$8="x",Toimenpiteet!$E$29,0)+IF(AF$9="x",Toimenpiteet!$E$60,0)+IF(AF$10="x",Toimenpiteet!$E$88,0))/(1+$H$15)^FB$59</f>
        <v>125.05117089116182</v>
      </c>
      <c r="FD93" s="37">
        <f t="shared" ca="1" si="15"/>
        <v>183.41675478421791</v>
      </c>
      <c r="FE93" s="37">
        <f t="shared" ca="1" si="18"/>
        <v>311.13716540525775</v>
      </c>
      <c r="FF93" s="37">
        <f t="shared" ca="1" si="18"/>
        <v>609.14973496834727</v>
      </c>
      <c r="FG93" s="37">
        <f t="shared" ca="1" si="18"/>
        <v>373.70066727068968</v>
      </c>
      <c r="FH93" s="37">
        <f t="shared" ca="1" si="18"/>
        <v>145.1093394088862</v>
      </c>
      <c r="FI93" s="37">
        <f t="shared" ca="1" si="18"/>
        <v>424.35280803886053</v>
      </c>
      <c r="FJ93" s="37">
        <f t="shared" ca="1" si="18"/>
        <v>659.7314616884986</v>
      </c>
      <c r="FK93" s="37">
        <f t="shared" ca="1" si="18"/>
        <v>883.08483929266708</v>
      </c>
      <c r="FL93" s="37">
        <f t="shared" ca="1" si="18"/>
        <v>908.17954973097574</v>
      </c>
      <c r="FM93" s="37">
        <f t="shared" ca="1" si="18"/>
        <v>710.99466228334359</v>
      </c>
      <c r="FN93" s="37">
        <f t="shared" ca="1" si="18"/>
        <v>888.22624984882555</v>
      </c>
      <c r="FO93" s="37">
        <f t="shared" ca="1" si="18"/>
        <v>1184.9852074635442</v>
      </c>
      <c r="FP93" s="37">
        <f t="shared" ca="1" si="18"/>
        <v>1478.3238404576134</v>
      </c>
      <c r="FQ93" s="37">
        <f t="shared" ca="1" si="18"/>
        <v>1303.1276219156794</v>
      </c>
      <c r="FR93" s="37">
        <f t="shared" ca="1" si="18"/>
        <v>1582.0943843851999</v>
      </c>
      <c r="FS93" s="37">
        <f t="shared" ca="1" si="18"/>
        <v>1801.308860517084</v>
      </c>
      <c r="FT93" s="37">
        <f t="shared" ca="1" si="18"/>
        <v>1830.1872002647169</v>
      </c>
      <c r="FU93" s="37">
        <f t="shared" ca="1" si="24"/>
        <v>2023.2046045535426</v>
      </c>
      <c r="FV93" s="37">
        <f t="shared" ca="1" si="24"/>
        <v>1872.0788074483826</v>
      </c>
      <c r="FW93" s="37">
        <f t="shared" ca="1" si="23"/>
        <v>2129.0282176812061</v>
      </c>
      <c r="FX93" s="37">
        <f t="shared" ca="1" si="20"/>
        <v>1986.5776595653044</v>
      </c>
      <c r="FY93" s="37">
        <f t="shared" ca="1" si="20"/>
        <v>1848.2761468314193</v>
      </c>
      <c r="FZ93" s="37">
        <f t="shared" ca="1" si="20"/>
        <v>1916.839285866537</v>
      </c>
      <c r="GA93" s="37">
        <f t="shared" ca="1" si="20"/>
        <v>2029.6707130034358</v>
      </c>
      <c r="GB93" s="37">
        <f t="shared" ca="1" si="20"/>
        <v>2112.7857761036807</v>
      </c>
      <c r="GC93" s="37"/>
      <c r="GD93" s="37">
        <f t="shared" ca="1" si="16"/>
        <v>271.55641642067303</v>
      </c>
      <c r="GE93" s="37">
        <f t="shared" ca="1" si="28"/>
        <v>474.77849235000974</v>
      </c>
      <c r="GF93" s="37">
        <f t="shared" ca="1" si="28"/>
        <v>880.89608377143486</v>
      </c>
      <c r="GG93" s="37">
        <f t="shared" ca="1" si="28"/>
        <v>1030.0990705816812</v>
      </c>
      <c r="GH93" s="37">
        <f t="shared" ca="1" si="28"/>
        <v>801.50774271987768</v>
      </c>
      <c r="GI93" s="37">
        <f t="shared" ca="1" si="28"/>
        <v>1180.9865706800806</v>
      </c>
      <c r="GJ93" s="37">
        <f t="shared" ca="1" si="28"/>
        <v>1506.5348051608439</v>
      </c>
      <c r="GK93" s="37">
        <f t="shared" ca="1" si="28"/>
        <v>1816.3975477044846</v>
      </c>
      <c r="GL93" s="37">
        <f t="shared" ca="1" si="28"/>
        <v>1887.1312870446673</v>
      </c>
      <c r="GM93" s="37">
        <f t="shared" ca="1" si="28"/>
        <v>2020.4717102173981</v>
      </c>
      <c r="GN93" s="37">
        <f t="shared" ca="1" si="28"/>
        <v>2271.4379429557112</v>
      </c>
      <c r="GO93" s="37">
        <f t="shared" ca="1" si="28"/>
        <v>2664.7218257436011</v>
      </c>
      <c r="GP93" s="37">
        <f t="shared" ca="1" si="28"/>
        <v>3052.8186063561225</v>
      </c>
      <c r="GQ93" s="37">
        <f t="shared" ca="1" si="28"/>
        <v>3354.2224294272637</v>
      </c>
      <c r="GR93" s="37">
        <f t="shared" ca="1" si="28"/>
        <v>3723.0012276027146</v>
      </c>
      <c r="GS93" s="37">
        <f t="shared" ca="1" si="28"/>
        <v>4019.0864467396414</v>
      </c>
      <c r="GT93" s="37">
        <f t="shared" ca="1" si="28"/>
        <v>4085.806326066574</v>
      </c>
      <c r="GU93" s="37">
        <f t="shared" ca="1" si="22"/>
        <v>4348.5591254168276</v>
      </c>
      <c r="GV93" s="37">
        <f t="shared" ca="1" si="12"/>
        <v>4197.4333283116675</v>
      </c>
      <c r="GW93" s="37">
        <f t="shared" ca="1" si="12"/>
        <v>4535.117435562931</v>
      </c>
      <c r="GX93" s="37">
        <f t="shared" ca="1" si="12"/>
        <v>4392.666877447029</v>
      </c>
      <c r="GY93" s="37">
        <f t="shared" ca="1" si="12"/>
        <v>4461.1232478072634</v>
      </c>
      <c r="GZ93" s="37">
        <f t="shared" ca="1" si="12"/>
        <v>4570.2536773161783</v>
      </c>
      <c r="HA93" s="37">
        <f t="shared" ca="1" si="12"/>
        <v>4731.723877906451</v>
      </c>
      <c r="HB93" s="37">
        <f t="shared" ca="1" si="12"/>
        <v>4856.7750487976127</v>
      </c>
      <c r="HC93" s="37"/>
      <c r="HD93" s="37">
        <f t="shared" si="29"/>
        <v>1500.1</v>
      </c>
      <c r="HE93" s="37">
        <f ca="1">SUM($GD93:GD93)-$HD93-SUM($FD93:FD93)</f>
        <v>-1411.9603383635449</v>
      </c>
      <c r="HF93" s="37">
        <f ca="1">SUM($GD93:GE93)-$HD93-SUM($FD93:FE93)</f>
        <v>-1248.3190114187928</v>
      </c>
      <c r="HG93" s="37">
        <f ca="1">SUM($GD93:GF93)-$HD93-SUM($FD93:FF93)</f>
        <v>-976.57266261570521</v>
      </c>
      <c r="HH93" s="37">
        <f ca="1">SUM($GD93:GG93)-$HD93-SUM($FD93:FG93)</f>
        <v>-320.17425930471381</v>
      </c>
      <c r="HI93" s="37">
        <f ca="1">SUM($GD93:GH93)-$HD93-SUM($FD93:FH93)</f>
        <v>336.22414400627758</v>
      </c>
      <c r="HJ93" s="37">
        <f ca="1">SUM($GD93:GI93)-$HD93-SUM($FD93:FI93)</f>
        <v>1092.8579066474972</v>
      </c>
      <c r="HK93" s="37">
        <f ca="1">SUM($GD93:GJ93)-$HD93-SUM($FD93:FJ93)</f>
        <v>1939.6612501198415</v>
      </c>
      <c r="HL93" s="37">
        <f ca="1">SUM($GD93:GK93)-$HD93-SUM($FD93:FK93)</f>
        <v>2872.9739585316584</v>
      </c>
      <c r="HM93" s="37">
        <f ca="1">SUM($GD93:GL93)-$HD93-SUM($FD93:FL93)</f>
        <v>3851.9256958453498</v>
      </c>
      <c r="HN93" s="37">
        <f ca="1">SUM($GD93:GM93)-$HD93-SUM($FD93:FM93)</f>
        <v>5161.4027437794048</v>
      </c>
      <c r="HO93" s="37">
        <f ca="1">SUM($GD93:GN93)-$HD93-SUM($FD93:FN93)</f>
        <v>6544.6144368862915</v>
      </c>
      <c r="HP93" s="37">
        <f ca="1">SUM($GD93:GO93)-$HD93-SUM($FD93:FO93)</f>
        <v>8024.3510551663476</v>
      </c>
      <c r="HQ93" s="37">
        <f ca="1">SUM($GD93:GP93)-$HD93-SUM($FD93:FP93)</f>
        <v>9598.8458210648587</v>
      </c>
      <c r="HR93" s="37">
        <f ca="1">SUM($GD93:GQ93)-$HD93-SUM($FD93:FQ93)</f>
        <v>11649.940628576443</v>
      </c>
      <c r="HS93" s="37">
        <f ca="1">SUM($GD93:GR93)-$HD93-SUM($FD93:FR93)</f>
        <v>13790.847471793959</v>
      </c>
      <c r="HT93" s="37">
        <f ca="1">SUM($GD93:GS93)-$HD93-SUM($FD93:FS93)</f>
        <v>16008.625058016518</v>
      </c>
      <c r="HU93" s="37">
        <f ca="1">SUM($GD93:GT93)-$HD93-SUM($FD93:FT93)</f>
        <v>18264.244183818377</v>
      </c>
      <c r="HV93" s="37">
        <f ca="1">SUM($GD93:GU93)-$HD93-SUM($FD93:FU93)</f>
        <v>20589.598704681659</v>
      </c>
      <c r="HW93" s="37">
        <f ca="1">SUM($GD93:GV93)-$HD93-SUM($FD93:FV93)</f>
        <v>22914.953225544941</v>
      </c>
      <c r="HX93" s="37">
        <f ca="1">SUM($GD93:GW93)-$HD93-SUM($FD93:FW93)</f>
        <v>25321.042443426668</v>
      </c>
      <c r="HY93" s="37">
        <f ca="1">SUM($GD93:GX93)-$HD93-SUM($FD93:FX93)</f>
        <v>27727.131661308395</v>
      </c>
      <c r="HZ93" s="37">
        <f ca="1">SUM($GD93:GY93)-$HD93-SUM($FD93:FY93)</f>
        <v>30339.978762284238</v>
      </c>
      <c r="IA93" s="37">
        <f ca="1">SUM($GD93:GZ93)-$HD93-SUM($FD93:FZ93)</f>
        <v>32993.393153733879</v>
      </c>
      <c r="IB93" s="37">
        <f ca="1">SUM($GD93:HA93)-$HD93-SUM($FD93:GA93)</f>
        <v>35695.446318636896</v>
      </c>
      <c r="IC93" s="37">
        <f ca="1">SUM($GD93:HB93)-$HD93-SUM($FD93:GB93)</f>
        <v>38439.435591330825</v>
      </c>
    </row>
    <row r="94" spans="2:237" x14ac:dyDescent="0.35">
      <c r="B94" s="37">
        <f t="shared" ca="1" si="26"/>
        <v>0.40328684768218848</v>
      </c>
      <c r="C94" s="37">
        <f t="shared" ca="1" si="25"/>
        <v>0.55920269612655382</v>
      </c>
      <c r="D94" s="37">
        <f t="shared" ca="1" si="25"/>
        <v>0.29475202200754103</v>
      </c>
      <c r="E94" s="37">
        <f t="shared" ca="1" si="25"/>
        <v>0.53234783987055156</v>
      </c>
      <c r="F94" s="37">
        <f t="shared" ca="1" si="25"/>
        <v>0.1421292657966845</v>
      </c>
      <c r="G94" s="37">
        <f t="shared" ca="1" si="25"/>
        <v>0.23274049375591721</v>
      </c>
      <c r="H94" s="37">
        <f t="shared" ca="1" si="25"/>
        <v>0.45755823252046868</v>
      </c>
      <c r="I94" s="37">
        <f t="shared" ca="1" si="25"/>
        <v>0.88480019879300831</v>
      </c>
      <c r="J94" s="37">
        <f t="shared" ca="1" si="25"/>
        <v>1.0246627701128386E-2</v>
      </c>
      <c r="K94" s="37">
        <f t="shared" ca="1" si="25"/>
        <v>0.97543978717836355</v>
      </c>
      <c r="L94" s="37">
        <f t="shared" ca="1" si="25"/>
        <v>0.23257056051234126</v>
      </c>
      <c r="M94" s="37">
        <f t="shared" ca="1" si="25"/>
        <v>0.73314204160806073</v>
      </c>
      <c r="N94" s="37">
        <f t="shared" ca="1" si="25"/>
        <v>0.58557566398362193</v>
      </c>
      <c r="O94" s="37">
        <f t="shared" ca="1" si="25"/>
        <v>0.83786288576968526</v>
      </c>
      <c r="P94" s="37">
        <f t="shared" ca="1" si="25"/>
        <v>6.7375765291452838E-2</v>
      </c>
      <c r="Q94" s="37">
        <f t="shared" ca="1" si="25"/>
        <v>0.38626777632292908</v>
      </c>
      <c r="R94" s="37">
        <f t="shared" ca="1" si="25"/>
        <v>0.2600951243226155</v>
      </c>
      <c r="S94" s="37">
        <f t="shared" ca="1" si="25"/>
        <v>0.14818967585420939</v>
      </c>
      <c r="T94" s="37">
        <f t="shared" ca="1" si="27"/>
        <v>0.66867835854949409</v>
      </c>
      <c r="U94" s="37">
        <f t="shared" ca="1" si="27"/>
        <v>0.55468795131068871</v>
      </c>
      <c r="V94" s="37">
        <f t="shared" ca="1" si="27"/>
        <v>0.69027622826271728</v>
      </c>
      <c r="W94" s="37">
        <f t="shared" ca="1" si="27"/>
        <v>4.430360430842073E-2</v>
      </c>
      <c r="X94" s="37">
        <f t="shared" ca="1" si="27"/>
        <v>0.12153805027559172</v>
      </c>
      <c r="Y94" s="37">
        <f t="shared" ca="1" si="27"/>
        <v>0.35356393071726711</v>
      </c>
      <c r="Z94" s="37">
        <f t="shared" ca="1" si="27"/>
        <v>0.62178720561651402</v>
      </c>
      <c r="AC94" s="35">
        <f ca="1">IF(H$11="x",0,_xlfn.NORM.INV(B94,Satokasvi!$H$8,Satokasvi!$I$8)*IF(H$8="x",1+Toimenpiteet!$C$7,1)*IF(H$9="x",1+Toimenpiteet!$C$34,1)*(1+H$30)*_xlfn.BINOM.INV(1,(1-(Satokasvi!$H$15*(1+H$43))),B94))</f>
        <v>2438.7878608952906</v>
      </c>
      <c r="AD94" s="35">
        <f ca="1">IF(I$11="x",0,_xlfn.NORM.INV(C94,Satokasvi!$H$8,Satokasvi!$I$8)*IF(I$8="x",1+Toimenpiteet!$C$7,1)*IF(I$9="x",1+Toimenpiteet!$C$34,1)*(1+I$30)*_xlfn.BINOM.INV(1,(1-(Satokasvi!$H$15*(1+I$43))),C94))</f>
        <v>2537.2370181733054</v>
      </c>
      <c r="AE94" s="35">
        <f ca="1">IF(J$11="x",0,_xlfn.NORM.INV(D94,Satokasvi!$H$8,Satokasvi!$I$8)*IF(J$8="x",1+Toimenpiteet!$C$7,1)*IF(J$9="x",1+Toimenpiteet!$C$34,1)*(1+J$30)*_xlfn.BINOM.INV(1,(1-(Satokasvi!$H$15*(1+J$43))),D94))</f>
        <v>2365.1112814209819</v>
      </c>
      <c r="AF94" s="35">
        <f ca="1">IF(K$11="x",0,_xlfn.NORM.INV(E94,Satokasvi!$H$8,Satokasvi!$I$8)*IF(K$8="x",1+Toimenpiteet!$C$7,1)*IF(K$9="x",1+Toimenpiteet!$C$34,1)*(1+K$30)*_xlfn.BINOM.INV(1,(1-(Satokasvi!$H$15*(1+K$43))),E94))</f>
        <v>2520.2932661147115</v>
      </c>
      <c r="AG94" s="35">
        <f ca="1">IF(L$11="x",0,_xlfn.NORM.INV(F94,Satokasvi!$H$8,Satokasvi!$I$8)*IF(L$8="x",1+Toimenpiteet!$C$7,1)*IF(L$9="x",1+Toimenpiteet!$C$34,1)*(1+L$30)*_xlfn.BINOM.INV(1,(1-(Satokasvi!$H$15*(1+L$43))),F94))</f>
        <v>0</v>
      </c>
      <c r="AH94" s="35">
        <f ca="1">IF(M$11="x",0,_xlfn.NORM.INV(G94,Satokasvi!$H$8,Satokasvi!$I$8)*IF(M$8="x",1+Toimenpiteet!$C$7,1)*IF(M$9="x",1+Toimenpiteet!$C$34,1)*(1+M$30)*_xlfn.BINOM.INV(1,(1-(Satokasvi!$H$15*(1+M$43))),G94))</f>
        <v>0</v>
      </c>
      <c r="AI94" s="35">
        <f ca="1">IF(N$11="x",0,_xlfn.NORM.INV(H94,Satokasvi!$H$8,Satokasvi!$I$8)*IF(N$8="x",1+Toimenpiteet!$C$7,1)*IF(N$9="x",1+Toimenpiteet!$C$34,1)*(1+N$30)*_xlfn.BINOM.INV(1,(1-(Satokasvi!$H$15*(1+N$43))),H94))</f>
        <v>2473.3531972864921</v>
      </c>
      <c r="AJ94" s="35">
        <f ca="1">IF(O$11="x",0,_xlfn.NORM.INV(I94,Satokasvi!$H$8,Satokasvi!$I$8)*IF(O$8="x",1+Toimenpiteet!$C$7,1)*IF(O$9="x",1+Toimenpiteet!$C$34,1)*(1+O$30)*_xlfn.BINOM.INV(1,(1-(Satokasvi!$H$15*(1+O$43))),I94))</f>
        <v>2799.8325334177412</v>
      </c>
      <c r="AK94" s="35">
        <f ca="1">IF(P$11="x",0,_xlfn.NORM.INV(J94,Satokasvi!$H$8,Satokasvi!$I$8)*IF(P$8="x",1+Toimenpiteet!$C$7,1)*IF(P$9="x",1+Toimenpiteet!$C$34,1)*(1+P$30)*_xlfn.BINOM.INV(1,(1-(Satokasvi!$H$15*(1+P$43))),J94))</f>
        <v>0</v>
      </c>
      <c r="AL94" s="35">
        <f ca="1">IF(Q$11="x",0,_xlfn.NORM.INV(K94,Satokasvi!$H$8,Satokasvi!$I$8)*IF(Q$8="x",1+Toimenpiteet!$C$7,1)*IF(Q$9="x",1+Toimenpiteet!$C$34,1)*(1+Q$30)*_xlfn.BINOM.INV(1,(1-(Satokasvi!$H$15*(1+Q$43))),K94))</f>
        <v>2991.8862233353439</v>
      </c>
      <c r="AM94" s="35">
        <f ca="1">IF(R$11="x",0,_xlfn.NORM.INV(L94,Satokasvi!$H$8,Satokasvi!$I$8)*IF(R$8="x",1+Toimenpiteet!$C$7,1)*IF(R$9="x",1+Toimenpiteet!$C$34,1)*(1+R$30)*_xlfn.BINOM.INV(1,(1-(Satokasvi!$H$15*(1+R$43))),L94))</f>
        <v>0</v>
      </c>
      <c r="AN94" s="35">
        <f ca="1">IF(S$11="x",0,_xlfn.NORM.INV(M94,Satokasvi!$H$8,Satokasvi!$I$8)*IF(S$8="x",1+Toimenpiteet!$C$7,1)*IF(S$9="x",1+Toimenpiteet!$C$34,1)*(1+S$30)*_xlfn.BINOM.INV(1,(1-(Satokasvi!$H$15*(1+S$43))),M94))</f>
        <v>2655.5859155686471</v>
      </c>
      <c r="AO94" s="35">
        <f ca="1">IF(T$11="x",0,_xlfn.NORM.INV(N94,Satokasvi!$H$8,Satokasvi!$I$8)*IF(T$8="x",1+Toimenpiteet!$C$7,1)*IF(T$9="x",1+Toimenpiteet!$C$34,1)*(1+T$30)*_xlfn.BINOM.INV(1,(1-(Satokasvi!$H$15*(1+T$43))),N94))</f>
        <v>2554.0446056908581</v>
      </c>
      <c r="AP94" s="35">
        <f ca="1">IF(U$11="x",0,_xlfn.NORM.INV(O94,Satokasvi!$H$8,Satokasvi!$I$8)*IF(U$8="x",1+Toimenpiteet!$C$7,1)*IF(U$9="x",1+Toimenpiteet!$C$34,1)*(1+U$30)*_xlfn.BINOM.INV(1,(1-(Satokasvi!$H$15*(1+U$43))),O94))</f>
        <v>2746.4281175114847</v>
      </c>
      <c r="AQ94" s="35">
        <f ca="1">IF(V$11="x",0,_xlfn.NORM.INV(P94,Satokasvi!$H$8,Satokasvi!$I$8)*IF(V$8="x",1+Toimenpiteet!$C$7,1)*IF(V$9="x",1+Toimenpiteet!$C$34,1)*(1+V$30)*_xlfn.BINOM.INV(1,(1-(Satokasvi!$H$15*(1+V$43))),P94))</f>
        <v>0</v>
      </c>
      <c r="AR94" s="35">
        <f ca="1">IF(W$11="x",0,_xlfn.NORM.INV(Q94,Satokasvi!$H$8,Satokasvi!$I$8)*IF(W$8="x",1+Toimenpiteet!$C$7,1)*IF(W$9="x",1+Toimenpiteet!$C$34,1)*(1+W$30)*_xlfn.BINOM.INV(1,(1-(Satokasvi!$H$15*(1+W$43))),Q94))</f>
        <v>2427.7350293146683</v>
      </c>
      <c r="AS94" s="35">
        <f ca="1">IF(X$11="x",0,_xlfn.NORM.INV(R94,Satokasvi!$H$8,Satokasvi!$I$8)*IF(X$8="x",1+Toimenpiteet!$C$7,1)*IF(X$9="x",1+Toimenpiteet!$C$34,1)*(1+X$30)*_xlfn.BINOM.INV(1,(1-(Satokasvi!$H$15*(1+X$43))),R94))</f>
        <v>2339.2369574923359</v>
      </c>
      <c r="AT94" s="35">
        <f ca="1">IF(Y$11="x",0,_xlfn.NORM.INV(S94,Satokasvi!$H$8,Satokasvi!$I$8)*IF(Y$8="x",1+Toimenpiteet!$C$7,1)*IF(Y$9="x",1+Toimenpiteet!$C$34,1)*(1+Y$30)*_xlfn.BINOM.INV(1,(1-(Satokasvi!$H$15*(1+Y$43))),S94))</f>
        <v>0</v>
      </c>
      <c r="AU94" s="35">
        <f ca="1">IF(Z$11="x",0,_xlfn.NORM.INV(T94,Satokasvi!$H$8,Satokasvi!$I$8)*IF(Z$8="x",1+Toimenpiteet!$C$7,1)*IF(Z$9="x",1+Toimenpiteet!$C$34,1)*(1+Z$30)*_xlfn.BINOM.INV(1,(1-(Satokasvi!$H$15*(1+Z$43))),T94))</f>
        <v>2609.0666599948581</v>
      </c>
      <c r="AV94" s="35">
        <f ca="1">IF(AA$11="x",0,_xlfn.NORM.INV(U94,Satokasvi!$H$8,Satokasvi!$I$8)*IF(AA$8="x",1+Toimenpiteet!$C$7,1)*IF(AA$9="x",1+Toimenpiteet!$C$34,1)*(1+AA$30)*_xlfn.BINOM.INV(1,(1-(Satokasvi!$H$15*(1+AA$43))),U94))</f>
        <v>2534.3786360398472</v>
      </c>
      <c r="AW94" s="35">
        <f ca="1">IF(AB$11="x",0,_xlfn.NORM.INV(V94,Satokasvi!$H$8,Satokasvi!$I$8)*IF(AB$8="x",1+Toimenpiteet!$C$7,1)*IF(AB$9="x",1+Toimenpiteet!$C$34,1)*(1+AB$30)*_xlfn.BINOM.INV(1,(1-(Satokasvi!$H$15*(1+AB$43))),V94))</f>
        <v>2624.1583684405327</v>
      </c>
      <c r="AX94" s="35">
        <f ca="1">IF(AC$11="x",0,_xlfn.NORM.INV(W94,Satokasvi!$H$8,Satokasvi!$I$8)*IF(AC$8="x",1+Toimenpiteet!$C$7,1)*IF(AC$9="x",1+Toimenpiteet!$C$34,1)*(1+AC$30)*_xlfn.BINOM.INV(1,(1-(Satokasvi!$H$15*(1+AC$43))),W94))</f>
        <v>0</v>
      </c>
      <c r="AY94" s="35">
        <f ca="1">IF(AD$11="x",0,_xlfn.NORM.INV(X94,Satokasvi!$H$8,Satokasvi!$I$8)*IF(AD$8="x",1+Toimenpiteet!$C$7,1)*IF(AD$9="x",1+Toimenpiteet!$C$34,1)*(1+AD$30)*_xlfn.BINOM.INV(1,(1-(Satokasvi!$H$15*(1+AD$43))),X94))</f>
        <v>0</v>
      </c>
      <c r="AZ94" s="35">
        <f ca="1">IF(AE$11="x",0,_xlfn.NORM.INV(Y94,Satokasvi!$H$8,Satokasvi!$I$8)*IF(AE$8="x",1+Toimenpiteet!$C$7,1)*IF(AE$9="x",1+Toimenpiteet!$C$34,1)*(1+AE$30)*_xlfn.BINOM.INV(1,(1-(Satokasvi!$H$15*(1+AE$43))),Y94))</f>
        <v>2406.0709393914444</v>
      </c>
      <c r="BA94" s="35">
        <f ca="1">IF(AF$11="x",0,_xlfn.NORM.INV(Z94,Satokasvi!$H$8,Satokasvi!$I$8)*IF(AF$8="x",1+Toimenpiteet!$C$7,1)*IF(AF$9="x",1+Toimenpiteet!$C$34,1)*(1+AF$30)*_xlfn.BINOM.INV(1,(1-(Satokasvi!$H$15*(1+AF$43))),Z94))</f>
        <v>2577.5445035316252</v>
      </c>
      <c r="BD94" s="35">
        <f ca="1">IF(H$11="x",0,_xlfn.NORM.INV(B94,Satokasvi!$H$8,Satokasvi!$I$8)*IF(COUNTIF($H$12:H$12,"x")&gt;0,(1+$C$6),1)*IF(COUNTIF($H$13:H$13,"x")&gt;0,(1+$C$30),1)*IF(H$8="x",(1+Toimenpiteet!$C$7),1)*IF(H$9="x",(1+Toimenpiteet!$C$34),1)*(1+H$30)*_xlfn.BINOM.INV(1,(1-(Satokasvi!$H$15*(1+H$44))),B94))</f>
        <v>2926.5454330743487</v>
      </c>
      <c r="BE94" s="35">
        <f ca="1">IF(I$11="x",0,_xlfn.NORM.INV(C94,Satokasvi!$H$8,Satokasvi!$I$8)*IF(COUNTIF($H$12:I$12,"x")&gt;0,(1+$C$6),1)*IF(COUNTIF($H$13:I$13,"x")&gt;0,(1+$C$30),1)*IF(I$8="x",(1+Toimenpiteet!$C$7),1)*IF(I$9="x",(1+Toimenpiteet!$C$34),1)*(1+I$30)*_xlfn.BINOM.INV(1,(1-(Satokasvi!$H$15*(1+I$44))),C94))</f>
        <v>3044.6844218079664</v>
      </c>
      <c r="BF94" s="35">
        <f ca="1">IF(J$11="x",0,_xlfn.NORM.INV(D94,Satokasvi!$H$8,Satokasvi!$I$8)*IF(COUNTIF($H$12:J$12,"x")&gt;0,(1+$C$6),1)*IF(COUNTIF($H$13:J$13,"x")&gt;0,(1+$C$30),1)*IF(J$8="x",(1+Toimenpiteet!$C$7),1)*IF(J$9="x",(1+Toimenpiteet!$C$34),1)*(1+J$30)*_xlfn.BINOM.INV(1,(1-(Satokasvi!$H$15*(1+J$44))),D94))</f>
        <v>2838.1335377051782</v>
      </c>
      <c r="BG94" s="35">
        <f ca="1">IF(K$11="x",0,_xlfn.NORM.INV(E94,Satokasvi!$H$8,Satokasvi!$I$8)*IF(COUNTIF($H$12:K$12,"x")&gt;0,(1+$C$6),1)*IF(COUNTIF($H$13:K$13,"x")&gt;0,(1+$C$30),1)*IF(K$8="x",(1+Toimenpiteet!$C$7),1)*IF(K$9="x",(1+Toimenpiteet!$C$34),1)*(1+K$30)*_xlfn.BINOM.INV(1,(1-(Satokasvi!$H$15*(1+K$44))),E94))</f>
        <v>3024.3519193376537</v>
      </c>
      <c r="BH94" s="35">
        <f ca="1">IF(L$11="x",0,_xlfn.NORM.INV(F94,Satokasvi!$H$8,Satokasvi!$I$8)*IF(COUNTIF($H$12:L$12,"x")&gt;0,(1+$C$6),1)*IF(COUNTIF($H$13:L$13,"x")&gt;0,(1+$C$30),1)*IF(L$8="x",(1+Toimenpiteet!$C$7),1)*IF(L$9="x",(1+Toimenpiteet!$C$34),1)*(1+L$30)*_xlfn.BINOM.INV(1,(1-(Satokasvi!$H$15*(1+L$44))),F94))</f>
        <v>2678.7594427791187</v>
      </c>
      <c r="BI94" s="35">
        <f ca="1">IF(M$11="x",0,_xlfn.NORM.INV(G94,Satokasvi!$H$8,Satokasvi!$I$8)*IF(COUNTIF($H$12:M$12,"x")&gt;0,(1+$C$6),1)*IF(COUNTIF($H$13:M$13,"x")&gt;0,(1+$C$30),1)*IF(M$8="x",(1+Toimenpiteet!$C$7),1)*IF(M$9="x",(1+Toimenpiteet!$C$34),1)*(1+M$30)*_xlfn.BINOM.INV(1,(1-(Satokasvi!$H$15*(1+M$44))),G94))</f>
        <v>2781.0445630779309</v>
      </c>
      <c r="BJ94" s="35">
        <f ca="1">IF(N$11="x",0,_xlfn.NORM.INV(H94,Satokasvi!$H$8,Satokasvi!$I$8)*IF(COUNTIF($H$12:N$12,"x")&gt;0,(1+$C$6),1)*IF(COUNTIF($H$13:N$13,"x")&gt;0,(1+$C$30),1)*IF(N$8="x",(1+Toimenpiteet!$C$7),1)*IF(N$9="x",(1+Toimenpiteet!$C$34),1)*(1+N$30)*_xlfn.BINOM.INV(1,(1-(Satokasvi!$H$15*(1+N$44))),H94))</f>
        <v>2968.0238367437905</v>
      </c>
      <c r="BK94" s="35">
        <f ca="1">IF(O$11="x",0,_xlfn.NORM.INV(I94,Satokasvi!$H$8,Satokasvi!$I$8)*IF(COUNTIF($H$12:O$12,"x")&gt;0,(1+$C$6),1)*IF(COUNTIF($H$13:O$13,"x")&gt;0,(1+$C$30),1)*IF(O$8="x",(1+Toimenpiteet!$C$7),1)*IF(O$9="x",(1+Toimenpiteet!$C$34),1)*(1+O$30)*_xlfn.BINOM.INV(1,(1-(Satokasvi!$H$15*(1+O$44))),I94))</f>
        <v>3359.7990401012894</v>
      </c>
      <c r="BL94" s="35">
        <f ca="1">IF(P$11="x",0,_xlfn.NORM.INV(J94,Satokasvi!$H$8,Satokasvi!$I$8)*IF(COUNTIF($H$12:P$12,"x")&gt;0,(1+$C$6),1)*IF(COUNTIF($H$13:P$13,"x")&gt;0,(1+$C$30),1)*IF(P$8="x",(1+Toimenpiteet!$C$7),1)*IF(P$9="x",(1+Toimenpiteet!$C$34),1)*(1+P$30)*_xlfn.BINOM.INV(1,(1-(Satokasvi!$H$15*(1+P$44))),J94))</f>
        <v>0</v>
      </c>
      <c r="BM94" s="35">
        <f ca="1">IF(Q$11="x",0,_xlfn.NORM.INV(K94,Satokasvi!$H$8,Satokasvi!$I$8)*IF(COUNTIF($H$12:Q$12,"x")&gt;0,(1+$C$6),1)*IF(COUNTIF($H$13:Q$13,"x")&gt;0,(1+$C$30),1)*IF(Q$8="x",(1+Toimenpiteet!$C$7),1)*IF(Q$9="x",(1+Toimenpiteet!$C$34),1)*(1+Q$30)*_xlfn.BINOM.INV(1,(1-(Satokasvi!$H$15*(1+Q$44))),K94))</f>
        <v>3590.2634680024125</v>
      </c>
      <c r="BN94" s="35">
        <f ca="1">IF(R$11="x",0,_xlfn.NORM.INV(L94,Satokasvi!$H$8,Satokasvi!$I$8)*IF(COUNTIF($H$12:R$12,"x")&gt;0,(1+$C$6),1)*IF(COUNTIF($H$13:R$13,"x")&gt;0,(1+$C$30),1)*IF(R$8="x",(1+Toimenpiteet!$C$7),1)*IF(R$9="x",(1+Toimenpiteet!$C$34),1)*(1+R$30)*_xlfn.BINOM.INV(1,(1-(Satokasvi!$H$15*(1+R$44))),L94))</f>
        <v>2780.87774298465</v>
      </c>
      <c r="BO94" s="35">
        <f ca="1">IF(S$11="x",0,_xlfn.NORM.INV(M94,Satokasvi!$H$8,Satokasvi!$I$8)*IF(COUNTIF($H$12:S$12,"x")&gt;0,(1+$C$6),1)*IF(COUNTIF($H$13:S$13,"x")&gt;0,(1+$C$30),1)*IF(S$8="x",(1+Toimenpiteet!$C$7),1)*IF(S$9="x",(1+Toimenpiteet!$C$34),1)*(1+S$30)*_xlfn.BINOM.INV(1,(1-(Satokasvi!$H$15*(1+S$44))),M94))</f>
        <v>3186.7030986823765</v>
      </c>
      <c r="BP94" s="35">
        <f ca="1">IF(T$11="x",0,_xlfn.NORM.INV(N94,Satokasvi!$H$8,Satokasvi!$I$8)*IF(COUNTIF($H$12:T$12,"x")&gt;0,(1+$C$6),1)*IF(COUNTIF($H$13:T$13,"x")&gt;0,(1+$C$30),1)*IF(T$8="x",(1+Toimenpiteet!$C$7),1)*IF(T$9="x",(1+Toimenpiteet!$C$34),1)*(1+T$30)*_xlfn.BINOM.INV(1,(1-(Satokasvi!$H$15*(1+T$44))),N94))</f>
        <v>3064.8535268290298</v>
      </c>
      <c r="BQ94" s="35">
        <f ca="1">IF(U$11="x",0,_xlfn.NORM.INV(O94,Satokasvi!$H$8,Satokasvi!$I$8)*IF(COUNTIF($H$12:U$12,"x")&gt;0,(1+$C$6),1)*IF(COUNTIF($H$13:U$13,"x")&gt;0,(1+$C$30),1)*IF(U$8="x",(1+Toimenpiteet!$C$7),1)*IF(U$9="x",(1+Toimenpiteet!$C$34),1)*(1+U$30)*_xlfn.BINOM.INV(1,(1-(Satokasvi!$H$15*(1+U$44))),O94))</f>
        <v>3295.7137410137816</v>
      </c>
      <c r="BR94" s="35">
        <f ca="1">IF(V$11="x",0,_xlfn.NORM.INV(P94,Satokasvi!$H$8,Satokasvi!$I$8)*IF(COUNTIF($H$12:V$12,"x")&gt;0,(1+$C$6),1)*IF(COUNTIF($H$13:V$13,"x")&gt;0,(1+$C$30),1)*IF(V$8="x",(1+Toimenpiteet!$C$7),1)*IF(V$9="x",(1+Toimenpiteet!$C$34),1)*(1+V$30)*_xlfn.BINOM.INV(1,(1-(Satokasvi!$H$15*(1+V$44))),P94))</f>
        <v>2551.3126449693686</v>
      </c>
      <c r="BS94" s="35">
        <f ca="1">IF(W$11="x",0,_xlfn.NORM.INV(Q94,Satokasvi!$H$8,Satokasvi!$I$8)*IF(COUNTIF($H$12:W$12,"x")&gt;0,(1+$C$6),1)*IF(COUNTIF($H$13:W$13,"x")&gt;0,(1+$C$30),1)*IF(W$8="x",(1+Toimenpiteet!$C$7),1)*IF(W$9="x",(1+Toimenpiteet!$C$34),1)*(1+W$30)*_xlfn.BINOM.INV(1,(1-(Satokasvi!$H$15*(1+W$44))),Q94))</f>
        <v>2913.2820351776018</v>
      </c>
      <c r="BT94" s="35">
        <f ca="1">IF(X$11="x",0,_xlfn.NORM.INV(R94,Satokasvi!$H$8,Satokasvi!$I$8)*IF(COUNTIF($H$12:X$12,"x")&gt;0,(1+$C$6),1)*IF(COUNTIF($H$13:X$13,"x")&gt;0,(1+$C$30),1)*IF(X$8="x",(1+Toimenpiteet!$C$7),1)*IF(X$9="x",(1+Toimenpiteet!$C$34),1)*(1+X$30)*_xlfn.BINOM.INV(1,(1-(Satokasvi!$H$15*(1+X$44))),R94))</f>
        <v>2807.0843489908029</v>
      </c>
      <c r="BU94" s="35">
        <f ca="1">IF(Y$11="x",0,_xlfn.NORM.INV(S94,Satokasvi!$H$8,Satokasvi!$I$8)*IF(COUNTIF($H$12:Y$12,"x")&gt;0,(1+$C$6),1)*IF(COUNTIF($H$13:Y$13,"x")&gt;0,(1+$C$30),1)*IF(Y$8="x",(1+Toimenpiteet!$C$7),1)*IF(Y$9="x",(1+Toimenpiteet!$C$34),1)*(1+Y$30)*_xlfn.BINOM.INV(1,(1-(Satokasvi!$H$15*(1+Y$44))),S94))</f>
        <v>2686.7312344422344</v>
      </c>
      <c r="BV94" s="35">
        <f ca="1">IF(Z$11="x",0,_xlfn.NORM.INV(T94,Satokasvi!$H$8,Satokasvi!$I$8)*IF(COUNTIF($H$12:Z$12,"x")&gt;0,(1+$C$6),1)*IF(COUNTIF($H$13:Z$13,"x")&gt;0,(1+$C$30),1)*IF(Z$8="x",(1+Toimenpiteet!$C$7),1)*IF(Z$9="x",(1+Toimenpiteet!$C$34),1)*(1+Z$30)*_xlfn.BINOM.INV(1,(1-(Satokasvi!$H$15*(1+Z$44))),T94))</f>
        <v>3130.8799919938297</v>
      </c>
      <c r="BW94" s="35">
        <f ca="1">IF(AA$11="x",0,_xlfn.NORM.INV(U94,Satokasvi!$H$8,Satokasvi!$I$8)*IF(COUNTIF($H$12:AA$12,"x")&gt;0,(1+$C$6),1)*IF(COUNTIF($H$13:AA$13,"x")&gt;0,(1+$C$30),1)*IF(AA$8="x",(1+Toimenpiteet!$C$7),1)*IF(AA$9="x",(1+Toimenpiteet!$C$34),1)*(1+AA$30)*_xlfn.BINOM.INV(1,(1-(Satokasvi!$H$15*(1+AA$44))),U94))</f>
        <v>3041.2543632478164</v>
      </c>
      <c r="BX94" s="35">
        <f ca="1">IF(AB$11="x",0,_xlfn.NORM.INV(V94,Satokasvi!$H$8,Satokasvi!$I$8)*IF(COUNTIF($H$12:AB$12,"x")&gt;0,(1+$C$6),1)*IF(COUNTIF($H$13:AB$13,"x")&gt;0,(1+$C$30),1)*IF(AB$8="x",(1+Toimenpiteet!$C$7),1)*IF(AB$9="x",(1+Toimenpiteet!$C$34),1)*(1+AB$30)*_xlfn.BINOM.INV(1,(1-(Satokasvi!$H$15*(1+AB$44))),V94))</f>
        <v>3148.9900421286393</v>
      </c>
      <c r="BY94" s="35">
        <f ca="1">IF(AC$11="x",0,_xlfn.NORM.INV(W94,Satokasvi!$H$8,Satokasvi!$I$8)*IF(COUNTIF($H$12:AC$12,"x")&gt;0,(1+$C$6),1)*IF(COUNTIF($H$13:AC$13,"x")&gt;0,(1+$C$30),1)*IF(AC$8="x",(1+Toimenpiteet!$C$7),1)*IF(AC$9="x",(1+Toimenpiteet!$C$34),1)*(1+AC$30)*_xlfn.BINOM.INV(1,(1-(Satokasvi!$H$15*(1+AC$44))),W94))</f>
        <v>0</v>
      </c>
      <c r="BZ94" s="35">
        <f ca="1">IF(AD$11="x",0,_xlfn.NORM.INV(X94,Satokasvi!$H$8,Satokasvi!$I$8)*IF(COUNTIF($H$12:AD$12,"x")&gt;0,(1+$C$6),1)*IF(COUNTIF($H$13:AD$13,"x")&gt;0,(1+$C$30),1)*IF(AD$8="x",(1+Toimenpiteet!$C$7),1)*IF(AD$9="x",(1+Toimenpiteet!$C$34),1)*(1+AD$30)*_xlfn.BINOM.INV(1,(1-(Satokasvi!$H$15*(1+AD$44))),X94))</f>
        <v>2649.8002365098505</v>
      </c>
      <c r="CA94" s="35">
        <f ca="1">IF(AE$11="x",0,_xlfn.NORM.INV(Y94,Satokasvi!$H$8,Satokasvi!$I$8)*IF(COUNTIF($H$12:AE$12,"x")&gt;0,(1+$C$6),1)*IF(COUNTIF($H$13:AE$13,"x")&gt;0,(1+$C$30),1)*IF(AE$8="x",(1+Toimenpiteet!$C$7),1)*IF(AE$9="x",(1+Toimenpiteet!$C$34),1)*(1+AE$30)*_xlfn.BINOM.INV(1,(1-(Satokasvi!$H$15*(1+AE$44))),Y94))</f>
        <v>2887.285127269733</v>
      </c>
      <c r="CB94" s="35">
        <f ca="1">IF(AF$11="x",0,_xlfn.NORM.INV(Z94,Satokasvi!$H$8,Satokasvi!$I$8)*IF(COUNTIF($H$12:AF$12,"x")&gt;0,(1+$C$6),1)*IF(COUNTIF($H$13:AF$13,"x")&gt;0,(1+$C$30),1)*IF(AF$8="x",(1+Toimenpiteet!$C$7),1)*IF(AF$9="x",(1+Toimenpiteet!$C$34),1)*(1+AF$30)*_xlfn.BINOM.INV(1,(1-(Satokasvi!$H$15*(1+AF$44))),Z94))</f>
        <v>3093.05340423795</v>
      </c>
      <c r="CD94" s="37">
        <f ca="1">_xlfn.NORM.INV(RAND(),Satokasvi!$H$13,Satokasvi!$I$13)</f>
        <v>146.88925964977796</v>
      </c>
      <c r="CE94" s="37">
        <f ca="1">_xlfn.NORM.INV(RAND(),Satokasvi!$H$13,Satokasvi!$I$13)</f>
        <v>157.12782988251081</v>
      </c>
      <c r="CF94" s="37">
        <f ca="1">_xlfn.NORM.INV(RAND(),Satokasvi!$H$13,Satokasvi!$I$13)</f>
        <v>177.09849134640393</v>
      </c>
      <c r="CG94" s="37">
        <f ca="1">_xlfn.NORM.INV(RAND(),Satokasvi!$H$13,Satokasvi!$I$13)</f>
        <v>210.87339250091338</v>
      </c>
      <c r="CH94" s="37">
        <f ca="1">_xlfn.NORM.INV(RAND(),Satokasvi!$H$13,Satokasvi!$I$13)</f>
        <v>194.19894252471235</v>
      </c>
      <c r="CI94" s="37">
        <f ca="1">_xlfn.NORM.INV(RAND(),Satokasvi!$H$13,Satokasvi!$I$13)</f>
        <v>188.68323525330482</v>
      </c>
      <c r="CJ94" s="37">
        <f ca="1">_xlfn.NORM.INV(RAND(),Satokasvi!$H$13,Satokasvi!$I$13)</f>
        <v>154.29127213402842</v>
      </c>
      <c r="CK94" s="37">
        <f ca="1">_xlfn.NORM.INV(RAND(),Satokasvi!$H$13,Satokasvi!$I$13)</f>
        <v>166.01244144879661</v>
      </c>
      <c r="CL94" s="37">
        <f ca="1">_xlfn.NORM.INV(RAND(),Satokasvi!$H$13,Satokasvi!$I$13)</f>
        <v>165.70810342885656</v>
      </c>
      <c r="CM94" s="37">
        <f ca="1">_xlfn.NORM.INV(RAND(),Satokasvi!$H$13,Satokasvi!$I$13)</f>
        <v>239.6488359363855</v>
      </c>
      <c r="CN94" s="37">
        <f ca="1">_xlfn.NORM.INV(RAND(),Satokasvi!$H$13,Satokasvi!$I$13)</f>
        <v>254.85966832244497</v>
      </c>
      <c r="CO94" s="37">
        <f ca="1">_xlfn.NORM.INV(RAND(),Satokasvi!$H$13,Satokasvi!$I$13)</f>
        <v>333.24505651447964</v>
      </c>
      <c r="CP94" s="37">
        <f ca="1">_xlfn.NORM.INV(RAND(),Satokasvi!$H$13,Satokasvi!$I$13)</f>
        <v>243.70877745385164</v>
      </c>
      <c r="CQ94" s="37">
        <f ca="1">_xlfn.NORM.INV(RAND(),Satokasvi!$H$13,Satokasvi!$I$13)</f>
        <v>206.09800011037052</v>
      </c>
      <c r="CR94" s="37">
        <f ca="1">_xlfn.NORM.INV(RAND(),Satokasvi!$H$13,Satokasvi!$I$13)</f>
        <v>265.49005666460175</v>
      </c>
      <c r="CS94" s="37">
        <f ca="1">_xlfn.NORM.INV(RAND(),Satokasvi!$H$13,Satokasvi!$I$13)</f>
        <v>282.28104320167773</v>
      </c>
      <c r="CT94" s="37">
        <f ca="1">_xlfn.NORM.INV(RAND(),Satokasvi!$H$13,Satokasvi!$I$13)</f>
        <v>216.08448957351646</v>
      </c>
      <c r="CU94" s="37">
        <f ca="1">_xlfn.NORM.INV(RAND(),Satokasvi!$H$13,Satokasvi!$I$13)</f>
        <v>172.15503678689612</v>
      </c>
      <c r="CV94" s="37">
        <f ca="1">_xlfn.NORM.INV(RAND(),Satokasvi!$H$13,Satokasvi!$I$13)</f>
        <v>126.09617412920615</v>
      </c>
      <c r="CW94" s="37">
        <f ca="1">_xlfn.NORM.INV(RAND(),Satokasvi!$H$13,Satokasvi!$I$13)</f>
        <v>263.79561553754496</v>
      </c>
      <c r="CX94" s="37">
        <f ca="1">_xlfn.NORM.INV(RAND(),Satokasvi!$H$13,Satokasvi!$I$13)</f>
        <v>231.42524231786015</v>
      </c>
      <c r="CY94" s="37">
        <f ca="1">_xlfn.NORM.INV(RAND(),Satokasvi!$H$13,Satokasvi!$I$13)</f>
        <v>122.78453347820226</v>
      </c>
      <c r="CZ94" s="37">
        <f ca="1">_xlfn.NORM.INV(RAND(),Satokasvi!$H$13,Satokasvi!$I$13)</f>
        <v>69.272974925429622</v>
      </c>
      <c r="DA94" s="37">
        <f ca="1">_xlfn.NORM.INV(RAND(),Satokasvi!$H$13,Satokasvi!$I$13)</f>
        <v>183.32029130858928</v>
      </c>
      <c r="DB94" s="37">
        <f ca="1">_xlfn.NORM.INV(RAND(),Satokasvi!$H$13,Satokasvi!$I$13)</f>
        <v>213.4050546216568</v>
      </c>
      <c r="DD94" s="37">
        <f ca="1">IF(H$11="x",Toimenpiteet!$E$115,AC94*CD94/1000+(Satokasvi!$E$28-Satokasvi!$E$7)+IF(H$8="x",Toimenpiteet!$E$29,0)+IF(H$9="x",Toimenpiteet!$E$60,0)+IF(H$10="x",Toimenpiteet!$E$88,0))/(1+$H$15)^DD$59</f>
        <v>90.516255659975599</v>
      </c>
      <c r="DE94" s="37">
        <f ca="1">IF(I$11="x",Toimenpiteet!$E$115,AD94*CE94/1000+(Satokasvi!$E$28-Satokasvi!$E$7)+IF(I$8="x",Toimenpiteet!$E$29,0)+IF(I$9="x",Toimenpiteet!$E$60,0)+IF(I$10="x",Toimenpiteet!$E$88,0))/(1+$H$15)^DE$59</f>
        <v>125.99731036209268</v>
      </c>
      <c r="DF94" s="37">
        <f ca="1">IF(J$11="x",Toimenpiteet!$E$115,AE94*CF94/1000+(Satokasvi!$E$28-Satokasvi!$E$7)+IF(J$8="x",Toimenpiteet!$E$29,0)+IF(J$9="x",Toimenpiteet!$E$60,0)+IF(J$10="x",Toimenpiteet!$E$88,0))/(1+$H$15)^DF$59</f>
        <v>140.80153579623826</v>
      </c>
      <c r="DG94" s="37">
        <f ca="1">IF(K$11="x",Toimenpiteet!$E$115,AF94*CG94/1000+(Satokasvi!$E$28-Satokasvi!$E$7)+IF(K$8="x",Toimenpiteet!$E$29,0)+IF(K$9="x",Toimenpiteet!$E$60,0)+IF(K$10="x",Toimenpiteet!$E$88,0))/(1+$H$15)^DG$59</f>
        <v>236.74873866408609</v>
      </c>
      <c r="DH94" s="37">
        <f ca="1">IF(L$11="x",Toimenpiteet!$E$115,AG94*CH94/1000+(Satokasvi!$E$28-Satokasvi!$E$7)+IF(L$8="x",Toimenpiteet!$E$29,0)+IF(L$9="x",Toimenpiteet!$E$60,0)+IF(L$10="x",Toimenpiteet!$E$88,0))/(1+$H$15)^DH$59</f>
        <v>-228.59132786180348</v>
      </c>
      <c r="DI94" s="37">
        <f ca="1">IF(M$11="x",Toimenpiteet!$E$115,AH94*CI94/1000+(Satokasvi!$E$28-Satokasvi!$E$7)+IF(M$8="x",Toimenpiteet!$E$29,0)+IF(M$9="x",Toimenpiteet!$E$60,0)+IF(M$10="x",Toimenpiteet!$E$88,0))/(1+$H$15)^DI$59</f>
        <v>-221.93332802116842</v>
      </c>
      <c r="DJ94" s="37">
        <f ca="1">IF(N$11="x",Toimenpiteet!$E$115,AI94*CJ94/1000+(Satokasvi!$E$28-Satokasvi!$E$7)+IF(N$8="x",Toimenpiteet!$E$29,0)+IF(N$9="x",Toimenpiteet!$E$60,0)+IF(N$10="x",Toimenpiteet!$E$88,0))/(1+$H$15)^DJ$59</f>
        <v>94.82013930413359</v>
      </c>
      <c r="DK94" s="37">
        <f ca="1">IF(O$11="x",Toimenpiteet!$E$115,AJ94*CK94/1000+(Satokasvi!$E$28-Satokasvi!$E$7)+IF(O$8="x",Toimenpiteet!$E$29,0)+IF(O$9="x",Toimenpiteet!$E$60,0)+IF(O$10="x",Toimenpiteet!$E$88,0))/(1+$H$15)^DK$59</f>
        <v>157.72951813132551</v>
      </c>
      <c r="DL94" s="37">
        <f ca="1">IF(P$11="x",Toimenpiteet!$E$115,AK94*CL94/1000+(Satokasvi!$E$28-Satokasvi!$E$7)+IF(P$8="x",Toimenpiteet!$E$29,0)+IF(P$9="x",Toimenpiteet!$E$60,0)+IF(P$10="x",Toimenpiteet!$E$88,0))/(1+$H$15)^DL$59</f>
        <v>-203.10043407106113</v>
      </c>
      <c r="DM94" s="37">
        <f ca="1">IF(Q$11="x",Toimenpiteet!$E$115,AL94*CM94/1000+(Satokasvi!$E$28-Satokasvi!$E$7)+IF(Q$8="x",Toimenpiteet!$E$29,0)+IF(Q$9="x",Toimenpiteet!$E$60,0)+IF(Q$10="x",Toimenpiteet!$E$88,0))/(1+$H$15)^DM$59</f>
        <v>336.33197542916815</v>
      </c>
      <c r="DN94" s="37">
        <f ca="1">IF(R$11="x",Toimenpiteet!$E$115,AM94*CN94/1000+(Satokasvi!$E$28-Satokasvi!$E$7)+IF(R$8="x",Toimenpiteet!$E$29,0)+IF(R$9="x",Toimenpiteet!$E$60,0)+IF(R$10="x",Toimenpiteet!$E$88,0))/(1+$H$15)^DN$59</f>
        <v>-191.44163829867202</v>
      </c>
      <c r="DO94" s="37">
        <f ca="1">IF(S$11="x",Toimenpiteet!$E$115,AN94*CO94/1000+(Satokasvi!$E$28-Satokasvi!$E$7)+IF(S$8="x",Toimenpiteet!$E$29,0)+IF(S$9="x",Toimenpiteet!$E$60,0)+IF(S$10="x",Toimenpiteet!$E$88,0))/(1+$H$15)^DO$59</f>
        <v>434.82808669558898</v>
      </c>
      <c r="DP94" s="37">
        <f ca="1">IF(T$11="x",Toimenpiteet!$E$115,AO94*CP94/1000+(Satokasvi!$E$28-Satokasvi!$E$7)+IF(T$8="x",Toimenpiteet!$E$29,0)+IF(T$9="x",Toimenpiteet!$E$60,0)+IF(T$10="x",Toimenpiteet!$E$88,0))/(1+$H$15)^DP$59</f>
        <v>243.40135002785081</v>
      </c>
      <c r="DQ94" s="37">
        <f ca="1">IF(U$11="x",Toimenpiteet!$E$115,AP94*CQ94/1000+(Satokasvi!$E$28-Satokasvi!$E$7)+IF(U$8="x",Toimenpiteet!$E$29,0)+IF(U$9="x",Toimenpiteet!$E$60,0)+IF(U$10="x",Toimenpiteet!$E$88,0))/(1+$H$15)^DQ$59</f>
        <v>199.01850284937126</v>
      </c>
      <c r="DR94" s="37">
        <f ca="1">IF(V$11="x",Toimenpiteet!$E$115,AQ94*CR94/1000+(Satokasvi!$E$28-Satokasvi!$E$7)+IF(V$8="x",Toimenpiteet!$E$29,0)+IF(V$9="x",Toimenpiteet!$E$60,0)+IF(V$10="x",Toimenpiteet!$E$88,0))/(1+$H$15)^DR$59</f>
        <v>-170.09341606013018</v>
      </c>
      <c r="DS94" s="37">
        <f ca="1">IF(W$11="x",Toimenpiteet!$E$115,AR94*CS94/1000+(Satokasvi!$E$28-Satokasvi!$E$7)+IF(W$8="x",Toimenpiteet!$E$29,0)+IF(W$9="x",Toimenpiteet!$E$60,0)+IF(W$10="x",Toimenpiteet!$E$88,0))/(1+$H$15)^DS$59</f>
        <v>261.91929343054505</v>
      </c>
      <c r="DT94" s="37">
        <f ca="1">IF(X$11="x",Toimenpiteet!$E$115,AS94*CT94/1000+(Satokasvi!$E$28-Satokasvi!$E$7)+IF(X$8="x",Toimenpiteet!$E$29,0)+IF(X$9="x",Toimenpiteet!$E$60,0)+IF(X$10="x",Toimenpiteet!$E$88,0))/(1+$H$15)^DT$59</f>
        <v>145.4900132692328</v>
      </c>
      <c r="DU94" s="37">
        <f ca="1">IF(Y$11="x",Toimenpiteet!$E$115,AT94*CU94/1000+(Satokasvi!$E$28-Satokasvi!$E$7)+IF(Y$8="x",Toimenpiteet!$E$29,0)+IF(Y$9="x",Toimenpiteet!$E$60,0)+IF(Y$10="x",Toimenpiteet!$E$88,0))/(1+$H$15)^DU$59</f>
        <v>-155.65957101831492</v>
      </c>
      <c r="DV94" s="37">
        <f ca="1">IF(Z$11="x",Toimenpiteet!$E$115,AU94*CV94/1000+(Satokasvi!$E$28-Satokasvi!$E$7)+IF(Z$8="x",Toimenpiteet!$E$29,0)+IF(Z$9="x",Toimenpiteet!$E$60,0)+IF(Z$10="x",Toimenpiteet!$E$88,0))/(1+$H$15)^DV$59</f>
        <v>36.494498414260214</v>
      </c>
      <c r="DW94" s="37">
        <f ca="1">IF(AA$11="x",Toimenpiteet!$E$115,AV94*CW94/1000+(Satokasvi!$E$28-Satokasvi!$E$7)+IF(AA$8="x",Toimenpiteet!$E$29,0)+IF(AA$9="x",Toimenpiteet!$E$60,0)+IF(AA$10="x",Toimenpiteet!$E$88,0))/(1+$H$15)^DW$59</f>
        <v>223.44026467074238</v>
      </c>
      <c r="DX94" s="37">
        <f ca="1">IF(AB$11="x",Toimenpiteet!$E$115,AW94*CX94/1000+(Satokasvi!$E$28-Satokasvi!$E$7)+IF(AB$8="x",Toimenpiteet!$E$29,0)+IF(AB$9="x",Toimenpiteet!$E$60,0)+IF(AB$10="x",Toimenpiteet!$E$88,0))/(1+$H$15)^DX$59</f>
        <v>184.00122835505653</v>
      </c>
      <c r="DY94" s="37">
        <f ca="1">IF(AC$11="x",Toimenpiteet!$E$115,AX94*CY94/1000+(Satokasvi!$E$28-Satokasvi!$E$7)+IF(AC$8="x",Toimenpiteet!$E$29,0)+IF(AC$9="x",Toimenpiteet!$E$60,0)+IF(AC$10="x",Toimenpiteet!$E$88,0))/(1+$H$15)^DY$59</f>
        <v>-138.30151273388518</v>
      </c>
      <c r="DZ94" s="37">
        <f ca="1">IF(AD$11="x",Toimenpiteet!$E$115,AY94*CZ94/1000+(Satokasvi!$E$28-Satokasvi!$E$7)+IF(AD$8="x",Toimenpiteet!$E$29,0)+IF(AD$9="x",Toimenpiteet!$E$60,0)+IF(AD$10="x",Toimenpiteet!$E$88,0))/(1+$H$15)^DZ$59</f>
        <v>-134.27331333386908</v>
      </c>
      <c r="EA94" s="37">
        <f ca="1">IF(AE$11="x",Toimenpiteet!$E$115,AZ94*DA94/1000+(Satokasvi!$E$28-Satokasvi!$E$7)+IF(AE$8="x",Toimenpiteet!$E$29,0)+IF(AE$9="x",Toimenpiteet!$E$60,0)+IF(AE$10="x",Toimenpiteet!$E$88,0))/(1+$H$15)^EA$59</f>
        <v>86.620491941986373</v>
      </c>
      <c r="EB94" s="37">
        <f ca="1">IF(AF$11="x",Toimenpiteet!$E$115,BA94*DB94/1000+(Satokasvi!$E$28-Satokasvi!$E$7)+IF(AF$8="x",Toimenpiteet!$E$29,0)+IF(AF$9="x",Toimenpiteet!$E$60,0)+IF(AF$10="x",Toimenpiteet!$E$88,0))/(1+$H$15)^EB$59</f>
        <v>136.14673338972264</v>
      </c>
      <c r="ED94" s="37">
        <f ca="1">IF(H$11="x",Toimenpiteet!$E$115,BD94*CD94/1000+(Satokasvi!$E$28-Satokasvi!$E$7)+IF(H$8="x",Toimenpiteet!$E$29,0)+IF(H$9="x",Toimenpiteet!$E$60,0)+IF(H$10="x",Toimenpiteet!$E$88,0))/(1+$H$15)^ED$59</f>
        <v>160.07581747158244</v>
      </c>
      <c r="EE94" s="37">
        <f ca="1">IF(I$11="x",Toimenpiteet!$E$115,BE94*CE94/1000+(Satokasvi!$E$28-Satokasvi!$E$7)+IF(I$8="x",Toimenpiteet!$E$29,0)+IF(I$9="x",Toimenpiteet!$E$60,0)+IF(I$10="x",Toimenpiteet!$E$88,0))/(1+$H$15)^EE$59</f>
        <v>201.15435561860022</v>
      </c>
      <c r="EF94" s="37">
        <f ca="1">IF(J$11="x",Toimenpiteet!$E$115,BF94*CF94/1000+(Satokasvi!$E$28-Satokasvi!$E$7)+IF(J$8="x",Toimenpiteet!$E$29,0)+IF(J$9="x",Toimenpiteet!$E$60,0)+IF(J$10="x",Toimenpiteet!$E$88,0))/(1+$H$15)^EF$59</f>
        <v>217.46435090120343</v>
      </c>
      <c r="EG94" s="37">
        <f ca="1">IF(K$11="x",Toimenpiteet!$E$115,BG94*CG94/1000+(Satokasvi!$E$28-Satokasvi!$E$7)+IF(K$8="x",Toimenpiteet!$E$29,0)+IF(K$9="x",Toimenpiteet!$E$60,0)+IF(K$10="x",Toimenpiteet!$E$88,0))/(1+$H$15)^EG$59</f>
        <v>331.18829993643476</v>
      </c>
      <c r="EH94" s="37">
        <f ca="1">IF(L$11="x",Toimenpiteet!$E$115,BH94*CH94/1000+(Satokasvi!$E$28-Satokasvi!$E$7)+IF(L$8="x",Toimenpiteet!$E$29,0)+IF(L$9="x",Toimenpiteet!$E$60,0)+IF(L$10="x",Toimenpiteet!$E$88,0))/(1+$H$15)^EH$59</f>
        <v>220.14832965180941</v>
      </c>
      <c r="EI94" s="37">
        <f ca="1">IF(M$11="x",Toimenpiteet!$E$115,BI94*CI94/1000+(Satokasvi!$E$28-Satokasvi!$E$7)+IF(M$8="x",Toimenpiteet!$E$29,0)+IF(M$9="x",Toimenpiteet!$E$60,0)+IF(M$10="x",Toimenpiteet!$E$88,0))/(1+$H$15)^EI$59</f>
        <v>217.52521753041108</v>
      </c>
      <c r="EJ94" s="37">
        <f ca="1">IF(N$11="x",Toimenpiteet!$E$115,BJ94*CJ94/1000+(Satokasvi!$E$28-Satokasvi!$E$7)+IF(N$8="x",Toimenpiteet!$E$29,0)+IF(N$9="x",Toimenpiteet!$E$60,0)+IF(N$10="x",Toimenpiteet!$E$88,0))/(1+$H$15)^EJ$59</f>
        <v>156.87801726615805</v>
      </c>
      <c r="EK94" s="37">
        <f ca="1">IF(O$11="x",Toimenpiteet!$E$115,BK94*CK94/1000+(Satokasvi!$E$28-Satokasvi!$E$7)+IF(O$8="x",Toimenpiteet!$E$29,0)+IF(O$9="x",Toimenpiteet!$E$60,0)+IF(O$10="x",Toimenpiteet!$E$88,0))/(1+$H$15)^EK$59</f>
        <v>231.11411117622924</v>
      </c>
      <c r="EL94" s="37">
        <f ca="1">IF(P$11="x",Toimenpiteet!$E$115,BL94*CL94/1000+(Satokasvi!$E$28-Satokasvi!$E$7)+IF(P$8="x",Toimenpiteet!$E$29,0)+IF(P$9="x",Toimenpiteet!$E$60,0)+IF(P$10="x",Toimenpiteet!$E$88,0))/(1+$H$15)^EL$59</f>
        <v>-203.10043407106113</v>
      </c>
      <c r="EM94" s="37">
        <f ca="1">IF(Q$11="x",Toimenpiteet!$E$115,BM94*CM94/1000+(Satokasvi!$E$28-Satokasvi!$E$7)+IF(Q$8="x",Toimenpiteet!$E$29,0)+IF(Q$9="x",Toimenpiteet!$E$60,0)+IF(Q$10="x",Toimenpiteet!$E$88,0))/(1+$H$15)^EM$59</f>
        <v>443.03534800452826</v>
      </c>
      <c r="EN94" s="37">
        <f ca="1">IF(R$11="x",Toimenpiteet!$E$115,BN94*CN94/1000+(Satokasvi!$E$28-Satokasvi!$E$7)+IF(R$8="x",Toimenpiteet!$E$29,0)+IF(R$9="x",Toimenpiteet!$E$60,0)+IF(R$10="x",Toimenpiteet!$E$88,0))/(1+$H$15)^EN$59</f>
        <v>320.56257877153894</v>
      </c>
      <c r="EO94" s="37">
        <f ca="1">IF(S$11="x",Toimenpiteet!$E$115,BO94*CO94/1000+(Satokasvi!$E$28-Satokasvi!$E$7)+IF(S$8="x",Toimenpiteet!$E$29,0)+IF(S$9="x",Toimenpiteet!$E$60,0)+IF(S$10="x",Toimenpiteet!$E$88,0))/(1+$H$15)^EO$59</f>
        <v>558.96683768493426</v>
      </c>
      <c r="EP94" s="37">
        <f ca="1">IF(T$11="x",Toimenpiteet!$E$115,BP94*CP94/1000+(Satokasvi!$E$28-Satokasvi!$E$7)+IF(T$8="x",Toimenpiteet!$E$29,0)+IF(T$9="x",Toimenpiteet!$E$60,0)+IF(T$10="x",Toimenpiteet!$E$88,0))/(1+$H$15)^EP$59</f>
        <v>328.17204105305933</v>
      </c>
      <c r="EQ94" s="37">
        <f ca="1">IF(U$11="x",Toimenpiteet!$E$115,BQ94*CQ94/1000+(Satokasvi!$E$28-Satokasvi!$E$7)+IF(U$8="x",Toimenpiteet!$E$29,0)+IF(U$9="x",Toimenpiteet!$E$60,0)+IF(U$10="x",Toimenpiteet!$E$88,0))/(1+$H$15)^EQ$59</f>
        <v>273.8614471276324</v>
      </c>
      <c r="ER94" s="37">
        <f ca="1">IF(V$11="x",Toimenpiteet!$E$115,BR94*CR94/1000+(Satokasvi!$E$28-Satokasvi!$E$7)+IF(V$8="x",Toimenpiteet!$E$29,0)+IF(V$9="x",Toimenpiteet!$E$60,0)+IF(V$10="x",Toimenpiteet!$E$88,0))/(1+$H$15)^ER$59</f>
        <v>264.67057929986134</v>
      </c>
      <c r="ES94" s="37">
        <f ca="1">IF(W$11="x",Toimenpiteet!$E$115,BS94*CS94/1000+(Satokasvi!$E$28-Satokasvi!$E$7)+IF(W$8="x",Toimenpiteet!$E$29,0)+IF(W$9="x",Toimenpiteet!$E$60,0)+IF(W$10="x",Toimenpiteet!$E$88,0))/(1+$H$15)^ES$59</f>
        <v>347.33099989532002</v>
      </c>
      <c r="ET94" s="37">
        <f ca="1">IF(X$11="x",Toimenpiteet!$E$115,BT94*CT94/1000+(Satokasvi!$E$28-Satokasvi!$E$7)+IF(X$8="x",Toimenpiteet!$E$29,0)+IF(X$9="x",Toimenpiteet!$E$60,0)+IF(X$10="x",Toimenpiteet!$E$88,0))/(1+$H$15)^ET$59</f>
        <v>206.65388755285218</v>
      </c>
      <c r="EU94" s="37">
        <f ca="1">IF(Y$11="x",Toimenpiteet!$E$115,BU94*CU94/1000+(Satokasvi!$E$28-Satokasvi!$E$7)+IF(Y$8="x",Toimenpiteet!$E$29,0)+IF(Y$9="x",Toimenpiteet!$E$60,0)+IF(Y$10="x",Toimenpiteet!$E$88,0))/(1+$H$15)^EU$59</f>
        <v>116.03059115759827</v>
      </c>
      <c r="EV94" s="37">
        <f ca="1">IF(Z$11="x",Toimenpiteet!$E$115,BV94*CV94/1000+(Satokasvi!$E$28-Satokasvi!$E$7)+IF(Z$8="x",Toimenpiteet!$E$29,0)+IF(Z$9="x",Toimenpiteet!$E$60,0)+IF(Z$10="x",Toimenpiteet!$E$88,0))/(1+$H$15)^EV$59</f>
        <v>74.018557518144277</v>
      </c>
      <c r="EW94" s="37">
        <f ca="1">IF(AA$11="x",Toimenpiteet!$E$115,BW94*CW94/1000+(Satokasvi!$E$28-Satokasvi!$E$7)+IF(AA$8="x",Toimenpiteet!$E$29,0)+IF(AA$9="x",Toimenpiteet!$E$60,0)+IF(AA$10="x",Toimenpiteet!$E$88,0))/(1+$H$15)^EW$59</f>
        <v>297.4731325767666</v>
      </c>
      <c r="EX94" s="37">
        <f ca="1">IF(AB$11="x",Toimenpiteet!$E$115,BX94*CX94/1000+(Satokasvi!$E$28-Satokasvi!$E$7)+IF(AB$8="x",Toimenpiteet!$E$29,0)+IF(AB$9="x",Toimenpiteet!$E$60,0)+IF(AB$10="x",Toimenpiteet!$E$88,0))/(1+$H$15)^EX$59</f>
        <v>249.29158564924813</v>
      </c>
      <c r="EY94" s="37">
        <f ca="1">IF(AC$11="x",Toimenpiteet!$E$115,BY94*CY94/1000+(Satokasvi!$E$28-Satokasvi!$E$7)+IF(AC$8="x",Toimenpiteet!$E$29,0)+IF(AC$9="x",Toimenpiteet!$E$60,0)+IF(AC$10="x",Toimenpiteet!$E$88,0))/(1+$H$15)^EY$59</f>
        <v>-138.30151273388518</v>
      </c>
      <c r="EZ94" s="37">
        <f ca="1">IF(AD$11="x",Toimenpiteet!$E$115,BZ94*CZ94/1000+(Satokasvi!$E$28-Satokasvi!$E$7)+IF(AD$8="x",Toimenpiteet!$E$29,0)+IF(AD$9="x",Toimenpiteet!$E$60,0)+IF(AD$10="x",Toimenpiteet!$E$88,0))/(1+$H$15)^EZ$59</f>
        <v>-41.265206364004847</v>
      </c>
      <c r="FA94" s="37">
        <f ca="1">IF(AE$11="x",Toimenpiteet!$E$115,CA94*DA94/1000+(Satokasvi!$E$28-Satokasvi!$E$7)+IF(AE$8="x",Toimenpiteet!$E$29,0)+IF(AE$9="x",Toimenpiteet!$E$60,0)+IF(AE$10="x",Toimenpiteet!$E$88,0))/(1+$H$15)^FA$59</f>
        <v>130.01707835637762</v>
      </c>
      <c r="FB94" s="37">
        <f ca="1">IF(AF$11="x",Toimenpiteet!$E$115,CB94*DB94/1000+(Satokasvi!$E$28-Satokasvi!$E$7)+IF(AF$8="x",Toimenpiteet!$E$29,0)+IF(AF$9="x",Toimenpiteet!$E$60,0)+IF(AF$10="x",Toimenpiteet!$E$88,0))/(1+$H$15)^FB$59</f>
        <v>188.68917523853514</v>
      </c>
      <c r="FD94" s="37">
        <f t="shared" ca="1" si="15"/>
        <v>90.516255659975599</v>
      </c>
      <c r="FE94" s="37">
        <f t="shared" ca="1" si="18"/>
        <v>216.51356602206829</v>
      </c>
      <c r="FF94" s="37">
        <f t="shared" ca="1" si="18"/>
        <v>357.31510181830652</v>
      </c>
      <c r="FG94" s="37">
        <f t="shared" ca="1" si="18"/>
        <v>594.06384048239261</v>
      </c>
      <c r="FH94" s="37">
        <f t="shared" ca="1" si="18"/>
        <v>365.4725126205891</v>
      </c>
      <c r="FI94" s="37">
        <f t="shared" ca="1" si="18"/>
        <v>143.53918459942068</v>
      </c>
      <c r="FJ94" s="37">
        <f t="shared" ca="1" si="18"/>
        <v>238.35932390355427</v>
      </c>
      <c r="FK94" s="37">
        <f t="shared" ca="1" si="18"/>
        <v>396.0888420348798</v>
      </c>
      <c r="FL94" s="37">
        <f t="shared" ca="1" si="18"/>
        <v>192.98840796381867</v>
      </c>
      <c r="FM94" s="37">
        <f t="shared" ca="1" si="18"/>
        <v>529.32038339298686</v>
      </c>
      <c r="FN94" s="37">
        <f t="shared" ca="1" si="18"/>
        <v>337.87874509431481</v>
      </c>
      <c r="FO94" s="37">
        <f t="shared" ca="1" si="18"/>
        <v>772.70683178990384</v>
      </c>
      <c r="FP94" s="37">
        <f t="shared" ca="1" si="18"/>
        <v>1016.1081818177547</v>
      </c>
      <c r="FQ94" s="37">
        <f t="shared" ca="1" si="18"/>
        <v>1215.126684667126</v>
      </c>
      <c r="FR94" s="37">
        <f t="shared" ca="1" si="18"/>
        <v>1045.0332686069958</v>
      </c>
      <c r="FS94" s="37">
        <f t="shared" ca="1" si="18"/>
        <v>1306.9525620375407</v>
      </c>
      <c r="FT94" s="37">
        <f t="shared" ca="1" si="18"/>
        <v>1452.4425753067735</v>
      </c>
      <c r="FU94" s="37">
        <f t="shared" ca="1" si="24"/>
        <v>1296.7830042884586</v>
      </c>
      <c r="FV94" s="37">
        <f t="shared" ca="1" si="24"/>
        <v>1333.2775027027189</v>
      </c>
      <c r="FW94" s="37">
        <f t="shared" ca="1" si="23"/>
        <v>1556.7177673734614</v>
      </c>
      <c r="FX94" s="37">
        <f t="shared" ca="1" si="20"/>
        <v>1740.7189957285179</v>
      </c>
      <c r="FY94" s="37">
        <f t="shared" ca="1" si="20"/>
        <v>1602.4174829946328</v>
      </c>
      <c r="FZ94" s="37">
        <f t="shared" ca="1" si="20"/>
        <v>1468.1441696607637</v>
      </c>
      <c r="GA94" s="37">
        <f t="shared" ca="1" si="20"/>
        <v>1554.76466160275</v>
      </c>
      <c r="GB94" s="37">
        <f t="shared" ca="1" si="20"/>
        <v>1690.9113949924727</v>
      </c>
      <c r="GC94" s="37"/>
      <c r="GD94" s="37">
        <f t="shared" ca="1" si="16"/>
        <v>160.07581747158244</v>
      </c>
      <c r="GE94" s="37">
        <f t="shared" ca="1" si="28"/>
        <v>361.23017309018269</v>
      </c>
      <c r="GF94" s="37">
        <f t="shared" ca="1" si="28"/>
        <v>578.69452399138618</v>
      </c>
      <c r="GG94" s="37">
        <f t="shared" ca="1" si="28"/>
        <v>909.88282392782094</v>
      </c>
      <c r="GH94" s="37">
        <f t="shared" ca="1" si="28"/>
        <v>1130.0311535796304</v>
      </c>
      <c r="GI94" s="37">
        <f t="shared" ca="1" si="28"/>
        <v>1347.5563711100415</v>
      </c>
      <c r="GJ94" s="37">
        <f t="shared" ca="1" si="28"/>
        <v>1504.4343883761994</v>
      </c>
      <c r="GK94" s="37">
        <f t="shared" ca="1" si="28"/>
        <v>1735.5484995524287</v>
      </c>
      <c r="GL94" s="37">
        <f t="shared" ca="1" si="28"/>
        <v>1532.4480654813676</v>
      </c>
      <c r="GM94" s="37">
        <f t="shared" ca="1" si="28"/>
        <v>1975.4834134858959</v>
      </c>
      <c r="GN94" s="37">
        <f t="shared" ca="1" si="28"/>
        <v>2296.0459922574346</v>
      </c>
      <c r="GO94" s="37">
        <f t="shared" ca="1" si="28"/>
        <v>2855.0128299423686</v>
      </c>
      <c r="GP94" s="37">
        <f t="shared" ca="1" si="28"/>
        <v>3183.1848709954279</v>
      </c>
      <c r="GQ94" s="37">
        <f t="shared" ca="1" si="28"/>
        <v>3457.0463181230602</v>
      </c>
      <c r="GR94" s="37">
        <f t="shared" ca="1" si="28"/>
        <v>3721.7168974229216</v>
      </c>
      <c r="GS94" s="37">
        <f t="shared" ca="1" si="28"/>
        <v>4069.0478973182417</v>
      </c>
      <c r="GT94" s="37">
        <f t="shared" ca="1" si="28"/>
        <v>4275.7017848710939</v>
      </c>
      <c r="GU94" s="37">
        <f t="shared" ca="1" si="22"/>
        <v>4391.7323760286918</v>
      </c>
      <c r="GV94" s="37">
        <f t="shared" ca="1" si="12"/>
        <v>4465.7509335468358</v>
      </c>
      <c r="GW94" s="37">
        <f t="shared" ca="1" si="12"/>
        <v>4763.2240661236028</v>
      </c>
      <c r="GX94" s="37">
        <f t="shared" ca="1" si="12"/>
        <v>5012.515651772851</v>
      </c>
      <c r="GY94" s="37">
        <f t="shared" ca="1" si="12"/>
        <v>4874.2141390389661</v>
      </c>
      <c r="GZ94" s="37">
        <f t="shared" ca="1" si="12"/>
        <v>4832.9489326749608</v>
      </c>
      <c r="HA94" s="37">
        <f t="shared" ca="1" si="12"/>
        <v>4962.966011031338</v>
      </c>
      <c r="HB94" s="37">
        <f t="shared" ca="1" si="12"/>
        <v>5151.6551862698734</v>
      </c>
      <c r="HC94" s="37"/>
      <c r="HD94" s="37">
        <f t="shared" si="29"/>
        <v>1500.1</v>
      </c>
      <c r="HE94" s="37">
        <f ca="1">SUM($GD94:GD94)-$HD94-SUM($FD94:FD94)</f>
        <v>-1430.540438188393</v>
      </c>
      <c r="HF94" s="37">
        <f ca="1">SUM($GD94:GE94)-$HD94-SUM($FD94:FE94)</f>
        <v>-1285.8238311202786</v>
      </c>
      <c r="HG94" s="37">
        <f ca="1">SUM($GD94:GF94)-$HD94-SUM($FD94:FF94)</f>
        <v>-1064.444408947199</v>
      </c>
      <c r="HH94" s="37">
        <f ca="1">SUM($GD94:GG94)-$HD94-SUM($FD94:FG94)</f>
        <v>-748.62542550177068</v>
      </c>
      <c r="HI94" s="37">
        <f ca="1">SUM($GD94:GH94)-$HD94-SUM($FD94:FH94)</f>
        <v>15.933215457270762</v>
      </c>
      <c r="HJ94" s="37">
        <f ca="1">SUM($GD94:GI94)-$HD94-SUM($FD94:FI94)</f>
        <v>1219.9504019678918</v>
      </c>
      <c r="HK94" s="37">
        <f ca="1">SUM($GD94:GJ94)-$HD94-SUM($FD94:FJ94)</f>
        <v>2486.0254664405375</v>
      </c>
      <c r="HL94" s="37">
        <f ca="1">SUM($GD94:GK94)-$HD94-SUM($FD94:FK94)</f>
        <v>3825.4851239580853</v>
      </c>
      <c r="HM94" s="37">
        <f ca="1">SUM($GD94:GL94)-$HD94-SUM($FD94:FL94)</f>
        <v>5164.9447814756331</v>
      </c>
      <c r="HN94" s="37">
        <f ca="1">SUM($GD94:GM94)-$HD94-SUM($FD94:FM94)</f>
        <v>6611.1078115685423</v>
      </c>
      <c r="HO94" s="37">
        <f ca="1">SUM($GD94:GN94)-$HD94-SUM($FD94:FN94)</f>
        <v>8569.2750587316623</v>
      </c>
      <c r="HP94" s="37">
        <f ca="1">SUM($GD94:GO94)-$HD94-SUM($FD94:FO94)</f>
        <v>10651.581056884124</v>
      </c>
      <c r="HQ94" s="37">
        <f ca="1">SUM($GD94:GP94)-$HD94-SUM($FD94:FP94)</f>
        <v>12818.657746061799</v>
      </c>
      <c r="HR94" s="37">
        <f ca="1">SUM($GD94:GQ94)-$HD94-SUM($FD94:FQ94)</f>
        <v>15060.577379517734</v>
      </c>
      <c r="HS94" s="37">
        <f ca="1">SUM($GD94:GR94)-$HD94-SUM($FD94:FR94)</f>
        <v>17737.261008333659</v>
      </c>
      <c r="HT94" s="37">
        <f ca="1">SUM($GD94:GS94)-$HD94-SUM($FD94:FS94)</f>
        <v>20499.356343614356</v>
      </c>
      <c r="HU94" s="37">
        <f ca="1">SUM($GD94:GT94)-$HD94-SUM($FD94:FT94)</f>
        <v>23322.615553178679</v>
      </c>
      <c r="HV94" s="37">
        <f ca="1">SUM($GD94:GU94)-$HD94-SUM($FD94:FU94)</f>
        <v>26417.564924918908</v>
      </c>
      <c r="HW94" s="37">
        <f ca="1">SUM($GD94:GV94)-$HD94-SUM($FD94:FV94)</f>
        <v>29550.038355763027</v>
      </c>
      <c r="HX94" s="37">
        <f ca="1">SUM($GD94:GW94)-$HD94-SUM($FD94:FW94)</f>
        <v>32756.544654513164</v>
      </c>
      <c r="HY94" s="37">
        <f ca="1">SUM($GD94:GX94)-$HD94-SUM($FD94:FX94)</f>
        <v>36028.341310557502</v>
      </c>
      <c r="HZ94" s="37">
        <f ca="1">SUM($GD94:GY94)-$HD94-SUM($FD94:FY94)</f>
        <v>39300.137966601833</v>
      </c>
      <c r="IA94" s="37">
        <f ca="1">SUM($GD94:GZ94)-$HD94-SUM($FD94:FZ94)</f>
        <v>42664.942729616028</v>
      </c>
      <c r="IB94" s="37">
        <f ca="1">SUM($GD94:HA94)-$HD94-SUM($FD94:GA94)</f>
        <v>46073.144079044614</v>
      </c>
      <c r="IC94" s="37">
        <f ca="1">SUM($GD94:HB94)-$HD94-SUM($FD94:GB94)</f>
        <v>49533.887870322011</v>
      </c>
    </row>
    <row r="95" spans="2:237" x14ac:dyDescent="0.35">
      <c r="B95" s="37">
        <f t="shared" ca="1" si="26"/>
        <v>0.40921765113702901</v>
      </c>
      <c r="C95" s="37">
        <f t="shared" ca="1" si="25"/>
        <v>0.55267651833428288</v>
      </c>
      <c r="D95" s="37">
        <f t="shared" ca="1" si="25"/>
        <v>0.83825142771858363</v>
      </c>
      <c r="E95" s="37">
        <f t="shared" ca="1" si="25"/>
        <v>0.70469121136909851</v>
      </c>
      <c r="F95" s="37">
        <f t="shared" ca="1" si="25"/>
        <v>0.48725269515928005</v>
      </c>
      <c r="G95" s="37">
        <f t="shared" ca="1" si="25"/>
        <v>0.77459951995163845</v>
      </c>
      <c r="H95" s="37">
        <f t="shared" ca="1" si="25"/>
        <v>0.50082665817579008</v>
      </c>
      <c r="I95" s="37">
        <f t="shared" ca="1" si="25"/>
        <v>0.12899286987132608</v>
      </c>
      <c r="J95" s="37">
        <f t="shared" ca="1" si="25"/>
        <v>0.32220211789429754</v>
      </c>
      <c r="K95" s="37">
        <f t="shared" ca="1" si="25"/>
        <v>0.45151343794750176</v>
      </c>
      <c r="L95" s="37">
        <f t="shared" ca="1" si="25"/>
        <v>0.4847297818723687</v>
      </c>
      <c r="M95" s="37">
        <f t="shared" ca="1" si="25"/>
        <v>0.35548417287320344</v>
      </c>
      <c r="N95" s="37">
        <f t="shared" ca="1" si="25"/>
        <v>0.11529652122593448</v>
      </c>
      <c r="O95" s="37">
        <f t="shared" ca="1" si="25"/>
        <v>0.49451549957713181</v>
      </c>
      <c r="P95" s="37">
        <f t="shared" ca="1" si="25"/>
        <v>0.67922219612439094</v>
      </c>
      <c r="Q95" s="37">
        <f t="shared" ca="1" si="25"/>
        <v>0.53924904342091717</v>
      </c>
      <c r="R95" s="37">
        <f t="shared" ca="1" si="25"/>
        <v>0.31258900394060851</v>
      </c>
      <c r="S95" s="37">
        <f t="shared" ca="1" si="25"/>
        <v>0.73847667757730573</v>
      </c>
      <c r="T95" s="37">
        <f t="shared" ca="1" si="27"/>
        <v>0.98706985646200485</v>
      </c>
      <c r="U95" s="37">
        <f t="shared" ca="1" si="27"/>
        <v>0.83965284193813927</v>
      </c>
      <c r="V95" s="37">
        <f t="shared" ca="1" si="27"/>
        <v>0.38813287366103477</v>
      </c>
      <c r="W95" s="37">
        <f t="shared" ca="1" si="27"/>
        <v>0.31552416466321487</v>
      </c>
      <c r="X95" s="37">
        <f t="shared" ca="1" si="27"/>
        <v>0.33530796678064367</v>
      </c>
      <c r="Y95" s="37">
        <f t="shared" ca="1" si="27"/>
        <v>0.18164970633582844</v>
      </c>
      <c r="Z95" s="37">
        <f t="shared" ca="1" si="27"/>
        <v>0.84934096729890418</v>
      </c>
      <c r="AC95" s="35">
        <f ca="1">IF(H$11="x",0,_xlfn.NORM.INV(B95,Satokasvi!$H$8,Satokasvi!$I$8)*IF(H$8="x",1+Toimenpiteet!$C$7,1)*IF(H$9="x",1+Toimenpiteet!$C$34,1)*(1+H$30)*_xlfn.BINOM.INV(1,(1-(Satokasvi!$H$15*(1+H$43))),B95))</f>
        <v>2442.6105179637802</v>
      </c>
      <c r="AD95" s="35">
        <f ca="1">IF(I$11="x",0,_xlfn.NORM.INV(C95,Satokasvi!$H$8,Satokasvi!$I$8)*IF(I$8="x",1+Toimenpiteet!$C$7,1)*IF(I$9="x",1+Toimenpiteet!$C$34,1)*(1+I$30)*_xlfn.BINOM.INV(1,(1-(Satokasvi!$H$15*(1+I$43))),C95))</f>
        <v>2533.1066224572687</v>
      </c>
      <c r="AE95" s="35">
        <f ca="1">IF(J$11="x",0,_xlfn.NORM.INV(D95,Satokasvi!$H$8,Satokasvi!$I$8)*IF(J$8="x",1+Toimenpiteet!$C$7,1)*IF(J$9="x",1+Toimenpiteet!$C$34,1)*(1+J$30)*_xlfn.BINOM.INV(1,(1-(Satokasvi!$H$15*(1+J$43))),D95))</f>
        <v>2746.8242073408587</v>
      </c>
      <c r="AF95" s="35">
        <f ca="1">IF(K$11="x",0,_xlfn.NORM.INV(E95,Satokasvi!$H$8,Satokasvi!$I$8)*IF(K$8="x",1+Toimenpiteet!$C$7,1)*IF(K$9="x",1+Toimenpiteet!$C$34,1)*(1+K$30)*_xlfn.BINOM.INV(1,(1-(Satokasvi!$H$15*(1+K$43))),E95))</f>
        <v>2634.485324010057</v>
      </c>
      <c r="AG95" s="35">
        <f ca="1">IF(L$11="x",0,_xlfn.NORM.INV(F95,Satokasvi!$H$8,Satokasvi!$I$8)*IF(L$8="x",1+Toimenpiteet!$C$7,1)*IF(L$9="x",1+Toimenpiteet!$C$34,1)*(1+L$30)*_xlfn.BINOM.INV(1,(1-(Satokasvi!$H$15*(1+L$43))),F95))</f>
        <v>2492.0104515344156</v>
      </c>
      <c r="AH95" s="35">
        <f ca="1">IF(M$11="x",0,_xlfn.NORM.INV(G95,Satokasvi!$H$8,Satokasvi!$I$8)*IF(M$8="x",1+Toimenpiteet!$C$7,1)*IF(M$9="x",1+Toimenpiteet!$C$34,1)*(1+M$30)*_xlfn.BINOM.INV(1,(1-(Satokasvi!$H$15*(1+M$43))),G95))</f>
        <v>2688.5200940248305</v>
      </c>
      <c r="AI95" s="35">
        <f ca="1">IF(N$11="x",0,_xlfn.NORM.INV(H95,Satokasvi!$H$8,Satokasvi!$I$8)*IF(N$8="x",1+Toimenpiteet!$C$7,1)*IF(N$9="x",1+Toimenpiteet!$C$34,1)*(1+N$30)*_xlfn.BINOM.INV(1,(1-(Satokasvi!$H$15*(1+N$43))),H95))</f>
        <v>2500.518031559935</v>
      </c>
      <c r="AJ95" s="35">
        <f ca="1">IF(O$11="x",0,_xlfn.NORM.INV(I95,Satokasvi!$H$8,Satokasvi!$I$8)*IF(O$8="x",1+Toimenpiteet!$C$7,1)*IF(O$9="x",1+Toimenpiteet!$C$34,1)*(1+O$30)*_xlfn.BINOM.INV(1,(1-(Satokasvi!$H$15*(1+O$43))),I95))</f>
        <v>0</v>
      </c>
      <c r="AK95" s="35">
        <f ca="1">IF(P$11="x",0,_xlfn.NORM.INV(J95,Satokasvi!$H$8,Satokasvi!$I$8)*IF(P$8="x",1+Toimenpiteet!$C$7,1)*IF(P$9="x",1+Toimenpiteet!$C$34,1)*(1+P$30)*_xlfn.BINOM.INV(1,(1-(Satokasvi!$H$15*(1+P$43))),J95))</f>
        <v>2384.6125621146684</v>
      </c>
      <c r="AL95" s="35">
        <f ca="1">IF(Q$11="x",0,_xlfn.NORM.INV(K95,Satokasvi!$H$8,Satokasvi!$I$8)*IF(Q$8="x",1+Toimenpiteet!$C$7,1)*IF(Q$9="x",1+Toimenpiteet!$C$34,1)*(1+Q$30)*_xlfn.BINOM.INV(1,(1-(Satokasvi!$H$15*(1+Q$43))),K95))</f>
        <v>2469.5403602940246</v>
      </c>
      <c r="AM95" s="35">
        <f ca="1">IF(R$11="x",0,_xlfn.NORM.INV(L95,Satokasvi!$H$8,Satokasvi!$I$8)*IF(R$8="x",1+Toimenpiteet!$C$7,1)*IF(R$9="x",1+Toimenpiteet!$C$34,1)*(1+R$30)*_xlfn.BINOM.INV(1,(1-(Satokasvi!$H$15*(1+R$43))),L95))</f>
        <v>2490.4284720180831</v>
      </c>
      <c r="AN95" s="35">
        <f ca="1">IF(S$11="x",0,_xlfn.NORM.INV(M95,Satokasvi!$H$8,Satokasvi!$I$8)*IF(S$8="x",1+Toimenpiteet!$C$7,1)*IF(S$9="x",1+Toimenpiteet!$C$34,1)*(1+S$30)*_xlfn.BINOM.INV(1,(1-(Satokasvi!$H$15*(1+S$43))),M95))</f>
        <v>2407.3610290116048</v>
      </c>
      <c r="AO95" s="35">
        <f ca="1">IF(T$11="x",0,_xlfn.NORM.INV(N95,Satokasvi!$H$8,Satokasvi!$I$8)*IF(T$8="x",1+Toimenpiteet!$C$7,1)*IF(T$9="x",1+Toimenpiteet!$C$34,1)*(1+T$30)*_xlfn.BINOM.INV(1,(1-(Satokasvi!$H$15*(1+T$43))),N95))</f>
        <v>0</v>
      </c>
      <c r="AP95" s="35">
        <f ca="1">IF(U$11="x",0,_xlfn.NORM.INV(O95,Satokasvi!$H$8,Satokasvi!$I$8)*IF(U$8="x",1+Toimenpiteet!$C$7,1)*IF(U$9="x",1+Toimenpiteet!$C$34,1)*(1+U$30)*_xlfn.BINOM.INV(1,(1-(Satokasvi!$H$15*(1+U$43))),O95))</f>
        <v>2496.5629907743523</v>
      </c>
      <c r="AQ95" s="35">
        <f ca="1">IF(V$11="x",0,_xlfn.NORM.INV(P95,Satokasvi!$H$8,Satokasvi!$I$8)*IF(V$8="x",1+Toimenpiteet!$C$7,1)*IF(V$9="x",1+Toimenpiteet!$C$34,1)*(1+V$30)*_xlfn.BINOM.INV(1,(1-(Satokasvi!$H$15*(1+V$43))),P95))</f>
        <v>2616.3812256846081</v>
      </c>
      <c r="AR95" s="35">
        <f ca="1">IF(W$11="x",0,_xlfn.NORM.INV(Q95,Satokasvi!$H$8,Satokasvi!$I$8)*IF(W$8="x",1+Toimenpiteet!$C$7,1)*IF(W$9="x",1+Toimenpiteet!$C$34,1)*(1+W$30)*_xlfn.BINOM.INV(1,(1-(Satokasvi!$H$15*(1+W$43))),Q95))</f>
        <v>2524.6355031148205</v>
      </c>
      <c r="AS95" s="35">
        <f ca="1">IF(X$11="x",0,_xlfn.NORM.INV(R95,Satokasvi!$H$8,Satokasvi!$I$8)*IF(X$8="x",1+Toimenpiteet!$C$7,1)*IF(X$9="x",1+Toimenpiteet!$C$34,1)*(1+X$30)*_xlfn.BINOM.INV(1,(1-(Satokasvi!$H$15*(1+X$43))),R95))</f>
        <v>2377.8687449364797</v>
      </c>
      <c r="AT95" s="35">
        <f ca="1">IF(Y$11="x",0,_xlfn.NORM.INV(S95,Satokasvi!$H$8,Satokasvi!$I$8)*IF(Y$8="x",1+Toimenpiteet!$C$7,1)*IF(Y$9="x",1+Toimenpiteet!$C$34,1)*(1+Y$30)*_xlfn.BINOM.INV(1,(1-(Satokasvi!$H$15*(1+Y$43))),S95))</f>
        <v>2659.6640374762192</v>
      </c>
      <c r="AU95" s="35">
        <f ca="1">IF(Z$11="x",0,_xlfn.NORM.INV(T95,Satokasvi!$H$8,Satokasvi!$I$8)*IF(Z$8="x",1+Toimenpiteet!$C$7,1)*IF(Z$9="x",1+Toimenpiteet!$C$34,1)*(1+Z$30)*_xlfn.BINOM.INV(1,(1-(Satokasvi!$H$15*(1+Z$43))),T95))</f>
        <v>3057.0758601197977</v>
      </c>
      <c r="AV95" s="35">
        <f ca="1">IF(AA$11="x",0,_xlfn.NORM.INV(U95,Satokasvi!$H$8,Satokasvi!$I$8)*IF(AA$8="x",1+Toimenpiteet!$C$7,1)*IF(AA$9="x",1+Toimenpiteet!$C$34,1)*(1+AA$30)*_xlfn.BINOM.INV(1,(1-(Satokasvi!$H$15*(1+AA$43))),U95))</f>
        <v>2748.2580226093087</v>
      </c>
      <c r="AW95" s="35">
        <f ca="1">IF(AB$11="x",0,_xlfn.NORM.INV(V95,Satokasvi!$H$8,Satokasvi!$I$8)*IF(AB$8="x",1+Toimenpiteet!$C$7,1)*IF(AB$9="x",1+Toimenpiteet!$C$34,1)*(1+AB$30)*_xlfn.BINOM.INV(1,(1-(Satokasvi!$H$15*(1+AB$43))),V95))</f>
        <v>2428.9528160631421</v>
      </c>
      <c r="AX95" s="35">
        <f ca="1">IF(AC$11="x",0,_xlfn.NORM.INV(W95,Satokasvi!$H$8,Satokasvi!$I$8)*IF(AC$8="x",1+Toimenpiteet!$C$7,1)*IF(AC$9="x",1+Toimenpiteet!$C$34,1)*(1+AC$30)*_xlfn.BINOM.INV(1,(1-(Satokasvi!$H$15*(1+AC$43))),W95))</f>
        <v>2379.9370400326766</v>
      </c>
      <c r="AY95" s="35">
        <f ca="1">IF(AD$11="x",0,_xlfn.NORM.INV(X95,Satokasvi!$H$8,Satokasvi!$I$8)*IF(AD$8="x",1+Toimenpiteet!$C$7,1)*IF(AD$9="x",1+Toimenpiteet!$C$34,1)*(1+AD$30)*_xlfn.BINOM.INV(1,(1-(Satokasvi!$H$15*(1+AD$43))),X95))</f>
        <v>2393.674293445918</v>
      </c>
      <c r="AZ95" s="35">
        <f ca="1">IF(AE$11="x",0,_xlfn.NORM.INV(Y95,Satokasvi!$H$8,Satokasvi!$I$8)*IF(AE$8="x",1+Toimenpiteet!$C$7,1)*IF(AE$9="x",1+Toimenpiteet!$C$34,1)*(1+AE$30)*_xlfn.BINOM.INV(1,(1-(Satokasvi!$H$15*(1+AE$43))),Y95))</f>
        <v>0</v>
      </c>
      <c r="BA95" s="35">
        <f ca="1">IF(AF$11="x",0,_xlfn.NORM.INV(Z95,Satokasvi!$H$8,Satokasvi!$I$8)*IF(AF$8="x",1+Toimenpiteet!$C$7,1)*IF(AF$9="x",1+Toimenpiteet!$C$34,1)*(1+AF$30)*_xlfn.BINOM.INV(1,(1-(Satokasvi!$H$15*(1+AF$43))),Z95))</f>
        <v>2758.402744367967</v>
      </c>
      <c r="BD95" s="35">
        <f ca="1">IF(H$11="x",0,_xlfn.NORM.INV(B95,Satokasvi!$H$8,Satokasvi!$I$8)*IF(COUNTIF($H$12:H$12,"x")&gt;0,(1+$C$6),1)*IF(COUNTIF($H$13:H$13,"x")&gt;0,(1+$C$30),1)*IF(H$8="x",(1+Toimenpiteet!$C$7),1)*IF(H$9="x",(1+Toimenpiteet!$C$34),1)*(1+H$30)*_xlfn.BINOM.INV(1,(1-(Satokasvi!$H$15*(1+H$44))),B95))</f>
        <v>2931.1326215565364</v>
      </c>
      <c r="BE95" s="35">
        <f ca="1">IF(I$11="x",0,_xlfn.NORM.INV(C95,Satokasvi!$H$8,Satokasvi!$I$8)*IF(COUNTIF($H$12:I$12,"x")&gt;0,(1+$C$6),1)*IF(COUNTIF($H$13:I$13,"x")&gt;0,(1+$C$30),1)*IF(I$8="x",(1+Toimenpiteet!$C$7),1)*IF(I$9="x",(1+Toimenpiteet!$C$34),1)*(1+I$30)*_xlfn.BINOM.INV(1,(1-(Satokasvi!$H$15*(1+I$44))),C95))</f>
        <v>3039.7279469487225</v>
      </c>
      <c r="BF95" s="35">
        <f ca="1">IF(J$11="x",0,_xlfn.NORM.INV(D95,Satokasvi!$H$8,Satokasvi!$I$8)*IF(COUNTIF($H$12:J$12,"x")&gt;0,(1+$C$6),1)*IF(COUNTIF($H$13:J$13,"x")&gt;0,(1+$C$30),1)*IF(J$8="x",(1+Toimenpiteet!$C$7),1)*IF(J$9="x",(1+Toimenpiteet!$C$34),1)*(1+J$30)*_xlfn.BINOM.INV(1,(1-(Satokasvi!$H$15*(1+J$44))),D95))</f>
        <v>3296.1890488090303</v>
      </c>
      <c r="BG95" s="35">
        <f ca="1">IF(K$11="x",0,_xlfn.NORM.INV(E95,Satokasvi!$H$8,Satokasvi!$I$8)*IF(COUNTIF($H$12:K$12,"x")&gt;0,(1+$C$6),1)*IF(COUNTIF($H$13:K$13,"x")&gt;0,(1+$C$30),1)*IF(K$8="x",(1+Toimenpiteet!$C$7),1)*IF(K$9="x",(1+Toimenpiteet!$C$34),1)*(1+K$30)*_xlfn.BINOM.INV(1,(1-(Satokasvi!$H$15*(1+K$44))),E95))</f>
        <v>3161.3823888120683</v>
      </c>
      <c r="BH95" s="35">
        <f ca="1">IF(L$11="x",0,_xlfn.NORM.INV(F95,Satokasvi!$H$8,Satokasvi!$I$8)*IF(COUNTIF($H$12:L$12,"x")&gt;0,(1+$C$6),1)*IF(COUNTIF($H$13:L$13,"x")&gt;0,(1+$C$30),1)*IF(L$8="x",(1+Toimenpiteet!$C$7),1)*IF(L$9="x",(1+Toimenpiteet!$C$34),1)*(1+L$30)*_xlfn.BINOM.INV(1,(1-(Satokasvi!$H$15*(1+L$44))),F95))</f>
        <v>2990.4125418412987</v>
      </c>
      <c r="BI95" s="35">
        <f ca="1">IF(M$11="x",0,_xlfn.NORM.INV(G95,Satokasvi!$H$8,Satokasvi!$I$8)*IF(COUNTIF($H$12:M$12,"x")&gt;0,(1+$C$6),1)*IF(COUNTIF($H$13:M$13,"x")&gt;0,(1+$C$30),1)*IF(M$8="x",(1+Toimenpiteet!$C$7),1)*IF(M$9="x",(1+Toimenpiteet!$C$34),1)*(1+M$30)*_xlfn.BINOM.INV(1,(1-(Satokasvi!$H$15*(1+M$44))),G95))</f>
        <v>3226.2241128297965</v>
      </c>
      <c r="BJ95" s="35">
        <f ca="1">IF(N$11="x",0,_xlfn.NORM.INV(H95,Satokasvi!$H$8,Satokasvi!$I$8)*IF(COUNTIF($H$12:N$12,"x")&gt;0,(1+$C$6),1)*IF(COUNTIF($H$13:N$13,"x")&gt;0,(1+$C$30),1)*IF(N$8="x",(1+Toimenpiteet!$C$7),1)*IF(N$9="x",(1+Toimenpiteet!$C$34),1)*(1+N$30)*_xlfn.BINOM.INV(1,(1-(Satokasvi!$H$15*(1+N$44))),H95))</f>
        <v>3000.6216378719218</v>
      </c>
      <c r="BK95" s="35">
        <f ca="1">IF(O$11="x",0,_xlfn.NORM.INV(I95,Satokasvi!$H$8,Satokasvi!$I$8)*IF(COUNTIF($H$12:O$12,"x")&gt;0,(1+$C$6),1)*IF(COUNTIF($H$13:O$13,"x")&gt;0,(1+$C$30),1)*IF(O$8="x",(1+Toimenpiteet!$C$7),1)*IF(O$9="x",(1+Toimenpiteet!$C$34),1)*(1+O$30)*_xlfn.BINOM.INV(1,(1-(Satokasvi!$H$15*(1+O$44))),I95))</f>
        <v>2660.6505638102849</v>
      </c>
      <c r="BL95" s="35">
        <f ca="1">IF(P$11="x",0,_xlfn.NORM.INV(J95,Satokasvi!$H$8,Satokasvi!$I$8)*IF(COUNTIF($H$12:P$12,"x")&gt;0,(1+$C$6),1)*IF(COUNTIF($H$13:P$13,"x")&gt;0,(1+$C$30),1)*IF(P$8="x",(1+Toimenpiteet!$C$7),1)*IF(P$9="x",(1+Toimenpiteet!$C$34),1)*(1+P$30)*_xlfn.BINOM.INV(1,(1-(Satokasvi!$H$15*(1+P$44))),J95))</f>
        <v>2861.5350745376022</v>
      </c>
      <c r="BM95" s="35">
        <f ca="1">IF(Q$11="x",0,_xlfn.NORM.INV(K95,Satokasvi!$H$8,Satokasvi!$I$8)*IF(COUNTIF($H$12:Q$12,"x")&gt;0,(1+$C$6),1)*IF(COUNTIF($H$13:Q$13,"x")&gt;0,(1+$C$30),1)*IF(Q$8="x",(1+Toimenpiteet!$C$7),1)*IF(Q$9="x",(1+Toimenpiteet!$C$34),1)*(1+Q$30)*_xlfn.BINOM.INV(1,(1-(Satokasvi!$H$15*(1+Q$44))),K95))</f>
        <v>2963.4484323528295</v>
      </c>
      <c r="BN95" s="35">
        <f ca="1">IF(R$11="x",0,_xlfn.NORM.INV(L95,Satokasvi!$H$8,Satokasvi!$I$8)*IF(COUNTIF($H$12:R$12,"x")&gt;0,(1+$C$6),1)*IF(COUNTIF($H$13:R$13,"x")&gt;0,(1+$C$30),1)*IF(R$8="x",(1+Toimenpiteet!$C$7),1)*IF(R$9="x",(1+Toimenpiteet!$C$34),1)*(1+R$30)*_xlfn.BINOM.INV(1,(1-(Satokasvi!$H$15*(1+R$44))),L95))</f>
        <v>2988.5141664216994</v>
      </c>
      <c r="BO95" s="35">
        <f ca="1">IF(S$11="x",0,_xlfn.NORM.INV(M95,Satokasvi!$H$8,Satokasvi!$I$8)*IF(COUNTIF($H$12:S$12,"x")&gt;0,(1+$C$6),1)*IF(COUNTIF($H$13:S$13,"x")&gt;0,(1+$C$30),1)*IF(S$8="x",(1+Toimenpiteet!$C$7),1)*IF(S$9="x",(1+Toimenpiteet!$C$34),1)*(1+S$30)*_xlfn.BINOM.INV(1,(1-(Satokasvi!$H$15*(1+S$44))),M95))</f>
        <v>2888.8332348139256</v>
      </c>
      <c r="BP95" s="35">
        <f ca="1">IF(T$11="x",0,_xlfn.NORM.INV(N95,Satokasvi!$H$8,Satokasvi!$I$8)*IF(COUNTIF($H$12:T$12,"x")&gt;0,(1+$C$6),1)*IF(COUNTIF($H$13:T$13,"x")&gt;0,(1+$C$30),1)*IF(T$8="x",(1+Toimenpiteet!$C$7),1)*IF(T$9="x",(1+Toimenpiteet!$C$34),1)*(1+T$30)*_xlfn.BINOM.INV(1,(1-(Satokasvi!$H$15*(1+T$44))),N95))</f>
        <v>2640.3502190686522</v>
      </c>
      <c r="BQ95" s="35">
        <f ca="1">IF(U$11="x",0,_xlfn.NORM.INV(O95,Satokasvi!$H$8,Satokasvi!$I$8)*IF(COUNTIF($H$12:U$12,"x")&gt;0,(1+$C$6),1)*IF(COUNTIF($H$13:U$13,"x")&gt;0,(1+$C$30),1)*IF(U$8="x",(1+Toimenpiteet!$C$7),1)*IF(U$9="x",(1+Toimenpiteet!$C$34),1)*(1+U$30)*_xlfn.BINOM.INV(1,(1-(Satokasvi!$H$15*(1+U$44))),O95))</f>
        <v>2995.8755889292229</v>
      </c>
      <c r="BR95" s="35">
        <f ca="1">IF(V$11="x",0,_xlfn.NORM.INV(P95,Satokasvi!$H$8,Satokasvi!$I$8)*IF(COUNTIF($H$12:V$12,"x")&gt;0,(1+$C$6),1)*IF(COUNTIF($H$13:V$13,"x")&gt;0,(1+$C$30),1)*IF(V$8="x",(1+Toimenpiteet!$C$7),1)*IF(V$9="x",(1+Toimenpiteet!$C$34),1)*(1+V$30)*_xlfn.BINOM.INV(1,(1-(Satokasvi!$H$15*(1+V$44))),P95))</f>
        <v>3139.6574708215298</v>
      </c>
      <c r="BS95" s="35">
        <f ca="1">IF(W$11="x",0,_xlfn.NORM.INV(Q95,Satokasvi!$H$8,Satokasvi!$I$8)*IF(COUNTIF($H$12:W$12,"x")&gt;0,(1+$C$6),1)*IF(COUNTIF($H$13:W$13,"x")&gt;0,(1+$C$30),1)*IF(W$8="x",(1+Toimenpiteet!$C$7),1)*IF(W$9="x",(1+Toimenpiteet!$C$34),1)*(1+W$30)*_xlfn.BINOM.INV(1,(1-(Satokasvi!$H$15*(1+W$44))),Q95))</f>
        <v>3029.5626037377847</v>
      </c>
      <c r="BT95" s="35">
        <f ca="1">IF(X$11="x",0,_xlfn.NORM.INV(R95,Satokasvi!$H$8,Satokasvi!$I$8)*IF(COUNTIF($H$12:X$12,"x")&gt;0,(1+$C$6),1)*IF(COUNTIF($H$13:X$13,"x")&gt;0,(1+$C$30),1)*IF(X$8="x",(1+Toimenpiteet!$C$7),1)*IF(X$9="x",(1+Toimenpiteet!$C$34),1)*(1+X$30)*_xlfn.BINOM.INV(1,(1-(Satokasvi!$H$15*(1+X$44))),R95))</f>
        <v>2853.4424939237756</v>
      </c>
      <c r="BU95" s="35">
        <f ca="1">IF(Y$11="x",0,_xlfn.NORM.INV(S95,Satokasvi!$H$8,Satokasvi!$I$8)*IF(COUNTIF($H$12:Y$12,"x")&gt;0,(1+$C$6),1)*IF(COUNTIF($H$13:Y$13,"x")&gt;0,(1+$C$30),1)*IF(Y$8="x",(1+Toimenpiteet!$C$7),1)*IF(Y$9="x",(1+Toimenpiteet!$C$34),1)*(1+Y$30)*_xlfn.BINOM.INV(1,(1-(Satokasvi!$H$15*(1+Y$44))),S95))</f>
        <v>3191.5968449714628</v>
      </c>
      <c r="BV95" s="35">
        <f ca="1">IF(Z$11="x",0,_xlfn.NORM.INV(T95,Satokasvi!$H$8,Satokasvi!$I$8)*IF(COUNTIF($H$12:Z$12,"x")&gt;0,(1+$C$6),1)*IF(COUNTIF($H$13:Z$13,"x")&gt;0,(1+$C$30),1)*IF(Z$8="x",(1+Toimenpiteet!$C$7),1)*IF(Z$9="x",(1+Toimenpiteet!$C$34),1)*(1+Z$30)*_xlfn.BINOM.INV(1,(1-(Satokasvi!$H$15*(1+Z$44))),T95))</f>
        <v>3668.4910321437569</v>
      </c>
      <c r="BW95" s="35">
        <f ca="1">IF(AA$11="x",0,_xlfn.NORM.INV(U95,Satokasvi!$H$8,Satokasvi!$I$8)*IF(COUNTIF($H$12:AA$12,"x")&gt;0,(1+$C$6),1)*IF(COUNTIF($H$13:AA$13,"x")&gt;0,(1+$C$30),1)*IF(AA$8="x",(1+Toimenpiteet!$C$7),1)*IF(AA$9="x",(1+Toimenpiteet!$C$34),1)*(1+AA$30)*_xlfn.BINOM.INV(1,(1-(Satokasvi!$H$15*(1+AA$44))),U95))</f>
        <v>3297.9096271311705</v>
      </c>
      <c r="BX95" s="35">
        <f ca="1">IF(AB$11="x",0,_xlfn.NORM.INV(V95,Satokasvi!$H$8,Satokasvi!$I$8)*IF(COUNTIF($H$12:AB$12,"x")&gt;0,(1+$C$6),1)*IF(COUNTIF($H$13:AB$13,"x")&gt;0,(1+$C$30),1)*IF(AB$8="x",(1+Toimenpiteet!$C$7),1)*IF(AB$9="x",(1+Toimenpiteet!$C$34),1)*(1+AB$30)*_xlfn.BINOM.INV(1,(1-(Satokasvi!$H$15*(1+AB$44))),V95))</f>
        <v>2914.7433792757706</v>
      </c>
      <c r="BY95" s="35">
        <f ca="1">IF(AC$11="x",0,_xlfn.NORM.INV(W95,Satokasvi!$H$8,Satokasvi!$I$8)*IF(COUNTIF($H$12:AC$12,"x")&gt;0,(1+$C$6),1)*IF(COUNTIF($H$13:AC$13,"x")&gt;0,(1+$C$30),1)*IF(AC$8="x",(1+Toimenpiteet!$C$7),1)*IF(AC$9="x",(1+Toimenpiteet!$C$34),1)*(1+AC$30)*_xlfn.BINOM.INV(1,(1-(Satokasvi!$H$15*(1+AC$44))),W95))</f>
        <v>2855.9244480392117</v>
      </c>
      <c r="BZ95" s="35">
        <f ca="1">IF(AD$11="x",0,_xlfn.NORM.INV(X95,Satokasvi!$H$8,Satokasvi!$I$8)*IF(COUNTIF($H$12:AD$12,"x")&gt;0,(1+$C$6),1)*IF(COUNTIF($H$13:AD$13,"x")&gt;0,(1+$C$30),1)*IF(AD$8="x",(1+Toimenpiteet!$C$7),1)*IF(AD$9="x",(1+Toimenpiteet!$C$34),1)*(1+AD$30)*_xlfn.BINOM.INV(1,(1-(Satokasvi!$H$15*(1+AD$44))),X95))</f>
        <v>2872.4091521351015</v>
      </c>
      <c r="CA95" s="35">
        <f ca="1">IF(AE$11="x",0,_xlfn.NORM.INV(Y95,Satokasvi!$H$8,Satokasvi!$I$8)*IF(COUNTIF($H$12:AE$12,"x")&gt;0,(1+$C$6),1)*IF(COUNTIF($H$13:AE$13,"x")&gt;0,(1+$C$30),1)*IF(AE$8="x",(1+Toimenpiteet!$C$7),1)*IF(AE$9="x",(1+Toimenpiteet!$C$34),1)*(1+AE$30)*_xlfn.BINOM.INV(1,(1-(Satokasvi!$H$15*(1+AE$44))),Y95))</f>
        <v>2727.2711765956251</v>
      </c>
      <c r="CB95" s="35">
        <f ca="1">IF(AF$11="x",0,_xlfn.NORM.INV(Z95,Satokasvi!$H$8,Satokasvi!$I$8)*IF(COUNTIF($H$12:AF$12,"x")&gt;0,(1+$C$6),1)*IF(COUNTIF($H$13:AF$13,"x")&gt;0,(1+$C$30),1)*IF(AF$8="x",(1+Toimenpiteet!$C$7),1)*IF(AF$9="x",(1+Toimenpiteet!$C$34),1)*(1+AF$30)*_xlfn.BINOM.INV(1,(1-(Satokasvi!$H$15*(1+AF$44))),Z95))</f>
        <v>3310.0832932415601</v>
      </c>
      <c r="CD95" s="37">
        <f ca="1">_xlfn.NORM.INV(RAND(),Satokasvi!$H$13,Satokasvi!$I$13)</f>
        <v>147.65004041607517</v>
      </c>
      <c r="CE95" s="37">
        <f ca="1">_xlfn.NORM.INV(RAND(),Satokasvi!$H$13,Satokasvi!$I$13)</f>
        <v>243.32733167247019</v>
      </c>
      <c r="CF95" s="37">
        <f ca="1">_xlfn.NORM.INV(RAND(),Satokasvi!$H$13,Satokasvi!$I$13)</f>
        <v>259.78056906794194</v>
      </c>
      <c r="CG95" s="37">
        <f ca="1">_xlfn.NORM.INV(RAND(),Satokasvi!$H$13,Satokasvi!$I$13)</f>
        <v>141.30964796386417</v>
      </c>
      <c r="CH95" s="37">
        <f ca="1">_xlfn.NORM.INV(RAND(),Satokasvi!$H$13,Satokasvi!$I$13)</f>
        <v>198.03561189048159</v>
      </c>
      <c r="CI95" s="37">
        <f ca="1">_xlfn.NORM.INV(RAND(),Satokasvi!$H$13,Satokasvi!$I$13)</f>
        <v>244.17233400606762</v>
      </c>
      <c r="CJ95" s="37">
        <f ca="1">_xlfn.NORM.INV(RAND(),Satokasvi!$H$13,Satokasvi!$I$13)</f>
        <v>80.282974104503751</v>
      </c>
      <c r="CK95" s="37">
        <f ca="1">_xlfn.NORM.INV(RAND(),Satokasvi!$H$13,Satokasvi!$I$13)</f>
        <v>280.21723715477503</v>
      </c>
      <c r="CL95" s="37">
        <f ca="1">_xlfn.NORM.INV(RAND(),Satokasvi!$H$13,Satokasvi!$I$13)</f>
        <v>216.47857278215039</v>
      </c>
      <c r="CM95" s="37">
        <f ca="1">_xlfn.NORM.INV(RAND(),Satokasvi!$H$13,Satokasvi!$I$13)</f>
        <v>226.52296206387331</v>
      </c>
      <c r="CN95" s="37">
        <f ca="1">_xlfn.NORM.INV(RAND(),Satokasvi!$H$13,Satokasvi!$I$13)</f>
        <v>176.14151939293706</v>
      </c>
      <c r="CO95" s="37">
        <f ca="1">_xlfn.NORM.INV(RAND(),Satokasvi!$H$13,Satokasvi!$I$13)</f>
        <v>200.48149280847764</v>
      </c>
      <c r="CP95" s="37">
        <f ca="1">_xlfn.NORM.INV(RAND(),Satokasvi!$H$13,Satokasvi!$I$13)</f>
        <v>198.63878218077426</v>
      </c>
      <c r="CQ95" s="37">
        <f ca="1">_xlfn.NORM.INV(RAND(),Satokasvi!$H$13,Satokasvi!$I$13)</f>
        <v>189.4715377826092</v>
      </c>
      <c r="CR95" s="37">
        <f ca="1">_xlfn.NORM.INV(RAND(),Satokasvi!$H$13,Satokasvi!$I$13)</f>
        <v>210.19262231488875</v>
      </c>
      <c r="CS95" s="37">
        <f ca="1">_xlfn.NORM.INV(RAND(),Satokasvi!$H$13,Satokasvi!$I$13)</f>
        <v>306.24750428658098</v>
      </c>
      <c r="CT95" s="37">
        <f ca="1">_xlfn.NORM.INV(RAND(),Satokasvi!$H$13,Satokasvi!$I$13)</f>
        <v>159.27750390827271</v>
      </c>
      <c r="CU95" s="37">
        <f ca="1">_xlfn.NORM.INV(RAND(),Satokasvi!$H$13,Satokasvi!$I$13)</f>
        <v>201.03320403067315</v>
      </c>
      <c r="CV95" s="37">
        <f ca="1">_xlfn.NORM.INV(RAND(),Satokasvi!$H$13,Satokasvi!$I$13)</f>
        <v>268.99554495083294</v>
      </c>
      <c r="CW95" s="37">
        <f ca="1">_xlfn.NORM.INV(RAND(),Satokasvi!$H$13,Satokasvi!$I$13)</f>
        <v>203.97834440385532</v>
      </c>
      <c r="CX95" s="37">
        <f ca="1">_xlfn.NORM.INV(RAND(),Satokasvi!$H$13,Satokasvi!$I$13)</f>
        <v>206.19824040442163</v>
      </c>
      <c r="CY95" s="37">
        <f ca="1">_xlfn.NORM.INV(RAND(),Satokasvi!$H$13,Satokasvi!$I$13)</f>
        <v>254.97655294335135</v>
      </c>
      <c r="CZ95" s="37">
        <f ca="1">_xlfn.NORM.INV(RAND(),Satokasvi!$H$13,Satokasvi!$I$13)</f>
        <v>264.5038837762649</v>
      </c>
      <c r="DA95" s="37">
        <f ca="1">_xlfn.NORM.INV(RAND(),Satokasvi!$H$13,Satokasvi!$I$13)</f>
        <v>180.81381620693639</v>
      </c>
      <c r="DB95" s="37">
        <f ca="1">_xlfn.NORM.INV(RAND(),Satokasvi!$H$13,Satokasvi!$I$13)</f>
        <v>171.33475458224996</v>
      </c>
      <c r="DD95" s="37">
        <f ca="1">IF(H$11="x",Toimenpiteet!$E$115,AC95*CD95/1000+(Satokasvi!$E$28-Satokasvi!$E$7)+IF(H$8="x",Toimenpiteet!$E$29,0)+IF(H$9="x",Toimenpiteet!$E$60,0)+IF(H$10="x",Toimenpiteet!$E$88,0))/(1+$H$15)^DD$59</f>
        <v>92.865574464157703</v>
      </c>
      <c r="DE95" s="37">
        <f ca="1">IF(I$11="x",Toimenpiteet!$E$115,AD95*CE95/1000+(Satokasvi!$E$28-Satokasvi!$E$7)+IF(I$8="x",Toimenpiteet!$E$29,0)+IF(I$9="x",Toimenpiteet!$E$60,0)+IF(I$10="x",Toimenpiteet!$E$88,0))/(1+$H$15)^DE$59</f>
        <v>331.20376593872248</v>
      </c>
      <c r="DF95" s="37">
        <f ca="1">IF(J$11="x",Toimenpiteet!$E$115,AE95*CF95/1000+(Satokasvi!$E$28-Satokasvi!$E$7)+IF(J$8="x",Toimenpiteet!$E$29,0)+IF(J$9="x",Toimenpiteet!$E$60,0)+IF(J$10="x",Toimenpiteet!$E$88,0))/(1+$H$15)^DF$59</f>
        <v>410.50651783346325</v>
      </c>
      <c r="DG95" s="37">
        <f ca="1">IF(K$11="x",Toimenpiteet!$E$115,AF95*CG95/1000+(Satokasvi!$E$28-Satokasvi!$E$7)+IF(K$8="x",Toimenpiteet!$E$29,0)+IF(K$9="x",Toimenpiteet!$E$60,0)+IF(K$10="x",Toimenpiteet!$E$88,0))/(1+$H$15)^DG$59</f>
        <v>95.315285627864412</v>
      </c>
      <c r="DH95" s="37">
        <f ca="1">IF(L$11="x",Toimenpiteet!$E$115,AG95*CH95/1000+(Satokasvi!$E$28-Satokasvi!$E$7)+IF(L$8="x",Toimenpiteet!$E$29,0)+IF(L$9="x",Toimenpiteet!$E$60,0)+IF(L$10="x",Toimenpiteet!$E$88,0))/(1+$H$15)^DH$59</f>
        <v>197.1119855717223</v>
      </c>
      <c r="DI95" s="37">
        <f ca="1">IF(M$11="x",Toimenpiteet!$E$115,AH95*CI95/1000+(Satokasvi!$E$28-Satokasvi!$E$7)+IF(M$8="x",Toimenpiteet!$E$29,0)+IF(M$9="x",Toimenpiteet!$E$60,0)+IF(M$10="x",Toimenpiteet!$E$88,0))/(1+$H$15)^DI$59</f>
        <v>327.84345167979643</v>
      </c>
      <c r="DJ95" s="37">
        <f ca="1">IF(N$11="x",Toimenpiteet!$E$115,AI95*CJ95/1000+(Satokasvi!$E$28-Satokasvi!$E$7)+IF(N$8="x",Toimenpiteet!$E$29,0)+IF(N$9="x",Toimenpiteet!$E$60,0)+IF(N$10="x",Toimenpiteet!$E$88,0))/(1+$H$15)^DJ$59</f>
        <v>-52.241922875751982</v>
      </c>
      <c r="DK95" s="37">
        <f ca="1">IF(O$11="x",Toimenpiteet!$E$115,AJ95*CK95/1000+(Satokasvi!$E$28-Satokasvi!$E$7)+IF(O$8="x",Toimenpiteet!$E$29,0)+IF(O$9="x",Toimenpiteet!$E$60,0)+IF(O$10="x",Toimenpiteet!$E$88,0))/(1+$H$15)^DK$59</f>
        <v>-209.19344709319299</v>
      </c>
      <c r="DL95" s="37">
        <f ca="1">IF(P$11="x",Toimenpiteet!$E$115,AK95*CL95/1000+(Satokasvi!$E$28-Satokasvi!$E$7)+IF(P$8="x",Toimenpiteet!$E$29,0)+IF(P$9="x",Toimenpiteet!$E$60,0)+IF(P$10="x",Toimenpiteet!$E$88,0))/(1+$H$15)^DL$59</f>
        <v>192.5373139166594</v>
      </c>
      <c r="DM95" s="37">
        <f ca="1">IF(Q$11="x",Toimenpiteet!$E$115,AL95*CM95/1000+(Satokasvi!$E$28-Satokasvi!$E$7)+IF(Q$8="x",Toimenpiteet!$E$29,0)+IF(Q$9="x",Toimenpiteet!$E$60,0)+IF(Q$10="x",Toimenpiteet!$E$88,0))/(1+$H$15)^DM$59</f>
        <v>219.06690168756526</v>
      </c>
      <c r="DN95" s="37">
        <f ca="1">IF(R$11="x",Toimenpiteet!$E$115,AM95*CN95/1000+(Satokasvi!$E$28-Satokasvi!$E$7)+IF(R$8="x",Toimenpiteet!$E$29,0)+IF(R$9="x",Toimenpiteet!$E$60,0)+IF(R$10="x",Toimenpiteet!$E$88,0))/(1+$H$15)^DN$59</f>
        <v>125.4613535137714</v>
      </c>
      <c r="DO95" s="37">
        <f ca="1">IF(S$11="x",Toimenpiteet!$E$115,AN95*CO95/1000+(Satokasvi!$E$28-Satokasvi!$E$7)+IF(S$8="x",Toimenpiteet!$E$29,0)+IF(S$9="x",Toimenpiteet!$E$60,0)+IF(S$10="x",Toimenpiteet!$E$88,0))/(1+$H$15)^DO$59</f>
        <v>152.64223814317546</v>
      </c>
      <c r="DP95" s="37">
        <f ca="1">IF(T$11="x",Toimenpiteet!$E$115,AO95*CP95/1000+(Satokasvi!$E$28-Satokasvi!$E$7)+IF(T$8="x",Toimenpiteet!$E$29,0)+IF(T$9="x",Toimenpiteet!$E$60,0)+IF(T$10="x",Toimenpiteet!$E$88,0))/(1+$H$15)^DP$59</f>
        <v>-180.45210509819213</v>
      </c>
      <c r="DQ95" s="37">
        <f ca="1">IF(U$11="x",Toimenpiteet!$E$115,AP95*CQ95/1000+(Satokasvi!$E$28-Satokasvi!$E$7)+IF(U$8="x",Toimenpiteet!$E$29,0)+IF(U$9="x",Toimenpiteet!$E$60,0)+IF(U$10="x",Toimenpiteet!$E$88,0))/(1+$H$15)^DQ$59</f>
        <v>137.53076965605675</v>
      </c>
      <c r="DR95" s="37">
        <f ca="1">IF(V$11="x",Toimenpiteet!$E$115,AQ95*CR95/1000+(Satokasvi!$E$28-Satokasvi!$E$7)+IF(V$8="x",Toimenpiteet!$E$29,0)+IF(V$9="x",Toimenpiteet!$E$60,0)+IF(V$10="x",Toimenpiteet!$E$88,0))/(1+$H$15)^DR$59</f>
        <v>182.89473050970014</v>
      </c>
      <c r="DS95" s="37">
        <f ca="1">IF(W$11="x",Toimenpiteet!$E$115,AR95*CS95/1000+(Satokasvi!$E$28-Satokasvi!$E$7)+IF(W$8="x",Toimenpiteet!$E$29,0)+IF(W$9="x",Toimenpiteet!$E$60,0)+IF(W$10="x",Toimenpiteet!$E$88,0))/(1+$H$15)^DS$59</f>
        <v>316.67058203343299</v>
      </c>
      <c r="DT95" s="37">
        <f ca="1">IF(X$11="x",Toimenpiteet!$E$115,AS95*CT95/1000+(Satokasvi!$E$28-Satokasvi!$E$7)+IF(X$8="x",Toimenpiteet!$E$29,0)+IF(X$9="x",Toimenpiteet!$E$60,0)+IF(X$10="x",Toimenpiteet!$E$88,0))/(1+$H$15)^DT$59</f>
        <v>68.815174547365103</v>
      </c>
      <c r="DU95" s="37">
        <f ca="1">IF(Y$11="x",Toimenpiteet!$E$115,AT95*CU95/1000+(Satokasvi!$E$28-Satokasvi!$E$7)+IF(Y$8="x",Toimenpiteet!$E$29,0)+IF(Y$9="x",Toimenpiteet!$E$60,0)+IF(Y$10="x",Toimenpiteet!$E$88,0))/(1+$H$15)^DU$59</f>
        <v>158.40903777008936</v>
      </c>
      <c r="DV95" s="37">
        <f ca="1">IF(Z$11="x",Toimenpiteet!$E$115,AU95*CV95/1000+(Satokasvi!$E$28-Satokasvi!$E$7)+IF(Z$8="x",Toimenpiteet!$E$29,0)+IF(Z$9="x",Toimenpiteet!$E$60,0)+IF(Z$10="x",Toimenpiteet!$E$88,0))/(1+$H$15)^DV$59</f>
        <v>317.84309268332794</v>
      </c>
      <c r="DW95" s="37">
        <f ca="1">IF(AA$11="x",Toimenpiteet!$E$115,AV95*CW95/1000+(Satokasvi!$E$28-Satokasvi!$E$7)+IF(AA$8="x",Toimenpiteet!$E$29,0)+IF(AA$9="x",Toimenpiteet!$E$60,0)+IF(AA$10="x",Toimenpiteet!$E$88,0))/(1+$H$15)^DW$59</f>
        <v>163.65831504312808</v>
      </c>
      <c r="DX95" s="37">
        <f ca="1">IF(AB$11="x",Toimenpiteet!$E$115,AW95*CX95/1000+(Satokasvi!$E$28-Satokasvi!$E$7)+IF(AB$8="x",Toimenpiteet!$E$29,0)+IF(AB$9="x",Toimenpiteet!$E$60,0)+IF(AB$10="x",Toimenpiteet!$E$88,0))/(1+$H$15)^DX$59</f>
        <v>126.77873724098275</v>
      </c>
      <c r="DY95" s="37">
        <f ca="1">IF(AC$11="x",Toimenpiteet!$E$115,AX95*CY95/1000+(Satokasvi!$E$28-Satokasvi!$E$7)+IF(AC$8="x",Toimenpiteet!$E$29,0)+IF(AC$9="x",Toimenpiteet!$E$60,0)+IF(AC$10="x",Toimenpiteet!$E$88,0))/(1+$H$15)^DY$59</f>
        <v>178.39754426039494</v>
      </c>
      <c r="DZ95" s="37">
        <f ca="1">IF(AD$11="x",Toimenpiteet!$E$115,AY95*CZ95/1000+(Satokasvi!$E$28-Satokasvi!$E$7)+IF(AD$8="x",Toimenpiteet!$E$29,0)+IF(AD$9="x",Toimenpiteet!$E$60,0)+IF(AD$10="x",Toimenpiteet!$E$88,0))/(1+$H$15)^DZ$59</f>
        <v>186.53154804027562</v>
      </c>
      <c r="EA95" s="37">
        <f ca="1">IF(AE$11="x",Toimenpiteet!$E$115,AZ95*DA95/1000+(Satokasvi!$E$28-Satokasvi!$E$7)+IF(AE$8="x",Toimenpiteet!$E$29,0)+IF(AE$9="x",Toimenpiteet!$E$60,0)+IF(AE$10="x",Toimenpiteet!$E$88,0))/(1+$H$15)^EA$59</f>
        <v>-130.36244012997</v>
      </c>
      <c r="EB95" s="37">
        <f ca="1">IF(AF$11="x",Toimenpiteet!$E$115,BA95*DB95/1000+(Satokasvi!$E$28-Satokasvi!$E$7)+IF(AF$8="x",Toimenpiteet!$E$29,0)+IF(AF$9="x",Toimenpiteet!$E$60,0)+IF(AF$10="x",Toimenpiteet!$E$88,0))/(1+$H$15)^EB$59</f>
        <v>99.155815096196505</v>
      </c>
      <c r="ED95" s="37">
        <f ca="1">IF(H$11="x",Toimenpiteet!$E$115,BD95*CD95/1000+(Satokasvi!$E$28-Satokasvi!$E$7)+IF(H$8="x",Toimenpiteet!$E$29,0)+IF(H$9="x",Toimenpiteet!$E$60,0)+IF(H$10="x",Toimenpiteet!$E$88,0))/(1+$H$15)^ED$59</f>
        <v>162.89500003660095</v>
      </c>
      <c r="EE95" s="37">
        <f ca="1">IF(I$11="x",Toimenpiteet!$E$115,BE95*CE95/1000+(Satokasvi!$E$28-Satokasvi!$E$7)+IF(I$8="x",Toimenpiteet!$E$29,0)+IF(I$9="x",Toimenpiteet!$E$60,0)+IF(I$10="x",Toimenpiteet!$E$88,0))/(1+$H$15)^EE$59</f>
        <v>447.4021023105559</v>
      </c>
      <c r="EF95" s="37">
        <f ca="1">IF(J$11="x",Toimenpiteet!$E$115,BF95*CF95/1000+(Satokasvi!$E$28-Satokasvi!$E$7)+IF(J$8="x",Toimenpiteet!$E$29,0)+IF(J$9="x",Toimenpiteet!$E$60,0)+IF(J$10="x",Toimenpiteet!$E$88,0))/(1+$H$15)^EF$59</f>
        <v>541.11032934587331</v>
      </c>
      <c r="EG95" s="37">
        <f ca="1">IF(K$11="x",Toimenpiteet!$E$115,BG95*CG95/1000+(Satokasvi!$E$28-Satokasvi!$E$7)+IF(K$8="x",Toimenpiteet!$E$29,0)+IF(K$9="x",Toimenpiteet!$E$60,0)+IF(K$10="x",Toimenpiteet!$E$88,0))/(1+$H$15)^EG$59</f>
        <v>161.46815629296881</v>
      </c>
      <c r="EH95" s="37">
        <f ca="1">IF(L$11="x",Toimenpiteet!$E$115,BH95*CH95/1000+(Satokasvi!$E$28-Satokasvi!$E$7)+IF(L$8="x",Toimenpiteet!$E$29,0)+IF(L$9="x",Toimenpiteet!$E$60,0)+IF(L$10="x",Toimenpiteet!$E$88,0))/(1+$H$15)^EH$59</f>
        <v>282.25264825842748</v>
      </c>
      <c r="EI95" s="37">
        <f ca="1">IF(M$11="x",Toimenpiteet!$E$115,BI95*CI95/1000+(Satokasvi!$E$28-Satokasvi!$E$7)+IF(M$8="x",Toimenpiteet!$E$29,0)+IF(M$9="x",Toimenpiteet!$E$60,0)+IF(M$10="x",Toimenpiteet!$E$88,0))/(1+$H$15)^EI$59</f>
        <v>437.79880761998953</v>
      </c>
      <c r="EJ95" s="37">
        <f ca="1">IF(N$11="x",Toimenpiteet!$E$115,BJ95*CJ95/1000+(Satokasvi!$E$28-Satokasvi!$E$7)+IF(N$8="x",Toimenpiteet!$E$29,0)+IF(N$9="x",Toimenpiteet!$E$60,0)+IF(N$10="x",Toimenpiteet!$E$88,0))/(1+$H$15)^EJ$59</f>
        <v>-19.59645734970465</v>
      </c>
      <c r="EK95" s="37">
        <f ca="1">IF(O$11="x",Toimenpiteet!$E$115,BK95*CK95/1000+(Satokasvi!$E$28-Satokasvi!$E$7)+IF(O$8="x",Toimenpiteet!$E$29,0)+IF(O$9="x",Toimenpiteet!$E$60,0)+IF(O$10="x",Toimenpiteet!$E$88,0))/(1+$H$15)^EK$59</f>
        <v>379.35862007319315</v>
      </c>
      <c r="EL95" s="37">
        <f ca="1">IF(P$11="x",Toimenpiteet!$E$115,BL95*CL95/1000+(Satokasvi!$E$28-Satokasvi!$E$7)+IF(P$8="x",Toimenpiteet!$E$29,0)+IF(P$9="x",Toimenpiteet!$E$60,0)+IF(P$10="x",Toimenpiteet!$E$88,0))/(1+$H$15)^EL$59</f>
        <v>271.66486351420355</v>
      </c>
      <c r="EM95" s="37">
        <f ca="1">IF(Q$11="x",Toimenpiteet!$E$115,BM95*CM95/1000+(Satokasvi!$E$28-Satokasvi!$E$7)+IF(Q$8="x",Toimenpiteet!$E$29,0)+IF(Q$9="x",Toimenpiteet!$E$60,0)+IF(Q$10="x",Toimenpiteet!$E$88,0))/(1+$H$15)^EM$59</f>
        <v>302.3172595146047</v>
      </c>
      <c r="EN95" s="37">
        <f ca="1">IF(R$11="x",Toimenpiteet!$E$115,BN95*CN95/1000+(Satokasvi!$E$28-Satokasvi!$E$7)+IF(R$8="x",Toimenpiteet!$E$29,0)+IF(R$9="x",Toimenpiteet!$E$60,0)+IF(R$10="x",Toimenpiteet!$E$88,0))/(1+$H$15)^EN$59</f>
        <v>188.84195187626005</v>
      </c>
      <c r="EO95" s="37">
        <f ca="1">IF(S$11="x",Toimenpiteet!$E$115,BO95*CO95/1000+(Satokasvi!$E$28-Satokasvi!$E$7)+IF(S$8="x",Toimenpiteet!$E$29,0)+IF(S$9="x",Toimenpiteet!$E$60,0)+IF(S$10="x",Toimenpiteet!$E$88,0))/(1+$H$15)^EO$59</f>
        <v>220.34381942203802</v>
      </c>
      <c r="EP95" s="37">
        <f ca="1">IF(T$11="x",Toimenpiteet!$E$115,BP95*CP95/1000+(Satokasvi!$E$28-Satokasvi!$E$7)+IF(T$8="x",Toimenpiteet!$E$29,0)+IF(T$9="x",Toimenpiteet!$E$60,0)+IF(T$10="x",Toimenpiteet!$E$88,0))/(1+$H$15)^EP$59</f>
        <v>176.69049724209535</v>
      </c>
      <c r="EQ95" s="37">
        <f ca="1">IF(U$11="x",Toimenpiteet!$E$115,BQ95*CQ95/1000+(Satokasvi!$E$28-Satokasvi!$E$7)+IF(U$8="x",Toimenpiteet!$E$29,0)+IF(U$9="x",Toimenpiteet!$E$60,0)+IF(U$10="x",Toimenpiteet!$E$88,0))/(1+$H$15)^EQ$59</f>
        <v>200.07616729565495</v>
      </c>
      <c r="ER95" s="37">
        <f ca="1">IF(V$11="x",Toimenpiteet!$E$115,BR95*CR95/1000+(Satokasvi!$E$28-Satokasvi!$E$7)+IF(V$8="x",Toimenpiteet!$E$29,0)+IF(V$9="x",Toimenpiteet!$E$60,0)+IF(V$10="x",Toimenpiteet!$E$88,0))/(1+$H$15)^ER$59</f>
        <v>253.49235982366619</v>
      </c>
      <c r="ES95" s="37">
        <f ca="1">IF(W$11="x",Toimenpiteet!$E$115,BS95*CS95/1000+(Satokasvi!$E$28-Satokasvi!$E$7)+IF(W$8="x",Toimenpiteet!$E$29,0)+IF(W$9="x",Toimenpiteet!$E$60,0)+IF(W$10="x",Toimenpiteet!$E$88,0))/(1+$H$15)^ES$59</f>
        <v>413.03254621878563</v>
      </c>
      <c r="ET95" s="37">
        <f ca="1">IF(X$11="x",Toimenpiteet!$E$115,BT95*CT95/1000+(Satokasvi!$E$28-Satokasvi!$E$7)+IF(X$8="x",Toimenpiteet!$E$29,0)+IF(X$9="x",Toimenpiteet!$E$60,0)+IF(X$10="x",Toimenpiteet!$E$88,0))/(1+$H$15)^ET$59</f>
        <v>114.64408108661101</v>
      </c>
      <c r="EU95" s="37">
        <f ca="1">IF(Y$11="x",Toimenpiteet!$E$115,BU95*CU95/1000+(Satokasvi!$E$28-Satokasvi!$E$7)+IF(Y$8="x",Toimenpiteet!$E$29,0)+IF(Y$9="x",Toimenpiteet!$E$60,0)+IF(Y$10="x",Toimenpiteet!$E$88,0))/(1+$H$15)^EU$59</f>
        <v>221.22275952777022</v>
      </c>
      <c r="EV95" s="37">
        <f ca="1">IF(Z$11="x",Toimenpiteet!$E$115,BV95*CV95/1000+(Satokasvi!$E$28-Satokasvi!$E$7)+IF(Z$8="x",Toimenpiteet!$E$29,0)+IF(Z$9="x",Toimenpiteet!$E$60,0)+IF(Z$10="x",Toimenpiteet!$E$88,0))/(1+$H$15)^EV$59</f>
        <v>411.6368706410255</v>
      </c>
      <c r="EW95" s="37">
        <f ca="1">IF(AA$11="x",Toimenpiteet!$E$115,BW95*CW95/1000+(Satokasvi!$E$28-Satokasvi!$E$7)+IF(AA$8="x",Toimenpiteet!$E$29,0)+IF(AA$9="x",Toimenpiteet!$E$60,0)+IF(AA$10="x",Toimenpiteet!$E$88,0))/(1+$H$15)^EW$59</f>
        <v>225.73479302362952</v>
      </c>
      <c r="EX95" s="37">
        <f ca="1">IF(AB$11="x",Toimenpiteet!$E$115,BX95*CX95/1000+(Satokasvi!$E$28-Satokasvi!$E$7)+IF(AB$8="x",Toimenpiteet!$E$29,0)+IF(AB$9="x",Toimenpiteet!$E$60,0)+IF(AB$10="x",Toimenpiteet!$E$88,0))/(1+$H$15)^EX$59</f>
        <v>180.6245963123597</v>
      </c>
      <c r="EY95" s="37">
        <f ca="1">IF(AC$11="x",Toimenpiteet!$E$115,BY95*CY95/1000+(Satokasvi!$E$28-Satokasvi!$E$7)+IF(AC$8="x",Toimenpiteet!$E$29,0)+IF(AC$9="x",Toimenpiteet!$E$60,0)+IF(AC$10="x",Toimenpiteet!$E$88,0))/(1+$H$15)^EY$59</f>
        <v>241.73735565925088</v>
      </c>
      <c r="EZ95" s="37">
        <f ca="1">IF(AD$11="x",Toimenpiteet!$E$115,BZ95*CZ95/1000+(Satokasvi!$E$28-Satokasvi!$E$7)+IF(AD$8="x",Toimenpiteet!$E$29,0)+IF(AD$9="x",Toimenpiteet!$E$60,0)+IF(AD$10="x",Toimenpiteet!$E$88,0))/(1+$H$15)^EZ$59</f>
        <v>250.69252031510456</v>
      </c>
      <c r="FA95" s="37">
        <f ca="1">IF(AE$11="x",Toimenpiteet!$E$115,CA95*DA95/1000+(Satokasvi!$E$28-Satokasvi!$E$7)+IF(AE$8="x",Toimenpiteet!$E$29,0)+IF(AE$9="x",Toimenpiteet!$E$60,0)+IF(AE$10="x",Toimenpiteet!$E$88,0))/(1+$H$15)^FA$59</f>
        <v>112.22401154471292</v>
      </c>
      <c r="FB95" s="37">
        <f ca="1">IF(AF$11="x",Toimenpiteet!$E$115,CB95*DB95/1000+(Satokasvi!$E$28-Satokasvi!$E$7)+IF(AF$8="x",Toimenpiteet!$E$29,0)+IF(AF$9="x",Toimenpiteet!$E$60,0)+IF(AF$10="x",Toimenpiteet!$E$88,0))/(1+$H$15)^FB$59</f>
        <v>144.30007328630379</v>
      </c>
      <c r="FD95" s="37">
        <f t="shared" ca="1" si="15"/>
        <v>92.865574464157703</v>
      </c>
      <c r="FE95" s="37">
        <f t="shared" ca="1" si="18"/>
        <v>424.06934040288019</v>
      </c>
      <c r="FF95" s="37">
        <f t="shared" ca="1" si="18"/>
        <v>834.57585823634349</v>
      </c>
      <c r="FG95" s="37">
        <f t="shared" ca="1" si="18"/>
        <v>929.89114386420795</v>
      </c>
      <c r="FH95" s="37">
        <f t="shared" ca="1" si="18"/>
        <v>1127.0031294359303</v>
      </c>
      <c r="FI95" s="37">
        <f t="shared" ca="1" si="18"/>
        <v>1454.8465811157266</v>
      </c>
      <c r="FJ95" s="37">
        <f t="shared" ca="1" si="18"/>
        <v>1402.6046582399747</v>
      </c>
      <c r="FK95" s="37">
        <f t="shared" ca="1" si="18"/>
        <v>1193.4112111467816</v>
      </c>
      <c r="FL95" s="37">
        <f t="shared" ca="1" si="18"/>
        <v>1385.9485250634411</v>
      </c>
      <c r="FM95" s="37">
        <f t="shared" ca="1" si="18"/>
        <v>1605.0154267510063</v>
      </c>
      <c r="FN95" s="37">
        <f t="shared" ca="1" si="18"/>
        <v>1730.4767802647777</v>
      </c>
      <c r="FO95" s="37">
        <f t="shared" ca="1" si="18"/>
        <v>1883.1190184079533</v>
      </c>
      <c r="FP95" s="37">
        <f t="shared" ca="1" si="18"/>
        <v>1702.6669133097612</v>
      </c>
      <c r="FQ95" s="37">
        <f t="shared" ca="1" si="18"/>
        <v>1840.1976829658179</v>
      </c>
      <c r="FR95" s="37">
        <f t="shared" ca="1" si="18"/>
        <v>2023.092413475518</v>
      </c>
      <c r="FS95" s="37">
        <f t="shared" ca="1" si="18"/>
        <v>2339.762995508951</v>
      </c>
      <c r="FT95" s="37">
        <f t="shared" ca="1" si="18"/>
        <v>2408.5781700563161</v>
      </c>
      <c r="FU95" s="37">
        <f t="shared" ca="1" si="24"/>
        <v>2566.9872078264057</v>
      </c>
      <c r="FV95" s="37">
        <f t="shared" ca="1" si="24"/>
        <v>2884.8303005097337</v>
      </c>
      <c r="FW95" s="37">
        <f t="shared" ca="1" si="23"/>
        <v>3048.4886155528616</v>
      </c>
      <c r="FX95" s="37">
        <f t="shared" ca="1" si="20"/>
        <v>3175.2673527938441</v>
      </c>
      <c r="FY95" s="37">
        <f t="shared" ca="1" si="20"/>
        <v>3353.6648970542392</v>
      </c>
      <c r="FZ95" s="37">
        <f t="shared" ca="1" si="20"/>
        <v>3540.1964450945147</v>
      </c>
      <c r="GA95" s="37">
        <f t="shared" ca="1" si="20"/>
        <v>3409.8340049645449</v>
      </c>
      <c r="GB95" s="37">
        <f t="shared" ca="1" si="20"/>
        <v>3508.9898200607413</v>
      </c>
      <c r="GC95" s="37"/>
      <c r="GD95" s="37">
        <f t="shared" ca="1" si="16"/>
        <v>162.89500003660095</v>
      </c>
      <c r="GE95" s="37">
        <f t="shared" ca="1" si="28"/>
        <v>610.29710234715685</v>
      </c>
      <c r="GF95" s="37">
        <f t="shared" ca="1" si="28"/>
        <v>1151.40743169303</v>
      </c>
      <c r="GG95" s="37">
        <f t="shared" ca="1" si="28"/>
        <v>1312.8755879859989</v>
      </c>
      <c r="GH95" s="37">
        <f t="shared" ca="1" si="28"/>
        <v>1595.1282362444263</v>
      </c>
      <c r="GI95" s="37">
        <f t="shared" ca="1" si="28"/>
        <v>2032.9270438644157</v>
      </c>
      <c r="GJ95" s="37">
        <f t="shared" ca="1" si="28"/>
        <v>2013.3305865147111</v>
      </c>
      <c r="GK95" s="37">
        <f t="shared" ca="1" si="28"/>
        <v>2392.6892065879042</v>
      </c>
      <c r="GL95" s="37">
        <f t="shared" ca="1" si="28"/>
        <v>2664.3540701021079</v>
      </c>
      <c r="GM95" s="37">
        <f t="shared" ca="1" si="28"/>
        <v>2966.6713296167127</v>
      </c>
      <c r="GN95" s="37">
        <f t="shared" ca="1" si="28"/>
        <v>3155.513281492973</v>
      </c>
      <c r="GO95" s="37">
        <f t="shared" ca="1" si="28"/>
        <v>3375.857100915011</v>
      </c>
      <c r="GP95" s="37">
        <f t="shared" ca="1" si="28"/>
        <v>3552.5475981571062</v>
      </c>
      <c r="GQ95" s="37">
        <f t="shared" ca="1" si="28"/>
        <v>3752.6237654527613</v>
      </c>
      <c r="GR95" s="37">
        <f t="shared" ca="1" si="28"/>
        <v>4006.1161252764273</v>
      </c>
      <c r="GS95" s="37">
        <f t="shared" ca="1" si="28"/>
        <v>4419.1486714952125</v>
      </c>
      <c r="GT95" s="37">
        <f t="shared" ca="1" si="28"/>
        <v>4533.7927525818232</v>
      </c>
      <c r="GU95" s="37">
        <f t="shared" ca="1" si="22"/>
        <v>4755.0155121095931</v>
      </c>
      <c r="GV95" s="37">
        <f t="shared" ca="1" si="12"/>
        <v>5166.6523827506189</v>
      </c>
      <c r="GW95" s="37">
        <f t="shared" ca="1" si="12"/>
        <v>5392.3871757742481</v>
      </c>
      <c r="GX95" s="37">
        <f t="shared" ca="1" si="12"/>
        <v>5573.0117720866074</v>
      </c>
      <c r="GY95" s="37">
        <f t="shared" ca="1" si="12"/>
        <v>5814.7491277458585</v>
      </c>
      <c r="GZ95" s="37">
        <f t="shared" ca="1" si="12"/>
        <v>6065.4416480609634</v>
      </c>
      <c r="HA95" s="37">
        <f t="shared" ca="1" si="12"/>
        <v>6177.6656596056764</v>
      </c>
      <c r="HB95" s="37">
        <f t="shared" ca="1" si="12"/>
        <v>6321.9657328919802</v>
      </c>
      <c r="HC95" s="37"/>
      <c r="HD95" s="37">
        <f t="shared" si="29"/>
        <v>1500.1</v>
      </c>
      <c r="HE95" s="37">
        <f ca="1">SUM($GD95:GD95)-$HD95-SUM($FD95:FD95)</f>
        <v>-1430.0705744275565</v>
      </c>
      <c r="HF95" s="37">
        <f ca="1">SUM($GD95:GE95)-$HD95-SUM($FD95:FE95)</f>
        <v>-1243.8428124832799</v>
      </c>
      <c r="HG95" s="37">
        <f ca="1">SUM($GD95:GF95)-$HD95-SUM($FD95:FF95)</f>
        <v>-927.01123902659333</v>
      </c>
      <c r="HH95" s="37">
        <f ca="1">SUM($GD95:GG95)-$HD95-SUM($FD95:FG95)</f>
        <v>-544.0267949048025</v>
      </c>
      <c r="HI95" s="37">
        <f ca="1">SUM($GD95:GH95)-$HD95-SUM($FD95:FH95)</f>
        <v>-75.901688096306771</v>
      </c>
      <c r="HJ95" s="37">
        <f ca="1">SUM($GD95:GI95)-$HD95-SUM($FD95:FI95)</f>
        <v>502.17877465238234</v>
      </c>
      <c r="HK95" s="37">
        <f ca="1">SUM($GD95:GJ95)-$HD95-SUM($FD95:FJ95)</f>
        <v>1112.9047029271178</v>
      </c>
      <c r="HL95" s="37">
        <f ca="1">SUM($GD95:GK95)-$HD95-SUM($FD95:FK95)</f>
        <v>2312.1826983682404</v>
      </c>
      <c r="HM95" s="37">
        <f ca="1">SUM($GD95:GL95)-$HD95-SUM($FD95:FL95)</f>
        <v>3590.5882434069081</v>
      </c>
      <c r="HN95" s="37">
        <f ca="1">SUM($GD95:GM95)-$HD95-SUM($FD95:FM95)</f>
        <v>4952.2441462726147</v>
      </c>
      <c r="HO95" s="37">
        <f ca="1">SUM($GD95:GN95)-$HD95-SUM($FD95:FN95)</f>
        <v>6377.2806475008092</v>
      </c>
      <c r="HP95" s="37">
        <f ca="1">SUM($GD95:GO95)-$HD95-SUM($FD95:FO95)</f>
        <v>7870.0187300078669</v>
      </c>
      <c r="HQ95" s="37">
        <f ca="1">SUM($GD95:GP95)-$HD95-SUM($FD95:FP95)</f>
        <v>9719.8994148552119</v>
      </c>
      <c r="HR95" s="37">
        <f ca="1">SUM($GD95:GQ95)-$HD95-SUM($FD95:FQ95)</f>
        <v>11632.325497342154</v>
      </c>
      <c r="HS95" s="37">
        <f ca="1">SUM($GD95:GR95)-$HD95-SUM($FD95:FR95)</f>
        <v>13615.34920914306</v>
      </c>
      <c r="HT95" s="37">
        <f ca="1">SUM($GD95:GS95)-$HD95-SUM($FD95:FS95)</f>
        <v>15694.734885129321</v>
      </c>
      <c r="HU95" s="37">
        <f ca="1">SUM($GD95:GT95)-$HD95-SUM($FD95:FT95)</f>
        <v>17819.949467654827</v>
      </c>
      <c r="HV95" s="37">
        <f ca="1">SUM($GD95:GU95)-$HD95-SUM($FD95:FU95)</f>
        <v>20007.977771938018</v>
      </c>
      <c r="HW95" s="37">
        <f ca="1">SUM($GD95:GV95)-$HD95-SUM($FD95:FV95)</f>
        <v>22289.799854178902</v>
      </c>
      <c r="HX95" s="37">
        <f ca="1">SUM($GD95:GW95)-$HD95-SUM($FD95:FW95)</f>
        <v>24633.698414400285</v>
      </c>
      <c r="HY95" s="37">
        <f ca="1">SUM($GD95:GX95)-$HD95-SUM($FD95:FX95)</f>
        <v>27031.442833693043</v>
      </c>
      <c r="HZ95" s="37">
        <f ca="1">SUM($GD95:GY95)-$HD95-SUM($FD95:FY95)</f>
        <v>29492.52706438466</v>
      </c>
      <c r="IA95" s="37">
        <f ca="1">SUM($GD95:GZ95)-$HD95-SUM($FD95:FZ95)</f>
        <v>32017.772267351109</v>
      </c>
      <c r="IB95" s="37">
        <f ca="1">SUM($GD95:HA95)-$HD95-SUM($FD95:GA95)</f>
        <v>34785.603921992239</v>
      </c>
      <c r="IC95" s="37">
        <f ca="1">SUM($GD95:HB95)-$HD95-SUM($FD95:GB95)</f>
        <v>37598.579834823482</v>
      </c>
    </row>
    <row r="96" spans="2:237" x14ac:dyDescent="0.35">
      <c r="B96" s="37">
        <f t="shared" ca="1" si="26"/>
        <v>0.15112020829203188</v>
      </c>
      <c r="C96" s="37">
        <f t="shared" ca="1" si="25"/>
        <v>0.66434899867388753</v>
      </c>
      <c r="D96" s="37">
        <f t="shared" ca="1" si="25"/>
        <v>0.99618932087840362</v>
      </c>
      <c r="E96" s="37">
        <f t="shared" ca="1" si="25"/>
        <v>0.81697278778599014</v>
      </c>
      <c r="F96" s="37">
        <f t="shared" ca="1" si="25"/>
        <v>0.11009033312230954</v>
      </c>
      <c r="G96" s="37">
        <f t="shared" ca="1" si="25"/>
        <v>0.46176992562612706</v>
      </c>
      <c r="H96" s="37">
        <f t="shared" ca="1" si="25"/>
        <v>0.22700331256575146</v>
      </c>
      <c r="I96" s="37">
        <f t="shared" ca="1" si="25"/>
        <v>0.24126159572155736</v>
      </c>
      <c r="J96" s="37">
        <f t="shared" ca="1" si="25"/>
        <v>0.98490993684664951</v>
      </c>
      <c r="K96" s="37">
        <f t="shared" ca="1" si="25"/>
        <v>0.44428400018103387</v>
      </c>
      <c r="L96" s="37">
        <f t="shared" ca="1" si="25"/>
        <v>0.45576698426290574</v>
      </c>
      <c r="M96" s="37">
        <f t="shared" ca="1" si="25"/>
        <v>0.90967890507634386</v>
      </c>
      <c r="N96" s="37">
        <f t="shared" ca="1" si="25"/>
        <v>0.63817413368407161</v>
      </c>
      <c r="O96" s="37">
        <f t="shared" ca="1" si="25"/>
        <v>0.28093839701418799</v>
      </c>
      <c r="P96" s="37">
        <f t="shared" ca="1" si="25"/>
        <v>0.86601812254732824</v>
      </c>
      <c r="Q96" s="37">
        <f t="shared" ca="1" si="25"/>
        <v>0.97840626166701161</v>
      </c>
      <c r="R96" s="37">
        <f t="shared" ca="1" si="25"/>
        <v>0.34582656323211214</v>
      </c>
      <c r="S96" s="37">
        <f t="shared" ca="1" si="25"/>
        <v>1.8854246714430367E-2</v>
      </c>
      <c r="T96" s="37">
        <f t="shared" ca="1" si="27"/>
        <v>0.36293456377410738</v>
      </c>
      <c r="U96" s="37">
        <f t="shared" ca="1" si="27"/>
        <v>0.73933206040821475</v>
      </c>
      <c r="V96" s="37">
        <f t="shared" ca="1" si="27"/>
        <v>0.96224825279163406</v>
      </c>
      <c r="W96" s="37">
        <f t="shared" ca="1" si="27"/>
        <v>0.97393337362726018</v>
      </c>
      <c r="X96" s="37">
        <f t="shared" ca="1" si="27"/>
        <v>0.3534573327932562</v>
      </c>
      <c r="Y96" s="37">
        <f t="shared" ca="1" si="27"/>
        <v>0.66358295542689083</v>
      </c>
      <c r="Z96" s="37">
        <f t="shared" ca="1" si="27"/>
        <v>0.73160832318353475</v>
      </c>
      <c r="AC96" s="35">
        <f ca="1">IF(H$11="x",0,_xlfn.NORM.INV(B96,Satokasvi!$H$8,Satokasvi!$I$8)*IF(H$8="x",1+Toimenpiteet!$C$7,1)*IF(H$9="x",1+Toimenpiteet!$C$34,1)*(1+H$30)*_xlfn.BINOM.INV(1,(1-(Satokasvi!$H$15*(1+H$43))),B96))</f>
        <v>0</v>
      </c>
      <c r="AD96" s="35">
        <f ca="1">IF(I$11="x",0,_xlfn.NORM.INV(C96,Satokasvi!$H$8,Satokasvi!$I$8)*IF(I$8="x",1+Toimenpiteet!$C$7,1)*IF(I$9="x",1+Toimenpiteet!$C$34,1)*(1+I$30)*_xlfn.BINOM.INV(1,(1-(Satokasvi!$H$15*(1+I$43))),C96))</f>
        <v>2606.0904405987098</v>
      </c>
      <c r="AE96" s="35">
        <f ca="1">IF(J$11="x",0,_xlfn.NORM.INV(D96,Satokasvi!$H$8,Satokasvi!$I$8)*IF(J$8="x",1+Toimenpiteet!$C$7,1)*IF(J$9="x",1+Toimenpiteet!$C$34,1)*(1+J$30)*_xlfn.BINOM.INV(1,(1-(Satokasvi!$H$15*(1+J$43))),D96))</f>
        <v>3167.0998676464192</v>
      </c>
      <c r="AF96" s="35">
        <f ca="1">IF(K$11="x",0,_xlfn.NORM.INV(E96,Satokasvi!$H$8,Satokasvi!$I$8)*IF(K$8="x",1+Toimenpiteet!$C$7,1)*IF(K$9="x",1+Toimenpiteet!$C$34,1)*(1+K$30)*_xlfn.BINOM.INV(1,(1-(Satokasvi!$H$15*(1+K$43))),E96))</f>
        <v>2725.9721736743613</v>
      </c>
      <c r="AG96" s="35">
        <f ca="1">IF(L$11="x",0,_xlfn.NORM.INV(F96,Satokasvi!$H$8,Satokasvi!$I$8)*IF(L$8="x",1+Toimenpiteet!$C$7,1)*IF(L$9="x",1+Toimenpiteet!$C$34,1)*(1+L$30)*_xlfn.BINOM.INV(1,(1-(Satokasvi!$H$15*(1+L$43))),F96))</f>
        <v>0</v>
      </c>
      <c r="AH96" s="35">
        <f ca="1">IF(M$11="x",0,_xlfn.NORM.INV(G96,Satokasvi!$H$8,Satokasvi!$I$8)*IF(M$8="x",1+Toimenpiteet!$C$7,1)*IF(M$9="x",1+Toimenpiteet!$C$34,1)*(1+M$30)*_xlfn.BINOM.INV(1,(1-(Satokasvi!$H$15*(1+M$43))),G96))</f>
        <v>2476.0060684553091</v>
      </c>
      <c r="AI96" s="35">
        <f ca="1">IF(N$11="x",0,_xlfn.NORM.INV(H96,Satokasvi!$H$8,Satokasvi!$I$8)*IF(N$8="x",1+Toimenpiteet!$C$7,1)*IF(N$9="x",1+Toimenpiteet!$C$34,1)*(1+N$30)*_xlfn.BINOM.INV(1,(1-(Satokasvi!$H$15*(1+N$43))),H96))</f>
        <v>0</v>
      </c>
      <c r="AJ96" s="35">
        <f ca="1">IF(O$11="x",0,_xlfn.NORM.INV(I96,Satokasvi!$H$8,Satokasvi!$I$8)*IF(O$8="x",1+Toimenpiteet!$C$7,1)*IF(O$9="x",1+Toimenpiteet!$C$34,1)*(1+O$30)*_xlfn.BINOM.INV(1,(1-(Satokasvi!$H$15*(1+O$43))),I96))</f>
        <v>0</v>
      </c>
      <c r="AK96" s="35">
        <f ca="1">IF(P$11="x",0,_xlfn.NORM.INV(J96,Satokasvi!$H$8,Satokasvi!$I$8)*IF(P$8="x",1+Toimenpiteet!$C$7,1)*IF(P$9="x",1+Toimenpiteet!$C$34,1)*(1+P$30)*_xlfn.BINOM.INV(1,(1-(Satokasvi!$H$15*(1+P$43))),J96))</f>
        <v>3041.9295747987403</v>
      </c>
      <c r="AL96" s="35">
        <f ca="1">IF(Q$11="x",0,_xlfn.NORM.INV(K96,Satokasvi!$H$8,Satokasvi!$I$8)*IF(Q$8="x",1+Toimenpiteet!$C$7,1)*IF(Q$9="x",1+Toimenpiteet!$C$34,1)*(1+Q$30)*_xlfn.BINOM.INV(1,(1-(Satokasvi!$H$15*(1+Q$43))),K96))</f>
        <v>2464.9708928076566</v>
      </c>
      <c r="AM96" s="35">
        <f ca="1">IF(R$11="x",0,_xlfn.NORM.INV(L96,Satokasvi!$H$8,Satokasvi!$I$8)*IF(R$8="x",1+Toimenpiteet!$C$7,1)*IF(R$9="x",1+Toimenpiteet!$C$34,1)*(1+R$30)*_xlfn.BINOM.INV(1,(1-(Satokasvi!$H$15*(1+R$43))),L96))</f>
        <v>2472.2240289051633</v>
      </c>
      <c r="AN96" s="35">
        <f ca="1">IF(S$11="x",0,_xlfn.NORM.INV(M96,Satokasvi!$H$8,Satokasvi!$I$8)*IF(S$8="x",1+Toimenpiteet!$C$7,1)*IF(S$9="x",1+Toimenpiteet!$C$34,1)*(1+S$30)*_xlfn.BINOM.INV(1,(1-(Satokasvi!$H$15*(1+S$43))),M96))</f>
        <v>2834.6950872918565</v>
      </c>
      <c r="AO96" s="35">
        <f ca="1">IF(T$11="x",0,_xlfn.NORM.INV(N96,Satokasvi!$H$8,Satokasvi!$I$8)*IF(T$8="x",1+Toimenpiteet!$C$7,1)*IF(T$9="x",1+Toimenpiteet!$C$34,1)*(1+T$30)*_xlfn.BINOM.INV(1,(1-(Satokasvi!$H$15*(1+T$43))),N96))</f>
        <v>2588.3956445304066</v>
      </c>
      <c r="AP96" s="35">
        <f ca="1">IF(U$11="x",0,_xlfn.NORM.INV(O96,Satokasvi!$H$8,Satokasvi!$I$8)*IF(U$8="x",1+Toimenpiteet!$C$7,1)*IF(U$9="x",1+Toimenpiteet!$C$34,1)*(1+U$30)*_xlfn.BINOM.INV(1,(1-(Satokasvi!$H$15*(1+U$43))),O96))</f>
        <v>2354.9859776713047</v>
      </c>
      <c r="AQ96" s="35">
        <f ca="1">IF(V$11="x",0,_xlfn.NORM.INV(P96,Satokasvi!$H$8,Satokasvi!$I$8)*IF(V$8="x",1+Toimenpiteet!$C$7,1)*IF(V$9="x",1+Toimenpiteet!$C$34,1)*(1+V$30)*_xlfn.BINOM.INV(1,(1-(Satokasvi!$H$15*(1+V$43))),P96))</f>
        <v>2776.940997908006</v>
      </c>
      <c r="AR96" s="35">
        <f ca="1">IF(W$11="x",0,_xlfn.NORM.INV(Q96,Satokasvi!$H$8,Satokasvi!$I$8)*IF(W$8="x",1+Toimenpiteet!$C$7,1)*IF(W$9="x",1+Toimenpiteet!$C$34,1)*(1+W$30)*_xlfn.BINOM.INV(1,(1-(Satokasvi!$H$15*(1+W$43))),Q96))</f>
        <v>3005.4730816694728</v>
      </c>
      <c r="AS96" s="35">
        <f ca="1">IF(X$11="x",0,_xlfn.NORM.INV(R96,Satokasvi!$H$8,Satokasvi!$I$8)*IF(X$8="x",1+Toimenpiteet!$C$7,1)*IF(X$9="x",1+Toimenpiteet!$C$34,1)*(1+X$30)*_xlfn.BINOM.INV(1,(1-(Satokasvi!$H$15*(1+X$43))),R96))</f>
        <v>2400.8468387692519</v>
      </c>
      <c r="AT96" s="35">
        <f ca="1">IF(Y$11="x",0,_xlfn.NORM.INV(S96,Satokasvi!$H$8,Satokasvi!$I$8)*IF(Y$8="x",1+Toimenpiteet!$C$7,1)*IF(Y$9="x",1+Toimenpiteet!$C$34,1)*(1+Y$30)*_xlfn.BINOM.INV(1,(1-(Satokasvi!$H$15*(1+Y$43))),S96))</f>
        <v>0</v>
      </c>
      <c r="AU96" s="35">
        <f ca="1">IF(Z$11="x",0,_xlfn.NORM.INV(T96,Satokasvi!$H$8,Satokasvi!$I$8)*IF(Z$8="x",1+Toimenpiteet!$C$7,1)*IF(Z$9="x",1+Toimenpiteet!$C$34,1)*(1+Z$30)*_xlfn.BINOM.INV(1,(1-(Satokasvi!$H$15*(1+Z$43))),T96))</f>
        <v>2412.3435597482071</v>
      </c>
      <c r="AV96" s="35">
        <f ca="1">IF(AA$11="x",0,_xlfn.NORM.INV(U96,Satokasvi!$H$8,Satokasvi!$I$8)*IF(AA$8="x",1+Toimenpiteet!$C$7,1)*IF(AA$9="x",1+Toimenpiteet!$C$34,1)*(1+AA$30)*_xlfn.BINOM.INV(1,(1-(Satokasvi!$H$15*(1+AA$43))),U96))</f>
        <v>2660.3218864946234</v>
      </c>
      <c r="AW96" s="35">
        <f ca="1">IF(AB$11="x",0,_xlfn.NORM.INV(V96,Satokasvi!$H$8,Satokasvi!$I$8)*IF(AB$8="x",1+Toimenpiteet!$C$7,1)*IF(AB$9="x",1+Toimenpiteet!$C$34,1)*(1+AB$30)*_xlfn.BINOM.INV(1,(1-(Satokasvi!$H$15*(1+AB$43))),V96))</f>
        <v>2944.3484131205169</v>
      </c>
      <c r="AX96" s="35">
        <f ca="1">IF(AC$11="x",0,_xlfn.NORM.INV(W96,Satokasvi!$H$8,Satokasvi!$I$8)*IF(AC$8="x",1+Toimenpiteet!$C$7,1)*IF(AC$9="x",1+Toimenpiteet!$C$34,1)*(1+AC$30)*_xlfn.BINOM.INV(1,(1-(Satokasvi!$H$15*(1+AC$43))),W96))</f>
        <v>2985.5079458226473</v>
      </c>
      <c r="AY96" s="35">
        <f ca="1">IF(AD$11="x",0,_xlfn.NORM.INV(X96,Satokasvi!$H$8,Satokasvi!$I$8)*IF(AD$8="x",1+Toimenpiteet!$C$7,1)*IF(AD$9="x",1+Toimenpiteet!$C$34,1)*(1+AD$30)*_xlfn.BINOM.INV(1,(1-(Satokasvi!$H$15*(1+AD$43))),X96))</f>
        <v>2405.9992499526602</v>
      </c>
      <c r="AZ96" s="35">
        <f ca="1">IF(AE$11="x",0,_xlfn.NORM.INV(Y96,Satokasvi!$H$8,Satokasvi!$I$8)*IF(AE$8="x",1+Toimenpiteet!$C$7,1)*IF(AE$9="x",1+Toimenpiteet!$C$34,1)*(1+AE$30)*_xlfn.BINOM.INV(1,(1-(Satokasvi!$H$15*(1+AE$43))),Y96))</f>
        <v>2605.5653980327347</v>
      </c>
      <c r="BA96" s="35">
        <f ca="1">IF(AF$11="x",0,_xlfn.NORM.INV(Z96,Satokasvi!$H$8,Satokasvi!$I$8)*IF(AF$8="x",1+Toimenpiteet!$C$7,1)*IF(AF$9="x",1+Toimenpiteet!$C$34,1)*(1+AF$30)*_xlfn.BINOM.INV(1,(1-(Satokasvi!$H$15*(1+AF$43))),Z96))</f>
        <v>2654.4211165237357</v>
      </c>
      <c r="BD96" s="35">
        <f ca="1">IF(H$11="x",0,_xlfn.NORM.INV(B96,Satokasvi!$H$8,Satokasvi!$I$8)*IF(COUNTIF($H$12:H$12,"x")&gt;0,(1+$C$6),1)*IF(COUNTIF($H$13:H$13,"x")&gt;0,(1+$C$30),1)*IF(H$8="x",(1+Toimenpiteet!$C$7),1)*IF(H$9="x",(1+Toimenpiteet!$C$34),1)*(1+H$30)*_xlfn.BINOM.INV(1,(1-(Satokasvi!$H$15*(1+H$44))),B96))</f>
        <v>2690.5077579880262</v>
      </c>
      <c r="BE96" s="35">
        <f ca="1">IF(I$11="x",0,_xlfn.NORM.INV(C96,Satokasvi!$H$8,Satokasvi!$I$8)*IF(COUNTIF($H$12:I$12,"x")&gt;0,(1+$C$6),1)*IF(COUNTIF($H$13:I$13,"x")&gt;0,(1+$C$30),1)*IF(I$8="x",(1+Toimenpiteet!$C$7),1)*IF(I$9="x",(1+Toimenpiteet!$C$34),1)*(1+I$30)*_xlfn.BINOM.INV(1,(1-(Satokasvi!$H$15*(1+I$44))),C96))</f>
        <v>3127.3085287184517</v>
      </c>
      <c r="BF96" s="35">
        <f ca="1">IF(J$11="x",0,_xlfn.NORM.INV(D96,Satokasvi!$H$8,Satokasvi!$I$8)*IF(COUNTIF($H$12:J$12,"x")&gt;0,(1+$C$6),1)*IF(COUNTIF($H$13:J$13,"x")&gt;0,(1+$C$30),1)*IF(J$8="x",(1+Toimenpiteet!$C$7),1)*IF(J$9="x",(1+Toimenpiteet!$C$34),1)*(1+J$30)*_xlfn.BINOM.INV(1,(1-(Satokasvi!$H$15*(1+J$44))),D96))</f>
        <v>3800.5198411757028</v>
      </c>
      <c r="BG96" s="35">
        <f ca="1">IF(K$11="x",0,_xlfn.NORM.INV(E96,Satokasvi!$H$8,Satokasvi!$I$8)*IF(COUNTIF($H$12:K$12,"x")&gt;0,(1+$C$6),1)*IF(COUNTIF($H$13:K$13,"x")&gt;0,(1+$C$30),1)*IF(K$8="x",(1+Toimenpiteet!$C$7),1)*IF(K$9="x",(1+Toimenpiteet!$C$34),1)*(1+K$30)*_xlfn.BINOM.INV(1,(1-(Satokasvi!$H$15*(1+K$44))),E96))</f>
        <v>3271.1666084092335</v>
      </c>
      <c r="BH96" s="35">
        <f ca="1">IF(L$11="x",0,_xlfn.NORM.INV(F96,Satokasvi!$H$8,Satokasvi!$I$8)*IF(COUNTIF($H$12:L$12,"x")&gt;0,(1+$C$6),1)*IF(COUNTIF($H$13:L$13,"x")&gt;0,(1+$C$30),1)*IF(L$8="x",(1+Toimenpiteet!$C$7),1)*IF(L$9="x",(1+Toimenpiteet!$C$34),1)*(1+L$30)*_xlfn.BINOM.INV(1,(1-(Satokasvi!$H$15*(1+L$44))),F96))</f>
        <v>2632.1856428846108</v>
      </c>
      <c r="BI96" s="35">
        <f ca="1">IF(M$11="x",0,_xlfn.NORM.INV(G96,Satokasvi!$H$8,Satokasvi!$I$8)*IF(COUNTIF($H$12:M$12,"x")&gt;0,(1+$C$6),1)*IF(COUNTIF($H$13:M$13,"x")&gt;0,(1+$C$30),1)*IF(M$8="x",(1+Toimenpiteet!$C$7),1)*IF(M$9="x",(1+Toimenpiteet!$C$34),1)*(1+M$30)*_xlfn.BINOM.INV(1,(1-(Satokasvi!$H$15*(1+M$44))),G96))</f>
        <v>2971.2072821463707</v>
      </c>
      <c r="BJ96" s="35">
        <f ca="1">IF(N$11="x",0,_xlfn.NORM.INV(H96,Satokasvi!$H$8,Satokasvi!$I$8)*IF(COUNTIF($H$12:N$12,"x")&gt;0,(1+$C$6),1)*IF(COUNTIF($H$13:N$13,"x")&gt;0,(1+$C$30),1)*IF(N$8="x",(1+Toimenpiteet!$C$7),1)*IF(N$9="x",(1+Toimenpiteet!$C$34),1)*(1+N$30)*_xlfn.BINOM.INV(1,(1-(Satokasvi!$H$15*(1+N$44))),H96))</f>
        <v>2775.3743649983367</v>
      </c>
      <c r="BK96" s="35">
        <f ca="1">IF(O$11="x",0,_xlfn.NORM.INV(I96,Satokasvi!$H$8,Satokasvi!$I$8)*IF(COUNTIF($H$12:O$12,"x")&gt;0,(1+$C$6),1)*IF(COUNTIF($H$13:O$13,"x")&gt;0,(1+$C$30),1)*IF(O$8="x",(1+Toimenpiteet!$C$7),1)*IF(O$9="x",(1+Toimenpiteet!$C$34),1)*(1+O$30)*_xlfn.BINOM.INV(1,(1-(Satokasvi!$H$15*(1+O$44))),I96))</f>
        <v>2789.3249627329633</v>
      </c>
      <c r="BL96" s="35">
        <f ca="1">IF(P$11="x",0,_xlfn.NORM.INV(J96,Satokasvi!$H$8,Satokasvi!$I$8)*IF(COUNTIF($H$12:P$12,"x")&gt;0,(1+$C$6),1)*IF(COUNTIF($H$13:P$13,"x")&gt;0,(1+$C$30),1)*IF(P$8="x",(1+Toimenpiteet!$C$7),1)*IF(P$9="x",(1+Toimenpiteet!$C$34),1)*(1+P$30)*_xlfn.BINOM.INV(1,(1-(Satokasvi!$H$15*(1+P$44))),J96))</f>
        <v>3650.3154897584882</v>
      </c>
      <c r="BM96" s="35">
        <f ca="1">IF(Q$11="x",0,_xlfn.NORM.INV(K96,Satokasvi!$H$8,Satokasvi!$I$8)*IF(COUNTIF($H$12:Q$12,"x")&gt;0,(1+$C$6),1)*IF(COUNTIF($H$13:Q$13,"x")&gt;0,(1+$C$30),1)*IF(Q$8="x",(1+Toimenpiteet!$C$7),1)*IF(Q$9="x",(1+Toimenpiteet!$C$34),1)*(1+Q$30)*_xlfn.BINOM.INV(1,(1-(Satokasvi!$H$15*(1+Q$44))),K96))</f>
        <v>2957.9650713691876</v>
      </c>
      <c r="BN96" s="35">
        <f ca="1">IF(R$11="x",0,_xlfn.NORM.INV(L96,Satokasvi!$H$8,Satokasvi!$I$8)*IF(COUNTIF($H$12:R$12,"x")&gt;0,(1+$C$6),1)*IF(COUNTIF($H$13:R$13,"x")&gt;0,(1+$C$30),1)*IF(R$8="x",(1+Toimenpiteet!$C$7),1)*IF(R$9="x",(1+Toimenpiteet!$C$34),1)*(1+R$30)*_xlfn.BINOM.INV(1,(1-(Satokasvi!$H$15*(1+R$44))),L96))</f>
        <v>2966.6688346861961</v>
      </c>
      <c r="BO96" s="35">
        <f ca="1">IF(S$11="x",0,_xlfn.NORM.INV(M96,Satokasvi!$H$8,Satokasvi!$I$8)*IF(COUNTIF($H$12:S$12,"x")&gt;0,(1+$C$6),1)*IF(COUNTIF($H$13:S$13,"x")&gt;0,(1+$C$30),1)*IF(S$8="x",(1+Toimenpiteet!$C$7),1)*IF(S$9="x",(1+Toimenpiteet!$C$34),1)*(1+S$30)*_xlfn.BINOM.INV(1,(1-(Satokasvi!$H$15*(1+S$44))),M96))</f>
        <v>3401.6341047502278</v>
      </c>
      <c r="BP96" s="35">
        <f ca="1">IF(T$11="x",0,_xlfn.NORM.INV(N96,Satokasvi!$H$8,Satokasvi!$I$8)*IF(COUNTIF($H$12:T$12,"x")&gt;0,(1+$C$6),1)*IF(COUNTIF($H$13:T$13,"x")&gt;0,(1+$C$30),1)*IF(T$8="x",(1+Toimenpiteet!$C$7),1)*IF(T$9="x",(1+Toimenpiteet!$C$34),1)*(1+T$30)*_xlfn.BINOM.INV(1,(1-(Satokasvi!$H$15*(1+T$44))),N96))</f>
        <v>3106.0747734364877</v>
      </c>
      <c r="BQ96" s="35">
        <f ca="1">IF(U$11="x",0,_xlfn.NORM.INV(O96,Satokasvi!$H$8,Satokasvi!$I$8)*IF(COUNTIF($H$12:U$12,"x")&gt;0,(1+$C$6),1)*IF(COUNTIF($H$13:U$13,"x")&gt;0,(1+$C$30),1)*IF(U$8="x",(1+Toimenpiteet!$C$7),1)*IF(U$9="x",(1+Toimenpiteet!$C$34),1)*(1+U$30)*_xlfn.BINOM.INV(1,(1-(Satokasvi!$H$15*(1+U$44))),O96))</f>
        <v>2825.9831732055654</v>
      </c>
      <c r="BR96" s="35">
        <f ca="1">IF(V$11="x",0,_xlfn.NORM.INV(P96,Satokasvi!$H$8,Satokasvi!$I$8)*IF(COUNTIF($H$12:V$12,"x")&gt;0,(1+$C$6),1)*IF(COUNTIF($H$13:V$13,"x")&gt;0,(1+$C$30),1)*IF(V$8="x",(1+Toimenpiteet!$C$7),1)*IF(V$9="x",(1+Toimenpiteet!$C$34),1)*(1+V$30)*_xlfn.BINOM.INV(1,(1-(Satokasvi!$H$15*(1+V$44))),P96))</f>
        <v>3332.3291974896069</v>
      </c>
      <c r="BS96" s="35">
        <f ca="1">IF(W$11="x",0,_xlfn.NORM.INV(Q96,Satokasvi!$H$8,Satokasvi!$I$8)*IF(COUNTIF($H$12:W$12,"x")&gt;0,(1+$C$6),1)*IF(COUNTIF($H$13:W$13,"x")&gt;0,(1+$C$30),1)*IF(W$8="x",(1+Toimenpiteet!$C$7),1)*IF(W$9="x",(1+Toimenpiteet!$C$34),1)*(1+W$30)*_xlfn.BINOM.INV(1,(1-(Satokasvi!$H$15*(1+W$44))),Q96))</f>
        <v>3606.5676980033672</v>
      </c>
      <c r="BT96" s="35">
        <f ca="1">IF(X$11="x",0,_xlfn.NORM.INV(R96,Satokasvi!$H$8,Satokasvi!$I$8)*IF(COUNTIF($H$12:X$12,"x")&gt;0,(1+$C$6),1)*IF(COUNTIF($H$13:X$13,"x")&gt;0,(1+$C$30),1)*IF(X$8="x",(1+Toimenpiteet!$C$7),1)*IF(X$9="x",(1+Toimenpiteet!$C$34),1)*(1+X$30)*_xlfn.BINOM.INV(1,(1-(Satokasvi!$H$15*(1+X$44))),R96))</f>
        <v>2881.016206523102</v>
      </c>
      <c r="BU96" s="35">
        <f ca="1">IF(Y$11="x",0,_xlfn.NORM.INV(S96,Satokasvi!$H$8,Satokasvi!$I$8)*IF(COUNTIF($H$12:Y$12,"x")&gt;0,(1+$C$6),1)*IF(COUNTIF($H$13:Y$13,"x")&gt;0,(1+$C$30),1)*IF(Y$8="x",(1+Toimenpiteet!$C$7),1)*IF(Y$9="x",(1+Toimenpiteet!$C$34),1)*(1+Y$30)*_xlfn.BINOM.INV(1,(1-(Satokasvi!$H$15*(1+Y$44))),S96))</f>
        <v>0</v>
      </c>
      <c r="BV96" s="35">
        <f ca="1">IF(Z$11="x",0,_xlfn.NORM.INV(T96,Satokasvi!$H$8,Satokasvi!$I$8)*IF(COUNTIF($H$12:Z$12,"x")&gt;0,(1+$C$6),1)*IF(COUNTIF($H$13:Z$13,"x")&gt;0,(1+$C$30),1)*IF(Z$8="x",(1+Toimenpiteet!$C$7),1)*IF(Z$9="x",(1+Toimenpiteet!$C$34),1)*(1+Z$30)*_xlfn.BINOM.INV(1,(1-(Satokasvi!$H$15*(1+Z$44))),T96))</f>
        <v>2894.8122716978482</v>
      </c>
      <c r="BW96" s="35">
        <f ca="1">IF(AA$11="x",0,_xlfn.NORM.INV(U96,Satokasvi!$H$8,Satokasvi!$I$8)*IF(COUNTIF($H$12:AA$12,"x")&gt;0,(1+$C$6),1)*IF(COUNTIF($H$13:AA$13,"x")&gt;0,(1+$C$30),1)*IF(AA$8="x",(1+Toimenpiteet!$C$7),1)*IF(AA$9="x",(1+Toimenpiteet!$C$34),1)*(1+AA$30)*_xlfn.BINOM.INV(1,(1-(Satokasvi!$H$15*(1+AA$44))),U96))</f>
        <v>3192.3862637935481</v>
      </c>
      <c r="BX96" s="35">
        <f ca="1">IF(AB$11="x",0,_xlfn.NORM.INV(V96,Satokasvi!$H$8,Satokasvi!$I$8)*IF(COUNTIF($H$12:AB$12,"x")&gt;0,(1+$C$6),1)*IF(COUNTIF($H$13:AB$13,"x")&gt;0,(1+$C$30),1)*IF(AB$8="x",(1+Toimenpiteet!$C$7),1)*IF(AB$9="x",(1+Toimenpiteet!$C$34),1)*(1+AB$30)*_xlfn.BINOM.INV(1,(1-(Satokasvi!$H$15*(1+AB$44))),V96))</f>
        <v>3533.2180957446203</v>
      </c>
      <c r="BY96" s="35">
        <f ca="1">IF(AC$11="x",0,_xlfn.NORM.INV(W96,Satokasvi!$H$8,Satokasvi!$I$8)*IF(COUNTIF($H$12:AC$12,"x")&gt;0,(1+$C$6),1)*IF(COUNTIF($H$13:AC$13,"x")&gt;0,(1+$C$30),1)*IF(AC$8="x",(1+Toimenpiteet!$C$7),1)*IF(AC$9="x",(1+Toimenpiteet!$C$34),1)*(1+AC$30)*_xlfn.BINOM.INV(1,(1-(Satokasvi!$H$15*(1+AC$44))),W96))</f>
        <v>3582.6095349871766</v>
      </c>
      <c r="BZ96" s="35">
        <f ca="1">IF(AD$11="x",0,_xlfn.NORM.INV(X96,Satokasvi!$H$8,Satokasvi!$I$8)*IF(COUNTIF($H$12:AD$12,"x")&gt;0,(1+$C$6),1)*IF(COUNTIF($H$13:AD$13,"x")&gt;0,(1+$C$30),1)*IF(AD$8="x",(1+Toimenpiteet!$C$7),1)*IF(AD$9="x",(1+Toimenpiteet!$C$34),1)*(1+AD$30)*_xlfn.BINOM.INV(1,(1-(Satokasvi!$H$15*(1+AD$44))),X96))</f>
        <v>2887.1990999431923</v>
      </c>
      <c r="CA96" s="35">
        <f ca="1">IF(AE$11="x",0,_xlfn.NORM.INV(Y96,Satokasvi!$H$8,Satokasvi!$I$8)*IF(COUNTIF($H$12:AE$12,"x")&gt;0,(1+$C$6),1)*IF(COUNTIF($H$13:AE$13,"x")&gt;0,(1+$C$30),1)*IF(AE$8="x",(1+Toimenpiteet!$C$7),1)*IF(AE$9="x",(1+Toimenpiteet!$C$34),1)*(1+AE$30)*_xlfn.BINOM.INV(1,(1-(Satokasvi!$H$15*(1+AE$44))),Y96))</f>
        <v>3126.6784776392815</v>
      </c>
      <c r="CB96" s="35">
        <f ca="1">IF(AF$11="x",0,_xlfn.NORM.INV(Z96,Satokasvi!$H$8,Satokasvi!$I$8)*IF(COUNTIF($H$12:AF$12,"x")&gt;0,(1+$C$6),1)*IF(COUNTIF($H$13:AF$13,"x")&gt;0,(1+$C$30),1)*IF(AF$8="x",(1+Toimenpiteet!$C$7),1)*IF(AF$9="x",(1+Toimenpiteet!$C$34),1)*(1+AF$30)*_xlfn.BINOM.INV(1,(1-(Satokasvi!$H$15*(1+AF$44))),Z96))</f>
        <v>3185.3053398284828</v>
      </c>
      <c r="CD96" s="37">
        <f ca="1">_xlfn.NORM.INV(RAND(),Satokasvi!$H$13,Satokasvi!$I$13)</f>
        <v>106.79045013171655</v>
      </c>
      <c r="CE96" s="37">
        <f ca="1">_xlfn.NORM.INV(RAND(),Satokasvi!$H$13,Satokasvi!$I$13)</f>
        <v>235.33860603353793</v>
      </c>
      <c r="CF96" s="37">
        <f ca="1">_xlfn.NORM.INV(RAND(),Satokasvi!$H$13,Satokasvi!$I$13)</f>
        <v>204.40034401089557</v>
      </c>
      <c r="CG96" s="37">
        <f ca="1">_xlfn.NORM.INV(RAND(),Satokasvi!$H$13,Satokasvi!$I$13)</f>
        <v>214.02197900980244</v>
      </c>
      <c r="CH96" s="37">
        <f ca="1">_xlfn.NORM.INV(RAND(),Satokasvi!$H$13,Satokasvi!$I$13)</f>
        <v>162.15420389235351</v>
      </c>
      <c r="CI96" s="37">
        <f ca="1">_xlfn.NORM.INV(RAND(),Satokasvi!$H$13,Satokasvi!$I$13)</f>
        <v>83.391667734980771</v>
      </c>
      <c r="CJ96" s="37">
        <f ca="1">_xlfn.NORM.INV(RAND(),Satokasvi!$H$13,Satokasvi!$I$13)</f>
        <v>266.06947923272867</v>
      </c>
      <c r="CK96" s="37">
        <f ca="1">_xlfn.NORM.INV(RAND(),Satokasvi!$H$13,Satokasvi!$I$13)</f>
        <v>196.00003474150938</v>
      </c>
      <c r="CL96" s="37">
        <f ca="1">_xlfn.NORM.INV(RAND(),Satokasvi!$H$13,Satokasvi!$I$13)</f>
        <v>112.79540553759954</v>
      </c>
      <c r="CM96" s="37">
        <f ca="1">_xlfn.NORM.INV(RAND(),Satokasvi!$H$13,Satokasvi!$I$13)</f>
        <v>322.84623622826058</v>
      </c>
      <c r="CN96" s="37">
        <f ca="1">_xlfn.NORM.INV(RAND(),Satokasvi!$H$13,Satokasvi!$I$13)</f>
        <v>161.26228225062445</v>
      </c>
      <c r="CO96" s="37">
        <f ca="1">_xlfn.NORM.INV(RAND(),Satokasvi!$H$13,Satokasvi!$I$13)</f>
        <v>132.17068937087197</v>
      </c>
      <c r="CP96" s="37">
        <f ca="1">_xlfn.NORM.INV(RAND(),Satokasvi!$H$13,Satokasvi!$I$13)</f>
        <v>175.19496156411219</v>
      </c>
      <c r="CQ96" s="37">
        <f ca="1">_xlfn.NORM.INV(RAND(),Satokasvi!$H$13,Satokasvi!$I$13)</f>
        <v>249.59881810235481</v>
      </c>
      <c r="CR96" s="37">
        <f ca="1">_xlfn.NORM.INV(RAND(),Satokasvi!$H$13,Satokasvi!$I$13)</f>
        <v>153.4842364652051</v>
      </c>
      <c r="CS96" s="37">
        <f ca="1">_xlfn.NORM.INV(RAND(),Satokasvi!$H$13,Satokasvi!$I$13)</f>
        <v>229.71610007241014</v>
      </c>
      <c r="CT96" s="37">
        <f ca="1">_xlfn.NORM.INV(RAND(),Satokasvi!$H$13,Satokasvi!$I$13)</f>
        <v>148.71430632924771</v>
      </c>
      <c r="CU96" s="37">
        <f ca="1">_xlfn.NORM.INV(RAND(),Satokasvi!$H$13,Satokasvi!$I$13)</f>
        <v>132.26913421502326</v>
      </c>
      <c r="CV96" s="37">
        <f ca="1">_xlfn.NORM.INV(RAND(),Satokasvi!$H$13,Satokasvi!$I$13)</f>
        <v>154.00064451399004</v>
      </c>
      <c r="CW96" s="37">
        <f ca="1">_xlfn.NORM.INV(RAND(),Satokasvi!$H$13,Satokasvi!$I$13)</f>
        <v>141.18987684915288</v>
      </c>
      <c r="CX96" s="37">
        <f ca="1">_xlfn.NORM.INV(RAND(),Satokasvi!$H$13,Satokasvi!$I$13)</f>
        <v>218.64618622802138</v>
      </c>
      <c r="CY96" s="37">
        <f ca="1">_xlfn.NORM.INV(RAND(),Satokasvi!$H$13,Satokasvi!$I$13)</f>
        <v>277.84084333370504</v>
      </c>
      <c r="CZ96" s="37">
        <f ca="1">_xlfn.NORM.INV(RAND(),Satokasvi!$H$13,Satokasvi!$I$13)</f>
        <v>160.83553023657356</v>
      </c>
      <c r="DA96" s="37">
        <f ca="1">_xlfn.NORM.INV(RAND(),Satokasvi!$H$13,Satokasvi!$I$13)</f>
        <v>305.34228500782962</v>
      </c>
      <c r="DB96" s="37">
        <f ca="1">_xlfn.NORM.INV(RAND(),Satokasvi!$H$13,Satokasvi!$I$13)</f>
        <v>231.93988024597869</v>
      </c>
      <c r="DD96" s="37">
        <f ca="1">IF(H$11="x",Toimenpiteet!$E$115,AC96*CD96/1000+(Satokasvi!$E$28-Satokasvi!$E$7)+IF(H$8="x",Toimenpiteet!$E$29,0)+IF(H$9="x",Toimenpiteet!$E$60,0)+IF(H$10="x",Toimenpiteet!$E$88,0))/(1+$H$15)^DD$59</f>
        <v>-257.28155339805824</v>
      </c>
      <c r="DE96" s="37">
        <f ca="1">IF(I$11="x",Toimenpiteet!$E$115,AD96*CE96/1000+(Satokasvi!$E$28-Satokasvi!$E$7)+IF(I$8="x",Toimenpiteet!$E$29,0)+IF(I$9="x",Toimenpiteet!$E$60,0)+IF(I$10="x",Toimenpiteet!$E$88,0))/(1+$H$15)^DE$59</f>
        <v>328.31906069170424</v>
      </c>
      <c r="DF96" s="37">
        <f ca="1">IF(J$11="x",Toimenpiteet!$E$115,AE96*CF96/1000+(Satokasvi!$E$28-Satokasvi!$E$7)+IF(J$8="x",Toimenpiteet!$E$29,0)+IF(J$9="x",Toimenpiteet!$E$60,0)+IF(J$10="x",Toimenpiteet!$E$88,0))/(1+$H$15)^DF$59</f>
        <v>349.91018110085128</v>
      </c>
      <c r="DG96" s="37">
        <f ca="1">IF(K$11="x",Toimenpiteet!$E$115,AF96*CG96/1000+(Satokasvi!$E$28-Satokasvi!$E$7)+IF(K$8="x",Toimenpiteet!$E$29,0)+IF(K$9="x",Toimenpiteet!$E$60,0)+IF(K$10="x",Toimenpiteet!$E$88,0))/(1+$H$15)^DG$59</f>
        <v>282.91023269328275</v>
      </c>
      <c r="DH96" s="37">
        <f ca="1">IF(L$11="x",Toimenpiteet!$E$115,AG96*CH96/1000+(Satokasvi!$E$28-Satokasvi!$E$7)+IF(L$8="x",Toimenpiteet!$E$29,0)+IF(L$9="x",Toimenpiteet!$E$60,0)+IF(L$10="x",Toimenpiteet!$E$88,0))/(1+$H$15)^DH$59</f>
        <v>-228.59132786180348</v>
      </c>
      <c r="DI96" s="37">
        <f ca="1">IF(M$11="x",Toimenpiteet!$E$115,AH96*CI96/1000+(Satokasvi!$E$28-Satokasvi!$E$7)+IF(M$8="x",Toimenpiteet!$E$29,0)+IF(M$9="x",Toimenpiteet!$E$60,0)+IF(M$10="x",Toimenpiteet!$E$88,0))/(1+$H$15)^DI$59</f>
        <v>-49.011023051248323</v>
      </c>
      <c r="DJ96" s="37">
        <f ca="1">IF(N$11="x",Toimenpiteet!$E$115,AI96*CJ96/1000+(Satokasvi!$E$28-Satokasvi!$E$7)+IF(N$8="x",Toimenpiteet!$E$29,0)+IF(N$9="x",Toimenpiteet!$E$60,0)+IF(N$10="x",Toimenpiteet!$E$88,0))/(1+$H$15)^DJ$59</f>
        <v>-215.46925050598875</v>
      </c>
      <c r="DK96" s="37">
        <f ca="1">IF(O$11="x",Toimenpiteet!$E$115,AJ96*CK96/1000+(Satokasvi!$E$28-Satokasvi!$E$7)+IF(O$8="x",Toimenpiteet!$E$29,0)+IF(O$9="x",Toimenpiteet!$E$60,0)+IF(O$10="x",Toimenpiteet!$E$88,0))/(1+$H$15)^DK$59</f>
        <v>-209.19344709319299</v>
      </c>
      <c r="DL96" s="37">
        <f ca="1">IF(P$11="x",Toimenpiteet!$E$115,AK96*CL96/1000+(Satokasvi!$E$28-Satokasvi!$E$7)+IF(P$8="x",Toimenpiteet!$E$29,0)+IF(P$9="x",Toimenpiteet!$E$60,0)+IF(P$10="x",Toimenpiteet!$E$88,0))/(1+$H$15)^DL$59</f>
        <v>59.869164215184107</v>
      </c>
      <c r="DM96" s="37">
        <f ca="1">IF(Q$11="x",Toimenpiteet!$E$115,AL96*CM96/1000+(Satokasvi!$E$28-Satokasvi!$E$7)+IF(Q$8="x",Toimenpiteet!$E$29,0)+IF(Q$9="x",Toimenpiteet!$E$60,0)+IF(Q$10="x",Toimenpiteet!$E$88,0))/(1+$H$15)^DM$59</f>
        <v>394.96994256013107</v>
      </c>
      <c r="DN96" s="37">
        <f ca="1">IF(R$11="x",Toimenpiteet!$E$115,AM96*CN96/1000+(Satokasvi!$E$28-Satokasvi!$E$7)+IF(R$8="x",Toimenpiteet!$E$29,0)+IF(R$9="x",Toimenpiteet!$E$60,0)+IF(R$10="x",Toimenpiteet!$E$88,0))/(1+$H$15)^DN$59</f>
        <v>96.570739932927751</v>
      </c>
      <c r="DO96" s="37">
        <f ca="1">IF(S$11="x",Toimenpiteet!$E$115,AN96*CO96/1000+(Satokasvi!$E$28-Satokasvi!$E$7)+IF(S$8="x",Toimenpiteet!$E$29,0)+IF(S$9="x",Toimenpiteet!$E$60,0)+IF(S$10="x",Toimenpiteet!$E$88,0))/(1+$H$15)^DO$59</f>
        <v>76.915845325345927</v>
      </c>
      <c r="DP96" s="37">
        <f ca="1">IF(T$11="x",Toimenpiteet!$E$115,AO96*CP96/1000+(Satokasvi!$E$28-Satokasvi!$E$7)+IF(T$8="x",Toimenpiteet!$E$29,0)+IF(T$9="x",Toimenpiteet!$E$60,0)+IF(T$10="x",Toimenpiteet!$E$88,0))/(1+$H$15)^DP$59</f>
        <v>128.34153804562035</v>
      </c>
      <c r="DQ96" s="37">
        <f ca="1">IF(U$11="x",Toimenpiteet!$E$115,AP96*CQ96/1000+(Satokasvi!$E$28-Satokasvi!$E$7)+IF(U$8="x",Toimenpiteet!$E$29,0)+IF(U$9="x",Toimenpiteet!$E$60,0)+IF(U$10="x",Toimenpiteet!$E$88,0))/(1+$H$15)^DQ$59</f>
        <v>213.40996264224717</v>
      </c>
      <c r="DR96" s="37">
        <f ca="1">IF(V$11="x",Toimenpiteet!$E$115,AQ96*CR96/1000+(Satokasvi!$E$28-Satokasvi!$E$7)+IF(V$8="x",Toimenpiteet!$E$29,0)+IF(V$9="x",Toimenpiteet!$E$60,0)+IF(V$10="x",Toimenpiteet!$E$88,0))/(1+$H$15)^DR$59</f>
        <v>103.47884497134349</v>
      </c>
      <c r="DS96" s="37">
        <f ca="1">IF(W$11="x",Toimenpiteet!$E$115,AR96*CS96/1000+(Satokasvi!$E$28-Satokasvi!$E$7)+IF(W$8="x",Toimenpiteet!$E$29,0)+IF(W$9="x",Toimenpiteet!$E$60,0)+IF(W$10="x",Toimenpiteet!$E$88,0))/(1+$H$15)^DS$59</f>
        <v>265.09867775730356</v>
      </c>
      <c r="DT96" s="37">
        <f ca="1">IF(X$11="x",Toimenpiteet!$E$115,AS96*CT96/1000+(Satokasvi!$E$28-Satokasvi!$E$7)+IF(X$8="x",Toimenpiteet!$E$29,0)+IF(X$9="x",Toimenpiteet!$E$60,0)+IF(X$10="x",Toimenpiteet!$E$88,0))/(1+$H$15)^DT$59</f>
        <v>55.685878379383375</v>
      </c>
      <c r="DU96" s="37">
        <f ca="1">IF(Y$11="x",Toimenpiteet!$E$115,AT96*CU96/1000+(Satokasvi!$E$28-Satokasvi!$E$7)+IF(Y$8="x",Toimenpiteet!$E$29,0)+IF(Y$9="x",Toimenpiteet!$E$60,0)+IF(Y$10="x",Toimenpiteet!$E$88,0))/(1+$H$15)^DU$59</f>
        <v>-155.65957101831492</v>
      </c>
      <c r="DV96" s="37">
        <f ca="1">IF(Z$11="x",Toimenpiteet!$E$115,AU96*CV96/1000+(Satokasvi!$E$28-Satokasvi!$E$7)+IF(Z$8="x",Toimenpiteet!$E$29,0)+IF(Z$9="x",Toimenpiteet!$E$60,0)+IF(Z$10="x",Toimenpiteet!$E$88,0))/(1+$H$15)^DV$59</f>
        <v>60.736866464477572</v>
      </c>
      <c r="DW96" s="37">
        <f ca="1">IF(AA$11="x",Toimenpiteet!$E$115,AV96*CW96/1000+(Satokasvi!$E$28-Satokasvi!$E$7)+IF(AA$8="x",Toimenpiteet!$E$29,0)+IF(AA$9="x",Toimenpiteet!$E$60,0)+IF(AA$10="x",Toimenpiteet!$E$88,0))/(1+$H$15)^DW$59</f>
        <v>61.242362823532218</v>
      </c>
      <c r="DX96" s="37">
        <f ca="1">IF(AB$11="x",Toimenpiteet!$E$115,AW96*CX96/1000+(Satokasvi!$E$28-Satokasvi!$E$7)+IF(AB$8="x",Toimenpiteet!$E$29,0)+IF(AB$9="x",Toimenpiteet!$E$60,0)+IF(AB$10="x",Toimenpiteet!$E$88,0))/(1+$H$15)^DX$59</f>
        <v>203.60783567048799</v>
      </c>
      <c r="DY96" s="37">
        <f ca="1">IF(AC$11="x",Toimenpiteet!$E$115,AX96*CY96/1000+(Satokasvi!$E$28-Satokasvi!$E$7)+IF(AC$8="x",Toimenpiteet!$E$29,0)+IF(AC$9="x",Toimenpiteet!$E$60,0)+IF(AC$10="x",Toimenpiteet!$E$88,0))/(1+$H$15)^DY$59</f>
        <v>294.60625289658191</v>
      </c>
      <c r="DZ96" s="37">
        <f ca="1">IF(AD$11="x",Toimenpiteet!$E$115,AY96*CZ96/1000+(Satokasvi!$E$28-Satokasvi!$E$7)+IF(AD$8="x",Toimenpiteet!$E$29,0)+IF(AD$9="x",Toimenpiteet!$E$60,0)+IF(AD$10="x",Toimenpiteet!$E$88,0))/(1+$H$15)^DZ$59</f>
        <v>61.801276218344654</v>
      </c>
      <c r="EA96" s="37">
        <f ca="1">IF(AE$11="x",Toimenpiteet!$E$115,AZ96*DA96/1000+(Satokasvi!$E$28-Satokasvi!$E$7)+IF(AE$8="x",Toimenpiteet!$E$29,0)+IF(AE$9="x",Toimenpiteet!$E$60,0)+IF(AE$10="x",Toimenpiteet!$E$88,0))/(1+$H$15)^EA$59</f>
        <v>261.01477305861425</v>
      </c>
      <c r="EB96" s="37">
        <f ca="1">IF(AF$11="x",Toimenpiteet!$E$115,BA96*DB96/1000+(Satokasvi!$E$28-Satokasvi!$E$7)+IF(AF$8="x",Toimenpiteet!$E$29,0)+IF(AF$9="x",Toimenpiteet!$E$60,0)+IF(AF$10="x",Toimenpiteet!$E$88,0))/(1+$H$15)^EB$59</f>
        <v>167.4800898998991</v>
      </c>
      <c r="ED96" s="37">
        <f ca="1">IF(H$11="x",Toimenpiteet!$E$115,BD96*CD96/1000+(Satokasvi!$E$28-Satokasvi!$E$7)+IF(H$8="x",Toimenpiteet!$E$29,0)+IF(H$9="x",Toimenpiteet!$E$60,0)+IF(H$10="x",Toimenpiteet!$E$88,0))/(1+$H$15)^ED$59</f>
        <v>21.67042190137553</v>
      </c>
      <c r="EE96" s="37">
        <f ca="1">IF(I$11="x",Toimenpiteet!$E$115,BE96*CE96/1000+(Satokasvi!$E$28-Satokasvi!$E$7)+IF(I$8="x",Toimenpiteet!$E$29,0)+IF(I$9="x",Toimenpiteet!$E$60,0)+IF(I$10="x",Toimenpiteet!$E$88,0))/(1+$H$15)^EE$59</f>
        <v>443.94045601413404</v>
      </c>
      <c r="EF96" s="37">
        <f ca="1">IF(J$11="x",Toimenpiteet!$E$115,BF96*CF96/1000+(Satokasvi!$E$28-Satokasvi!$E$7)+IF(J$8="x",Toimenpiteet!$E$29,0)+IF(J$9="x",Toimenpiteet!$E$60,0)+IF(J$10="x",Toimenpiteet!$E$88,0))/(1+$H$15)^EF$59</f>
        <v>468.39472526673893</v>
      </c>
      <c r="EG96" s="37">
        <f ca="1">IF(K$11="x",Toimenpiteet!$E$115,BG96*CG96/1000+(Satokasvi!$E$28-Satokasvi!$E$7)+IF(K$8="x",Toimenpiteet!$E$29,0)+IF(K$9="x",Toimenpiteet!$E$60,0)+IF(K$10="x",Toimenpiteet!$E$88,0))/(1+$H$15)^EG$59</f>
        <v>386.58209277147074</v>
      </c>
      <c r="EH96" s="37">
        <f ca="1">IF(L$11="x",Toimenpiteet!$E$115,BH96*CH96/1000+(Satokasvi!$E$28-Satokasvi!$E$7)+IF(L$8="x",Toimenpiteet!$E$29,0)+IF(L$9="x",Toimenpiteet!$E$60,0)+IF(L$10="x",Toimenpiteet!$E$88,0))/(1+$H$15)^EH$59</f>
        <v>139.58732538424783</v>
      </c>
      <c r="EI96" s="37">
        <f ca="1">IF(M$11="x",Toimenpiteet!$E$115,BI96*CI96/1000+(Satokasvi!$E$28-Satokasvi!$E$7)+IF(M$8="x",Toimenpiteet!$E$29,0)+IF(M$9="x",Toimenpiteet!$E$60,0)+IF(M$10="x",Toimenpiteet!$E$88,0))/(1+$H$15)^EI$59</f>
        <v>-14.426562057264304</v>
      </c>
      <c r="EJ96" s="37">
        <f ca="1">IF(N$11="x",Toimenpiteet!$E$115,BJ96*CJ96/1000+(Satokasvi!$E$28-Satokasvi!$E$7)+IF(N$8="x",Toimenpiteet!$E$29,0)+IF(N$9="x",Toimenpiteet!$E$60,0)+IF(N$10="x",Toimenpiteet!$E$88,0))/(1+$H$15)^EJ$59</f>
        <v>384.95200628352069</v>
      </c>
      <c r="EK96" s="37">
        <f ca="1">IF(O$11="x",Toimenpiteet!$E$115,BK96*CK96/1000+(Satokasvi!$E$28-Satokasvi!$E$7)+IF(O$8="x",Toimenpiteet!$E$29,0)+IF(O$9="x",Toimenpiteet!$E$60,0)+IF(O$10="x",Toimenpiteet!$E$88,0))/(1+$H$15)^EK$59</f>
        <v>222.38273048921266</v>
      </c>
      <c r="EL96" s="37">
        <f ca="1">IF(P$11="x",Toimenpiteet!$E$115,BL96*CL96/1000+(Satokasvi!$E$28-Satokasvi!$E$7)+IF(P$8="x",Toimenpiteet!$E$29,0)+IF(P$9="x",Toimenpiteet!$E$60,0)+IF(P$10="x",Toimenpiteet!$E$88,0))/(1+$H$15)^EL$59</f>
        <v>112.4630838724331</v>
      </c>
      <c r="EM96" s="37">
        <f ca="1">IF(Q$11="x",Toimenpiteet!$E$115,BM96*CM96/1000+(Satokasvi!$E$28-Satokasvi!$E$7)+IF(Q$8="x",Toimenpiteet!$E$29,0)+IF(Q$9="x",Toimenpiteet!$E$60,0)+IF(Q$10="x",Toimenpiteet!$E$88,0))/(1+$H$15)^EM$59</f>
        <v>513.40090856168365</v>
      </c>
      <c r="EN96" s="37">
        <f ca="1">IF(R$11="x",Toimenpiteet!$E$115,BN96*CN96/1000+(Satokasvi!$E$28-Satokasvi!$E$7)+IF(R$8="x",Toimenpiteet!$E$29,0)+IF(R$9="x",Toimenpiteet!$E$60,0)+IF(R$10="x",Toimenpiteet!$E$88,0))/(1+$H$15)^EN$59</f>
        <v>154.17321557924774</v>
      </c>
      <c r="EO96" s="37">
        <f ca="1">IF(S$11="x",Toimenpiteet!$E$115,BO96*CO96/1000+(Satokasvi!$E$28-Satokasvi!$E$7)+IF(S$8="x",Toimenpiteet!$E$29,0)+IF(S$9="x",Toimenpiteet!$E$60,0)+IF(S$10="x",Toimenpiteet!$E$88,0))/(1+$H$15)^EO$59</f>
        <v>129.47214804064276</v>
      </c>
      <c r="EP96" s="37">
        <f ca="1">IF(T$11="x",Toimenpiteet!$E$115,BP96*CP96/1000+(Satokasvi!$E$28-Satokasvi!$E$7)+IF(T$8="x",Toimenpiteet!$E$29,0)+IF(T$9="x",Toimenpiteet!$E$60,0)+IF(T$10="x",Toimenpiteet!$E$88,0))/(1+$H$15)^EP$59</f>
        <v>190.10026667438277</v>
      </c>
      <c r="EQ96" s="37">
        <f ca="1">IF(U$11="x",Toimenpiteet!$E$115,BQ96*CQ96/1000+(Satokasvi!$E$28-Satokasvi!$E$7)+IF(U$8="x",Toimenpiteet!$E$29,0)+IF(U$9="x",Toimenpiteet!$E$60,0)+IF(U$10="x",Toimenpiteet!$E$88,0))/(1+$H$15)^EQ$59</f>
        <v>291.13119887908334</v>
      </c>
      <c r="ER96" s="37">
        <f ca="1">IF(V$11="x",Toimenpiteet!$E$115,BR96*CR96/1000+(Satokasvi!$E$28-Satokasvi!$E$7)+IF(V$8="x",Toimenpiteet!$E$29,0)+IF(V$9="x",Toimenpiteet!$E$60,0)+IF(V$10="x",Toimenpiteet!$E$88,0))/(1+$H$15)^ER$59</f>
        <v>158.19329717763819</v>
      </c>
      <c r="ES96" s="37">
        <f ca="1">IF(W$11="x",Toimenpiteet!$E$115,BS96*CS96/1000+(Satokasvi!$E$28-Satokasvi!$E$7)+IF(W$8="x",Toimenpiteet!$E$29,0)+IF(W$9="x",Toimenpiteet!$E$60,0)+IF(W$10="x",Toimenpiteet!$E$88,0))/(1+$H$15)^ES$59</f>
        <v>351.14626108743045</v>
      </c>
      <c r="ET96" s="37">
        <f ca="1">IF(X$11="x",Toimenpiteet!$E$115,BT96*CT96/1000+(Satokasvi!$E$28-Satokasvi!$E$7)+IF(X$8="x",Toimenpiteet!$E$29,0)+IF(X$9="x",Toimenpiteet!$E$60,0)+IF(X$10="x",Toimenpiteet!$E$88,0))/(1+$H$15)^ET$59</f>
        <v>98.88892568503293</v>
      </c>
      <c r="EU96" s="37">
        <f ca="1">IF(Y$11="x",Toimenpiteet!$E$115,BU96*CU96/1000+(Satokasvi!$E$28-Satokasvi!$E$7)+IF(Y$8="x",Toimenpiteet!$E$29,0)+IF(Y$9="x",Toimenpiteet!$E$60,0)+IF(Y$10="x",Toimenpiteet!$E$88,0))/(1+$H$15)^EU$59</f>
        <v>-155.65957101831492</v>
      </c>
      <c r="EV96" s="37">
        <f ca="1">IF(Z$11="x",Toimenpiteet!$E$115,BV96*CV96/1000+(Satokasvi!$E$28-Satokasvi!$E$7)+IF(Z$8="x",Toimenpiteet!$E$29,0)+IF(Z$9="x",Toimenpiteet!$E$60,0)+IF(Z$10="x",Toimenpiteet!$E$88,0))/(1+$H$15)^EV$59</f>
        <v>103.10939917840506</v>
      </c>
      <c r="EW96" s="37">
        <f ca="1">IF(AA$11="x",Toimenpiteet!$E$115,BW96*CW96/1000+(Satokasvi!$E$28-Satokasvi!$E$7)+IF(AA$8="x",Toimenpiteet!$E$29,0)+IF(AA$9="x",Toimenpiteet!$E$60,0)+IF(AA$10="x",Toimenpiteet!$E$88,0))/(1+$H$15)^EW$59</f>
        <v>102.83565036011444</v>
      </c>
      <c r="EX96" s="37">
        <f ca="1">IF(AB$11="x",Toimenpiteet!$E$115,BX96*CX96/1000+(Satokasvi!$E$28-Satokasvi!$E$7)+IF(AB$8="x",Toimenpiteet!$E$29,0)+IF(AB$9="x",Toimenpiteet!$E$60,0)+IF(AB$10="x",Toimenpiteet!$E$88,0))/(1+$H$15)^EX$59</f>
        <v>272.81951442776597</v>
      </c>
      <c r="EY96" s="37">
        <f ca="1">IF(AC$11="x",Toimenpiteet!$E$115,BY96*CY96/1000+(Satokasvi!$E$28-Satokasvi!$E$7)+IF(AC$8="x",Toimenpiteet!$E$29,0)+IF(AC$9="x",Toimenpiteet!$E$60,0)+IF(AC$10="x",Toimenpiteet!$E$88,0))/(1+$H$15)^EY$59</f>
        <v>381.18780602267526</v>
      </c>
      <c r="EZ96" s="37">
        <f ca="1">IF(AD$11="x",Toimenpiteet!$E$115,BZ96*CZ96/1000+(Satokasvi!$E$28-Satokasvi!$E$7)+IF(AD$8="x",Toimenpiteet!$E$29,0)+IF(AD$9="x",Toimenpiteet!$E$60,0)+IF(AD$10="x",Toimenpiteet!$E$88,0))/(1+$H$15)^EZ$59</f>
        <v>101.0161941287874</v>
      </c>
      <c r="FA96" s="37">
        <f ca="1">IF(AE$11="x",Toimenpiteet!$E$115,CA96*DA96/1000+(Satokasvi!$E$28-Satokasvi!$E$7)+IF(AE$8="x",Toimenpiteet!$E$29,0)+IF(AE$9="x",Toimenpiteet!$E$60,0)+IF(AE$10="x",Toimenpiteet!$E$88,0))/(1+$H$15)^FA$59</f>
        <v>339.29021569633107</v>
      </c>
      <c r="FB96" s="37">
        <f ca="1">IF(AF$11="x",Toimenpiteet!$E$115,CB96*DB96/1000+(Satokasvi!$E$28-Satokasvi!$E$7)+IF(AF$8="x",Toimenpiteet!$E$29,0)+IF(AF$9="x",Toimenpiteet!$E$60,0)+IF(AF$10="x",Toimenpiteet!$E$88,0))/(1+$H$15)^FB$59</f>
        <v>226.28920305074686</v>
      </c>
      <c r="FD96" s="37">
        <f t="shared" ca="1" si="15"/>
        <v>-257.28155339805824</v>
      </c>
      <c r="FE96" s="37">
        <f t="shared" ca="1" si="18"/>
        <v>71.037507293646001</v>
      </c>
      <c r="FF96" s="37">
        <f t="shared" ca="1" si="18"/>
        <v>420.94768839449728</v>
      </c>
      <c r="FG96" s="37">
        <f t="shared" ca="1" si="18"/>
        <v>703.85792108778003</v>
      </c>
      <c r="FH96" s="37">
        <f t="shared" ca="1" si="18"/>
        <v>475.26659322597652</v>
      </c>
      <c r="FI96" s="37">
        <f t="shared" ca="1" si="18"/>
        <v>426.25557017472818</v>
      </c>
      <c r="FJ96" s="37">
        <f t="shared" ca="1" si="18"/>
        <v>210.78631966873942</v>
      </c>
      <c r="FK96" s="37">
        <f t="shared" ca="1" si="18"/>
        <v>1.592872575546437</v>
      </c>
      <c r="FL96" s="37">
        <f t="shared" ca="1" si="18"/>
        <v>61.462036790730544</v>
      </c>
      <c r="FM96" s="37">
        <f t="shared" ca="1" si="18"/>
        <v>456.43197935086164</v>
      </c>
      <c r="FN96" s="37">
        <f t="shared" ca="1" si="18"/>
        <v>553.00271928378936</v>
      </c>
      <c r="FO96" s="37">
        <f t="shared" ca="1" si="18"/>
        <v>629.91856460913527</v>
      </c>
      <c r="FP96" s="37">
        <f t="shared" ca="1" si="18"/>
        <v>758.26010265475566</v>
      </c>
      <c r="FQ96" s="37">
        <f t="shared" ca="1" si="18"/>
        <v>971.67006529700279</v>
      </c>
      <c r="FR96" s="37">
        <f t="shared" ca="1" si="18"/>
        <v>1075.1489102683463</v>
      </c>
      <c r="FS96" s="37">
        <f t="shared" ca="1" si="18"/>
        <v>1340.2475880256497</v>
      </c>
      <c r="FT96" s="37">
        <f t="shared" ca="1" si="18"/>
        <v>1395.9334664050332</v>
      </c>
      <c r="FU96" s="37">
        <f t="shared" ca="1" si="24"/>
        <v>1240.2738953867183</v>
      </c>
      <c r="FV96" s="37">
        <f t="shared" ca="1" si="24"/>
        <v>1301.0107618511959</v>
      </c>
      <c r="FW96" s="37">
        <f t="shared" ca="1" si="23"/>
        <v>1362.253124674728</v>
      </c>
      <c r="FX96" s="37">
        <f t="shared" ca="1" si="20"/>
        <v>1565.860960345216</v>
      </c>
      <c r="FY96" s="37">
        <f t="shared" ca="1" si="20"/>
        <v>1860.4672132417979</v>
      </c>
      <c r="FZ96" s="37">
        <f t="shared" ca="1" si="20"/>
        <v>1922.2684894601425</v>
      </c>
      <c r="GA96" s="37">
        <f t="shared" ca="1" si="20"/>
        <v>2183.2832625187566</v>
      </c>
      <c r="GB96" s="37">
        <f t="shared" ca="1" si="20"/>
        <v>2350.7633524186558</v>
      </c>
      <c r="GC96" s="37"/>
      <c r="GD96" s="37">
        <f t="shared" ca="1" si="16"/>
        <v>21.67042190137553</v>
      </c>
      <c r="GE96" s="37">
        <f t="shared" ca="1" si="28"/>
        <v>465.61087791550955</v>
      </c>
      <c r="GF96" s="37">
        <f t="shared" ca="1" si="28"/>
        <v>934.00560318224848</v>
      </c>
      <c r="GG96" s="37">
        <f t="shared" ca="1" si="28"/>
        <v>1320.5876959537193</v>
      </c>
      <c r="GH96" s="37">
        <f t="shared" ca="1" si="28"/>
        <v>1460.1750213379671</v>
      </c>
      <c r="GI96" s="37">
        <f t="shared" ca="1" si="28"/>
        <v>1445.7484592807027</v>
      </c>
      <c r="GJ96" s="37">
        <f t="shared" ca="1" si="28"/>
        <v>1830.7004655642234</v>
      </c>
      <c r="GK96" s="37">
        <f t="shared" ca="1" si="28"/>
        <v>2053.083196053436</v>
      </c>
      <c r="GL96" s="37">
        <f t="shared" ca="1" si="28"/>
        <v>2165.5462799258689</v>
      </c>
      <c r="GM96" s="37">
        <f t="shared" ca="1" si="28"/>
        <v>2678.9471884875525</v>
      </c>
      <c r="GN96" s="37">
        <f t="shared" ca="1" si="28"/>
        <v>2833.1204040668003</v>
      </c>
      <c r="GO96" s="37">
        <f t="shared" ca="1" si="28"/>
        <v>2962.5925521074432</v>
      </c>
      <c r="GP96" s="37">
        <f t="shared" ca="1" si="28"/>
        <v>3152.6928187818262</v>
      </c>
      <c r="GQ96" s="37">
        <f t="shared" ca="1" si="28"/>
        <v>3443.8240176609097</v>
      </c>
      <c r="GR96" s="37">
        <f t="shared" ca="1" si="28"/>
        <v>3602.0173148385479</v>
      </c>
      <c r="GS96" s="37">
        <f t="shared" ca="1" si="28"/>
        <v>3953.1635759259784</v>
      </c>
      <c r="GT96" s="37">
        <f t="shared" ca="1" si="28"/>
        <v>4052.0525016110114</v>
      </c>
      <c r="GU96" s="37">
        <f t="shared" ca="1" si="22"/>
        <v>3896.3929305926963</v>
      </c>
      <c r="GV96" s="37">
        <f t="shared" ca="1" si="12"/>
        <v>3999.5023297711014</v>
      </c>
      <c r="GW96" s="37">
        <f t="shared" ca="1" si="12"/>
        <v>4102.3379801312158</v>
      </c>
      <c r="GX96" s="37">
        <f t="shared" ca="1" si="12"/>
        <v>4375.1574945589819</v>
      </c>
      <c r="GY96" s="37">
        <f t="shared" ref="GY96:HB159" ca="1" si="30">GX96+EY96</f>
        <v>4756.3453005816573</v>
      </c>
      <c r="GZ96" s="37">
        <f t="shared" ca="1" si="30"/>
        <v>4857.3614947104443</v>
      </c>
      <c r="HA96" s="37">
        <f t="shared" ca="1" si="30"/>
        <v>5196.6517104067752</v>
      </c>
      <c r="HB96" s="37">
        <f t="shared" ca="1" si="30"/>
        <v>5422.9409134575217</v>
      </c>
      <c r="HC96" s="37"/>
      <c r="HD96" s="37">
        <f t="shared" si="29"/>
        <v>1500.1</v>
      </c>
      <c r="HE96" s="37">
        <f ca="1">SUM($GD96:GD96)-$HD96-SUM($FD96:FD96)</f>
        <v>-1221.1480247005661</v>
      </c>
      <c r="HF96" s="37">
        <f ca="1">SUM($GD96:GE96)-$HD96-SUM($FD96:FE96)</f>
        <v>-826.57465407870268</v>
      </c>
      <c r="HG96" s="37">
        <f ca="1">SUM($GD96:GF96)-$HD96-SUM($FD96:FF96)</f>
        <v>-313.51673929095153</v>
      </c>
      <c r="HH96" s="37">
        <f ca="1">SUM($GD96:GG96)-$HD96-SUM($FD96:FG96)</f>
        <v>303.21303557498754</v>
      </c>
      <c r="HI96" s="37">
        <f ca="1">SUM($GD96:GH96)-$HD96-SUM($FD96:FH96)</f>
        <v>1288.1214636869784</v>
      </c>
      <c r="HJ96" s="37">
        <f ca="1">SUM($GD96:GI96)-$HD96-SUM($FD96:FI96)</f>
        <v>2307.614352792953</v>
      </c>
      <c r="HK96" s="37">
        <f ca="1">SUM($GD96:GJ96)-$HD96-SUM($FD96:FJ96)</f>
        <v>3927.5284986884367</v>
      </c>
      <c r="HL96" s="37">
        <f ca="1">SUM($GD96:GK96)-$HD96-SUM($FD96:FK96)</f>
        <v>5979.0188221663266</v>
      </c>
      <c r="HM96" s="37">
        <f ca="1">SUM($GD96:GL96)-$HD96-SUM($FD96:FL96)</f>
        <v>8083.103065301465</v>
      </c>
      <c r="HN96" s="37">
        <f ca="1">SUM($GD96:GM96)-$HD96-SUM($FD96:FM96)</f>
        <v>10305.618274438157</v>
      </c>
      <c r="HO96" s="37">
        <f ca="1">SUM($GD96:GN96)-$HD96-SUM($FD96:FN96)</f>
        <v>12585.735959221169</v>
      </c>
      <c r="HP96" s="37">
        <f ca="1">SUM($GD96:GO96)-$HD96-SUM($FD96:FO96)</f>
        <v>14918.409946719477</v>
      </c>
      <c r="HQ96" s="37">
        <f ca="1">SUM($GD96:GP96)-$HD96-SUM($FD96:FP96)</f>
        <v>17312.84266284655</v>
      </c>
      <c r="HR96" s="37">
        <f ca="1">SUM($GD96:GQ96)-$HD96-SUM($FD96:FQ96)</f>
        <v>19784.996615210457</v>
      </c>
      <c r="HS96" s="37">
        <f ca="1">SUM($GD96:GR96)-$HD96-SUM($FD96:FR96)</f>
        <v>22311.865019780656</v>
      </c>
      <c r="HT96" s="37">
        <f ca="1">SUM($GD96:GS96)-$HD96-SUM($FD96:FS96)</f>
        <v>24924.781007680987</v>
      </c>
      <c r="HU96" s="37">
        <f ca="1">SUM($GD96:GT96)-$HD96-SUM($FD96:FT96)</f>
        <v>27580.900042886966</v>
      </c>
      <c r="HV96" s="37">
        <f ca="1">SUM($GD96:GU96)-$HD96-SUM($FD96:FU96)</f>
        <v>30237.019078092941</v>
      </c>
      <c r="HW96" s="37">
        <f ca="1">SUM($GD96:GV96)-$HD96-SUM($FD96:FV96)</f>
        <v>32935.510646012845</v>
      </c>
      <c r="HX96" s="37">
        <f ca="1">SUM($GD96:GW96)-$HD96-SUM($FD96:FW96)</f>
        <v>35675.595501469339</v>
      </c>
      <c r="HY96" s="37">
        <f ca="1">SUM($GD96:GX96)-$HD96-SUM($FD96:FX96)</f>
        <v>38484.892035683108</v>
      </c>
      <c r="HZ96" s="37">
        <f ca="1">SUM($GD96:GY96)-$HD96-SUM($FD96:FY96)</f>
        <v>41380.770123022958</v>
      </c>
      <c r="IA96" s="37">
        <f ca="1">SUM($GD96:GZ96)-$HD96-SUM($FD96:FZ96)</f>
        <v>44315.86312827326</v>
      </c>
      <c r="IB96" s="37">
        <f ca="1">SUM($GD96:HA96)-$HD96-SUM($FD96:GA96)</f>
        <v>47329.23157616127</v>
      </c>
      <c r="IC96" s="37">
        <f ca="1">SUM($GD96:HB96)-$HD96-SUM($FD96:GB96)</f>
        <v>50401.409137200142</v>
      </c>
    </row>
    <row r="97" spans="2:237" x14ac:dyDescent="0.35">
      <c r="B97" s="37">
        <f t="shared" ca="1" si="26"/>
        <v>0.6608455404709993</v>
      </c>
      <c r="C97" s="37">
        <f t="shared" ca="1" si="25"/>
        <v>0.91289423139280457</v>
      </c>
      <c r="D97" s="37">
        <f t="shared" ca="1" si="25"/>
        <v>0.57817970040181821</v>
      </c>
      <c r="E97" s="37">
        <f t="shared" ca="1" si="25"/>
        <v>0.65398392176622644</v>
      </c>
      <c r="F97" s="37">
        <f t="shared" ca="1" si="25"/>
        <v>0.61028695065825345</v>
      </c>
      <c r="G97" s="37">
        <f t="shared" ca="1" si="25"/>
        <v>0.17240306454404719</v>
      </c>
      <c r="H97" s="37">
        <f t="shared" ca="1" si="25"/>
        <v>0.48042933569340618</v>
      </c>
      <c r="I97" s="37">
        <f t="shared" ca="1" si="25"/>
        <v>0.37243274375699631</v>
      </c>
      <c r="J97" s="37">
        <f t="shared" ca="1" si="25"/>
        <v>0.92771356828846996</v>
      </c>
      <c r="K97" s="37">
        <f t="shared" ca="1" si="25"/>
        <v>0.46045267874498752</v>
      </c>
      <c r="L97" s="37">
        <f t="shared" ca="1" si="25"/>
        <v>9.651603090006966E-2</v>
      </c>
      <c r="M97" s="37">
        <f t="shared" ca="1" si="25"/>
        <v>0.82972678575322789</v>
      </c>
      <c r="N97" s="37">
        <f t="shared" ca="1" si="25"/>
        <v>0.37104866834666972</v>
      </c>
      <c r="O97" s="37">
        <f t="shared" ca="1" si="25"/>
        <v>0.56092075827051224</v>
      </c>
      <c r="P97" s="37">
        <f t="shared" ca="1" si="25"/>
        <v>0.27944038367783253</v>
      </c>
      <c r="Q97" s="37">
        <f t="shared" ca="1" si="25"/>
        <v>0.80702279422187273</v>
      </c>
      <c r="R97" s="37">
        <f t="shared" ca="1" si="25"/>
        <v>0.26382107973288726</v>
      </c>
      <c r="S97" s="37">
        <f t="shared" ca="1" si="25"/>
        <v>0.85777387550101669</v>
      </c>
      <c r="T97" s="37">
        <f t="shared" ca="1" si="27"/>
        <v>0.89215179115900578</v>
      </c>
      <c r="U97" s="37">
        <f t="shared" ca="1" si="27"/>
        <v>0.14432962624358325</v>
      </c>
      <c r="V97" s="37">
        <f t="shared" ca="1" si="27"/>
        <v>0.63323993243665844</v>
      </c>
      <c r="W97" s="37">
        <f t="shared" ca="1" si="27"/>
        <v>0.44259684330853477</v>
      </c>
      <c r="X97" s="37">
        <f t="shared" ca="1" si="27"/>
        <v>0.78381143041437018</v>
      </c>
      <c r="Y97" s="37">
        <f t="shared" ca="1" si="27"/>
        <v>0.20487669594963376</v>
      </c>
      <c r="Z97" s="37">
        <f t="shared" ca="1" si="27"/>
        <v>0.96233507181715217</v>
      </c>
      <c r="AC97" s="35">
        <f ca="1">IF(H$11="x",0,_xlfn.NORM.INV(B97,Satokasvi!$H$8,Satokasvi!$I$8)*IF(H$8="x",1+Toimenpiteet!$C$7,1)*IF(H$9="x",1+Toimenpiteet!$C$34,1)*(1+H$30)*_xlfn.BINOM.INV(1,(1-(Satokasvi!$H$15*(1+H$43))),B97))</f>
        <v>2603.6929657830842</v>
      </c>
      <c r="AD97" s="35">
        <f ca="1">IF(I$11="x",0,_xlfn.NORM.INV(C97,Satokasvi!$H$8,Satokasvi!$I$8)*IF(I$8="x",1+Toimenpiteet!$C$7,1)*IF(I$9="x",1+Toimenpiteet!$C$34,1)*(1+I$30)*_xlfn.BINOM.INV(1,(1-(Satokasvi!$H$15*(1+I$43))),C97))</f>
        <v>2839.6987665300157</v>
      </c>
      <c r="AE97" s="35">
        <f ca="1">IF(J$11="x",0,_xlfn.NORM.INV(D97,Satokasvi!$H$8,Satokasvi!$I$8)*IF(J$8="x",1+Toimenpiteet!$C$7,1)*IF(J$9="x",1+Toimenpiteet!$C$34,1)*(1+J$30)*_xlfn.BINOM.INV(1,(1-(Satokasvi!$H$15*(1+J$43))),D97))</f>
        <v>2549.3097222816145</v>
      </c>
      <c r="AF97" s="35">
        <f ca="1">IF(K$11="x",0,_xlfn.NORM.INV(E97,Satokasvi!$H$8,Satokasvi!$I$8)*IF(K$8="x",1+Toimenpiteet!$C$7,1)*IF(K$9="x",1+Toimenpiteet!$C$34,1)*(1+K$30)*_xlfn.BINOM.INV(1,(1-(Satokasvi!$H$15*(1+K$43))),E97))</f>
        <v>2599.0246956141941</v>
      </c>
      <c r="AG97" s="35">
        <f ca="1">IF(L$11="x",0,_xlfn.NORM.INV(F97,Satokasvi!$H$8,Satokasvi!$I$8)*IF(L$8="x",1+Toimenpiteet!$C$7,1)*IF(L$9="x",1+Toimenpiteet!$C$34,1)*(1+L$30)*_xlfn.BINOM.INV(1,(1-(Satokasvi!$H$15*(1+L$43))),F97))</f>
        <v>2570.016751122253</v>
      </c>
      <c r="AH97" s="35">
        <f ca="1">IF(M$11="x",0,_xlfn.NORM.INV(G97,Satokasvi!$H$8,Satokasvi!$I$8)*IF(M$8="x",1+Toimenpiteet!$C$7,1)*IF(M$9="x",1+Toimenpiteet!$C$34,1)*(1+M$30)*_xlfn.BINOM.INV(1,(1-(Satokasvi!$H$15*(1+M$43))),G97))</f>
        <v>0</v>
      </c>
      <c r="AI97" s="35">
        <f ca="1">IF(N$11="x",0,_xlfn.NORM.INV(H97,Satokasvi!$H$8,Satokasvi!$I$8)*IF(N$8="x",1+Toimenpiteet!$C$7,1)*IF(N$9="x",1+Toimenpiteet!$C$34,1)*(1+N$30)*_xlfn.BINOM.INV(1,(1-(Satokasvi!$H$15*(1+N$43))),H97))</f>
        <v>2487.7309817441051</v>
      </c>
      <c r="AJ97" s="35">
        <f ca="1">IF(O$11="x",0,_xlfn.NORM.INV(I97,Satokasvi!$H$8,Satokasvi!$I$8)*IF(O$8="x",1+Toimenpiteet!$C$7,1)*IF(O$9="x",1+Toimenpiteet!$C$34,1)*(1+O$30)*_xlfn.BINOM.INV(1,(1-(Satokasvi!$H$15*(1+O$43))),I97))</f>
        <v>2418.6457488655979</v>
      </c>
      <c r="AK97" s="35">
        <f ca="1">IF(P$11="x",0,_xlfn.NORM.INV(J97,Satokasvi!$H$8,Satokasvi!$I$8)*IF(P$8="x",1+Toimenpiteet!$C$7,1)*IF(P$9="x",1+Toimenpiteet!$C$34,1)*(1+P$30)*_xlfn.BINOM.INV(1,(1-(Satokasvi!$H$15*(1+P$43))),J97))</f>
        <v>2864.742955485603</v>
      </c>
      <c r="AL97" s="35">
        <f ca="1">IF(Q$11="x",0,_xlfn.NORM.INV(K97,Satokasvi!$H$8,Satokasvi!$I$8)*IF(Q$8="x",1+Toimenpiteet!$C$7,1)*IF(Q$9="x",1+Toimenpiteet!$C$34,1)*(1+Q$30)*_xlfn.BINOM.INV(1,(1-(Satokasvi!$H$15*(1+Q$43))),K97))</f>
        <v>2475.1766622584632</v>
      </c>
      <c r="AM97" s="35">
        <f ca="1">IF(R$11="x",0,_xlfn.NORM.INV(L97,Satokasvi!$H$8,Satokasvi!$I$8)*IF(R$8="x",1+Toimenpiteet!$C$7,1)*IF(R$9="x",1+Toimenpiteet!$C$34,1)*(1+R$30)*_xlfn.BINOM.INV(1,(1-(Satokasvi!$H$15*(1+R$43))),L97))</f>
        <v>0</v>
      </c>
      <c r="AN97" s="35">
        <f ca="1">IF(S$11="x",0,_xlfn.NORM.INV(M97,Satokasvi!$H$8,Satokasvi!$I$8)*IF(S$8="x",1+Toimenpiteet!$C$7,1)*IF(S$9="x",1+Toimenpiteet!$C$34,1)*(1+S$30)*_xlfn.BINOM.INV(1,(1-(Satokasvi!$H$15*(1+S$43))),M97))</f>
        <v>2738.2715347372509</v>
      </c>
      <c r="AO97" s="35">
        <f ca="1">IF(T$11="x",0,_xlfn.NORM.INV(N97,Satokasvi!$H$8,Satokasvi!$I$8)*IF(T$8="x",1+Toimenpiteet!$C$7,1)*IF(T$9="x",1+Toimenpiteet!$C$34,1)*(1+T$30)*_xlfn.BINOM.INV(1,(1-(Satokasvi!$H$15*(1+T$43))),N97))</f>
        <v>2417.730699856676</v>
      </c>
      <c r="AP97" s="35">
        <f ca="1">IF(U$11="x",0,_xlfn.NORM.INV(O97,Satokasvi!$H$8,Satokasvi!$I$8)*IF(U$8="x",1+Toimenpiteet!$C$7,1)*IF(U$9="x",1+Toimenpiteet!$C$34,1)*(1+U$30)*_xlfn.BINOM.INV(1,(1-(Satokasvi!$H$15*(1+U$43))),O97))</f>
        <v>2538.3260199607203</v>
      </c>
      <c r="AQ97" s="35">
        <f ca="1">IF(V$11="x",0,_xlfn.NORM.INV(P97,Satokasvi!$H$8,Satokasvi!$I$8)*IF(V$8="x",1+Toimenpiteet!$C$7,1)*IF(V$9="x",1+Toimenpiteet!$C$34,1)*(1+V$30)*_xlfn.BINOM.INV(1,(1-(Satokasvi!$H$15*(1+V$43))),P97))</f>
        <v>2353.8738113548175</v>
      </c>
      <c r="AR97" s="35">
        <f ca="1">IF(W$11="x",0,_xlfn.NORM.INV(Q97,Satokasvi!$H$8,Satokasvi!$I$8)*IF(W$8="x",1+Toimenpiteet!$C$7,1)*IF(W$9="x",1+Toimenpiteet!$C$34,1)*(1+W$30)*_xlfn.BINOM.INV(1,(1-(Satokasvi!$H$15*(1+W$43))),Q97))</f>
        <v>2716.7443413902492</v>
      </c>
      <c r="AS97" s="35">
        <f ca="1">IF(X$11="x",0,_xlfn.NORM.INV(R97,Satokasvi!$H$8,Satokasvi!$I$8)*IF(X$8="x",1+Toimenpiteet!$C$7,1)*IF(X$9="x",1+Toimenpiteet!$C$34,1)*(1+X$30)*_xlfn.BINOM.INV(1,(1-(Satokasvi!$H$15*(1+X$43))),R97))</f>
        <v>2342.0976564142302</v>
      </c>
      <c r="AT97" s="35">
        <f ca="1">IF(Y$11="x",0,_xlfn.NORM.INV(S97,Satokasvi!$H$8,Satokasvi!$I$8)*IF(Y$8="x",1+Toimenpiteet!$C$7,1)*IF(Y$9="x",1+Toimenpiteet!$C$34,1)*(1+Y$30)*_xlfn.BINOM.INV(1,(1-(Satokasvi!$H$15*(1+Y$43))),S97))</f>
        <v>2767.5928046667464</v>
      </c>
      <c r="AU97" s="35">
        <f ca="1">IF(Z$11="x",0,_xlfn.NORM.INV(T97,Satokasvi!$H$8,Satokasvi!$I$8)*IF(Z$8="x",1+Toimenpiteet!$C$7,1)*IF(Z$9="x",1+Toimenpiteet!$C$34,1)*(1+Z$30)*_xlfn.BINOM.INV(1,(1-(Satokasvi!$H$15*(1+Z$43))),T97))</f>
        <v>2809.5132444710862</v>
      </c>
      <c r="AV97" s="35">
        <f ca="1">IF(AA$11="x",0,_xlfn.NORM.INV(U97,Satokasvi!$H$8,Satokasvi!$I$8)*IF(AA$8="x",1+Toimenpiteet!$C$7,1)*IF(AA$9="x",1+Toimenpiteet!$C$34,1)*(1+AA$30)*_xlfn.BINOM.INV(1,(1-(Satokasvi!$H$15*(1+AA$43))),U97))</f>
        <v>0</v>
      </c>
      <c r="AW97" s="35">
        <f ca="1">IF(AB$11="x",0,_xlfn.NORM.INV(V97,Satokasvi!$H$8,Satokasvi!$I$8)*IF(AB$8="x",1+Toimenpiteet!$C$7,1)*IF(AB$9="x",1+Toimenpiteet!$C$34,1)*(1+AB$30)*_xlfn.BINOM.INV(1,(1-(Satokasvi!$H$15*(1+AB$43))),V97))</f>
        <v>2585.1116816592266</v>
      </c>
      <c r="AX97" s="35">
        <f ca="1">IF(AC$11="x",0,_xlfn.NORM.INV(W97,Satokasvi!$H$8,Satokasvi!$I$8)*IF(AC$8="x",1+Toimenpiteet!$C$7,1)*IF(AC$9="x",1+Toimenpiteet!$C$34,1)*(1+AC$30)*_xlfn.BINOM.INV(1,(1-(Satokasvi!$H$15*(1+AC$43))),W97))</f>
        <v>2463.9028716101511</v>
      </c>
      <c r="AY97" s="35">
        <f ca="1">IF(AD$11="x",0,_xlfn.NORM.INV(X97,Satokasvi!$H$8,Satokasvi!$I$8)*IF(AD$8="x",1+Toimenpiteet!$C$7,1)*IF(AD$9="x",1+Toimenpiteet!$C$34,1)*(1+AD$30)*_xlfn.BINOM.INV(1,(1-(Satokasvi!$H$15*(1+AD$43))),X97))</f>
        <v>2696.2825907469728</v>
      </c>
      <c r="AZ97" s="35">
        <f ca="1">IF(AE$11="x",0,_xlfn.NORM.INV(Y97,Satokasvi!$H$8,Satokasvi!$I$8)*IF(AE$8="x",1+Toimenpiteet!$C$7,1)*IF(AE$9="x",1+Toimenpiteet!$C$34,1)*(1+AE$30)*_xlfn.BINOM.INV(1,(1-(Satokasvi!$H$15*(1+AE$43))),Y97))</f>
        <v>0</v>
      </c>
      <c r="BA97" s="35">
        <f ca="1">IF(AF$11="x",0,_xlfn.NORM.INV(Z97,Satokasvi!$H$8,Satokasvi!$I$8)*IF(AF$8="x",1+Toimenpiteet!$C$7,1)*IF(AF$9="x",1+Toimenpiteet!$C$34,1)*(1+AF$30)*_xlfn.BINOM.INV(1,(1-(Satokasvi!$H$15*(1+AF$43))),Z97))</f>
        <v>2944.6126837052584</v>
      </c>
      <c r="BD97" s="35">
        <f ca="1">IF(H$11="x",0,_xlfn.NORM.INV(B97,Satokasvi!$H$8,Satokasvi!$I$8)*IF(COUNTIF($H$12:H$12,"x")&gt;0,(1+$C$6),1)*IF(COUNTIF($H$13:H$13,"x")&gt;0,(1+$C$30),1)*IF(H$8="x",(1+Toimenpiteet!$C$7),1)*IF(H$9="x",(1+Toimenpiteet!$C$34),1)*(1+H$30)*_xlfn.BINOM.INV(1,(1-(Satokasvi!$H$15*(1+H$44))),B97))</f>
        <v>3124.4315589397011</v>
      </c>
      <c r="BE97" s="35">
        <f ca="1">IF(I$11="x",0,_xlfn.NORM.INV(C97,Satokasvi!$H$8,Satokasvi!$I$8)*IF(COUNTIF($H$12:I$12,"x")&gt;0,(1+$C$6),1)*IF(COUNTIF($H$13:I$13,"x")&gt;0,(1+$C$30),1)*IF(I$8="x",(1+Toimenpiteet!$C$7),1)*IF(I$9="x",(1+Toimenpiteet!$C$34),1)*(1+I$30)*_xlfn.BINOM.INV(1,(1-(Satokasvi!$H$15*(1+I$44))),C97))</f>
        <v>3407.638519836019</v>
      </c>
      <c r="BF97" s="35">
        <f ca="1">IF(J$11="x",0,_xlfn.NORM.INV(D97,Satokasvi!$H$8,Satokasvi!$I$8)*IF(COUNTIF($H$12:J$12,"x")&gt;0,(1+$C$6),1)*IF(COUNTIF($H$13:J$13,"x")&gt;0,(1+$C$30),1)*IF(J$8="x",(1+Toimenpiteet!$C$7),1)*IF(J$9="x",(1+Toimenpiteet!$C$34),1)*(1+J$30)*_xlfn.BINOM.INV(1,(1-(Satokasvi!$H$15*(1+J$44))),D97))</f>
        <v>3059.1716667379374</v>
      </c>
      <c r="BG97" s="35">
        <f ca="1">IF(K$11="x",0,_xlfn.NORM.INV(E97,Satokasvi!$H$8,Satokasvi!$I$8)*IF(COUNTIF($H$12:K$12,"x")&gt;0,(1+$C$6),1)*IF(COUNTIF($H$13:K$13,"x")&gt;0,(1+$C$30),1)*IF(K$8="x",(1+Toimenpiteet!$C$7),1)*IF(K$9="x",(1+Toimenpiteet!$C$34),1)*(1+K$30)*_xlfn.BINOM.INV(1,(1-(Satokasvi!$H$15*(1+K$44))),E97))</f>
        <v>3118.8296347370328</v>
      </c>
      <c r="BH97" s="35">
        <f ca="1">IF(L$11="x",0,_xlfn.NORM.INV(F97,Satokasvi!$H$8,Satokasvi!$I$8)*IF(COUNTIF($H$12:L$12,"x")&gt;0,(1+$C$6),1)*IF(COUNTIF($H$13:L$13,"x")&gt;0,(1+$C$30),1)*IF(L$8="x",(1+Toimenpiteet!$C$7),1)*IF(L$9="x",(1+Toimenpiteet!$C$34),1)*(1+L$30)*_xlfn.BINOM.INV(1,(1-(Satokasvi!$H$15*(1+L$44))),F97))</f>
        <v>3084.0201013467035</v>
      </c>
      <c r="BI97" s="35">
        <f ca="1">IF(M$11="x",0,_xlfn.NORM.INV(G97,Satokasvi!$H$8,Satokasvi!$I$8)*IF(COUNTIF($H$12:M$12,"x")&gt;0,(1+$C$6),1)*IF(COUNTIF($H$13:M$13,"x")&gt;0,(1+$C$30),1)*IF(M$8="x",(1+Toimenpiteet!$C$7),1)*IF(M$9="x",(1+Toimenpiteet!$C$34),1)*(1+M$30)*_xlfn.BINOM.INV(1,(1-(Satokasvi!$H$15*(1+M$44))),G97))</f>
        <v>2716.5865175612175</v>
      </c>
      <c r="BJ97" s="35">
        <f ca="1">IF(N$11="x",0,_xlfn.NORM.INV(H97,Satokasvi!$H$8,Satokasvi!$I$8)*IF(COUNTIF($H$12:N$12,"x")&gt;0,(1+$C$6),1)*IF(COUNTIF($H$13:N$13,"x")&gt;0,(1+$C$30),1)*IF(N$8="x",(1+Toimenpiteet!$C$7),1)*IF(N$9="x",(1+Toimenpiteet!$C$34),1)*(1+N$30)*_xlfn.BINOM.INV(1,(1-(Satokasvi!$H$15*(1+N$44))),H97))</f>
        <v>2985.2771780929261</v>
      </c>
      <c r="BK97" s="35">
        <f ca="1">IF(O$11="x",0,_xlfn.NORM.INV(I97,Satokasvi!$H$8,Satokasvi!$I$8)*IF(COUNTIF($H$12:O$12,"x")&gt;0,(1+$C$6),1)*IF(COUNTIF($H$13:O$13,"x")&gt;0,(1+$C$30),1)*IF(O$8="x",(1+Toimenpiteet!$C$7),1)*IF(O$9="x",(1+Toimenpiteet!$C$34),1)*(1+O$30)*_xlfn.BINOM.INV(1,(1-(Satokasvi!$H$15*(1+O$44))),I97))</f>
        <v>2902.3748986387172</v>
      </c>
      <c r="BL97" s="35">
        <f ca="1">IF(P$11="x",0,_xlfn.NORM.INV(J97,Satokasvi!$H$8,Satokasvi!$I$8)*IF(COUNTIF($H$12:P$12,"x")&gt;0,(1+$C$6),1)*IF(COUNTIF($H$13:P$13,"x")&gt;0,(1+$C$30),1)*IF(P$8="x",(1+Toimenpiteet!$C$7),1)*IF(P$9="x",(1+Toimenpiteet!$C$34),1)*(1+P$30)*_xlfn.BINOM.INV(1,(1-(Satokasvi!$H$15*(1+P$44))),J97))</f>
        <v>3437.6915465827237</v>
      </c>
      <c r="BM97" s="35">
        <f ca="1">IF(Q$11="x",0,_xlfn.NORM.INV(K97,Satokasvi!$H$8,Satokasvi!$I$8)*IF(COUNTIF($H$12:Q$12,"x")&gt;0,(1+$C$6),1)*IF(COUNTIF($H$13:Q$13,"x")&gt;0,(1+$C$30),1)*IF(Q$8="x",(1+Toimenpiteet!$C$7),1)*IF(Q$9="x",(1+Toimenpiteet!$C$34),1)*(1+Q$30)*_xlfn.BINOM.INV(1,(1-(Satokasvi!$H$15*(1+Q$44))),K97))</f>
        <v>2970.211994710156</v>
      </c>
      <c r="BN97" s="35">
        <f ca="1">IF(R$11="x",0,_xlfn.NORM.INV(L97,Satokasvi!$H$8,Satokasvi!$I$8)*IF(COUNTIF($H$12:R$12,"x")&gt;0,(1+$C$6),1)*IF(COUNTIF($H$13:R$13,"x")&gt;0,(1+$C$30),1)*IF(R$8="x",(1+Toimenpiteet!$C$7),1)*IF(R$9="x",(1+Toimenpiteet!$C$34),1)*(1+R$30)*_xlfn.BINOM.INV(1,(1-(Satokasvi!$H$15*(1+R$44))),L97))</f>
        <v>2609.5014935443064</v>
      </c>
      <c r="BO97" s="35">
        <f ca="1">IF(S$11="x",0,_xlfn.NORM.INV(M97,Satokasvi!$H$8,Satokasvi!$I$8)*IF(COUNTIF($H$12:S$12,"x")&gt;0,(1+$C$6),1)*IF(COUNTIF($H$13:S$13,"x")&gt;0,(1+$C$30),1)*IF(S$8="x",(1+Toimenpiteet!$C$7),1)*IF(S$9="x",(1+Toimenpiteet!$C$34),1)*(1+S$30)*_xlfn.BINOM.INV(1,(1-(Satokasvi!$H$15*(1+S$44))),M97))</f>
        <v>3285.925841684701</v>
      </c>
      <c r="BP97" s="35">
        <f ca="1">IF(T$11="x",0,_xlfn.NORM.INV(N97,Satokasvi!$H$8,Satokasvi!$I$8)*IF(COUNTIF($H$12:T$12,"x")&gt;0,(1+$C$6),1)*IF(COUNTIF($H$13:T$13,"x")&gt;0,(1+$C$30),1)*IF(T$8="x",(1+Toimenpiteet!$C$7),1)*IF(T$9="x",(1+Toimenpiteet!$C$34),1)*(1+T$30)*_xlfn.BINOM.INV(1,(1-(Satokasvi!$H$15*(1+T$44))),N97))</f>
        <v>2901.2768398280109</v>
      </c>
      <c r="BQ97" s="35">
        <f ca="1">IF(U$11="x",0,_xlfn.NORM.INV(O97,Satokasvi!$H$8,Satokasvi!$I$8)*IF(COUNTIF($H$12:U$12,"x")&gt;0,(1+$C$6),1)*IF(COUNTIF($H$13:U$13,"x")&gt;0,(1+$C$30),1)*IF(U$8="x",(1+Toimenpiteet!$C$7),1)*IF(U$9="x",(1+Toimenpiteet!$C$34),1)*(1+U$30)*_xlfn.BINOM.INV(1,(1-(Satokasvi!$H$15*(1+U$44))),O97))</f>
        <v>3045.9912239528644</v>
      </c>
      <c r="BR97" s="35">
        <f ca="1">IF(V$11="x",0,_xlfn.NORM.INV(P97,Satokasvi!$H$8,Satokasvi!$I$8)*IF(COUNTIF($H$12:V$12,"x")&gt;0,(1+$C$6),1)*IF(COUNTIF($H$13:V$13,"x")&gt;0,(1+$C$30),1)*IF(V$8="x",(1+Toimenpiteet!$C$7),1)*IF(V$9="x",(1+Toimenpiteet!$C$34),1)*(1+V$30)*_xlfn.BINOM.INV(1,(1-(Satokasvi!$H$15*(1+V$44))),P97))</f>
        <v>2824.648573625781</v>
      </c>
      <c r="BS97" s="35">
        <f ca="1">IF(W$11="x",0,_xlfn.NORM.INV(Q97,Satokasvi!$H$8,Satokasvi!$I$8)*IF(COUNTIF($H$12:W$12,"x")&gt;0,(1+$C$6),1)*IF(COUNTIF($H$13:W$13,"x")&gt;0,(1+$C$30),1)*IF(W$8="x",(1+Toimenpiteet!$C$7),1)*IF(W$9="x",(1+Toimenpiteet!$C$34),1)*(1+W$30)*_xlfn.BINOM.INV(1,(1-(Satokasvi!$H$15*(1+W$44))),Q97))</f>
        <v>3260.0932096682991</v>
      </c>
      <c r="BT97" s="35">
        <f ca="1">IF(X$11="x",0,_xlfn.NORM.INV(R97,Satokasvi!$H$8,Satokasvi!$I$8)*IF(COUNTIF($H$12:X$12,"x")&gt;0,(1+$C$6),1)*IF(COUNTIF($H$13:X$13,"x")&gt;0,(1+$C$30),1)*IF(X$8="x",(1+Toimenpiteet!$C$7),1)*IF(X$9="x",(1+Toimenpiteet!$C$34),1)*(1+X$30)*_xlfn.BINOM.INV(1,(1-(Satokasvi!$H$15*(1+X$44))),R97))</f>
        <v>2810.5171876970762</v>
      </c>
      <c r="BU97" s="35">
        <f ca="1">IF(Y$11="x",0,_xlfn.NORM.INV(S97,Satokasvi!$H$8,Satokasvi!$I$8)*IF(COUNTIF($H$12:Y$12,"x")&gt;0,(1+$C$6),1)*IF(COUNTIF($H$13:Y$13,"x")&gt;0,(1+$C$30),1)*IF(Y$8="x",(1+Toimenpiteet!$C$7),1)*IF(Y$9="x",(1+Toimenpiteet!$C$34),1)*(1+Y$30)*_xlfn.BINOM.INV(1,(1-(Satokasvi!$H$15*(1+Y$44))),S97))</f>
        <v>3321.1113656000957</v>
      </c>
      <c r="BV97" s="35">
        <f ca="1">IF(Z$11="x",0,_xlfn.NORM.INV(T97,Satokasvi!$H$8,Satokasvi!$I$8)*IF(COUNTIF($H$12:Z$12,"x")&gt;0,(1+$C$6),1)*IF(COUNTIF($H$13:Z$13,"x")&gt;0,(1+$C$30),1)*IF(Z$8="x",(1+Toimenpiteet!$C$7),1)*IF(Z$9="x",(1+Toimenpiteet!$C$34),1)*(1+Z$30)*_xlfn.BINOM.INV(1,(1-(Satokasvi!$H$15*(1+Z$44))),T97))</f>
        <v>3371.4158933653034</v>
      </c>
      <c r="BW97" s="35">
        <f ca="1">IF(AA$11="x",0,_xlfn.NORM.INV(U97,Satokasvi!$H$8,Satokasvi!$I$8)*IF(COUNTIF($H$12:AA$12,"x")&gt;0,(1+$C$6),1)*IF(COUNTIF($H$13:AA$13,"x")&gt;0,(1+$C$30),1)*IF(AA$8="x",(1+Toimenpiteet!$C$7),1)*IF(AA$9="x",(1+Toimenpiteet!$C$34),1)*(1+AA$30)*_xlfn.BINOM.INV(1,(1-(Satokasvi!$H$15*(1+AA$44))),U97))</f>
        <v>2681.6797672099769</v>
      </c>
      <c r="BX97" s="35">
        <f ca="1">IF(AB$11="x",0,_xlfn.NORM.INV(V97,Satokasvi!$H$8,Satokasvi!$I$8)*IF(COUNTIF($H$12:AB$12,"x")&gt;0,(1+$C$6),1)*IF(COUNTIF($H$13:AB$13,"x")&gt;0,(1+$C$30),1)*IF(AB$8="x",(1+Toimenpiteet!$C$7),1)*IF(AB$9="x",(1+Toimenpiteet!$C$34),1)*(1+AB$30)*_xlfn.BINOM.INV(1,(1-(Satokasvi!$H$15*(1+AB$44))),V97))</f>
        <v>3102.1340179910717</v>
      </c>
      <c r="BY97" s="35">
        <f ca="1">IF(AC$11="x",0,_xlfn.NORM.INV(W97,Satokasvi!$H$8,Satokasvi!$I$8)*IF(COUNTIF($H$12:AC$12,"x")&gt;0,(1+$C$6),1)*IF(COUNTIF($H$13:AC$13,"x")&gt;0,(1+$C$30),1)*IF(AC$8="x",(1+Toimenpiteet!$C$7),1)*IF(AC$9="x",(1+Toimenpiteet!$C$34),1)*(1+AC$30)*_xlfn.BINOM.INV(1,(1-(Satokasvi!$H$15*(1+AC$44))),W97))</f>
        <v>2956.6834459321813</v>
      </c>
      <c r="BZ97" s="35">
        <f ca="1">IF(AD$11="x",0,_xlfn.NORM.INV(X97,Satokasvi!$H$8,Satokasvi!$I$8)*IF(COUNTIF($H$12:AD$12,"x")&gt;0,(1+$C$6),1)*IF(COUNTIF($H$13:AD$13,"x")&gt;0,(1+$C$30),1)*IF(AD$8="x",(1+Toimenpiteet!$C$7),1)*IF(AD$9="x",(1+Toimenpiteet!$C$34),1)*(1+AD$30)*_xlfn.BINOM.INV(1,(1-(Satokasvi!$H$15*(1+AD$44))),X97))</f>
        <v>3235.5391088963675</v>
      </c>
      <c r="CA97" s="35">
        <f ca="1">IF(AE$11="x",0,_xlfn.NORM.INV(Y97,Satokasvi!$H$8,Satokasvi!$I$8)*IF(COUNTIF($H$12:AE$12,"x")&gt;0,(1+$C$6),1)*IF(COUNTIF($H$13:AE$13,"x")&gt;0,(1+$C$30),1)*IF(AE$8="x",(1+Toimenpiteet!$C$7),1)*IF(AE$9="x",(1+Toimenpiteet!$C$34),1)*(1+AE$30)*_xlfn.BINOM.INV(1,(1-(Satokasvi!$H$15*(1+AE$44))),Y97))</f>
        <v>2752.7016944337229</v>
      </c>
      <c r="CB97" s="35">
        <f ca="1">IF(AF$11="x",0,_xlfn.NORM.INV(Z97,Satokasvi!$H$8,Satokasvi!$I$8)*IF(COUNTIF($H$12:AF$12,"x")&gt;0,(1+$C$6),1)*IF(COUNTIF($H$13:AF$13,"x")&gt;0,(1+$C$30),1)*IF(AF$8="x",(1+Toimenpiteet!$C$7),1)*IF(AF$9="x",(1+Toimenpiteet!$C$34),1)*(1+AF$30)*_xlfn.BINOM.INV(1,(1-(Satokasvi!$H$15*(1+AF$44))),Z97))</f>
        <v>3533.5352204463102</v>
      </c>
      <c r="CD97" s="37">
        <f ca="1">_xlfn.NORM.INV(RAND(),Satokasvi!$H$13,Satokasvi!$I$13)</f>
        <v>118.33971956257209</v>
      </c>
      <c r="CE97" s="37">
        <f ca="1">_xlfn.NORM.INV(RAND(),Satokasvi!$H$13,Satokasvi!$I$13)</f>
        <v>281.08696786628354</v>
      </c>
      <c r="CF97" s="37">
        <f ca="1">_xlfn.NORM.INV(RAND(),Satokasvi!$H$13,Satokasvi!$I$13)</f>
        <v>199.36143959103501</v>
      </c>
      <c r="CG97" s="37">
        <f ca="1">_xlfn.NORM.INV(RAND(),Satokasvi!$H$13,Satokasvi!$I$13)</f>
        <v>294.92332672410873</v>
      </c>
      <c r="CH97" s="37">
        <f ca="1">_xlfn.NORM.INV(RAND(),Satokasvi!$H$13,Satokasvi!$I$13)</f>
        <v>162.02780258171921</v>
      </c>
      <c r="CI97" s="37">
        <f ca="1">_xlfn.NORM.INV(RAND(),Satokasvi!$H$13,Satokasvi!$I$13)</f>
        <v>102.74994754674555</v>
      </c>
      <c r="CJ97" s="37">
        <f ca="1">_xlfn.NORM.INV(RAND(),Satokasvi!$H$13,Satokasvi!$I$13)</f>
        <v>237.08004345277337</v>
      </c>
      <c r="CK97" s="37">
        <f ca="1">_xlfn.NORM.INV(RAND(),Satokasvi!$H$13,Satokasvi!$I$13)</f>
        <v>249.01774086997773</v>
      </c>
      <c r="CL97" s="37">
        <f ca="1">_xlfn.NORM.INV(RAND(),Satokasvi!$H$13,Satokasvi!$I$13)</f>
        <v>188.9314503498928</v>
      </c>
      <c r="CM97" s="37">
        <f ca="1">_xlfn.NORM.INV(RAND(),Satokasvi!$H$13,Satokasvi!$I$13)</f>
        <v>199.64008315056495</v>
      </c>
      <c r="CN97" s="37">
        <f ca="1">_xlfn.NORM.INV(RAND(),Satokasvi!$H$13,Satokasvi!$I$13)</f>
        <v>215.87829404395006</v>
      </c>
      <c r="CO97" s="37">
        <f ca="1">_xlfn.NORM.INV(RAND(),Satokasvi!$H$13,Satokasvi!$I$13)</f>
        <v>265.40918542318627</v>
      </c>
      <c r="CP97" s="37">
        <f ca="1">_xlfn.NORM.INV(RAND(),Satokasvi!$H$13,Satokasvi!$I$13)</f>
        <v>152.94951431610266</v>
      </c>
      <c r="CQ97" s="37">
        <f ca="1">_xlfn.NORM.INV(RAND(),Satokasvi!$H$13,Satokasvi!$I$13)</f>
        <v>249.68282361859093</v>
      </c>
      <c r="CR97" s="37">
        <f ca="1">_xlfn.NORM.INV(RAND(),Satokasvi!$H$13,Satokasvi!$I$13)</f>
        <v>201.3579546084888</v>
      </c>
      <c r="CS97" s="37">
        <f ca="1">_xlfn.NORM.INV(RAND(),Satokasvi!$H$13,Satokasvi!$I$13)</f>
        <v>254.79932745643427</v>
      </c>
      <c r="CT97" s="37">
        <f ca="1">_xlfn.NORM.INV(RAND(),Satokasvi!$H$13,Satokasvi!$I$13)</f>
        <v>161.2938307918013</v>
      </c>
      <c r="CU97" s="37">
        <f ca="1">_xlfn.NORM.INV(RAND(),Satokasvi!$H$13,Satokasvi!$I$13)</f>
        <v>220.31725415406243</v>
      </c>
      <c r="CV97" s="37">
        <f ca="1">_xlfn.NORM.INV(RAND(),Satokasvi!$H$13,Satokasvi!$I$13)</f>
        <v>295.96763291823441</v>
      </c>
      <c r="CW97" s="37">
        <f ca="1">_xlfn.NORM.INV(RAND(),Satokasvi!$H$13,Satokasvi!$I$13)</f>
        <v>154.23656267524649</v>
      </c>
      <c r="CX97" s="37">
        <f ca="1">_xlfn.NORM.INV(RAND(),Satokasvi!$H$13,Satokasvi!$I$13)</f>
        <v>218.13436188295179</v>
      </c>
      <c r="CY97" s="37">
        <f ca="1">_xlfn.NORM.INV(RAND(),Satokasvi!$H$13,Satokasvi!$I$13)</f>
        <v>173.66799305610465</v>
      </c>
      <c r="CZ97" s="37">
        <f ca="1">_xlfn.NORM.INV(RAND(),Satokasvi!$H$13,Satokasvi!$I$13)</f>
        <v>187.45509906754111</v>
      </c>
      <c r="DA97" s="37">
        <f ca="1">_xlfn.NORM.INV(RAND(),Satokasvi!$H$13,Satokasvi!$I$13)</f>
        <v>203.39993656672763</v>
      </c>
      <c r="DB97" s="37">
        <f ca="1">_xlfn.NORM.INV(RAND(),Satokasvi!$H$13,Satokasvi!$I$13)</f>
        <v>244.02861511615882</v>
      </c>
      <c r="DD97" s="37">
        <f ca="1">IF(H$11="x",Toimenpiteet!$E$115,AC97*CD97/1000+(Satokasvi!$E$28-Satokasvi!$E$7)+IF(H$8="x",Toimenpiteet!$E$29,0)+IF(H$9="x",Toimenpiteet!$E$60,0)+IF(H$10="x",Toimenpiteet!$E$88,0))/(1+$H$15)^DD$59</f>
        <v>41.864364463894937</v>
      </c>
      <c r="DE97" s="37">
        <f ca="1">IF(I$11="x",Toimenpiteet!$E$115,AD97*CE97/1000+(Satokasvi!$E$28-Satokasvi!$E$7)+IF(I$8="x",Toimenpiteet!$E$29,0)+IF(I$9="x",Toimenpiteet!$E$60,0)+IF(I$10="x",Toimenpiteet!$E$88,0))/(1+$H$15)^DE$59</f>
        <v>502.59432174337604</v>
      </c>
      <c r="DF97" s="37">
        <f ca="1">IF(J$11="x",Toimenpiteet!$E$115,AE97*CF97/1000+(Satokasvi!$E$28-Satokasvi!$E$7)+IF(J$8="x",Toimenpiteet!$E$29,0)+IF(J$9="x",Toimenpiteet!$E$60,0)+IF(J$10="x",Toimenpiteet!$E$88,0))/(1+$H$15)^DF$59</f>
        <v>222.59361779976547</v>
      </c>
      <c r="DG97" s="37">
        <f ca="1">IF(K$11="x",Toimenpiteet!$E$115,AF97*CG97/1000+(Satokasvi!$E$28-Satokasvi!$E$7)+IF(K$8="x",Toimenpiteet!$E$29,0)+IF(K$9="x",Toimenpiteet!$E$60,0)+IF(K$10="x",Toimenpiteet!$E$88,0))/(1+$H$15)^DG$59</f>
        <v>445.58781327411572</v>
      </c>
      <c r="DH97" s="37">
        <f ca="1">IF(L$11="x",Toimenpiteet!$E$115,AG97*CH97/1000+(Satokasvi!$E$28-Satokasvi!$E$7)+IF(L$8="x",Toimenpiteet!$E$29,0)+IF(L$9="x",Toimenpiteet!$E$60,0)+IF(L$10="x",Toimenpiteet!$E$88,0))/(1+$H$15)^DH$59</f>
        <v>130.61119034683469</v>
      </c>
      <c r="DI97" s="37">
        <f ca="1">IF(M$11="x",Toimenpiteet!$E$115,AH97*CI97/1000+(Satokasvi!$E$28-Satokasvi!$E$7)+IF(M$8="x",Toimenpiteet!$E$29,0)+IF(M$9="x",Toimenpiteet!$E$60,0)+IF(M$10="x",Toimenpiteet!$E$88,0))/(1+$H$15)^DI$59</f>
        <v>-221.93332802116842</v>
      </c>
      <c r="DJ97" s="37">
        <f ca="1">IF(N$11="x",Toimenpiteet!$E$115,AI97*CJ97/1000+(Satokasvi!$E$28-Satokasvi!$E$7)+IF(N$8="x",Toimenpiteet!$E$29,0)+IF(N$9="x",Toimenpiteet!$E$60,0)+IF(N$10="x",Toimenpiteet!$E$88,0))/(1+$H$15)^DJ$59</f>
        <v>264.0851052953314</v>
      </c>
      <c r="DK97" s="37">
        <f ca="1">IF(O$11="x",Toimenpiteet!$E$115,AJ97*CK97/1000+(Satokasvi!$E$28-Satokasvi!$E$7)+IF(O$8="x",Toimenpiteet!$E$29,0)+IF(O$9="x",Toimenpiteet!$E$60,0)+IF(O$10="x",Toimenpiteet!$E$88,0))/(1+$H$15)^DK$59</f>
        <v>266.2564464561911</v>
      </c>
      <c r="DL97" s="37">
        <f ca="1">IF(P$11="x",Toimenpiteet!$E$115,AK97*CL97/1000+(Satokasvi!$E$28-Satokasvi!$E$7)+IF(P$8="x",Toimenpiteet!$E$29,0)+IF(P$9="x",Toimenpiteet!$E$60,0)+IF(P$10="x",Toimenpiteet!$E$88,0))/(1+$H$15)^DL$59</f>
        <v>211.7149899178836</v>
      </c>
      <c r="DM97" s="37">
        <f ca="1">IF(Q$11="x",Toimenpiteet!$E$115,AL97*CM97/1000+(Satokasvi!$E$28-Satokasvi!$E$7)+IF(Q$8="x",Toimenpiteet!$E$29,0)+IF(Q$9="x",Toimenpiteet!$E$60,0)+IF(Q$10="x",Toimenpiteet!$E$88,0))/(1+$H$15)^DM$59</f>
        <v>170.50500923089271</v>
      </c>
      <c r="DN97" s="37">
        <f ca="1">IF(R$11="x",Toimenpiteet!$E$115,AM97*CN97/1000+(Satokasvi!$E$28-Satokasvi!$E$7)+IF(R$8="x",Toimenpiteet!$E$29,0)+IF(R$9="x",Toimenpiteet!$E$60,0)+IF(R$10="x",Toimenpiteet!$E$88,0))/(1+$H$15)^DN$59</f>
        <v>-191.44163829867202</v>
      </c>
      <c r="DO97" s="37">
        <f ca="1">IF(S$11="x",Toimenpiteet!$E$115,AN97*CO97/1000+(Satokasvi!$E$28-Satokasvi!$E$7)+IF(S$8="x",Toimenpiteet!$E$29,0)+IF(S$9="x",Toimenpiteet!$E$60,0)+IF(S$10="x",Toimenpiteet!$E$88,0))/(1+$H$15)^DO$59</f>
        <v>323.87086906524888</v>
      </c>
      <c r="DP97" s="37">
        <f ca="1">IF(T$11="x",Toimenpiteet!$E$115,AO97*CP97/1000+(Satokasvi!$E$28-Satokasvi!$E$7)+IF(T$8="x",Toimenpiteet!$E$29,0)+IF(T$9="x",Toimenpiteet!$E$60,0)+IF(T$10="x",Toimenpiteet!$E$88,0))/(1+$H$15)^DP$59</f>
        <v>71.357392295689934</v>
      </c>
      <c r="DQ97" s="37">
        <f ca="1">IF(U$11="x",Toimenpiteet!$E$115,AP97*CQ97/1000+(Satokasvi!$E$28-Satokasvi!$E$7)+IF(U$8="x",Toimenpiteet!$E$29,0)+IF(U$9="x",Toimenpiteet!$E$60,0)+IF(U$10="x",Toimenpiteet!$E$88,0))/(1+$H$15)^DQ$59</f>
        <v>243.80464964725121</v>
      </c>
      <c r="DR97" s="37">
        <f ca="1">IF(V$11="x",Toimenpiteet!$E$115,AQ97*CR97/1000+(Satokasvi!$E$28-Satokasvi!$E$7)+IF(V$8="x",Toimenpiteet!$E$29,0)+IF(V$9="x",Toimenpiteet!$E$60,0)+IF(V$10="x",Toimenpiteet!$E$88,0))/(1+$H$15)^DR$59</f>
        <v>134.13067169070555</v>
      </c>
      <c r="DS97" s="37">
        <f ca="1">IF(W$11="x",Toimenpiteet!$E$115,AR97*CS97/1000+(Satokasvi!$E$28-Satokasvi!$E$7)+IF(W$8="x",Toimenpiteet!$E$29,0)+IF(W$9="x",Toimenpiteet!$E$60,0)+IF(W$10="x",Toimenpiteet!$E$88,0))/(1+$H$15)^DS$59</f>
        <v>266.23226569542589</v>
      </c>
      <c r="DT97" s="37">
        <f ca="1">IF(X$11="x",Toimenpiteet!$E$115,AS97*CT97/1000+(Satokasvi!$E$28-Satokasvi!$E$7)+IF(X$8="x",Toimenpiteet!$E$29,0)+IF(X$9="x",Toimenpiteet!$E$60,0)+IF(X$10="x",Toimenpiteet!$E$88,0))/(1+$H$15)^DT$59</f>
        <v>68.225225900926205</v>
      </c>
      <c r="DU97" s="37">
        <f ca="1">IF(Y$11="x",Toimenpiteet!$E$115,AT97*CU97/1000+(Satokasvi!$E$28-Satokasvi!$E$7)+IF(Y$8="x",Toimenpiteet!$E$29,0)+IF(Y$9="x",Toimenpiteet!$E$60,0)+IF(Y$10="x",Toimenpiteet!$E$88,0))/(1+$H$15)^DU$59</f>
        <v>202.50337895202378</v>
      </c>
      <c r="DV97" s="37">
        <f ca="1">IF(Z$11="x",Toimenpiteet!$E$115,AU97*CV97/1000+(Satokasvi!$E$28-Satokasvi!$E$7)+IF(Z$8="x",Toimenpiteet!$E$29,0)+IF(Z$9="x",Toimenpiteet!$E$60,0)+IF(Z$10="x",Toimenpiteet!$E$88,0))/(1+$H$15)^DV$59</f>
        <v>323.08128256779196</v>
      </c>
      <c r="DW97" s="37">
        <f ca="1">IF(AA$11="x",Toimenpiteet!$E$115,AV97*CW97/1000+(Satokasvi!$E$28-Satokasvi!$E$7)+IF(AA$8="x",Toimenpiteet!$E$29,0)+IF(AA$9="x",Toimenpiteet!$E$60,0)+IF(AA$10="x",Toimenpiteet!$E$88,0))/(1+$H$15)^DW$59</f>
        <v>-146.72407485937876</v>
      </c>
      <c r="DX97" s="37">
        <f ca="1">IF(AB$11="x",Toimenpiteet!$E$115,AW97*CX97/1000+(Satokasvi!$E$28-Satokasvi!$E$7)+IF(AB$8="x",Toimenpiteet!$E$29,0)+IF(AB$9="x",Toimenpiteet!$E$60,0)+IF(AB$10="x",Toimenpiteet!$E$88,0))/(1+$H$15)^DX$59</f>
        <v>160.67438545510976</v>
      </c>
      <c r="DY97" s="37">
        <f ca="1">IF(AC$11="x",Toimenpiteet!$E$115,AX97*CY97/1000+(Satokasvi!$E$28-Satokasvi!$E$7)+IF(AC$8="x",Toimenpiteet!$E$29,0)+IF(AC$9="x",Toimenpiteet!$E$60,0)+IF(AC$10="x",Toimenpiteet!$E$88,0))/(1+$H$15)^DY$59</f>
        <v>85.016845147496966</v>
      </c>
      <c r="DZ97" s="37">
        <f ca="1">IF(AD$11="x",Toimenpiteet!$E$115,AY97*CZ97/1000+(Satokasvi!$E$28-Satokasvi!$E$7)+IF(AD$8="x",Toimenpiteet!$E$29,0)+IF(AD$9="x",Toimenpiteet!$E$60,0)+IF(AD$10="x",Toimenpiteet!$E$88,0))/(1+$H$15)^DZ$59</f>
        <v>121.82487000547637</v>
      </c>
      <c r="EA97" s="37">
        <f ca="1">IF(AE$11="x",Toimenpiteet!$E$115,AZ97*DA97/1000+(Satokasvi!$E$28-Satokasvi!$E$7)+IF(AE$8="x",Toimenpiteet!$E$29,0)+IF(AE$9="x",Toimenpiteet!$E$60,0)+IF(AE$10="x",Toimenpiteet!$E$88,0))/(1+$H$15)^EA$59</f>
        <v>-130.36244012997</v>
      </c>
      <c r="EB97" s="37">
        <f ca="1">IF(AF$11="x",Toimenpiteet!$E$115,BA97*DB97/1000+(Satokasvi!$E$28-Satokasvi!$E$7)+IF(AF$8="x",Toimenpiteet!$E$29,0)+IF(AF$9="x",Toimenpiteet!$E$60,0)+IF(AF$10="x",Toimenpiteet!$E$88,0))/(1+$H$15)^EB$59</f>
        <v>216.62744115990213</v>
      </c>
      <c r="ED97" s="37">
        <f ca="1">IF(H$11="x",Toimenpiteet!$E$115,BD97*CD97/1000+(Satokasvi!$E$28-Satokasvi!$E$7)+IF(H$8="x",Toimenpiteet!$E$29,0)+IF(H$9="x",Toimenpiteet!$E$60,0)+IF(H$10="x",Toimenpiteet!$E$88,0))/(1+$H$15)^ED$59</f>
        <v>101.69354803628552</v>
      </c>
      <c r="EE97" s="37">
        <f ca="1">IF(I$11="x",Toimenpiteet!$E$115,BE97*CE97/1000+(Satokasvi!$E$28-Satokasvi!$E$7)+IF(I$8="x",Toimenpiteet!$E$29,0)+IF(I$9="x",Toimenpiteet!$E$60,0)+IF(I$10="x",Toimenpiteet!$E$88,0))/(1+$H$15)^EE$59</f>
        <v>653.07076927614014</v>
      </c>
      <c r="EF97" s="37">
        <f ca="1">IF(J$11="x",Toimenpiteet!$E$115,BF97*CF97/1000+(Satokasvi!$E$28-Satokasvi!$E$7)+IF(J$8="x",Toimenpiteet!$E$29,0)+IF(J$9="x",Toimenpiteet!$E$60,0)+IF(J$10="x",Toimenpiteet!$E$88,0))/(1+$H$15)^EF$59</f>
        <v>315.614849305436</v>
      </c>
      <c r="EG97" s="37">
        <f ca="1">IF(K$11="x",Toimenpiteet!$E$115,BG97*CG97/1000+(Satokasvi!$E$28-Satokasvi!$E$7)+IF(K$8="x",Toimenpiteet!$E$29,0)+IF(K$9="x",Toimenpiteet!$E$60,0)+IF(K$10="x",Toimenpiteet!$E$88,0))/(1+$H$15)^EG$59</f>
        <v>581.79518946847054</v>
      </c>
      <c r="EH97" s="37">
        <f ca="1">IF(L$11="x",Toimenpiteet!$E$115,BH97*CH97/1000+(Satokasvi!$E$28-Satokasvi!$E$7)+IF(L$8="x",Toimenpiteet!$E$29,0)+IF(L$9="x",Toimenpiteet!$E$60,0)+IF(L$10="x",Toimenpiteet!$E$88,0))/(1+$H$15)^EH$59</f>
        <v>202.45169398856225</v>
      </c>
      <c r="EI97" s="37">
        <f ca="1">IF(M$11="x",Toimenpiteet!$E$115,BI97*CI97/1000+(Satokasvi!$E$28-Satokasvi!$E$7)+IF(M$8="x",Toimenpiteet!$E$29,0)+IF(M$9="x",Toimenpiteet!$E$60,0)+IF(M$10="x",Toimenpiteet!$E$88,0))/(1+$H$15)^EI$59</f>
        <v>11.832917391209135</v>
      </c>
      <c r="EJ97" s="37">
        <f ca="1">IF(N$11="x",Toimenpiteet!$E$115,BJ97*CJ97/1000+(Satokasvi!$E$28-Satokasvi!$E$7)+IF(N$8="x",Toimenpiteet!$E$29,0)+IF(N$9="x",Toimenpiteet!$E$60,0)+IF(N$10="x",Toimenpiteet!$E$88,0))/(1+$H$15)^EJ$59</f>
        <v>359.99597645559533</v>
      </c>
      <c r="EK97" s="37">
        <f ca="1">IF(O$11="x",Toimenpiteet!$E$115,BK97*CK97/1000+(Satokasvi!$E$28-Satokasvi!$E$7)+IF(O$8="x",Toimenpiteet!$E$29,0)+IF(O$9="x",Toimenpiteet!$E$60,0)+IF(O$10="x",Toimenpiteet!$E$88,0))/(1+$H$15)^EK$59</f>
        <v>361.346425166068</v>
      </c>
      <c r="EL97" s="37">
        <f ca="1">IF(P$11="x",Toimenpiteet!$E$115,BL97*CL97/1000+(Satokasvi!$E$28-Satokasvi!$E$7)+IF(P$8="x",Toimenpiteet!$E$29,0)+IF(P$9="x",Toimenpiteet!$E$60,0)+IF(P$10="x",Toimenpiteet!$E$88,0))/(1+$H$15)^EL$59</f>
        <v>294.67807471567255</v>
      </c>
      <c r="EM97" s="37">
        <f ca="1">IF(Q$11="x",Toimenpiteet!$E$115,BM97*CM97/1000+(Satokasvi!$E$28-Satokasvi!$E$7)+IF(Q$8="x",Toimenpiteet!$E$29,0)+IF(Q$9="x",Toimenpiteet!$E$60,0)+IF(Q$10="x",Toimenpiteet!$E$88,0))/(1+$H$15)^EM$59</f>
        <v>244.04298856659778</v>
      </c>
      <c r="EN97" s="37">
        <f ca="1">IF(R$11="x",Toimenpiteet!$E$115,BN97*CN97/1000+(Satokasvi!$E$28-Satokasvi!$E$7)+IF(R$8="x",Toimenpiteet!$E$29,0)+IF(R$9="x",Toimenpiteet!$E$60,0)+IF(R$10="x",Toimenpiteet!$E$88,0))/(1+$H$15)^EN$59</f>
        <v>215.52335702878707</v>
      </c>
      <c r="EO97" s="37">
        <f ca="1">IF(S$11="x",Toimenpiteet!$E$115,BO97*CO97/1000+(Satokasvi!$E$28-Satokasvi!$E$7)+IF(S$8="x",Toimenpiteet!$E$29,0)+IF(S$9="x",Toimenpiteet!$E$60,0)+IF(S$10="x",Toimenpiteet!$E$88,0))/(1+$H$15)^EO$59</f>
        <v>425.81817652852624</v>
      </c>
      <c r="EP97" s="37">
        <f ca="1">IF(T$11="x",Toimenpiteet!$E$115,BP97*CP97/1000+(Satokasvi!$E$28-Satokasvi!$E$7)+IF(T$8="x",Toimenpiteet!$E$29,0)+IF(T$9="x",Toimenpiteet!$E$60,0)+IF(T$10="x",Toimenpiteet!$E$88,0))/(1+$H$15)^EP$59</f>
        <v>121.71929177446634</v>
      </c>
      <c r="EQ97" s="37">
        <f ca="1">IF(U$11="x",Toimenpiteet!$E$115,BQ97*CQ97/1000+(Satokasvi!$E$28-Satokasvi!$E$7)+IF(U$8="x",Toimenpiteet!$E$29,0)+IF(U$9="x",Toimenpiteet!$E$60,0)+IF(U$10="x",Toimenpiteet!$E$88,0))/(1+$H$15)^EQ$59</f>
        <v>327.60482328508829</v>
      </c>
      <c r="ER97" s="37">
        <f ca="1">IF(V$11="x",Toimenpiteet!$E$115,BR97*CR97/1000+(Satokasvi!$E$28-Satokasvi!$E$7)+IF(V$8="x",Toimenpiteet!$E$29,0)+IF(V$9="x",Toimenpiteet!$E$60,0)+IF(V$10="x",Toimenpiteet!$E$88,0))/(1+$H$15)^ER$59</f>
        <v>194.97548924087278</v>
      </c>
      <c r="ES97" s="37">
        <f ca="1">IF(W$11="x",Toimenpiteet!$E$115,BS97*CS97/1000+(Satokasvi!$E$28-Satokasvi!$E$7)+IF(W$8="x",Toimenpiteet!$E$29,0)+IF(W$9="x",Toimenpiteet!$E$60,0)+IF(W$10="x",Toimenpiteet!$E$88,0))/(1+$H$15)^ES$59</f>
        <v>352.50656661317709</v>
      </c>
      <c r="ET97" s="37">
        <f ca="1">IF(X$11="x",Toimenpiteet!$E$115,BT97*CT97/1000+(Satokasvi!$E$28-Satokasvi!$E$7)+IF(X$8="x",Toimenpiteet!$E$29,0)+IF(X$9="x",Toimenpiteet!$E$60,0)+IF(X$10="x",Toimenpiteet!$E$88,0))/(1+$H$15)^ET$59</f>
        <v>113.93614271088433</v>
      </c>
      <c r="EU97" s="37">
        <f ca="1">IF(Y$11="x",Toimenpiteet!$E$115,BU97*CU97/1000+(Satokasvi!$E$28-Satokasvi!$E$7)+IF(Y$8="x",Toimenpiteet!$E$29,0)+IF(Y$9="x",Toimenpiteet!$E$60,0)+IF(Y$10="x",Toimenpiteet!$E$88,0))/(1+$H$15)^EU$59</f>
        <v>274.13596894609151</v>
      </c>
      <c r="EV97" s="37">
        <f ca="1">IF(Z$11="x",Toimenpiteet!$E$115,BV97*CV97/1000+(Satokasvi!$E$28-Satokasvi!$E$7)+IF(Z$8="x",Toimenpiteet!$E$29,0)+IF(Z$9="x",Toimenpiteet!$E$60,0)+IF(Z$10="x",Toimenpiteet!$E$88,0))/(1+$H$15)^EV$59</f>
        <v>417.92269850238239</v>
      </c>
      <c r="EW97" s="37">
        <f ca="1">IF(AA$11="x",Toimenpiteet!$E$115,BW97*CW97/1000+(Satokasvi!$E$28-Satokasvi!$E$7)+IF(AA$8="x",Toimenpiteet!$E$29,0)+IF(AA$9="x",Toimenpiteet!$E$60,0)+IF(AA$10="x",Toimenpiteet!$E$88,0))/(1+$H$15)^EW$59</f>
        <v>82.283453331944884</v>
      </c>
      <c r="EX97" s="37">
        <f ca="1">IF(AB$11="x",Toimenpiteet!$E$115,BX97*CX97/1000+(Satokasvi!$E$28-Satokasvi!$E$7)+IF(AB$8="x",Toimenpiteet!$E$29,0)+IF(AB$9="x",Toimenpiteet!$E$60,0)+IF(AB$10="x",Toimenpiteet!$E$88,0))/(1+$H$15)^EX$59</f>
        <v>221.29937416931205</v>
      </c>
      <c r="EY97" s="37">
        <f ca="1">IF(AC$11="x",Toimenpiteet!$E$115,BY97*CY97/1000+(Satokasvi!$E$28-Satokasvi!$E$7)+IF(AC$8="x",Toimenpiteet!$E$29,0)+IF(AC$9="x",Toimenpiteet!$E$60,0)+IF(AC$10="x",Toimenpiteet!$E$88,0))/(1+$H$15)^EY$59</f>
        <v>129.68051672377334</v>
      </c>
      <c r="EZ97" s="37">
        <f ca="1">IF(AD$11="x",Toimenpiteet!$E$115,BZ97*CZ97/1000+(Satokasvi!$E$28-Satokasvi!$E$7)+IF(AD$8="x",Toimenpiteet!$E$29,0)+IF(AD$9="x",Toimenpiteet!$E$60,0)+IF(AD$10="x",Toimenpiteet!$E$88,0))/(1+$H$15)^EZ$59</f>
        <v>173.04450667334547</v>
      </c>
      <c r="FA97" s="37">
        <f ca="1">IF(AE$11="x",Toimenpiteet!$E$115,CA97*DA97/1000+(Satokasvi!$E$28-Satokasvi!$E$7)+IF(AE$8="x",Toimenpiteet!$E$29,0)+IF(AE$9="x",Toimenpiteet!$E$60,0)+IF(AE$10="x",Toimenpiteet!$E$88,0))/(1+$H$15)^FA$59</f>
        <v>145.07093910678228</v>
      </c>
      <c r="FB97" s="37">
        <f ca="1">IF(AF$11="x",Toimenpiteet!$E$115,CB97*DB97/1000+(Satokasvi!$E$28-Satokasvi!$E$7)+IF(AF$8="x",Toimenpiteet!$E$29,0)+IF(AF$9="x",Toimenpiteet!$E$60,0)+IF(AF$10="x",Toimenpiteet!$E$88,0))/(1+$H$15)^FB$59</f>
        <v>285.26602456275066</v>
      </c>
      <c r="FD97" s="37">
        <f t="shared" ca="1" si="15"/>
        <v>41.864364463894937</v>
      </c>
      <c r="FE97" s="37">
        <f t="shared" ca="1" si="18"/>
        <v>544.45868620727094</v>
      </c>
      <c r="FF97" s="37">
        <f t="shared" ca="1" si="18"/>
        <v>767.05230400703635</v>
      </c>
      <c r="FG97" s="37">
        <f t="shared" ca="1" si="18"/>
        <v>1212.640117281152</v>
      </c>
      <c r="FH97" s="37">
        <f t="shared" ca="1" si="18"/>
        <v>1343.2513076279868</v>
      </c>
      <c r="FI97" s="37">
        <f t="shared" ca="1" si="18"/>
        <v>1121.3179796068184</v>
      </c>
      <c r="FJ97" s="37">
        <f t="shared" ca="1" si="18"/>
        <v>1385.4030849021499</v>
      </c>
      <c r="FK97" s="37">
        <f t="shared" ca="1" si="18"/>
        <v>1651.6595313583409</v>
      </c>
      <c r="FL97" s="37">
        <f t="shared" ca="1" si="18"/>
        <v>1863.3745212762246</v>
      </c>
      <c r="FM97" s="37">
        <f t="shared" ca="1" si="18"/>
        <v>2033.8795305071174</v>
      </c>
      <c r="FN97" s="37">
        <f t="shared" ca="1" si="18"/>
        <v>1842.4378922084454</v>
      </c>
      <c r="FO97" s="37">
        <f t="shared" ca="1" si="18"/>
        <v>2166.3087612736945</v>
      </c>
      <c r="FP97" s="37">
        <f t="shared" ca="1" si="18"/>
        <v>2237.6661535693843</v>
      </c>
      <c r="FQ97" s="37">
        <f t="shared" ca="1" si="18"/>
        <v>2481.4708032166354</v>
      </c>
      <c r="FR97" s="37">
        <f t="shared" ca="1" si="18"/>
        <v>2615.6014749073411</v>
      </c>
      <c r="FS97" s="37">
        <f t="shared" ca="1" si="18"/>
        <v>2881.8337406027667</v>
      </c>
      <c r="FT97" s="37">
        <f t="shared" ca="1" si="18"/>
        <v>2950.0589665036928</v>
      </c>
      <c r="FU97" s="37">
        <f t="shared" ca="1" si="24"/>
        <v>3152.5623454557167</v>
      </c>
      <c r="FV97" s="37">
        <f t="shared" ca="1" si="24"/>
        <v>3475.6436280235084</v>
      </c>
      <c r="FW97" s="37">
        <f t="shared" ca="1" si="23"/>
        <v>3328.9195531641299</v>
      </c>
      <c r="FX97" s="37">
        <f t="shared" ca="1" si="20"/>
        <v>3489.5939386192395</v>
      </c>
      <c r="FY97" s="37">
        <f t="shared" ca="1" si="20"/>
        <v>3574.6107837667364</v>
      </c>
      <c r="FZ97" s="37">
        <f t="shared" ca="1" si="20"/>
        <v>3696.4356537722128</v>
      </c>
      <c r="GA97" s="37">
        <f t="shared" ca="1" si="20"/>
        <v>3566.073213642243</v>
      </c>
      <c r="GB97" s="37">
        <f t="shared" ca="1" si="20"/>
        <v>3782.700654802145</v>
      </c>
      <c r="GC97" s="37"/>
      <c r="GD97" s="37">
        <f t="shared" ca="1" si="16"/>
        <v>101.69354803628552</v>
      </c>
      <c r="GE97" s="37">
        <f t="shared" ca="1" si="28"/>
        <v>754.76431731242565</v>
      </c>
      <c r="GF97" s="37">
        <f t="shared" ca="1" si="28"/>
        <v>1070.3791666178618</v>
      </c>
      <c r="GG97" s="37">
        <f t="shared" ca="1" si="28"/>
        <v>1652.1743560863324</v>
      </c>
      <c r="GH97" s="37">
        <f t="shared" ca="1" si="28"/>
        <v>1854.6260500748947</v>
      </c>
      <c r="GI97" s="37">
        <f t="shared" ca="1" si="28"/>
        <v>1866.4589674661038</v>
      </c>
      <c r="GJ97" s="37">
        <f t="shared" ca="1" si="28"/>
        <v>2226.4549439216989</v>
      </c>
      <c r="GK97" s="37">
        <f t="shared" ca="1" si="28"/>
        <v>2587.8013690877669</v>
      </c>
      <c r="GL97" s="37">
        <f t="shared" ca="1" si="28"/>
        <v>2882.4794438034396</v>
      </c>
      <c r="GM97" s="37">
        <f t="shared" ca="1" si="28"/>
        <v>3126.5224323700372</v>
      </c>
      <c r="GN97" s="37">
        <f t="shared" ca="1" si="28"/>
        <v>3342.0457893988241</v>
      </c>
      <c r="GO97" s="37">
        <f t="shared" ca="1" si="28"/>
        <v>3767.8639659273504</v>
      </c>
      <c r="GP97" s="37">
        <f t="shared" ca="1" si="28"/>
        <v>3889.5832577018168</v>
      </c>
      <c r="GQ97" s="37">
        <f t="shared" ca="1" si="28"/>
        <v>4217.1880809869053</v>
      </c>
      <c r="GR97" s="37">
        <f t="shared" ca="1" si="28"/>
        <v>4412.1635702277781</v>
      </c>
      <c r="GS97" s="37">
        <f t="shared" ca="1" si="28"/>
        <v>4764.6701368409549</v>
      </c>
      <c r="GT97" s="37">
        <f t="shared" ca="1" si="28"/>
        <v>4878.6062795518392</v>
      </c>
      <c r="GU97" s="37">
        <f t="shared" ca="1" si="22"/>
        <v>5152.7422484979306</v>
      </c>
      <c r="GV97" s="37">
        <f t="shared" ca="1" si="22"/>
        <v>5570.6649470003131</v>
      </c>
      <c r="GW97" s="37">
        <f t="shared" ca="1" si="22"/>
        <v>5652.9484003322577</v>
      </c>
      <c r="GX97" s="37">
        <f t="shared" ca="1" si="22"/>
        <v>5874.2477745015694</v>
      </c>
      <c r="GY97" s="37">
        <f t="shared" ca="1" si="30"/>
        <v>6003.9282912253429</v>
      </c>
      <c r="GZ97" s="37">
        <f t="shared" ca="1" si="30"/>
        <v>6176.9727978986884</v>
      </c>
      <c r="HA97" s="37">
        <f t="shared" ca="1" si="30"/>
        <v>6322.0437370054706</v>
      </c>
      <c r="HB97" s="37">
        <f t="shared" ca="1" si="30"/>
        <v>6607.3097615682209</v>
      </c>
      <c r="HC97" s="37"/>
      <c r="HD97" s="37">
        <f t="shared" si="29"/>
        <v>1500.1</v>
      </c>
      <c r="HE97" s="37">
        <f ca="1">SUM($GD97:GD97)-$HD97-SUM($FD97:FD97)</f>
        <v>-1440.2708164276091</v>
      </c>
      <c r="HF97" s="37">
        <f ca="1">SUM($GD97:GE97)-$HD97-SUM($FD97:FE97)</f>
        <v>-1229.9651853224545</v>
      </c>
      <c r="HG97" s="37">
        <f ca="1">SUM($GD97:GF97)-$HD97-SUM($FD97:FF97)</f>
        <v>-926.63832271162937</v>
      </c>
      <c r="HH97" s="37">
        <f ca="1">SUM($GD97:GG97)-$HD97-SUM($FD97:FG97)</f>
        <v>-487.10408390644898</v>
      </c>
      <c r="HI97" s="37">
        <f ca="1">SUM($GD97:GH97)-$HD97-SUM($FD97:FH97)</f>
        <v>24.270658540458953</v>
      </c>
      <c r="HJ97" s="37">
        <f ca="1">SUM($GD97:GI97)-$HD97-SUM($FD97:FI97)</f>
        <v>769.4116463997434</v>
      </c>
      <c r="HK97" s="37">
        <f ca="1">SUM($GD97:GJ97)-$HD97-SUM($FD97:FJ97)</f>
        <v>1610.4635054192922</v>
      </c>
      <c r="HL97" s="37">
        <f ca="1">SUM($GD97:GK97)-$HD97-SUM($FD97:FK97)</f>
        <v>2546.605343148718</v>
      </c>
      <c r="HM97" s="37">
        <f ca="1">SUM($GD97:GL97)-$HD97-SUM($FD97:FL97)</f>
        <v>3565.7102656759325</v>
      </c>
      <c r="HN97" s="37">
        <f ca="1">SUM($GD97:GM97)-$HD97-SUM($FD97:FM97)</f>
        <v>4658.3531675388549</v>
      </c>
      <c r="HO97" s="37">
        <f ca="1">SUM($GD97:GN97)-$HD97-SUM($FD97:FN97)</f>
        <v>6157.9610647292338</v>
      </c>
      <c r="HP97" s="37">
        <f ca="1">SUM($GD97:GO97)-$HD97-SUM($FD97:FO97)</f>
        <v>7759.5162693828897</v>
      </c>
      <c r="HQ97" s="37">
        <f ca="1">SUM($GD97:GP97)-$HD97-SUM($FD97:FP97)</f>
        <v>9411.4333735153195</v>
      </c>
      <c r="HR97" s="37">
        <f ca="1">SUM($GD97:GQ97)-$HD97-SUM($FD97:FQ97)</f>
        <v>11147.150651285592</v>
      </c>
      <c r="HS97" s="37">
        <f ca="1">SUM($GD97:GR97)-$HD97-SUM($FD97:FR97)</f>
        <v>12943.71274660603</v>
      </c>
      <c r="HT97" s="37">
        <f ca="1">SUM($GD97:GS97)-$HD97-SUM($FD97:FS97)</f>
        <v>14826.549142844218</v>
      </c>
      <c r="HU97" s="37">
        <f ca="1">SUM($GD97:GT97)-$HD97-SUM($FD97:FT97)</f>
        <v>16755.096455892362</v>
      </c>
      <c r="HV97" s="37">
        <f ca="1">SUM($GD97:GU97)-$HD97-SUM($FD97:FU97)</f>
        <v>18755.276358934578</v>
      </c>
      <c r="HW97" s="37">
        <f ca="1">SUM($GD97:GV97)-$HD97-SUM($FD97:FV97)</f>
        <v>20850.297677911381</v>
      </c>
      <c r="HX97" s="37">
        <f ca="1">SUM($GD97:GW97)-$HD97-SUM($FD97:FW97)</f>
        <v>23174.326525079508</v>
      </c>
      <c r="HY97" s="37">
        <f ca="1">SUM($GD97:GX97)-$HD97-SUM($FD97:FX97)</f>
        <v>25558.980360961825</v>
      </c>
      <c r="HZ97" s="37">
        <f ca="1">SUM($GD97:GY97)-$HD97-SUM($FD97:FY97)</f>
        <v>27988.297868420428</v>
      </c>
      <c r="IA97" s="37">
        <f ca="1">SUM($GD97:GZ97)-$HD97-SUM($FD97:FZ97)</f>
        <v>30468.835012546908</v>
      </c>
      <c r="IB97" s="37">
        <f ca="1">SUM($GD97:HA97)-$HD97-SUM($FD97:GA97)</f>
        <v>33224.805535910134</v>
      </c>
      <c r="IC97" s="37">
        <f ca="1">SUM($GD97:HB97)-$HD97-SUM($FD97:GB97)</f>
        <v>36049.414642676209</v>
      </c>
    </row>
    <row r="98" spans="2:237" x14ac:dyDescent="0.35">
      <c r="B98" s="37">
        <f t="shared" ca="1" si="26"/>
        <v>0.64441148164322837</v>
      </c>
      <c r="C98" s="37">
        <f t="shared" ca="1" si="25"/>
        <v>0.97964585088970701</v>
      </c>
      <c r="D98" s="37">
        <f t="shared" ca="1" si="25"/>
        <v>3.5691500747642158E-2</v>
      </c>
      <c r="E98" s="37">
        <f t="shared" ca="1" si="25"/>
        <v>5.4483410050340852E-2</v>
      </c>
      <c r="F98" s="37">
        <f t="shared" ca="1" si="25"/>
        <v>0.62184659444783241</v>
      </c>
      <c r="G98" s="37">
        <f t="shared" ca="1" si="25"/>
        <v>0.12562617704277157</v>
      </c>
      <c r="H98" s="37">
        <f t="shared" ca="1" si="25"/>
        <v>0.57376500438436973</v>
      </c>
      <c r="I98" s="37">
        <f t="shared" ca="1" si="25"/>
        <v>0.46165685959981895</v>
      </c>
      <c r="J98" s="37">
        <f t="shared" ca="1" si="25"/>
        <v>0.72411567168710489</v>
      </c>
      <c r="K98" s="37">
        <f t="shared" ca="1" si="25"/>
        <v>0.37546017583591362</v>
      </c>
      <c r="L98" s="37">
        <f t="shared" ca="1" si="25"/>
        <v>0.80050414377570744</v>
      </c>
      <c r="M98" s="37">
        <f t="shared" ca="1" si="25"/>
        <v>5.0623800334913649E-2</v>
      </c>
      <c r="N98" s="37">
        <f t="shared" ca="1" si="25"/>
        <v>0.56707895188915991</v>
      </c>
      <c r="O98" s="37">
        <f t="shared" ca="1" si="25"/>
        <v>0.59735561354800959</v>
      </c>
      <c r="P98" s="37">
        <f t="shared" ca="1" si="25"/>
        <v>0.83947598694318371</v>
      </c>
      <c r="Q98" s="37">
        <f t="shared" ca="1" si="25"/>
        <v>0.77760254539233098</v>
      </c>
      <c r="R98" s="37">
        <f t="shared" ca="1" si="25"/>
        <v>3.2459853396792582E-2</v>
      </c>
      <c r="S98" s="37">
        <f t="shared" ca="1" si="25"/>
        <v>0.82146756733271209</v>
      </c>
      <c r="T98" s="37">
        <f t="shared" ca="1" si="27"/>
        <v>0.62616500459068591</v>
      </c>
      <c r="U98" s="37">
        <f t="shared" ca="1" si="27"/>
        <v>0.40356498111017924</v>
      </c>
      <c r="V98" s="37">
        <f t="shared" ca="1" si="27"/>
        <v>0.64943737209420682</v>
      </c>
      <c r="W98" s="37">
        <f t="shared" ca="1" si="27"/>
        <v>0.39083885774605842</v>
      </c>
      <c r="X98" s="37">
        <f t="shared" ca="1" si="27"/>
        <v>0.62316324847665627</v>
      </c>
      <c r="Y98" s="37">
        <f t="shared" ca="1" si="27"/>
        <v>0.2507283685415469</v>
      </c>
      <c r="Z98" s="37">
        <f t="shared" ca="1" si="27"/>
        <v>0.81146770840471127</v>
      </c>
      <c r="AC98" s="35">
        <f ca="1">IF(H$11="x",0,_xlfn.NORM.INV(B98,Satokasvi!$H$8,Satokasvi!$I$8)*IF(H$8="x",1+Toimenpiteet!$C$7,1)*IF(H$9="x",1+Toimenpiteet!$C$34,1)*(1+H$30)*_xlfn.BINOM.INV(1,(1-(Satokasvi!$H$15*(1+H$43))),B98))</f>
        <v>2592.5689387653324</v>
      </c>
      <c r="AD98" s="35">
        <f ca="1">IF(I$11="x",0,_xlfn.NORM.INV(C98,Satokasvi!$H$8,Satokasvi!$I$8)*IF(I$8="x",1+Toimenpiteet!$C$7,1)*IF(I$9="x",1+Toimenpiteet!$C$34,1)*(1+I$30)*_xlfn.BINOM.INV(1,(1-(Satokasvi!$H$15*(1+I$43))),C98))</f>
        <v>3011.6222128760242</v>
      </c>
      <c r="AE98" s="35">
        <f ca="1">IF(J$11="x",0,_xlfn.NORM.INV(D98,Satokasvi!$H$8,Satokasvi!$I$8)*IF(J$8="x",1+Toimenpiteet!$C$7,1)*IF(J$9="x",1+Toimenpiteet!$C$34,1)*(1+J$30)*_xlfn.BINOM.INV(1,(1-(Satokasvi!$H$15*(1+J$43))),D98))</f>
        <v>0</v>
      </c>
      <c r="AF98" s="35">
        <f ca="1">IF(K$11="x",0,_xlfn.NORM.INV(E98,Satokasvi!$H$8,Satokasvi!$I$8)*IF(K$8="x",1+Toimenpiteet!$C$7,1)*IF(K$9="x",1+Toimenpiteet!$C$34,1)*(1+K$30)*_xlfn.BINOM.INV(1,(1-(Satokasvi!$H$15*(1+K$43))),E98))</f>
        <v>0</v>
      </c>
      <c r="AG98" s="35">
        <f ca="1">IF(L$11="x",0,_xlfn.NORM.INV(F98,Satokasvi!$H$8,Satokasvi!$I$8)*IF(L$8="x",1+Toimenpiteet!$C$7,1)*IF(L$9="x",1+Toimenpiteet!$C$34,1)*(1+L$30)*_xlfn.BINOM.INV(1,(1-(Satokasvi!$H$15*(1+L$43))),F98))</f>
        <v>2577.5835549729691</v>
      </c>
      <c r="AH98" s="35">
        <f ca="1">IF(M$11="x",0,_xlfn.NORM.INV(G98,Satokasvi!$H$8,Satokasvi!$I$8)*IF(M$8="x",1+Toimenpiteet!$C$7,1)*IF(M$9="x",1+Toimenpiteet!$C$34,1)*(1+M$30)*_xlfn.BINOM.INV(1,(1-(Satokasvi!$H$15*(1+M$43))),G98))</f>
        <v>0</v>
      </c>
      <c r="AI98" s="35">
        <f ca="1">IF(N$11="x",0,_xlfn.NORM.INV(H98,Satokasvi!$H$8,Satokasvi!$I$8)*IF(N$8="x",1+Toimenpiteet!$C$7,1)*IF(N$9="x",1+Toimenpiteet!$C$34,1)*(1+N$30)*_xlfn.BINOM.INV(1,(1-(Satokasvi!$H$15*(1+N$43))),H98))</f>
        <v>2546.4919568410814</v>
      </c>
      <c r="AJ98" s="35">
        <f ca="1">IF(O$11="x",0,_xlfn.NORM.INV(I98,Satokasvi!$H$8,Satokasvi!$I$8)*IF(O$8="x",1+Toimenpiteet!$C$7,1)*IF(O$9="x",1+Toimenpiteet!$C$34,1)*(1+O$30)*_xlfn.BINOM.INV(1,(1-(Satokasvi!$H$15*(1+O$43))),I98))</f>
        <v>2475.93488677611</v>
      </c>
      <c r="AK98" s="35">
        <f ca="1">IF(P$11="x",0,_xlfn.NORM.INV(J98,Satokasvi!$H$8,Satokasvi!$I$8)*IF(P$8="x",1+Toimenpiteet!$C$7,1)*IF(P$9="x",1+Toimenpiteet!$C$34,1)*(1+P$30)*_xlfn.BINOM.INV(1,(1-(Satokasvi!$H$15*(1+P$43))),J98))</f>
        <v>2648.7779817530673</v>
      </c>
      <c r="AL98" s="35">
        <f ca="1">IF(Q$11="x",0,_xlfn.NORM.INV(K98,Satokasvi!$H$8,Satokasvi!$I$8)*IF(Q$8="x",1+Toimenpiteet!$C$7,1)*IF(Q$9="x",1+Toimenpiteet!$C$34,1)*(1+Q$30)*_xlfn.BINOM.INV(1,(1-(Satokasvi!$H$15*(1+Q$43))),K98))</f>
        <v>2420.6434902141928</v>
      </c>
      <c r="AM98" s="35">
        <f ca="1">IF(R$11="x",0,_xlfn.NORM.INV(L98,Satokasvi!$H$8,Satokasvi!$I$8)*IF(R$8="x",1+Toimenpiteet!$C$7,1)*IF(R$9="x",1+Toimenpiteet!$C$34,1)*(1+R$30)*_xlfn.BINOM.INV(1,(1-(Satokasvi!$H$15*(1+R$43))),L98))</f>
        <v>2710.8558397224365</v>
      </c>
      <c r="AN98" s="35">
        <f ca="1">IF(S$11="x",0,_xlfn.NORM.INV(M98,Satokasvi!$H$8,Satokasvi!$I$8)*IF(S$8="x",1+Toimenpiteet!$C$7,1)*IF(S$9="x",1+Toimenpiteet!$C$34,1)*(1+S$30)*_xlfn.BINOM.INV(1,(1-(Satokasvi!$H$15*(1+S$43))),M98))</f>
        <v>0</v>
      </c>
      <c r="AO98" s="35">
        <f ca="1">IF(T$11="x",0,_xlfn.NORM.INV(N98,Satokasvi!$H$8,Satokasvi!$I$8)*IF(T$8="x",1+Toimenpiteet!$C$7,1)*IF(T$9="x",1+Toimenpiteet!$C$34,1)*(1+T$30)*_xlfn.BINOM.INV(1,(1-(Satokasvi!$H$15*(1+T$43))),N98))</f>
        <v>2542.23555293137</v>
      </c>
      <c r="AP98" s="35">
        <f ca="1">IF(U$11="x",0,_xlfn.NORM.INV(O98,Satokasvi!$H$8,Satokasvi!$I$8)*IF(U$8="x",1+Toimenpiteet!$C$7,1)*IF(U$9="x",1+Toimenpiteet!$C$34,1)*(1+U$30)*_xlfn.BINOM.INV(1,(1-(Satokasvi!$H$15*(1+U$43))),O98))</f>
        <v>2561.6270773484862</v>
      </c>
      <c r="AQ98" s="35">
        <f ca="1">IF(V$11="x",0,_xlfn.NORM.INV(P98,Satokasvi!$H$8,Satokasvi!$I$8)*IF(V$8="x",1+Toimenpiteet!$C$7,1)*IF(V$9="x",1+Toimenpiteet!$C$34,1)*(1+V$30)*_xlfn.BINOM.INV(1,(1-(Satokasvi!$H$15*(1+V$43))),P98))</f>
        <v>2748.0766287829097</v>
      </c>
      <c r="AR98" s="35">
        <f ca="1">IF(W$11="x",0,_xlfn.NORM.INV(Q98,Satokasvi!$H$8,Satokasvi!$I$8)*IF(W$8="x",1+Toimenpiteet!$C$7,1)*IF(W$9="x",1+Toimenpiteet!$C$34,1)*(1+W$30)*_xlfn.BINOM.INV(1,(1-(Satokasvi!$H$15*(1+W$43))),Q98))</f>
        <v>2691.0303463765708</v>
      </c>
      <c r="AS98" s="35">
        <f ca="1">IF(X$11="x",0,_xlfn.NORM.INV(R98,Satokasvi!$H$8,Satokasvi!$I$8)*IF(X$8="x",1+Toimenpiteet!$C$7,1)*IF(X$9="x",1+Toimenpiteet!$C$34,1)*(1+X$30)*_xlfn.BINOM.INV(1,(1-(Satokasvi!$H$15*(1+X$43))),R98))</f>
        <v>0</v>
      </c>
      <c r="AT98" s="35">
        <f ca="1">IF(Y$11="x",0,_xlfn.NORM.INV(S98,Satokasvi!$H$8,Satokasvi!$I$8)*IF(Y$8="x",1+Toimenpiteet!$C$7,1)*IF(Y$9="x",1+Toimenpiteet!$C$34,1)*(1+Y$30)*_xlfn.BINOM.INV(1,(1-(Satokasvi!$H$15*(1+Y$43))),S98))</f>
        <v>2730.2430864036501</v>
      </c>
      <c r="AU98" s="35">
        <f ca="1">IF(Z$11="x",0,_xlfn.NORM.INV(T98,Satokasvi!$H$8,Satokasvi!$I$8)*IF(Z$8="x",1+Toimenpiteet!$C$7,1)*IF(Z$9="x",1+Toimenpiteet!$C$34,1)*(1+Z$30)*_xlfn.BINOM.INV(1,(1-(Satokasvi!$H$15*(1+Z$43))),T98))</f>
        <v>2580.4282954140631</v>
      </c>
      <c r="AV98" s="35">
        <f ca="1">IF(AA$11="x",0,_xlfn.NORM.INV(U98,Satokasvi!$H$8,Satokasvi!$I$8)*IF(AA$8="x",1+Toimenpiteet!$C$7,1)*IF(AA$9="x",1+Toimenpiteet!$C$34,1)*(1+AA$30)*_xlfn.BINOM.INV(1,(1-(Satokasvi!$H$15*(1+AA$43))),U98))</f>
        <v>2438.9674430301493</v>
      </c>
      <c r="AW98" s="35">
        <f ca="1">IF(AB$11="x",0,_xlfn.NORM.INV(V98,Satokasvi!$H$8,Satokasvi!$I$8)*IF(AB$8="x",1+Toimenpiteet!$C$7,1)*IF(AB$9="x",1+Toimenpiteet!$C$34,1)*(1+AB$30)*_xlfn.BINOM.INV(1,(1-(Satokasvi!$H$15*(1+AB$43))),V98))</f>
        <v>2595.9504830659603</v>
      </c>
      <c r="AX98" s="35">
        <f ca="1">IF(AC$11="x",0,_xlfn.NORM.INV(W98,Satokasvi!$H$8,Satokasvi!$I$8)*IF(AC$8="x",1+Toimenpiteet!$C$7,1)*IF(AC$9="x",1+Toimenpiteet!$C$34,1)*(1+AC$30)*_xlfn.BINOM.INV(1,(1-(Satokasvi!$H$15*(1+AC$43))),W98))</f>
        <v>2430.7166627498791</v>
      </c>
      <c r="AY98" s="35">
        <f ca="1">IF(AD$11="x",0,_xlfn.NORM.INV(X98,Satokasvi!$H$8,Satokasvi!$I$8)*IF(AD$8="x",1+Toimenpiteet!$C$7,1)*IF(AD$9="x",1+Toimenpiteet!$C$34,1)*(1+AD$30)*_xlfn.BINOM.INV(1,(1-(Satokasvi!$H$15*(1+AD$43))),X98))</f>
        <v>2578.4498161214556</v>
      </c>
      <c r="AZ98" s="35">
        <f ca="1">IF(AE$11="x",0,_xlfn.NORM.INV(Y98,Satokasvi!$H$8,Satokasvi!$I$8)*IF(AE$8="x",1+Toimenpiteet!$C$7,1)*IF(AE$9="x",1+Toimenpiteet!$C$34,1)*(1+AE$30)*_xlfn.BINOM.INV(1,(1-(Satokasvi!$H$15*(1+AE$43))),Y98))</f>
        <v>2331.9501398505909</v>
      </c>
      <c r="BA98" s="35">
        <f ca="1">IF(AF$11="x",0,_xlfn.NORM.INV(Z98,Satokasvi!$H$8,Satokasvi!$I$8)*IF(AF$8="x",1+Toimenpiteet!$C$7,1)*IF(AF$9="x",1+Toimenpiteet!$C$34,1)*(1+AF$30)*_xlfn.BINOM.INV(1,(1-(Satokasvi!$H$15*(1+AF$43))),Z98))</f>
        <v>2720.8294527547387</v>
      </c>
      <c r="BD98" s="35">
        <f ca="1">IF(H$11="x",0,_xlfn.NORM.INV(B98,Satokasvi!$H$8,Satokasvi!$I$8)*IF(COUNTIF($H$12:H$12,"x")&gt;0,(1+$C$6),1)*IF(COUNTIF($H$13:H$13,"x")&gt;0,(1+$C$30),1)*IF(H$8="x",(1+Toimenpiteet!$C$7),1)*IF(H$9="x",(1+Toimenpiteet!$C$34),1)*(1+H$30)*_xlfn.BINOM.INV(1,(1-(Satokasvi!$H$15*(1+H$44))),B98))</f>
        <v>3111.0827265183989</v>
      </c>
      <c r="BE98" s="35">
        <f ca="1">IF(I$11="x",0,_xlfn.NORM.INV(C98,Satokasvi!$H$8,Satokasvi!$I$8)*IF(COUNTIF($H$12:I$12,"x")&gt;0,(1+$C$6),1)*IF(COUNTIF($H$13:I$13,"x")&gt;0,(1+$C$30),1)*IF(I$8="x",(1+Toimenpiteet!$C$7),1)*IF(I$9="x",(1+Toimenpiteet!$C$34),1)*(1+I$30)*_xlfn.BINOM.INV(1,(1-(Satokasvi!$H$15*(1+I$44))),C98))</f>
        <v>3613.9466554512287</v>
      </c>
      <c r="BF98" s="35">
        <f ca="1">IF(J$11="x",0,_xlfn.NORM.INV(D98,Satokasvi!$H$8,Satokasvi!$I$8)*IF(COUNTIF($H$12:J$12,"x")&gt;0,(1+$C$6),1)*IF(COUNTIF($H$13:J$13,"x")&gt;0,(1+$C$30),1)*IF(J$8="x",(1+Toimenpiteet!$C$7),1)*IF(J$9="x",(1+Toimenpiteet!$C$34),1)*(1+J$30)*_xlfn.BINOM.INV(1,(1-(Satokasvi!$H$15*(1+J$44))),D98))</f>
        <v>0</v>
      </c>
      <c r="BG98" s="35">
        <f ca="1">IF(K$11="x",0,_xlfn.NORM.INV(E98,Satokasvi!$H$8,Satokasvi!$I$8)*IF(COUNTIF($H$12:K$12,"x")&gt;0,(1+$C$6),1)*IF(COUNTIF($H$13:K$13,"x")&gt;0,(1+$C$30),1)*IF(K$8="x",(1+Toimenpiteet!$C$7),1)*IF(K$9="x",(1+Toimenpiteet!$C$34),1)*(1+K$30)*_xlfn.BINOM.INV(1,(1-(Satokasvi!$H$15*(1+K$44))),E98))</f>
        <v>0</v>
      </c>
      <c r="BH98" s="35">
        <f ca="1">IF(L$11="x",0,_xlfn.NORM.INV(F98,Satokasvi!$H$8,Satokasvi!$I$8)*IF(COUNTIF($H$12:L$12,"x")&gt;0,(1+$C$6),1)*IF(COUNTIF($H$13:L$13,"x")&gt;0,(1+$C$30),1)*IF(L$8="x",(1+Toimenpiteet!$C$7),1)*IF(L$9="x",(1+Toimenpiteet!$C$34),1)*(1+L$30)*_xlfn.BINOM.INV(1,(1-(Satokasvi!$H$15*(1+L$44))),F98))</f>
        <v>3093.1002659675628</v>
      </c>
      <c r="BI98" s="35">
        <f ca="1">IF(M$11="x",0,_xlfn.NORM.INV(G98,Satokasvi!$H$8,Satokasvi!$I$8)*IF(COUNTIF($H$12:M$12,"x")&gt;0,(1+$C$6),1)*IF(COUNTIF($H$13:M$13,"x")&gt;0,(1+$C$30),1)*IF(M$8="x",(1+Toimenpiteet!$C$7),1)*IF(M$9="x",(1+Toimenpiteet!$C$34),1)*(1+M$30)*_xlfn.BINOM.INV(1,(1-(Satokasvi!$H$15*(1+M$44))),G98))</f>
        <v>2655.8061515512172</v>
      </c>
      <c r="BJ98" s="35">
        <f ca="1">IF(N$11="x",0,_xlfn.NORM.INV(H98,Satokasvi!$H$8,Satokasvi!$I$8)*IF(COUNTIF($H$12:N$12,"x")&gt;0,(1+$C$6),1)*IF(COUNTIF($H$13:N$13,"x")&gt;0,(1+$C$30),1)*IF(N$8="x",(1+Toimenpiteet!$C$7),1)*IF(N$9="x",(1+Toimenpiteet!$C$34),1)*(1+N$30)*_xlfn.BINOM.INV(1,(1-(Satokasvi!$H$15*(1+N$44))),H98))</f>
        <v>3055.7903482092975</v>
      </c>
      <c r="BK98" s="35">
        <f ca="1">IF(O$11="x",0,_xlfn.NORM.INV(I98,Satokasvi!$H$8,Satokasvi!$I$8)*IF(COUNTIF($H$12:O$12,"x")&gt;0,(1+$C$6),1)*IF(COUNTIF($H$13:O$13,"x")&gt;0,(1+$C$30),1)*IF(O$8="x",(1+Toimenpiteet!$C$7),1)*IF(O$9="x",(1+Toimenpiteet!$C$34),1)*(1+O$30)*_xlfn.BINOM.INV(1,(1-(Satokasvi!$H$15*(1+O$44))),I98))</f>
        <v>2971.1218641313321</v>
      </c>
      <c r="BL98" s="35">
        <f ca="1">IF(P$11="x",0,_xlfn.NORM.INV(J98,Satokasvi!$H$8,Satokasvi!$I$8)*IF(COUNTIF($H$12:P$12,"x")&gt;0,(1+$C$6),1)*IF(COUNTIF($H$13:P$13,"x")&gt;0,(1+$C$30),1)*IF(P$8="x",(1+Toimenpiteet!$C$7),1)*IF(P$9="x",(1+Toimenpiteet!$C$34),1)*(1+P$30)*_xlfn.BINOM.INV(1,(1-(Satokasvi!$H$15*(1+P$44))),J98))</f>
        <v>3178.5335781036806</v>
      </c>
      <c r="BM98" s="35">
        <f ca="1">IF(Q$11="x",0,_xlfn.NORM.INV(K98,Satokasvi!$H$8,Satokasvi!$I$8)*IF(COUNTIF($H$12:Q$12,"x")&gt;0,(1+$C$6),1)*IF(COUNTIF($H$13:Q$13,"x")&gt;0,(1+$C$30),1)*IF(Q$8="x",(1+Toimenpiteet!$C$7),1)*IF(Q$9="x",(1+Toimenpiteet!$C$34),1)*(1+Q$30)*_xlfn.BINOM.INV(1,(1-(Satokasvi!$H$15*(1+Q$44))),K98))</f>
        <v>2904.7721882570313</v>
      </c>
      <c r="BN98" s="35">
        <f ca="1">IF(R$11="x",0,_xlfn.NORM.INV(L98,Satokasvi!$H$8,Satokasvi!$I$8)*IF(COUNTIF($H$12:R$12,"x")&gt;0,(1+$C$6),1)*IF(COUNTIF($H$13:R$13,"x")&gt;0,(1+$C$30),1)*IF(R$8="x",(1+Toimenpiteet!$C$7),1)*IF(R$9="x",(1+Toimenpiteet!$C$34),1)*(1+R$30)*_xlfn.BINOM.INV(1,(1-(Satokasvi!$H$15*(1+R$44))),L98))</f>
        <v>3253.0270076669235</v>
      </c>
      <c r="BO98" s="35">
        <f ca="1">IF(S$11="x",0,_xlfn.NORM.INV(M98,Satokasvi!$H$8,Satokasvi!$I$8)*IF(COUNTIF($H$12:S$12,"x")&gt;0,(1+$C$6),1)*IF(COUNTIF($H$13:S$13,"x")&gt;0,(1+$C$30),1)*IF(S$8="x",(1+Toimenpiteet!$C$7),1)*IF(S$9="x",(1+Toimenpiteet!$C$34),1)*(1+S$30)*_xlfn.BINOM.INV(1,(1-(Satokasvi!$H$15*(1+S$44))),M98))</f>
        <v>0</v>
      </c>
      <c r="BP98" s="35">
        <f ca="1">IF(T$11="x",0,_xlfn.NORM.INV(N98,Satokasvi!$H$8,Satokasvi!$I$8)*IF(COUNTIF($H$12:T$12,"x")&gt;0,(1+$C$6),1)*IF(COUNTIF($H$13:T$13,"x")&gt;0,(1+$C$30),1)*IF(T$8="x",(1+Toimenpiteet!$C$7),1)*IF(T$9="x",(1+Toimenpiteet!$C$34),1)*(1+T$30)*_xlfn.BINOM.INV(1,(1-(Satokasvi!$H$15*(1+T$44))),N98))</f>
        <v>3050.682663517644</v>
      </c>
      <c r="BQ98" s="35">
        <f ca="1">IF(U$11="x",0,_xlfn.NORM.INV(O98,Satokasvi!$H$8,Satokasvi!$I$8)*IF(COUNTIF($H$12:U$12,"x")&gt;0,(1+$C$6),1)*IF(COUNTIF($H$13:U$13,"x")&gt;0,(1+$C$30),1)*IF(U$8="x",(1+Toimenpiteet!$C$7),1)*IF(U$9="x",(1+Toimenpiteet!$C$34),1)*(1+U$30)*_xlfn.BINOM.INV(1,(1-(Satokasvi!$H$15*(1+U$44))),O98))</f>
        <v>3073.9524928181831</v>
      </c>
      <c r="BR98" s="35">
        <f ca="1">IF(V$11="x",0,_xlfn.NORM.INV(P98,Satokasvi!$H$8,Satokasvi!$I$8)*IF(COUNTIF($H$12:V$12,"x")&gt;0,(1+$C$6),1)*IF(COUNTIF($H$13:V$13,"x")&gt;0,(1+$C$30),1)*IF(V$8="x",(1+Toimenpiteet!$C$7),1)*IF(V$9="x",(1+Toimenpiteet!$C$34),1)*(1+V$30)*_xlfn.BINOM.INV(1,(1-(Satokasvi!$H$15*(1+V$44))),P98))</f>
        <v>3297.6919545394917</v>
      </c>
      <c r="BS98" s="35">
        <f ca="1">IF(W$11="x",0,_xlfn.NORM.INV(Q98,Satokasvi!$H$8,Satokasvi!$I$8)*IF(COUNTIF($H$12:W$12,"x")&gt;0,(1+$C$6),1)*IF(COUNTIF($H$13:W$13,"x")&gt;0,(1+$C$30),1)*IF(W$8="x",(1+Toimenpiteet!$C$7),1)*IF(W$9="x",(1+Toimenpiteet!$C$34),1)*(1+W$30)*_xlfn.BINOM.INV(1,(1-(Satokasvi!$H$15*(1+W$44))),Q98))</f>
        <v>3229.2364156518847</v>
      </c>
      <c r="BT98" s="35">
        <f ca="1">IF(X$11="x",0,_xlfn.NORM.INV(R98,Satokasvi!$H$8,Satokasvi!$I$8)*IF(COUNTIF($H$12:X$12,"x")&gt;0,(1+$C$6),1)*IF(COUNTIF($H$13:X$13,"x")&gt;0,(1+$C$30),1)*IF(X$8="x",(1+Toimenpiteet!$C$7),1)*IF(X$9="x",(1+Toimenpiteet!$C$34),1)*(1+X$30)*_xlfn.BINOM.INV(1,(1-(Satokasvi!$H$15*(1+X$44))),R98))</f>
        <v>0</v>
      </c>
      <c r="BU98" s="35">
        <f ca="1">IF(Y$11="x",0,_xlfn.NORM.INV(S98,Satokasvi!$H$8,Satokasvi!$I$8)*IF(COUNTIF($H$12:Y$12,"x")&gt;0,(1+$C$6),1)*IF(COUNTIF($H$13:Y$13,"x")&gt;0,(1+$C$30),1)*IF(Y$8="x",(1+Toimenpiteet!$C$7),1)*IF(Y$9="x",(1+Toimenpiteet!$C$34),1)*(1+Y$30)*_xlfn.BINOM.INV(1,(1-(Satokasvi!$H$15*(1+Y$44))),S98))</f>
        <v>3276.2917036843801</v>
      </c>
      <c r="BV98" s="35">
        <f ca="1">IF(Z$11="x",0,_xlfn.NORM.INV(T98,Satokasvi!$H$8,Satokasvi!$I$8)*IF(COUNTIF($H$12:Z$12,"x")&gt;0,(1+$C$6),1)*IF(COUNTIF($H$13:Z$13,"x")&gt;0,(1+$C$30),1)*IF(Z$8="x",(1+Toimenpiteet!$C$7),1)*IF(Z$9="x",(1+Toimenpiteet!$C$34),1)*(1+Z$30)*_xlfn.BINOM.INV(1,(1-(Satokasvi!$H$15*(1+Z$44))),T98))</f>
        <v>3096.5139544968756</v>
      </c>
      <c r="BW98" s="35">
        <f ca="1">IF(AA$11="x",0,_xlfn.NORM.INV(U98,Satokasvi!$H$8,Satokasvi!$I$8)*IF(COUNTIF($H$12:AA$12,"x")&gt;0,(1+$C$6),1)*IF(COUNTIF($H$13:AA$13,"x")&gt;0,(1+$C$30),1)*IF(AA$8="x",(1+Toimenpiteet!$C$7),1)*IF(AA$9="x",(1+Toimenpiteet!$C$34),1)*(1+AA$30)*_xlfn.BINOM.INV(1,(1-(Satokasvi!$H$15*(1+AA$44))),U98))</f>
        <v>2926.7609316361791</v>
      </c>
      <c r="BX98" s="35">
        <f ca="1">IF(AB$11="x",0,_xlfn.NORM.INV(V98,Satokasvi!$H$8,Satokasvi!$I$8)*IF(COUNTIF($H$12:AB$12,"x")&gt;0,(1+$C$6),1)*IF(COUNTIF($H$13:AB$13,"x")&gt;0,(1+$C$30),1)*IF(AB$8="x",(1+Toimenpiteet!$C$7),1)*IF(AB$9="x",(1+Toimenpiteet!$C$34),1)*(1+AB$30)*_xlfn.BINOM.INV(1,(1-(Satokasvi!$H$15*(1+AB$44))),V98))</f>
        <v>3115.1405796791523</v>
      </c>
      <c r="BY98" s="35">
        <f ca="1">IF(AC$11="x",0,_xlfn.NORM.INV(W98,Satokasvi!$H$8,Satokasvi!$I$8)*IF(COUNTIF($H$12:AC$12,"x")&gt;0,(1+$C$6),1)*IF(COUNTIF($H$13:AC$13,"x")&gt;0,(1+$C$30),1)*IF(AC$8="x",(1+Toimenpiteet!$C$7),1)*IF(AC$9="x",(1+Toimenpiteet!$C$34),1)*(1+AC$30)*_xlfn.BINOM.INV(1,(1-(Satokasvi!$H$15*(1+AC$44))),W98))</f>
        <v>2916.8599952998547</v>
      </c>
      <c r="BZ98" s="35">
        <f ca="1">IF(AD$11="x",0,_xlfn.NORM.INV(X98,Satokasvi!$H$8,Satokasvi!$I$8)*IF(COUNTIF($H$12:AD$12,"x")&gt;0,(1+$C$6),1)*IF(COUNTIF($H$13:AD$13,"x")&gt;0,(1+$C$30),1)*IF(AD$8="x",(1+Toimenpiteet!$C$7),1)*IF(AD$9="x",(1+Toimenpiteet!$C$34),1)*(1+AD$30)*_xlfn.BINOM.INV(1,(1-(Satokasvi!$H$15*(1+AD$44))),X98))</f>
        <v>3094.1397793457468</v>
      </c>
      <c r="CA98" s="35">
        <f ca="1">IF(AE$11="x",0,_xlfn.NORM.INV(Y98,Satokasvi!$H$8,Satokasvi!$I$8)*IF(COUNTIF($H$12:AE$12,"x")&gt;0,(1+$C$6),1)*IF(COUNTIF($H$13:AE$13,"x")&gt;0,(1+$C$30),1)*IF(AE$8="x",(1+Toimenpiteet!$C$7),1)*IF(AE$9="x",(1+Toimenpiteet!$C$34),1)*(1+AE$30)*_xlfn.BINOM.INV(1,(1-(Satokasvi!$H$15*(1+AE$44))),Y98))</f>
        <v>2798.3401678207088</v>
      </c>
      <c r="CB98" s="35">
        <f ca="1">IF(AF$11="x",0,_xlfn.NORM.INV(Z98,Satokasvi!$H$8,Satokasvi!$I$8)*IF(COUNTIF($H$12:AF$12,"x")&gt;0,(1+$C$6),1)*IF(COUNTIF($H$13:AF$13,"x")&gt;0,(1+$C$30),1)*IF(AF$8="x",(1+Toimenpiteet!$C$7),1)*IF(AF$9="x",(1+Toimenpiteet!$C$34),1)*(1+AF$30)*_xlfn.BINOM.INV(1,(1-(Satokasvi!$H$15*(1+AF$44))),Z98))</f>
        <v>3264.9953433056862</v>
      </c>
      <c r="CD98" s="37">
        <f ca="1">_xlfn.NORM.INV(RAND(),Satokasvi!$H$13,Satokasvi!$I$13)</f>
        <v>254.48196436913918</v>
      </c>
      <c r="CE98" s="37">
        <f ca="1">_xlfn.NORM.INV(RAND(),Satokasvi!$H$13,Satokasvi!$I$13)</f>
        <v>81.463072201435807</v>
      </c>
      <c r="CF98" s="37">
        <f ca="1">_xlfn.NORM.INV(RAND(),Satokasvi!$H$13,Satokasvi!$I$13)</f>
        <v>73.614505447917438</v>
      </c>
      <c r="CG98" s="37">
        <f ca="1">_xlfn.NORM.INV(RAND(),Satokasvi!$H$13,Satokasvi!$I$13)</f>
        <v>188.78987586928909</v>
      </c>
      <c r="CH98" s="37">
        <f ca="1">_xlfn.NORM.INV(RAND(),Satokasvi!$H$13,Satokasvi!$I$13)</f>
        <v>170.31604232375477</v>
      </c>
      <c r="CI98" s="37">
        <f ca="1">_xlfn.NORM.INV(RAND(),Satokasvi!$H$13,Satokasvi!$I$13)</f>
        <v>193.76970702758587</v>
      </c>
      <c r="CJ98" s="37">
        <f ca="1">_xlfn.NORM.INV(RAND(),Satokasvi!$H$13,Satokasvi!$I$13)</f>
        <v>161.95984193128481</v>
      </c>
      <c r="CK98" s="37">
        <f ca="1">_xlfn.NORM.INV(RAND(),Satokasvi!$H$13,Satokasvi!$I$13)</f>
        <v>250.34792813982656</v>
      </c>
      <c r="CL98" s="37">
        <f ca="1">_xlfn.NORM.INV(RAND(),Satokasvi!$H$13,Satokasvi!$I$13)</f>
        <v>133.45681653040609</v>
      </c>
      <c r="CM98" s="37">
        <f ca="1">_xlfn.NORM.INV(RAND(),Satokasvi!$H$13,Satokasvi!$I$13)</f>
        <v>177.79591290161204</v>
      </c>
      <c r="CN98" s="37">
        <f ca="1">_xlfn.NORM.INV(RAND(),Satokasvi!$H$13,Satokasvi!$I$13)</f>
        <v>182.60031146473452</v>
      </c>
      <c r="CO98" s="37">
        <f ca="1">_xlfn.NORM.INV(RAND(),Satokasvi!$H$13,Satokasvi!$I$13)</f>
        <v>217.23636827252943</v>
      </c>
      <c r="CP98" s="37">
        <f ca="1">_xlfn.NORM.INV(RAND(),Satokasvi!$H$13,Satokasvi!$I$13)</f>
        <v>235.69425269889962</v>
      </c>
      <c r="CQ98" s="37">
        <f ca="1">_xlfn.NORM.INV(RAND(),Satokasvi!$H$13,Satokasvi!$I$13)</f>
        <v>236.60206133228496</v>
      </c>
      <c r="CR98" s="37">
        <f ca="1">_xlfn.NORM.INV(RAND(),Satokasvi!$H$13,Satokasvi!$I$13)</f>
        <v>152.59120920422112</v>
      </c>
      <c r="CS98" s="37">
        <f ca="1">_xlfn.NORM.INV(RAND(),Satokasvi!$H$13,Satokasvi!$I$13)</f>
        <v>162.84377512076421</v>
      </c>
      <c r="CT98" s="37">
        <f ca="1">_xlfn.NORM.INV(RAND(),Satokasvi!$H$13,Satokasvi!$I$13)</f>
        <v>149.14330085210418</v>
      </c>
      <c r="CU98" s="37">
        <f ca="1">_xlfn.NORM.INV(RAND(),Satokasvi!$H$13,Satokasvi!$I$13)</f>
        <v>232.83160387959433</v>
      </c>
      <c r="CV98" s="37">
        <f ca="1">_xlfn.NORM.INV(RAND(),Satokasvi!$H$13,Satokasvi!$I$13)</f>
        <v>169.24980025297131</v>
      </c>
      <c r="CW98" s="37">
        <f ca="1">_xlfn.NORM.INV(RAND(),Satokasvi!$H$13,Satokasvi!$I$13)</f>
        <v>199.95318779329943</v>
      </c>
      <c r="CX98" s="37">
        <f ca="1">_xlfn.NORM.INV(RAND(),Satokasvi!$H$13,Satokasvi!$I$13)</f>
        <v>213.69365008516255</v>
      </c>
      <c r="CY98" s="37">
        <f ca="1">_xlfn.NORM.INV(RAND(),Satokasvi!$H$13,Satokasvi!$I$13)</f>
        <v>268.81806336606894</v>
      </c>
      <c r="CZ98" s="37">
        <f ca="1">_xlfn.NORM.INV(RAND(),Satokasvi!$H$13,Satokasvi!$I$13)</f>
        <v>99.004434771026382</v>
      </c>
      <c r="DA98" s="37">
        <f ca="1">_xlfn.NORM.INV(RAND(),Satokasvi!$H$13,Satokasvi!$I$13)</f>
        <v>209.41271668011717</v>
      </c>
      <c r="DB98" s="37">
        <f ca="1">_xlfn.NORM.INV(RAND(),Satokasvi!$H$13,Satokasvi!$I$13)</f>
        <v>212.82336729761448</v>
      </c>
      <c r="DD98" s="37">
        <f ca="1">IF(H$11="x",Toimenpiteet!$E$115,AC98*CD98/1000+(Satokasvi!$E$28-Satokasvi!$E$7)+IF(H$8="x",Toimenpiteet!$E$29,0)+IF(H$9="x",Toimenpiteet!$E$60,0)+IF(H$10="x",Toimenpiteet!$E$88,0))/(1+$H$15)^DD$59</f>
        <v>383.26411291205466</v>
      </c>
      <c r="DE98" s="37">
        <f ca="1">IF(I$11="x",Toimenpiteet!$E$115,AD98*CE98/1000+(Satokasvi!$E$28-Satokasvi!$E$7)+IF(I$8="x",Toimenpiteet!$E$29,0)+IF(I$9="x",Toimenpiteet!$E$60,0)+IF(I$10="x",Toimenpiteet!$E$88,0))/(1+$H$15)^DE$59</f>
        <v>-18.535208058283136</v>
      </c>
      <c r="DF98" s="37">
        <f ca="1">IF(J$11="x",Toimenpiteet!$E$115,AE98*CF98/1000+(Satokasvi!$E$28-Satokasvi!$E$7)+IF(J$8="x",Toimenpiteet!$E$29,0)+IF(J$9="x",Toimenpiteet!$E$60,0)+IF(J$10="x",Toimenpiteet!$E$88,0))/(1+$H$15)^DF$59</f>
        <v>-242.51253972858729</v>
      </c>
      <c r="DG98" s="37">
        <f ca="1">IF(K$11="x",Toimenpiteet!$E$115,AF98*CG98/1000+(Satokasvi!$E$28-Satokasvi!$E$7)+IF(K$8="x",Toimenpiteet!$E$29,0)+IF(K$9="x",Toimenpiteet!$E$60,0)+IF(K$10="x",Toimenpiteet!$E$88,0))/(1+$H$15)^DG$59</f>
        <v>-235.44906769765757</v>
      </c>
      <c r="DH98" s="37">
        <f ca="1">IF(L$11="x",Toimenpiteet!$E$115,AG98*CH98/1000+(Satokasvi!$E$28-Satokasvi!$E$7)+IF(L$8="x",Toimenpiteet!$E$29,0)+IF(L$9="x",Toimenpiteet!$E$60,0)+IF(L$10="x",Toimenpiteet!$E$88,0))/(1+$H$15)^DH$59</f>
        <v>150.09723213801584</v>
      </c>
      <c r="DI98" s="37">
        <f ca="1">IF(M$11="x",Toimenpiteet!$E$115,AH98*CI98/1000+(Satokasvi!$E$28-Satokasvi!$E$7)+IF(M$8="x",Toimenpiteet!$E$29,0)+IF(M$9="x",Toimenpiteet!$E$60,0)+IF(M$10="x",Toimenpiteet!$E$88,0))/(1+$H$15)^DI$59</f>
        <v>-221.93332802116842</v>
      </c>
      <c r="DJ98" s="37">
        <f ca="1">IF(N$11="x",Toimenpiteet!$E$115,AI98*CJ98/1000+(Satokasvi!$E$28-Satokasvi!$E$7)+IF(N$8="x",Toimenpiteet!$E$29,0)+IF(N$9="x",Toimenpiteet!$E$60,0)+IF(N$10="x",Toimenpiteet!$E$88,0))/(1+$H$15)^DJ$59</f>
        <v>119.8736219655655</v>
      </c>
      <c r="DK98" s="37">
        <f ca="1">IF(O$11="x",Toimenpiteet!$E$115,AJ98*CK98/1000+(Satokasvi!$E$28-Satokasvi!$E$7)+IF(O$8="x",Toimenpiteet!$E$29,0)+IF(O$9="x",Toimenpiteet!$E$60,0)+IF(O$10="x",Toimenpiteet!$E$88,0))/(1+$H$15)^DK$59</f>
        <v>280.11805324989911</v>
      </c>
      <c r="DL98" s="37">
        <f ca="1">IF(P$11="x",Toimenpiteet!$E$115,AK98*CL98/1000+(Satokasvi!$E$28-Satokasvi!$E$7)+IF(P$8="x",Toimenpiteet!$E$29,0)+IF(P$9="x",Toimenpiteet!$E$60,0)+IF(P$10="x",Toimenpiteet!$E$88,0))/(1+$H$15)^DL$59</f>
        <v>67.825947250752236</v>
      </c>
      <c r="DM98" s="37">
        <f ca="1">IF(Q$11="x",Toimenpiteet!$E$115,AL98*CM98/1000+(Satokasvi!$E$28-Satokasvi!$E$7)+IF(Q$8="x",Toimenpiteet!$E$29,0)+IF(Q$9="x",Toimenpiteet!$E$60,0)+IF(Q$10="x",Toimenpiteet!$E$88,0))/(1+$H$15)^DM$59</f>
        <v>123.05863794344724</v>
      </c>
      <c r="DN98" s="37">
        <f ca="1">IF(R$11="x",Toimenpiteet!$E$115,AM98*CN98/1000+(Satokasvi!$E$28-Satokasvi!$E$7)+IF(R$8="x",Toimenpiteet!$E$29,0)+IF(R$9="x",Toimenpiteet!$E$60,0)+IF(R$10="x",Toimenpiteet!$E$88,0))/(1+$H$15)^DN$59</f>
        <v>166.15914805562306</v>
      </c>
      <c r="DO98" s="37">
        <f ca="1">IF(S$11="x",Toimenpiteet!$E$115,AN98*CO98/1000+(Satokasvi!$E$28-Satokasvi!$E$7)+IF(S$8="x",Toimenpiteet!$E$29,0)+IF(S$9="x",Toimenpiteet!$E$60,0)+IF(S$10="x",Toimenpiteet!$E$88,0))/(1+$H$15)^DO$59</f>
        <v>-185.86566825113789</v>
      </c>
      <c r="DP98" s="37">
        <f ca="1">IF(T$11="x",Toimenpiteet!$E$115,AO98*CP98/1000+(Satokasvi!$E$28-Satokasvi!$E$7)+IF(T$8="x",Toimenpiteet!$E$29,0)+IF(T$9="x",Toimenpiteet!$E$60,0)+IF(T$10="x",Toimenpiteet!$E$88,0))/(1+$H$15)^DP$59</f>
        <v>227.56733861238354</v>
      </c>
      <c r="DQ98" s="37">
        <f ca="1">IF(U$11="x",Toimenpiteet!$E$115,AP98*CQ98/1000+(Satokasvi!$E$28-Satokasvi!$E$7)+IF(U$8="x",Toimenpiteet!$E$29,0)+IF(U$9="x",Toimenpiteet!$E$60,0)+IF(U$10="x",Toimenpiteet!$E$88,0))/(1+$H$15)^DQ$59</f>
        <v>225.49819112246095</v>
      </c>
      <c r="DR98" s="37">
        <f ca="1">IF(V$11="x",Toimenpiteet!$E$115,AQ98*CR98/1000+(Satokasvi!$E$28-Satokasvi!$E$7)+IF(V$8="x",Toimenpiteet!$E$29,0)+IF(V$9="x",Toimenpiteet!$E$60,0)+IF(V$10="x",Toimenpiteet!$E$88,0))/(1+$H$15)^DR$59</f>
        <v>99.060053584799718</v>
      </c>
      <c r="DS98" s="37">
        <f ca="1">IF(W$11="x",Toimenpiteet!$E$115,AR98*CS98/1000+(Satokasvi!$E$28-Satokasvi!$E$7)+IF(W$8="x",Toimenpiteet!$E$29,0)+IF(W$9="x",Toimenpiteet!$E$60,0)+IF(W$10="x",Toimenpiteet!$E$88,0))/(1+$H$15)^DS$59</f>
        <v>107.94344457530718</v>
      </c>
      <c r="DT98" s="37">
        <f ca="1">IF(X$11="x",Toimenpiteet!$E$115,AS98*CT98/1000+(Satokasvi!$E$28-Satokasvi!$E$7)+IF(X$8="x",Toimenpiteet!$E$29,0)+IF(X$9="x",Toimenpiteet!$E$60,0)+IF(X$10="x",Toimenpiteet!$E$88,0))/(1+$H$15)^DT$59</f>
        <v>-160.32935814886437</v>
      </c>
      <c r="DU98" s="37">
        <f ca="1">IF(Y$11="x",Toimenpiteet!$E$115,AT98*CU98/1000+(Satokasvi!$E$28-Satokasvi!$E$7)+IF(Y$8="x",Toimenpiteet!$E$29,0)+IF(Y$9="x",Toimenpiteet!$E$60,0)+IF(Y$10="x",Toimenpiteet!$E$88,0))/(1+$H$15)^DU$59</f>
        <v>217.73947253970724</v>
      </c>
      <c r="DV98" s="37">
        <f ca="1">IF(Z$11="x",Toimenpiteet!$E$115,AU98*CV98/1000+(Satokasvi!$E$28-Satokasvi!$E$7)+IF(Z$8="x",Toimenpiteet!$E$29,0)+IF(Z$9="x",Toimenpiteet!$E$60,0)+IF(Z$10="x",Toimenpiteet!$E$88,0))/(1+$H$15)^DV$59</f>
        <v>97.939196311627583</v>
      </c>
      <c r="DW98" s="37">
        <f ca="1">IF(AA$11="x",Toimenpiteet!$E$115,AV98*CW98/1000+(Satokasvi!$E$28-Satokasvi!$E$7)+IF(AA$8="x",Toimenpiteet!$E$29,0)+IF(AA$9="x",Toimenpiteet!$E$60,0)+IF(AA$10="x",Toimenpiteet!$E$88,0))/(1+$H$15)^DW$59</f>
        <v>123.29213776177497</v>
      </c>
      <c r="DX98" s="37">
        <f ca="1">IF(AB$11="x",Toimenpiteet!$E$115,AW98*CX98/1000+(Satokasvi!$E$28-Satokasvi!$E$7)+IF(AB$8="x",Toimenpiteet!$E$29,0)+IF(AB$9="x",Toimenpiteet!$E$60,0)+IF(AB$10="x",Toimenpiteet!$E$88,0))/(1+$H$15)^DX$59</f>
        <v>155.74852422455581</v>
      </c>
      <c r="DY98" s="37">
        <f ca="1">IF(AC$11="x",Toimenpiteet!$E$115,AX98*CY98/1000+(Satokasvi!$E$28-Satokasvi!$E$7)+IF(AC$8="x",Toimenpiteet!$E$29,0)+IF(AC$9="x",Toimenpiteet!$E$60,0)+IF(AC$10="x",Toimenpiteet!$E$88,0))/(1+$H$15)^DY$59</f>
        <v>202.71377007934669</v>
      </c>
      <c r="DZ98" s="37">
        <f ca="1">IF(AD$11="x",Toimenpiteet!$E$115,AY98*CZ98/1000+(Satokasvi!$E$28-Satokasvi!$E$7)+IF(AD$8="x",Toimenpiteet!$E$29,0)+IF(AD$9="x",Toimenpiteet!$E$60,0)+IF(AD$10="x",Toimenpiteet!$E$88,0))/(1+$H$15)^DZ$59</f>
        <v>-4.9260740862525676</v>
      </c>
      <c r="EA98" s="37">
        <f ca="1">IF(AE$11="x",Toimenpiteet!$E$115,AZ98*DA98/1000+(Satokasvi!$E$28-Satokasvi!$E$7)+IF(AE$8="x",Toimenpiteet!$E$29,0)+IF(AE$9="x",Toimenpiteet!$E$60,0)+IF(AE$10="x",Toimenpiteet!$E$88,0))/(1+$H$15)^EA$59</f>
        <v>109.86848753589793</v>
      </c>
      <c r="EB98" s="37">
        <f ca="1">IF(AF$11="x",Toimenpiteet!$E$115,BA98*DB98/1000+(Satokasvi!$E$28-Satokasvi!$E$7)+IF(AF$8="x",Toimenpiteet!$E$29,0)+IF(AF$9="x",Toimenpiteet!$E$60,0)+IF(AF$10="x",Toimenpiteet!$E$88,0))/(1+$H$15)^EB$59</f>
        <v>149.99493572351074</v>
      </c>
      <c r="ED98" s="37">
        <f ca="1">IF(H$11="x",Toimenpiteet!$E$115,BD98*CD98/1000+(Satokasvi!$E$28-Satokasvi!$E$7)+IF(H$8="x",Toimenpiteet!$E$29,0)+IF(H$9="x",Toimenpiteet!$E$60,0)+IF(H$10="x",Toimenpiteet!$E$88,0))/(1+$H$15)^ED$59</f>
        <v>511.37324617407722</v>
      </c>
      <c r="EE98" s="37">
        <f ca="1">IF(I$11="x",Toimenpiteet!$E$115,BE98*CE98/1000+(Satokasvi!$E$28-Satokasvi!$E$7)+IF(I$8="x",Toimenpiteet!$E$29,0)+IF(I$9="x",Toimenpiteet!$E$60,0)+IF(I$10="x",Toimenpiteet!$E$88,0))/(1+$H$15)^EE$59</f>
        <v>27.71533351414919</v>
      </c>
      <c r="EF98" s="37">
        <f ca="1">IF(J$11="x",Toimenpiteet!$E$115,BF98*CF98/1000+(Satokasvi!$E$28-Satokasvi!$E$7)+IF(J$8="x",Toimenpiteet!$E$29,0)+IF(J$9="x",Toimenpiteet!$E$60,0)+IF(J$10="x",Toimenpiteet!$E$88,0))/(1+$H$15)^EF$59</f>
        <v>-242.51253972858729</v>
      </c>
      <c r="EG98" s="37">
        <f ca="1">IF(K$11="x",Toimenpiteet!$E$115,BG98*CG98/1000+(Satokasvi!$E$28-Satokasvi!$E$7)+IF(K$8="x",Toimenpiteet!$E$29,0)+IF(K$9="x",Toimenpiteet!$E$60,0)+IF(K$10="x",Toimenpiteet!$E$88,0))/(1+$H$15)^EG$59</f>
        <v>-235.44906769765757</v>
      </c>
      <c r="EH98" s="37">
        <f ca="1">IF(L$11="x",Toimenpiteet!$E$115,BH98*CH98/1000+(Satokasvi!$E$28-Satokasvi!$E$7)+IF(L$8="x",Toimenpiteet!$E$29,0)+IF(L$9="x",Toimenpiteet!$E$60,0)+IF(L$10="x",Toimenpiteet!$E$88,0))/(1+$H$15)^EH$59</f>
        <v>225.83494413797962</v>
      </c>
      <c r="EI98" s="37">
        <f ca="1">IF(M$11="x",Toimenpiteet!$E$115,BI98*CI98/1000+(Satokasvi!$E$28-Satokasvi!$E$7)+IF(M$8="x",Toimenpiteet!$E$29,0)+IF(M$9="x",Toimenpiteet!$E$60,0)+IF(M$10="x",Toimenpiteet!$E$88,0))/(1+$H$15)^EI$59</f>
        <v>209.04844840862233</v>
      </c>
      <c r="EJ98" s="37">
        <f ca="1">IF(N$11="x",Toimenpiteet!$E$115,BJ98*CJ98/1000+(Satokasvi!$E$28-Satokasvi!$E$7)+IF(N$8="x",Toimenpiteet!$E$29,0)+IF(N$9="x",Toimenpiteet!$E$60,0)+IF(N$10="x",Toimenpiteet!$E$88,0))/(1+$H$15)^EJ$59</f>
        <v>186.94219645987639</v>
      </c>
      <c r="EK98" s="37">
        <f ca="1">IF(O$11="x",Toimenpiteet!$E$115,BK98*CK98/1000+(Satokasvi!$E$28-Satokasvi!$E$7)+IF(O$8="x",Toimenpiteet!$E$29,0)+IF(O$9="x",Toimenpiteet!$E$60,0)+IF(O$10="x",Toimenpiteet!$E$88,0))/(1+$H$15)^EK$59</f>
        <v>377.98035331851747</v>
      </c>
      <c r="EL98" s="37">
        <f ca="1">IF(P$11="x",Toimenpiteet!$E$115,BL98*CL98/1000+(Satokasvi!$E$28-Satokasvi!$E$7)+IF(P$8="x",Toimenpiteet!$E$29,0)+IF(P$9="x",Toimenpiteet!$E$60,0)+IF(P$10="x",Toimenpiteet!$E$88,0))/(1+$H$15)^EL$59</f>
        <v>122.01122351511492</v>
      </c>
      <c r="EM98" s="37">
        <f ca="1">IF(Q$11="x",Toimenpiteet!$E$115,BM98*CM98/1000+(Satokasvi!$E$28-Satokasvi!$E$7)+IF(Q$8="x",Toimenpiteet!$E$29,0)+IF(Q$9="x",Toimenpiteet!$E$60,0)+IF(Q$10="x",Toimenpiteet!$E$88,0))/(1+$H$15)^EM$59</f>
        <v>187.10734302166318</v>
      </c>
      <c r="EN98" s="37">
        <f ca="1">IF(R$11="x",Toimenpiteet!$E$115,BN98*CN98/1000+(Satokasvi!$E$28-Satokasvi!$E$7)+IF(R$8="x",Toimenpiteet!$E$29,0)+IF(R$9="x",Toimenpiteet!$E$60,0)+IF(R$10="x",Toimenpiteet!$E$88,0))/(1+$H$15)^EN$59</f>
        <v>237.67930532648208</v>
      </c>
      <c r="EO98" s="37">
        <f ca="1">IF(S$11="x",Toimenpiteet!$E$115,BO98*CO98/1000+(Satokasvi!$E$28-Satokasvi!$E$7)+IF(S$8="x",Toimenpiteet!$E$29,0)+IF(S$9="x",Toimenpiteet!$E$60,0)+IF(S$10="x",Toimenpiteet!$E$88,0))/(1+$H$15)^EO$59</f>
        <v>-185.86566825113789</v>
      </c>
      <c r="EP98" s="37">
        <f ca="1">IF(T$11="x",Toimenpiteet!$E$115,BP98*CP98/1000+(Satokasvi!$E$28-Satokasvi!$E$7)+IF(T$8="x",Toimenpiteet!$E$29,0)+IF(T$9="x",Toimenpiteet!$E$60,0)+IF(T$10="x",Toimenpiteet!$E$88,0))/(1+$H$15)^EP$59</f>
        <v>309.17122735449874</v>
      </c>
      <c r="EQ98" s="37">
        <f ca="1">IF(U$11="x",Toimenpiteet!$E$115,BQ98*CQ98/1000+(Satokasvi!$E$28-Satokasvi!$E$7)+IF(U$8="x",Toimenpiteet!$E$29,0)+IF(U$9="x",Toimenpiteet!$E$60,0)+IF(U$10="x",Toimenpiteet!$E$88,0))/(1+$H$15)^EQ$59</f>
        <v>305.6370730553399</v>
      </c>
      <c r="ER98" s="37">
        <f ca="1">IF(V$11="x",Toimenpiteet!$E$115,BR98*CR98/1000+(Satokasvi!$E$28-Satokasvi!$E$7)+IF(V$8="x",Toimenpiteet!$E$29,0)+IF(V$9="x",Toimenpiteet!$E$60,0)+IF(V$10="x",Toimenpiteet!$E$88,0))/(1+$H$15)^ER$59</f>
        <v>152.89074751378567</v>
      </c>
      <c r="ES98" s="37">
        <f ca="1">IF(W$11="x",Toimenpiteet!$E$115,BS98*CS98/1000+(Satokasvi!$E$28-Satokasvi!$E$7)+IF(W$8="x",Toimenpiteet!$E$29,0)+IF(W$9="x",Toimenpiteet!$E$60,0)+IF(W$10="x",Toimenpiteet!$E$88,0))/(1+$H$15)^ES$59</f>
        <v>162.55998126903469</v>
      </c>
      <c r="ET98" s="37">
        <f ca="1">IF(X$11="x",Toimenpiteet!$E$115,BT98*CT98/1000+(Satokasvi!$E$28-Satokasvi!$E$7)+IF(X$8="x",Toimenpiteet!$E$29,0)+IF(X$9="x",Toimenpiteet!$E$60,0)+IF(X$10="x",Toimenpiteet!$E$88,0))/(1+$H$15)^ET$59</f>
        <v>-160.32935814886437</v>
      </c>
      <c r="EU98" s="37">
        <f ca="1">IF(Y$11="x",Toimenpiteet!$E$115,BU98*CU98/1000+(Satokasvi!$E$28-Satokasvi!$E$7)+IF(Y$8="x",Toimenpiteet!$E$29,0)+IF(Y$9="x",Toimenpiteet!$E$60,0)+IF(Y$10="x",Toimenpiteet!$E$88,0))/(1+$H$15)^EU$59</f>
        <v>292.41928125131165</v>
      </c>
      <c r="EV98" s="37">
        <f ca="1">IF(Z$11="x",Toimenpiteet!$E$115,BV98*CV98/1000+(Satokasvi!$E$28-Satokasvi!$E$7)+IF(Z$8="x",Toimenpiteet!$E$29,0)+IF(Z$9="x",Toimenpiteet!$E$60,0)+IF(Z$10="x",Toimenpiteet!$E$88,0))/(1+$H$15)^EV$59</f>
        <v>147.75219499498516</v>
      </c>
      <c r="EW98" s="37">
        <f ca="1">IF(AA$11="x",Toimenpiteet!$E$115,BW98*CW98/1000+(Satokasvi!$E$28-Satokasvi!$E$7)+IF(AA$8="x",Toimenpiteet!$E$29,0)+IF(AA$9="x",Toimenpiteet!$E$60,0)+IF(AA$10="x",Toimenpiteet!$E$88,0))/(1+$H$15)^EW$59</f>
        <v>177.2953802860057</v>
      </c>
      <c r="EX98" s="37">
        <f ca="1">IF(AB$11="x",Toimenpiteet!$E$115,BX98*CX98/1000+(Satokasvi!$E$28-Satokasvi!$E$7)+IF(AB$8="x",Toimenpiteet!$E$29,0)+IF(AB$9="x",Toimenpiteet!$E$60,0)+IF(AB$10="x",Toimenpiteet!$E$88,0))/(1+$H$15)^EX$59</f>
        <v>215.38834069264732</v>
      </c>
      <c r="EY98" s="37">
        <f ca="1">IF(AC$11="x",Toimenpiteet!$E$115,BY98*CY98/1000+(Satokasvi!$E$28-Satokasvi!$E$7)+IF(AC$8="x",Toimenpiteet!$E$29,0)+IF(AC$9="x",Toimenpiteet!$E$60,0)+IF(AC$10="x",Toimenpiteet!$E$88,0))/(1+$H$15)^EY$59</f>
        <v>270.916826641993</v>
      </c>
      <c r="EZ98" s="37">
        <f ca="1">IF(AD$11="x",Toimenpiteet!$E$115,BZ98*CZ98/1000+(Satokasvi!$E$28-Satokasvi!$E$7)+IF(AD$8="x",Toimenpiteet!$E$29,0)+IF(AD$9="x",Toimenpiteet!$E$60,0)+IF(AD$10="x",Toimenpiteet!$E$88,0))/(1+$H$15)^EZ$59</f>
        <v>20.943373763270724</v>
      </c>
      <c r="FA98" s="37">
        <f ca="1">IF(AE$11="x",Toimenpiteet!$E$115,CA98*DA98/1000+(Satokasvi!$E$28-Satokasvi!$E$7)+IF(AE$8="x",Toimenpiteet!$E$29,0)+IF(AE$9="x",Toimenpiteet!$E$60,0)+IF(AE$10="x",Toimenpiteet!$E$88,0))/(1+$H$15)^FA$59</f>
        <v>157.91467306907148</v>
      </c>
      <c r="FB98" s="37">
        <f ca="1">IF(AF$11="x",Toimenpiteet!$E$115,CB98*DB98/1000+(Satokasvi!$E$28-Satokasvi!$E$7)+IF(AF$8="x",Toimenpiteet!$E$29,0)+IF(AF$9="x",Toimenpiteet!$E$60,0)+IF(AF$10="x",Toimenpiteet!$E$88,0))/(1+$H$15)^FB$59</f>
        <v>205.30701803908082</v>
      </c>
      <c r="FD98" s="37">
        <f t="shared" ca="1" si="15"/>
        <v>383.26411291205466</v>
      </c>
      <c r="FE98" s="37">
        <f t="shared" ca="1" si="18"/>
        <v>364.7289048537715</v>
      </c>
      <c r="FF98" s="37">
        <f t="shared" ca="1" si="18"/>
        <v>122.21636512518421</v>
      </c>
      <c r="FG98" s="37">
        <f t="shared" ca="1" si="18"/>
        <v>-113.23270257247336</v>
      </c>
      <c r="FH98" s="37">
        <f t="shared" ca="1" si="18"/>
        <v>36.864529565542483</v>
      </c>
      <c r="FI98" s="37">
        <f t="shared" ca="1" si="18"/>
        <v>-185.06879845562594</v>
      </c>
      <c r="FJ98" s="37">
        <f t="shared" ca="1" si="18"/>
        <v>-65.195176490060433</v>
      </c>
      <c r="FK98" s="37">
        <f t="shared" ca="1" si="18"/>
        <v>214.92287675983869</v>
      </c>
      <c r="FL98" s="37">
        <f t="shared" ca="1" si="18"/>
        <v>282.74882401059091</v>
      </c>
      <c r="FM98" s="37">
        <f t="shared" ca="1" si="18"/>
        <v>405.80746195403816</v>
      </c>
      <c r="FN98" s="37">
        <f t="shared" ca="1" si="18"/>
        <v>571.96661000966128</v>
      </c>
      <c r="FO98" s="37">
        <f t="shared" ca="1" si="18"/>
        <v>386.10094175852339</v>
      </c>
      <c r="FP98" s="37">
        <f t="shared" ca="1" si="18"/>
        <v>613.66828037090693</v>
      </c>
      <c r="FQ98" s="37">
        <f t="shared" ca="1" si="18"/>
        <v>839.16647149336791</v>
      </c>
      <c r="FR98" s="37">
        <f t="shared" ca="1" si="18"/>
        <v>938.22652507816758</v>
      </c>
      <c r="FS98" s="37">
        <f t="shared" ca="1" si="18"/>
        <v>1046.1699696534747</v>
      </c>
      <c r="FT98" s="37">
        <f t="shared" ca="1" si="18"/>
        <v>885.84061150461037</v>
      </c>
      <c r="FU98" s="37">
        <f t="shared" ca="1" si="24"/>
        <v>1103.5800840443176</v>
      </c>
      <c r="FV98" s="37">
        <f t="shared" ca="1" si="24"/>
        <v>1201.5192803559451</v>
      </c>
      <c r="FW98" s="37">
        <f t="shared" ca="1" si="23"/>
        <v>1324.81141811772</v>
      </c>
      <c r="FX98" s="37">
        <f t="shared" ca="1" si="20"/>
        <v>1480.5599423422759</v>
      </c>
      <c r="FY98" s="37">
        <f t="shared" ca="1" si="20"/>
        <v>1683.2737124216226</v>
      </c>
      <c r="FZ98" s="37">
        <f t="shared" ca="1" si="20"/>
        <v>1678.34763833537</v>
      </c>
      <c r="GA98" s="37">
        <f t="shared" ca="1" si="20"/>
        <v>1788.2161258712679</v>
      </c>
      <c r="GB98" s="37">
        <f t="shared" ca="1" si="20"/>
        <v>1938.2110615947786</v>
      </c>
      <c r="GC98" s="37"/>
      <c r="GD98" s="37">
        <f t="shared" ca="1" si="16"/>
        <v>511.37324617407722</v>
      </c>
      <c r="GE98" s="37">
        <f t="shared" ca="1" si="28"/>
        <v>539.08857968822645</v>
      </c>
      <c r="GF98" s="37">
        <f t="shared" ca="1" si="28"/>
        <v>296.57603995963916</v>
      </c>
      <c r="GG98" s="37">
        <f t="shared" ca="1" si="28"/>
        <v>61.126972261981592</v>
      </c>
      <c r="GH98" s="37">
        <f t="shared" ca="1" si="28"/>
        <v>286.96191639996118</v>
      </c>
      <c r="GI98" s="37">
        <f t="shared" ca="1" si="28"/>
        <v>496.01036480858352</v>
      </c>
      <c r="GJ98" s="37">
        <f t="shared" ca="1" si="28"/>
        <v>682.95256126845993</v>
      </c>
      <c r="GK98" s="37">
        <f t="shared" ca="1" si="28"/>
        <v>1060.9329145869774</v>
      </c>
      <c r="GL98" s="37">
        <f t="shared" ca="1" si="28"/>
        <v>1182.9441381020924</v>
      </c>
      <c r="GM98" s="37">
        <f t="shared" ca="1" si="28"/>
        <v>1370.0514811237556</v>
      </c>
      <c r="GN98" s="37">
        <f t="shared" ca="1" si="28"/>
        <v>1607.7307864502377</v>
      </c>
      <c r="GO98" s="37">
        <f t="shared" ca="1" si="28"/>
        <v>1421.8651181990999</v>
      </c>
      <c r="GP98" s="37">
        <f t="shared" ca="1" si="28"/>
        <v>1731.0363455535987</v>
      </c>
      <c r="GQ98" s="37">
        <f t="shared" ca="1" si="28"/>
        <v>2036.6734186089386</v>
      </c>
      <c r="GR98" s="37">
        <f t="shared" ca="1" si="28"/>
        <v>2189.5641661227241</v>
      </c>
      <c r="GS98" s="37">
        <f t="shared" ca="1" si="28"/>
        <v>2352.1241473917589</v>
      </c>
      <c r="GT98" s="37">
        <f t="shared" ca="1" si="28"/>
        <v>2191.7947892428947</v>
      </c>
      <c r="GU98" s="37">
        <f t="shared" ca="1" si="22"/>
        <v>2484.2140704942062</v>
      </c>
      <c r="GV98" s="37">
        <f t="shared" ca="1" si="22"/>
        <v>2631.9662654891913</v>
      </c>
      <c r="GW98" s="37">
        <f t="shared" ca="1" si="22"/>
        <v>2809.2616457751969</v>
      </c>
      <c r="GX98" s="37">
        <f t="shared" ca="1" si="22"/>
        <v>3024.6499864678444</v>
      </c>
      <c r="GY98" s="37">
        <f t="shared" ca="1" si="30"/>
        <v>3295.5668131098373</v>
      </c>
      <c r="GZ98" s="37">
        <f t="shared" ca="1" si="30"/>
        <v>3316.5101868731081</v>
      </c>
      <c r="HA98" s="37">
        <f t="shared" ca="1" si="30"/>
        <v>3474.4248599421794</v>
      </c>
      <c r="HB98" s="37">
        <f t="shared" ca="1" si="30"/>
        <v>3679.7318779812604</v>
      </c>
      <c r="HC98" s="37"/>
      <c r="HD98" s="37">
        <f t="shared" si="29"/>
        <v>1500.1</v>
      </c>
      <c r="HE98" s="37">
        <f ca="1">SUM($GD98:GD98)-$HD98-SUM($FD98:FD98)</f>
        <v>-1371.9908667379773</v>
      </c>
      <c r="HF98" s="37">
        <f ca="1">SUM($GD98:GE98)-$HD98-SUM($FD98:FE98)</f>
        <v>-1197.6311919035224</v>
      </c>
      <c r="HG98" s="37">
        <f ca="1">SUM($GD98:GF98)-$HD98-SUM($FD98:FF98)</f>
        <v>-1023.2715170690674</v>
      </c>
      <c r="HH98" s="37">
        <f ca="1">SUM($GD98:GG98)-$HD98-SUM($FD98:FG98)</f>
        <v>-848.91184223461244</v>
      </c>
      <c r="HI98" s="37">
        <f ca="1">SUM($GD98:GH98)-$HD98-SUM($FD98:FH98)</f>
        <v>-598.81445540019376</v>
      </c>
      <c r="HJ98" s="37">
        <f ca="1">SUM($GD98:GI98)-$HD98-SUM($FD98:FI98)</f>
        <v>82.264707864015463</v>
      </c>
      <c r="HK98" s="37">
        <f ca="1">SUM($GD98:GJ98)-$HD98-SUM($FD98:FJ98)</f>
        <v>830.4124456225361</v>
      </c>
      <c r="HL98" s="37">
        <f ca="1">SUM($GD98:GK98)-$HD98-SUM($FD98:FK98)</f>
        <v>1676.4224834496749</v>
      </c>
      <c r="HM98" s="37">
        <f ca="1">SUM($GD98:GL98)-$HD98-SUM($FD98:FL98)</f>
        <v>2576.6177975411765</v>
      </c>
      <c r="HN98" s="37">
        <f ca="1">SUM($GD98:GM98)-$HD98-SUM($FD98:FM98)</f>
        <v>3540.8618167108934</v>
      </c>
      <c r="HO98" s="37">
        <f ca="1">SUM($GD98:GN98)-$HD98-SUM($FD98:FN98)</f>
        <v>4576.6259931514705</v>
      </c>
      <c r="HP98" s="37">
        <f ca="1">SUM($GD98:GO98)-$HD98-SUM($FD98:FO98)</f>
        <v>5612.3901695920458</v>
      </c>
      <c r="HQ98" s="37">
        <f ca="1">SUM($GD98:GP98)-$HD98-SUM($FD98:FP98)</f>
        <v>6729.7582347747375</v>
      </c>
      <c r="HR98" s="37">
        <f ca="1">SUM($GD98:GQ98)-$HD98-SUM($FD98:FQ98)</f>
        <v>7927.2651818903078</v>
      </c>
      <c r="HS98" s="37">
        <f ca="1">SUM($GD98:GR98)-$HD98-SUM($FD98:FR98)</f>
        <v>9178.6028229348631</v>
      </c>
      <c r="HT98" s="37">
        <f ca="1">SUM($GD98:GS98)-$HD98-SUM($FD98:FS98)</f>
        <v>10484.557000673147</v>
      </c>
      <c r="HU98" s="37">
        <f ca="1">SUM($GD98:GT98)-$HD98-SUM($FD98:FT98)</f>
        <v>11790.511178411431</v>
      </c>
      <c r="HV98" s="37">
        <f ca="1">SUM($GD98:GU98)-$HD98-SUM($FD98:FU98)</f>
        <v>13171.14516486132</v>
      </c>
      <c r="HW98" s="37">
        <f ca="1">SUM($GD98:GV98)-$HD98-SUM($FD98:FV98)</f>
        <v>14601.592149994565</v>
      </c>
      <c r="HX98" s="37">
        <f ca="1">SUM($GD98:GW98)-$HD98-SUM($FD98:FW98)</f>
        <v>16086.042377652042</v>
      </c>
      <c r="HY98" s="37">
        <f ca="1">SUM($GD98:GX98)-$HD98-SUM($FD98:FX98)</f>
        <v>17630.132421777613</v>
      </c>
      <c r="HZ98" s="37">
        <f ca="1">SUM($GD98:GY98)-$HD98-SUM($FD98:FY98)</f>
        <v>19242.425522465826</v>
      </c>
      <c r="IA98" s="37">
        <f ca="1">SUM($GD98:GZ98)-$HD98-SUM($FD98:FZ98)</f>
        <v>20880.588071003564</v>
      </c>
      <c r="IB98" s="37">
        <f ca="1">SUM($GD98:HA98)-$HD98-SUM($FD98:GA98)</f>
        <v>22566.796805074475</v>
      </c>
      <c r="IC98" s="37">
        <f ca="1">SUM($GD98:HB98)-$HD98-SUM($FD98:GB98)</f>
        <v>24308.317621460959</v>
      </c>
    </row>
    <row r="99" spans="2:237" x14ac:dyDescent="0.35">
      <c r="B99" s="37">
        <f t="shared" ca="1" si="26"/>
        <v>0.87518063593588602</v>
      </c>
      <c r="C99" s="37">
        <f t="shared" ca="1" si="25"/>
        <v>0.47893581762423154</v>
      </c>
      <c r="D99" s="37">
        <f t="shared" ca="1" si="25"/>
        <v>7.8502284560493463E-2</v>
      </c>
      <c r="E99" s="37">
        <f t="shared" ca="1" si="25"/>
        <v>0.50695188154909976</v>
      </c>
      <c r="F99" s="37">
        <f t="shared" ca="1" si="25"/>
        <v>0.51973068641133846</v>
      </c>
      <c r="G99" s="37">
        <f t="shared" ca="1" si="25"/>
        <v>0.71996503326655681</v>
      </c>
      <c r="H99" s="37">
        <f t="shared" ca="1" si="25"/>
        <v>7.1616729844963589E-2</v>
      </c>
      <c r="I99" s="37">
        <f t="shared" ca="1" si="25"/>
        <v>0.19882636967710399</v>
      </c>
      <c r="J99" s="37">
        <f t="shared" ca="1" si="25"/>
        <v>0.2639419789266122</v>
      </c>
      <c r="K99" s="37">
        <f t="shared" ca="1" si="25"/>
        <v>0.93501188045860995</v>
      </c>
      <c r="L99" s="37">
        <f t="shared" ca="1" si="25"/>
        <v>0.14779042060807412</v>
      </c>
      <c r="M99" s="37">
        <f t="shared" ca="1" si="25"/>
        <v>0.50279473299434907</v>
      </c>
      <c r="N99" s="37">
        <f t="shared" ca="1" si="25"/>
        <v>0.57015047508109751</v>
      </c>
      <c r="O99" s="37">
        <f t="shared" ca="1" si="25"/>
        <v>0.28102413629923972</v>
      </c>
      <c r="P99" s="37">
        <f t="shared" ca="1" si="25"/>
        <v>0.44889402208363183</v>
      </c>
      <c r="Q99" s="37">
        <f t="shared" ca="1" si="25"/>
        <v>0.72660904394839121</v>
      </c>
      <c r="R99" s="37">
        <f t="shared" ca="1" si="25"/>
        <v>0.56023741308893749</v>
      </c>
      <c r="S99" s="37">
        <f t="shared" ca="1" si="25"/>
        <v>0.89808567103731074</v>
      </c>
      <c r="T99" s="37">
        <f t="shared" ca="1" si="27"/>
        <v>0.2063790044215924</v>
      </c>
      <c r="U99" s="37">
        <f t="shared" ca="1" si="27"/>
        <v>2.2377437278290668E-2</v>
      </c>
      <c r="V99" s="37">
        <f t="shared" ca="1" si="27"/>
        <v>0.53034184066961576</v>
      </c>
      <c r="W99" s="37">
        <f t="shared" ca="1" si="27"/>
        <v>8.3088521834879026E-2</v>
      </c>
      <c r="X99" s="37">
        <f t="shared" ca="1" si="27"/>
        <v>0.97843825712939259</v>
      </c>
      <c r="Y99" s="37">
        <f t="shared" ca="1" si="27"/>
        <v>0.71928752765232251</v>
      </c>
      <c r="Z99" s="37">
        <f t="shared" ca="1" si="27"/>
        <v>0.54032748734082048</v>
      </c>
      <c r="AC99" s="35">
        <f ca="1">IF(H$11="x",0,_xlfn.NORM.INV(B99,Satokasvi!$H$8,Satokasvi!$I$8)*IF(H$8="x",1+Toimenpiteet!$C$7,1)*IF(H$9="x",1+Toimenpiteet!$C$34,1)*(1+H$30)*_xlfn.BINOM.INV(1,(1-(Satokasvi!$H$15*(1+H$43))),B99))</f>
        <v>2787.8068302661723</v>
      </c>
      <c r="AD99" s="35">
        <f ca="1">IF(I$11="x",0,_xlfn.NORM.INV(C99,Satokasvi!$H$8,Satokasvi!$I$8)*IF(I$8="x",1+Toimenpiteet!$C$7,1)*IF(I$9="x",1+Toimenpiteet!$C$34,1)*(1+I$30)*_xlfn.BINOM.INV(1,(1-(Satokasvi!$H$15*(1+I$43))),C99))</f>
        <v>2486.79384195281</v>
      </c>
      <c r="AE99" s="35">
        <f ca="1">IF(J$11="x",0,_xlfn.NORM.INV(D99,Satokasvi!$H$8,Satokasvi!$I$8)*IF(J$8="x",1+Toimenpiteet!$C$7,1)*IF(J$9="x",1+Toimenpiteet!$C$34,1)*(1+J$30)*_xlfn.BINOM.INV(1,(1-(Satokasvi!$H$15*(1+J$43))),D99))</f>
        <v>0</v>
      </c>
      <c r="AF99" s="35">
        <f ca="1">IF(K$11="x",0,_xlfn.NORM.INV(E99,Satokasvi!$H$8,Satokasvi!$I$8)*IF(K$8="x",1+Toimenpiteet!$C$7,1)*IF(K$9="x",1+Toimenpiteet!$C$34,1)*(1+K$30)*_xlfn.BINOM.INV(1,(1-(Satokasvi!$H$15*(1+K$43))),E99))</f>
        <v>2504.3566662148492</v>
      </c>
      <c r="AG99" s="35">
        <f ca="1">IF(L$11="x",0,_xlfn.NORM.INV(F99,Satokasvi!$H$8,Satokasvi!$I$8)*IF(L$8="x",1+Toimenpiteet!$C$7,1)*IF(L$9="x",1+Toimenpiteet!$C$34,1)*(1+L$30)*_xlfn.BINOM.INV(1,(1-(Satokasvi!$H$15*(1+L$43))),F99))</f>
        <v>2512.3694190628189</v>
      </c>
      <c r="AH99" s="35">
        <f ca="1">IF(M$11="x",0,_xlfn.NORM.INV(G99,Satokasvi!$H$8,Satokasvi!$I$8)*IF(M$8="x",1+Toimenpiteet!$C$7,1)*IF(M$9="x",1+Toimenpiteet!$C$34,1)*(1+M$30)*_xlfn.BINOM.INV(1,(1-(Satokasvi!$H$15*(1+M$43))),G99))</f>
        <v>2645.6844088660964</v>
      </c>
      <c r="AI99" s="35">
        <f ca="1">IF(N$11="x",0,_xlfn.NORM.INV(H99,Satokasvi!$H$8,Satokasvi!$I$8)*IF(N$8="x",1+Toimenpiteet!$C$7,1)*IF(N$9="x",1+Toimenpiteet!$C$34,1)*(1+N$30)*_xlfn.BINOM.INV(1,(1-(Satokasvi!$H$15*(1+N$43))),H99))</f>
        <v>0</v>
      </c>
      <c r="AJ99" s="35">
        <f ca="1">IF(O$11="x",0,_xlfn.NORM.INV(I99,Satokasvi!$H$8,Satokasvi!$I$8)*IF(O$8="x",1+Toimenpiteet!$C$7,1)*IF(O$9="x",1+Toimenpiteet!$C$34,1)*(1+O$30)*_xlfn.BINOM.INV(1,(1-(Satokasvi!$H$15*(1+O$43))),I99))</f>
        <v>0</v>
      </c>
      <c r="AK99" s="35">
        <f ca="1">IF(P$11="x",0,_xlfn.NORM.INV(J99,Satokasvi!$H$8,Satokasvi!$I$8)*IF(P$8="x",1+Toimenpiteet!$C$7,1)*IF(P$9="x",1+Toimenpiteet!$C$34,1)*(1+P$30)*_xlfn.BINOM.INV(1,(1-(Satokasvi!$H$15*(1+P$43))),J99))</f>
        <v>2342.1901324616965</v>
      </c>
      <c r="AL99" s="35">
        <f ca="1">IF(Q$11="x",0,_xlfn.NORM.INV(K99,Satokasvi!$H$8,Satokasvi!$I$8)*IF(Q$8="x",1+Toimenpiteet!$C$7,1)*IF(Q$9="x",1+Toimenpiteet!$C$34,1)*(1+Q$30)*_xlfn.BINOM.INV(1,(1-(Satokasvi!$H$15*(1+Q$43))),K99))</f>
        <v>2878.5488982743841</v>
      </c>
      <c r="AM99" s="35">
        <f ca="1">IF(R$11="x",0,_xlfn.NORM.INV(L99,Satokasvi!$H$8,Satokasvi!$I$8)*IF(R$8="x",1+Toimenpiteet!$C$7,1)*IF(R$9="x",1+Toimenpiteet!$C$34,1)*(1+R$30)*_xlfn.BINOM.INV(1,(1-(Satokasvi!$H$15*(1+R$43))),L99))</f>
        <v>0</v>
      </c>
      <c r="AN99" s="35">
        <f ca="1">IF(S$11="x",0,_xlfn.NORM.INV(M99,Satokasvi!$H$8,Satokasvi!$I$8)*IF(S$8="x",1+Toimenpiteet!$C$7,1)*IF(S$9="x",1+Toimenpiteet!$C$34,1)*(1+S$30)*_xlfn.BINOM.INV(1,(1-(Satokasvi!$H$15*(1+S$43))),M99))</f>
        <v>2501.7513535106677</v>
      </c>
      <c r="AO99" s="35">
        <f ca="1">IF(T$11="x",0,_xlfn.NORM.INV(N99,Satokasvi!$H$8,Satokasvi!$I$8)*IF(T$8="x",1+Toimenpiteet!$C$7,1)*IF(T$9="x",1+Toimenpiteet!$C$34,1)*(1+T$30)*_xlfn.BINOM.INV(1,(1-(Satokasvi!$H$15*(1+T$43))),N99))</f>
        <v>2544.1893188492304</v>
      </c>
      <c r="AP99" s="35">
        <f ca="1">IF(U$11="x",0,_xlfn.NORM.INV(O99,Satokasvi!$H$8,Satokasvi!$I$8)*IF(U$8="x",1+Toimenpiteet!$C$7,1)*IF(U$9="x",1+Toimenpiteet!$C$34,1)*(1+U$30)*_xlfn.BINOM.INV(1,(1-(Satokasvi!$H$15*(1+U$43))),O99))</f>
        <v>2355.0495459187459</v>
      </c>
      <c r="AQ99" s="35">
        <f ca="1">IF(V$11="x",0,_xlfn.NORM.INV(P99,Satokasvi!$H$8,Satokasvi!$I$8)*IF(V$8="x",1+Toimenpiteet!$C$7,1)*IF(V$9="x",1+Toimenpiteet!$C$34,1)*(1+V$30)*_xlfn.BINOM.INV(1,(1-(Satokasvi!$H$15*(1+V$43))),P99))</f>
        <v>2467.8859771199768</v>
      </c>
      <c r="AR99" s="35">
        <f ca="1">IF(W$11="x",0,_xlfn.NORM.INV(Q99,Satokasvi!$H$8,Satokasvi!$I$8)*IF(W$8="x",1+Toimenpiteet!$C$7,1)*IF(W$9="x",1+Toimenpiteet!$C$34,1)*(1+W$30)*_xlfn.BINOM.INV(1,(1-(Satokasvi!$H$15*(1+W$43))),Q99))</f>
        <v>2650.6473355791554</v>
      </c>
      <c r="AS99" s="35">
        <f ca="1">IF(X$11="x",0,_xlfn.NORM.INV(R99,Satokasvi!$H$8,Satokasvi!$I$8)*IF(X$8="x",1+Toimenpiteet!$C$7,1)*IF(X$9="x",1+Toimenpiteet!$C$34,1)*(1+X$30)*_xlfn.BINOM.INV(1,(1-(Satokasvi!$H$15*(1+X$43))),R99))</f>
        <v>2537.8927924446689</v>
      </c>
      <c r="AT99" s="35">
        <f ca="1">IF(Y$11="x",0,_xlfn.NORM.INV(S99,Satokasvi!$H$8,Satokasvi!$I$8)*IF(Y$8="x",1+Toimenpiteet!$C$7,1)*IF(Y$9="x",1+Toimenpiteet!$C$34,1)*(1+Y$30)*_xlfn.BINOM.INV(1,(1-(Satokasvi!$H$15*(1+Y$43))),S99))</f>
        <v>2817.6797330158261</v>
      </c>
      <c r="AU99" s="35">
        <f ca="1">IF(Z$11="x",0,_xlfn.NORM.INV(T99,Satokasvi!$H$8,Satokasvi!$I$8)*IF(Z$8="x",1+Toimenpiteet!$C$7,1)*IF(Z$9="x",1+Toimenpiteet!$C$34,1)*(1+Z$30)*_xlfn.BINOM.INV(1,(1-(Satokasvi!$H$15*(1+Z$43))),T99))</f>
        <v>0</v>
      </c>
      <c r="AV99" s="35">
        <f ca="1">IF(AA$11="x",0,_xlfn.NORM.INV(U99,Satokasvi!$H$8,Satokasvi!$I$8)*IF(AA$8="x",1+Toimenpiteet!$C$7,1)*IF(AA$9="x",1+Toimenpiteet!$C$34,1)*(1+AA$30)*_xlfn.BINOM.INV(1,(1-(Satokasvi!$H$15*(1+AA$43))),U99))</f>
        <v>0</v>
      </c>
      <c r="AW99" s="35">
        <f ca="1">IF(AB$11="x",0,_xlfn.NORM.INV(V99,Satokasvi!$H$8,Satokasvi!$I$8)*IF(AB$8="x",1+Toimenpiteet!$C$7,1)*IF(AB$9="x",1+Toimenpiteet!$C$34,1)*(1+AB$30)*_xlfn.BINOM.INV(1,(1-(Satokasvi!$H$15*(1+AB$43))),V99))</f>
        <v>2519.0322970597595</v>
      </c>
      <c r="AX99" s="35">
        <f ca="1">IF(AC$11="x",0,_xlfn.NORM.INV(W99,Satokasvi!$H$8,Satokasvi!$I$8)*IF(AC$8="x",1+Toimenpiteet!$C$7,1)*IF(AC$9="x",1+Toimenpiteet!$C$34,1)*(1+AC$30)*_xlfn.BINOM.INV(1,(1-(Satokasvi!$H$15*(1+AC$43))),W99))</f>
        <v>0</v>
      </c>
      <c r="AY99" s="35">
        <f ca="1">IF(AD$11="x",0,_xlfn.NORM.INV(X99,Satokasvi!$H$8,Satokasvi!$I$8)*IF(AD$8="x",1+Toimenpiteet!$C$7,1)*IF(AD$9="x",1+Toimenpiteet!$C$34,1)*(1+AD$30)*_xlfn.BINOM.INV(1,(1-(Satokasvi!$H$15*(1+AD$43))),X99))</f>
        <v>3005.6279985942147</v>
      </c>
      <c r="AZ99" s="35">
        <f ca="1">IF(AE$11="x",0,_xlfn.NORM.INV(Y99,Satokasvi!$H$8,Satokasvi!$I$8)*IF(AE$8="x",1+Toimenpiteet!$C$7,1)*IF(AE$9="x",1+Toimenpiteet!$C$34,1)*(1+AE$30)*_xlfn.BINOM.INV(1,(1-(Satokasvi!$H$15*(1+AE$43))),Y99))</f>
        <v>2645.1815708114609</v>
      </c>
      <c r="BA99" s="35">
        <f ca="1">IF(AF$11="x",0,_xlfn.NORM.INV(Z99,Satokasvi!$H$8,Satokasvi!$I$8)*IF(AF$8="x",1+Toimenpiteet!$C$7,1)*IF(AF$9="x",1+Toimenpiteet!$C$34,1)*(1+AF$30)*_xlfn.BINOM.INV(1,(1-(Satokasvi!$H$15*(1+AF$43))),Z99))</f>
        <v>2525.3146986002616</v>
      </c>
      <c r="BD99" s="35">
        <f ca="1">IF(H$11="x",0,_xlfn.NORM.INV(B99,Satokasvi!$H$8,Satokasvi!$I$8)*IF(COUNTIF($H$12:H$12,"x")&gt;0,(1+$C$6),1)*IF(COUNTIF($H$13:H$13,"x")&gt;0,(1+$C$30),1)*IF(H$8="x",(1+Toimenpiteet!$C$7),1)*IF(H$9="x",(1+Toimenpiteet!$C$34),1)*(1+H$30)*_xlfn.BINOM.INV(1,(1-(Satokasvi!$H$15*(1+H$44))),B99))</f>
        <v>3345.3681963194067</v>
      </c>
      <c r="BE99" s="35">
        <f ca="1">IF(I$11="x",0,_xlfn.NORM.INV(C99,Satokasvi!$H$8,Satokasvi!$I$8)*IF(COUNTIF($H$12:I$12,"x")&gt;0,(1+$C$6),1)*IF(COUNTIF($H$13:I$13,"x")&gt;0,(1+$C$30),1)*IF(I$8="x",(1+Toimenpiteet!$C$7),1)*IF(I$9="x",(1+Toimenpiteet!$C$34),1)*(1+I$30)*_xlfn.BINOM.INV(1,(1-(Satokasvi!$H$15*(1+I$44))),C99))</f>
        <v>2984.1526103433721</v>
      </c>
      <c r="BF99" s="35">
        <f ca="1">IF(J$11="x",0,_xlfn.NORM.INV(D99,Satokasvi!$H$8,Satokasvi!$I$8)*IF(COUNTIF($H$12:J$12,"x")&gt;0,(1+$C$6),1)*IF(COUNTIF($H$13:J$13,"x")&gt;0,(1+$C$30),1)*IF(J$8="x",(1+Toimenpiteet!$C$7),1)*IF(J$9="x",(1+Toimenpiteet!$C$34),1)*(1+J$30)*_xlfn.BINOM.INV(1,(1-(Satokasvi!$H$15*(1+J$44))),D99))</f>
        <v>2575.4345801465329</v>
      </c>
      <c r="BG99" s="35">
        <f ca="1">IF(K$11="x",0,_xlfn.NORM.INV(E99,Satokasvi!$H$8,Satokasvi!$I$8)*IF(COUNTIF($H$12:K$12,"x")&gt;0,(1+$C$6),1)*IF(COUNTIF($H$13:K$13,"x")&gt;0,(1+$C$30),1)*IF(K$8="x",(1+Toimenpiteet!$C$7),1)*IF(K$9="x",(1+Toimenpiteet!$C$34),1)*(1+K$30)*_xlfn.BINOM.INV(1,(1-(Satokasvi!$H$15*(1+K$44))),E99))</f>
        <v>3005.2279994578189</v>
      </c>
      <c r="BH99" s="35">
        <f ca="1">IF(L$11="x",0,_xlfn.NORM.INV(F99,Satokasvi!$H$8,Satokasvi!$I$8)*IF(COUNTIF($H$12:L$12,"x")&gt;0,(1+$C$6),1)*IF(COUNTIF($H$13:L$13,"x")&gt;0,(1+$C$30),1)*IF(L$8="x",(1+Toimenpiteet!$C$7),1)*IF(L$9="x",(1+Toimenpiteet!$C$34),1)*(1+L$30)*_xlfn.BINOM.INV(1,(1-(Satokasvi!$H$15*(1+L$44))),F99))</f>
        <v>3014.8433028753825</v>
      </c>
      <c r="BI99" s="35">
        <f ca="1">IF(M$11="x",0,_xlfn.NORM.INV(G99,Satokasvi!$H$8,Satokasvi!$I$8)*IF(COUNTIF($H$12:M$12,"x")&gt;0,(1+$C$6),1)*IF(COUNTIF($H$13:M$13,"x")&gt;0,(1+$C$30),1)*IF(M$8="x",(1+Toimenpiteet!$C$7),1)*IF(M$9="x",(1+Toimenpiteet!$C$34),1)*(1+M$30)*_xlfn.BINOM.INV(1,(1-(Satokasvi!$H$15*(1+M$44))),G99))</f>
        <v>3174.8212906393155</v>
      </c>
      <c r="BJ99" s="35">
        <f ca="1">IF(N$11="x",0,_xlfn.NORM.INV(H99,Satokasvi!$H$8,Satokasvi!$I$8)*IF(COUNTIF($H$12:N$12,"x")&gt;0,(1+$C$6),1)*IF(COUNTIF($H$13:N$13,"x")&gt;0,(1+$C$30),1)*IF(N$8="x",(1+Toimenpiteet!$C$7),1)*IF(N$9="x",(1+Toimenpiteet!$C$34),1)*(1+N$30)*_xlfn.BINOM.INV(1,(1-(Satokasvi!$H$15*(1+N$44))),H99))</f>
        <v>2560.8433778310605</v>
      </c>
      <c r="BK99" s="35">
        <f ca="1">IF(O$11="x",0,_xlfn.NORM.INV(I99,Satokasvi!$H$8,Satokasvi!$I$8)*IF(COUNTIF($H$12:O$12,"x")&gt;0,(1+$C$6),1)*IF(COUNTIF($H$13:O$13,"x")&gt;0,(1+$C$30),1)*IF(O$8="x",(1+Toimenpiteet!$C$7),1)*IF(O$9="x",(1+Toimenpiteet!$C$34),1)*(1+O$30)*_xlfn.BINOM.INV(1,(1-(Satokasvi!$H$15*(1+O$44))),I99))</f>
        <v>2746.2537703255939</v>
      </c>
      <c r="BL99" s="35">
        <f ca="1">IF(P$11="x",0,_xlfn.NORM.INV(J99,Satokasvi!$H$8,Satokasvi!$I$8)*IF(COUNTIF($H$12:P$12,"x")&gt;0,(1+$C$6),1)*IF(COUNTIF($H$13:P$13,"x")&gt;0,(1+$C$30),1)*IF(P$8="x",(1+Toimenpiteet!$C$7),1)*IF(P$9="x",(1+Toimenpiteet!$C$34),1)*(1+P$30)*_xlfn.BINOM.INV(1,(1-(Satokasvi!$H$15*(1+P$44))),J99))</f>
        <v>2810.6281589540358</v>
      </c>
      <c r="BM99" s="35">
        <f ca="1">IF(Q$11="x",0,_xlfn.NORM.INV(K99,Satokasvi!$H$8,Satokasvi!$I$8)*IF(COUNTIF($H$12:Q$12,"x")&gt;0,(1+$C$6),1)*IF(COUNTIF($H$13:Q$13,"x")&gt;0,(1+$C$30),1)*IF(Q$8="x",(1+Toimenpiteet!$C$7),1)*IF(Q$9="x",(1+Toimenpiteet!$C$34),1)*(1+Q$30)*_xlfn.BINOM.INV(1,(1-(Satokasvi!$H$15*(1+Q$44))),K99))</f>
        <v>3454.258677929261</v>
      </c>
      <c r="BN99" s="35">
        <f ca="1">IF(R$11="x",0,_xlfn.NORM.INV(L99,Satokasvi!$H$8,Satokasvi!$I$8)*IF(COUNTIF($H$12:R$12,"x")&gt;0,(1+$C$6),1)*IF(COUNTIF($H$13:R$13,"x")&gt;0,(1+$C$30),1)*IF(R$8="x",(1+Toimenpiteet!$C$7),1)*IF(R$9="x",(1+Toimenpiteet!$C$34),1)*(1+R$30)*_xlfn.BINOM.INV(1,(1-(Satokasvi!$H$15*(1+R$44))),L99))</f>
        <v>2686.2128710642069</v>
      </c>
      <c r="BO99" s="35">
        <f ca="1">IF(S$11="x",0,_xlfn.NORM.INV(M99,Satokasvi!$H$8,Satokasvi!$I$8)*IF(COUNTIF($H$12:S$12,"x")&gt;0,(1+$C$6),1)*IF(COUNTIF($H$13:S$13,"x")&gt;0,(1+$C$30),1)*IF(S$8="x",(1+Toimenpiteet!$C$7),1)*IF(S$9="x",(1+Toimenpiteet!$C$34),1)*(1+S$30)*_xlfn.BINOM.INV(1,(1-(Satokasvi!$H$15*(1+S$44))),M99))</f>
        <v>3002.1016242128012</v>
      </c>
      <c r="BP99" s="35">
        <f ca="1">IF(T$11="x",0,_xlfn.NORM.INV(N99,Satokasvi!$H$8,Satokasvi!$I$8)*IF(COUNTIF($H$12:T$12,"x")&gt;0,(1+$C$6),1)*IF(COUNTIF($H$13:T$13,"x")&gt;0,(1+$C$30),1)*IF(T$8="x",(1+Toimenpiteet!$C$7),1)*IF(T$9="x",(1+Toimenpiteet!$C$34),1)*(1+T$30)*_xlfn.BINOM.INV(1,(1-(Satokasvi!$H$15*(1+T$44))),N99))</f>
        <v>3053.0271826190765</v>
      </c>
      <c r="BQ99" s="35">
        <f ca="1">IF(U$11="x",0,_xlfn.NORM.INV(O99,Satokasvi!$H$8,Satokasvi!$I$8)*IF(COUNTIF($H$12:U$12,"x")&gt;0,(1+$C$6),1)*IF(COUNTIF($H$13:U$13,"x")&gt;0,(1+$C$30),1)*IF(U$8="x",(1+Toimenpiteet!$C$7),1)*IF(U$9="x",(1+Toimenpiteet!$C$34),1)*(1+U$30)*_xlfn.BINOM.INV(1,(1-(Satokasvi!$H$15*(1+U$44))),O99))</f>
        <v>2826.0594551024951</v>
      </c>
      <c r="BR99" s="35">
        <f ca="1">IF(V$11="x",0,_xlfn.NORM.INV(P99,Satokasvi!$H$8,Satokasvi!$I$8)*IF(COUNTIF($H$12:V$12,"x")&gt;0,(1+$C$6),1)*IF(COUNTIF($H$13:V$13,"x")&gt;0,(1+$C$30),1)*IF(V$8="x",(1+Toimenpiteet!$C$7),1)*IF(V$9="x",(1+Toimenpiteet!$C$34),1)*(1+V$30)*_xlfn.BINOM.INV(1,(1-(Satokasvi!$H$15*(1+V$44))),P99))</f>
        <v>2961.4631725439722</v>
      </c>
      <c r="BS99" s="35">
        <f ca="1">IF(W$11="x",0,_xlfn.NORM.INV(Q99,Satokasvi!$H$8,Satokasvi!$I$8)*IF(COUNTIF($H$12:W$12,"x")&gt;0,(1+$C$6),1)*IF(COUNTIF($H$13:W$13,"x")&gt;0,(1+$C$30),1)*IF(W$8="x",(1+Toimenpiteet!$C$7),1)*IF(W$9="x",(1+Toimenpiteet!$C$34),1)*(1+W$30)*_xlfn.BINOM.INV(1,(1-(Satokasvi!$H$15*(1+W$44))),Q99))</f>
        <v>3180.7768026949866</v>
      </c>
      <c r="BT99" s="35">
        <f ca="1">IF(X$11="x",0,_xlfn.NORM.INV(R99,Satokasvi!$H$8,Satokasvi!$I$8)*IF(COUNTIF($H$12:X$12,"x")&gt;0,(1+$C$6),1)*IF(COUNTIF($H$13:X$13,"x")&gt;0,(1+$C$30),1)*IF(X$8="x",(1+Toimenpiteet!$C$7),1)*IF(X$9="x",(1+Toimenpiteet!$C$34),1)*(1+X$30)*_xlfn.BINOM.INV(1,(1-(Satokasvi!$H$15*(1+X$44))),R99))</f>
        <v>3045.4713509336025</v>
      </c>
      <c r="BU99" s="35">
        <f ca="1">IF(Y$11="x",0,_xlfn.NORM.INV(S99,Satokasvi!$H$8,Satokasvi!$I$8)*IF(COUNTIF($H$12:Y$12,"x")&gt;0,(1+$C$6),1)*IF(COUNTIF($H$13:Y$13,"x")&gt;0,(1+$C$30),1)*IF(Y$8="x",(1+Toimenpiteet!$C$7),1)*IF(Y$9="x",(1+Toimenpiteet!$C$34),1)*(1+Y$30)*_xlfn.BINOM.INV(1,(1-(Satokasvi!$H$15*(1+Y$44))),S99))</f>
        <v>3381.2156796189911</v>
      </c>
      <c r="BV99" s="35">
        <f ca="1">IF(Z$11="x",0,_xlfn.NORM.INV(T99,Satokasvi!$H$8,Satokasvi!$I$8)*IF(COUNTIF($H$12:Z$12,"x")&gt;0,(1+$C$6),1)*IF(COUNTIF($H$13:Z$13,"x")&gt;0,(1+$C$30),1)*IF(Z$8="x",(1+Toimenpiteet!$C$7),1)*IF(Z$9="x",(1+Toimenpiteet!$C$34),1)*(1+Z$30)*_xlfn.BINOM.INV(1,(1-(Satokasvi!$H$15*(1+Z$44))),T99))</f>
        <v>2754.2850639819908</v>
      </c>
      <c r="BW99" s="35">
        <f ca="1">IF(AA$11="x",0,_xlfn.NORM.INV(U99,Satokasvi!$H$8,Satokasvi!$I$8)*IF(COUNTIF($H$12:AA$12,"x")&gt;0,(1+$C$6),1)*IF(COUNTIF($H$13:AA$13,"x")&gt;0,(1+$C$30),1)*IF(AA$8="x",(1+Toimenpiteet!$C$7),1)*IF(AA$9="x",(1+Toimenpiteet!$C$34),1)*(1+AA$30)*_xlfn.BINOM.INV(1,(1-(Satokasvi!$H$15*(1+AA$44))),U99))</f>
        <v>0</v>
      </c>
      <c r="BX99" s="35">
        <f ca="1">IF(AB$11="x",0,_xlfn.NORM.INV(V99,Satokasvi!$H$8,Satokasvi!$I$8)*IF(COUNTIF($H$12:AB$12,"x")&gt;0,(1+$C$6),1)*IF(COUNTIF($H$13:AB$13,"x")&gt;0,(1+$C$30),1)*IF(AB$8="x",(1+Toimenpiteet!$C$7),1)*IF(AB$9="x",(1+Toimenpiteet!$C$34),1)*(1+AB$30)*_xlfn.BINOM.INV(1,(1-(Satokasvi!$H$15*(1+AB$44))),V99))</f>
        <v>3022.8387564717113</v>
      </c>
      <c r="BY99" s="35">
        <f ca="1">IF(AC$11="x",0,_xlfn.NORM.INV(W99,Satokasvi!$H$8,Satokasvi!$I$8)*IF(COUNTIF($H$12:AC$12,"x")&gt;0,(1+$C$6),1)*IF(COUNTIF($H$13:AC$13,"x")&gt;0,(1+$C$30),1)*IF(AC$8="x",(1+Toimenpiteet!$C$7),1)*IF(AC$9="x",(1+Toimenpiteet!$C$34),1)*(1+AC$30)*_xlfn.BINOM.INV(1,(1-(Satokasvi!$H$15*(1+AC$44))),W99))</f>
        <v>2584.6221888047762</v>
      </c>
      <c r="BZ99" s="35">
        <f ca="1">IF(AD$11="x",0,_xlfn.NORM.INV(X99,Satokasvi!$H$8,Satokasvi!$I$8)*IF(COUNTIF($H$12:AD$12,"x")&gt;0,(1+$C$6),1)*IF(COUNTIF($H$13:AD$13,"x")&gt;0,(1+$C$30),1)*IF(AD$8="x",(1+Toimenpiteet!$C$7),1)*IF(AD$9="x",(1+Toimenpiteet!$C$34),1)*(1+AD$30)*_xlfn.BINOM.INV(1,(1-(Satokasvi!$H$15*(1+AD$44))),X99))</f>
        <v>3606.7535983130574</v>
      </c>
      <c r="CA99" s="35">
        <f ca="1">IF(AE$11="x",0,_xlfn.NORM.INV(Y99,Satokasvi!$H$8,Satokasvi!$I$8)*IF(COUNTIF($H$12:AE$12,"x")&gt;0,(1+$C$6),1)*IF(COUNTIF($H$13:AE$13,"x")&gt;0,(1+$C$30),1)*IF(AE$8="x",(1+Toimenpiteet!$C$7),1)*IF(AE$9="x",(1+Toimenpiteet!$C$34),1)*(1+AE$30)*_xlfn.BINOM.INV(1,(1-(Satokasvi!$H$15*(1+AE$44))),Y99))</f>
        <v>3174.2178849737529</v>
      </c>
      <c r="CB99" s="35">
        <f ca="1">IF(AF$11="x",0,_xlfn.NORM.INV(Z99,Satokasvi!$H$8,Satokasvi!$I$8)*IF(COUNTIF($H$12:AF$12,"x")&gt;0,(1+$C$6),1)*IF(COUNTIF($H$13:AF$13,"x")&gt;0,(1+$C$30),1)*IF(AF$8="x",(1+Toimenpiteet!$C$7),1)*IF(AF$9="x",(1+Toimenpiteet!$C$34),1)*(1+AF$30)*_xlfn.BINOM.INV(1,(1-(Satokasvi!$H$15*(1+AF$44))),Z99))</f>
        <v>3030.377638320314</v>
      </c>
      <c r="CD99" s="37">
        <f ca="1">_xlfn.NORM.INV(RAND(),Satokasvi!$H$13,Satokasvi!$I$13)</f>
        <v>139.04243322958942</v>
      </c>
      <c r="CE99" s="37">
        <f ca="1">_xlfn.NORM.INV(RAND(),Satokasvi!$H$13,Satokasvi!$I$13)</f>
        <v>160.75287766944524</v>
      </c>
      <c r="CF99" s="37">
        <f ca="1">_xlfn.NORM.INV(RAND(),Satokasvi!$H$13,Satokasvi!$I$13)</f>
        <v>161.90109106404947</v>
      </c>
      <c r="CG99" s="37">
        <f ca="1">_xlfn.NORM.INV(RAND(),Satokasvi!$H$13,Satokasvi!$I$13)</f>
        <v>147.90138376503768</v>
      </c>
      <c r="CH99" s="37">
        <f ca="1">_xlfn.NORM.INV(RAND(),Satokasvi!$H$13,Satokasvi!$I$13)</f>
        <v>232.39644373732222</v>
      </c>
      <c r="CI99" s="37">
        <f ca="1">_xlfn.NORM.INV(RAND(),Satokasvi!$H$13,Satokasvi!$I$13)</f>
        <v>254.5109764498379</v>
      </c>
      <c r="CJ99" s="37">
        <f ca="1">_xlfn.NORM.INV(RAND(),Satokasvi!$H$13,Satokasvi!$I$13)</f>
        <v>225.48500186131412</v>
      </c>
      <c r="CK99" s="37">
        <f ca="1">_xlfn.NORM.INV(RAND(),Satokasvi!$H$13,Satokasvi!$I$13)</f>
        <v>62.559795008970099</v>
      </c>
      <c r="CL99" s="37">
        <f ca="1">_xlfn.NORM.INV(RAND(),Satokasvi!$H$13,Satokasvi!$I$13)</f>
        <v>190.35883509261475</v>
      </c>
      <c r="CM99" s="37">
        <f ca="1">_xlfn.NORM.INV(RAND(),Satokasvi!$H$13,Satokasvi!$I$13)</f>
        <v>274.94308513229396</v>
      </c>
      <c r="CN99" s="37">
        <f ca="1">_xlfn.NORM.INV(RAND(),Satokasvi!$H$13,Satokasvi!$I$13)</f>
        <v>225.27122060504959</v>
      </c>
      <c r="CO99" s="37">
        <f ca="1">_xlfn.NORM.INV(RAND(),Satokasvi!$H$13,Satokasvi!$I$13)</f>
        <v>207.7412716215934</v>
      </c>
      <c r="CP99" s="37">
        <f ca="1">_xlfn.NORM.INV(RAND(),Satokasvi!$H$13,Satokasvi!$I$13)</f>
        <v>159.52245852716973</v>
      </c>
      <c r="CQ99" s="37">
        <f ca="1">_xlfn.NORM.INV(RAND(),Satokasvi!$H$13,Satokasvi!$I$13)</f>
        <v>183.473664792953</v>
      </c>
      <c r="CR99" s="37">
        <f ca="1">_xlfn.NORM.INV(RAND(),Satokasvi!$H$13,Satokasvi!$I$13)</f>
        <v>95.497362588889274</v>
      </c>
      <c r="CS99" s="37">
        <f ca="1">_xlfn.NORM.INV(RAND(),Satokasvi!$H$13,Satokasvi!$I$13)</f>
        <v>164.12356245559516</v>
      </c>
      <c r="CT99" s="37">
        <f ca="1">_xlfn.NORM.INV(RAND(),Satokasvi!$H$13,Satokasvi!$I$13)</f>
        <v>190.57644843586007</v>
      </c>
      <c r="CU99" s="37">
        <f ca="1">_xlfn.NORM.INV(RAND(),Satokasvi!$H$13,Satokasvi!$I$13)</f>
        <v>120.50744285786358</v>
      </c>
      <c r="CV99" s="37">
        <f ca="1">_xlfn.NORM.INV(RAND(),Satokasvi!$H$13,Satokasvi!$I$13)</f>
        <v>165.00800733126593</v>
      </c>
      <c r="CW99" s="37">
        <f ca="1">_xlfn.NORM.INV(RAND(),Satokasvi!$H$13,Satokasvi!$I$13)</f>
        <v>165.0364523480489</v>
      </c>
      <c r="CX99" s="37">
        <f ca="1">_xlfn.NORM.INV(RAND(),Satokasvi!$H$13,Satokasvi!$I$13)</f>
        <v>239.81550914565165</v>
      </c>
      <c r="CY99" s="37">
        <f ca="1">_xlfn.NORM.INV(RAND(),Satokasvi!$H$13,Satokasvi!$I$13)</f>
        <v>182.88305359321129</v>
      </c>
      <c r="CZ99" s="37">
        <f ca="1">_xlfn.NORM.INV(RAND(),Satokasvi!$H$13,Satokasvi!$I$13)</f>
        <v>167.16294090453712</v>
      </c>
      <c r="DA99" s="37">
        <f ca="1">_xlfn.NORM.INV(RAND(),Satokasvi!$H$13,Satokasvi!$I$13)</f>
        <v>203.93235609139163</v>
      </c>
      <c r="DB99" s="37">
        <f ca="1">_xlfn.NORM.INV(RAND(),Satokasvi!$H$13,Satokasvi!$I$13)</f>
        <v>265.6661522946776</v>
      </c>
      <c r="DD99" s="37">
        <f ca="1">IF(H$11="x",Toimenpiteet!$E$115,AC99*CD99/1000+(Satokasvi!$E$28-Satokasvi!$E$7)+IF(H$8="x",Toimenpiteet!$E$29,0)+IF(H$9="x",Toimenpiteet!$E$60,0)+IF(H$10="x",Toimenpiteet!$E$88,0))/(1+$H$15)^DD$59</f>
        <v>119.05188840221128</v>
      </c>
      <c r="DE99" s="37">
        <f ca="1">IF(I$11="x",Toimenpiteet!$E$115,AD99*CE99/1000+(Satokasvi!$E$28-Satokasvi!$E$7)+IF(I$8="x",Toimenpiteet!$E$29,0)+IF(I$9="x",Toimenpiteet!$E$60,0)+IF(I$10="x",Toimenpiteet!$E$88,0))/(1+$H$15)^DE$59</f>
        <v>127.02353309884987</v>
      </c>
      <c r="DF99" s="37">
        <f ca="1">IF(J$11="x",Toimenpiteet!$E$115,AE99*CF99/1000+(Satokasvi!$E$28-Satokasvi!$E$7)+IF(J$8="x",Toimenpiteet!$E$29,0)+IF(J$9="x",Toimenpiteet!$E$60,0)+IF(J$10="x",Toimenpiteet!$E$88,0))/(1+$H$15)^DF$59</f>
        <v>-242.51253972858729</v>
      </c>
      <c r="DG99" s="37">
        <f ca="1">IF(K$11="x",Toimenpiteet!$E$115,AF99*CG99/1000+(Satokasvi!$E$28-Satokasvi!$E$7)+IF(K$8="x",Toimenpiteet!$E$29,0)+IF(K$9="x",Toimenpiteet!$E$60,0)+IF(K$10="x",Toimenpiteet!$E$88,0))/(1+$H$15)^DG$59</f>
        <v>93.644594727226291</v>
      </c>
      <c r="DH99" s="37">
        <f ca="1">IF(L$11="x",Toimenpiteet!$E$115,AG99*CH99/1000+(Satokasvi!$E$28-Satokasvi!$E$7)+IF(L$8="x",Toimenpiteet!$E$29,0)+IF(L$9="x",Toimenpiteet!$E$60,0)+IF(L$10="x",Toimenpiteet!$E$88,0))/(1+$H$15)^DH$59</f>
        <v>275.0563696830198</v>
      </c>
      <c r="DI99" s="37">
        <f ca="1">IF(M$11="x",Toimenpiteet!$E$115,AH99*CI99/1000+(Satokasvi!$E$28-Satokasvi!$E$7)+IF(M$8="x",Toimenpiteet!$E$29,0)+IF(M$9="x",Toimenpiteet!$E$60,0)+IF(M$10="x",Toimenpiteet!$E$88,0))/(1+$H$15)^DI$59</f>
        <v>341.99148853502885</v>
      </c>
      <c r="DJ99" s="37">
        <f ca="1">IF(N$11="x",Toimenpiteet!$E$115,AI99*CJ99/1000+(Satokasvi!$E$28-Satokasvi!$E$7)+IF(N$8="x",Toimenpiteet!$E$29,0)+IF(N$9="x",Toimenpiteet!$E$60,0)+IF(N$10="x",Toimenpiteet!$E$88,0))/(1+$H$15)^DJ$59</f>
        <v>-215.46925050598875</v>
      </c>
      <c r="DK99" s="37">
        <f ca="1">IF(O$11="x",Toimenpiteet!$E$115,AJ99*CK99/1000+(Satokasvi!$E$28-Satokasvi!$E$7)+IF(O$8="x",Toimenpiteet!$E$29,0)+IF(O$9="x",Toimenpiteet!$E$60,0)+IF(O$10="x",Toimenpiteet!$E$88,0))/(1+$H$15)^DK$59</f>
        <v>-209.19344709319299</v>
      </c>
      <c r="DL99" s="37">
        <f ca="1">IF(P$11="x",Toimenpiteet!$E$115,AK99*CL99/1000+(Satokasvi!$E$28-Satokasvi!$E$7)+IF(P$8="x",Toimenpiteet!$E$29,0)+IF(P$9="x",Toimenpiteet!$E$60,0)+IF(P$10="x",Toimenpiteet!$E$88,0))/(1+$H$15)^DL$59</f>
        <v>138.6115130371152</v>
      </c>
      <c r="DM99" s="37">
        <f ca="1">IF(Q$11="x",Toimenpiteet!$E$115,AL99*CM99/1000+(Satokasvi!$E$28-Satokasvi!$E$7)+IF(Q$8="x",Toimenpiteet!$E$29,0)+IF(Q$9="x",Toimenpiteet!$E$60,0)+IF(Q$10="x",Toimenpiteet!$E$88,0))/(1+$H$15)^DM$59</f>
        <v>391.71865369528768</v>
      </c>
      <c r="DN99" s="37">
        <f ca="1">IF(R$11="x",Toimenpiteet!$E$115,AM99*CN99/1000+(Satokasvi!$E$28-Satokasvi!$E$7)+IF(R$8="x",Toimenpiteet!$E$29,0)+IF(R$9="x",Toimenpiteet!$E$60,0)+IF(R$10="x",Toimenpiteet!$E$88,0))/(1+$H$15)^DN$59</f>
        <v>-191.44163829867202</v>
      </c>
      <c r="DO99" s="37">
        <f ca="1">IF(S$11="x",Toimenpiteet!$E$115,AN99*CO99/1000+(Satokasvi!$E$28-Satokasvi!$E$7)+IF(S$8="x",Toimenpiteet!$E$29,0)+IF(S$9="x",Toimenpiteet!$E$60,0)+IF(S$10="x",Toimenpiteet!$E$88,0))/(1+$H$15)^DO$59</f>
        <v>178.65338417495056</v>
      </c>
      <c r="DP99" s="37">
        <f ca="1">IF(T$11="x",Toimenpiteet!$E$115,AO99*CP99/1000+(Satokasvi!$E$28-Satokasvi!$E$7)+IF(T$8="x",Toimenpiteet!$E$29,0)+IF(T$9="x",Toimenpiteet!$E$60,0)+IF(T$10="x",Toimenpiteet!$E$88,0))/(1+$H$15)^DP$59</f>
        <v>95.915629182482746</v>
      </c>
      <c r="DQ99" s="37">
        <f ca="1">IF(U$11="x",Toimenpiteet!$E$115,AP99*CQ99/1000+(Satokasvi!$E$28-Satokasvi!$E$7)+IF(U$8="x",Toimenpiteet!$E$29,0)+IF(U$9="x",Toimenpiteet!$E$60,0)+IF(U$10="x",Toimenpiteet!$E$88,0))/(1+$H$15)^DQ$59</f>
        <v>110.46589052738504</v>
      </c>
      <c r="DR99" s="37">
        <f ca="1">IF(V$11="x",Toimenpiteet!$E$115,AQ99*CR99/1000+(Satokasvi!$E$28-Satokasvi!$E$7)+IF(V$8="x",Toimenpiteet!$E$29,0)+IF(V$9="x",Toimenpiteet!$E$60,0)+IF(V$10="x",Toimenpiteet!$E$88,0))/(1+$H$15)^DR$59</f>
        <v>-18.821573354157326</v>
      </c>
      <c r="DS99" s="37">
        <f ca="1">IF(W$11="x",Toimenpiteet!$E$115,AR99*CS99/1000+(Satokasvi!$E$28-Satokasvi!$E$7)+IF(W$8="x",Toimenpiteet!$E$29,0)+IF(W$9="x",Toimenpiteet!$E$60,0)+IF(W$10="x",Toimenpiteet!$E$88,0))/(1+$H$15)^DS$59</f>
        <v>105.95937012889061</v>
      </c>
      <c r="DT99" s="37">
        <f ca="1">IF(X$11="x",Toimenpiteet!$E$115,AS99*CT99/1000+(Satokasvi!$E$28-Satokasvi!$E$7)+IF(X$8="x",Toimenpiteet!$E$29,0)+IF(X$9="x",Toimenpiteet!$E$60,0)+IF(X$10="x",Toimenpiteet!$E$88,0))/(1+$H$15)^DT$59</f>
        <v>132.29446600261173</v>
      </c>
      <c r="DU99" s="37">
        <f ca="1">IF(Y$11="x",Toimenpiteet!$E$115,AT99*CU99/1000+(Satokasvi!$E$28-Satokasvi!$E$7)+IF(Y$8="x",Toimenpiteet!$E$29,0)+IF(Y$9="x",Toimenpiteet!$E$60,0)+IF(Y$10="x",Toimenpiteet!$E$88,0))/(1+$H$15)^DU$59</f>
        <v>43.791078260585628</v>
      </c>
      <c r="DV99" s="37">
        <f ca="1">IF(Z$11="x",Toimenpiteet!$E$115,AU99*CV99/1000+(Satokasvi!$E$28-Satokasvi!$E$7)+IF(Z$8="x",Toimenpiteet!$E$29,0)+IF(Z$9="x",Toimenpiteet!$E$60,0)+IF(Z$10="x",Toimenpiteet!$E$88,0))/(1+$H$15)^DV$59</f>
        <v>-151.12579710516013</v>
      </c>
      <c r="DW99" s="37">
        <f ca="1">IF(AA$11="x",Toimenpiteet!$E$115,AV99*CW99/1000+(Satokasvi!$E$28-Satokasvi!$E$7)+IF(AA$8="x",Toimenpiteet!$E$29,0)+IF(AA$9="x",Toimenpiteet!$E$60,0)+IF(AA$10="x",Toimenpiteet!$E$88,0))/(1+$H$15)^DW$59</f>
        <v>-146.72407485937876</v>
      </c>
      <c r="DX99" s="37">
        <f ca="1">IF(AB$11="x",Toimenpiteet!$E$115,AW99*CX99/1000+(Satokasvi!$E$28-Satokasvi!$E$7)+IF(AB$8="x",Toimenpiteet!$E$29,0)+IF(AB$9="x",Toimenpiteet!$E$60,0)+IF(AB$10="x",Toimenpiteet!$E$88,0))/(1+$H$15)^DX$59</f>
        <v>182.2845790288535</v>
      </c>
      <c r="DY99" s="37">
        <f ca="1">IF(AC$11="x",Toimenpiteet!$E$115,AX99*CY99/1000+(Satokasvi!$E$28-Satokasvi!$E$7)+IF(AC$8="x",Toimenpiteet!$E$29,0)+IF(AC$9="x",Toimenpiteet!$E$60,0)+IF(AC$10="x",Toimenpiteet!$E$88,0))/(1+$H$15)^DY$59</f>
        <v>-138.30151273388518</v>
      </c>
      <c r="DZ99" s="37">
        <f ca="1">IF(AD$11="x",Toimenpiteet!$E$115,AY99*CZ99/1000+(Satokasvi!$E$28-Satokasvi!$E$7)+IF(AD$8="x",Toimenpiteet!$E$29,0)+IF(AD$9="x",Toimenpiteet!$E$60,0)+IF(AD$10="x",Toimenpiteet!$E$88,0))/(1+$H$15)^DZ$59</f>
        <v>120.30362701176566</v>
      </c>
      <c r="EA99" s="37">
        <f ca="1">IF(AE$11="x",Toimenpiteet!$E$115,AZ99*DA99/1000+(Satokasvi!$E$28-Satokasvi!$E$7)+IF(AE$8="x",Toimenpiteet!$E$29,0)+IF(AE$9="x",Toimenpiteet!$E$60,0)+IF(AE$10="x",Toimenpiteet!$E$88,0))/(1+$H$15)^EA$59</f>
        <v>135.0053648586055</v>
      </c>
      <c r="EB99" s="37">
        <f ca="1">IF(AF$11="x",Toimenpiteet!$E$115,BA99*DB99/1000+(Satokasvi!$E$28-Satokasvi!$E$7)+IF(AF$8="x",Toimenpiteet!$E$29,0)+IF(AF$9="x",Toimenpiteet!$E$60,0)+IF(AF$10="x",Toimenpiteet!$E$88,0))/(1+$H$15)^EB$59</f>
        <v>193.85562984578675</v>
      </c>
      <c r="ED99" s="37">
        <f ca="1">IF(H$11="x",Toimenpiteet!$E$115,BD99*CD99/1000+(Satokasvi!$E$28-Satokasvi!$E$7)+IF(H$8="x",Toimenpiteet!$E$29,0)+IF(H$9="x",Toimenpiteet!$E$60,0)+IF(H$10="x",Toimenpiteet!$E$88,0))/(1+$H$15)^ED$59</f>
        <v>194.31857676226514</v>
      </c>
      <c r="EE99" s="37">
        <f ca="1">IF(I$11="x",Toimenpiteet!$E$115,BE99*CE99/1000+(Satokasvi!$E$28-Satokasvi!$E$7)+IF(I$8="x",Toimenpiteet!$E$29,0)+IF(I$9="x",Toimenpiteet!$E$60,0)+IF(I$10="x",Toimenpiteet!$E$88,0))/(1+$H$15)^EE$59</f>
        <v>202.38582290270881</v>
      </c>
      <c r="EF99" s="37">
        <f ca="1">IF(J$11="x",Toimenpiteet!$E$115,BF99*CF99/1000+(Satokasvi!$E$28-Satokasvi!$E$7)+IF(J$8="x",Toimenpiteet!$E$29,0)+IF(J$9="x",Toimenpiteet!$E$60,0)+IF(J$10="x",Toimenpiteet!$E$88,0))/(1+$H$15)^EF$59</f>
        <v>139.07011402647305</v>
      </c>
      <c r="EG99" s="37">
        <f ca="1">IF(K$11="x",Toimenpiteet!$E$115,BG99*CG99/1000+(Satokasvi!$E$28-Satokasvi!$E$7)+IF(K$8="x",Toimenpiteet!$E$29,0)+IF(K$9="x",Toimenpiteet!$E$60,0)+IF(K$10="x",Toimenpiteet!$E$88,0))/(1+$H$15)^EG$59</f>
        <v>159.4633272122031</v>
      </c>
      <c r="EH99" s="37">
        <f ca="1">IF(L$11="x",Toimenpiteet!$E$115,BH99*CH99/1000+(Satokasvi!$E$28-Satokasvi!$E$7)+IF(L$8="x",Toimenpiteet!$E$29,0)+IF(L$9="x",Toimenpiteet!$E$60,0)+IF(L$10="x",Toimenpiteet!$E$88,0))/(1+$H$15)^EH$59</f>
        <v>375.78590919198439</v>
      </c>
      <c r="EI99" s="37">
        <f ca="1">IF(M$11="x",Toimenpiteet!$E$115,BI99*CI99/1000+(Satokasvi!$E$28-Satokasvi!$E$7)+IF(M$8="x",Toimenpiteet!$E$29,0)+IF(M$9="x",Toimenpiteet!$E$60,0)+IF(M$10="x",Toimenpiteet!$E$88,0))/(1+$H$15)^EI$59</f>
        <v>454.77645184626834</v>
      </c>
      <c r="EJ99" s="37">
        <f ca="1">IF(N$11="x",Toimenpiteet!$E$115,BJ99*CJ99/1000+(Satokasvi!$E$28-Satokasvi!$E$7)+IF(N$8="x",Toimenpiteet!$E$29,0)+IF(N$9="x",Toimenpiteet!$E$60,0)+IF(N$10="x",Toimenpiteet!$E$88,0))/(1+$H$15)^EJ$59</f>
        <v>254.03562316436287</v>
      </c>
      <c r="EK99" s="37">
        <f ca="1">IF(O$11="x",Toimenpiteet!$E$115,BK99*CK99/1000+(Satokasvi!$E$28-Satokasvi!$E$7)+IF(O$8="x",Toimenpiteet!$E$29,0)+IF(O$9="x",Toimenpiteet!$E$60,0)+IF(O$10="x",Toimenpiteet!$E$88,0))/(1+$H$15)^EK$59</f>
        <v>-73.568936032759908</v>
      </c>
      <c r="EL99" s="37">
        <f ca="1">IF(P$11="x",Toimenpiteet!$E$115,BL99*CL99/1000+(Satokasvi!$E$28-Satokasvi!$E$7)+IF(P$8="x",Toimenpiteet!$E$29,0)+IF(P$9="x",Toimenpiteet!$E$60,0)+IF(P$10="x",Toimenpiteet!$E$88,0))/(1+$H$15)^EL$59</f>
        <v>206.95390245875043</v>
      </c>
      <c r="EM99" s="37">
        <f ca="1">IF(Q$11="x",Toimenpiteet!$E$115,BM99*CM99/1000+(Satokasvi!$E$28-Satokasvi!$E$7)+IF(Q$8="x",Toimenpiteet!$E$29,0)+IF(Q$9="x",Toimenpiteet!$E$60,0)+IF(Q$10="x",Toimenpiteet!$E$88,0))/(1+$H$15)^EM$59</f>
        <v>509.49936192387173</v>
      </c>
      <c r="EN99" s="37">
        <f ca="1">IF(R$11="x",Toimenpiteet!$E$115,BN99*CN99/1000+(Satokasvi!$E$28-Satokasvi!$E$7)+IF(R$8="x",Toimenpiteet!$E$29,0)+IF(R$9="x",Toimenpiteet!$E$60,0)+IF(R$10="x",Toimenpiteet!$E$88,0))/(1+$H$15)^EN$59</f>
        <v>245.71458585363305</v>
      </c>
      <c r="EO99" s="37">
        <f ca="1">IF(S$11="x",Toimenpiteet!$E$115,BO99*CO99/1000+(Satokasvi!$E$28-Satokasvi!$E$7)+IF(S$8="x",Toimenpiteet!$E$29,0)+IF(S$9="x",Toimenpiteet!$E$60,0)+IF(S$10="x",Toimenpiteet!$E$88,0))/(1+$H$15)^EO$59</f>
        <v>251.55719466016819</v>
      </c>
      <c r="EP99" s="37">
        <f ca="1">IF(T$11="x",Toimenpiteet!$E$115,BP99*CP99/1000+(Satokasvi!$E$28-Satokasvi!$E$7)+IF(T$8="x",Toimenpiteet!$E$29,0)+IF(T$9="x",Toimenpiteet!$E$60,0)+IF(T$10="x",Toimenpiteet!$E$88,0))/(1+$H$15)^EP$59</f>
        <v>151.18917603861772</v>
      </c>
      <c r="EQ99" s="37">
        <f ca="1">IF(U$11="x",Toimenpiteet!$E$115,BQ99*CQ99/1000+(Satokasvi!$E$28-Satokasvi!$E$7)+IF(U$8="x",Toimenpiteet!$E$29,0)+IF(U$9="x",Toimenpiteet!$E$60,0)+IF(U$10="x",Toimenpiteet!$E$88,0))/(1+$H$15)^EQ$59</f>
        <v>167.59831234124889</v>
      </c>
      <c r="ER99" s="37">
        <f ca="1">IF(V$11="x",Toimenpiteet!$E$115,BR99*CR99/1000+(Satokasvi!$E$28-Satokasvi!$E$7)+IF(V$8="x",Toimenpiteet!$E$29,0)+IF(V$9="x",Toimenpiteet!$E$60,0)+IF(V$10="x",Toimenpiteet!$E$88,0))/(1+$H$15)^ER$59</f>
        <v>11.432795187037229</v>
      </c>
      <c r="ES99" s="37">
        <f ca="1">IF(W$11="x",Toimenpiteet!$E$115,BS99*CS99/1000+(Satokasvi!$E$28-Satokasvi!$E$7)+IF(W$8="x",Toimenpiteet!$E$29,0)+IF(W$9="x",Toimenpiteet!$E$60,0)+IF(W$10="x",Toimenpiteet!$E$88,0))/(1+$H$15)^ES$59</f>
        <v>160.17909193333477</v>
      </c>
      <c r="ET99" s="37">
        <f ca="1">IF(X$11="x",Toimenpiteet!$E$115,BT99*CT99/1000+(Satokasvi!$E$28-Satokasvi!$E$7)+IF(X$8="x",Toimenpiteet!$E$29,0)+IF(X$9="x",Toimenpiteet!$E$60,0)+IF(X$10="x",Toimenpiteet!$E$88,0))/(1+$H$15)^ET$59</f>
        <v>190.81923083290687</v>
      </c>
      <c r="EU99" s="37">
        <f ca="1">IF(Y$11="x",Toimenpiteet!$E$115,BU99*CU99/1000+(Satokasvi!$E$28-Satokasvi!$E$7)+IF(Y$8="x",Toimenpiteet!$E$29,0)+IF(Y$9="x",Toimenpiteet!$E$60,0)+IF(Y$10="x",Toimenpiteet!$E$88,0))/(1+$H$15)^EU$59</f>
        <v>83.681208116365752</v>
      </c>
      <c r="EV99" s="37">
        <f ca="1">IF(Z$11="x",Toimenpiteet!$E$115,BV99*CV99/1000+(Satokasvi!$E$28-Satokasvi!$E$7)+IF(Z$8="x",Toimenpiteet!$E$29,0)+IF(Z$9="x",Toimenpiteet!$E$60,0)+IF(Z$10="x",Toimenpiteet!$E$88,0))/(1+$H$15)^EV$59</f>
        <v>108.05727741711156</v>
      </c>
      <c r="EW99" s="37">
        <f ca="1">IF(AA$11="x",Toimenpiteet!$E$115,BW99*CW99/1000+(Satokasvi!$E$28-Satokasvi!$E$7)+IF(AA$8="x",Toimenpiteet!$E$29,0)+IF(AA$9="x",Toimenpiteet!$E$60,0)+IF(AA$10="x",Toimenpiteet!$E$88,0))/(1+$H$15)^EW$59</f>
        <v>-146.72407485937876</v>
      </c>
      <c r="EX99" s="37">
        <f ca="1">IF(AB$11="x",Toimenpiteet!$E$115,BX99*CX99/1000+(Satokasvi!$E$28-Satokasvi!$E$7)+IF(AB$8="x",Toimenpiteet!$E$29,0)+IF(AB$9="x",Toimenpiteet!$E$60,0)+IF(AB$10="x",Toimenpiteet!$E$88,0))/(1+$H$15)^EX$59</f>
        <v>247.23160645780453</v>
      </c>
      <c r="EY99" s="37">
        <f ca="1">IF(AC$11="x",Toimenpiteet!$E$115,BY99*CY99/1000+(Satokasvi!$E$28-Satokasvi!$E$7)+IF(AC$8="x",Toimenpiteet!$E$29,0)+IF(AC$9="x",Toimenpiteet!$E$60,0)+IF(AC$10="x",Toimenpiteet!$E$88,0))/(1+$H$15)^EY$59</f>
        <v>108.38851249519215</v>
      </c>
      <c r="EZ99" s="37">
        <f ca="1">IF(AD$11="x",Toimenpiteet!$E$115,BZ99*CZ99/1000+(Satokasvi!$E$28-Satokasvi!$E$7)+IF(AD$8="x",Toimenpiteet!$E$29,0)+IF(AD$9="x",Toimenpiteet!$E$60,0)+IF(AD$10="x",Toimenpiteet!$E$88,0))/(1+$H$15)^EZ$59</f>
        <v>171.21901508089258</v>
      </c>
      <c r="FA99" s="37">
        <f ca="1">IF(AE$11="x",Toimenpiteet!$E$115,CA99*DA99/1000+(Satokasvi!$E$28-Satokasvi!$E$7)+IF(AE$8="x",Toimenpiteet!$E$29,0)+IF(AE$9="x",Toimenpiteet!$E$60,0)+IF(AE$10="x",Toimenpiteet!$E$88,0))/(1+$H$15)^FA$59</f>
        <v>188.07892585632058</v>
      </c>
      <c r="FB99" s="37">
        <f ca="1">IF(AF$11="x",Toimenpiteet!$E$115,CB99*DB99/1000+(Satokasvi!$E$28-Satokasvi!$E$7)+IF(AF$8="x",Toimenpiteet!$E$29,0)+IF(AF$9="x",Toimenpiteet!$E$60,0)+IF(AF$10="x",Toimenpiteet!$E$88,0))/(1+$H$15)^FB$59</f>
        <v>257.93985098581209</v>
      </c>
      <c r="FD99" s="37">
        <f t="shared" ca="1" si="15"/>
        <v>119.05188840221128</v>
      </c>
      <c r="FE99" s="37">
        <f t="shared" ca="1" si="18"/>
        <v>246.07542150106116</v>
      </c>
      <c r="FF99" s="37">
        <f t="shared" ca="1" si="18"/>
        <v>3.5628817724738724</v>
      </c>
      <c r="FG99" s="37">
        <f t="shared" ca="1" si="18"/>
        <v>97.207476499700164</v>
      </c>
      <c r="FH99" s="37">
        <f t="shared" ca="1" si="18"/>
        <v>372.26384618271993</v>
      </c>
      <c r="FI99" s="37">
        <f t="shared" ca="1" si="18"/>
        <v>714.25533471774884</v>
      </c>
      <c r="FJ99" s="37">
        <f t="shared" ca="1" si="18"/>
        <v>498.78608421176011</v>
      </c>
      <c r="FK99" s="37">
        <f t="shared" ca="1" si="18"/>
        <v>289.59263711856715</v>
      </c>
      <c r="FL99" s="37">
        <f t="shared" ref="FL99:FT127" ca="1" si="31">FK99+DL99</f>
        <v>428.20415015568233</v>
      </c>
      <c r="FM99" s="37">
        <f t="shared" ca="1" si="31"/>
        <v>819.92280385097001</v>
      </c>
      <c r="FN99" s="37">
        <f t="shared" ca="1" si="31"/>
        <v>628.48116555229797</v>
      </c>
      <c r="FO99" s="37">
        <f t="shared" ca="1" si="31"/>
        <v>807.13454972724855</v>
      </c>
      <c r="FP99" s="37">
        <f t="shared" ca="1" si="31"/>
        <v>903.05017890973136</v>
      </c>
      <c r="FQ99" s="37">
        <f t="shared" ca="1" si="31"/>
        <v>1013.5160694371164</v>
      </c>
      <c r="FR99" s="37">
        <f t="shared" ca="1" si="31"/>
        <v>994.69449608295906</v>
      </c>
      <c r="FS99" s="37">
        <f t="shared" ca="1" si="31"/>
        <v>1100.6538662118496</v>
      </c>
      <c r="FT99" s="37">
        <f t="shared" ca="1" si="31"/>
        <v>1232.9483322144613</v>
      </c>
      <c r="FU99" s="37">
        <f t="shared" ca="1" si="24"/>
        <v>1276.739410475047</v>
      </c>
      <c r="FV99" s="37">
        <f t="shared" ca="1" si="24"/>
        <v>1125.6136133698869</v>
      </c>
      <c r="FW99" s="37">
        <f t="shared" ca="1" si="23"/>
        <v>978.88953851050815</v>
      </c>
      <c r="FX99" s="37">
        <f t="shared" ca="1" si="20"/>
        <v>1161.1741175393618</v>
      </c>
      <c r="FY99" s="37">
        <f t="shared" ca="1" si="20"/>
        <v>1022.8726048054766</v>
      </c>
      <c r="FZ99" s="37">
        <f t="shared" ca="1" si="20"/>
        <v>1143.1762318172423</v>
      </c>
      <c r="GA99" s="37">
        <f t="shared" ca="1" si="20"/>
        <v>1278.1815966758477</v>
      </c>
      <c r="GB99" s="37">
        <f t="shared" ca="1" si="20"/>
        <v>1472.0372265216345</v>
      </c>
      <c r="GC99" s="37"/>
      <c r="GD99" s="37">
        <f t="shared" ca="1" si="16"/>
        <v>194.31857676226514</v>
      </c>
      <c r="GE99" s="37">
        <f t="shared" ca="1" si="28"/>
        <v>396.70439966497395</v>
      </c>
      <c r="GF99" s="37">
        <f t="shared" ca="1" si="28"/>
        <v>535.77451369144705</v>
      </c>
      <c r="GG99" s="37">
        <f t="shared" ca="1" si="28"/>
        <v>695.23784090365018</v>
      </c>
      <c r="GH99" s="37">
        <f t="shared" ca="1" si="28"/>
        <v>1071.0237500956346</v>
      </c>
      <c r="GI99" s="37">
        <f t="shared" ca="1" si="28"/>
        <v>1525.800201941903</v>
      </c>
      <c r="GJ99" s="37">
        <f t="shared" ca="1" si="28"/>
        <v>1779.8358251062659</v>
      </c>
      <c r="GK99" s="37">
        <f t="shared" ca="1" si="28"/>
        <v>1706.266889073506</v>
      </c>
      <c r="GL99" s="37">
        <f t="shared" ca="1" si="28"/>
        <v>1913.2207915322565</v>
      </c>
      <c r="GM99" s="37">
        <f t="shared" ca="1" si="28"/>
        <v>2422.7201534561282</v>
      </c>
      <c r="GN99" s="37">
        <f t="shared" ca="1" si="28"/>
        <v>2668.4347393097614</v>
      </c>
      <c r="GO99" s="37">
        <f t="shared" ca="1" si="28"/>
        <v>2919.9919339699295</v>
      </c>
      <c r="GP99" s="37">
        <f t="shared" ca="1" si="28"/>
        <v>3071.1811100085474</v>
      </c>
      <c r="GQ99" s="37">
        <f t="shared" ca="1" si="28"/>
        <v>3238.7794223497963</v>
      </c>
      <c r="GR99" s="37">
        <f t="shared" ca="1" si="28"/>
        <v>3250.2122175368336</v>
      </c>
      <c r="GS99" s="37">
        <f t="shared" ca="1" si="28"/>
        <v>3410.3913094701684</v>
      </c>
      <c r="GT99" s="37">
        <f t="shared" ca="1" si="28"/>
        <v>3601.210540303075</v>
      </c>
      <c r="GU99" s="37">
        <f t="shared" ca="1" si="22"/>
        <v>3684.8917484194408</v>
      </c>
      <c r="GV99" s="37">
        <f t="shared" ca="1" si="22"/>
        <v>3792.9490258365522</v>
      </c>
      <c r="GW99" s="37">
        <f t="shared" ca="1" si="22"/>
        <v>3646.2249509771736</v>
      </c>
      <c r="GX99" s="37">
        <f t="shared" ca="1" si="22"/>
        <v>3893.4565574349781</v>
      </c>
      <c r="GY99" s="37">
        <f t="shared" ca="1" si="30"/>
        <v>4001.8450699301702</v>
      </c>
      <c r="GZ99" s="37">
        <f t="shared" ca="1" si="30"/>
        <v>4173.0640850110631</v>
      </c>
      <c r="HA99" s="37">
        <f t="shared" ca="1" si="30"/>
        <v>4361.143010867384</v>
      </c>
      <c r="HB99" s="37">
        <f t="shared" ca="1" si="30"/>
        <v>4619.0828618531959</v>
      </c>
      <c r="HC99" s="37"/>
      <c r="HD99" s="37">
        <f t="shared" si="29"/>
        <v>1500.1</v>
      </c>
      <c r="HE99" s="37">
        <f ca="1">SUM($GD99:GD99)-$HD99-SUM($FD99:FD99)</f>
        <v>-1424.833311639946</v>
      </c>
      <c r="HF99" s="37">
        <f ca="1">SUM($GD99:GE99)-$HD99-SUM($FD99:FE99)</f>
        <v>-1274.2043334760333</v>
      </c>
      <c r="HG99" s="37">
        <f ca="1">SUM($GD99:GF99)-$HD99-SUM($FD99:FF99)</f>
        <v>-741.99270155705995</v>
      </c>
      <c r="HH99" s="37">
        <f ca="1">SUM($GD99:GG99)-$HD99-SUM($FD99:FG99)</f>
        <v>-143.96233715311007</v>
      </c>
      <c r="HI99" s="37">
        <f ca="1">SUM($GD99:GH99)-$HD99-SUM($FD99:FH99)</f>
        <v>554.79756675980457</v>
      </c>
      <c r="HJ99" s="37">
        <f ca="1">SUM($GD99:GI99)-$HD99-SUM($FD99:FI99)</f>
        <v>1366.3424339839585</v>
      </c>
      <c r="HK99" s="37">
        <f ca="1">SUM($GD99:GJ99)-$HD99-SUM($FD99:FJ99)</f>
        <v>2647.3921748784633</v>
      </c>
      <c r="HL99" s="37">
        <f ca="1">SUM($GD99:GK99)-$HD99-SUM($FD99:FK99)</f>
        <v>4064.0664268334021</v>
      </c>
      <c r="HM99" s="37">
        <f ca="1">SUM($GD99:GL99)-$HD99-SUM($FD99:FL99)</f>
        <v>5549.0830682099759</v>
      </c>
      <c r="HN99" s="37">
        <f ca="1">SUM($GD99:GM99)-$HD99-SUM($FD99:FM99)</f>
        <v>7151.880417815134</v>
      </c>
      <c r="HO99" s="37">
        <f ca="1">SUM($GD99:GN99)-$HD99-SUM($FD99:FN99)</f>
        <v>9191.8339915725974</v>
      </c>
      <c r="HP99" s="37">
        <f ca="1">SUM($GD99:GO99)-$HD99-SUM($FD99:FO99)</f>
        <v>11304.691375815277</v>
      </c>
      <c r="HQ99" s="37">
        <f ca="1">SUM($GD99:GP99)-$HD99-SUM($FD99:FP99)</f>
        <v>13472.822306914095</v>
      </c>
      <c r="HR99" s="37">
        <f ca="1">SUM($GD99:GQ99)-$HD99-SUM($FD99:FQ99)</f>
        <v>15698.085659826773</v>
      </c>
      <c r="HS99" s="37">
        <f ca="1">SUM($GD99:GR99)-$HD99-SUM($FD99:FR99)</f>
        <v>17953.603381280649</v>
      </c>
      <c r="HT99" s="37">
        <f ca="1">SUM($GD99:GS99)-$HD99-SUM($FD99:FS99)</f>
        <v>20263.340824538966</v>
      </c>
      <c r="HU99" s="37">
        <f ca="1">SUM($GD99:GT99)-$HD99-SUM($FD99:FT99)</f>
        <v>22631.60303262758</v>
      </c>
      <c r="HV99" s="37">
        <f ca="1">SUM($GD99:GU99)-$HD99-SUM($FD99:FU99)</f>
        <v>25039.755370571969</v>
      </c>
      <c r="HW99" s="37">
        <f ca="1">SUM($GD99:GV99)-$HD99-SUM($FD99:FV99)</f>
        <v>27707.090783038639</v>
      </c>
      <c r="HX99" s="37">
        <f ca="1">SUM($GD99:GW99)-$HD99-SUM($FD99:FW99)</f>
        <v>30374.426195505301</v>
      </c>
      <c r="HY99" s="37">
        <f ca="1">SUM($GD99:GX99)-$HD99-SUM($FD99:FX99)</f>
        <v>33106.708635400915</v>
      </c>
      <c r="HZ99" s="37">
        <f ca="1">SUM($GD99:GY99)-$HD99-SUM($FD99:FY99)</f>
        <v>36085.68110052561</v>
      </c>
      <c r="IA99" s="37">
        <f ca="1">SUM($GD99:GZ99)-$HD99-SUM($FD99:FZ99)</f>
        <v>39115.568953719434</v>
      </c>
      <c r="IB99" s="37">
        <f ca="1">SUM($GD99:HA99)-$HD99-SUM($FD99:GA99)</f>
        <v>42198.530367910964</v>
      </c>
      <c r="IC99" s="37">
        <f ca="1">SUM($GD99:HB99)-$HD99-SUM($FD99:GB99)</f>
        <v>45345.576003242531</v>
      </c>
    </row>
    <row r="100" spans="2:237" x14ac:dyDescent="0.35">
      <c r="B100" s="37">
        <f t="shared" ca="1" si="26"/>
        <v>0.20602090168596987</v>
      </c>
      <c r="C100" s="37">
        <f t="shared" ca="1" si="25"/>
        <v>1.6604463590043084E-3</v>
      </c>
      <c r="D100" s="37">
        <f t="shared" ca="1" si="25"/>
        <v>0.46647608793072104</v>
      </c>
      <c r="E100" s="37">
        <f t="shared" ca="1" si="25"/>
        <v>0.21115394397016429</v>
      </c>
      <c r="F100" s="37">
        <f t="shared" ca="1" si="25"/>
        <v>0.26553601597706722</v>
      </c>
      <c r="G100" s="37">
        <f t="shared" ca="1" si="25"/>
        <v>9.0818975948036673E-2</v>
      </c>
      <c r="H100" s="37">
        <f t="shared" ca="1" si="25"/>
        <v>0.6557880477235899</v>
      </c>
      <c r="I100" s="37">
        <f t="shared" ca="1" si="25"/>
        <v>0.24926551552783993</v>
      </c>
      <c r="J100" s="37">
        <f t="shared" ca="1" si="25"/>
        <v>0.25955801687858837</v>
      </c>
      <c r="K100" s="37">
        <f t="shared" ca="1" si="25"/>
        <v>0.22438265694911852</v>
      </c>
      <c r="L100" s="37">
        <f t="shared" ca="1" si="25"/>
        <v>0.81024602175263294</v>
      </c>
      <c r="M100" s="37">
        <f t="shared" ca="1" si="25"/>
        <v>0.9233340102246802</v>
      </c>
      <c r="N100" s="37">
        <f t="shared" ca="1" si="25"/>
        <v>0.27137938829052377</v>
      </c>
      <c r="O100" s="37">
        <f t="shared" ca="1" si="25"/>
        <v>0.89439828327891269</v>
      </c>
      <c r="P100" s="37">
        <f t="shared" ca="1" si="25"/>
        <v>0.23250957785452031</v>
      </c>
      <c r="Q100" s="37">
        <f t="shared" ca="1" si="25"/>
        <v>0.45816586814241456</v>
      </c>
      <c r="R100" s="37">
        <f t="shared" ca="1" si="25"/>
        <v>0.499190285898649</v>
      </c>
      <c r="S100" s="37">
        <f t="shared" ca="1" si="25"/>
        <v>0.4054915627514013</v>
      </c>
      <c r="T100" s="37">
        <f t="shared" ca="1" si="27"/>
        <v>0.6697835159809068</v>
      </c>
      <c r="U100" s="37">
        <f t="shared" ca="1" si="27"/>
        <v>5.8938714719898089E-2</v>
      </c>
      <c r="V100" s="37">
        <f t="shared" ca="1" si="27"/>
        <v>0.92452094179176036</v>
      </c>
      <c r="W100" s="37">
        <f t="shared" ca="1" si="27"/>
        <v>0.98735928085189617</v>
      </c>
      <c r="X100" s="37">
        <f t="shared" ca="1" si="27"/>
        <v>0.29741163838130935</v>
      </c>
      <c r="Y100" s="37">
        <f t="shared" ca="1" si="27"/>
        <v>0.72289073643279744</v>
      </c>
      <c r="Z100" s="37">
        <f t="shared" ca="1" si="27"/>
        <v>2.7266471454966856E-2</v>
      </c>
      <c r="AC100" s="35">
        <f ca="1">IF(H$11="x",0,_xlfn.NORM.INV(B100,Satokasvi!$H$8,Satokasvi!$I$8)*IF(H$8="x",1+Toimenpiteet!$C$7,1)*IF(H$9="x",1+Toimenpiteet!$C$34,1)*(1+H$30)*_xlfn.BINOM.INV(1,(1-(Satokasvi!$H$15*(1+H$43))),B100))</f>
        <v>0</v>
      </c>
      <c r="AD100" s="35">
        <f ca="1">IF(I$11="x",0,_xlfn.NORM.INV(C100,Satokasvi!$H$8,Satokasvi!$I$8)*IF(I$8="x",1+Toimenpiteet!$C$7,1)*IF(I$9="x",1+Toimenpiteet!$C$34,1)*(1+I$30)*_xlfn.BINOM.INV(1,(1-(Satokasvi!$H$15*(1+I$43))),C100))</f>
        <v>0</v>
      </c>
      <c r="AE100" s="35">
        <f ca="1">IF(J$11="x",0,_xlfn.NORM.INV(D100,Satokasvi!$H$8,Satokasvi!$I$8)*IF(J$8="x",1+Toimenpiteet!$C$7,1)*IF(J$9="x",1+Toimenpiteet!$C$34,1)*(1+J$30)*_xlfn.BINOM.INV(1,(1-(Satokasvi!$H$15*(1+J$43))),D100))</f>
        <v>2478.9672180179741</v>
      </c>
      <c r="AF100" s="35">
        <f ca="1">IF(K$11="x",0,_xlfn.NORM.INV(E100,Satokasvi!$H$8,Satokasvi!$I$8)*IF(K$8="x",1+Toimenpiteet!$C$7,1)*IF(K$9="x",1+Toimenpiteet!$C$34,1)*(1+K$30)*_xlfn.BINOM.INV(1,(1-(Satokasvi!$H$15*(1+K$43))),E100))</f>
        <v>0</v>
      </c>
      <c r="AG100" s="35">
        <f ca="1">IF(L$11="x",0,_xlfn.NORM.INV(F100,Satokasvi!$H$8,Satokasvi!$I$8)*IF(L$8="x",1+Toimenpiteet!$C$7,1)*IF(L$9="x",1+Toimenpiteet!$C$34,1)*(1+L$30)*_xlfn.BINOM.INV(1,(1-(Satokasvi!$H$15*(1+L$43))),F100))</f>
        <v>2343.4074046090809</v>
      </c>
      <c r="AH100" s="35">
        <f ca="1">IF(M$11="x",0,_xlfn.NORM.INV(G100,Satokasvi!$H$8,Satokasvi!$I$8)*IF(M$8="x",1+Toimenpiteet!$C$7,1)*IF(M$9="x",1+Toimenpiteet!$C$34,1)*(1+M$30)*_xlfn.BINOM.INV(1,(1-(Satokasvi!$H$15*(1+M$43))),G100))</f>
        <v>0</v>
      </c>
      <c r="AI100" s="35">
        <f ca="1">IF(N$11="x",0,_xlfn.NORM.INV(H100,Satokasvi!$H$8,Satokasvi!$I$8)*IF(N$8="x",1+Toimenpiteet!$C$7,1)*IF(N$9="x",1+Toimenpiteet!$C$34,1)*(1+N$30)*_xlfn.BINOM.INV(1,(1-(Satokasvi!$H$15*(1+N$43))),H100))</f>
        <v>2600.2487162434986</v>
      </c>
      <c r="AJ100" s="35">
        <f ca="1">IF(O$11="x",0,_xlfn.NORM.INV(I100,Satokasvi!$H$8,Satokasvi!$I$8)*IF(O$8="x",1+Toimenpiteet!$C$7,1)*IF(O$9="x",1+Toimenpiteet!$C$34,1)*(1+O$30)*_xlfn.BINOM.INV(1,(1-(Satokasvi!$H$15*(1+O$43))),I100))</f>
        <v>0</v>
      </c>
      <c r="AK100" s="35">
        <f ca="1">IF(P$11="x",0,_xlfn.NORM.INV(J100,Satokasvi!$H$8,Satokasvi!$I$8)*IF(P$8="x",1+Toimenpiteet!$C$7,1)*IF(P$9="x",1+Toimenpiteet!$C$34,1)*(1+P$30)*_xlfn.BINOM.INV(1,(1-(Satokasvi!$H$15*(1+P$43))),J100))</f>
        <v>2338.8228467735494</v>
      </c>
      <c r="AL100" s="35">
        <f ca="1">IF(Q$11="x",0,_xlfn.NORM.INV(K100,Satokasvi!$H$8,Satokasvi!$I$8)*IF(Q$8="x",1+Toimenpiteet!$C$7,1)*IF(Q$9="x",1+Toimenpiteet!$C$34,1)*(1+Q$30)*_xlfn.BINOM.INV(1,(1-(Satokasvi!$H$15*(1+Q$43))),K100))</f>
        <v>0</v>
      </c>
      <c r="AM100" s="35">
        <f ca="1">IF(R$11="x",0,_xlfn.NORM.INV(L100,Satokasvi!$H$8,Satokasvi!$I$8)*IF(R$8="x",1+Toimenpiteet!$C$7,1)*IF(R$9="x",1+Toimenpiteet!$C$34,1)*(1+R$30)*_xlfn.BINOM.INV(1,(1-(Satokasvi!$H$15*(1+R$43))),L100))</f>
        <v>2719.7008158755953</v>
      </c>
      <c r="AN100" s="35">
        <f ca="1">IF(S$11="x",0,_xlfn.NORM.INV(M100,Satokasvi!$H$8,Satokasvi!$I$8)*IF(S$8="x",1+Toimenpiteet!$C$7,1)*IF(S$9="x",1+Toimenpiteet!$C$34,1)*(1+S$30)*_xlfn.BINOM.INV(1,(1-(Satokasvi!$H$15*(1+S$43))),M100))</f>
        <v>2856.9651556814583</v>
      </c>
      <c r="AO100" s="35">
        <f ca="1">IF(T$11="x",0,_xlfn.NORM.INV(N100,Satokasvi!$H$8,Satokasvi!$I$8)*IF(T$8="x",1+Toimenpiteet!$C$7,1)*IF(T$9="x",1+Toimenpiteet!$C$34,1)*(1+T$30)*_xlfn.BINOM.INV(1,(1-(Satokasvi!$H$15*(1+T$43))),N100))</f>
        <v>2347.8383753455614</v>
      </c>
      <c r="AP100" s="35">
        <f ca="1">IF(U$11="x",0,_xlfn.NORM.INV(O100,Satokasvi!$H$8,Satokasvi!$I$8)*IF(U$8="x",1+Toimenpiteet!$C$7,1)*IF(U$9="x",1+Toimenpiteet!$C$34,1)*(1+U$30)*_xlfn.BINOM.INV(1,(1-(Satokasvi!$H$15*(1+U$43))),O100))</f>
        <v>2812.5657885182422</v>
      </c>
      <c r="AQ100" s="35">
        <f ca="1">IF(V$11="x",0,_xlfn.NORM.INV(P100,Satokasvi!$H$8,Satokasvi!$I$8)*IF(V$8="x",1+Toimenpiteet!$C$7,1)*IF(V$9="x",1+Toimenpiteet!$C$34,1)*(1+V$30)*_xlfn.BINOM.INV(1,(1-(Satokasvi!$H$15*(1+V$43))),P100))</f>
        <v>0</v>
      </c>
      <c r="AR100" s="35">
        <f ca="1">IF(W$11="x",0,_xlfn.NORM.INV(Q100,Satokasvi!$H$8,Satokasvi!$I$8)*IF(W$8="x",1+Toimenpiteet!$C$7,1)*IF(W$9="x",1+Toimenpiteet!$C$34,1)*(1+W$30)*_xlfn.BINOM.INV(1,(1-(Satokasvi!$H$15*(1+W$43))),Q100))</f>
        <v>2473.7361144746533</v>
      </c>
      <c r="AS100" s="35">
        <f ca="1">IF(X$11="x",0,_xlfn.NORM.INV(R100,Satokasvi!$H$8,Satokasvi!$I$8)*IF(X$8="x",1+Toimenpiteet!$C$7,1)*IF(X$9="x",1+Toimenpiteet!$C$34,1)*(1+X$30)*_xlfn.BINOM.INV(1,(1-(Satokasvi!$H$15*(1+X$43))),R100))</f>
        <v>2499.4925865864157</v>
      </c>
      <c r="AT100" s="35">
        <f ca="1">IF(Y$11="x",0,_xlfn.NORM.INV(S100,Satokasvi!$H$8,Satokasvi!$I$8)*IF(Y$8="x",1+Toimenpiteet!$C$7,1)*IF(Y$9="x",1+Toimenpiteet!$C$34,1)*(1+Y$30)*_xlfn.BINOM.INV(1,(1-(Satokasvi!$H$15*(1+Y$43))),S100))</f>
        <v>2440.2105182610539</v>
      </c>
      <c r="AU100" s="35">
        <f ca="1">IF(Z$11="x",0,_xlfn.NORM.INV(T100,Satokasvi!$H$8,Satokasvi!$I$8)*IF(Z$8="x",1+Toimenpiteet!$C$7,1)*IF(Z$9="x",1+Toimenpiteet!$C$34,1)*(1+Z$30)*_xlfn.BINOM.INV(1,(1-(Satokasvi!$H$15*(1+Z$43))),T100))</f>
        <v>2609.8288669124568</v>
      </c>
      <c r="AV100" s="35">
        <f ca="1">IF(AA$11="x",0,_xlfn.NORM.INV(U100,Satokasvi!$H$8,Satokasvi!$I$8)*IF(AA$8="x",1+Toimenpiteet!$C$7,1)*IF(AA$9="x",1+Toimenpiteet!$C$34,1)*(1+AA$30)*_xlfn.BINOM.INV(1,(1-(Satokasvi!$H$15*(1+AA$43))),U100))</f>
        <v>0</v>
      </c>
      <c r="AW100" s="35">
        <f ca="1">IF(AB$11="x",0,_xlfn.NORM.INV(V100,Satokasvi!$H$8,Satokasvi!$I$8)*IF(AB$8="x",1+Toimenpiteet!$C$7,1)*IF(AB$9="x",1+Toimenpiteet!$C$34,1)*(1+AB$30)*_xlfn.BINOM.INV(1,(1-(Satokasvi!$H$15*(1+AB$43))),V100))</f>
        <v>2859.038859142905</v>
      </c>
      <c r="AX100" s="35">
        <f ca="1">IF(AC$11="x",0,_xlfn.NORM.INV(W100,Satokasvi!$H$8,Satokasvi!$I$8)*IF(AC$8="x",1+Toimenpiteet!$C$7,1)*IF(AC$9="x",1+Toimenpiteet!$C$34,1)*(1+AC$30)*_xlfn.BINOM.INV(1,(1-(Satokasvi!$H$15*(1+AC$43))),W100))</f>
        <v>3059.2687511724635</v>
      </c>
      <c r="AY100" s="35">
        <f ca="1">IF(AD$11="x",0,_xlfn.NORM.INV(X100,Satokasvi!$H$8,Satokasvi!$I$8)*IF(AD$8="x",1+Toimenpiteet!$C$7,1)*IF(AD$9="x",1+Toimenpiteet!$C$34,1)*(1+AD$30)*_xlfn.BINOM.INV(1,(1-(Satokasvi!$H$15*(1+AD$43))),X100))</f>
        <v>2367.0351132302444</v>
      </c>
      <c r="AZ100" s="35">
        <f ca="1">IF(AE$11="x",0,_xlfn.NORM.INV(Y100,Satokasvi!$H$8,Satokasvi!$I$8)*IF(AE$8="x",1+Toimenpiteet!$C$7,1)*IF(AE$9="x",1+Toimenpiteet!$C$34,1)*(1+AE$30)*_xlfn.BINOM.INV(1,(1-(Satokasvi!$H$15*(1+AE$43))),Y100))</f>
        <v>2647.8626568030377</v>
      </c>
      <c r="BA100" s="35">
        <f ca="1">IF(AF$11="x",0,_xlfn.NORM.INV(Z100,Satokasvi!$H$8,Satokasvi!$I$8)*IF(AF$8="x",1+Toimenpiteet!$C$7,1)*IF(AF$9="x",1+Toimenpiteet!$C$34,1)*(1+AF$30)*_xlfn.BINOM.INV(1,(1-(Satokasvi!$H$15*(1+AF$43))),Z100))</f>
        <v>0</v>
      </c>
      <c r="BD100" s="35">
        <f ca="1">IF(H$11="x",0,_xlfn.NORM.INV(B100,Satokasvi!$H$8,Satokasvi!$I$8)*IF(COUNTIF($H$12:H$12,"x")&gt;0,(1+$C$6),1)*IF(COUNTIF($H$13:H$13,"x")&gt;0,(1+$C$30),1)*IF(H$8="x",(1+Toimenpiteet!$C$7),1)*IF(H$9="x",(1+Toimenpiteet!$C$34),1)*(1+H$30)*_xlfn.BINOM.INV(1,(1-(Satokasvi!$H$15*(1+H$44))),B100))</f>
        <v>2753.9082613577198</v>
      </c>
      <c r="BE100" s="35">
        <f ca="1">IF(I$11="x",0,_xlfn.NORM.INV(C100,Satokasvi!$H$8,Satokasvi!$I$8)*IF(COUNTIF($H$12:I$12,"x")&gt;0,(1+$C$6),1)*IF(COUNTIF($H$13:I$13,"x")&gt;0,(1+$C$30),1)*IF(I$8="x",(1+Toimenpiteet!$C$7),1)*IF(I$9="x",(1+Toimenpiteet!$C$34),1)*(1+I$30)*_xlfn.BINOM.INV(1,(1-(Satokasvi!$H$15*(1+I$44))),C100))</f>
        <v>0</v>
      </c>
      <c r="BF100" s="35">
        <f ca="1">IF(J$11="x",0,_xlfn.NORM.INV(D100,Satokasvi!$H$8,Satokasvi!$I$8)*IF(COUNTIF($H$12:J$12,"x")&gt;0,(1+$C$6),1)*IF(COUNTIF($H$13:J$13,"x")&gt;0,(1+$C$30),1)*IF(J$8="x",(1+Toimenpiteet!$C$7),1)*IF(J$9="x",(1+Toimenpiteet!$C$34),1)*(1+J$30)*_xlfn.BINOM.INV(1,(1-(Satokasvi!$H$15*(1+J$44))),D100))</f>
        <v>2974.7606616215689</v>
      </c>
      <c r="BG100" s="35">
        <f ca="1">IF(K$11="x",0,_xlfn.NORM.INV(E100,Satokasvi!$H$8,Satokasvi!$I$8)*IF(COUNTIF($H$12:K$12,"x")&gt;0,(1+$C$6),1)*IF(COUNTIF($H$13:K$13,"x")&gt;0,(1+$C$30),1)*IF(K$8="x",(1+Toimenpiteet!$C$7),1)*IF(K$9="x",(1+Toimenpiteet!$C$34),1)*(1+K$30)*_xlfn.BINOM.INV(1,(1-(Satokasvi!$H$15*(1+K$44))),E100))</f>
        <v>2759.2728794787254</v>
      </c>
      <c r="BH100" s="35">
        <f ca="1">IF(L$11="x",0,_xlfn.NORM.INV(F100,Satokasvi!$H$8,Satokasvi!$I$8)*IF(COUNTIF($H$12:L$12,"x")&gt;0,(1+$C$6),1)*IF(COUNTIF($H$13:L$13,"x")&gt;0,(1+$C$30),1)*IF(L$8="x",(1+Toimenpiteet!$C$7),1)*IF(L$9="x",(1+Toimenpiteet!$C$34),1)*(1+L$30)*_xlfn.BINOM.INV(1,(1-(Satokasvi!$H$15*(1+L$44))),F100))</f>
        <v>2812.0888855308972</v>
      </c>
      <c r="BI100" s="35">
        <f ca="1">IF(M$11="x",0,_xlfn.NORM.INV(G100,Satokasvi!$H$8,Satokasvi!$I$8)*IF(COUNTIF($H$12:M$12,"x")&gt;0,(1+$C$6),1)*IF(COUNTIF($H$13:M$13,"x")&gt;0,(1+$C$30),1)*IF(M$8="x",(1+Toimenpiteet!$C$7),1)*IF(M$9="x",(1+Toimenpiteet!$C$34),1)*(1+M$30)*_xlfn.BINOM.INV(1,(1-(Satokasvi!$H$15*(1+M$44))),G100))</f>
        <v>2599.2813779096655</v>
      </c>
      <c r="BJ100" s="35">
        <f ca="1">IF(N$11="x",0,_xlfn.NORM.INV(H100,Satokasvi!$H$8,Satokasvi!$I$8)*IF(COUNTIF($H$12:N$12,"x")&gt;0,(1+$C$6),1)*IF(COUNTIF($H$13:N$13,"x")&gt;0,(1+$C$30),1)*IF(N$8="x",(1+Toimenpiteet!$C$7),1)*IF(N$9="x",(1+Toimenpiteet!$C$34),1)*(1+N$30)*_xlfn.BINOM.INV(1,(1-(Satokasvi!$H$15*(1+N$44))),H100))</f>
        <v>3120.2984594921982</v>
      </c>
      <c r="BK100" s="35">
        <f ca="1">IF(O$11="x",0,_xlfn.NORM.INV(I100,Satokasvi!$H$8,Satokasvi!$I$8)*IF(COUNTIF($H$12:O$12,"x")&gt;0,(1+$C$6),1)*IF(COUNTIF($H$13:O$13,"x")&gt;0,(1+$C$30),1)*IF(O$8="x",(1+Toimenpiteet!$C$7),1)*IF(O$9="x",(1+Toimenpiteet!$C$34),1)*(1+O$30)*_xlfn.BINOM.INV(1,(1-(Satokasvi!$H$15*(1+O$44))),I100))</f>
        <v>2796.9591362078759</v>
      </c>
      <c r="BL100" s="35">
        <f ca="1">IF(P$11="x",0,_xlfn.NORM.INV(J100,Satokasvi!$H$8,Satokasvi!$I$8)*IF(COUNTIF($H$12:P$12,"x")&gt;0,(1+$C$6),1)*IF(COUNTIF($H$13:P$13,"x")&gt;0,(1+$C$30),1)*IF(P$8="x",(1+Toimenpiteet!$C$7),1)*IF(P$9="x",(1+Toimenpiteet!$C$34),1)*(1+P$30)*_xlfn.BINOM.INV(1,(1-(Satokasvi!$H$15*(1+P$44))),J100))</f>
        <v>2806.5874161282591</v>
      </c>
      <c r="BM100" s="35">
        <f ca="1">IF(Q$11="x",0,_xlfn.NORM.INV(K100,Satokasvi!$H$8,Satokasvi!$I$8)*IF(COUNTIF($H$12:Q$12,"x")&gt;0,(1+$C$6),1)*IF(COUNTIF($H$13:Q$13,"x")&gt;0,(1+$C$30),1)*IF(Q$8="x",(1+Toimenpiteet!$C$7),1)*IF(Q$9="x",(1+Toimenpiteet!$C$34),1)*(1+Q$30)*_xlfn.BINOM.INV(1,(1-(Satokasvi!$H$15*(1+Q$44))),K100))</f>
        <v>2772.7574879148669</v>
      </c>
      <c r="BN100" s="35">
        <f ca="1">IF(R$11="x",0,_xlfn.NORM.INV(L100,Satokasvi!$H$8,Satokasvi!$I$8)*IF(COUNTIF($H$12:R$12,"x")&gt;0,(1+$C$6),1)*IF(COUNTIF($H$13:R$13,"x")&gt;0,(1+$C$30),1)*IF(R$8="x",(1+Toimenpiteet!$C$7),1)*IF(R$9="x",(1+Toimenpiteet!$C$34),1)*(1+R$30)*_xlfn.BINOM.INV(1,(1-(Satokasvi!$H$15*(1+R$44))),L100))</f>
        <v>3263.6409790507141</v>
      </c>
      <c r="BO100" s="35">
        <f ca="1">IF(S$11="x",0,_xlfn.NORM.INV(M100,Satokasvi!$H$8,Satokasvi!$I$8)*IF(COUNTIF($H$12:S$12,"x")&gt;0,(1+$C$6),1)*IF(COUNTIF($H$13:S$13,"x")&gt;0,(1+$C$30),1)*IF(S$8="x",(1+Toimenpiteet!$C$7),1)*IF(S$9="x",(1+Toimenpiteet!$C$34),1)*(1+S$30)*_xlfn.BINOM.INV(1,(1-(Satokasvi!$H$15*(1+S$44))),M100))</f>
        <v>3428.3581868177498</v>
      </c>
      <c r="BP100" s="35">
        <f ca="1">IF(T$11="x",0,_xlfn.NORM.INV(N100,Satokasvi!$H$8,Satokasvi!$I$8)*IF(COUNTIF($H$12:T$12,"x")&gt;0,(1+$C$6),1)*IF(COUNTIF($H$13:T$13,"x")&gt;0,(1+$C$30),1)*IF(T$8="x",(1+Toimenpiteet!$C$7),1)*IF(T$9="x",(1+Toimenpiteet!$C$34),1)*(1+T$30)*_xlfn.BINOM.INV(1,(1-(Satokasvi!$H$15*(1+T$44))),N100))</f>
        <v>2817.4060504146737</v>
      </c>
      <c r="BQ100" s="35">
        <f ca="1">IF(U$11="x",0,_xlfn.NORM.INV(O100,Satokasvi!$H$8,Satokasvi!$I$8)*IF(COUNTIF($H$12:U$12,"x")&gt;0,(1+$C$6),1)*IF(COUNTIF($H$13:U$13,"x")&gt;0,(1+$C$30),1)*IF(U$8="x",(1+Toimenpiteet!$C$7),1)*IF(U$9="x",(1+Toimenpiteet!$C$34),1)*(1+U$30)*_xlfn.BINOM.INV(1,(1-(Satokasvi!$H$15*(1+U$44))),O100))</f>
        <v>3375.0789462218904</v>
      </c>
      <c r="BR100" s="35">
        <f ca="1">IF(V$11="x",0,_xlfn.NORM.INV(P100,Satokasvi!$H$8,Satokasvi!$I$8)*IF(COUNTIF($H$12:V$12,"x")&gt;0,(1+$C$6),1)*IF(COUNTIF($H$13:V$13,"x")&gt;0,(1+$C$30),1)*IF(V$8="x",(1+Toimenpiteet!$C$7),1)*IF(V$9="x",(1+Toimenpiteet!$C$34),1)*(1+V$30)*_xlfn.BINOM.INV(1,(1-(Satokasvi!$H$15*(1+V$44))),P100))</f>
        <v>2780.8178609982165</v>
      </c>
      <c r="BS100" s="35">
        <f ca="1">IF(W$11="x",0,_xlfn.NORM.INV(Q100,Satokasvi!$H$8,Satokasvi!$I$8)*IF(COUNTIF($H$12:W$12,"x")&gt;0,(1+$C$6),1)*IF(COUNTIF($H$13:W$13,"x")&gt;0,(1+$C$30),1)*IF(W$8="x",(1+Toimenpiteet!$C$7),1)*IF(W$9="x",(1+Toimenpiteet!$C$34),1)*(1+W$30)*_xlfn.BINOM.INV(1,(1-(Satokasvi!$H$15*(1+W$44))),Q100))</f>
        <v>2968.4833373695838</v>
      </c>
      <c r="BT100" s="35">
        <f ca="1">IF(X$11="x",0,_xlfn.NORM.INV(R100,Satokasvi!$H$8,Satokasvi!$I$8)*IF(COUNTIF($H$12:X$12,"x")&gt;0,(1+$C$6),1)*IF(COUNTIF($H$13:X$13,"x")&gt;0,(1+$C$30),1)*IF(X$8="x",(1+Toimenpiteet!$C$7),1)*IF(X$9="x",(1+Toimenpiteet!$C$34),1)*(1+X$30)*_xlfn.BINOM.INV(1,(1-(Satokasvi!$H$15*(1+X$44))),R100))</f>
        <v>2999.3911039036989</v>
      </c>
      <c r="BU100" s="35">
        <f ca="1">IF(Y$11="x",0,_xlfn.NORM.INV(S100,Satokasvi!$H$8,Satokasvi!$I$8)*IF(COUNTIF($H$12:Y$12,"x")&gt;0,(1+$C$6),1)*IF(COUNTIF($H$13:Y$13,"x")&gt;0,(1+$C$30),1)*IF(Y$8="x",(1+Toimenpiteet!$C$7),1)*IF(Y$9="x",(1+Toimenpiteet!$C$34),1)*(1+Y$30)*_xlfn.BINOM.INV(1,(1-(Satokasvi!$H$15*(1+Y$44))),S100))</f>
        <v>2928.2526219132646</v>
      </c>
      <c r="BV100" s="35">
        <f ca="1">IF(Z$11="x",0,_xlfn.NORM.INV(T100,Satokasvi!$H$8,Satokasvi!$I$8)*IF(COUNTIF($H$12:Z$12,"x")&gt;0,(1+$C$6),1)*IF(COUNTIF($H$13:Z$13,"x")&gt;0,(1+$C$30),1)*IF(Z$8="x",(1+Toimenpiteet!$C$7),1)*IF(Z$9="x",(1+Toimenpiteet!$C$34),1)*(1+Z$30)*_xlfn.BINOM.INV(1,(1-(Satokasvi!$H$15*(1+Z$44))),T100))</f>
        <v>3131.7946402949478</v>
      </c>
      <c r="BW100" s="35">
        <f ca="1">IF(AA$11="x",0,_xlfn.NORM.INV(U100,Satokasvi!$H$8,Satokasvi!$I$8)*IF(COUNTIF($H$12:AA$12,"x")&gt;0,(1+$C$6),1)*IF(COUNTIF($H$13:AA$13,"x")&gt;0,(1+$C$30),1)*IF(AA$8="x",(1+Toimenpiteet!$C$7),1)*IF(AA$9="x",(1+Toimenpiteet!$C$34),1)*(1+AA$30)*_xlfn.BINOM.INV(1,(1-(Satokasvi!$H$15*(1+AA$44))),U100))</f>
        <v>0</v>
      </c>
      <c r="BX100" s="35">
        <f ca="1">IF(AB$11="x",0,_xlfn.NORM.INV(V100,Satokasvi!$H$8,Satokasvi!$I$8)*IF(COUNTIF($H$12:AB$12,"x")&gt;0,(1+$C$6),1)*IF(COUNTIF($H$13:AB$13,"x")&gt;0,(1+$C$30),1)*IF(AB$8="x",(1+Toimenpiteet!$C$7),1)*IF(AB$9="x",(1+Toimenpiteet!$C$34),1)*(1+AB$30)*_xlfn.BINOM.INV(1,(1-(Satokasvi!$H$15*(1+AB$44))),V100))</f>
        <v>3430.8466309714859</v>
      </c>
      <c r="BY100" s="35">
        <f ca="1">IF(AC$11="x",0,_xlfn.NORM.INV(W100,Satokasvi!$H$8,Satokasvi!$I$8)*IF(COUNTIF($H$12:AC$12,"x")&gt;0,(1+$C$6),1)*IF(COUNTIF($H$13:AC$13,"x")&gt;0,(1+$C$30),1)*IF(AC$8="x",(1+Toimenpiteet!$C$7),1)*IF(AC$9="x",(1+Toimenpiteet!$C$34),1)*(1+AC$30)*_xlfn.BINOM.INV(1,(1-(Satokasvi!$H$15*(1+AC$44))),W100))</f>
        <v>3671.122501406956</v>
      </c>
      <c r="BZ100" s="35">
        <f ca="1">IF(AD$11="x",0,_xlfn.NORM.INV(X100,Satokasvi!$H$8,Satokasvi!$I$8)*IF(COUNTIF($H$12:AD$12,"x")&gt;0,(1+$C$6),1)*IF(COUNTIF($H$13:AD$13,"x")&gt;0,(1+$C$30),1)*IF(AD$8="x",(1+Toimenpiteet!$C$7),1)*IF(AD$9="x",(1+Toimenpiteet!$C$34),1)*(1+AD$30)*_xlfn.BINOM.INV(1,(1-(Satokasvi!$H$15*(1+AD$44))),X100))</f>
        <v>2840.4421358762934</v>
      </c>
      <c r="CA100" s="35">
        <f ca="1">IF(AE$11="x",0,_xlfn.NORM.INV(Y100,Satokasvi!$H$8,Satokasvi!$I$8)*IF(COUNTIF($H$12:AE$12,"x")&gt;0,(1+$C$6),1)*IF(COUNTIF($H$13:AE$13,"x")&gt;0,(1+$C$30),1)*IF(AE$8="x",(1+Toimenpiteet!$C$7),1)*IF(AE$9="x",(1+Toimenpiteet!$C$34),1)*(1+AE$30)*_xlfn.BINOM.INV(1,(1-(Satokasvi!$H$15*(1+AE$44))),Y100))</f>
        <v>3177.4351881636453</v>
      </c>
      <c r="CB100" s="35">
        <f ca="1">IF(AF$11="x",0,_xlfn.NORM.INV(Z100,Satokasvi!$H$8,Satokasvi!$I$8)*IF(COUNTIF($H$12:AF$12,"x")&gt;0,(1+$C$6),1)*IF(COUNTIF($H$13:AF$13,"x")&gt;0,(1+$C$30),1)*IF(AF$8="x",(1+Toimenpiteet!$C$7),1)*IF(AF$9="x",(1+Toimenpiteet!$C$34),1)*(1+AF$30)*_xlfn.BINOM.INV(1,(1-(Satokasvi!$H$15*(1+AF$44))),Z100))</f>
        <v>0</v>
      </c>
      <c r="CD100" s="37">
        <f ca="1">_xlfn.NORM.INV(RAND(),Satokasvi!$H$13,Satokasvi!$I$13)</f>
        <v>166.1929833312891</v>
      </c>
      <c r="CE100" s="37">
        <f ca="1">_xlfn.NORM.INV(RAND(),Satokasvi!$H$13,Satokasvi!$I$13)</f>
        <v>290.44689055128356</v>
      </c>
      <c r="CF100" s="37">
        <f ca="1">_xlfn.NORM.INV(RAND(),Satokasvi!$H$13,Satokasvi!$I$13)</f>
        <v>111.49104385770201</v>
      </c>
      <c r="CG100" s="37">
        <f ca="1">_xlfn.NORM.INV(RAND(),Satokasvi!$H$13,Satokasvi!$I$13)</f>
        <v>222.90973116735734</v>
      </c>
      <c r="CH100" s="37">
        <f ca="1">_xlfn.NORM.INV(RAND(),Satokasvi!$H$13,Satokasvi!$I$13)</f>
        <v>194.95878489883037</v>
      </c>
      <c r="CI100" s="37">
        <f ca="1">_xlfn.NORM.INV(RAND(),Satokasvi!$H$13,Satokasvi!$I$13)</f>
        <v>252.03059237550789</v>
      </c>
      <c r="CJ100" s="37">
        <f ca="1">_xlfn.NORM.INV(RAND(),Satokasvi!$H$13,Satokasvi!$I$13)</f>
        <v>294.40925219139302</v>
      </c>
      <c r="CK100" s="37">
        <f ca="1">_xlfn.NORM.INV(RAND(),Satokasvi!$H$13,Satokasvi!$I$13)</f>
        <v>157.6084966196261</v>
      </c>
      <c r="CL100" s="37">
        <f ca="1">_xlfn.NORM.INV(RAND(),Satokasvi!$H$13,Satokasvi!$I$13)</f>
        <v>151.65416060028667</v>
      </c>
      <c r="CM100" s="37">
        <f ca="1">_xlfn.NORM.INV(RAND(),Satokasvi!$H$13,Satokasvi!$I$13)</f>
        <v>214.56398010522139</v>
      </c>
      <c r="CN100" s="37">
        <f ca="1">_xlfn.NORM.INV(RAND(),Satokasvi!$H$13,Satokasvi!$I$13)</f>
        <v>235.6544405258212</v>
      </c>
      <c r="CO100" s="37">
        <f ca="1">_xlfn.NORM.INV(RAND(),Satokasvi!$H$13,Satokasvi!$I$13)</f>
        <v>142.83250020287079</v>
      </c>
      <c r="CP100" s="37">
        <f ca="1">_xlfn.NORM.INV(RAND(),Satokasvi!$H$13,Satokasvi!$I$13)</f>
        <v>165.68528835534363</v>
      </c>
      <c r="CQ100" s="37">
        <f ca="1">_xlfn.NORM.INV(RAND(),Satokasvi!$H$13,Satokasvi!$I$13)</f>
        <v>183.89306944006177</v>
      </c>
      <c r="CR100" s="37">
        <f ca="1">_xlfn.NORM.INV(RAND(),Satokasvi!$H$13,Satokasvi!$I$13)</f>
        <v>143.20547394280453</v>
      </c>
      <c r="CS100" s="37">
        <f ca="1">_xlfn.NORM.INV(RAND(),Satokasvi!$H$13,Satokasvi!$I$13)</f>
        <v>187.77935165129435</v>
      </c>
      <c r="CT100" s="37">
        <f ca="1">_xlfn.NORM.INV(RAND(),Satokasvi!$H$13,Satokasvi!$I$13)</f>
        <v>120.06303964327823</v>
      </c>
      <c r="CU100" s="37">
        <f ca="1">_xlfn.NORM.INV(RAND(),Satokasvi!$H$13,Satokasvi!$I$13)</f>
        <v>167.29765909838073</v>
      </c>
      <c r="CV100" s="37">
        <f ca="1">_xlfn.NORM.INV(RAND(),Satokasvi!$H$13,Satokasvi!$I$13)</f>
        <v>216.35437694064291</v>
      </c>
      <c r="CW100" s="37">
        <f ca="1">_xlfn.NORM.INV(RAND(),Satokasvi!$H$13,Satokasvi!$I$13)</f>
        <v>258.49730340750125</v>
      </c>
      <c r="CX100" s="37">
        <f ca="1">_xlfn.NORM.INV(RAND(),Satokasvi!$H$13,Satokasvi!$I$13)</f>
        <v>183.62213481364881</v>
      </c>
      <c r="CY100" s="37">
        <f ca="1">_xlfn.NORM.INV(RAND(),Satokasvi!$H$13,Satokasvi!$I$13)</f>
        <v>261.14891257314463</v>
      </c>
      <c r="CZ100" s="37">
        <f ca="1">_xlfn.NORM.INV(RAND(),Satokasvi!$H$13,Satokasvi!$I$13)</f>
        <v>122.81693054372653</v>
      </c>
      <c r="DA100" s="37">
        <f ca="1">_xlfn.NORM.INV(RAND(),Satokasvi!$H$13,Satokasvi!$I$13)</f>
        <v>312.66087817510572</v>
      </c>
      <c r="DB100" s="37">
        <f ca="1">_xlfn.NORM.INV(RAND(),Satokasvi!$H$13,Satokasvi!$I$13)</f>
        <v>289.87094270001165</v>
      </c>
      <c r="DD100" s="37">
        <f ca="1">IF(H$11="x",Toimenpiteet!$E$115,AC100*CD100/1000+(Satokasvi!$E$28-Satokasvi!$E$7)+IF(H$8="x",Toimenpiteet!$E$29,0)+IF(H$9="x",Toimenpiteet!$E$60,0)+IF(H$10="x",Toimenpiteet!$E$88,0))/(1+$H$15)^DD$59</f>
        <v>-257.28155339805824</v>
      </c>
      <c r="DE100" s="37">
        <f ca="1">IF(I$11="x",Toimenpiteet!$E$115,AD100*CE100/1000+(Satokasvi!$E$28-Satokasvi!$E$7)+IF(I$8="x",Toimenpiteet!$E$29,0)+IF(I$9="x",Toimenpiteet!$E$60,0)+IF(I$10="x",Toimenpiteet!$E$88,0))/(1+$H$15)^DE$59</f>
        <v>-249.7879159204449</v>
      </c>
      <c r="DF100" s="37">
        <f ca="1">IF(J$11="x",Toimenpiteet!$E$115,AE100*CF100/1000+(Satokasvi!$E$28-Satokasvi!$E$7)+IF(J$8="x",Toimenpiteet!$E$29,0)+IF(J$9="x",Toimenpiteet!$E$60,0)+IF(J$10="x",Toimenpiteet!$E$88,0))/(1+$H$15)^DF$59</f>
        <v>10.416730643470403</v>
      </c>
      <c r="DG100" s="37">
        <f ca="1">IF(K$11="x",Toimenpiteet!$E$115,AF100*CG100/1000+(Satokasvi!$E$28-Satokasvi!$E$7)+IF(K$8="x",Toimenpiteet!$E$29,0)+IF(K$9="x",Toimenpiteet!$E$60,0)+IF(K$10="x",Toimenpiteet!$E$88,0))/(1+$H$15)^DG$59</f>
        <v>-235.44906769765757</v>
      </c>
      <c r="DH100" s="37">
        <f ca="1">IF(L$11="x",Toimenpiteet!$E$115,AG100*CH100/1000+(Satokasvi!$E$28-Satokasvi!$E$7)+IF(L$8="x",Toimenpiteet!$E$29,0)+IF(L$9="x",Toimenpiteet!$E$60,0)+IF(L$10="x",Toimenpiteet!$E$88,0))/(1+$H$15)^DH$59</f>
        <v>165.50690158525543</v>
      </c>
      <c r="DI100" s="37">
        <f ca="1">IF(M$11="x",Toimenpiteet!$E$115,AH100*CI100/1000+(Satokasvi!$E$28-Satokasvi!$E$7)+IF(M$8="x",Toimenpiteet!$E$29,0)+IF(M$9="x",Toimenpiteet!$E$60,0)+IF(M$10="x",Toimenpiteet!$E$88,0))/(1+$H$15)^DI$59</f>
        <v>-221.93332802116842</v>
      </c>
      <c r="DJ100" s="37">
        <f ca="1">IF(N$11="x",Toimenpiteet!$E$115,AI100*CJ100/1000+(Satokasvi!$E$28-Satokasvi!$E$7)+IF(N$8="x",Toimenpiteet!$E$29,0)+IF(N$9="x",Toimenpiteet!$E$60,0)+IF(N$10="x",Toimenpiteet!$E$88,0))/(1+$H$15)^DJ$59</f>
        <v>406.98261352839097</v>
      </c>
      <c r="DK100" s="37">
        <f ca="1">IF(O$11="x",Toimenpiteet!$E$115,AJ100*CK100/1000+(Satokasvi!$E$28-Satokasvi!$E$7)+IF(O$8="x",Toimenpiteet!$E$29,0)+IF(O$9="x",Toimenpiteet!$E$60,0)+IF(O$10="x",Toimenpiteet!$E$88,0))/(1+$H$15)^DK$59</f>
        <v>-209.19344709319299</v>
      </c>
      <c r="DL100" s="37">
        <f ca="1">IF(P$11="x",Toimenpiteet!$E$115,AK100*CL100/1000+(Satokasvi!$E$28-Satokasvi!$E$7)+IF(P$8="x",Toimenpiteet!$E$29,0)+IF(P$9="x",Toimenpiteet!$E$60,0)+IF(P$10="x",Toimenpiteet!$E$88,0))/(1+$H$15)^DL$59</f>
        <v>68.741614812305585</v>
      </c>
      <c r="DM100" s="37">
        <f ca="1">IF(Q$11="x",Toimenpiteet!$E$115,AL100*CM100/1000+(Satokasvi!$E$28-Satokasvi!$E$7)+IF(Q$8="x",Toimenpiteet!$E$29,0)+IF(Q$9="x",Toimenpiteet!$E$60,0)+IF(Q$10="x",Toimenpiteet!$E$88,0))/(1+$H$15)^DM$59</f>
        <v>-197.18488744763218</v>
      </c>
      <c r="DN100" s="37">
        <f ca="1">IF(R$11="x",Toimenpiteet!$E$115,AM100*CN100/1000+(Satokasvi!$E$28-Satokasvi!$E$7)+IF(R$8="x",Toimenpiteet!$E$29,0)+IF(R$9="x",Toimenpiteet!$E$60,0)+IF(R$10="x",Toimenpiteet!$E$88,0))/(1+$H$15)^DN$59</f>
        <v>271.56507445237469</v>
      </c>
      <c r="DO100" s="37">
        <f ca="1">IF(S$11="x",Toimenpiteet!$E$115,AN100*CO100/1000+(Satokasvi!$E$28-Satokasvi!$E$7)+IF(S$8="x",Toimenpiteet!$E$29,0)+IF(S$9="x",Toimenpiteet!$E$60,0)+IF(S$10="x",Toimenpiteet!$E$88,0))/(1+$H$15)^DO$59</f>
        <v>100.344649301564</v>
      </c>
      <c r="DP100" s="37">
        <f ca="1">IF(T$11="x",Toimenpiteet!$E$115,AO100*CP100/1000+(Satokasvi!$E$28-Satokasvi!$E$7)+IF(T$8="x",Toimenpiteet!$E$29,0)+IF(T$9="x",Toimenpiteet!$E$60,0)+IF(T$10="x",Toimenpiteet!$E$88,0))/(1+$H$15)^DP$59</f>
        <v>84.439517523518376</v>
      </c>
      <c r="DQ100" s="37">
        <f ca="1">IF(U$11="x",Toimenpiteet!$E$115,AP100*CQ100/1000+(Satokasvi!$E$28-Satokasvi!$E$7)+IF(U$8="x",Toimenpiteet!$E$29,0)+IF(U$9="x",Toimenpiteet!$E$60,0)+IF(U$10="x",Toimenpiteet!$E$88,0))/(1+$H$15)^DQ$59</f>
        <v>166.74141818389401</v>
      </c>
      <c r="DR100" s="37">
        <f ca="1">IF(V$11="x",Toimenpiteet!$E$115,AQ100*CR100/1000+(Satokasvi!$E$28-Satokasvi!$E$7)+IF(V$8="x",Toimenpiteet!$E$29,0)+IF(V$9="x",Toimenpiteet!$E$60,0)+IF(V$10="x",Toimenpiteet!$E$88,0))/(1+$H$15)^DR$59</f>
        <v>-170.09341606013018</v>
      </c>
      <c r="DS100" s="37">
        <f ca="1">IF(W$11="x",Toimenpiteet!$E$115,AR100*CS100/1000+(Satokasvi!$E$28-Satokasvi!$E$7)+IF(W$8="x",Toimenpiteet!$E$29,0)+IF(W$9="x",Toimenpiteet!$E$60,0)+IF(W$10="x",Toimenpiteet!$E$88,0))/(1+$H$15)^DS$59</f>
        <v>124.33212634486102</v>
      </c>
      <c r="DT100" s="37">
        <f ca="1">IF(X$11="x",Toimenpiteet!$E$115,AS100*CT100/1000+(Satokasvi!$E$28-Satokasvi!$E$7)+IF(X$8="x",Toimenpiteet!$E$29,0)+IF(X$9="x",Toimenpiteet!$E$60,0)+IF(X$10="x",Toimenpiteet!$E$88,0))/(1+$H$15)^DT$59</f>
        <v>21.234067088910262</v>
      </c>
      <c r="DU100" s="37">
        <f ca="1">IF(Y$11="x",Toimenpiteet!$E$115,AT100*CU100/1000+(Satokasvi!$E$28-Satokasvi!$E$7)+IF(Y$8="x",Toimenpiteet!$E$29,0)+IF(Y$9="x",Toimenpiteet!$E$60,0)+IF(Y$10="x",Toimenpiteet!$E$88,0))/(1+$H$15)^DU$59</f>
        <v>84.139289040824991</v>
      </c>
      <c r="DV100" s="37">
        <f ca="1">IF(Z$11="x",Toimenpiteet!$E$115,AU100*CV100/1000+(Satokasvi!$E$28-Satokasvi!$E$7)+IF(Z$8="x",Toimenpiteet!$E$29,0)+IF(Z$9="x",Toimenpiteet!$E$60,0)+IF(Z$10="x",Toimenpiteet!$E$88,0))/(1+$H$15)^DV$59</f>
        <v>170.88500943393856</v>
      </c>
      <c r="DW100" s="37">
        <f ca="1">IF(AA$11="x",Toimenpiteet!$E$115,AV100*CW100/1000+(Satokasvi!$E$28-Satokasvi!$E$7)+IF(AA$8="x",Toimenpiteet!$E$29,0)+IF(AA$9="x",Toimenpiteet!$E$60,0)+IF(AA$10="x",Toimenpiteet!$E$88,0))/(1+$H$15)^DW$59</f>
        <v>-146.72407485937876</v>
      </c>
      <c r="DX100" s="37">
        <f ca="1">IF(AB$11="x",Toimenpiteet!$E$115,AW100*CX100/1000+(Satokasvi!$E$28-Satokasvi!$E$7)+IF(AB$8="x",Toimenpiteet!$E$29,0)+IF(AB$9="x",Toimenpiteet!$E$60,0)+IF(AB$10="x",Toimenpiteet!$E$88,0))/(1+$H$15)^DX$59</f>
        <v>139.75357601140078</v>
      </c>
      <c r="DY100" s="37">
        <f ca="1">IF(AC$11="x",Toimenpiteet!$E$115,AX100*CY100/1000+(Satokasvi!$E$28-Satokasvi!$E$7)+IF(AC$8="x",Toimenpiteet!$E$29,0)+IF(AC$9="x",Toimenpiteet!$E$60,0)+IF(AC$10="x",Toimenpiteet!$E$88,0))/(1+$H$15)^DY$59</f>
        <v>278.6513009520379</v>
      </c>
      <c r="DZ100" s="37">
        <f ca="1">IF(AD$11="x",Toimenpiteet!$E$115,AY100*CZ100/1000+(Satokasvi!$E$28-Satokasvi!$E$7)+IF(AD$8="x",Toimenpiteet!$E$29,0)+IF(AD$9="x",Toimenpiteet!$E$60,0)+IF(AD$10="x",Toimenpiteet!$E$88,0))/(1+$H$15)^DZ$59</f>
        <v>13.028051697355455</v>
      </c>
      <c r="EA100" s="37">
        <f ca="1">IF(AE$11="x",Toimenpiteet!$E$115,AZ100*DA100/1000+(Satokasvi!$E$28-Satokasvi!$E$7)+IF(AE$8="x",Toimenpiteet!$E$29,0)+IF(AE$9="x",Toimenpiteet!$E$60,0)+IF(AE$10="x",Toimenpiteet!$E$88,0))/(1+$H$15)^EA$59</f>
        <v>276.90116858082848</v>
      </c>
      <c r="EB100" s="37">
        <f ca="1">IF(AF$11="x",Toimenpiteet!$E$115,BA100*DB100/1000+(Satokasvi!$E$28-Satokasvi!$E$7)+IF(AF$8="x",Toimenpiteet!$E$29,0)+IF(AF$9="x",Toimenpiteet!$E$60,0)+IF(AF$10="x",Toimenpiteet!$E$88,0))/(1+$H$15)^EB$59</f>
        <v>-126.56547585433981</v>
      </c>
      <c r="ED100" s="37">
        <f ca="1">IF(H$11="x",Toimenpiteet!$E$115,BD100*CD100/1000+(Satokasvi!$E$28-Satokasvi!$E$7)+IF(H$8="x",Toimenpiteet!$E$29,0)+IF(H$9="x",Toimenpiteet!$E$60,0)+IF(H$10="x",Toimenpiteet!$E$88,0))/(1+$H$15)^ED$59</f>
        <v>187.06818424827463</v>
      </c>
      <c r="EE100" s="37">
        <f ca="1">IF(I$11="x",Toimenpiteet!$E$115,BE100*CE100/1000+(Satokasvi!$E$28-Satokasvi!$E$7)+IF(I$8="x",Toimenpiteet!$E$29,0)+IF(I$9="x",Toimenpiteet!$E$60,0)+IF(I$10="x",Toimenpiteet!$E$88,0))/(1+$H$15)^EE$59</f>
        <v>-249.7879159204449</v>
      </c>
      <c r="EF100" s="37">
        <f ca="1">IF(J$11="x",Toimenpiteet!$E$115,BF100*CF100/1000+(Satokasvi!$E$28-Satokasvi!$E$7)+IF(J$8="x",Toimenpiteet!$E$29,0)+IF(J$9="x",Toimenpiteet!$E$60,0)+IF(J$10="x",Toimenpiteet!$E$88,0))/(1+$H$15)^EF$59</f>
        <v>61.00258471788193</v>
      </c>
      <c r="EG100" s="37">
        <f ca="1">IF(K$11="x",Toimenpiteet!$E$115,BG100*CG100/1000+(Satokasvi!$E$28-Satokasvi!$E$7)+IF(K$8="x",Toimenpiteet!$E$29,0)+IF(K$9="x",Toimenpiteet!$E$60,0)+IF(K$10="x",Toimenpiteet!$E$88,0))/(1+$H$15)^EG$59</f>
        <v>311.03157316199304</v>
      </c>
      <c r="EH100" s="37">
        <f ca="1">IF(L$11="x",Toimenpiteet!$E$115,BH100*CH100/1000+(Satokasvi!$E$28-Satokasvi!$E$7)+IF(L$8="x",Toimenpiteet!$E$29,0)+IF(L$9="x",Toimenpiteet!$E$60,0)+IF(L$10="x",Toimenpiteet!$E$88,0))/(1+$H$15)^EH$59</f>
        <v>244.32654747466717</v>
      </c>
      <c r="EI100" s="37">
        <f ca="1">IF(M$11="x",Toimenpiteet!$E$115,BI100*CI100/1000+(Satokasvi!$E$28-Satokasvi!$E$7)+IF(M$8="x",Toimenpiteet!$E$29,0)+IF(M$9="x",Toimenpiteet!$E$60,0)+IF(M$10="x",Toimenpiteet!$E$88,0))/(1+$H$15)^EI$59</f>
        <v>326.7012898506872</v>
      </c>
      <c r="EJ100" s="37">
        <f ca="1">IF(N$11="x",Toimenpiteet!$E$115,BJ100*CJ100/1000+(Satokasvi!$E$28-Satokasvi!$E$7)+IF(N$8="x",Toimenpiteet!$E$29,0)+IF(N$9="x",Toimenpiteet!$E$60,0)+IF(N$10="x",Toimenpiteet!$E$88,0))/(1+$H$15)^EJ$59</f>
        <v>531.4729863352668</v>
      </c>
      <c r="EK100" s="37">
        <f ca="1">IF(O$11="x",Toimenpiteet!$E$115,BK100*CK100/1000+(Satokasvi!$E$28-Satokasvi!$E$7)+IF(O$8="x",Toimenpiteet!$E$29,0)+IF(O$9="x",Toimenpiteet!$E$60,0)+IF(O$10="x",Toimenpiteet!$E$88,0))/(1+$H$15)^EK$59</f>
        <v>138.79750330987741</v>
      </c>
      <c r="EL100" s="37">
        <f ca="1">IF(P$11="x",Toimenpiteet!$E$115,BL100*CL100/1000+(Satokasvi!$E$28-Satokasvi!$E$7)+IF(P$8="x",Toimenpiteet!$E$29,0)+IF(P$9="x",Toimenpiteet!$E$60,0)+IF(P$10="x",Toimenpiteet!$E$88,0))/(1+$H$15)^EL$59</f>
        <v>123.11002458897896</v>
      </c>
      <c r="EM100" s="37">
        <f ca="1">IF(Q$11="x",Toimenpiteet!$E$115,BM100*CM100/1000+(Satokasvi!$E$28-Satokasvi!$E$7)+IF(Q$8="x",Toimenpiteet!$E$29,0)+IF(Q$9="x",Toimenpiteet!$E$60,0)+IF(Q$10="x",Toimenpiteet!$E$88,0))/(1+$H$15)^EM$59</f>
        <v>245.50179426683411</v>
      </c>
      <c r="EN100" s="37">
        <f ca="1">IF(R$11="x",Toimenpiteet!$E$115,BN100*CN100/1000+(Satokasvi!$E$28-Satokasvi!$E$7)+IF(R$8="x",Toimenpiteet!$E$29,0)+IF(R$9="x",Toimenpiteet!$E$60,0)+IF(R$10="x",Toimenpiteet!$E$88,0))/(1+$H$15)^EN$59</f>
        <v>364.16641700258396</v>
      </c>
      <c r="EO100" s="37">
        <f ca="1">IF(S$11="x",Toimenpiteet!$E$115,BO100*CO100/1000+(Satokasvi!$E$28-Satokasvi!$E$7)+IF(S$8="x",Toimenpiteet!$E$29,0)+IF(S$9="x",Toimenpiteet!$E$60,0)+IF(S$10="x",Toimenpiteet!$E$88,0))/(1+$H$15)^EO$59</f>
        <v>157.58671281210434</v>
      </c>
      <c r="EP100" s="37">
        <f ca="1">IF(T$11="x",Toimenpiteet!$E$115,BP100*CP100/1000+(Satokasvi!$E$28-Satokasvi!$E$7)+IF(T$8="x",Toimenpiteet!$E$29,0)+IF(T$9="x",Toimenpiteet!$E$60,0)+IF(T$10="x",Toimenpiteet!$E$88,0))/(1+$H$15)^EP$59</f>
        <v>137.41784204786052</v>
      </c>
      <c r="EQ100" s="37">
        <f ca="1">IF(U$11="x",Toimenpiteet!$E$115,BQ100*CQ100/1000+(Satokasvi!$E$28-Satokasvi!$E$7)+IF(U$8="x",Toimenpiteet!$E$29,0)+IF(U$9="x",Toimenpiteet!$E$60,0)+IF(U$10="x",Toimenpiteet!$E$88,0))/(1+$H$15)^EQ$59</f>
        <v>235.12894552905951</v>
      </c>
      <c r="ER100" s="37">
        <f ca="1">IF(V$11="x",Toimenpiteet!$E$115,BR100*CR100/1000+(Satokasvi!$E$28-Satokasvi!$E$7)+IF(V$8="x",Toimenpiteet!$E$29,0)+IF(V$9="x",Toimenpiteet!$E$60,0)+IF(V$10="x",Toimenpiteet!$E$88,0))/(1+$H$15)^ER$59</f>
        <v>85.51420158936854</v>
      </c>
      <c r="ES100" s="37">
        <f ca="1">IF(W$11="x",Toimenpiteet!$E$115,BS100*CS100/1000+(Satokasvi!$E$28-Satokasvi!$E$7)+IF(W$8="x",Toimenpiteet!$E$29,0)+IF(W$9="x",Toimenpiteet!$E$60,0)+IF(W$10="x",Toimenpiteet!$E$88,0))/(1+$H$15)^ES$59</f>
        <v>182.22639939249933</v>
      </c>
      <c r="ET100" s="37">
        <f ca="1">IF(X$11="x",Toimenpiteet!$E$115,BT100*CT100/1000+(Satokasvi!$E$28-Satokasvi!$E$7)+IF(X$8="x",Toimenpiteet!$E$29,0)+IF(X$9="x",Toimenpiteet!$E$60,0)+IF(X$10="x",Toimenpiteet!$E$88,0))/(1+$H$15)^ET$59</f>
        <v>57.546752136465223</v>
      </c>
      <c r="EU100" s="37">
        <f ca="1">IF(Y$11="x",Toimenpiteet!$E$115,BU100*CU100/1000+(Satokasvi!$E$28-Satokasvi!$E$7)+IF(Y$8="x",Toimenpiteet!$E$29,0)+IF(Y$9="x",Toimenpiteet!$E$60,0)+IF(Y$10="x",Toimenpiteet!$E$88,0))/(1+$H$15)^EU$59</f>
        <v>132.09906105265301</v>
      </c>
      <c r="EV100" s="37">
        <f ca="1">IF(Z$11="x",Toimenpiteet!$E$115,BV100*CV100/1000+(Satokasvi!$E$28-Satokasvi!$E$7)+IF(Z$8="x",Toimenpiteet!$E$29,0)+IF(Z$9="x",Toimenpiteet!$E$60,0)+IF(Z$10="x",Toimenpiteet!$E$88,0))/(1+$H$15)^EV$59</f>
        <v>235.2871707417583</v>
      </c>
      <c r="EW100" s="37">
        <f ca="1">IF(AA$11="x",Toimenpiteet!$E$115,BW100*CW100/1000+(Satokasvi!$E$28-Satokasvi!$E$7)+IF(AA$8="x",Toimenpiteet!$E$29,0)+IF(AA$9="x",Toimenpiteet!$E$60,0)+IF(AA$10="x",Toimenpiteet!$E$88,0))/(1+$H$15)^EW$59</f>
        <v>-146.72407485937876</v>
      </c>
      <c r="EX100" s="37">
        <f ca="1">IF(AB$11="x",Toimenpiteet!$E$115,BX100*CX100/1000+(Satokasvi!$E$28-Satokasvi!$E$7)+IF(AB$8="x",Toimenpiteet!$E$29,0)+IF(AB$9="x",Toimenpiteet!$E$60,0)+IF(AB$10="x",Toimenpiteet!$E$88,0))/(1+$H$15)^EX$59</f>
        <v>196.19440283686131</v>
      </c>
      <c r="EY100" s="37">
        <f ca="1">IF(AC$11="x",Toimenpiteet!$E$115,BY100*CY100/1000+(Satokasvi!$E$28-Satokasvi!$E$7)+IF(AC$8="x",Toimenpiteet!$E$29,0)+IF(AC$9="x",Toimenpiteet!$E$60,0)+IF(AC$10="x",Toimenpiteet!$E$88,0))/(1+$H$15)^EY$59</f>
        <v>362.04186368922245</v>
      </c>
      <c r="EZ100" s="37">
        <f ca="1">IF(AD$11="x",Toimenpiteet!$E$115,BZ100*CZ100/1000+(Satokasvi!$E$28-Satokasvi!$E$7)+IF(AD$8="x",Toimenpiteet!$E$29,0)+IF(AD$9="x",Toimenpiteet!$E$60,0)+IF(AD$10="x",Toimenpiteet!$E$88,0))/(1+$H$15)^EZ$59</f>
        <v>42.48832470360037</v>
      </c>
      <c r="FA100" s="37">
        <f ca="1">IF(AE$11="x",Toimenpiteet!$E$115,CA100*DA100/1000+(Satokasvi!$E$28-Satokasvi!$E$7)+IF(AE$8="x",Toimenpiteet!$E$29,0)+IF(AE$9="x",Toimenpiteet!$E$60,0)+IF(AE$10="x",Toimenpiteet!$E$88,0))/(1+$H$15)^FA$59</f>
        <v>358.35389032298821</v>
      </c>
      <c r="FB100" s="37">
        <f ca="1">IF(AF$11="x",Toimenpiteet!$E$115,CB100*DB100/1000+(Satokasvi!$E$28-Satokasvi!$E$7)+IF(AF$8="x",Toimenpiteet!$E$29,0)+IF(AF$9="x",Toimenpiteet!$E$60,0)+IF(AF$10="x",Toimenpiteet!$E$88,0))/(1+$H$15)^FB$59</f>
        <v>-126.56547585433981</v>
      </c>
      <c r="FD100" s="37">
        <f t="shared" ca="1" si="15"/>
        <v>-257.28155339805824</v>
      </c>
      <c r="FE100" s="37">
        <f t="shared" ref="FE100:FN133" ca="1" si="32">FD100+DE100</f>
        <v>-507.06946931850314</v>
      </c>
      <c r="FF100" s="37">
        <f t="shared" ca="1" si="32"/>
        <v>-496.65273867503271</v>
      </c>
      <c r="FG100" s="37">
        <f t="shared" ca="1" si="32"/>
        <v>-732.10180637269025</v>
      </c>
      <c r="FH100" s="37">
        <f t="shared" ca="1" si="32"/>
        <v>-566.59490478743487</v>
      </c>
      <c r="FI100" s="37">
        <f t="shared" ca="1" si="32"/>
        <v>-788.52823280860332</v>
      </c>
      <c r="FJ100" s="37">
        <f t="shared" ca="1" si="32"/>
        <v>-381.54561928021235</v>
      </c>
      <c r="FK100" s="37">
        <f t="shared" ca="1" si="32"/>
        <v>-590.73906637340531</v>
      </c>
      <c r="FL100" s="37">
        <f t="shared" ca="1" si="31"/>
        <v>-521.99745156109975</v>
      </c>
      <c r="FM100" s="37">
        <f t="shared" ca="1" si="31"/>
        <v>-719.1823390087319</v>
      </c>
      <c r="FN100" s="37">
        <f t="shared" ca="1" si="31"/>
        <v>-447.61726455635721</v>
      </c>
      <c r="FO100" s="37">
        <f t="shared" ca="1" si="31"/>
        <v>-347.27261525479321</v>
      </c>
      <c r="FP100" s="37">
        <f t="shared" ca="1" si="31"/>
        <v>-262.83309773127485</v>
      </c>
      <c r="FQ100" s="37">
        <f t="shared" ca="1" si="31"/>
        <v>-96.091679547380835</v>
      </c>
      <c r="FR100" s="37">
        <f t="shared" ca="1" si="31"/>
        <v>-266.18509560751102</v>
      </c>
      <c r="FS100" s="37">
        <f t="shared" ca="1" si="31"/>
        <v>-141.85296926264999</v>
      </c>
      <c r="FT100" s="37">
        <f t="shared" ca="1" si="31"/>
        <v>-120.61890217373973</v>
      </c>
      <c r="FU100" s="37">
        <f t="shared" ca="1" si="24"/>
        <v>-36.479613132914736</v>
      </c>
      <c r="FV100" s="37">
        <f t="shared" ca="1" si="24"/>
        <v>134.40539630102381</v>
      </c>
      <c r="FW100" s="37">
        <f t="shared" ca="1" si="23"/>
        <v>-12.318678558354947</v>
      </c>
      <c r="FX100" s="37">
        <f t="shared" ca="1" si="20"/>
        <v>127.43489745304583</v>
      </c>
      <c r="FY100" s="37">
        <f t="shared" ca="1" si="20"/>
        <v>406.08619840508373</v>
      </c>
      <c r="FZ100" s="37">
        <f t="shared" ca="1" si="20"/>
        <v>419.1142501024392</v>
      </c>
      <c r="GA100" s="37">
        <f t="shared" ca="1" si="20"/>
        <v>696.01541868326763</v>
      </c>
      <c r="GB100" s="37">
        <f t="shared" ca="1" si="20"/>
        <v>569.44994282892776</v>
      </c>
      <c r="GC100" s="37"/>
      <c r="GD100" s="37">
        <f t="shared" ca="1" si="16"/>
        <v>187.06818424827463</v>
      </c>
      <c r="GE100" s="37">
        <f t="shared" ca="1" si="28"/>
        <v>-62.719731672170269</v>
      </c>
      <c r="GF100" s="37">
        <f t="shared" ca="1" si="28"/>
        <v>-1.7171469542883386</v>
      </c>
      <c r="GG100" s="37">
        <f t="shared" ca="1" si="28"/>
        <v>309.31442620770468</v>
      </c>
      <c r="GH100" s="37">
        <f t="shared" ca="1" si="28"/>
        <v>553.64097368237185</v>
      </c>
      <c r="GI100" s="37">
        <f t="shared" ca="1" si="28"/>
        <v>880.34226353305905</v>
      </c>
      <c r="GJ100" s="37">
        <f t="shared" ca="1" si="28"/>
        <v>1411.8152498683257</v>
      </c>
      <c r="GK100" s="37">
        <f t="shared" ca="1" si="28"/>
        <v>1550.6127531782031</v>
      </c>
      <c r="GL100" s="37">
        <f t="shared" ca="1" si="28"/>
        <v>1673.7227777671822</v>
      </c>
      <c r="GM100" s="37">
        <f t="shared" ca="1" si="28"/>
        <v>1919.2245720340163</v>
      </c>
      <c r="GN100" s="37">
        <f t="shared" ca="1" si="28"/>
        <v>2283.3909890366003</v>
      </c>
      <c r="GO100" s="37">
        <f t="shared" ca="1" si="28"/>
        <v>2440.9777018487048</v>
      </c>
      <c r="GP100" s="37">
        <f t="shared" ca="1" si="28"/>
        <v>2578.3955438965654</v>
      </c>
      <c r="GQ100" s="37">
        <f t="shared" ca="1" si="28"/>
        <v>2813.5244894256248</v>
      </c>
      <c r="GR100" s="37">
        <f t="shared" ca="1" si="28"/>
        <v>2899.0386910149932</v>
      </c>
      <c r="GS100" s="37">
        <f t="shared" ca="1" si="28"/>
        <v>3081.2650904074926</v>
      </c>
      <c r="GT100" s="37">
        <f t="shared" ca="1" si="28"/>
        <v>3138.8118425439579</v>
      </c>
      <c r="GU100" s="37">
        <f t="shared" ca="1" si="22"/>
        <v>3270.9109035966108</v>
      </c>
      <c r="GV100" s="37">
        <f t="shared" ca="1" si="22"/>
        <v>3506.1980743383692</v>
      </c>
      <c r="GW100" s="37">
        <f t="shared" ca="1" si="22"/>
        <v>3359.4739994789907</v>
      </c>
      <c r="GX100" s="37">
        <f t="shared" ca="1" si="22"/>
        <v>3555.6684023158518</v>
      </c>
      <c r="GY100" s="37">
        <f t="shared" ca="1" si="30"/>
        <v>3917.7102660050741</v>
      </c>
      <c r="GZ100" s="37">
        <f t="shared" ca="1" si="30"/>
        <v>3960.1985907086746</v>
      </c>
      <c r="HA100" s="37">
        <f t="shared" ca="1" si="30"/>
        <v>4318.5524810316629</v>
      </c>
      <c r="HB100" s="37">
        <f t="shared" ca="1" si="30"/>
        <v>4191.9870051773232</v>
      </c>
      <c r="HC100" s="37"/>
      <c r="HD100" s="37">
        <f t="shared" si="29"/>
        <v>1500.1</v>
      </c>
      <c r="HE100" s="37">
        <f ca="1">SUM($GD100:GD100)-$HD100-SUM($FD100:FD100)</f>
        <v>-1055.750262353667</v>
      </c>
      <c r="HF100" s="37">
        <f ca="1">SUM($GD100:GE100)-$HD100-SUM($FD100:FE100)</f>
        <v>-611.40052470733417</v>
      </c>
      <c r="HG100" s="37">
        <f ca="1">SUM($GD100:GF100)-$HD100-SUM($FD100:FF100)</f>
        <v>-116.46493298658993</v>
      </c>
      <c r="HH100" s="37">
        <f ca="1">SUM($GD100:GG100)-$HD100-SUM($FD100:FG100)</f>
        <v>924.95129959380529</v>
      </c>
      <c r="HI100" s="37">
        <f ca="1">SUM($GD100:GH100)-$HD100-SUM($FD100:FH100)</f>
        <v>2045.1871780636116</v>
      </c>
      <c r="HJ100" s="37">
        <f ca="1">SUM($GD100:GI100)-$HD100-SUM($FD100:FI100)</f>
        <v>3714.0576744052742</v>
      </c>
      <c r="HK100" s="37">
        <f ca="1">SUM($GD100:GJ100)-$HD100-SUM($FD100:FJ100)</f>
        <v>5507.4185435538111</v>
      </c>
      <c r="HL100" s="37">
        <f ca="1">SUM($GD100:GK100)-$HD100-SUM($FD100:FK100)</f>
        <v>7648.7703631054192</v>
      </c>
      <c r="HM100" s="37">
        <f ca="1">SUM($GD100:GL100)-$HD100-SUM($FD100:FL100)</f>
        <v>9844.4905924337017</v>
      </c>
      <c r="HN100" s="37">
        <f ca="1">SUM($GD100:GM100)-$HD100-SUM($FD100:FM100)</f>
        <v>12482.89750347645</v>
      </c>
      <c r="HO100" s="37">
        <f ca="1">SUM($GD100:GN100)-$HD100-SUM($FD100:FN100)</f>
        <v>15213.905757069409</v>
      </c>
      <c r="HP100" s="37">
        <f ca="1">SUM($GD100:GO100)-$HD100-SUM($FD100:FO100)</f>
        <v>18002.156074172904</v>
      </c>
      <c r="HQ100" s="37">
        <f ca="1">SUM($GD100:GP100)-$HD100-SUM($FD100:FP100)</f>
        <v>20843.384715800748</v>
      </c>
      <c r="HR100" s="37">
        <f ca="1">SUM($GD100:GQ100)-$HD100-SUM($FD100:FQ100)</f>
        <v>23753.000884773755</v>
      </c>
      <c r="HS100" s="37">
        <f ca="1">SUM($GD100:GR100)-$HD100-SUM($FD100:FR100)</f>
        <v>26918.22467139626</v>
      </c>
      <c r="HT100" s="37">
        <f ca="1">SUM($GD100:GS100)-$HD100-SUM($FD100:FS100)</f>
        <v>30141.342731066405</v>
      </c>
      <c r="HU100" s="37">
        <f ca="1">SUM($GD100:GT100)-$HD100-SUM($FD100:FT100)</f>
        <v>33400.773475784103</v>
      </c>
      <c r="HV100" s="37">
        <f ca="1">SUM($GD100:GU100)-$HD100-SUM($FD100:FU100)</f>
        <v>36708.163992513626</v>
      </c>
      <c r="HW100" s="37">
        <f ca="1">SUM($GD100:GV100)-$HD100-SUM($FD100:FV100)</f>
        <v>40079.956670550979</v>
      </c>
      <c r="HX100" s="37">
        <f ca="1">SUM($GD100:GW100)-$HD100-SUM($FD100:FW100)</f>
        <v>43451.749348588324</v>
      </c>
      <c r="HY100" s="37">
        <f ca="1">SUM($GD100:GX100)-$HD100-SUM($FD100:FX100)</f>
        <v>46879.982853451133</v>
      </c>
      <c r="HZ100" s="37">
        <f ca="1">SUM($GD100:GY100)-$HD100-SUM($FD100:FY100)</f>
        <v>50391.60692105112</v>
      </c>
      <c r="IA100" s="37">
        <f ca="1">SUM($GD100:GZ100)-$HD100-SUM($FD100:FZ100)</f>
        <v>53932.691261657354</v>
      </c>
      <c r="IB100" s="37">
        <f ca="1">SUM($GD100:HA100)-$HD100-SUM($FD100:GA100)</f>
        <v>57555.228324005744</v>
      </c>
      <c r="IC100" s="37">
        <f ca="1">SUM($GD100:HB100)-$HD100-SUM($FD100:GB100)</f>
        <v>61177.765386354142</v>
      </c>
    </row>
    <row r="101" spans="2:237" x14ac:dyDescent="0.35">
      <c r="B101" s="37">
        <f t="shared" ca="1" si="26"/>
        <v>0.59508727533091477</v>
      </c>
      <c r="C101" s="37">
        <f t="shared" ca="1" si="25"/>
        <v>0.44776358205200717</v>
      </c>
      <c r="D101" s="37">
        <f t="shared" ca="1" si="25"/>
        <v>0.32139411784475991</v>
      </c>
      <c r="E101" s="37">
        <f t="shared" ca="1" si="25"/>
        <v>0.27769244991737907</v>
      </c>
      <c r="F101" s="37">
        <f t="shared" ca="1" si="25"/>
        <v>0.67651952669546189</v>
      </c>
      <c r="G101" s="37">
        <f t="shared" ca="1" si="25"/>
        <v>0.26032942910161061</v>
      </c>
      <c r="H101" s="37">
        <f t="shared" ca="1" si="25"/>
        <v>0.58496472944839961</v>
      </c>
      <c r="I101" s="37">
        <f t="shared" ca="1" si="25"/>
        <v>0.41433205577189935</v>
      </c>
      <c r="J101" s="37">
        <f t="shared" ca="1" si="25"/>
        <v>0.48433539242394552</v>
      </c>
      <c r="K101" s="37">
        <f t="shared" ca="1" si="25"/>
        <v>6.3554658270180697E-2</v>
      </c>
      <c r="L101" s="37">
        <f t="shared" ca="1" si="25"/>
        <v>2.0051016628855445E-2</v>
      </c>
      <c r="M101" s="37">
        <f t="shared" ca="1" si="25"/>
        <v>0.81002692566843237</v>
      </c>
      <c r="N101" s="37">
        <f t="shared" ca="1" si="25"/>
        <v>0.64327525440218858</v>
      </c>
      <c r="O101" s="37">
        <f t="shared" ca="1" si="25"/>
        <v>0.52618543186592392</v>
      </c>
      <c r="P101" s="37">
        <f t="shared" ca="1" si="25"/>
        <v>0.57393382344253796</v>
      </c>
      <c r="Q101" s="37">
        <f t="shared" ca="1" si="25"/>
        <v>0.50653732383142602</v>
      </c>
      <c r="R101" s="37">
        <f t="shared" ca="1" si="25"/>
        <v>1.4221120261183939E-2</v>
      </c>
      <c r="S101" s="37">
        <f t="shared" ca="1" si="25"/>
        <v>0.97826074677163888</v>
      </c>
      <c r="T101" s="37">
        <f t="shared" ca="1" si="27"/>
        <v>0.14919868629153887</v>
      </c>
      <c r="U101" s="37">
        <f t="shared" ca="1" si="27"/>
        <v>0.30162119102502405</v>
      </c>
      <c r="V101" s="37">
        <f t="shared" ca="1" si="27"/>
        <v>3.6757413610368661E-2</v>
      </c>
      <c r="W101" s="37">
        <f t="shared" ca="1" si="27"/>
        <v>0.41837399376789663</v>
      </c>
      <c r="X101" s="37">
        <f t="shared" ca="1" si="27"/>
        <v>0.87854098214247234</v>
      </c>
      <c r="Y101" s="37">
        <f t="shared" ca="1" si="27"/>
        <v>0.23097659343286525</v>
      </c>
      <c r="Z101" s="37">
        <f t="shared" ca="1" si="27"/>
        <v>0.44411990493055276</v>
      </c>
      <c r="AC101" s="35">
        <f ca="1">IF(H$11="x",0,_xlfn.NORM.INV(B101,Satokasvi!$H$8,Satokasvi!$I$8)*IF(H$8="x",1+Toimenpiteet!$C$7,1)*IF(H$9="x",1+Toimenpiteet!$C$34,1)*(1+H$30)*_xlfn.BINOM.INV(1,(1-(Satokasvi!$H$15*(1+H$43))),B101))</f>
        <v>2560.1628047960498</v>
      </c>
      <c r="AD101" s="35">
        <f ca="1">IF(I$11="x",0,_xlfn.NORM.INV(C101,Satokasvi!$H$8,Satokasvi!$I$8)*IF(I$8="x",1+Toimenpiteet!$C$7,1)*IF(I$9="x",1+Toimenpiteet!$C$34,1)*(1+I$30)*_xlfn.BINOM.INV(1,(1-(Satokasvi!$H$15*(1+I$43))),C101))</f>
        <v>2467.1715780031582</v>
      </c>
      <c r="AE101" s="35">
        <f ca="1">IF(J$11="x",0,_xlfn.NORM.INV(D101,Satokasvi!$H$8,Satokasvi!$I$8)*IF(J$8="x",1+Toimenpiteet!$C$7,1)*IF(J$9="x",1+Toimenpiteet!$C$34,1)*(1+J$30)*_xlfn.BINOM.INV(1,(1-(Satokasvi!$H$15*(1+J$43))),D101))</f>
        <v>2384.0490203850159</v>
      </c>
      <c r="AF101" s="35">
        <f ca="1">IF(K$11="x",0,_xlfn.NORM.INV(E101,Satokasvi!$H$8,Satokasvi!$I$8)*IF(K$8="x",1+Toimenpiteet!$C$7,1)*IF(K$9="x",1+Toimenpiteet!$C$34,1)*(1+K$30)*_xlfn.BINOM.INV(1,(1-(Satokasvi!$H$15*(1+K$43))),E101))</f>
        <v>2352.5724291769516</v>
      </c>
      <c r="AG101" s="35">
        <f ca="1">IF(L$11="x",0,_xlfn.NORM.INV(F101,Satokasvi!$H$8,Satokasvi!$I$8)*IF(L$8="x",1+Toimenpiteet!$C$7,1)*IF(L$9="x",1+Toimenpiteet!$C$34,1)*(1+L$30)*_xlfn.BINOM.INV(1,(1-(Satokasvi!$H$15*(1+L$43))),F101))</f>
        <v>2614.4970403511497</v>
      </c>
      <c r="AH101" s="35">
        <f ca="1">IF(M$11="x",0,_xlfn.NORM.INV(G101,Satokasvi!$H$8,Satokasvi!$I$8)*IF(M$8="x",1+Toimenpiteet!$C$7,1)*IF(M$9="x",1+Toimenpiteet!$C$34,1)*(1+M$30)*_xlfn.BINOM.INV(1,(1-(Satokasvi!$H$15*(1+M$43))),G101))</f>
        <v>2339.4174687026152</v>
      </c>
      <c r="AI101" s="35">
        <f ca="1">IF(N$11="x",0,_xlfn.NORM.INV(H101,Satokasvi!$H$8,Satokasvi!$I$8)*IF(N$8="x",1+Toimenpiteet!$C$7,1)*IF(N$9="x",1+Toimenpiteet!$C$34,1)*(1+N$30)*_xlfn.BINOM.INV(1,(1-(Satokasvi!$H$15*(1+N$43))),H101))</f>
        <v>2553.6527743356996</v>
      </c>
      <c r="AJ101" s="35">
        <f ca="1">IF(O$11="x",0,_xlfn.NORM.INV(I101,Satokasvi!$H$8,Satokasvi!$I$8)*IF(O$8="x",1+Toimenpiteet!$C$7,1)*IF(O$9="x",1+Toimenpiteet!$C$34,1)*(1+O$30)*_xlfn.BINOM.INV(1,(1-(Satokasvi!$H$15*(1+O$43))),I101))</f>
        <v>2445.8961975726652</v>
      </c>
      <c r="AK101" s="35">
        <f ca="1">IF(P$11="x",0,_xlfn.NORM.INV(J101,Satokasvi!$H$8,Satokasvi!$I$8)*IF(P$8="x",1+Toimenpiteet!$C$7,1)*IF(P$9="x",1+Toimenpiteet!$C$34,1)*(1+P$30)*_xlfn.BINOM.INV(1,(1-(Satokasvi!$H$15*(1+P$43))),J101))</f>
        <v>2490.1811391543006</v>
      </c>
      <c r="AL101" s="35">
        <f ca="1">IF(Q$11="x",0,_xlfn.NORM.INV(K101,Satokasvi!$H$8,Satokasvi!$I$8)*IF(Q$8="x",1+Toimenpiteet!$C$7,1)*IF(Q$9="x",1+Toimenpiteet!$C$34,1)*(1+Q$30)*_xlfn.BINOM.INV(1,(1-(Satokasvi!$H$15*(1+Q$43))),K101))</f>
        <v>0</v>
      </c>
      <c r="AM101" s="35">
        <f ca="1">IF(R$11="x",0,_xlfn.NORM.INV(L101,Satokasvi!$H$8,Satokasvi!$I$8)*IF(R$8="x",1+Toimenpiteet!$C$7,1)*IF(R$9="x",1+Toimenpiteet!$C$34,1)*(1+R$30)*_xlfn.BINOM.INV(1,(1-(Satokasvi!$H$15*(1+R$43))),L101))</f>
        <v>0</v>
      </c>
      <c r="AN101" s="35">
        <f ca="1">IF(S$11="x",0,_xlfn.NORM.INV(M101,Satokasvi!$H$8,Satokasvi!$I$8)*IF(S$8="x",1+Toimenpiteet!$C$7,1)*IF(S$9="x",1+Toimenpiteet!$C$34,1)*(1+S$30)*_xlfn.BINOM.INV(1,(1-(Satokasvi!$H$15*(1+S$43))),M101))</f>
        <v>2719.4988805856492</v>
      </c>
      <c r="AO101" s="35">
        <f ca="1">IF(T$11="x",0,_xlfn.NORM.INV(N101,Satokasvi!$H$8,Satokasvi!$I$8)*IF(T$8="x",1+Toimenpiteet!$C$7,1)*IF(T$9="x",1+Toimenpiteet!$C$34,1)*(1+T$30)*_xlfn.BINOM.INV(1,(1-(Satokasvi!$H$15*(1+T$43))),N101))</f>
        <v>2591.8068203356515</v>
      </c>
      <c r="AP101" s="35">
        <f ca="1">IF(U$11="x",0,_xlfn.NORM.INV(O101,Satokasvi!$H$8,Satokasvi!$I$8)*IF(U$8="x",1+Toimenpiteet!$C$7,1)*IF(U$9="x",1+Toimenpiteet!$C$34,1)*(1+U$30)*_xlfn.BINOM.INV(1,(1-(Satokasvi!$H$15*(1+U$43))),O101))</f>
        <v>2516.4210862834993</v>
      </c>
      <c r="AQ101" s="35">
        <f ca="1">IF(V$11="x",0,_xlfn.NORM.INV(P101,Satokasvi!$H$8,Satokasvi!$I$8)*IF(V$8="x",1+Toimenpiteet!$C$7,1)*IF(V$9="x",1+Toimenpiteet!$C$34,1)*(1+V$30)*_xlfn.BINOM.INV(1,(1-(Satokasvi!$H$15*(1+V$43))),P101))</f>
        <v>2546.5995980690996</v>
      </c>
      <c r="AR101" s="35">
        <f ca="1">IF(W$11="x",0,_xlfn.NORM.INV(Q101,Satokasvi!$H$8,Satokasvi!$I$8)*IF(W$8="x",1+Toimenpiteet!$C$7,1)*IF(W$9="x",1+Toimenpiteet!$C$34,1)*(1+W$30)*_xlfn.BINOM.INV(1,(1-(Satokasvi!$H$15*(1+W$43))),Q101))</f>
        <v>2504.0968435468621</v>
      </c>
      <c r="AS101" s="35">
        <f ca="1">IF(X$11="x",0,_xlfn.NORM.INV(R101,Satokasvi!$H$8,Satokasvi!$I$8)*IF(X$8="x",1+Toimenpiteet!$C$7,1)*IF(X$9="x",1+Toimenpiteet!$C$34,1)*(1+X$30)*_xlfn.BINOM.INV(1,(1-(Satokasvi!$H$15*(1+X$43))),R101))</f>
        <v>0</v>
      </c>
      <c r="AT101" s="35">
        <f ca="1">IF(Y$11="x",0,_xlfn.NORM.INV(S101,Satokasvi!$H$8,Satokasvi!$I$8)*IF(Y$8="x",1+Toimenpiteet!$C$7,1)*IF(Y$9="x",1+Toimenpiteet!$C$34,1)*(1+Y$30)*_xlfn.BINOM.INV(1,(1-(Satokasvi!$H$15*(1+Y$43))),S101))</f>
        <v>3004.7709593319014</v>
      </c>
      <c r="AU101" s="35">
        <f ca="1">IF(Z$11="x",0,_xlfn.NORM.INV(T101,Satokasvi!$H$8,Satokasvi!$I$8)*IF(Z$8="x",1+Toimenpiteet!$C$7,1)*IF(Z$9="x",1+Toimenpiteet!$C$34,1)*(1+Z$30)*_xlfn.BINOM.INV(1,(1-(Satokasvi!$H$15*(1+Z$43))),T101))</f>
        <v>0</v>
      </c>
      <c r="AV101" s="35">
        <f ca="1">IF(AA$11="x",0,_xlfn.NORM.INV(U101,Satokasvi!$H$8,Satokasvi!$I$8)*IF(AA$8="x",1+Toimenpiteet!$C$7,1)*IF(AA$9="x",1+Toimenpiteet!$C$34,1)*(1+AA$30)*_xlfn.BINOM.INV(1,(1-(Satokasvi!$H$15*(1+AA$43))),U101))</f>
        <v>2370.0641315903263</v>
      </c>
      <c r="AW101" s="35">
        <f ca="1">IF(AB$11="x",0,_xlfn.NORM.INV(V101,Satokasvi!$H$8,Satokasvi!$I$8)*IF(AB$8="x",1+Toimenpiteet!$C$7,1)*IF(AB$9="x",1+Toimenpiteet!$C$34,1)*(1+AB$30)*_xlfn.BINOM.INV(1,(1-(Satokasvi!$H$15*(1+AB$43))),V101))</f>
        <v>0</v>
      </c>
      <c r="AX101" s="35">
        <f ca="1">IF(AC$11="x",0,_xlfn.NORM.INV(W101,Satokasvi!$H$8,Satokasvi!$I$8)*IF(AC$8="x",1+Toimenpiteet!$C$7,1)*IF(AC$9="x",1+Toimenpiteet!$C$34,1)*(1+AC$30)*_xlfn.BINOM.INV(1,(1-(Satokasvi!$H$15*(1+AC$43))),W101))</f>
        <v>2448.4862622654919</v>
      </c>
      <c r="AY101" s="35">
        <f ca="1">IF(AD$11="x",0,_xlfn.NORM.INV(X101,Satokasvi!$H$8,Satokasvi!$I$8)*IF(AD$8="x",1+Toimenpiteet!$C$7,1)*IF(AD$9="x",1+Toimenpiteet!$C$34,1)*(1+AD$30)*_xlfn.BINOM.INV(1,(1-(Satokasvi!$H$15*(1+AD$43))),X101))</f>
        <v>2791.9310476956507</v>
      </c>
      <c r="AZ101" s="35">
        <f ca="1">IF(AE$11="x",0,_xlfn.NORM.INV(Y101,Satokasvi!$H$8,Satokasvi!$I$8)*IF(AE$8="x",1+Toimenpiteet!$C$7,1)*IF(AE$9="x",1+Toimenpiteet!$C$34,1)*(1+AE$30)*_xlfn.BINOM.INV(1,(1-(Satokasvi!$H$15*(1+AE$43))),Y101))</f>
        <v>0</v>
      </c>
      <c r="BA101" s="35">
        <f ca="1">IF(AF$11="x",0,_xlfn.NORM.INV(Z101,Satokasvi!$H$8,Satokasvi!$I$8)*IF(AF$8="x",1+Toimenpiteet!$C$7,1)*IF(AF$9="x",1+Toimenpiteet!$C$34,1)*(1+AF$30)*_xlfn.BINOM.INV(1,(1-(Satokasvi!$H$15*(1+AF$43))),Z101))</f>
        <v>2464.8670439381722</v>
      </c>
      <c r="BD101" s="35">
        <f ca="1">IF(H$11="x",0,_xlfn.NORM.INV(B101,Satokasvi!$H$8,Satokasvi!$I$8)*IF(COUNTIF($H$12:H$12,"x")&gt;0,(1+$C$6),1)*IF(COUNTIF($H$13:H$13,"x")&gt;0,(1+$C$30),1)*IF(H$8="x",(1+Toimenpiteet!$C$7),1)*IF(H$9="x",(1+Toimenpiteet!$C$34),1)*(1+H$30)*_xlfn.BINOM.INV(1,(1-(Satokasvi!$H$15*(1+H$44))),B101))</f>
        <v>3072.1953657552599</v>
      </c>
      <c r="BE101" s="35">
        <f ca="1">IF(I$11="x",0,_xlfn.NORM.INV(C101,Satokasvi!$H$8,Satokasvi!$I$8)*IF(COUNTIF($H$12:I$12,"x")&gt;0,(1+$C$6),1)*IF(COUNTIF($H$13:I$13,"x")&gt;0,(1+$C$30),1)*IF(I$8="x",(1+Toimenpiteet!$C$7),1)*IF(I$9="x",(1+Toimenpiteet!$C$34),1)*(1+I$30)*_xlfn.BINOM.INV(1,(1-(Satokasvi!$H$15*(1+I$44))),C101))</f>
        <v>2960.6058936037898</v>
      </c>
      <c r="BF101" s="35">
        <f ca="1">IF(J$11="x",0,_xlfn.NORM.INV(D101,Satokasvi!$H$8,Satokasvi!$I$8)*IF(COUNTIF($H$12:J$12,"x")&gt;0,(1+$C$6),1)*IF(COUNTIF($H$13:J$13,"x")&gt;0,(1+$C$30),1)*IF(J$8="x",(1+Toimenpiteet!$C$7),1)*IF(J$9="x",(1+Toimenpiteet!$C$34),1)*(1+J$30)*_xlfn.BINOM.INV(1,(1-(Satokasvi!$H$15*(1+J$44))),D101))</f>
        <v>2860.8588244620191</v>
      </c>
      <c r="BG101" s="35">
        <f ca="1">IF(K$11="x",0,_xlfn.NORM.INV(E101,Satokasvi!$H$8,Satokasvi!$I$8)*IF(COUNTIF($H$12:K$12,"x")&gt;0,(1+$C$6),1)*IF(COUNTIF($H$13:K$13,"x")&gt;0,(1+$C$30),1)*IF(K$8="x",(1+Toimenpiteet!$C$7),1)*IF(K$9="x",(1+Toimenpiteet!$C$34),1)*(1+K$30)*_xlfn.BINOM.INV(1,(1-(Satokasvi!$H$15*(1+K$44))),E101))</f>
        <v>2823.0869150123417</v>
      </c>
      <c r="BH101" s="35">
        <f ca="1">IF(L$11="x",0,_xlfn.NORM.INV(F101,Satokasvi!$H$8,Satokasvi!$I$8)*IF(COUNTIF($H$12:L$12,"x")&gt;0,(1+$C$6),1)*IF(COUNTIF($H$13:L$13,"x")&gt;0,(1+$C$30),1)*IF(L$8="x",(1+Toimenpiteet!$C$7),1)*IF(L$9="x",(1+Toimenpiteet!$C$34),1)*(1+L$30)*_xlfn.BINOM.INV(1,(1-(Satokasvi!$H$15*(1+L$44))),F101))</f>
        <v>3137.3964484213798</v>
      </c>
      <c r="BI101" s="35">
        <f ca="1">IF(M$11="x",0,_xlfn.NORM.INV(G101,Satokasvi!$H$8,Satokasvi!$I$8)*IF(COUNTIF($H$12:M$12,"x")&gt;0,(1+$C$6),1)*IF(COUNTIF($H$13:M$13,"x")&gt;0,(1+$C$30),1)*IF(M$8="x",(1+Toimenpiteet!$C$7),1)*IF(M$9="x",(1+Toimenpiteet!$C$34),1)*(1+M$30)*_xlfn.BINOM.INV(1,(1-(Satokasvi!$H$15*(1+M$44))),G101))</f>
        <v>2807.3009624431384</v>
      </c>
      <c r="BJ101" s="35">
        <f ca="1">IF(N$11="x",0,_xlfn.NORM.INV(H101,Satokasvi!$H$8,Satokasvi!$I$8)*IF(COUNTIF($H$12:N$12,"x")&gt;0,(1+$C$6),1)*IF(COUNTIF($H$13:N$13,"x")&gt;0,(1+$C$30),1)*IF(N$8="x",(1+Toimenpiteet!$C$7),1)*IF(N$9="x",(1+Toimenpiteet!$C$34),1)*(1+N$30)*_xlfn.BINOM.INV(1,(1-(Satokasvi!$H$15*(1+N$44))),H101))</f>
        <v>3064.3833292028394</v>
      </c>
      <c r="BK101" s="35">
        <f ca="1">IF(O$11="x",0,_xlfn.NORM.INV(I101,Satokasvi!$H$8,Satokasvi!$I$8)*IF(COUNTIF($H$12:O$12,"x")&gt;0,(1+$C$6),1)*IF(COUNTIF($H$13:O$13,"x")&gt;0,(1+$C$30),1)*IF(O$8="x",(1+Toimenpiteet!$C$7),1)*IF(O$9="x",(1+Toimenpiteet!$C$34),1)*(1+O$30)*_xlfn.BINOM.INV(1,(1-(Satokasvi!$H$15*(1+O$44))),I101))</f>
        <v>2935.0754370871982</v>
      </c>
      <c r="BL101" s="35">
        <f ca="1">IF(P$11="x",0,_xlfn.NORM.INV(J101,Satokasvi!$H$8,Satokasvi!$I$8)*IF(COUNTIF($H$12:P$12,"x")&gt;0,(1+$C$6),1)*IF(COUNTIF($H$13:P$13,"x")&gt;0,(1+$C$30),1)*IF(P$8="x",(1+Toimenpiteet!$C$7),1)*IF(P$9="x",(1+Toimenpiteet!$C$34),1)*(1+P$30)*_xlfn.BINOM.INV(1,(1-(Satokasvi!$H$15*(1+P$44))),J101))</f>
        <v>2988.2173669851604</v>
      </c>
      <c r="BM101" s="35">
        <f ca="1">IF(Q$11="x",0,_xlfn.NORM.INV(K101,Satokasvi!$H$8,Satokasvi!$I$8)*IF(COUNTIF($H$12:Q$12,"x")&gt;0,(1+$C$6),1)*IF(COUNTIF($H$13:Q$13,"x")&gt;0,(1+$C$30),1)*IF(Q$8="x",(1+Toimenpiteet!$C$7),1)*IF(Q$9="x",(1+Toimenpiteet!$C$34),1)*(1+Q$30)*_xlfn.BINOM.INV(1,(1-(Satokasvi!$H$15*(1+Q$44))),K101))</f>
        <v>2542.3197645259575</v>
      </c>
      <c r="BN101" s="35">
        <f ca="1">IF(R$11="x",0,_xlfn.NORM.INV(L101,Satokasvi!$H$8,Satokasvi!$I$8)*IF(COUNTIF($H$12:R$12,"x")&gt;0,(1+$C$6),1)*IF(COUNTIF($H$13:R$13,"x")&gt;0,(1+$C$30),1)*IF(R$8="x",(1+Toimenpiteet!$C$7),1)*IF(R$9="x",(1+Toimenpiteet!$C$34),1)*(1+R$30)*_xlfn.BINOM.INV(1,(1-(Satokasvi!$H$15*(1+R$44))),L101))</f>
        <v>0</v>
      </c>
      <c r="BO101" s="35">
        <f ca="1">IF(S$11="x",0,_xlfn.NORM.INV(M101,Satokasvi!$H$8,Satokasvi!$I$8)*IF(COUNTIF($H$12:S$12,"x")&gt;0,(1+$C$6),1)*IF(COUNTIF($H$13:S$13,"x")&gt;0,(1+$C$30),1)*IF(S$8="x",(1+Toimenpiteet!$C$7),1)*IF(S$9="x",(1+Toimenpiteet!$C$34),1)*(1+S$30)*_xlfn.BINOM.INV(1,(1-(Satokasvi!$H$15*(1+S$44))),M101))</f>
        <v>3263.3986567027791</v>
      </c>
      <c r="BP101" s="35">
        <f ca="1">IF(T$11="x",0,_xlfn.NORM.INV(N101,Satokasvi!$H$8,Satokasvi!$I$8)*IF(COUNTIF($H$12:T$12,"x")&gt;0,(1+$C$6),1)*IF(COUNTIF($H$13:T$13,"x")&gt;0,(1+$C$30),1)*IF(T$8="x",(1+Toimenpiteet!$C$7),1)*IF(T$9="x",(1+Toimenpiteet!$C$34),1)*(1+T$30)*_xlfn.BINOM.INV(1,(1-(Satokasvi!$H$15*(1+T$44))),N101))</f>
        <v>3110.1681844027817</v>
      </c>
      <c r="BQ101" s="35">
        <f ca="1">IF(U$11="x",0,_xlfn.NORM.INV(O101,Satokasvi!$H$8,Satokasvi!$I$8)*IF(COUNTIF($H$12:U$12,"x")&gt;0,(1+$C$6),1)*IF(COUNTIF($H$13:U$13,"x")&gt;0,(1+$C$30),1)*IF(U$8="x",(1+Toimenpiteet!$C$7),1)*IF(U$9="x",(1+Toimenpiteet!$C$34),1)*(1+U$30)*_xlfn.BINOM.INV(1,(1-(Satokasvi!$H$15*(1+U$44))),O101))</f>
        <v>3019.7053035401991</v>
      </c>
      <c r="BR101" s="35">
        <f ca="1">IF(V$11="x",0,_xlfn.NORM.INV(P101,Satokasvi!$H$8,Satokasvi!$I$8)*IF(COUNTIF($H$12:V$12,"x")&gt;0,(1+$C$6),1)*IF(COUNTIF($H$13:V$13,"x")&gt;0,(1+$C$30),1)*IF(V$8="x",(1+Toimenpiteet!$C$7),1)*IF(V$9="x",(1+Toimenpiteet!$C$34),1)*(1+V$30)*_xlfn.BINOM.INV(1,(1-(Satokasvi!$H$15*(1+V$44))),P101))</f>
        <v>3055.9195176829194</v>
      </c>
      <c r="BS101" s="35">
        <f ca="1">IF(W$11="x",0,_xlfn.NORM.INV(Q101,Satokasvi!$H$8,Satokasvi!$I$8)*IF(COUNTIF($H$12:W$12,"x")&gt;0,(1+$C$6),1)*IF(COUNTIF($H$13:W$13,"x")&gt;0,(1+$C$30),1)*IF(W$8="x",(1+Toimenpiteet!$C$7),1)*IF(W$9="x",(1+Toimenpiteet!$C$34),1)*(1+W$30)*_xlfn.BINOM.INV(1,(1-(Satokasvi!$H$15*(1+W$44))),Q101))</f>
        <v>3004.9162122562343</v>
      </c>
      <c r="BT101" s="35">
        <f ca="1">IF(X$11="x",0,_xlfn.NORM.INV(R101,Satokasvi!$H$8,Satokasvi!$I$8)*IF(COUNTIF($H$12:X$12,"x")&gt;0,(1+$C$6),1)*IF(COUNTIF($H$13:X$13,"x")&gt;0,(1+$C$30),1)*IF(X$8="x",(1+Toimenpiteet!$C$7),1)*IF(X$9="x",(1+Toimenpiteet!$C$34),1)*(1+X$30)*_xlfn.BINOM.INV(1,(1-(Satokasvi!$H$15*(1+X$44))),R101))</f>
        <v>0</v>
      </c>
      <c r="BU101" s="35">
        <f ca="1">IF(Y$11="x",0,_xlfn.NORM.INV(S101,Satokasvi!$H$8,Satokasvi!$I$8)*IF(COUNTIF($H$12:Y$12,"x")&gt;0,(1+$C$6),1)*IF(COUNTIF($H$13:Y$13,"x")&gt;0,(1+$C$30),1)*IF(Y$8="x",(1+Toimenpiteet!$C$7),1)*IF(Y$9="x",(1+Toimenpiteet!$C$34),1)*(1+Y$30)*_xlfn.BINOM.INV(1,(1-(Satokasvi!$H$15*(1+Y$44))),S101))</f>
        <v>3605.7251511982818</v>
      </c>
      <c r="BV101" s="35">
        <f ca="1">IF(Z$11="x",0,_xlfn.NORM.INV(T101,Satokasvi!$H$8,Satokasvi!$I$8)*IF(COUNTIF($H$12:Z$12,"x")&gt;0,(1+$C$6),1)*IF(COUNTIF($H$13:Z$13,"x")&gt;0,(1+$C$30),1)*IF(Z$8="x",(1+Toimenpiteet!$C$7),1)*IF(Z$9="x",(1+Toimenpiteet!$C$34),1)*(1+Z$30)*_xlfn.BINOM.INV(1,(1-(Satokasvi!$H$15*(1+Z$44))),T101))</f>
        <v>2688.0371086734722</v>
      </c>
      <c r="BW101" s="35">
        <f ca="1">IF(AA$11="x",0,_xlfn.NORM.INV(U101,Satokasvi!$H$8,Satokasvi!$I$8)*IF(COUNTIF($H$12:AA$12,"x")&gt;0,(1+$C$6),1)*IF(COUNTIF($H$13:AA$13,"x")&gt;0,(1+$C$30),1)*IF(AA$8="x",(1+Toimenpiteet!$C$7),1)*IF(AA$9="x",(1+Toimenpiteet!$C$34),1)*(1+AA$30)*_xlfn.BINOM.INV(1,(1-(Satokasvi!$H$15*(1+AA$44))),U101))</f>
        <v>2844.0769579083913</v>
      </c>
      <c r="BX101" s="35">
        <f ca="1">IF(AB$11="x",0,_xlfn.NORM.INV(V101,Satokasvi!$H$8,Satokasvi!$I$8)*IF(COUNTIF($H$12:AB$12,"x")&gt;0,(1+$C$6),1)*IF(COUNTIF($H$13:AB$13,"x")&gt;0,(1+$C$30),1)*IF(AB$8="x",(1+Toimenpiteet!$C$7),1)*IF(AB$9="x",(1+Toimenpiteet!$C$34),1)*(1+AB$30)*_xlfn.BINOM.INV(1,(1-(Satokasvi!$H$15*(1+AB$44))),V101))</f>
        <v>0</v>
      </c>
      <c r="BY101" s="35">
        <f ca="1">IF(AC$11="x",0,_xlfn.NORM.INV(W101,Satokasvi!$H$8,Satokasvi!$I$8)*IF(COUNTIF($H$12:AC$12,"x")&gt;0,(1+$C$6),1)*IF(COUNTIF($H$13:AC$13,"x")&gt;0,(1+$C$30),1)*IF(AC$8="x",(1+Toimenpiteet!$C$7),1)*IF(AC$9="x",(1+Toimenpiteet!$C$34),1)*(1+AC$30)*_xlfn.BINOM.INV(1,(1-(Satokasvi!$H$15*(1+AC$44))),W101))</f>
        <v>2938.1835147185902</v>
      </c>
      <c r="BZ101" s="35">
        <f ca="1">IF(AD$11="x",0,_xlfn.NORM.INV(X101,Satokasvi!$H$8,Satokasvi!$I$8)*IF(COUNTIF($H$12:AD$12,"x")&gt;0,(1+$C$6),1)*IF(COUNTIF($H$13:AD$13,"x")&gt;0,(1+$C$30),1)*IF(AD$8="x",(1+Toimenpiteet!$C$7),1)*IF(AD$9="x",(1+Toimenpiteet!$C$34),1)*(1+AD$30)*_xlfn.BINOM.INV(1,(1-(Satokasvi!$H$15*(1+AD$44))),X101))</f>
        <v>3350.3172572347808</v>
      </c>
      <c r="CA101" s="35">
        <f ca="1">IF(AE$11="x",0,_xlfn.NORM.INV(Y101,Satokasvi!$H$8,Satokasvi!$I$8)*IF(COUNTIF($H$12:AE$12,"x")&gt;0,(1+$C$6),1)*IF(COUNTIF($H$13:AE$13,"x")&gt;0,(1+$C$30),1)*IF(AE$8="x",(1+Toimenpiteet!$C$7),1)*IF(AE$9="x",(1+Toimenpiteet!$C$34),1)*(1+AE$30)*_xlfn.BINOM.INV(1,(1-(Satokasvi!$H$15*(1+AE$44))),Y101))</f>
        <v>2779.3096627837836</v>
      </c>
      <c r="CB101" s="35">
        <f ca="1">IF(AF$11="x",0,_xlfn.NORM.INV(Z101,Satokasvi!$H$8,Satokasvi!$I$8)*IF(COUNTIF($H$12:AF$12,"x")&gt;0,(1+$C$6),1)*IF(COUNTIF($H$13:AF$13,"x")&gt;0,(1+$C$30),1)*IF(AF$8="x",(1+Toimenpiteet!$C$7),1)*IF(AF$9="x",(1+Toimenpiteet!$C$34),1)*(1+AF$30)*_xlfn.BINOM.INV(1,(1-(Satokasvi!$H$15*(1+AF$44))),Z101))</f>
        <v>2957.8404527258067</v>
      </c>
      <c r="CD101" s="37">
        <f ca="1">_xlfn.NORM.INV(RAND(),Satokasvi!$H$13,Satokasvi!$I$13)</f>
        <v>219.58382129453625</v>
      </c>
      <c r="CE101" s="37">
        <f ca="1">_xlfn.NORM.INV(RAND(),Satokasvi!$H$13,Satokasvi!$I$13)</f>
        <v>189.59508094255875</v>
      </c>
      <c r="CF101" s="37">
        <f ca="1">_xlfn.NORM.INV(RAND(),Satokasvi!$H$13,Satokasvi!$I$13)</f>
        <v>137.96753246560911</v>
      </c>
      <c r="CG101" s="37">
        <f ca="1">_xlfn.NORM.INV(RAND(),Satokasvi!$H$13,Satokasvi!$I$13)</f>
        <v>236.51806812274663</v>
      </c>
      <c r="CH101" s="37">
        <f ca="1">_xlfn.NORM.INV(RAND(),Satokasvi!$H$13,Satokasvi!$I$13)</f>
        <v>249.75862775597903</v>
      </c>
      <c r="CI101" s="37">
        <f ca="1">_xlfn.NORM.INV(RAND(),Satokasvi!$H$13,Satokasvi!$I$13)</f>
        <v>193.80317609326028</v>
      </c>
      <c r="CJ101" s="37">
        <f ca="1">_xlfn.NORM.INV(RAND(),Satokasvi!$H$13,Satokasvi!$I$13)</f>
        <v>192.28389361516707</v>
      </c>
      <c r="CK101" s="37">
        <f ca="1">_xlfn.NORM.INV(RAND(),Satokasvi!$H$13,Satokasvi!$I$13)</f>
        <v>231.99568027314939</v>
      </c>
      <c r="CL101" s="37">
        <f ca="1">_xlfn.NORM.INV(RAND(),Satokasvi!$H$13,Satokasvi!$I$13)</f>
        <v>192.50360974952568</v>
      </c>
      <c r="CM101" s="37">
        <f ca="1">_xlfn.NORM.INV(RAND(),Satokasvi!$H$13,Satokasvi!$I$13)</f>
        <v>172.40483445147868</v>
      </c>
      <c r="CN101" s="37">
        <f ca="1">_xlfn.NORM.INV(RAND(),Satokasvi!$H$13,Satokasvi!$I$13)</f>
        <v>256.33096116475224</v>
      </c>
      <c r="CO101" s="37">
        <f ca="1">_xlfn.NORM.INV(RAND(),Satokasvi!$H$13,Satokasvi!$I$13)</f>
        <v>231.17556463756745</v>
      </c>
      <c r="CP101" s="37">
        <f ca="1">_xlfn.NORM.INV(RAND(),Satokasvi!$H$13,Satokasvi!$I$13)</f>
        <v>142.91962475761386</v>
      </c>
      <c r="CQ101" s="37">
        <f ca="1">_xlfn.NORM.INV(RAND(),Satokasvi!$H$13,Satokasvi!$I$13)</f>
        <v>216.79017328308649</v>
      </c>
      <c r="CR101" s="37">
        <f ca="1">_xlfn.NORM.INV(RAND(),Satokasvi!$H$13,Satokasvi!$I$13)</f>
        <v>177.54382554052097</v>
      </c>
      <c r="CS101" s="37">
        <f ca="1">_xlfn.NORM.INV(RAND(),Satokasvi!$H$13,Satokasvi!$I$13)</f>
        <v>243.66671829158946</v>
      </c>
      <c r="CT101" s="37">
        <f ca="1">_xlfn.NORM.INV(RAND(),Satokasvi!$H$13,Satokasvi!$I$13)</f>
        <v>162.99854478566618</v>
      </c>
      <c r="CU101" s="37">
        <f ca="1">_xlfn.NORM.INV(RAND(),Satokasvi!$H$13,Satokasvi!$I$13)</f>
        <v>196.88234277330579</v>
      </c>
      <c r="CV101" s="37">
        <f ca="1">_xlfn.NORM.INV(RAND(),Satokasvi!$H$13,Satokasvi!$I$13)</f>
        <v>181.04703759035564</v>
      </c>
      <c r="CW101" s="37">
        <f ca="1">_xlfn.NORM.INV(RAND(),Satokasvi!$H$13,Satokasvi!$I$13)</f>
        <v>165.89072743925433</v>
      </c>
      <c r="CX101" s="37">
        <f ca="1">_xlfn.NORM.INV(RAND(),Satokasvi!$H$13,Satokasvi!$I$13)</f>
        <v>125.722851252307</v>
      </c>
      <c r="CY101" s="37">
        <f ca="1">_xlfn.NORM.INV(RAND(),Satokasvi!$H$13,Satokasvi!$I$13)</f>
        <v>252.74665298561791</v>
      </c>
      <c r="CZ101" s="37">
        <f ca="1">_xlfn.NORM.INV(RAND(),Satokasvi!$H$13,Satokasvi!$I$13)</f>
        <v>296.55712089459229</v>
      </c>
      <c r="DA101" s="37">
        <f ca="1">_xlfn.NORM.INV(RAND(),Satokasvi!$H$13,Satokasvi!$I$13)</f>
        <v>226.56399131540309</v>
      </c>
      <c r="DB101" s="37">
        <f ca="1">_xlfn.NORM.INV(RAND(),Satokasvi!$H$13,Satokasvi!$I$13)</f>
        <v>158.1620085041574</v>
      </c>
      <c r="DD101" s="37">
        <f ca="1">IF(H$11="x",Toimenpiteet!$E$115,AC101*CD101/1000+(Satokasvi!$E$28-Satokasvi!$E$7)+IF(H$8="x",Toimenpiteet!$E$29,0)+IF(H$9="x",Toimenpiteet!$E$60,0)+IF(H$10="x",Toimenpiteet!$E$88,0))/(1+$H$15)^DD$59</f>
        <v>288.51488525558688</v>
      </c>
      <c r="DE101" s="37">
        <f ca="1">IF(I$11="x",Toimenpiteet!$E$115,AD101*CE101/1000+(Satokasvi!$E$28-Satokasvi!$E$7)+IF(I$8="x",Toimenpiteet!$E$29,0)+IF(I$9="x",Toimenpiteet!$E$60,0)+IF(I$10="x",Toimenpiteet!$E$88,0))/(1+$H$15)^DE$59</f>
        <v>191.12413519718089</v>
      </c>
      <c r="DF101" s="37">
        <f ca="1">IF(J$11="x",Toimenpiteet!$E$115,AE101*CF101/1000+(Satokasvi!$E$28-Satokasvi!$E$7)+IF(J$8="x",Toimenpiteet!$E$29,0)+IF(J$9="x",Toimenpiteet!$E$60,0)+IF(J$10="x",Toimenpiteet!$E$88,0))/(1+$H$15)^DF$59</f>
        <v>58.497100025507969</v>
      </c>
      <c r="DG101" s="37">
        <f ca="1">IF(K$11="x",Toimenpiteet!$E$115,AF101*CG101/1000+(Satokasvi!$E$28-Satokasvi!$E$7)+IF(K$8="x",Toimenpiteet!$E$29,0)+IF(K$9="x",Toimenpiteet!$E$60,0)+IF(K$10="x",Toimenpiteet!$E$88,0))/(1+$H$15)^DG$59</f>
        <v>258.92812519856665</v>
      </c>
      <c r="DH101" s="37">
        <f ca="1">IF(L$11="x",Toimenpiteet!$E$115,AG101*CH101/1000+(Satokasvi!$E$28-Satokasvi!$E$7)+IF(L$8="x",Toimenpiteet!$E$29,0)+IF(L$9="x",Toimenpiteet!$E$60,0)+IF(L$10="x",Toimenpiteet!$E$88,0))/(1+$H$15)^DH$59</f>
        <v>334.6863366235911</v>
      </c>
      <c r="DI101" s="37">
        <f ca="1">IF(M$11="x",Toimenpiteet!$E$115,AH101*CI101/1000+(Satokasvi!$E$28-Satokasvi!$E$7)+IF(M$8="x",Toimenpiteet!$E$29,0)+IF(M$9="x",Toimenpiteet!$E$60,0)+IF(M$10="x",Toimenpiteet!$E$88,0))/(1+$H$15)^DI$59</f>
        <v>157.77075777187019</v>
      </c>
      <c r="DJ101" s="37">
        <f ca="1">IF(N$11="x",Toimenpiteet!$E$115,AI101*CJ101/1000+(Satokasvi!$E$28-Satokasvi!$E$7)+IF(N$8="x",Toimenpiteet!$E$29,0)+IF(N$9="x",Toimenpiteet!$E$60,0)+IF(N$10="x",Toimenpiteet!$E$88,0))/(1+$H$15)^DJ$59</f>
        <v>183.78006456162828</v>
      </c>
      <c r="DK101" s="37">
        <f ca="1">IF(O$11="x",Toimenpiteet!$E$115,AJ101*CK101/1000+(Satokasvi!$E$28-Satokasvi!$E$7)+IF(O$8="x",Toimenpiteet!$E$29,0)+IF(O$9="x",Toimenpiteet!$E$60,0)+IF(O$10="x",Toimenpiteet!$E$88,0))/(1+$H$15)^DK$59</f>
        <v>238.74683865448651</v>
      </c>
      <c r="DL101" s="37">
        <f ca="1">IF(P$11="x",Toimenpiteet!$E$115,AK101*CL101/1000+(Satokasvi!$E$28-Satokasvi!$E$7)+IF(P$8="x",Toimenpiteet!$E$29,0)+IF(P$9="x",Toimenpiteet!$E$60,0)+IF(P$10="x",Toimenpiteet!$E$88,0))/(1+$H$15)^DL$59</f>
        <v>164.29587983120535</v>
      </c>
      <c r="DM101" s="37">
        <f ca="1">IF(Q$11="x",Toimenpiteet!$E$115,AL101*CM101/1000+(Satokasvi!$E$28-Satokasvi!$E$7)+IF(Q$8="x",Toimenpiteet!$E$29,0)+IF(Q$9="x",Toimenpiteet!$E$60,0)+IF(Q$10="x",Toimenpiteet!$E$88,0))/(1+$H$15)^DM$59</f>
        <v>-197.18488744763218</v>
      </c>
      <c r="DN101" s="37">
        <f ca="1">IF(R$11="x",Toimenpiteet!$E$115,AM101*CN101/1000+(Satokasvi!$E$28-Satokasvi!$E$7)+IF(R$8="x",Toimenpiteet!$E$29,0)+IF(R$9="x",Toimenpiteet!$E$60,0)+IF(R$10="x",Toimenpiteet!$E$88,0))/(1+$H$15)^DN$59</f>
        <v>-191.44163829867202</v>
      </c>
      <c r="DO101" s="37">
        <f ca="1">IF(S$11="x",Toimenpiteet!$E$115,AN101*CO101/1000+(Satokasvi!$E$28-Satokasvi!$E$7)+IF(S$8="x",Toimenpiteet!$E$29,0)+IF(S$9="x",Toimenpiteet!$E$60,0)+IF(S$10="x",Toimenpiteet!$E$88,0))/(1+$H$15)^DO$59</f>
        <v>255.07901963497807</v>
      </c>
      <c r="DP101" s="37">
        <f ca="1">IF(T$11="x",Toimenpiteet!$E$115,AO101*CP101/1000+(Satokasvi!$E$28-Satokasvi!$E$7)+IF(T$8="x",Toimenpiteet!$E$29,0)+IF(T$9="x",Toimenpiteet!$E$60,0)+IF(T$10="x",Toimenpiteet!$E$88,0))/(1+$H$15)^DP$59</f>
        <v>71.785929897940107</v>
      </c>
      <c r="DQ101" s="37">
        <f ca="1">IF(U$11="x",Toimenpiteet!$E$115,AP101*CQ101/1000+(Satokasvi!$E$28-Satokasvi!$E$7)+IF(U$8="x",Toimenpiteet!$E$29,0)+IF(U$9="x",Toimenpiteet!$E$60,0)+IF(U$10="x",Toimenpiteet!$E$88,0))/(1+$H$15)^DQ$59</f>
        <v>185.46692387156384</v>
      </c>
      <c r="DR101" s="37">
        <f ca="1">IF(V$11="x",Toimenpiteet!$E$115,AQ101*CR101/1000+(Satokasvi!$E$28-Satokasvi!$E$7)+IF(V$8="x",Toimenpiteet!$E$29,0)+IF(V$9="x",Toimenpiteet!$E$60,0)+IF(V$10="x",Toimenpiteet!$E$88,0))/(1+$H$15)^DR$59</f>
        <v>120.11357411404367</v>
      </c>
      <c r="DS101" s="37">
        <f ca="1">IF(W$11="x",Toimenpiteet!$E$115,AR101*CS101/1000+(Satokasvi!$E$28-Satokasvi!$E$7)+IF(W$8="x",Toimenpiteet!$E$29,0)+IF(W$9="x",Toimenpiteet!$E$60,0)+IF(W$10="x",Toimenpiteet!$E$88,0))/(1+$H$15)^DS$59</f>
        <v>215.09545406026942</v>
      </c>
      <c r="DT101" s="37">
        <f ca="1">IF(X$11="x",Toimenpiteet!$E$115,AS101*CT101/1000+(Satokasvi!$E$28-Satokasvi!$E$7)+IF(X$8="x",Toimenpiteet!$E$29,0)+IF(X$9="x",Toimenpiteet!$E$60,0)+IF(X$10="x",Toimenpiteet!$E$88,0))/(1+$H$15)^DT$59</f>
        <v>-160.32935814886437</v>
      </c>
      <c r="DU101" s="37">
        <f ca="1">IF(Y$11="x",Toimenpiteet!$E$115,AT101*CU101/1000+(Satokasvi!$E$28-Satokasvi!$E$7)+IF(Y$8="x",Toimenpiteet!$E$29,0)+IF(Y$9="x",Toimenpiteet!$E$60,0)+IF(Y$10="x",Toimenpiteet!$E$88,0))/(1+$H$15)^DU$59</f>
        <v>191.8350585441529</v>
      </c>
      <c r="DV101" s="37">
        <f ca="1">IF(Z$11="x",Toimenpiteet!$E$115,AU101*CV101/1000+(Satokasvi!$E$28-Satokasvi!$E$7)+IF(Z$8="x",Toimenpiteet!$E$29,0)+IF(Z$9="x",Toimenpiteet!$E$60,0)+IF(Z$10="x",Toimenpiteet!$E$88,0))/(1+$H$15)^DV$59</f>
        <v>-151.12579710516013</v>
      </c>
      <c r="DW101" s="37">
        <f ca="1">IF(AA$11="x",Toimenpiteet!$E$115,AV101*CW101/1000+(Satokasvi!$E$28-Satokasvi!$E$7)+IF(AA$8="x",Toimenpiteet!$E$29,0)+IF(AA$9="x",Toimenpiteet!$E$60,0)+IF(AA$10="x",Toimenpiteet!$E$88,0))/(1+$H$15)^DW$59</f>
        <v>70.965542103315727</v>
      </c>
      <c r="DX101" s="37">
        <f ca="1">IF(AB$11="x",Toimenpiteet!$E$115,AW101*CX101/1000+(Satokasvi!$E$28-Satokasvi!$E$7)+IF(AB$8="x",Toimenpiteet!$E$29,0)+IF(AB$9="x",Toimenpiteet!$E$60,0)+IF(AB$10="x",Toimenpiteet!$E$88,0))/(1+$H$15)^DX$59</f>
        <v>-142.45055811590174</v>
      </c>
      <c r="DY101" s="37">
        <f ca="1">IF(AC$11="x",Toimenpiteet!$E$115,AX101*CY101/1000+(Satokasvi!$E$28-Satokasvi!$E$7)+IF(AC$8="x",Toimenpiteet!$E$29,0)+IF(AC$9="x",Toimenpiteet!$E$60,0)+IF(AC$10="x",Toimenpiteet!$E$88,0))/(1+$H$15)^DY$59</f>
        <v>184.66994319437515</v>
      </c>
      <c r="DZ101" s="37">
        <f ca="1">IF(AD$11="x",Toimenpiteet!$E$115,AY101*CZ101/1000+(Satokasvi!$E$28-Satokasvi!$E$7)+IF(AD$8="x",Toimenpiteet!$E$29,0)+IF(AD$9="x",Toimenpiteet!$E$60,0)+IF(AD$10="x",Toimenpiteet!$E$88,0))/(1+$H$15)^DZ$59</f>
        <v>285.25075038108173</v>
      </c>
      <c r="EA101" s="37">
        <f ca="1">IF(AE$11="x",Toimenpiteet!$E$115,AZ101*DA101/1000+(Satokasvi!$E$28-Satokasvi!$E$7)+IF(AE$8="x",Toimenpiteet!$E$29,0)+IF(AE$9="x",Toimenpiteet!$E$60,0)+IF(AE$10="x",Toimenpiteet!$E$88,0))/(1+$H$15)^EA$59</f>
        <v>-130.36244012997</v>
      </c>
      <c r="EB101" s="37">
        <f ca="1">IF(AF$11="x",Toimenpiteet!$E$115,BA101*DB101/1000+(Satokasvi!$E$28-Satokasvi!$E$7)+IF(AF$8="x",Toimenpiteet!$E$29,0)+IF(AF$9="x",Toimenpiteet!$E$60,0)+IF(AF$10="x",Toimenpiteet!$E$88,0))/(1+$H$15)^EB$59</f>
        <v>59.628254074483031</v>
      </c>
      <c r="ED101" s="37">
        <f ca="1">IF(H$11="x",Toimenpiteet!$E$115,BD101*CD101/1000+(Satokasvi!$E$28-Satokasvi!$E$7)+IF(H$8="x",Toimenpiteet!$E$29,0)+IF(H$9="x",Toimenpiteet!$E$60,0)+IF(H$10="x",Toimenpiteet!$E$88,0))/(1+$H$15)^ED$59</f>
        <v>397.67417298631597</v>
      </c>
      <c r="EE101" s="37">
        <f ca="1">IF(I$11="x",Toimenpiteet!$E$115,BE101*CE101/1000+(Satokasvi!$E$28-Satokasvi!$E$7)+IF(I$8="x",Toimenpiteet!$E$29,0)+IF(I$9="x",Toimenpiteet!$E$60,0)+IF(I$10="x",Toimenpiteet!$E$88,0))/(1+$H$15)^EE$59</f>
        <v>279.30654542070607</v>
      </c>
      <c r="EF101" s="37">
        <f ca="1">IF(J$11="x",Toimenpiteet!$E$115,BF101*CF101/1000+(Satokasvi!$E$28-Satokasvi!$E$7)+IF(J$8="x",Toimenpiteet!$E$29,0)+IF(J$9="x",Toimenpiteet!$E$60,0)+IF(J$10="x",Toimenpiteet!$E$88,0))/(1+$H$15)^EF$59</f>
        <v>118.69902797632709</v>
      </c>
      <c r="EG101" s="37">
        <f ca="1">IF(K$11="x",Toimenpiteet!$E$115,BG101*CG101/1000+(Satokasvi!$E$28-Satokasvi!$E$7)+IF(K$8="x",Toimenpiteet!$E$29,0)+IF(K$9="x",Toimenpiteet!$E$60,0)+IF(K$10="x",Toimenpiteet!$E$88,0))/(1+$H$15)^EG$59</f>
        <v>357.80356377781141</v>
      </c>
      <c r="EH101" s="37">
        <f ca="1">IF(L$11="x",Toimenpiteet!$E$115,BH101*CH101/1000+(Satokasvi!$E$28-Satokasvi!$E$7)+IF(L$8="x",Toimenpiteet!$E$29,0)+IF(L$9="x",Toimenpiteet!$E$60,0)+IF(L$10="x",Toimenpiteet!$E$88,0))/(1+$H$15)^EH$59</f>
        <v>447.34186952066995</v>
      </c>
      <c r="EI101" s="37">
        <f ca="1">IF(M$11="x",Toimenpiteet!$E$115,BI101*CI101/1000+(Satokasvi!$E$28-Satokasvi!$E$7)+IF(M$8="x",Toimenpiteet!$E$29,0)+IF(M$9="x",Toimenpiteet!$E$60,0)+IF(M$10="x",Toimenpiteet!$E$88,0))/(1+$H$15)^EI$59</f>
        <v>233.71157493047792</v>
      </c>
      <c r="EJ101" s="37">
        <f ca="1">IF(N$11="x",Toimenpiteet!$E$115,BJ101*CJ101/1000+(Satokasvi!$E$28-Satokasvi!$E$7)+IF(N$8="x",Toimenpiteet!$E$29,0)+IF(N$9="x",Toimenpiteet!$E$60,0)+IF(N$10="x",Toimenpiteet!$E$88,0))/(1+$H$15)^EJ$59</f>
        <v>263.62992757515161</v>
      </c>
      <c r="EK101" s="37">
        <f ca="1">IF(O$11="x",Toimenpiteet!$E$115,BK101*CK101/1000+(Satokasvi!$E$28-Satokasvi!$E$7)+IF(O$8="x",Toimenpiteet!$E$29,0)+IF(O$9="x",Toimenpiteet!$E$60,0)+IF(O$10="x",Toimenpiteet!$E$88,0))/(1+$H$15)^EK$59</f>
        <v>328.33489580402238</v>
      </c>
      <c r="EL101" s="37">
        <f ca="1">IF(P$11="x",Toimenpiteet!$E$115,BL101*CL101/1000+(Satokasvi!$E$28-Satokasvi!$E$7)+IF(P$8="x",Toimenpiteet!$E$29,0)+IF(P$9="x",Toimenpiteet!$E$60,0)+IF(P$10="x",Toimenpiteet!$E$88,0))/(1+$H$15)^EL$59</f>
        <v>237.77514261165862</v>
      </c>
      <c r="EM101" s="37">
        <f ca="1">IF(Q$11="x",Toimenpiteet!$E$115,BM101*CM101/1000+(Satokasvi!$E$28-Satokasvi!$E$7)+IF(Q$8="x",Toimenpiteet!$E$29,0)+IF(Q$9="x",Toimenpiteet!$E$60,0)+IF(Q$10="x",Toimenpiteet!$E$88,0))/(1+$H$15)^EM$59</f>
        <v>128.95759050901691</v>
      </c>
      <c r="EN101" s="37">
        <f ca="1">IF(R$11="x",Toimenpiteet!$E$115,BN101*CN101/1000+(Satokasvi!$E$28-Satokasvi!$E$7)+IF(R$8="x",Toimenpiteet!$E$29,0)+IF(R$9="x",Toimenpiteet!$E$60,0)+IF(R$10="x",Toimenpiteet!$E$88,0))/(1+$H$15)^EN$59</f>
        <v>-191.44163829867202</v>
      </c>
      <c r="EO101" s="37">
        <f ca="1">IF(S$11="x",Toimenpiteet!$E$115,BO101*CO101/1000+(Satokasvi!$E$28-Satokasvi!$E$7)+IF(S$8="x",Toimenpiteet!$E$29,0)+IF(S$9="x",Toimenpiteet!$E$60,0)+IF(S$10="x",Toimenpiteet!$E$88,0))/(1+$H$15)^EO$59</f>
        <v>343.26795721220122</v>
      </c>
      <c r="EP101" s="37">
        <f ca="1">IF(T$11="x",Toimenpiteet!$E$115,BP101*CP101/1000+(Satokasvi!$E$28-Satokasvi!$E$7)+IF(T$8="x",Toimenpiteet!$E$29,0)+IF(T$9="x",Toimenpiteet!$E$60,0)+IF(T$10="x",Toimenpiteet!$E$88,0))/(1+$H$15)^EP$59</f>
        <v>122.23353689716656</v>
      </c>
      <c r="EQ101" s="37">
        <f ca="1">IF(U$11="x",Toimenpiteet!$E$115,BQ101*CQ101/1000+(Satokasvi!$E$28-Satokasvi!$E$7)+IF(U$8="x",Toimenpiteet!$E$29,0)+IF(U$9="x",Toimenpiteet!$E$60,0)+IF(U$10="x",Toimenpiteet!$E$88,0))/(1+$H$15)^EQ$59</f>
        <v>257.59955235426338</v>
      </c>
      <c r="ER101" s="37">
        <f ca="1">IF(V$11="x",Toimenpiteet!$E$115,BR101*CR101/1000+(Satokasvi!$E$28-Satokasvi!$E$7)+IF(V$8="x",Toimenpiteet!$E$29,0)+IF(V$9="x",Toimenpiteet!$E$60,0)+IF(V$10="x",Toimenpiteet!$E$88,0))/(1+$H$15)^ER$59</f>
        <v>178.15497214887836</v>
      </c>
      <c r="ES101" s="37">
        <f ca="1">IF(W$11="x",Toimenpiteet!$E$115,BS101*CS101/1000+(Satokasvi!$E$28-Satokasvi!$E$7)+IF(W$8="x",Toimenpiteet!$E$29,0)+IF(W$9="x",Toimenpiteet!$E$60,0)+IF(W$10="x",Toimenpiteet!$E$88,0))/(1+$H$15)^ES$59</f>
        <v>291.14239265098928</v>
      </c>
      <c r="ET101" s="37">
        <f ca="1">IF(X$11="x",Toimenpiteet!$E$115,BT101*CT101/1000+(Satokasvi!$E$28-Satokasvi!$E$7)+IF(X$8="x",Toimenpiteet!$E$29,0)+IF(X$9="x",Toimenpiteet!$E$60,0)+IF(X$10="x",Toimenpiteet!$E$88,0))/(1+$H$15)^ET$59</f>
        <v>-160.32935814886437</v>
      </c>
      <c r="EU101" s="37">
        <f ca="1">IF(Y$11="x",Toimenpiteet!$E$115,BU101*CU101/1000+(Satokasvi!$E$28-Satokasvi!$E$7)+IF(Y$8="x",Toimenpiteet!$E$29,0)+IF(Y$9="x",Toimenpiteet!$E$60,0)+IF(Y$10="x",Toimenpiteet!$E$88,0))/(1+$H$15)^EU$59</f>
        <v>261.33398445664653</v>
      </c>
      <c r="EV101" s="37">
        <f ca="1">IF(Z$11="x",Toimenpiteet!$E$115,BV101*CV101/1000+(Satokasvi!$E$28-Satokasvi!$E$7)+IF(Z$8="x",Toimenpiteet!$E$29,0)+IF(Z$9="x",Toimenpiteet!$E$60,0)+IF(Z$10="x",Toimenpiteet!$E$88,0))/(1+$H$15)^EV$59</f>
        <v>126.41025964484126</v>
      </c>
      <c r="EW101" s="37">
        <f ca="1">IF(AA$11="x",Toimenpiteet!$E$115,BW101*CW101/1000+(Satokasvi!$E$28-Satokasvi!$E$7)+IF(AA$8="x",Toimenpiteet!$E$29,0)+IF(AA$9="x",Toimenpiteet!$E$60,0)+IF(AA$10="x",Toimenpiteet!$E$88,0))/(1+$H$15)^EW$59</f>
        <v>114.50346549585463</v>
      </c>
      <c r="EX101" s="37">
        <f ca="1">IF(AB$11="x",Toimenpiteet!$E$115,BX101*CX101/1000+(Satokasvi!$E$28-Satokasvi!$E$7)+IF(AB$8="x",Toimenpiteet!$E$29,0)+IF(AB$9="x",Toimenpiteet!$E$60,0)+IF(AB$10="x",Toimenpiteet!$E$88,0))/(1+$H$15)^EX$59</f>
        <v>-142.45055811590174</v>
      </c>
      <c r="EY101" s="37">
        <f ca="1">IF(AC$11="x",Toimenpiteet!$E$115,BY101*CY101/1000+(Satokasvi!$E$28-Satokasvi!$E$7)+IF(AC$8="x",Toimenpiteet!$E$29,0)+IF(AC$9="x",Toimenpiteet!$E$60,0)+IF(AC$10="x",Toimenpiteet!$E$88,0))/(1+$H$15)^EY$59</f>
        <v>249.26423438002726</v>
      </c>
      <c r="EZ101" s="37">
        <f ca="1">IF(AD$11="x",Toimenpiteet!$E$115,BZ101*CZ101/1000+(Satokasvi!$E$28-Satokasvi!$E$7)+IF(AD$8="x",Toimenpiteet!$E$29,0)+IF(AD$9="x",Toimenpiteet!$E$60,0)+IF(AD$10="x",Toimenpiteet!$E$88,0))/(1+$H$15)^EZ$59</f>
        <v>369.15556312407182</v>
      </c>
      <c r="FA101" s="37">
        <f ca="1">IF(AE$11="x",Toimenpiteet!$E$115,CA101*DA101/1000+(Satokasvi!$E$28-Satokasvi!$E$7)+IF(AE$8="x",Toimenpiteet!$E$29,0)+IF(AE$9="x",Toimenpiteet!$E$60,0)+IF(AE$10="x",Toimenpiteet!$E$88,0))/(1+$H$15)^FA$59</f>
        <v>179.40404743536925</v>
      </c>
      <c r="FB101" s="37">
        <f ca="1">IF(AF$11="x",Toimenpiteet!$E$115,CB101*DB101/1000+(Satokasvi!$E$28-Satokasvi!$E$7)+IF(AF$8="x",Toimenpiteet!$E$29,0)+IF(AF$9="x",Toimenpiteet!$E$60,0)+IF(AF$10="x",Toimenpiteet!$E$88,0))/(1+$H$15)^FB$59</f>
        <v>96.867000060247577</v>
      </c>
      <c r="FD101" s="37">
        <f t="shared" ca="1" si="15"/>
        <v>288.51488525558688</v>
      </c>
      <c r="FE101" s="37">
        <f t="shared" ca="1" si="32"/>
        <v>479.6390204527678</v>
      </c>
      <c r="FF101" s="37">
        <f t="shared" ca="1" si="32"/>
        <v>538.13612047827576</v>
      </c>
      <c r="FG101" s="37">
        <f t="shared" ca="1" si="32"/>
        <v>797.06424567684235</v>
      </c>
      <c r="FH101" s="37">
        <f t="shared" ca="1" si="32"/>
        <v>1131.7505823004335</v>
      </c>
      <c r="FI101" s="37">
        <f t="shared" ca="1" si="32"/>
        <v>1289.5213400723037</v>
      </c>
      <c r="FJ101" s="37">
        <f t="shared" ca="1" si="32"/>
        <v>1473.301404633932</v>
      </c>
      <c r="FK101" s="37">
        <f t="shared" ca="1" si="32"/>
        <v>1712.0482432884185</v>
      </c>
      <c r="FL101" s="37">
        <f t="shared" ca="1" si="31"/>
        <v>1876.3441231196239</v>
      </c>
      <c r="FM101" s="37">
        <f t="shared" ca="1" si="31"/>
        <v>1679.1592356719916</v>
      </c>
      <c r="FN101" s="37">
        <f t="shared" ca="1" si="31"/>
        <v>1487.7175973733197</v>
      </c>
      <c r="FO101" s="37">
        <f t="shared" ca="1" si="31"/>
        <v>1742.7966170082977</v>
      </c>
      <c r="FP101" s="37">
        <f t="shared" ca="1" si="31"/>
        <v>1814.5825469062379</v>
      </c>
      <c r="FQ101" s="37">
        <f t="shared" ca="1" si="31"/>
        <v>2000.0494707778016</v>
      </c>
      <c r="FR101" s="37">
        <f t="shared" ca="1" si="31"/>
        <v>2120.1630448918454</v>
      </c>
      <c r="FS101" s="37">
        <f t="shared" ca="1" si="31"/>
        <v>2335.2584989521147</v>
      </c>
      <c r="FT101" s="37">
        <f t="shared" ca="1" si="31"/>
        <v>2174.9291408032504</v>
      </c>
      <c r="FU101" s="37">
        <f t="shared" ca="1" si="24"/>
        <v>2366.7641993474035</v>
      </c>
      <c r="FV101" s="37">
        <f t="shared" ca="1" si="24"/>
        <v>2215.6384022422435</v>
      </c>
      <c r="FW101" s="37">
        <f t="shared" ca="1" si="23"/>
        <v>2286.6039443455593</v>
      </c>
      <c r="FX101" s="37">
        <f t="shared" ca="1" si="20"/>
        <v>2144.1533862296574</v>
      </c>
      <c r="FY101" s="37">
        <f t="shared" ca="1" si="20"/>
        <v>2328.8233294240326</v>
      </c>
      <c r="FZ101" s="37">
        <f t="shared" ca="1" si="20"/>
        <v>2614.0740798051143</v>
      </c>
      <c r="GA101" s="37">
        <f t="shared" ca="1" si="20"/>
        <v>2483.7116396751444</v>
      </c>
      <c r="GB101" s="37">
        <f t="shared" ca="1" si="20"/>
        <v>2543.3398937496272</v>
      </c>
      <c r="GC101" s="37"/>
      <c r="GD101" s="37">
        <f t="shared" ca="1" si="16"/>
        <v>397.67417298631597</v>
      </c>
      <c r="GE101" s="37">
        <f t="shared" ca="1" si="28"/>
        <v>676.9807184070221</v>
      </c>
      <c r="GF101" s="37">
        <f t="shared" ca="1" si="28"/>
        <v>795.6797463833492</v>
      </c>
      <c r="GG101" s="37">
        <f t="shared" ca="1" si="28"/>
        <v>1153.4833101611607</v>
      </c>
      <c r="GH101" s="37">
        <f t="shared" ca="1" si="28"/>
        <v>1600.8251796818306</v>
      </c>
      <c r="GI101" s="37">
        <f t="shared" ca="1" si="28"/>
        <v>1834.5367546123084</v>
      </c>
      <c r="GJ101" s="37">
        <f t="shared" ca="1" si="28"/>
        <v>2098.1666821874601</v>
      </c>
      <c r="GK101" s="37">
        <f t="shared" ca="1" si="28"/>
        <v>2426.5015779914825</v>
      </c>
      <c r="GL101" s="37">
        <f t="shared" ca="1" si="28"/>
        <v>2664.2767206031413</v>
      </c>
      <c r="GM101" s="37">
        <f t="shared" ca="1" si="28"/>
        <v>2793.2343111121581</v>
      </c>
      <c r="GN101" s="37">
        <f t="shared" ca="1" si="28"/>
        <v>2601.7926728134862</v>
      </c>
      <c r="GO101" s="37">
        <f t="shared" ca="1" si="28"/>
        <v>2945.0606300256873</v>
      </c>
      <c r="GP101" s="37">
        <f t="shared" ca="1" si="28"/>
        <v>3067.2941669228539</v>
      </c>
      <c r="GQ101" s="37">
        <f t="shared" ca="1" si="28"/>
        <v>3324.8937192771173</v>
      </c>
      <c r="GR101" s="37">
        <f t="shared" ca="1" si="28"/>
        <v>3503.0486914259955</v>
      </c>
      <c r="GS101" s="37">
        <f t="shared" ca="1" si="28"/>
        <v>3794.1910840769847</v>
      </c>
      <c r="GT101" s="37">
        <f t="shared" ca="1" si="28"/>
        <v>3633.8617259281204</v>
      </c>
      <c r="GU101" s="37">
        <f t="shared" ca="1" si="22"/>
        <v>3895.1957103847672</v>
      </c>
      <c r="GV101" s="37">
        <f t="shared" ca="1" si="22"/>
        <v>4021.6059700296082</v>
      </c>
      <c r="GW101" s="37">
        <f t="shared" ca="1" si="22"/>
        <v>4136.1094355254627</v>
      </c>
      <c r="GX101" s="37">
        <f t="shared" ca="1" si="22"/>
        <v>3993.6588774095608</v>
      </c>
      <c r="GY101" s="37">
        <f t="shared" ca="1" si="30"/>
        <v>4242.9231117895879</v>
      </c>
      <c r="GZ101" s="37">
        <f t="shared" ca="1" si="30"/>
        <v>4612.0786749136596</v>
      </c>
      <c r="HA101" s="37">
        <f t="shared" ca="1" si="30"/>
        <v>4791.4827223490292</v>
      </c>
      <c r="HB101" s="37">
        <f t="shared" ca="1" si="30"/>
        <v>4888.3497224092771</v>
      </c>
      <c r="HC101" s="37"/>
      <c r="HD101" s="37">
        <f t="shared" si="29"/>
        <v>1500.1</v>
      </c>
      <c r="HE101" s="37">
        <f ca="1">SUM($GD101:GD101)-$HD101-SUM($FD101:FD101)</f>
        <v>-1390.9407122692708</v>
      </c>
      <c r="HF101" s="37">
        <f ca="1">SUM($GD101:GE101)-$HD101-SUM($FD101:FE101)</f>
        <v>-1193.5990143150166</v>
      </c>
      <c r="HG101" s="37">
        <f ca="1">SUM($GD101:GF101)-$HD101-SUM($FD101:FF101)</f>
        <v>-936.05538840994313</v>
      </c>
      <c r="HH101" s="37">
        <f ca="1">SUM($GD101:GG101)-$HD101-SUM($FD101:FG101)</f>
        <v>-579.63632392562477</v>
      </c>
      <c r="HI101" s="37">
        <f ca="1">SUM($GD101:GH101)-$HD101-SUM($FD101:FH101)</f>
        <v>-110.56172654422789</v>
      </c>
      <c r="HJ101" s="37">
        <f ca="1">SUM($GD101:GI101)-$HD101-SUM($FD101:FI101)</f>
        <v>434.45368799577682</v>
      </c>
      <c r="HK101" s="37">
        <f ca="1">SUM($GD101:GJ101)-$HD101-SUM($FD101:FJ101)</f>
        <v>1059.3189655493052</v>
      </c>
      <c r="HL101" s="37">
        <f ca="1">SUM($GD101:GK101)-$HD101-SUM($FD101:FK101)</f>
        <v>1773.7723002523699</v>
      </c>
      <c r="HM101" s="37">
        <f ca="1">SUM($GD101:GL101)-$HD101-SUM($FD101:FL101)</f>
        <v>2561.7048977358882</v>
      </c>
      <c r="HN101" s="37">
        <f ca="1">SUM($GD101:GM101)-$HD101-SUM($FD101:FM101)</f>
        <v>3675.7799731760551</v>
      </c>
      <c r="HO101" s="37">
        <f ca="1">SUM($GD101:GN101)-$HD101-SUM($FD101:FN101)</f>
        <v>4789.8550486162258</v>
      </c>
      <c r="HP101" s="37">
        <f ca="1">SUM($GD101:GO101)-$HD101-SUM($FD101:FO101)</f>
        <v>5992.1190616336153</v>
      </c>
      <c r="HQ101" s="37">
        <f ca="1">SUM($GD101:GP101)-$HD101-SUM($FD101:FP101)</f>
        <v>7244.83068165023</v>
      </c>
      <c r="HR101" s="37">
        <f ca="1">SUM($GD101:GQ101)-$HD101-SUM($FD101:FQ101)</f>
        <v>8569.6749301495438</v>
      </c>
      <c r="HS101" s="37">
        <f ca="1">SUM($GD101:GR101)-$HD101-SUM($FD101:FR101)</f>
        <v>9952.5605766836961</v>
      </c>
      <c r="HT101" s="37">
        <f ca="1">SUM($GD101:GS101)-$HD101-SUM($FD101:FS101)</f>
        <v>11411.493161808568</v>
      </c>
      <c r="HU101" s="37">
        <f ca="1">SUM($GD101:GT101)-$HD101-SUM($FD101:FT101)</f>
        <v>12870.425746933441</v>
      </c>
      <c r="HV101" s="37">
        <f ca="1">SUM($GD101:GU101)-$HD101-SUM($FD101:FU101)</f>
        <v>14398.857257970805</v>
      </c>
      <c r="HW101" s="37">
        <f ca="1">SUM($GD101:GV101)-$HD101-SUM($FD101:FV101)</f>
        <v>16204.824825758173</v>
      </c>
      <c r="HX101" s="37">
        <f ca="1">SUM($GD101:GW101)-$HD101-SUM($FD101:FW101)</f>
        <v>18054.330316938074</v>
      </c>
      <c r="HY101" s="37">
        <f ca="1">SUM($GD101:GX101)-$HD101-SUM($FD101:FX101)</f>
        <v>19903.835808117976</v>
      </c>
      <c r="HZ101" s="37">
        <f ca="1">SUM($GD101:GY101)-$HD101-SUM($FD101:FY101)</f>
        <v>21817.935590483532</v>
      </c>
      <c r="IA101" s="37">
        <f ca="1">SUM($GD101:GZ101)-$HD101-SUM($FD101:FZ101)</f>
        <v>23815.940185592081</v>
      </c>
      <c r="IB101" s="37">
        <f ca="1">SUM($GD101:HA101)-$HD101-SUM($FD101:GA101)</f>
        <v>26123.711268265964</v>
      </c>
      <c r="IC101" s="37">
        <f ca="1">SUM($GD101:HB101)-$HD101-SUM($FD101:GB101)</f>
        <v>28468.721096925612</v>
      </c>
    </row>
    <row r="102" spans="2:237" x14ac:dyDescent="0.35">
      <c r="B102" s="37">
        <f t="shared" ca="1" si="26"/>
        <v>0.84908884329836976</v>
      </c>
      <c r="C102" s="37">
        <f t="shared" ca="1" si="25"/>
        <v>0.65939280345739371</v>
      </c>
      <c r="D102" s="37">
        <f t="shared" ca="1" si="25"/>
        <v>0.70702582897162725</v>
      </c>
      <c r="E102" s="37">
        <f t="shared" ca="1" si="25"/>
        <v>0.72938261294686713</v>
      </c>
      <c r="F102" s="37">
        <f t="shared" ca="1" si="25"/>
        <v>0.91888097043839512</v>
      </c>
      <c r="G102" s="37">
        <f t="shared" ca="1" si="25"/>
        <v>0.28537956798192032</v>
      </c>
      <c r="H102" s="37">
        <f t="shared" ca="1" si="25"/>
        <v>0.76824619405310335</v>
      </c>
      <c r="I102" s="37">
        <f t="shared" ca="1" si="25"/>
        <v>0.3545780074609628</v>
      </c>
      <c r="J102" s="37">
        <f t="shared" ca="1" si="25"/>
        <v>0.99014813458414874</v>
      </c>
      <c r="K102" s="37">
        <f t="shared" ca="1" si="25"/>
        <v>0.82818363628241409</v>
      </c>
      <c r="L102" s="37">
        <f t="shared" ca="1" si="25"/>
        <v>0.5648914431116312</v>
      </c>
      <c r="M102" s="37">
        <f t="shared" ca="1" si="25"/>
        <v>0.64985383969723809</v>
      </c>
      <c r="N102" s="37">
        <f t="shared" ca="1" si="25"/>
        <v>0.21689414086780012</v>
      </c>
      <c r="O102" s="37">
        <f t="shared" ca="1" si="25"/>
        <v>0.12097700077307905</v>
      </c>
      <c r="P102" s="37">
        <f t="shared" ca="1" si="25"/>
        <v>0.19261410212562269</v>
      </c>
      <c r="Q102" s="37">
        <f t="shared" ca="1" si="25"/>
        <v>0.57704270573494154</v>
      </c>
      <c r="R102" s="37">
        <f t="shared" ca="1" si="25"/>
        <v>0.90919916044192894</v>
      </c>
      <c r="S102" s="37">
        <f t="shared" ca="1" si="25"/>
        <v>0.68860232030895219</v>
      </c>
      <c r="T102" s="37">
        <f t="shared" ca="1" si="27"/>
        <v>0.89897389552423124</v>
      </c>
      <c r="U102" s="37">
        <f t="shared" ca="1" si="27"/>
        <v>0.58893733442729046</v>
      </c>
      <c r="V102" s="37">
        <f t="shared" ca="1" si="27"/>
        <v>0.93267800083250552</v>
      </c>
      <c r="W102" s="37">
        <f t="shared" ca="1" si="27"/>
        <v>0.32651915638156981</v>
      </c>
      <c r="X102" s="37">
        <f t="shared" ca="1" si="27"/>
        <v>0.31054674483345268</v>
      </c>
      <c r="Y102" s="37">
        <f t="shared" ca="1" si="27"/>
        <v>0.82319294439602753</v>
      </c>
      <c r="Z102" s="37">
        <f t="shared" ca="1" si="27"/>
        <v>0.84945165386806443</v>
      </c>
      <c r="AC102" s="35">
        <f ca="1">IF(H$11="x",0,_xlfn.NORM.INV(B102,Satokasvi!$H$8,Satokasvi!$I$8)*IF(H$8="x",1+Toimenpiteet!$C$7,1)*IF(H$9="x",1+Toimenpiteet!$C$34,1)*(1+H$30)*_xlfn.BINOM.INV(1,(1-(Satokasvi!$H$15*(1+H$43))),B102))</f>
        <v>2758.1333478684951</v>
      </c>
      <c r="AD102" s="35">
        <f ca="1">IF(I$11="x",0,_xlfn.NORM.INV(C102,Satokasvi!$H$8,Satokasvi!$I$8)*IF(I$8="x",1+Toimenpiteet!$C$7,1)*IF(I$9="x",1+Toimenpiteet!$C$34,1)*(1+I$30)*_xlfn.BINOM.INV(1,(1-(Satokasvi!$H$15*(1+I$43))),C102))</f>
        <v>2602.701636422385</v>
      </c>
      <c r="AE102" s="35">
        <f ca="1">IF(J$11="x",0,_xlfn.NORM.INV(D102,Satokasvi!$H$8,Satokasvi!$I$8)*IF(J$8="x",1+Toimenpiteet!$C$7,1)*IF(J$9="x",1+Toimenpiteet!$C$34,1)*(1+J$30)*_xlfn.BINOM.INV(1,(1-(Satokasvi!$H$15*(1+J$43))),D102))</f>
        <v>2636.1791878079248</v>
      </c>
      <c r="AF102" s="35">
        <f ca="1">IF(K$11="x",0,_xlfn.NORM.INV(E102,Satokasvi!$H$8,Satokasvi!$I$8)*IF(K$8="x",1+Toimenpiteet!$C$7,1)*IF(K$9="x",1+Toimenpiteet!$C$34,1)*(1+K$30)*_xlfn.BINOM.INV(1,(1-(Satokasvi!$H$15*(1+K$43))),E102))</f>
        <v>2652.7367100127994</v>
      </c>
      <c r="AG102" s="35">
        <f ca="1">IF(L$11="x",0,_xlfn.NORM.INV(F102,Satokasvi!$H$8,Satokasvi!$I$8)*IF(L$8="x",1+Toimenpiteet!$C$7,1)*IF(L$9="x",1+Toimenpiteet!$C$34,1)*(1+L$30)*_xlfn.BINOM.INV(1,(1-(Satokasvi!$H$15*(1+L$43))),F102))</f>
        <v>2849.3959722832906</v>
      </c>
      <c r="AH102" s="35">
        <f ca="1">IF(M$11="x",0,_xlfn.NORM.INV(G102,Satokasvi!$H$8,Satokasvi!$I$8)*IF(M$8="x",1+Toimenpiteet!$C$7,1)*IF(M$9="x",1+Toimenpiteet!$C$34,1)*(1+M$30)*_xlfn.BINOM.INV(1,(1-(Satokasvi!$H$15*(1+M$43))),G102))</f>
        <v>2358.2665414644384</v>
      </c>
      <c r="AI102" s="35">
        <f ca="1">IF(N$11="x",0,_xlfn.NORM.INV(H102,Satokasvi!$H$8,Satokasvi!$I$8)*IF(N$8="x",1+Toimenpiteet!$C$7,1)*IF(N$9="x",1+Toimenpiteet!$C$34,1)*(1+N$30)*_xlfn.BINOM.INV(1,(1-(Satokasvi!$H$15*(1+N$43))),H102))</f>
        <v>2683.270830386984</v>
      </c>
      <c r="AJ102" s="35">
        <f ca="1">IF(O$11="x",0,_xlfn.NORM.INV(I102,Satokasvi!$H$8,Satokasvi!$I$8)*IF(O$8="x",1+Toimenpiteet!$C$7,1)*IF(O$9="x",1+Toimenpiteet!$C$34,1)*(1+O$30)*_xlfn.BINOM.INV(1,(1-(Satokasvi!$H$15*(1+O$43))),I102))</f>
        <v>2406.7525430896212</v>
      </c>
      <c r="AK102" s="35">
        <f ca="1">IF(P$11="x",0,_xlfn.NORM.INV(J102,Satokasvi!$H$8,Satokasvi!$I$8)*IF(P$8="x",1+Toimenpiteet!$C$7,1)*IF(P$9="x",1+Toimenpiteet!$C$34,1)*(1+P$30)*_xlfn.BINOM.INV(1,(1-(Satokasvi!$H$15*(1+P$43))),J102))</f>
        <v>3082.9855558226941</v>
      </c>
      <c r="AL102" s="35">
        <f ca="1">IF(Q$11="x",0,_xlfn.NORM.INV(K102,Satokasvi!$H$8,Satokasvi!$I$8)*IF(Q$8="x",1+Toimenpiteet!$C$7,1)*IF(Q$9="x",1+Toimenpiteet!$C$34,1)*(1+Q$30)*_xlfn.BINOM.INV(1,(1-(Satokasvi!$H$15*(1+Q$43))),K102))</f>
        <v>2736.7529689642515</v>
      </c>
      <c r="AM102" s="35">
        <f ca="1">IF(R$11="x",0,_xlfn.NORM.INV(L102,Satokasvi!$H$8,Satokasvi!$I$8)*IF(R$8="x",1+Toimenpiteet!$C$7,1)*IF(R$9="x",1+Toimenpiteet!$C$34,1)*(1+R$30)*_xlfn.BINOM.INV(1,(1-(Satokasvi!$H$15*(1+R$43))),L102))</f>
        <v>2540.8456780105698</v>
      </c>
      <c r="AN102" s="35">
        <f ca="1">IF(S$11="x",0,_xlfn.NORM.INV(M102,Satokasvi!$H$8,Satokasvi!$I$8)*IF(S$8="x",1+Toimenpiteet!$C$7,1)*IF(S$9="x",1+Toimenpiteet!$C$34,1)*(1+S$30)*_xlfn.BINOM.INV(1,(1-(Satokasvi!$H$15*(1+S$43))),M102))</f>
        <v>2596.2314735208979</v>
      </c>
      <c r="AO102" s="35">
        <f ca="1">IF(T$11="x",0,_xlfn.NORM.INV(N102,Satokasvi!$H$8,Satokasvi!$I$8)*IF(T$8="x",1+Toimenpiteet!$C$7,1)*IF(T$9="x",1+Toimenpiteet!$C$34,1)*(1+T$30)*_xlfn.BINOM.INV(1,(1-(Satokasvi!$H$15*(1+T$43))),N102))</f>
        <v>0</v>
      </c>
      <c r="AP102" s="35">
        <f ca="1">IF(U$11="x",0,_xlfn.NORM.INV(O102,Satokasvi!$H$8,Satokasvi!$I$8)*IF(U$8="x",1+Toimenpiteet!$C$7,1)*IF(U$9="x",1+Toimenpiteet!$C$34,1)*(1+U$30)*_xlfn.BINOM.INV(1,(1-(Satokasvi!$H$15*(1+U$43))),O102))</f>
        <v>0</v>
      </c>
      <c r="AQ102" s="35">
        <f ca="1">IF(V$11="x",0,_xlfn.NORM.INV(P102,Satokasvi!$H$8,Satokasvi!$I$8)*IF(V$8="x",1+Toimenpiteet!$C$7,1)*IF(V$9="x",1+Toimenpiteet!$C$34,1)*(1+V$30)*_xlfn.BINOM.INV(1,(1-(Satokasvi!$H$15*(1+V$43))),P102))</f>
        <v>0</v>
      </c>
      <c r="AR102" s="35">
        <f ca="1">IF(W$11="x",0,_xlfn.NORM.INV(Q102,Satokasvi!$H$8,Satokasvi!$I$8)*IF(W$8="x",1+Toimenpiteet!$C$7,1)*IF(W$9="x",1+Toimenpiteet!$C$34,1)*(1+W$30)*_xlfn.BINOM.INV(1,(1-(Satokasvi!$H$15*(1+W$43))),Q102))</f>
        <v>2548.5834286012264</v>
      </c>
      <c r="AS102" s="35">
        <f ca="1">IF(X$11="x",0,_xlfn.NORM.INV(R102,Satokasvi!$H$8,Satokasvi!$I$8)*IF(X$8="x",1+Toimenpiteet!$C$7,1)*IF(X$9="x",1+Toimenpiteet!$C$34,1)*(1+X$30)*_xlfn.BINOM.INV(1,(1-(Satokasvi!$H$15*(1+X$43))),R102))</f>
        <v>2833.9599208841501</v>
      </c>
      <c r="AT102" s="35">
        <f ca="1">IF(Y$11="x",0,_xlfn.NORM.INV(S102,Satokasvi!$H$8,Satokasvi!$I$8)*IF(Y$8="x",1+Toimenpiteet!$C$7,1)*IF(Y$9="x",1+Toimenpiteet!$C$34,1)*(1+Y$30)*_xlfn.BINOM.INV(1,(1-(Satokasvi!$H$15*(1+Y$43))),S102))</f>
        <v>2622.9731183394265</v>
      </c>
      <c r="AU102" s="35">
        <f ca="1">IF(Z$11="x",0,_xlfn.NORM.INV(T102,Satokasvi!$H$8,Satokasvi!$I$8)*IF(Z$8="x",1+Toimenpiteet!$C$7,1)*IF(Z$9="x",1+Toimenpiteet!$C$34,1)*(1+Z$30)*_xlfn.BINOM.INV(1,(1-(Satokasvi!$H$15*(1+Z$43))),T102))</f>
        <v>2818.9316310330451</v>
      </c>
      <c r="AV102" s="35">
        <f ca="1">IF(AA$11="x",0,_xlfn.NORM.INV(U102,Satokasvi!$H$8,Satokasvi!$I$8)*IF(AA$8="x",1+Toimenpiteet!$C$7,1)*IF(AA$9="x",1+Toimenpiteet!$C$34,1)*(1+AA$30)*_xlfn.BINOM.INV(1,(1-(Satokasvi!$H$15*(1+AA$43))),U102))</f>
        <v>2556.203064020694</v>
      </c>
      <c r="AW102" s="35">
        <f ca="1">IF(AB$11="x",0,_xlfn.NORM.INV(V102,Satokasvi!$H$8,Satokasvi!$I$8)*IF(AB$8="x",1+Toimenpiteet!$C$7,1)*IF(AB$9="x",1+Toimenpiteet!$C$34,1)*(1+AB$30)*_xlfn.BINOM.INV(1,(1-(Satokasvi!$H$15*(1+AB$43))),V102))</f>
        <v>2874.0092645870773</v>
      </c>
      <c r="AX102" s="35">
        <f ca="1">IF(AC$11="x",0,_xlfn.NORM.INV(W102,Satokasvi!$H$8,Satokasvi!$I$8)*IF(AC$8="x",1+Toimenpiteet!$C$7,1)*IF(AC$9="x",1+Toimenpiteet!$C$34,1)*(1+AC$30)*_xlfn.BINOM.INV(1,(1-(Satokasvi!$H$15*(1+AC$43))),W102))</f>
        <v>2387.6136664842725</v>
      </c>
      <c r="AY102" s="35">
        <f ca="1">IF(AD$11="x",0,_xlfn.NORM.INV(X102,Satokasvi!$H$8,Satokasvi!$I$8)*IF(AD$8="x",1+Toimenpiteet!$C$7,1)*IF(AD$9="x",1+Toimenpiteet!$C$34,1)*(1+AD$30)*_xlfn.BINOM.INV(1,(1-(Satokasvi!$H$15*(1+AD$43))),X102))</f>
        <v>2376.4247042079637</v>
      </c>
      <c r="AZ102" s="35">
        <f ca="1">IF(AE$11="x",0,_xlfn.NORM.INV(Y102,Satokasvi!$H$8,Satokasvi!$I$8)*IF(AE$8="x",1+Toimenpiteet!$C$7,1)*IF(AE$9="x",1+Toimenpiteet!$C$34,1)*(1+AE$30)*_xlfn.BINOM.INV(1,(1-(Satokasvi!$H$15*(1+AE$43))),Y102))</f>
        <v>2731.9004752770516</v>
      </c>
      <c r="BA102" s="35">
        <f ca="1">IF(AF$11="x",0,_xlfn.NORM.INV(Z102,Satokasvi!$H$8,Satokasvi!$I$8)*IF(AF$8="x",1+Toimenpiteet!$C$7,1)*IF(AF$9="x",1+Toimenpiteet!$C$34,1)*(1+AF$30)*_xlfn.BINOM.INV(1,(1-(Satokasvi!$H$15*(1+AF$43))),Z102))</f>
        <v>2758.5211086751056</v>
      </c>
      <c r="BD102" s="35">
        <f ca="1">IF(H$11="x",0,_xlfn.NORM.INV(B102,Satokasvi!$H$8,Satokasvi!$I$8)*IF(COUNTIF($H$12:H$12,"x")&gt;0,(1+$C$6),1)*IF(COUNTIF($H$13:H$13,"x")&gt;0,(1+$C$30),1)*IF(H$8="x",(1+Toimenpiteet!$C$7),1)*IF(H$9="x",(1+Toimenpiteet!$C$34),1)*(1+H$30)*_xlfn.BINOM.INV(1,(1-(Satokasvi!$H$15*(1+H$44))),B102))</f>
        <v>3309.7600174421941</v>
      </c>
      <c r="BE102" s="35">
        <f ca="1">IF(I$11="x",0,_xlfn.NORM.INV(C102,Satokasvi!$H$8,Satokasvi!$I$8)*IF(COUNTIF($H$12:I$12,"x")&gt;0,(1+$C$6),1)*IF(COUNTIF($H$13:I$13,"x")&gt;0,(1+$C$30),1)*IF(I$8="x",(1+Toimenpiteet!$C$7),1)*IF(I$9="x",(1+Toimenpiteet!$C$34),1)*(1+I$30)*_xlfn.BINOM.INV(1,(1-(Satokasvi!$H$15*(1+I$44))),C102))</f>
        <v>3123.241963706862</v>
      </c>
      <c r="BF102" s="35">
        <f ca="1">IF(J$11="x",0,_xlfn.NORM.INV(D102,Satokasvi!$H$8,Satokasvi!$I$8)*IF(COUNTIF($H$12:J$12,"x")&gt;0,(1+$C$6),1)*IF(COUNTIF($H$13:J$13,"x")&gt;0,(1+$C$30),1)*IF(J$8="x",(1+Toimenpiteet!$C$7),1)*IF(J$9="x",(1+Toimenpiteet!$C$34),1)*(1+J$30)*_xlfn.BINOM.INV(1,(1-(Satokasvi!$H$15*(1+J$44))),D102))</f>
        <v>3163.4150253695097</v>
      </c>
      <c r="BG102" s="35">
        <f ca="1">IF(K$11="x",0,_xlfn.NORM.INV(E102,Satokasvi!$H$8,Satokasvi!$I$8)*IF(COUNTIF($H$12:K$12,"x")&gt;0,(1+$C$6),1)*IF(COUNTIF($H$13:K$13,"x")&gt;0,(1+$C$30),1)*IF(K$8="x",(1+Toimenpiteet!$C$7),1)*IF(K$9="x",(1+Toimenpiteet!$C$34),1)*(1+K$30)*_xlfn.BINOM.INV(1,(1-(Satokasvi!$H$15*(1+K$44))),E102))</f>
        <v>3183.2840520153591</v>
      </c>
      <c r="BH102" s="35">
        <f ca="1">IF(L$11="x",0,_xlfn.NORM.INV(F102,Satokasvi!$H$8,Satokasvi!$I$8)*IF(COUNTIF($H$12:L$12,"x")&gt;0,(1+$C$6),1)*IF(COUNTIF($H$13:L$13,"x")&gt;0,(1+$C$30),1)*IF(L$8="x",(1+Toimenpiteet!$C$7),1)*IF(L$9="x",(1+Toimenpiteet!$C$34),1)*(1+L$30)*_xlfn.BINOM.INV(1,(1-(Satokasvi!$H$15*(1+L$44))),F102))</f>
        <v>3419.2751667399484</v>
      </c>
      <c r="BI102" s="35">
        <f ca="1">IF(M$11="x",0,_xlfn.NORM.INV(G102,Satokasvi!$H$8,Satokasvi!$I$8)*IF(COUNTIF($H$12:M$12,"x")&gt;0,(1+$C$6),1)*IF(COUNTIF($H$13:M$13,"x")&gt;0,(1+$C$30),1)*IF(M$8="x",(1+Toimenpiteet!$C$7),1)*IF(M$9="x",(1+Toimenpiteet!$C$34),1)*(1+M$30)*_xlfn.BINOM.INV(1,(1-(Satokasvi!$H$15*(1+M$44))),G102))</f>
        <v>2829.9198497573261</v>
      </c>
      <c r="BJ102" s="35">
        <f ca="1">IF(N$11="x",0,_xlfn.NORM.INV(H102,Satokasvi!$H$8,Satokasvi!$I$8)*IF(COUNTIF($H$12:N$12,"x")&gt;0,(1+$C$6),1)*IF(COUNTIF($H$13:N$13,"x")&gt;0,(1+$C$30),1)*IF(N$8="x",(1+Toimenpiteet!$C$7),1)*IF(N$9="x",(1+Toimenpiteet!$C$34),1)*(1+N$30)*_xlfn.BINOM.INV(1,(1-(Satokasvi!$H$15*(1+N$44))),H102))</f>
        <v>3219.9249964643809</v>
      </c>
      <c r="BK102" s="35">
        <f ca="1">IF(O$11="x",0,_xlfn.NORM.INV(I102,Satokasvi!$H$8,Satokasvi!$I$8)*IF(COUNTIF($H$12:O$12,"x")&gt;0,(1+$C$6),1)*IF(COUNTIF($H$13:O$13,"x")&gt;0,(1+$C$30),1)*IF(O$8="x",(1+Toimenpiteet!$C$7),1)*IF(O$9="x",(1+Toimenpiteet!$C$34),1)*(1+O$30)*_xlfn.BINOM.INV(1,(1-(Satokasvi!$H$15*(1+O$44))),I102))</f>
        <v>2888.1030517075455</v>
      </c>
      <c r="BL102" s="35">
        <f ca="1">IF(P$11="x",0,_xlfn.NORM.INV(J102,Satokasvi!$H$8,Satokasvi!$I$8)*IF(COUNTIF($H$12:P$12,"x")&gt;0,(1+$C$6),1)*IF(COUNTIF($H$13:P$13,"x")&gt;0,(1+$C$30),1)*IF(P$8="x",(1+Toimenpiteet!$C$7),1)*IF(P$9="x",(1+Toimenpiteet!$C$34),1)*(1+P$30)*_xlfn.BINOM.INV(1,(1-(Satokasvi!$H$15*(1+P$44))),J102))</f>
        <v>3699.5826669872326</v>
      </c>
      <c r="BM102" s="35">
        <f ca="1">IF(Q$11="x",0,_xlfn.NORM.INV(K102,Satokasvi!$H$8,Satokasvi!$I$8)*IF(COUNTIF($H$12:Q$12,"x")&gt;0,(1+$C$6),1)*IF(COUNTIF($H$13:Q$13,"x")&gt;0,(1+$C$30),1)*IF(Q$8="x",(1+Toimenpiteet!$C$7),1)*IF(Q$9="x",(1+Toimenpiteet!$C$34),1)*(1+Q$30)*_xlfn.BINOM.INV(1,(1-(Satokasvi!$H$15*(1+Q$44))),K102))</f>
        <v>3284.1035627571018</v>
      </c>
      <c r="BN102" s="35">
        <f ca="1">IF(R$11="x",0,_xlfn.NORM.INV(L102,Satokasvi!$H$8,Satokasvi!$I$8)*IF(COUNTIF($H$12:R$12,"x")&gt;0,(1+$C$6),1)*IF(COUNTIF($H$13:R$13,"x")&gt;0,(1+$C$30),1)*IF(R$8="x",(1+Toimenpiteet!$C$7),1)*IF(R$9="x",(1+Toimenpiteet!$C$34),1)*(1+R$30)*_xlfn.BINOM.INV(1,(1-(Satokasvi!$H$15*(1+R$44))),L102))</f>
        <v>3049.0148136126836</v>
      </c>
      <c r="BO102" s="35">
        <f ca="1">IF(S$11="x",0,_xlfn.NORM.INV(M102,Satokasvi!$H$8,Satokasvi!$I$8)*IF(COUNTIF($H$12:S$12,"x")&gt;0,(1+$C$6),1)*IF(COUNTIF($H$13:S$13,"x")&gt;0,(1+$C$30),1)*IF(S$8="x",(1+Toimenpiteet!$C$7),1)*IF(S$9="x",(1+Toimenpiteet!$C$34),1)*(1+S$30)*_xlfn.BINOM.INV(1,(1-(Satokasvi!$H$15*(1+S$44))),M102))</f>
        <v>3115.4777682250774</v>
      </c>
      <c r="BP102" s="35">
        <f ca="1">IF(T$11="x",0,_xlfn.NORM.INV(N102,Satokasvi!$H$8,Satokasvi!$I$8)*IF(COUNTIF($H$12:T$12,"x")&gt;0,(1+$C$6),1)*IF(COUNTIF($H$13:T$13,"x")&gt;0,(1+$C$30),1)*IF(T$8="x",(1+Toimenpiteet!$C$7),1)*IF(T$9="x",(1+Toimenpiteet!$C$34),1)*(1+T$30)*_xlfn.BINOM.INV(1,(1-(Satokasvi!$H$15*(1+T$44))),N102))</f>
        <v>2765.1823281749394</v>
      </c>
      <c r="BQ102" s="35">
        <f ca="1">IF(U$11="x",0,_xlfn.NORM.INV(O102,Satokasvi!$H$8,Satokasvi!$I$8)*IF(COUNTIF($H$12:U$12,"x")&gt;0,(1+$C$6),1)*IF(COUNTIF($H$13:U$13,"x")&gt;0,(1+$C$30),1)*IF(U$8="x",(1+Toimenpiteet!$C$7),1)*IF(U$9="x",(1+Toimenpiteet!$C$34),1)*(1+U$30)*_xlfn.BINOM.INV(1,(1-(Satokasvi!$H$15*(1+U$44))),O102))</f>
        <v>2648.9649845862646</v>
      </c>
      <c r="BR102" s="35">
        <f ca="1">IF(V$11="x",0,_xlfn.NORM.INV(P102,Satokasvi!$H$8,Satokasvi!$I$8)*IF(COUNTIF($H$12:V$12,"x")&gt;0,(1+$C$6),1)*IF(COUNTIF($H$13:V$13,"x")&gt;0,(1+$C$30),1)*IF(V$8="x",(1+Toimenpiteet!$C$7),1)*IF(V$9="x",(1+Toimenpiteet!$C$34),1)*(1+V$30)*_xlfn.BINOM.INV(1,(1-(Satokasvi!$H$15*(1+V$44))),P102))</f>
        <v>2739.5089486876727</v>
      </c>
      <c r="BS102" s="35">
        <f ca="1">IF(W$11="x",0,_xlfn.NORM.INV(Q102,Satokasvi!$H$8,Satokasvi!$I$8)*IF(COUNTIF($H$12:W$12,"x")&gt;0,(1+$C$6),1)*IF(COUNTIF($H$13:W$13,"x")&gt;0,(1+$C$30),1)*IF(W$8="x",(1+Toimenpiteet!$C$7),1)*IF(W$9="x",(1+Toimenpiteet!$C$34),1)*(1+W$30)*_xlfn.BINOM.INV(1,(1-(Satokasvi!$H$15*(1+W$44))),Q102))</f>
        <v>3058.3001143214715</v>
      </c>
      <c r="BT102" s="35">
        <f ca="1">IF(X$11="x",0,_xlfn.NORM.INV(R102,Satokasvi!$H$8,Satokasvi!$I$8)*IF(COUNTIF($H$12:X$12,"x")&gt;0,(1+$C$6),1)*IF(COUNTIF($H$13:X$13,"x")&gt;0,(1+$C$30),1)*IF(X$8="x",(1+Toimenpiteet!$C$7),1)*IF(X$9="x",(1+Toimenpiteet!$C$34),1)*(1+X$30)*_xlfn.BINOM.INV(1,(1-(Satokasvi!$H$15*(1+X$44))),R102))</f>
        <v>3400.7519050609799</v>
      </c>
      <c r="BU102" s="35">
        <f ca="1">IF(Y$11="x",0,_xlfn.NORM.INV(S102,Satokasvi!$H$8,Satokasvi!$I$8)*IF(COUNTIF($H$12:Y$12,"x")&gt;0,(1+$C$6),1)*IF(COUNTIF($H$13:Y$13,"x")&gt;0,(1+$C$30),1)*IF(Y$8="x",(1+Toimenpiteet!$C$7),1)*IF(Y$9="x",(1+Toimenpiteet!$C$34),1)*(1+Y$30)*_xlfn.BINOM.INV(1,(1-(Satokasvi!$H$15*(1+Y$44))),S102))</f>
        <v>3147.5677420073116</v>
      </c>
      <c r="BV102" s="35">
        <f ca="1">IF(Z$11="x",0,_xlfn.NORM.INV(T102,Satokasvi!$H$8,Satokasvi!$I$8)*IF(COUNTIF($H$12:Z$12,"x")&gt;0,(1+$C$6),1)*IF(COUNTIF($H$13:Z$13,"x")&gt;0,(1+$C$30),1)*IF(Z$8="x",(1+Toimenpiteet!$C$7),1)*IF(Z$9="x",(1+Toimenpiteet!$C$34),1)*(1+Z$30)*_xlfn.BINOM.INV(1,(1-(Satokasvi!$H$15*(1+Z$44))),T102))</f>
        <v>3382.717957239654</v>
      </c>
      <c r="BW102" s="35">
        <f ca="1">IF(AA$11="x",0,_xlfn.NORM.INV(U102,Satokasvi!$H$8,Satokasvi!$I$8)*IF(COUNTIF($H$12:AA$12,"x")&gt;0,(1+$C$6),1)*IF(COUNTIF($H$13:AA$13,"x")&gt;0,(1+$C$30),1)*IF(AA$8="x",(1+Toimenpiteet!$C$7),1)*IF(AA$9="x",(1+Toimenpiteet!$C$34),1)*(1+AA$30)*_xlfn.BINOM.INV(1,(1-(Satokasvi!$H$15*(1+AA$44))),U102))</f>
        <v>3067.4436768248329</v>
      </c>
      <c r="BX102" s="35">
        <f ca="1">IF(AB$11="x",0,_xlfn.NORM.INV(V102,Satokasvi!$H$8,Satokasvi!$I$8)*IF(COUNTIF($H$12:AB$12,"x")&gt;0,(1+$C$6),1)*IF(COUNTIF($H$13:AB$13,"x")&gt;0,(1+$C$30),1)*IF(AB$8="x",(1+Toimenpiteet!$C$7),1)*IF(AB$9="x",(1+Toimenpiteet!$C$34),1)*(1+AB$30)*_xlfn.BINOM.INV(1,(1-(Satokasvi!$H$15*(1+AB$44))),V102))</f>
        <v>3448.8111175044928</v>
      </c>
      <c r="BY102" s="35">
        <f ca="1">IF(AC$11="x",0,_xlfn.NORM.INV(W102,Satokasvi!$H$8,Satokasvi!$I$8)*IF(COUNTIF($H$12:AC$12,"x")&gt;0,(1+$C$6),1)*IF(COUNTIF($H$13:AC$13,"x")&gt;0,(1+$C$30),1)*IF(AC$8="x",(1+Toimenpiteet!$C$7),1)*IF(AC$9="x",(1+Toimenpiteet!$C$34),1)*(1+AC$30)*_xlfn.BINOM.INV(1,(1-(Satokasvi!$H$15*(1+AC$44))),W102))</f>
        <v>2865.1363997811268</v>
      </c>
      <c r="BZ102" s="35">
        <f ca="1">IF(AD$11="x",0,_xlfn.NORM.INV(X102,Satokasvi!$H$8,Satokasvi!$I$8)*IF(COUNTIF($H$12:AD$12,"x")&gt;0,(1+$C$6),1)*IF(COUNTIF($H$13:AD$13,"x")&gt;0,(1+$C$30),1)*IF(AD$8="x",(1+Toimenpiteet!$C$7),1)*IF(AD$9="x",(1+Toimenpiteet!$C$34),1)*(1+AD$30)*_xlfn.BINOM.INV(1,(1-(Satokasvi!$H$15*(1+AD$44))),X102))</f>
        <v>2851.7096450495565</v>
      </c>
      <c r="CA102" s="35">
        <f ca="1">IF(AE$11="x",0,_xlfn.NORM.INV(Y102,Satokasvi!$H$8,Satokasvi!$I$8)*IF(COUNTIF($H$12:AE$12,"x")&gt;0,(1+$C$6),1)*IF(COUNTIF($H$13:AE$13,"x")&gt;0,(1+$C$30),1)*IF(AE$8="x",(1+Toimenpiteet!$C$7),1)*IF(AE$9="x",(1+Toimenpiteet!$C$34),1)*(1+AE$30)*_xlfn.BINOM.INV(1,(1-(Satokasvi!$H$15*(1+AE$44))),Y102))</f>
        <v>3278.2805703324616</v>
      </c>
      <c r="CB102" s="35">
        <f ca="1">IF(AF$11="x",0,_xlfn.NORM.INV(Z102,Satokasvi!$H$8,Satokasvi!$I$8)*IF(COUNTIF($H$12:AF$12,"x")&gt;0,(1+$C$6),1)*IF(COUNTIF($H$13:AF$13,"x")&gt;0,(1+$C$30),1)*IF(AF$8="x",(1+Toimenpiteet!$C$7),1)*IF(AF$9="x",(1+Toimenpiteet!$C$34),1)*(1+AF$30)*_xlfn.BINOM.INV(1,(1-(Satokasvi!$H$15*(1+AF$44))),Z102))</f>
        <v>3310.2253304101264</v>
      </c>
      <c r="CD102" s="37">
        <f ca="1">_xlfn.NORM.INV(RAND(),Satokasvi!$H$13,Satokasvi!$I$13)</f>
        <v>188.44204217590976</v>
      </c>
      <c r="CE102" s="37">
        <f ca="1">_xlfn.NORM.INV(RAND(),Satokasvi!$H$13,Satokasvi!$I$13)</f>
        <v>206.57774974073732</v>
      </c>
      <c r="CF102" s="37">
        <f ca="1">_xlfn.NORM.INV(RAND(),Satokasvi!$H$13,Satokasvi!$I$13)</f>
        <v>214.13906019738261</v>
      </c>
      <c r="CG102" s="37">
        <f ca="1">_xlfn.NORM.INV(RAND(),Satokasvi!$H$13,Satokasvi!$I$13)</f>
        <v>211.13211973556781</v>
      </c>
      <c r="CH102" s="37">
        <f ca="1">_xlfn.NORM.INV(RAND(),Satokasvi!$H$13,Satokasvi!$I$13)</f>
        <v>121.70599960663314</v>
      </c>
      <c r="CI102" s="37">
        <f ca="1">_xlfn.NORM.INV(RAND(),Satokasvi!$H$13,Satokasvi!$I$13)</f>
        <v>169.44653874704676</v>
      </c>
      <c r="CJ102" s="37">
        <f ca="1">_xlfn.NORM.INV(RAND(),Satokasvi!$H$13,Satokasvi!$I$13)</f>
        <v>221.11611103954743</v>
      </c>
      <c r="CK102" s="37">
        <f ca="1">_xlfn.NORM.INV(RAND(),Satokasvi!$H$13,Satokasvi!$I$13)</f>
        <v>199.26569543353455</v>
      </c>
      <c r="CL102" s="37">
        <f ca="1">_xlfn.NORM.INV(RAND(),Satokasvi!$H$13,Satokasvi!$I$13)</f>
        <v>237.0829441632784</v>
      </c>
      <c r="CM102" s="37">
        <f ca="1">_xlfn.NORM.INV(RAND(),Satokasvi!$H$13,Satokasvi!$I$13)</f>
        <v>297.18185181899196</v>
      </c>
      <c r="CN102" s="37">
        <f ca="1">_xlfn.NORM.INV(RAND(),Satokasvi!$H$13,Satokasvi!$I$13)</f>
        <v>168.42403544570698</v>
      </c>
      <c r="CO102" s="37">
        <f ca="1">_xlfn.NORM.INV(RAND(),Satokasvi!$H$13,Satokasvi!$I$13)</f>
        <v>205.45719696287685</v>
      </c>
      <c r="CP102" s="37">
        <f ca="1">_xlfn.NORM.INV(RAND(),Satokasvi!$H$13,Satokasvi!$I$13)</f>
        <v>223.25730827579147</v>
      </c>
      <c r="CQ102" s="37">
        <f ca="1">_xlfn.NORM.INV(RAND(),Satokasvi!$H$13,Satokasvi!$I$13)</f>
        <v>176.36001939392253</v>
      </c>
      <c r="CR102" s="37">
        <f ca="1">_xlfn.NORM.INV(RAND(),Satokasvi!$H$13,Satokasvi!$I$13)</f>
        <v>232.92919582374918</v>
      </c>
      <c r="CS102" s="37">
        <f ca="1">_xlfn.NORM.INV(RAND(),Satokasvi!$H$13,Satokasvi!$I$13)</f>
        <v>188.81155945531876</v>
      </c>
      <c r="CT102" s="37">
        <f ca="1">_xlfn.NORM.INV(RAND(),Satokasvi!$H$13,Satokasvi!$I$13)</f>
        <v>219.62834528761718</v>
      </c>
      <c r="CU102" s="37">
        <f ca="1">_xlfn.NORM.INV(RAND(),Satokasvi!$H$13,Satokasvi!$I$13)</f>
        <v>176.03877761971029</v>
      </c>
      <c r="CV102" s="37">
        <f ca="1">_xlfn.NORM.INV(RAND(),Satokasvi!$H$13,Satokasvi!$I$13)</f>
        <v>233.70919489336455</v>
      </c>
      <c r="CW102" s="37">
        <f ca="1">_xlfn.NORM.INV(RAND(),Satokasvi!$H$13,Satokasvi!$I$13)</f>
        <v>188.15242606325106</v>
      </c>
      <c r="CX102" s="37">
        <f ca="1">_xlfn.NORM.INV(RAND(),Satokasvi!$H$13,Satokasvi!$I$13)</f>
        <v>184.63597810851053</v>
      </c>
      <c r="CY102" s="37">
        <f ca="1">_xlfn.NORM.INV(RAND(),Satokasvi!$H$13,Satokasvi!$I$13)</f>
        <v>200.67323499244714</v>
      </c>
      <c r="CZ102" s="37">
        <f ca="1">_xlfn.NORM.INV(RAND(),Satokasvi!$H$13,Satokasvi!$I$13)</f>
        <v>121.99643744741002</v>
      </c>
      <c r="DA102" s="37">
        <f ca="1">_xlfn.NORM.INV(RAND(),Satokasvi!$H$13,Satokasvi!$I$13)</f>
        <v>170.99810523883716</v>
      </c>
      <c r="DB102" s="37">
        <f ca="1">_xlfn.NORM.INV(RAND(),Satokasvi!$H$13,Satokasvi!$I$13)</f>
        <v>222.18379816111113</v>
      </c>
      <c r="DD102" s="37">
        <f ca="1">IF(H$11="x",Toimenpiteet!$E$115,AC102*CD102/1000+(Satokasvi!$E$28-Satokasvi!$E$7)+IF(H$8="x",Toimenpiteet!$E$29,0)+IF(H$9="x",Toimenpiteet!$E$60,0)+IF(H$10="x",Toimenpiteet!$E$88,0))/(1+$H$15)^DD$59</f>
        <v>247.32842783089137</v>
      </c>
      <c r="DE102" s="37">
        <f ca="1">IF(I$11="x",Toimenpiteet!$E$115,AD102*CE102/1000+(Satokasvi!$E$28-Satokasvi!$E$7)+IF(I$8="x",Toimenpiteet!$E$29,0)+IF(I$9="x",Toimenpiteet!$E$60,0)+IF(I$10="x",Toimenpiteet!$E$88,0))/(1+$H$15)^DE$59</f>
        <v>257.00843368712503</v>
      </c>
      <c r="DF102" s="37">
        <f ca="1">IF(J$11="x",Toimenpiteet!$E$115,AE102*CF102/1000+(Satokasvi!$E$28-Satokasvi!$E$7)+IF(J$8="x",Toimenpiteet!$E$29,0)+IF(J$9="x",Toimenpiteet!$E$60,0)+IF(J$10="x",Toimenpiteet!$E$88,0))/(1+$H$15)^DF$59</f>
        <v>274.09310265884193</v>
      </c>
      <c r="DG102" s="37">
        <f ca="1">IF(K$11="x",Toimenpiteet!$E$115,AF102*CG102/1000+(Satokasvi!$E$28-Satokasvi!$E$7)+IF(K$8="x",Toimenpiteet!$E$29,0)+IF(K$9="x",Toimenpiteet!$E$60,0)+IF(K$10="x",Toimenpiteet!$E$88,0))/(1+$H$15)^DG$59</f>
        <v>262.17291420878229</v>
      </c>
      <c r="DH102" s="37">
        <f ca="1">IF(L$11="x",Toimenpiteet!$E$115,AG102*CH102/1000+(Satokasvi!$E$28-Satokasvi!$E$7)+IF(L$8="x",Toimenpiteet!$E$29,0)+IF(L$9="x",Toimenpiteet!$E$60,0)+IF(L$10="x",Toimenpiteet!$E$88,0))/(1+$H$15)^DH$59</f>
        <v>70.551551953957315</v>
      </c>
      <c r="DI102" s="37">
        <f ca="1">IF(M$11="x",Toimenpiteet!$E$115,AH102*CI102/1000+(Satokasvi!$E$28-Satokasvi!$E$7)+IF(M$8="x",Toimenpiteet!$E$29,0)+IF(M$9="x",Toimenpiteet!$E$60,0)+IF(M$10="x",Toimenpiteet!$E$88,0))/(1+$H$15)^DI$59</f>
        <v>112.72546712182375</v>
      </c>
      <c r="DJ102" s="37">
        <f ca="1">IF(N$11="x",Toimenpiteet!$E$115,AI102*CJ102/1000+(Satokasvi!$E$28-Satokasvi!$E$7)+IF(N$8="x",Toimenpiteet!$E$29,0)+IF(N$9="x",Toimenpiteet!$E$60,0)+IF(N$10="x",Toimenpiteet!$E$88,0))/(1+$H$15)^DJ$59</f>
        <v>266.94966053905711</v>
      </c>
      <c r="DK102" s="37">
        <f ca="1">IF(O$11="x",Toimenpiteet!$E$115,AJ102*CK102/1000+(Satokasvi!$E$28-Satokasvi!$E$7)+IF(O$8="x",Toimenpiteet!$E$29,0)+IF(O$9="x",Toimenpiteet!$E$60,0)+IF(O$10="x",Toimenpiteet!$E$88,0))/(1+$H$15)^DK$59</f>
        <v>169.39397479306376</v>
      </c>
      <c r="DL102" s="37">
        <f ca="1">IF(P$11="x",Toimenpiteet!$E$115,AK102*CL102/1000+(Satokasvi!$E$28-Satokasvi!$E$7)+IF(P$8="x",Toimenpiteet!$E$29,0)+IF(P$9="x",Toimenpiteet!$E$60,0)+IF(P$10="x",Toimenpiteet!$E$88,0))/(1+$H$15)^DL$59</f>
        <v>357.09140727426308</v>
      </c>
      <c r="DM102" s="37">
        <f ca="1">IF(Q$11="x",Toimenpiteet!$E$115,AL102*CM102/1000+(Satokasvi!$E$28-Satokasvi!$E$7)+IF(Q$8="x",Toimenpiteet!$E$29,0)+IF(Q$9="x",Toimenpiteet!$E$60,0)+IF(Q$10="x",Toimenpiteet!$E$88,0))/(1+$H$15)^DM$59</f>
        <v>407.99660136259121</v>
      </c>
      <c r="DN102" s="37">
        <f ca="1">IF(R$11="x",Toimenpiteet!$E$115,AM102*CN102/1000+(Satokasvi!$E$28-Satokasvi!$E$7)+IF(R$8="x",Toimenpiteet!$E$29,0)+IF(R$9="x",Toimenpiteet!$E$60,0)+IF(R$10="x",Toimenpiteet!$E$88,0))/(1+$H$15)^DN$59</f>
        <v>117.7109489815102</v>
      </c>
      <c r="DO102" s="37">
        <f ca="1">IF(S$11="x",Toimenpiteet!$E$115,AN102*CO102/1000+(Satokasvi!$E$28-Satokasvi!$E$7)+IF(S$8="x",Toimenpiteet!$E$29,0)+IF(S$9="x",Toimenpiteet!$E$60,0)+IF(S$10="x",Toimenpiteet!$E$88,0))/(1+$H$15)^DO$59</f>
        <v>188.26048862242467</v>
      </c>
      <c r="DP102" s="37">
        <f ca="1">IF(T$11="x",Toimenpiteet!$E$115,AO102*CP102/1000+(Satokasvi!$E$28-Satokasvi!$E$7)+IF(T$8="x",Toimenpiteet!$E$29,0)+IF(T$9="x",Toimenpiteet!$E$60,0)+IF(T$10="x",Toimenpiteet!$E$88,0))/(1+$H$15)^DP$59</f>
        <v>-180.45210509819213</v>
      </c>
      <c r="DQ102" s="37">
        <f ca="1">IF(U$11="x",Toimenpiteet!$E$115,AP102*CQ102/1000+(Satokasvi!$E$28-Satokasvi!$E$7)+IF(U$8="x",Toimenpiteet!$E$29,0)+IF(U$9="x",Toimenpiteet!$E$60,0)+IF(U$10="x",Toimenpiteet!$E$88,0))/(1+$H$15)^DQ$59</f>
        <v>-175.19621854193412</v>
      </c>
      <c r="DR102" s="37">
        <f ca="1">IF(V$11="x",Toimenpiteet!$E$115,AQ102*CR102/1000+(Satokasvi!$E$28-Satokasvi!$E$7)+IF(V$8="x",Toimenpiteet!$E$29,0)+IF(V$9="x",Toimenpiteet!$E$60,0)+IF(V$10="x",Toimenpiteet!$E$88,0))/(1+$H$15)^DR$59</f>
        <v>-170.09341606013018</v>
      </c>
      <c r="DS102" s="37">
        <f ca="1">IF(W$11="x",Toimenpiteet!$E$115,AR102*CS102/1000+(Satokasvi!$E$28-Satokasvi!$E$7)+IF(W$8="x",Toimenpiteet!$E$29,0)+IF(W$9="x",Toimenpiteet!$E$60,0)+IF(W$10="x",Toimenpiteet!$E$88,0))/(1+$H$15)^DS$59</f>
        <v>134.72994579469685</v>
      </c>
      <c r="DT102" s="37">
        <f ca="1">IF(X$11="x",Toimenpiteet!$E$115,AS102*CT102/1000+(Satokasvi!$E$28-Satokasvi!$E$7)+IF(X$8="x",Toimenpiteet!$E$29,0)+IF(X$9="x",Toimenpiteet!$E$60,0)+IF(X$10="x",Toimenpiteet!$E$88,0))/(1+$H$15)^DT$59</f>
        <v>216.24372450106637</v>
      </c>
      <c r="DU102" s="37">
        <f ca="1">IF(Y$11="x",Toimenpiteet!$E$115,AT102*CU102/1000+(Satokasvi!$E$28-Satokasvi!$E$7)+IF(Y$8="x",Toimenpiteet!$E$29,0)+IF(Y$9="x",Toimenpiteet!$E$60,0)+IF(Y$10="x",Toimenpiteet!$E$88,0))/(1+$H$15)^DU$59</f>
        <v>115.56694119799371</v>
      </c>
      <c r="DV102" s="37">
        <f ca="1">IF(Z$11="x",Toimenpiteet!$E$115,AU102*CV102/1000+(Satokasvi!$E$28-Satokasvi!$E$7)+IF(Z$8="x",Toimenpiteet!$E$29,0)+IF(Z$9="x",Toimenpiteet!$E$60,0)+IF(Z$10="x",Toimenpiteet!$E$88,0))/(1+$H$15)^DV$59</f>
        <v>224.58447819846589</v>
      </c>
      <c r="DW102" s="37">
        <f ca="1">IF(AA$11="x",Toimenpiteet!$E$115,AV102*CW102/1000+(Satokasvi!$E$28-Satokasvi!$E$7)+IF(AA$8="x",Toimenpiteet!$E$29,0)+IF(AA$9="x",Toimenpiteet!$E$60,0)+IF(AA$10="x",Toimenpiteet!$E$88,0))/(1+$H$15)^DW$59</f>
        <v>119.5694948685359</v>
      </c>
      <c r="DX102" s="37">
        <f ca="1">IF(AB$11="x",Toimenpiteet!$E$115,AW102*CX102/1000+(Satokasvi!$E$28-Satokasvi!$E$7)+IF(AB$8="x",Toimenpiteet!$E$29,0)+IF(AB$9="x",Toimenpiteet!$E$60,0)+IF(AB$10="x",Toimenpiteet!$E$88,0))/(1+$H$15)^DX$59</f>
        <v>142.797552441302</v>
      </c>
      <c r="DY102" s="37">
        <f ca="1">IF(AC$11="x",Toimenpiteet!$E$115,AX102*CY102/1000+(Satokasvi!$E$28-Satokasvi!$E$7)+IF(AC$8="x",Toimenpiteet!$E$29,0)+IF(AC$9="x",Toimenpiteet!$E$60,0)+IF(AC$10="x",Toimenpiteet!$E$88,0))/(1+$H$15)^DY$59</f>
        <v>111.7529238637949</v>
      </c>
      <c r="DZ102" s="37">
        <f ca="1">IF(AD$11="x",Toimenpiteet!$E$115,AY102*CZ102/1000+(Satokasvi!$E$28-Satokasvi!$E$7)+IF(AD$8="x",Toimenpiteet!$E$29,0)+IF(AD$9="x",Toimenpiteet!$E$60,0)+IF(AD$10="x",Toimenpiteet!$E$88,0))/(1+$H$15)^DZ$59</f>
        <v>12.624401127044587</v>
      </c>
      <c r="EA102" s="37">
        <f ca="1">IF(AE$11="x",Toimenpiteet!$E$115,AZ102*DA102/1000+(Satokasvi!$E$28-Satokasvi!$E$7)+IF(AE$8="x",Toimenpiteet!$E$29,0)+IF(AE$9="x",Toimenpiteet!$E$60,0)+IF(AE$10="x",Toimenpiteet!$E$88,0))/(1+$H$15)^EA$59</f>
        <v>99.444308860894608</v>
      </c>
      <c r="EB102" s="37">
        <f ca="1">IF(AF$11="x",Toimenpiteet!$E$115,BA102*DB102/1000+(Satokasvi!$E$28-Satokasvi!$E$7)+IF(AF$8="x",Toimenpiteet!$E$29,0)+IF(AF$9="x",Toimenpiteet!$E$60,0)+IF(AF$10="x",Toimenpiteet!$E$88,0))/(1+$H$15)^EB$59</f>
        <v>166.15835533737308</v>
      </c>
      <c r="ED102" s="37">
        <f ca="1">IF(H$11="x",Toimenpiteet!$E$115,BD102*CD102/1000+(Satokasvi!$E$28-Satokasvi!$E$7)+IF(H$8="x",Toimenpiteet!$E$29,0)+IF(H$9="x",Toimenpiteet!$E$60,0)+IF(H$10="x",Toimenpiteet!$E$88,0))/(1+$H$15)^ED$59</f>
        <v>348.25042407668121</v>
      </c>
      <c r="EE102" s="37">
        <f ca="1">IF(I$11="x",Toimenpiteet!$E$115,BE102*CE102/1000+(Satokasvi!$E$28-Satokasvi!$E$7)+IF(I$8="x",Toimenpiteet!$E$29,0)+IF(I$9="x",Toimenpiteet!$E$60,0)+IF(I$10="x",Toimenpiteet!$E$88,0))/(1+$H$15)^EE$59</f>
        <v>358.36770360863909</v>
      </c>
      <c r="EF102" s="37">
        <f ca="1">IF(J$11="x",Toimenpiteet!$E$115,BF102*CF102/1000+(Satokasvi!$E$28-Satokasvi!$E$7)+IF(J$8="x",Toimenpiteet!$E$29,0)+IF(J$9="x",Toimenpiteet!$E$60,0)+IF(J$10="x",Toimenpiteet!$E$88,0))/(1+$H$15)^EF$59</f>
        <v>377.41423113632783</v>
      </c>
      <c r="EG102" s="37">
        <f ca="1">IF(K$11="x",Toimenpiteet!$E$115,BG102*CG102/1000+(Satokasvi!$E$28-Satokasvi!$E$7)+IF(K$8="x",Toimenpiteet!$E$29,0)+IF(K$9="x",Toimenpiteet!$E$60,0)+IF(K$10="x",Toimenpiteet!$E$88,0))/(1+$H$15)^EG$59</f>
        <v>361.69731059007029</v>
      </c>
      <c r="EH102" s="37">
        <f ca="1">IF(L$11="x",Toimenpiteet!$E$115,BH102*CH102/1000+(Satokasvi!$E$28-Satokasvi!$E$7)+IF(L$8="x",Toimenpiteet!$E$29,0)+IF(L$9="x",Toimenpiteet!$E$60,0)+IF(L$10="x",Toimenpiteet!$E$88,0))/(1+$H$15)^EH$59</f>
        <v>130.38012791710946</v>
      </c>
      <c r="EI102" s="37">
        <f ca="1">IF(M$11="x",Toimenpiteet!$E$115,BI102*CI102/1000+(Satokasvi!$E$28-Satokasvi!$E$7)+IF(M$8="x",Toimenpiteet!$E$29,0)+IF(M$9="x",Toimenpiteet!$E$60,0)+IF(M$10="x",Toimenpiteet!$E$88,0))/(1+$H$15)^EI$59</f>
        <v>179.65722615042219</v>
      </c>
      <c r="EJ102" s="37">
        <f ca="1">IF(N$11="x",Toimenpiteet!$E$115,BJ102*CJ102/1000+(Satokasvi!$E$28-Satokasvi!$E$7)+IF(N$8="x",Toimenpiteet!$E$29,0)+IF(N$9="x",Toimenpiteet!$E$60,0)+IF(N$10="x",Toimenpiteet!$E$88,0))/(1+$H$15)^EJ$59</f>
        <v>363.43344274806623</v>
      </c>
      <c r="EK102" s="37">
        <f ca="1">IF(O$11="x",Toimenpiteet!$E$115,BK102*CK102/1000+(Satokasvi!$E$28-Satokasvi!$E$7)+IF(O$8="x",Toimenpiteet!$E$29,0)+IF(O$9="x",Toimenpiteet!$E$60,0)+IF(O$10="x",Toimenpiteet!$E$88,0))/(1+$H$15)^EK$59</f>
        <v>245.11145917031516</v>
      </c>
      <c r="EL102" s="37">
        <f ca="1">IF(P$11="x",Toimenpiteet!$E$115,BL102*CL102/1000+(Satokasvi!$E$28-Satokasvi!$E$7)+IF(P$8="x",Toimenpiteet!$E$29,0)+IF(P$9="x",Toimenpiteet!$E$60,0)+IF(P$10="x",Toimenpiteet!$E$88,0))/(1+$H$15)^EL$59</f>
        <v>469.12977554332781</v>
      </c>
      <c r="EM102" s="37">
        <f ca="1">IF(Q$11="x",Toimenpiteet!$E$115,BM102*CM102/1000+(Satokasvi!$E$28-Satokasvi!$E$7)+IF(Q$8="x",Toimenpiteet!$E$29,0)+IF(Q$9="x",Toimenpiteet!$E$60,0)+IF(Q$10="x",Toimenpiteet!$E$88,0))/(1+$H$15)^EM$59</f>
        <v>529.03289912463583</v>
      </c>
      <c r="EN102" s="37">
        <f ca="1">IF(R$11="x",Toimenpiteet!$E$115,BN102*CN102/1000+(Satokasvi!$E$28-Satokasvi!$E$7)+IF(R$8="x",Toimenpiteet!$E$29,0)+IF(R$9="x",Toimenpiteet!$E$60,0)+IF(R$10="x",Toimenpiteet!$E$88,0))/(1+$H$15)^EN$59</f>
        <v>179.5414664375466</v>
      </c>
      <c r="EO102" s="37">
        <f ca="1">IF(S$11="x",Toimenpiteet!$E$115,BO102*CO102/1000+(Satokasvi!$E$28-Satokasvi!$E$7)+IF(S$8="x",Toimenpiteet!$E$29,0)+IF(S$9="x",Toimenpiteet!$E$60,0)+IF(S$10="x",Toimenpiteet!$E$88,0))/(1+$H$15)^EO$59</f>
        <v>263.08571999713718</v>
      </c>
      <c r="EP102" s="37">
        <f ca="1">IF(T$11="x",Toimenpiteet!$E$115,BP102*CP102/1000+(Satokasvi!$E$28-Satokasvi!$E$7)+IF(T$8="x",Toimenpiteet!$E$29,0)+IF(T$9="x",Toimenpiteet!$E$60,0)+IF(T$10="x",Toimenpiteet!$E$88,0))/(1+$H$15)^EP$59</f>
        <v>239.93127311458528</v>
      </c>
      <c r="EQ102" s="37">
        <f ca="1">IF(U$11="x",Toimenpiteet!$E$115,BQ102*CQ102/1000+(Satokasvi!$E$28-Satokasvi!$E$7)+IF(U$8="x",Toimenpiteet!$E$29,0)+IF(U$9="x",Toimenpiteet!$E$60,0)+IF(U$10="x",Toimenpiteet!$E$88,0))/(1+$H$15)^EQ$59</f>
        <v>133.65918909360636</v>
      </c>
      <c r="ER102" s="37">
        <f ca="1">IF(V$11="x",Toimenpiteet!$E$115,BR102*CR102/1000+(Satokasvi!$E$28-Satokasvi!$E$7)+IF(V$8="x",Toimenpiteet!$E$29,0)+IF(V$9="x",Toimenpiteet!$E$60,0)+IF(V$10="x",Toimenpiteet!$E$88,0))/(1+$H$15)^ER$59</f>
        <v>239.48614867944673</v>
      </c>
      <c r="ES102" s="37">
        <f ca="1">IF(W$11="x",Toimenpiteet!$E$115,BS102*CS102/1000+(Satokasvi!$E$28-Satokasvi!$E$7)+IF(W$8="x",Toimenpiteet!$E$29,0)+IF(W$9="x",Toimenpiteet!$E$60,0)+IF(W$10="x",Toimenpiteet!$E$88,0))/(1+$H$15)^ES$59</f>
        <v>194.70378273230227</v>
      </c>
      <c r="ET102" s="37">
        <f ca="1">IF(X$11="x",Toimenpiteet!$E$115,BT102*CT102/1000+(Satokasvi!$E$28-Satokasvi!$E$7)+IF(X$8="x",Toimenpiteet!$E$29,0)+IF(X$9="x",Toimenpiteet!$E$60,0)+IF(X$10="x",Toimenpiteet!$E$88,0))/(1+$H$15)^ET$59</f>
        <v>291.55834103105246</v>
      </c>
      <c r="EU102" s="37">
        <f ca="1">IF(Y$11="x",Toimenpiteet!$E$115,BU102*CU102/1000+(Satokasvi!$E$28-Satokasvi!$E$7)+IF(Y$8="x",Toimenpiteet!$E$29,0)+IF(Y$9="x",Toimenpiteet!$E$60,0)+IF(Y$10="x",Toimenpiteet!$E$88,0))/(1+$H$15)^EU$59</f>
        <v>169.81224364125544</v>
      </c>
      <c r="EV102" s="37">
        <f ca="1">IF(Z$11="x",Toimenpiteet!$E$115,BV102*CV102/1000+(Satokasvi!$E$28-Satokasvi!$E$7)+IF(Z$8="x",Toimenpiteet!$E$29,0)+IF(Z$9="x",Toimenpiteet!$E$60,0)+IF(Z$10="x",Toimenpiteet!$E$88,0))/(1+$H$15)^EV$59</f>
        <v>299.72653325919106</v>
      </c>
      <c r="EW102" s="37">
        <f ca="1">IF(AA$11="x",Toimenpiteet!$E$115,BW102*CW102/1000+(Satokasvi!$E$28-Satokasvi!$E$7)+IF(AA$8="x",Toimenpiteet!$E$29,0)+IF(AA$9="x",Toimenpiteet!$E$60,0)+IF(AA$10="x",Toimenpiteet!$E$88,0))/(1+$H$15)^EW$59</f>
        <v>172.82820881411888</v>
      </c>
      <c r="EX102" s="37">
        <f ca="1">IF(AB$11="x",Toimenpiteet!$E$115,BX102*CX102/1000+(Satokasvi!$E$28-Satokasvi!$E$7)+IF(AB$8="x",Toimenpiteet!$E$29,0)+IF(AB$9="x",Toimenpiteet!$E$60,0)+IF(AB$10="x",Toimenpiteet!$E$88,0))/(1+$H$15)^EX$59</f>
        <v>199.8471745527427</v>
      </c>
      <c r="EY102" s="37">
        <f ca="1">IF(AC$11="x",Toimenpiteet!$E$115,BY102*CY102/1000+(Satokasvi!$E$28-Satokasvi!$E$7)+IF(AC$8="x",Toimenpiteet!$E$29,0)+IF(AC$9="x",Toimenpiteet!$E$60,0)+IF(AC$10="x",Toimenpiteet!$E$88,0))/(1+$H$15)^EY$59</f>
        <v>161.76381118333089</v>
      </c>
      <c r="EZ102" s="37">
        <f ca="1">IF(AD$11="x",Toimenpiteet!$E$115,BZ102*CZ102/1000+(Satokasvi!$E$28-Satokasvi!$E$7)+IF(AD$8="x",Toimenpiteet!$E$29,0)+IF(AD$9="x",Toimenpiteet!$E$60,0)+IF(AD$10="x",Toimenpiteet!$E$88,0))/(1+$H$15)^EZ$59</f>
        <v>42.003944019227326</v>
      </c>
      <c r="FA102" s="37">
        <f ca="1">IF(AE$11="x",Toimenpiteet!$E$115,CA102*DA102/1000+(Satokasvi!$E$28-Satokasvi!$E$7)+IF(AE$8="x",Toimenpiteet!$E$29,0)+IF(AE$9="x",Toimenpiteet!$E$60,0)+IF(AE$10="x",Toimenpiteet!$E$88,0))/(1+$H$15)^FA$59</f>
        <v>145.40565865906751</v>
      </c>
      <c r="FB102" s="37">
        <f ca="1">IF(AF$11="x",Toimenpiteet!$E$115,CB102*DB102/1000+(Satokasvi!$E$28-Satokasvi!$E$7)+IF(AF$8="x",Toimenpiteet!$E$29,0)+IF(AF$9="x",Toimenpiteet!$E$60,0)+IF(AF$10="x",Toimenpiteet!$E$88,0))/(1+$H$15)^FB$59</f>
        <v>224.70312157571561</v>
      </c>
      <c r="FD102" s="37">
        <f t="shared" ca="1" si="15"/>
        <v>247.32842783089137</v>
      </c>
      <c r="FE102" s="37">
        <f t="shared" ca="1" si="32"/>
        <v>504.33686151801641</v>
      </c>
      <c r="FF102" s="37">
        <f t="shared" ca="1" si="32"/>
        <v>778.42996417685833</v>
      </c>
      <c r="FG102" s="37">
        <f t="shared" ca="1" si="32"/>
        <v>1040.6028783856407</v>
      </c>
      <c r="FH102" s="37">
        <f t="shared" ca="1" si="32"/>
        <v>1111.1544303395981</v>
      </c>
      <c r="FI102" s="37">
        <f t="shared" ca="1" si="32"/>
        <v>1223.8798974614219</v>
      </c>
      <c r="FJ102" s="37">
        <f t="shared" ca="1" si="32"/>
        <v>1490.829558000479</v>
      </c>
      <c r="FK102" s="37">
        <f t="shared" ca="1" si="32"/>
        <v>1660.2235327935427</v>
      </c>
      <c r="FL102" s="37">
        <f t="shared" ca="1" si="31"/>
        <v>2017.3149400678058</v>
      </c>
      <c r="FM102" s="37">
        <f t="shared" ca="1" si="31"/>
        <v>2425.311541430397</v>
      </c>
      <c r="FN102" s="37">
        <f t="shared" ca="1" si="31"/>
        <v>2543.0224904119073</v>
      </c>
      <c r="FO102" s="37">
        <f t="shared" ca="1" si="31"/>
        <v>2731.2829790343321</v>
      </c>
      <c r="FP102" s="37">
        <f t="shared" ca="1" si="31"/>
        <v>2550.8308739361401</v>
      </c>
      <c r="FQ102" s="37">
        <f t="shared" ca="1" si="31"/>
        <v>2375.6346553942058</v>
      </c>
      <c r="FR102" s="37">
        <f t="shared" ca="1" si="31"/>
        <v>2205.5412393340757</v>
      </c>
      <c r="FS102" s="37">
        <f t="shared" ca="1" si="31"/>
        <v>2340.2711851287727</v>
      </c>
      <c r="FT102" s="37">
        <f t="shared" ca="1" si="31"/>
        <v>2556.5149096298392</v>
      </c>
      <c r="FU102" s="37">
        <f t="shared" ca="1" si="24"/>
        <v>2672.081850827833</v>
      </c>
      <c r="FV102" s="37">
        <f t="shared" ca="1" si="24"/>
        <v>2896.6663290262991</v>
      </c>
      <c r="FW102" s="37">
        <f t="shared" ca="1" si="23"/>
        <v>3016.235823894835</v>
      </c>
      <c r="FX102" s="37">
        <f t="shared" ca="1" si="20"/>
        <v>3159.0333763361368</v>
      </c>
      <c r="FY102" s="37">
        <f t="shared" ca="1" si="20"/>
        <v>3270.7863001999317</v>
      </c>
      <c r="FZ102" s="37">
        <f t="shared" ca="1" si="20"/>
        <v>3283.4107013269763</v>
      </c>
      <c r="GA102" s="37">
        <f t="shared" ca="1" si="20"/>
        <v>3382.8550101878709</v>
      </c>
      <c r="GB102" s="37">
        <f t="shared" ca="1" si="20"/>
        <v>3549.0133655252439</v>
      </c>
      <c r="GC102" s="37"/>
      <c r="GD102" s="37">
        <f t="shared" ca="1" si="16"/>
        <v>348.25042407668121</v>
      </c>
      <c r="GE102" s="37">
        <f t="shared" ca="1" si="28"/>
        <v>706.61812768532036</v>
      </c>
      <c r="GF102" s="37">
        <f t="shared" ca="1" si="28"/>
        <v>1084.0323588216481</v>
      </c>
      <c r="GG102" s="37">
        <f t="shared" ca="1" si="28"/>
        <v>1445.7296694117185</v>
      </c>
      <c r="GH102" s="37">
        <f t="shared" ca="1" si="28"/>
        <v>1576.1097973288279</v>
      </c>
      <c r="GI102" s="37">
        <f t="shared" ca="1" si="28"/>
        <v>1755.7670234792502</v>
      </c>
      <c r="GJ102" s="37">
        <f t="shared" ca="1" si="28"/>
        <v>2119.2004662273166</v>
      </c>
      <c r="GK102" s="37">
        <f t="shared" ca="1" si="28"/>
        <v>2364.311925397632</v>
      </c>
      <c r="GL102" s="37">
        <f t="shared" ca="1" si="28"/>
        <v>2833.4417009409599</v>
      </c>
      <c r="GM102" s="37">
        <f t="shared" ca="1" si="28"/>
        <v>3362.474600065596</v>
      </c>
      <c r="GN102" s="37">
        <f t="shared" ca="1" si="28"/>
        <v>3542.0160665031426</v>
      </c>
      <c r="GO102" s="37">
        <f t="shared" ca="1" si="28"/>
        <v>3805.1017865002796</v>
      </c>
      <c r="GP102" s="37">
        <f t="shared" ca="1" si="28"/>
        <v>4045.0330596148647</v>
      </c>
      <c r="GQ102" s="37">
        <f t="shared" ca="1" si="28"/>
        <v>4178.6922487084712</v>
      </c>
      <c r="GR102" s="37">
        <f t="shared" ca="1" si="28"/>
        <v>4418.1783973879183</v>
      </c>
      <c r="GS102" s="37">
        <f t="shared" ca="1" si="28"/>
        <v>4612.8821801202203</v>
      </c>
      <c r="GT102" s="37">
        <f t="shared" ca="1" si="28"/>
        <v>4904.4405211512731</v>
      </c>
      <c r="GU102" s="37">
        <f t="shared" ca="1" si="22"/>
        <v>5074.2527647925281</v>
      </c>
      <c r="GV102" s="37">
        <f t="shared" ca="1" si="22"/>
        <v>5373.9792980517195</v>
      </c>
      <c r="GW102" s="37">
        <f t="shared" ca="1" si="22"/>
        <v>5546.8075068658381</v>
      </c>
      <c r="GX102" s="37">
        <f t="shared" ca="1" si="22"/>
        <v>5746.6546814185813</v>
      </c>
      <c r="GY102" s="37">
        <f t="shared" ca="1" si="30"/>
        <v>5908.4184926019125</v>
      </c>
      <c r="GZ102" s="37">
        <f t="shared" ca="1" si="30"/>
        <v>5950.4224366211402</v>
      </c>
      <c r="HA102" s="37">
        <f t="shared" ca="1" si="30"/>
        <v>6095.8280952802079</v>
      </c>
      <c r="HB102" s="37">
        <f t="shared" ca="1" si="30"/>
        <v>6320.531216855923</v>
      </c>
      <c r="HC102" s="37"/>
      <c r="HD102" s="37">
        <f t="shared" si="29"/>
        <v>1500.1</v>
      </c>
      <c r="HE102" s="37">
        <f ca="1">SUM($GD102:GD102)-$HD102-SUM($FD102:FD102)</f>
        <v>-1399.1780037542101</v>
      </c>
      <c r="HF102" s="37">
        <f ca="1">SUM($GD102:GE102)-$HD102-SUM($FD102:FE102)</f>
        <v>-1196.8967375869061</v>
      </c>
      <c r="HG102" s="37">
        <f ca="1">SUM($GD102:GF102)-$HD102-SUM($FD102:FF102)</f>
        <v>-891.2943429421166</v>
      </c>
      <c r="HH102" s="37">
        <f ca="1">SUM($GD102:GG102)-$HD102-SUM($FD102:FG102)</f>
        <v>-486.16755191603852</v>
      </c>
      <c r="HI102" s="37">
        <f ca="1">SUM($GD102:GH102)-$HD102-SUM($FD102:FH102)</f>
        <v>-21.212184926808732</v>
      </c>
      <c r="HJ102" s="37">
        <f ca="1">SUM($GD102:GI102)-$HD102-SUM($FD102:FI102)</f>
        <v>510.67494109101972</v>
      </c>
      <c r="HK102" s="37">
        <f ca="1">SUM($GD102:GJ102)-$HD102-SUM($FD102:FJ102)</f>
        <v>1139.0458493178585</v>
      </c>
      <c r="HL102" s="37">
        <f ca="1">SUM($GD102:GK102)-$HD102-SUM($FD102:FK102)</f>
        <v>1843.1342419219491</v>
      </c>
      <c r="HM102" s="37">
        <f ca="1">SUM($GD102:GL102)-$HD102-SUM($FD102:FL102)</f>
        <v>2659.2610027951032</v>
      </c>
      <c r="HN102" s="37">
        <f ca="1">SUM($GD102:GM102)-$HD102-SUM($FD102:FM102)</f>
        <v>3596.4240614303035</v>
      </c>
      <c r="HO102" s="37">
        <f ca="1">SUM($GD102:GN102)-$HD102-SUM($FD102:FN102)</f>
        <v>4595.4176375215411</v>
      </c>
      <c r="HP102" s="37">
        <f ca="1">SUM($GD102:GO102)-$HD102-SUM($FD102:FO102)</f>
        <v>5669.2364449874876</v>
      </c>
      <c r="HQ102" s="37">
        <f ca="1">SUM($GD102:GP102)-$HD102-SUM($FD102:FP102)</f>
        <v>7163.4386306662127</v>
      </c>
      <c r="HR102" s="37">
        <f ca="1">SUM($GD102:GQ102)-$HD102-SUM($FD102:FQ102)</f>
        <v>8966.4962239804809</v>
      </c>
      <c r="HS102" s="37">
        <f ca="1">SUM($GD102:GR102)-$HD102-SUM($FD102:FR102)</f>
        <v>11179.133382034328</v>
      </c>
      <c r="HT102" s="37">
        <f ca="1">SUM($GD102:GS102)-$HD102-SUM($FD102:FS102)</f>
        <v>13451.744377025778</v>
      </c>
      <c r="HU102" s="37">
        <f ca="1">SUM($GD102:GT102)-$HD102-SUM($FD102:FT102)</f>
        <v>15799.669988547212</v>
      </c>
      <c r="HV102" s="37">
        <f ca="1">SUM($GD102:GU102)-$HD102-SUM($FD102:FU102)</f>
        <v>18201.840902511911</v>
      </c>
      <c r="HW102" s="37">
        <f ca="1">SUM($GD102:GV102)-$HD102-SUM($FD102:FV102)</f>
        <v>20679.153871537332</v>
      </c>
      <c r="HX102" s="37">
        <f ca="1">SUM($GD102:GW102)-$HD102-SUM($FD102:FW102)</f>
        <v>23209.725554508332</v>
      </c>
      <c r="HY102" s="37">
        <f ca="1">SUM($GD102:GX102)-$HD102-SUM($FD102:FX102)</f>
        <v>25797.346859590776</v>
      </c>
      <c r="HZ102" s="37">
        <f ca="1">SUM($GD102:GY102)-$HD102-SUM($FD102:FY102)</f>
        <v>28434.979051992756</v>
      </c>
      <c r="IA102" s="37">
        <f ca="1">SUM($GD102:GZ102)-$HD102-SUM($FD102:FZ102)</f>
        <v>31101.990787286923</v>
      </c>
      <c r="IB102" s="37">
        <f ca="1">SUM($GD102:HA102)-$HD102-SUM($FD102:GA102)</f>
        <v>33814.963872379252</v>
      </c>
      <c r="IC102" s="37">
        <f ca="1">SUM($GD102:HB102)-$HD102-SUM($FD102:GB102)</f>
        <v>36586.481723709927</v>
      </c>
    </row>
    <row r="103" spans="2:237" x14ac:dyDescent="0.35">
      <c r="B103" s="37">
        <f t="shared" ca="1" si="26"/>
        <v>0.90555828140828165</v>
      </c>
      <c r="C103" s="37">
        <f t="shared" ca="1" si="25"/>
        <v>0.2407301904018907</v>
      </c>
      <c r="D103" s="37">
        <f t="shared" ca="1" si="25"/>
        <v>3.8976631895303759E-2</v>
      </c>
      <c r="E103" s="37">
        <f t="shared" ca="1" si="25"/>
        <v>0.83975906497577157</v>
      </c>
      <c r="F103" s="37">
        <f t="shared" ca="1" si="25"/>
        <v>0.67029738246373216</v>
      </c>
      <c r="G103" s="37">
        <f t="shared" ca="1" si="25"/>
        <v>0.14756298155257475</v>
      </c>
      <c r="H103" s="37">
        <f t="shared" ca="1" si="25"/>
        <v>0.65253771488937928</v>
      </c>
      <c r="I103" s="37">
        <f t="shared" ca="1" si="25"/>
        <v>0.47870535549963766</v>
      </c>
      <c r="J103" s="37">
        <f t="shared" ca="1" si="25"/>
        <v>0.90947979817508295</v>
      </c>
      <c r="K103" s="37">
        <f t="shared" ca="1" si="25"/>
        <v>0.47519356033740745</v>
      </c>
      <c r="L103" s="37">
        <f t="shared" ca="1" si="25"/>
        <v>0.59636568458539185</v>
      </c>
      <c r="M103" s="37">
        <f t="shared" ca="1" si="25"/>
        <v>0.99368717881080704</v>
      </c>
      <c r="N103" s="37">
        <f t="shared" ca="1" si="25"/>
        <v>0.11339835875967608</v>
      </c>
      <c r="O103" s="37">
        <f t="shared" ca="1" si="25"/>
        <v>0.46007815710593936</v>
      </c>
      <c r="P103" s="37">
        <f t="shared" ca="1" si="25"/>
        <v>1.3073457635660035E-2</v>
      </c>
      <c r="Q103" s="37">
        <f t="shared" ca="1" si="25"/>
        <v>0.86399438386101812</v>
      </c>
      <c r="R103" s="37">
        <f t="shared" ca="1" si="25"/>
        <v>0.52635369697748735</v>
      </c>
      <c r="S103" s="37">
        <f t="shared" ca="1" si="25"/>
        <v>0.42911463004769779</v>
      </c>
      <c r="T103" s="37">
        <f t="shared" ca="1" si="27"/>
        <v>0.39736957083288749</v>
      </c>
      <c r="U103" s="37">
        <f t="shared" ca="1" si="27"/>
        <v>7.1974812134832478E-2</v>
      </c>
      <c r="V103" s="37">
        <f t="shared" ca="1" si="27"/>
        <v>1.4443956555599824E-3</v>
      </c>
      <c r="W103" s="37">
        <f t="shared" ca="1" si="27"/>
        <v>0.76096474625511046</v>
      </c>
      <c r="X103" s="37">
        <f t="shared" ca="1" si="27"/>
        <v>0.82875710007940107</v>
      </c>
      <c r="Y103" s="37">
        <f t="shared" ca="1" si="27"/>
        <v>6.3900081744188375E-2</v>
      </c>
      <c r="Z103" s="37">
        <f t="shared" ca="1" si="27"/>
        <v>0.97583069440654346</v>
      </c>
      <c r="AC103" s="35">
        <f ca="1">IF(H$11="x",0,_xlfn.NORM.INV(B103,Satokasvi!$H$8,Satokasvi!$I$8)*IF(H$8="x",1+Toimenpiteet!$C$7,1)*IF(H$9="x",1+Toimenpiteet!$C$34,1)*(1+H$30)*_xlfn.BINOM.INV(1,(1-(Satokasvi!$H$15*(1+H$43))),B103))</f>
        <v>2828.472341957864</v>
      </c>
      <c r="AD103" s="35">
        <f ca="1">IF(I$11="x",0,_xlfn.NORM.INV(C103,Satokasvi!$H$8,Satokasvi!$I$8)*IF(I$8="x",1+Toimenpiteet!$C$7,1)*IF(I$9="x",1+Toimenpiteet!$C$34,1)*(1+I$30)*_xlfn.BINOM.INV(1,(1-(Satokasvi!$H$15*(1+I$43))),C103))</f>
        <v>0</v>
      </c>
      <c r="AE103" s="35">
        <f ca="1">IF(J$11="x",0,_xlfn.NORM.INV(D103,Satokasvi!$H$8,Satokasvi!$I$8)*IF(J$8="x",1+Toimenpiteet!$C$7,1)*IF(J$9="x",1+Toimenpiteet!$C$34,1)*(1+J$30)*_xlfn.BINOM.INV(1,(1-(Satokasvi!$H$15*(1+J$43))),D103))</f>
        <v>0</v>
      </c>
      <c r="AF103" s="35">
        <f ca="1">IF(K$11="x",0,_xlfn.NORM.INV(E103,Satokasvi!$H$8,Satokasvi!$I$8)*IF(K$8="x",1+Toimenpiteet!$C$7,1)*IF(K$9="x",1+Toimenpiteet!$C$34,1)*(1+K$30)*_xlfn.BINOM.INV(1,(1-(Satokasvi!$H$15*(1+K$43))),E103))</f>
        <v>2748.3670346214485</v>
      </c>
      <c r="AG103" s="35">
        <f ca="1">IF(L$11="x",0,_xlfn.NORM.INV(F103,Satokasvi!$H$8,Satokasvi!$I$8)*IF(L$8="x",1+Toimenpiteet!$C$7,1)*IF(L$9="x",1+Toimenpiteet!$C$34,1)*(1+L$30)*_xlfn.BINOM.INV(1,(1-(Satokasvi!$H$15*(1+L$43))),F103))</f>
        <v>2610.1836188217721</v>
      </c>
      <c r="AH103" s="35">
        <f ca="1">IF(M$11="x",0,_xlfn.NORM.INV(G103,Satokasvi!$H$8,Satokasvi!$I$8)*IF(M$8="x",1+Toimenpiteet!$C$7,1)*IF(M$9="x",1+Toimenpiteet!$C$34,1)*(1+M$30)*_xlfn.BINOM.INV(1,(1-(Satokasvi!$H$15*(1+M$43))),G103))</f>
        <v>0</v>
      </c>
      <c r="AI103" s="35">
        <f ca="1">IF(N$11="x",0,_xlfn.NORM.INV(H103,Satokasvi!$H$8,Satokasvi!$I$8)*IF(N$8="x",1+Toimenpiteet!$C$7,1)*IF(N$9="x",1+Toimenpiteet!$C$34,1)*(1+N$30)*_xlfn.BINOM.INV(1,(1-(Satokasvi!$H$15*(1+N$43))),H103))</f>
        <v>2598.0452200630907</v>
      </c>
      <c r="AJ103" s="35">
        <f ca="1">IF(O$11="x",0,_xlfn.NORM.INV(I103,Satokasvi!$H$8,Satokasvi!$I$8)*IF(O$8="x",1+Toimenpiteet!$C$7,1)*IF(O$9="x",1+Toimenpiteet!$C$34,1)*(1+O$30)*_xlfn.BINOM.INV(1,(1-(Satokasvi!$H$15*(1+O$43))),I103))</f>
        <v>2486.6492173761062</v>
      </c>
      <c r="AK103" s="35">
        <f ca="1">IF(P$11="x",0,_xlfn.NORM.INV(J103,Satokasvi!$H$8,Satokasvi!$I$8)*IF(P$8="x",1+Toimenpiteet!$C$7,1)*IF(P$9="x",1+Toimenpiteet!$C$34,1)*(1+P$30)*_xlfn.BINOM.INV(1,(1-(Satokasvi!$H$15*(1+P$43))),J103))</f>
        <v>2834.389622448406</v>
      </c>
      <c r="AL103" s="35">
        <f ca="1">IF(Q$11="x",0,_xlfn.NORM.INV(K103,Satokasvi!$H$8,Satokasvi!$I$8)*IF(Q$8="x",1+Toimenpiteet!$C$7,1)*IF(Q$9="x",1+Toimenpiteet!$C$34,1)*(1+Q$30)*_xlfn.BINOM.INV(1,(1-(Satokasvi!$H$15*(1+Q$43))),K103))</f>
        <v>2484.444838331146</v>
      </c>
      <c r="AM103" s="35">
        <f ca="1">IF(R$11="x",0,_xlfn.NORM.INV(L103,Satokasvi!$H$8,Satokasvi!$I$8)*IF(R$8="x",1+Toimenpiteet!$C$7,1)*IF(R$9="x",1+Toimenpiteet!$C$34,1)*(1+R$30)*_xlfn.BINOM.INV(1,(1-(Satokasvi!$H$15*(1+R$43))),L103))</f>
        <v>2560.9877948652065</v>
      </c>
      <c r="AN103" s="35">
        <f ca="1">IF(S$11="x",0,_xlfn.NORM.INV(M103,Satokasvi!$H$8,Satokasvi!$I$8)*IF(S$8="x",1+Toimenpiteet!$C$7,1)*IF(S$9="x",1+Toimenpiteet!$C$34,1)*(1+S$30)*_xlfn.BINOM.INV(1,(1-(Satokasvi!$H$15*(1+S$43))),M103))</f>
        <v>3123.539434096167</v>
      </c>
      <c r="AO103" s="35">
        <f ca="1">IF(T$11="x",0,_xlfn.NORM.INV(N103,Satokasvi!$H$8,Satokasvi!$I$8)*IF(T$8="x",1+Toimenpiteet!$C$7,1)*IF(T$9="x",1+Toimenpiteet!$C$34,1)*(1+T$30)*_xlfn.BINOM.INV(1,(1-(Satokasvi!$H$15*(1+T$43))),N103))</f>
        <v>0</v>
      </c>
      <c r="AP103" s="35">
        <f ca="1">IF(U$11="x",0,_xlfn.NORM.INV(O103,Satokasvi!$H$8,Satokasvi!$I$8)*IF(U$8="x",1+Toimenpiteet!$C$7,1)*IF(U$9="x",1+Toimenpiteet!$C$34,1)*(1+U$30)*_xlfn.BINOM.INV(1,(1-(Satokasvi!$H$15*(1+U$43))),O103))</f>
        <v>2474.940794729976</v>
      </c>
      <c r="AQ103" s="35">
        <f ca="1">IF(V$11="x",0,_xlfn.NORM.INV(P103,Satokasvi!$H$8,Satokasvi!$I$8)*IF(V$8="x",1+Toimenpiteet!$C$7,1)*IF(V$9="x",1+Toimenpiteet!$C$34,1)*(1+V$30)*_xlfn.BINOM.INV(1,(1-(Satokasvi!$H$15*(1+V$43))),P103))</f>
        <v>0</v>
      </c>
      <c r="AR103" s="35">
        <f ca="1">IF(W$11="x",0,_xlfn.NORM.INV(Q103,Satokasvi!$H$8,Satokasvi!$I$8)*IF(W$8="x",1+Toimenpiteet!$C$7,1)*IF(W$9="x",1+Toimenpiteet!$C$34,1)*(1+W$30)*_xlfn.BINOM.INV(1,(1-(Satokasvi!$H$15*(1+W$43))),Q103))</f>
        <v>2774.6106711206262</v>
      </c>
      <c r="AS103" s="35">
        <f ca="1">IF(X$11="x",0,_xlfn.NORM.INV(R103,Satokasvi!$H$8,Satokasvi!$I$8)*IF(X$8="x",1+Toimenpiteet!$C$7,1)*IF(X$9="x",1+Toimenpiteet!$C$34,1)*(1+X$30)*_xlfn.BINOM.INV(1,(1-(Satokasvi!$H$15*(1+X$43))),R103))</f>
        <v>2516.5267599873832</v>
      </c>
      <c r="AT103" s="35">
        <f ca="1">IF(Y$11="x",0,_xlfn.NORM.INV(S103,Satokasvi!$H$8,Satokasvi!$I$8)*IF(Y$8="x",1+Toimenpiteet!$C$7,1)*IF(Y$9="x",1+Toimenpiteet!$C$34,1)*(1+Y$30)*_xlfn.BINOM.INV(1,(1-(Satokasvi!$H$15*(1+Y$43))),S103))</f>
        <v>2455.3428257999649</v>
      </c>
      <c r="AU103" s="35">
        <f ca="1">IF(Z$11="x",0,_xlfn.NORM.INV(T103,Satokasvi!$H$8,Satokasvi!$I$8)*IF(Z$8="x",1+Toimenpiteet!$C$7,1)*IF(Z$9="x",1+Toimenpiteet!$C$34,1)*(1+Z$30)*_xlfn.BINOM.INV(1,(1-(Satokasvi!$H$15*(1+Z$43))),T103))</f>
        <v>2434.9596059361438</v>
      </c>
      <c r="AV103" s="35">
        <f ca="1">IF(AA$11="x",0,_xlfn.NORM.INV(U103,Satokasvi!$H$8,Satokasvi!$I$8)*IF(AA$8="x",1+Toimenpiteet!$C$7,1)*IF(AA$9="x",1+Toimenpiteet!$C$34,1)*(1+AA$30)*_xlfn.BINOM.INV(1,(1-(Satokasvi!$H$15*(1+AA$43))),U103))</f>
        <v>0</v>
      </c>
      <c r="AW103" s="35">
        <f ca="1">IF(AB$11="x",0,_xlfn.NORM.INV(V103,Satokasvi!$H$8,Satokasvi!$I$8)*IF(AB$8="x",1+Toimenpiteet!$C$7,1)*IF(AB$9="x",1+Toimenpiteet!$C$34,1)*(1+AB$30)*_xlfn.BINOM.INV(1,(1-(Satokasvi!$H$15*(1+AB$43))),V103))</f>
        <v>0</v>
      </c>
      <c r="AX103" s="35">
        <f ca="1">IF(AC$11="x",0,_xlfn.NORM.INV(W103,Satokasvi!$H$8,Satokasvi!$I$8)*IF(AC$8="x",1+Toimenpiteet!$C$7,1)*IF(AC$9="x",1+Toimenpiteet!$C$34,1)*(1+AC$30)*_xlfn.BINOM.INV(1,(1-(Satokasvi!$H$15*(1+AC$43))),W103))</f>
        <v>2677.3523293174235</v>
      </c>
      <c r="AY103" s="35">
        <f ca="1">IF(AD$11="x",0,_xlfn.NORM.INV(X103,Satokasvi!$H$8,Satokasvi!$I$8)*IF(AD$8="x",1+Toimenpiteet!$C$7,1)*IF(AD$9="x",1+Toimenpiteet!$C$34,1)*(1+AD$30)*_xlfn.BINOM.INV(1,(1-(Satokasvi!$H$15*(1+AD$43))),X103))</f>
        <v>2737.3162745696914</v>
      </c>
      <c r="AZ103" s="35">
        <f ca="1">IF(AE$11="x",0,_xlfn.NORM.INV(Y103,Satokasvi!$H$8,Satokasvi!$I$8)*IF(AE$8="x",1+Toimenpiteet!$C$7,1)*IF(AE$9="x",1+Toimenpiteet!$C$34,1)*(1+AE$30)*_xlfn.BINOM.INV(1,(1-(Satokasvi!$H$15*(1+AE$43))),Y103))</f>
        <v>0</v>
      </c>
      <c r="BA103" s="35">
        <f ca="1">IF(AF$11="x",0,_xlfn.NORM.INV(Z103,Satokasvi!$H$8,Satokasvi!$I$8)*IF(AF$8="x",1+Toimenpiteet!$C$7,1)*IF(AF$9="x",1+Toimenpiteet!$C$34,1)*(1+AF$30)*_xlfn.BINOM.INV(1,(1-(Satokasvi!$H$15*(1+AF$43))),Z103))</f>
        <v>2993.594866353154</v>
      </c>
      <c r="BD103" s="35">
        <f ca="1">IF(H$11="x",0,_xlfn.NORM.INV(B103,Satokasvi!$H$8,Satokasvi!$I$8)*IF(COUNTIF($H$12:H$12,"x")&gt;0,(1+$C$6),1)*IF(COUNTIF($H$13:H$13,"x")&gt;0,(1+$C$30),1)*IF(H$8="x",(1+Toimenpiteet!$C$7),1)*IF(H$9="x",(1+Toimenpiteet!$C$34),1)*(1+H$30)*_xlfn.BINOM.INV(1,(1-(Satokasvi!$H$15*(1+H$44))),B103))</f>
        <v>3394.1668103494367</v>
      </c>
      <c r="BE103" s="35">
        <f ca="1">IF(I$11="x",0,_xlfn.NORM.INV(C103,Satokasvi!$H$8,Satokasvi!$I$8)*IF(COUNTIF($H$12:I$12,"x")&gt;0,(1+$C$6),1)*IF(COUNTIF($H$13:I$13,"x")&gt;0,(1+$C$30),1)*IF(I$8="x",(1+Toimenpiteet!$C$7),1)*IF(I$9="x",(1+Toimenpiteet!$C$34),1)*(1+I$30)*_xlfn.BINOM.INV(1,(1-(Satokasvi!$H$15*(1+I$44))),C103))</f>
        <v>2788.8132989803644</v>
      </c>
      <c r="BF103" s="35">
        <f ca="1">IF(J$11="x",0,_xlfn.NORM.INV(D103,Satokasvi!$H$8,Satokasvi!$I$8)*IF(COUNTIF($H$12:J$12,"x")&gt;0,(1+$C$6),1)*IF(COUNTIF($H$13:J$13,"x")&gt;0,(1+$C$30),1)*IF(J$8="x",(1+Toimenpiteet!$C$7),1)*IF(J$9="x",(1+Toimenpiteet!$C$34),1)*(1+J$30)*_xlfn.BINOM.INV(1,(1-(Satokasvi!$H$15*(1+J$44))),D103))</f>
        <v>0</v>
      </c>
      <c r="BG103" s="35">
        <f ca="1">IF(K$11="x",0,_xlfn.NORM.INV(E103,Satokasvi!$H$8,Satokasvi!$I$8)*IF(COUNTIF($H$12:K$12,"x")&gt;0,(1+$C$6),1)*IF(COUNTIF($H$13:K$13,"x")&gt;0,(1+$C$30),1)*IF(K$8="x",(1+Toimenpiteet!$C$7),1)*IF(K$9="x",(1+Toimenpiteet!$C$34),1)*(1+K$30)*_xlfn.BINOM.INV(1,(1-(Satokasvi!$H$15*(1+K$44))),E103))</f>
        <v>3298.0404415457383</v>
      </c>
      <c r="BH103" s="35">
        <f ca="1">IF(L$11="x",0,_xlfn.NORM.INV(F103,Satokasvi!$H$8,Satokasvi!$I$8)*IF(COUNTIF($H$12:L$12,"x")&gt;0,(1+$C$6),1)*IF(COUNTIF($H$13:L$13,"x")&gt;0,(1+$C$30),1)*IF(L$8="x",(1+Toimenpiteet!$C$7),1)*IF(L$9="x",(1+Toimenpiteet!$C$34),1)*(1+L$30)*_xlfn.BINOM.INV(1,(1-(Satokasvi!$H$15*(1+L$44))),F103))</f>
        <v>3132.2203425861267</v>
      </c>
      <c r="BI103" s="35">
        <f ca="1">IF(M$11="x",0,_xlfn.NORM.INV(G103,Satokasvi!$H$8,Satokasvi!$I$8)*IF(COUNTIF($H$12:M$12,"x")&gt;0,(1+$C$6),1)*IF(COUNTIF($H$13:M$13,"x")&gt;0,(1+$C$30),1)*IF(M$8="x",(1+Toimenpiteet!$C$7),1)*IF(M$9="x",(1+Toimenpiteet!$C$34),1)*(1+M$30)*_xlfn.BINOM.INV(1,(1-(Satokasvi!$H$15*(1+M$44))),G103))</f>
        <v>2685.9171617918832</v>
      </c>
      <c r="BJ103" s="35">
        <f ca="1">IF(N$11="x",0,_xlfn.NORM.INV(H103,Satokasvi!$H$8,Satokasvi!$I$8)*IF(COUNTIF($H$12:N$12,"x")&gt;0,(1+$C$6),1)*IF(COUNTIF($H$13:N$13,"x")&gt;0,(1+$C$30),1)*IF(N$8="x",(1+Toimenpiteet!$C$7),1)*IF(N$9="x",(1+Toimenpiteet!$C$34),1)*(1+N$30)*_xlfn.BINOM.INV(1,(1-(Satokasvi!$H$15*(1+N$44))),H103))</f>
        <v>3117.6542640757089</v>
      </c>
      <c r="BK103" s="35">
        <f ca="1">IF(O$11="x",0,_xlfn.NORM.INV(I103,Satokasvi!$H$8,Satokasvi!$I$8)*IF(COUNTIF($H$12:O$12,"x")&gt;0,(1+$C$6),1)*IF(COUNTIF($H$13:O$13,"x")&gt;0,(1+$C$30),1)*IF(O$8="x",(1+Toimenpiteet!$C$7),1)*IF(O$9="x",(1+Toimenpiteet!$C$34),1)*(1+O$30)*_xlfn.BINOM.INV(1,(1-(Satokasvi!$H$15*(1+O$44))),I103))</f>
        <v>2983.9790608513272</v>
      </c>
      <c r="BL103" s="35">
        <f ca="1">IF(P$11="x",0,_xlfn.NORM.INV(J103,Satokasvi!$H$8,Satokasvi!$I$8)*IF(COUNTIF($H$12:P$12,"x")&gt;0,(1+$C$6),1)*IF(COUNTIF($H$13:P$13,"x")&gt;0,(1+$C$30),1)*IF(P$8="x",(1+Toimenpiteet!$C$7),1)*IF(P$9="x",(1+Toimenpiteet!$C$34),1)*(1+P$30)*_xlfn.BINOM.INV(1,(1-(Satokasvi!$H$15*(1+P$44))),J103))</f>
        <v>3401.267546938087</v>
      </c>
      <c r="BM103" s="35">
        <f ca="1">IF(Q$11="x",0,_xlfn.NORM.INV(K103,Satokasvi!$H$8,Satokasvi!$I$8)*IF(COUNTIF($H$12:Q$12,"x")&gt;0,(1+$C$6),1)*IF(COUNTIF($H$13:Q$13,"x")&gt;0,(1+$C$30),1)*IF(Q$8="x",(1+Toimenpiteet!$C$7),1)*IF(Q$9="x",(1+Toimenpiteet!$C$34),1)*(1+Q$30)*_xlfn.BINOM.INV(1,(1-(Satokasvi!$H$15*(1+Q$44))),K103))</f>
        <v>2981.3338059973753</v>
      </c>
      <c r="BN103" s="35">
        <f ca="1">IF(R$11="x",0,_xlfn.NORM.INV(L103,Satokasvi!$H$8,Satokasvi!$I$8)*IF(COUNTIF($H$12:R$12,"x")&gt;0,(1+$C$6),1)*IF(COUNTIF($H$13:R$13,"x")&gt;0,(1+$C$30),1)*IF(R$8="x",(1+Toimenpiteet!$C$7),1)*IF(R$9="x",(1+Toimenpiteet!$C$34),1)*(1+R$30)*_xlfn.BINOM.INV(1,(1-(Satokasvi!$H$15*(1+R$44))),L103))</f>
        <v>3073.1853538382479</v>
      </c>
      <c r="BO103" s="35">
        <f ca="1">IF(S$11="x",0,_xlfn.NORM.INV(M103,Satokasvi!$H$8,Satokasvi!$I$8)*IF(COUNTIF($H$12:S$12,"x")&gt;0,(1+$C$6),1)*IF(COUNTIF($H$13:S$13,"x")&gt;0,(1+$C$30),1)*IF(S$8="x",(1+Toimenpiteet!$C$7),1)*IF(S$9="x",(1+Toimenpiteet!$C$34),1)*(1+S$30)*_xlfn.BINOM.INV(1,(1-(Satokasvi!$H$15*(1+S$44))),M103))</f>
        <v>3748.2473209154005</v>
      </c>
      <c r="BP103" s="35">
        <f ca="1">IF(T$11="x",0,_xlfn.NORM.INV(N103,Satokasvi!$H$8,Satokasvi!$I$8)*IF(COUNTIF($H$12:T$12,"x")&gt;0,(1+$C$6),1)*IF(COUNTIF($H$13:T$13,"x")&gt;0,(1+$C$30),1)*IF(T$8="x",(1+Toimenpiteet!$C$7),1)*IF(T$9="x",(1+Toimenpiteet!$C$34),1)*(1+T$30)*_xlfn.BINOM.INV(1,(1-(Satokasvi!$H$15*(1+T$44))),N103))</f>
        <v>2637.4045153174952</v>
      </c>
      <c r="BQ103" s="35">
        <f ca="1">IF(U$11="x",0,_xlfn.NORM.INV(O103,Satokasvi!$H$8,Satokasvi!$I$8)*IF(COUNTIF($H$12:U$12,"x")&gt;0,(1+$C$6),1)*IF(COUNTIF($H$13:U$13,"x")&gt;0,(1+$C$30),1)*IF(U$8="x",(1+Toimenpiteet!$C$7),1)*IF(U$9="x",(1+Toimenpiteet!$C$34),1)*(1+U$30)*_xlfn.BINOM.INV(1,(1-(Satokasvi!$H$15*(1+U$44))),O103))</f>
        <v>2969.9289536759711</v>
      </c>
      <c r="BR103" s="35">
        <f ca="1">IF(V$11="x",0,_xlfn.NORM.INV(P103,Satokasvi!$H$8,Satokasvi!$I$8)*IF(COUNTIF($H$12:V$12,"x")&gt;0,(1+$C$6),1)*IF(COUNTIF($H$13:V$13,"x")&gt;0,(1+$C$30),1)*IF(V$8="x",(1+Toimenpiteet!$C$7),1)*IF(V$9="x",(1+Toimenpiteet!$C$34),1)*(1+V$30)*_xlfn.BINOM.INV(1,(1-(Satokasvi!$H$15*(1+V$44))),P103))</f>
        <v>0</v>
      </c>
      <c r="BS103" s="35">
        <f ca="1">IF(W$11="x",0,_xlfn.NORM.INV(Q103,Satokasvi!$H$8,Satokasvi!$I$8)*IF(COUNTIF($H$12:W$12,"x")&gt;0,(1+$C$6),1)*IF(COUNTIF($H$13:W$13,"x")&gt;0,(1+$C$30),1)*IF(W$8="x",(1+Toimenpiteet!$C$7),1)*IF(W$9="x",(1+Toimenpiteet!$C$34),1)*(1+W$30)*_xlfn.BINOM.INV(1,(1-(Satokasvi!$H$15*(1+W$44))),Q103))</f>
        <v>3329.5328053447515</v>
      </c>
      <c r="BT103" s="35">
        <f ca="1">IF(X$11="x",0,_xlfn.NORM.INV(R103,Satokasvi!$H$8,Satokasvi!$I$8)*IF(COUNTIF($H$12:X$12,"x")&gt;0,(1+$C$6),1)*IF(COUNTIF($H$13:X$13,"x")&gt;0,(1+$C$30),1)*IF(X$8="x",(1+Toimenpiteet!$C$7),1)*IF(X$9="x",(1+Toimenpiteet!$C$34),1)*(1+X$30)*_xlfn.BINOM.INV(1,(1-(Satokasvi!$H$15*(1+X$44))),R103))</f>
        <v>3019.8321119848597</v>
      </c>
      <c r="BU103" s="35">
        <f ca="1">IF(Y$11="x",0,_xlfn.NORM.INV(S103,Satokasvi!$H$8,Satokasvi!$I$8)*IF(COUNTIF($H$12:Y$12,"x")&gt;0,(1+$C$6),1)*IF(COUNTIF($H$13:Y$13,"x")&gt;0,(1+$C$30),1)*IF(Y$8="x",(1+Toimenpiteet!$C$7),1)*IF(Y$9="x",(1+Toimenpiteet!$C$34),1)*(1+Y$30)*_xlfn.BINOM.INV(1,(1-(Satokasvi!$H$15*(1+Y$44))),S103))</f>
        <v>2946.4113909599578</v>
      </c>
      <c r="BV103" s="35">
        <f ca="1">IF(Z$11="x",0,_xlfn.NORM.INV(T103,Satokasvi!$H$8,Satokasvi!$I$8)*IF(COUNTIF($H$12:Z$12,"x")&gt;0,(1+$C$6),1)*IF(COUNTIF($H$13:Z$13,"x")&gt;0,(1+$C$30),1)*IF(Z$8="x",(1+Toimenpiteet!$C$7),1)*IF(Z$9="x",(1+Toimenpiteet!$C$34),1)*(1+Z$30)*_xlfn.BINOM.INV(1,(1-(Satokasvi!$H$15*(1+Z$44))),T103))</f>
        <v>2921.9515271233727</v>
      </c>
      <c r="BW103" s="35">
        <f ca="1">IF(AA$11="x",0,_xlfn.NORM.INV(U103,Satokasvi!$H$8,Satokasvi!$I$8)*IF(COUNTIF($H$12:AA$12,"x")&gt;0,(1+$C$6),1)*IF(COUNTIF($H$13:AA$13,"x")&gt;0,(1+$C$30),1)*IF(AA$8="x",(1+Toimenpiteet!$C$7),1)*IF(AA$9="x",(1+Toimenpiteet!$C$34),1)*(1+AA$30)*_xlfn.BINOM.INV(1,(1-(Satokasvi!$H$15*(1+AA$44))),U103))</f>
        <v>2561.6280382396185</v>
      </c>
      <c r="BX103" s="35">
        <f ca="1">IF(AB$11="x",0,_xlfn.NORM.INV(V103,Satokasvi!$H$8,Satokasvi!$I$8)*IF(COUNTIF($H$12:AB$12,"x")&gt;0,(1+$C$6),1)*IF(COUNTIF($H$13:AB$13,"x")&gt;0,(1+$C$30),1)*IF(AB$8="x",(1+Toimenpiteet!$C$7),1)*IF(AB$9="x",(1+Toimenpiteet!$C$34),1)*(1+AB$30)*_xlfn.BINOM.INV(1,(1-(Satokasvi!$H$15*(1+AB$44))),V103))</f>
        <v>0</v>
      </c>
      <c r="BY103" s="35">
        <f ca="1">IF(AC$11="x",0,_xlfn.NORM.INV(W103,Satokasvi!$H$8,Satokasvi!$I$8)*IF(COUNTIF($H$12:AC$12,"x")&gt;0,(1+$C$6),1)*IF(COUNTIF($H$13:AC$13,"x")&gt;0,(1+$C$30),1)*IF(AC$8="x",(1+Toimenpiteet!$C$7),1)*IF(AC$9="x",(1+Toimenpiteet!$C$34),1)*(1+AC$30)*_xlfn.BINOM.INV(1,(1-(Satokasvi!$H$15*(1+AC$44))),W103))</f>
        <v>3212.8227951809081</v>
      </c>
      <c r="BZ103" s="35">
        <f ca="1">IF(AD$11="x",0,_xlfn.NORM.INV(X103,Satokasvi!$H$8,Satokasvi!$I$8)*IF(COUNTIF($H$12:AD$12,"x")&gt;0,(1+$C$6),1)*IF(COUNTIF($H$13:AD$13,"x")&gt;0,(1+$C$30),1)*IF(AD$8="x",(1+Toimenpiteet!$C$7),1)*IF(AD$9="x",(1+Toimenpiteet!$C$34),1)*(1+AD$30)*_xlfn.BINOM.INV(1,(1-(Satokasvi!$H$15*(1+AD$44))),X103))</f>
        <v>3284.7795294836296</v>
      </c>
      <c r="CA103" s="35">
        <f ca="1">IF(AE$11="x",0,_xlfn.NORM.INV(Y103,Satokasvi!$H$8,Satokasvi!$I$8)*IF(COUNTIF($H$12:AE$12,"x")&gt;0,(1+$C$6),1)*IF(COUNTIF($H$13:AE$13,"x")&gt;0,(1+$C$30),1)*IF(AE$8="x",(1+Toimenpiteet!$C$7),1)*IF(AE$9="x",(1+Toimenpiteet!$C$34),1)*(1+AE$30)*_xlfn.BINOM.INV(1,(1-(Satokasvi!$H$15*(1+AE$44))),Y103))</f>
        <v>2543.1497066754309</v>
      </c>
      <c r="CB103" s="35">
        <f ca="1">IF(AF$11="x",0,_xlfn.NORM.INV(Z103,Satokasvi!$H$8,Satokasvi!$I$8)*IF(COUNTIF($H$12:AF$12,"x")&gt;0,(1+$C$6),1)*IF(COUNTIF($H$13:AF$13,"x")&gt;0,(1+$C$30),1)*IF(AF$8="x",(1+Toimenpiteet!$C$7),1)*IF(AF$9="x",(1+Toimenpiteet!$C$34),1)*(1+AF$30)*_xlfn.BINOM.INV(1,(1-(Satokasvi!$H$15*(1+AF$44))),Z103))</f>
        <v>3592.3138396237846</v>
      </c>
      <c r="CD103" s="37">
        <f ca="1">_xlfn.NORM.INV(RAND(),Satokasvi!$H$13,Satokasvi!$I$13)</f>
        <v>239.9246784227708</v>
      </c>
      <c r="CE103" s="37">
        <f ca="1">_xlfn.NORM.INV(RAND(),Satokasvi!$H$13,Satokasvi!$I$13)</f>
        <v>243.34701314088696</v>
      </c>
      <c r="CF103" s="37">
        <f ca="1">_xlfn.NORM.INV(RAND(),Satokasvi!$H$13,Satokasvi!$I$13)</f>
        <v>194.3135528656824</v>
      </c>
      <c r="CG103" s="37">
        <f ca="1">_xlfn.NORM.INV(RAND(),Satokasvi!$H$13,Satokasvi!$I$13)</f>
        <v>246.7189359573988</v>
      </c>
      <c r="CH103" s="37">
        <f ca="1">_xlfn.NORM.INV(RAND(),Satokasvi!$H$13,Satokasvi!$I$13)</f>
        <v>189.30864878336587</v>
      </c>
      <c r="CI103" s="37">
        <f ca="1">_xlfn.NORM.INV(RAND(),Satokasvi!$H$13,Satokasvi!$I$13)</f>
        <v>268.44811132737732</v>
      </c>
      <c r="CJ103" s="37">
        <f ca="1">_xlfn.NORM.INV(RAND(),Satokasvi!$H$13,Satokasvi!$I$13)</f>
        <v>197.0718138852024</v>
      </c>
      <c r="CK103" s="37">
        <f ca="1">_xlfn.NORM.INV(RAND(),Satokasvi!$H$13,Satokasvi!$I$13)</f>
        <v>301.94418519358919</v>
      </c>
      <c r="CL103" s="37">
        <f ca="1">_xlfn.NORM.INV(RAND(),Satokasvi!$H$13,Satokasvi!$I$13)</f>
        <v>178.91597476374969</v>
      </c>
      <c r="CM103" s="37">
        <f ca="1">_xlfn.NORM.INV(RAND(),Satokasvi!$H$13,Satokasvi!$I$13)</f>
        <v>272.66346112992647</v>
      </c>
      <c r="CN103" s="37">
        <f ca="1">_xlfn.NORM.INV(RAND(),Satokasvi!$H$13,Satokasvi!$I$13)</f>
        <v>197.67690173246041</v>
      </c>
      <c r="CO103" s="37">
        <f ca="1">_xlfn.NORM.INV(RAND(),Satokasvi!$H$13,Satokasvi!$I$13)</f>
        <v>211.99428918707324</v>
      </c>
      <c r="CP103" s="37">
        <f ca="1">_xlfn.NORM.INV(RAND(),Satokasvi!$H$13,Satokasvi!$I$13)</f>
        <v>153.86581652679351</v>
      </c>
      <c r="CQ103" s="37">
        <f ca="1">_xlfn.NORM.INV(RAND(),Satokasvi!$H$13,Satokasvi!$I$13)</f>
        <v>226.4821584281429</v>
      </c>
      <c r="CR103" s="37">
        <f ca="1">_xlfn.NORM.INV(RAND(),Satokasvi!$H$13,Satokasvi!$I$13)</f>
        <v>172.48157449696981</v>
      </c>
      <c r="CS103" s="37">
        <f ca="1">_xlfn.NORM.INV(RAND(),Satokasvi!$H$13,Satokasvi!$I$13)</f>
        <v>173.5358941183346</v>
      </c>
      <c r="CT103" s="37">
        <f ca="1">_xlfn.NORM.INV(RAND(),Satokasvi!$H$13,Satokasvi!$I$13)</f>
        <v>198.10861212560155</v>
      </c>
      <c r="CU103" s="37">
        <f ca="1">_xlfn.NORM.INV(RAND(),Satokasvi!$H$13,Satokasvi!$I$13)</f>
        <v>249.96783279246276</v>
      </c>
      <c r="CV103" s="37">
        <f ca="1">_xlfn.NORM.INV(RAND(),Satokasvi!$H$13,Satokasvi!$I$13)</f>
        <v>240.1313273298976</v>
      </c>
      <c r="CW103" s="37">
        <f ca="1">_xlfn.NORM.INV(RAND(),Satokasvi!$H$13,Satokasvi!$I$13)</f>
        <v>173.6306756303652</v>
      </c>
      <c r="CX103" s="37">
        <f ca="1">_xlfn.NORM.INV(RAND(),Satokasvi!$H$13,Satokasvi!$I$13)</f>
        <v>242.87947895214754</v>
      </c>
      <c r="CY103" s="37">
        <f ca="1">_xlfn.NORM.INV(RAND(),Satokasvi!$H$13,Satokasvi!$I$13)</f>
        <v>205.25293131334473</v>
      </c>
      <c r="CZ103" s="37">
        <f ca="1">_xlfn.NORM.INV(RAND(),Satokasvi!$H$13,Satokasvi!$I$13)</f>
        <v>148.62437104324644</v>
      </c>
      <c r="DA103" s="37">
        <f ca="1">_xlfn.NORM.INV(RAND(),Satokasvi!$H$13,Satokasvi!$I$13)</f>
        <v>192.50627006846105</v>
      </c>
      <c r="DB103" s="37">
        <f ca="1">_xlfn.NORM.INV(RAND(),Satokasvi!$H$13,Satokasvi!$I$13)</f>
        <v>89.315920626257906</v>
      </c>
      <c r="DD103" s="37">
        <f ca="1">IF(H$11="x",Toimenpiteet!$E$115,AC103*CD103/1000+(Satokasvi!$E$28-Satokasvi!$E$7)+IF(H$8="x",Toimenpiteet!$E$29,0)+IF(H$9="x",Toimenpiteet!$E$60,0)+IF(H$10="x",Toimenpiteet!$E$88,0))/(1+$H$15)^DD$59</f>
        <v>401.57312337081743</v>
      </c>
      <c r="DE103" s="37">
        <f ca="1">IF(I$11="x",Toimenpiteet!$E$115,AD103*CE103/1000+(Satokasvi!$E$28-Satokasvi!$E$7)+IF(I$8="x",Toimenpiteet!$E$29,0)+IF(I$9="x",Toimenpiteet!$E$60,0)+IF(I$10="x",Toimenpiteet!$E$88,0))/(1+$H$15)^DE$59</f>
        <v>-249.7879159204449</v>
      </c>
      <c r="DF103" s="37">
        <f ca="1">IF(J$11="x",Toimenpiteet!$E$115,AE103*CF103/1000+(Satokasvi!$E$28-Satokasvi!$E$7)+IF(J$8="x",Toimenpiteet!$E$29,0)+IF(J$9="x",Toimenpiteet!$E$60,0)+IF(J$10="x",Toimenpiteet!$E$88,0))/(1+$H$15)^DF$59</f>
        <v>-242.51253972858729</v>
      </c>
      <c r="DG103" s="37">
        <f ca="1">IF(K$11="x",Toimenpiteet!$E$115,AF103*CG103/1000+(Satokasvi!$E$28-Satokasvi!$E$7)+IF(K$8="x",Toimenpiteet!$E$29,0)+IF(K$9="x",Toimenpiteet!$E$60,0)+IF(K$10="x",Toimenpiteet!$E$88,0))/(1+$H$15)^DG$59</f>
        <v>367.01106800060961</v>
      </c>
      <c r="DH103" s="37">
        <f ca="1">IF(L$11="x",Toimenpiteet!$E$115,AG103*CH103/1000+(Satokasvi!$E$28-Satokasvi!$E$7)+IF(L$8="x",Toimenpiteet!$E$29,0)+IF(L$9="x",Toimenpiteet!$E$60,0)+IF(L$10="x",Toimenpiteet!$E$88,0))/(1+$H$15)^DH$59</f>
        <v>197.6498388389999</v>
      </c>
      <c r="DI103" s="37">
        <f ca="1">IF(M$11="x",Toimenpiteet!$E$115,AH103*CI103/1000+(Satokasvi!$E$28-Satokasvi!$E$7)+IF(M$8="x",Toimenpiteet!$E$29,0)+IF(M$9="x",Toimenpiteet!$E$60,0)+IF(M$10="x",Toimenpiteet!$E$88,0))/(1+$H$15)^DI$59</f>
        <v>-221.93332802116842</v>
      </c>
      <c r="DJ103" s="37">
        <f ca="1">IF(N$11="x",Toimenpiteet!$E$115,AI103*CJ103/1000+(Satokasvi!$E$28-Satokasvi!$E$7)+IF(N$8="x",Toimenpiteet!$E$29,0)+IF(N$9="x",Toimenpiteet!$E$60,0)+IF(N$10="x",Toimenpiteet!$E$88,0))/(1+$H$15)^DJ$59</f>
        <v>200.83480998946544</v>
      </c>
      <c r="DK103" s="37">
        <f ca="1">IF(O$11="x",Toimenpiteet!$E$115,AJ103*CK103/1000+(Satokasvi!$E$28-Satokasvi!$E$7)+IF(O$8="x",Toimenpiteet!$E$29,0)+IF(O$9="x",Toimenpiteet!$E$60,0)+IF(O$10="x",Toimenpiteet!$E$88,0))/(1+$H$15)^DK$59</f>
        <v>383.51811346122798</v>
      </c>
      <c r="DL103" s="37">
        <f ca="1">IF(P$11="x",Toimenpiteet!$E$115,AK103*CL103/1000+(Satokasvi!$E$28-Satokasvi!$E$7)+IF(P$8="x",Toimenpiteet!$E$29,0)+IF(P$9="x",Toimenpiteet!$E$60,0)+IF(P$10="x",Toimenpiteet!$E$88,0))/(1+$H$15)^DL$59</f>
        <v>185.56296616247667</v>
      </c>
      <c r="DM103" s="37">
        <f ca="1">IF(Q$11="x",Toimenpiteet!$E$115,AL103*CM103/1000+(Satokasvi!$E$28-Satokasvi!$E$7)+IF(Q$8="x",Toimenpiteet!$E$29,0)+IF(Q$9="x",Toimenpiteet!$E$60,0)+IF(Q$10="x",Toimenpiteet!$E$88,0))/(1+$H$15)^DM$59</f>
        <v>306.87722461350239</v>
      </c>
      <c r="DN103" s="37">
        <f ca="1">IF(R$11="x",Toimenpiteet!$E$115,AM103*CN103/1000+(Satokasvi!$E$28-Satokasvi!$E$7)+IF(R$8="x",Toimenpiteet!$E$29,0)+IF(R$9="x",Toimenpiteet!$E$60,0)+IF(R$10="x",Toimenpiteet!$E$88,0))/(1+$H$15)^DN$59</f>
        <v>174.2827839759054</v>
      </c>
      <c r="DO103" s="37">
        <f ca="1">IF(S$11="x",Toimenpiteet!$E$115,AN103*CO103/1000+(Satokasvi!$E$28-Satokasvi!$E$7)+IF(S$8="x",Toimenpiteet!$E$29,0)+IF(S$9="x",Toimenpiteet!$E$60,0)+IF(S$10="x",Toimenpiteet!$E$88,0))/(1+$H$15)^DO$59</f>
        <v>278.568815951717</v>
      </c>
      <c r="DP103" s="37">
        <f ca="1">IF(T$11="x",Toimenpiteet!$E$115,AO103*CP103/1000+(Satokasvi!$E$28-Satokasvi!$E$7)+IF(T$8="x",Toimenpiteet!$E$29,0)+IF(T$9="x",Toimenpiteet!$E$60,0)+IF(T$10="x",Toimenpiteet!$E$88,0))/(1+$H$15)^DP$59</f>
        <v>-180.45210509819213</v>
      </c>
      <c r="DQ103" s="37">
        <f ca="1">IF(U$11="x",Toimenpiteet!$E$115,AP103*CQ103/1000+(Satokasvi!$E$28-Satokasvi!$E$7)+IF(U$8="x",Toimenpiteet!$E$29,0)+IF(U$9="x",Toimenpiteet!$E$60,0)+IF(U$10="x",Toimenpiteet!$E$88,0))/(1+$H$15)^DQ$59</f>
        <v>195.38010097259959</v>
      </c>
      <c r="DR103" s="37">
        <f ca="1">IF(V$11="x",Toimenpiteet!$E$115,AQ103*CR103/1000+(Satokasvi!$E$28-Satokasvi!$E$7)+IF(V$8="x",Toimenpiteet!$E$29,0)+IF(V$9="x",Toimenpiteet!$E$60,0)+IF(V$10="x",Toimenpiteet!$E$88,0))/(1+$H$15)^DR$59</f>
        <v>-170.09341606013018</v>
      </c>
      <c r="DS103" s="37">
        <f ca="1">IF(W$11="x",Toimenpiteet!$E$115,AR103*CS103/1000+(Satokasvi!$E$28-Satokasvi!$E$7)+IF(W$8="x",Toimenpiteet!$E$29,0)+IF(W$9="x",Toimenpiteet!$E$60,0)+IF(W$10="x",Toimenpiteet!$E$88,0))/(1+$H$15)^DS$59</f>
        <v>134.91224211998235</v>
      </c>
      <c r="DT103" s="37">
        <f ca="1">IF(X$11="x",Toimenpiteet!$E$115,AS103*CT103/1000+(Satokasvi!$E$28-Satokasvi!$E$7)+IF(X$8="x",Toimenpiteet!$E$29,0)+IF(X$9="x",Toimenpiteet!$E$60,0)+IF(X$10="x",Toimenpiteet!$E$88,0))/(1+$H$15)^DT$59</f>
        <v>141.29894325288853</v>
      </c>
      <c r="DU103" s="37">
        <f ca="1">IF(Y$11="x",Toimenpiteet!$E$115,AT103*CU103/1000+(Satokasvi!$E$28-Satokasvi!$E$7)+IF(Y$8="x",Toimenpiteet!$E$29,0)+IF(Y$9="x",Toimenpiteet!$E$60,0)+IF(Y$10="x",Toimenpiteet!$E$88,0))/(1+$H$15)^DU$59</f>
        <v>204.8578195924689</v>
      </c>
      <c r="DV103" s="37">
        <f ca="1">IF(Z$11="x",Toimenpiteet!$E$115,AU103*CV103/1000+(Satokasvi!$E$28-Satokasvi!$E$7)+IF(Z$8="x",Toimenpiteet!$E$29,0)+IF(Z$9="x",Toimenpiteet!$E$60,0)+IF(Z$10="x",Toimenpiteet!$E$88,0))/(1+$H$15)^DV$59</f>
        <v>182.32619249137736</v>
      </c>
      <c r="DW103" s="37">
        <f ca="1">IF(AA$11="x",Toimenpiteet!$E$115,AV103*CW103/1000+(Satokasvi!$E$28-Satokasvi!$E$7)+IF(AA$8="x",Toimenpiteet!$E$29,0)+IF(AA$9="x",Toimenpiteet!$E$60,0)+IF(AA$10="x",Toimenpiteet!$E$88,0))/(1+$H$15)^DW$59</f>
        <v>-146.72407485937876</v>
      </c>
      <c r="DX103" s="37">
        <f ca="1">IF(AB$11="x",Toimenpiteet!$E$115,AW103*CX103/1000+(Satokasvi!$E$28-Satokasvi!$E$7)+IF(AB$8="x",Toimenpiteet!$E$29,0)+IF(AB$9="x",Toimenpiteet!$E$60,0)+IF(AB$10="x",Toimenpiteet!$E$88,0))/(1+$H$15)^DX$59</f>
        <v>-142.45055811590174</v>
      </c>
      <c r="DY103" s="37">
        <f ca="1">IF(AC$11="x",Toimenpiteet!$E$115,AX103*CY103/1000+(Satokasvi!$E$28-Satokasvi!$E$7)+IF(AC$8="x",Toimenpiteet!$E$29,0)+IF(AC$9="x",Toimenpiteet!$E$60,0)+IF(AC$10="x",Toimenpiteet!$E$88,0))/(1+$H$15)^DY$59</f>
        <v>148.4963767796763</v>
      </c>
      <c r="DZ103" s="37">
        <f ca="1">IF(AD$11="x",Toimenpiteet!$E$115,AY103*CZ103/1000+(Satokasvi!$E$28-Satokasvi!$E$7)+IF(AD$8="x",Toimenpiteet!$E$29,0)+IF(AD$9="x",Toimenpiteet!$E$60,0)+IF(AD$10="x",Toimenpiteet!$E$88,0))/(1+$H$15)^DZ$59</f>
        <v>71.865058285891635</v>
      </c>
      <c r="EA103" s="37">
        <f ca="1">IF(AE$11="x",Toimenpiteet!$E$115,AZ103*DA103/1000+(Satokasvi!$E$28-Satokasvi!$E$7)+IF(AE$8="x",Toimenpiteet!$E$29,0)+IF(AE$9="x",Toimenpiteet!$E$60,0)+IF(AE$10="x",Toimenpiteet!$E$88,0))/(1+$H$15)^EA$59</f>
        <v>-130.36244012997</v>
      </c>
      <c r="EB103" s="37">
        <f ca="1">IF(AF$11="x",Toimenpiteet!$E$115,BA103*DB103/1000+(Satokasvi!$E$28-Satokasvi!$E$7)+IF(AF$8="x",Toimenpiteet!$E$29,0)+IF(AF$9="x",Toimenpiteet!$E$60,0)+IF(AF$10="x",Toimenpiteet!$E$88,0))/(1+$H$15)^EB$59</f>
        <v>1.1346387010411247</v>
      </c>
      <c r="ED103" s="37">
        <f ca="1">IF(H$11="x",Toimenpiteet!$E$115,BD103*CD103/1000+(Satokasvi!$E$28-Satokasvi!$E$7)+IF(H$8="x",Toimenpiteet!$E$29,0)+IF(H$9="x",Toimenpiteet!$E$60,0)+IF(H$10="x",Toimenpiteet!$E$88,0))/(1+$H$15)^ED$59</f>
        <v>533.3440587245924</v>
      </c>
      <c r="EE103" s="37">
        <f ca="1">IF(I$11="x",Toimenpiteet!$E$115,BE103*CE103/1000+(Satokasvi!$E$28-Satokasvi!$E$7)+IF(I$8="x",Toimenpiteet!$E$29,0)+IF(I$9="x",Toimenpiteet!$E$60,0)+IF(I$10="x",Toimenpiteet!$E$88,0))/(1+$H$15)^EE$59</f>
        <v>389.90421954421254</v>
      </c>
      <c r="EF103" s="37">
        <f ca="1">IF(J$11="x",Toimenpiteet!$E$115,BF103*CF103/1000+(Satokasvi!$E$28-Satokasvi!$E$7)+IF(J$8="x",Toimenpiteet!$E$29,0)+IF(J$9="x",Toimenpiteet!$E$60,0)+IF(J$10="x",Toimenpiteet!$E$88,0))/(1+$H$15)^EF$59</f>
        <v>-242.51253972858729</v>
      </c>
      <c r="EG103" s="37">
        <f ca="1">IF(K$11="x",Toimenpiteet!$E$115,BG103*CG103/1000+(Satokasvi!$E$28-Satokasvi!$E$7)+IF(K$8="x",Toimenpiteet!$E$29,0)+IF(K$9="x",Toimenpiteet!$E$60,0)+IF(K$10="x",Toimenpiteet!$E$88,0))/(1+$H$15)^EG$59</f>
        <v>487.50309514026304</v>
      </c>
      <c r="EH103" s="37">
        <f ca="1">IF(L$11="x",Toimenpiteet!$E$115,BH103*CH103/1000+(Satokasvi!$E$28-Satokasvi!$E$7)+IF(L$8="x",Toimenpiteet!$E$29,0)+IF(L$9="x",Toimenpiteet!$E$60,0)+IF(L$10="x",Toimenpiteet!$E$88,0))/(1+$H$15)^EH$59</f>
        <v>282.89807217916064</v>
      </c>
      <c r="EI103" s="37">
        <f ca="1">IF(M$11="x",Toimenpiteet!$E$115,BI103*CI103/1000+(Satokasvi!$E$28-Satokasvi!$E$7)+IF(M$8="x",Toimenpiteet!$E$29,0)+IF(M$9="x",Toimenpiteet!$E$60,0)+IF(M$10="x",Toimenpiteet!$E$88,0))/(1+$H$15)^EI$59</f>
        <v>381.91743409434935</v>
      </c>
      <c r="EJ103" s="37">
        <f ca="1">IF(N$11="x",Toimenpiteet!$E$115,BJ103*CJ103/1000+(Satokasvi!$E$28-Satokasvi!$E$7)+IF(N$8="x",Toimenpiteet!$E$29,0)+IF(N$9="x",Toimenpiteet!$E$60,0)+IF(N$10="x",Toimenpiteet!$E$88,0))/(1+$H$15)^EJ$59</f>
        <v>284.0956220885563</v>
      </c>
      <c r="EK103" s="37">
        <f ca="1">IF(O$11="x",Toimenpiteet!$E$115,BK103*CK103/1000+(Satokasvi!$E$28-Satokasvi!$E$7)+IF(O$8="x",Toimenpiteet!$E$29,0)+IF(O$9="x",Toimenpiteet!$E$60,0)+IF(O$10="x",Toimenpiteet!$E$88,0))/(1+$H$15)^EK$59</f>
        <v>502.06042557211202</v>
      </c>
      <c r="EL103" s="37">
        <f ca="1">IF(P$11="x",Toimenpiteet!$E$115,BL103*CL103/1000+(Satokasvi!$E$28-Satokasvi!$E$7)+IF(P$8="x",Toimenpiteet!$E$29,0)+IF(P$9="x",Toimenpiteet!$E$60,0)+IF(P$10="x",Toimenpiteet!$E$88,0))/(1+$H$15)^EL$59</f>
        <v>263.29564620918416</v>
      </c>
      <c r="EM103" s="37">
        <f ca="1">IF(Q$11="x",Toimenpiteet!$E$115,BM103*CM103/1000+(Satokasvi!$E$28-Satokasvi!$E$7)+IF(Q$8="x",Toimenpiteet!$E$29,0)+IF(Q$9="x",Toimenpiteet!$E$60,0)+IF(Q$10="x",Toimenpiteet!$E$88,0))/(1+$H$15)^EM$59</f>
        <v>407.68964702572924</v>
      </c>
      <c r="EN103" s="37">
        <f ca="1">IF(R$11="x",Toimenpiteet!$E$115,BN103*CN103/1000+(Satokasvi!$E$28-Satokasvi!$E$7)+IF(R$8="x",Toimenpiteet!$E$29,0)+IF(R$9="x",Toimenpiteet!$E$60,0)+IF(R$10="x",Toimenpiteet!$E$88,0))/(1+$H$15)^EN$59</f>
        <v>247.42766843082089</v>
      </c>
      <c r="EO103" s="37">
        <f ca="1">IF(S$11="x",Toimenpiteet!$E$115,BO103*CO103/1000+(Satokasvi!$E$28-Satokasvi!$E$7)+IF(S$8="x",Toimenpiteet!$E$29,0)+IF(S$9="x",Toimenpiteet!$E$60,0)+IF(S$10="x",Toimenpiteet!$E$88,0))/(1+$H$15)^EO$59</f>
        <v>371.45571279228795</v>
      </c>
      <c r="EP103" s="37">
        <f ca="1">IF(T$11="x",Toimenpiteet!$E$115,BP103*CP103/1000+(Satokasvi!$E$28-Satokasvi!$E$7)+IF(T$8="x",Toimenpiteet!$E$29,0)+IF(T$9="x",Toimenpiteet!$E$60,0)+IF(T$10="x",Toimenpiteet!$E$88,0))/(1+$H$15)^EP$59</f>
        <v>95.882306256241534</v>
      </c>
      <c r="EQ103" s="37">
        <f ca="1">IF(U$11="x",Toimenpiteet!$E$115,BQ103*CQ103/1000+(Satokasvi!$E$28-Satokasvi!$E$7)+IF(U$8="x",Toimenpiteet!$E$29,0)+IF(U$9="x",Toimenpiteet!$E$60,0)+IF(U$10="x",Toimenpiteet!$E$88,0))/(1+$H$15)^EQ$59</f>
        <v>269.49536487550637</v>
      </c>
      <c r="ER103" s="37">
        <f ca="1">IF(V$11="x",Toimenpiteet!$E$115,BR103*CR103/1000+(Satokasvi!$E$28-Satokasvi!$E$7)+IF(V$8="x",Toimenpiteet!$E$29,0)+IF(V$9="x",Toimenpiteet!$E$60,0)+IF(V$10="x",Toimenpiteet!$E$88,0))/(1+$H$15)^ER$59</f>
        <v>-170.09341606013018</v>
      </c>
      <c r="ES103" s="37">
        <f ca="1">IF(W$11="x",Toimenpiteet!$E$115,BS103*CS103/1000+(Satokasvi!$E$28-Satokasvi!$E$7)+IF(W$8="x",Toimenpiteet!$E$29,0)+IF(W$9="x",Toimenpiteet!$E$60,0)+IF(W$10="x",Toimenpiteet!$E$88,0))/(1+$H$15)^ES$59</f>
        <v>194.92253832264493</v>
      </c>
      <c r="ET103" s="37">
        <f ca="1">IF(X$11="x",Toimenpiteet!$E$115,BT103*CT103/1000+(Satokasvi!$E$28-Satokasvi!$E$7)+IF(X$8="x",Toimenpiteet!$E$29,0)+IF(X$9="x",Toimenpiteet!$E$60,0)+IF(X$10="x",Toimenpiteet!$E$88,0))/(1+$H$15)^ET$59</f>
        <v>201.62460353323917</v>
      </c>
      <c r="EU103" s="37">
        <f ca="1">IF(Y$11="x",Toimenpiteet!$E$115,BU103*CU103/1000+(Satokasvi!$E$28-Satokasvi!$E$7)+IF(Y$8="x",Toimenpiteet!$E$29,0)+IF(Y$9="x",Toimenpiteet!$E$60,0)+IF(Y$10="x",Toimenpiteet!$E$88,0))/(1+$H$15)^EU$59</f>
        <v>276.96129771462563</v>
      </c>
      <c r="EV103" s="37">
        <f ca="1">IF(Z$11="x",Toimenpiteet!$E$115,BV103*CV103/1000+(Satokasvi!$E$28-Satokasvi!$E$7)+IF(Z$8="x",Toimenpiteet!$E$29,0)+IF(Z$9="x",Toimenpiteet!$E$60,0)+IF(Z$10="x",Toimenpiteet!$E$88,0))/(1+$H$15)^EV$59</f>
        <v>249.01659041068476</v>
      </c>
      <c r="EW103" s="37">
        <f ca="1">IF(AA$11="x",Toimenpiteet!$E$115,BW103*CW103/1000+(Satokasvi!$E$28-Satokasvi!$E$7)+IF(AA$8="x",Toimenpiteet!$E$29,0)+IF(AA$9="x",Toimenpiteet!$E$60,0)+IF(AA$10="x",Toimenpiteet!$E$88,0))/(1+$H$15)^EW$59</f>
        <v>99.538280667490568</v>
      </c>
      <c r="EX103" s="37">
        <f ca="1">IF(AB$11="x",Toimenpiteet!$E$115,BX103*CX103/1000+(Satokasvi!$E$28-Satokasvi!$E$7)+IF(AB$8="x",Toimenpiteet!$E$29,0)+IF(AB$9="x",Toimenpiteet!$E$60,0)+IF(AB$10="x",Toimenpiteet!$E$88,0))/(1+$H$15)^EX$59</f>
        <v>-142.45055811590174</v>
      </c>
      <c r="EY103" s="37">
        <f ca="1">IF(AC$11="x",Toimenpiteet!$E$115,BY103*CY103/1000+(Satokasvi!$E$28-Satokasvi!$E$7)+IF(AC$8="x",Toimenpiteet!$E$29,0)+IF(AC$9="x",Toimenpiteet!$E$60,0)+IF(AC$10="x",Toimenpiteet!$E$88,0))/(1+$H$15)^EY$59</f>
        <v>205.85595468238864</v>
      </c>
      <c r="EZ103" s="37">
        <f ca="1">IF(AD$11="x",Toimenpiteet!$E$115,BZ103*CZ103/1000+(Satokasvi!$E$28-Satokasvi!$E$7)+IF(AD$8="x",Toimenpiteet!$E$29,0)+IF(AD$9="x",Toimenpiteet!$E$60,0)+IF(AD$10="x",Toimenpiteet!$E$88,0))/(1+$H$15)^EZ$59</f>
        <v>113.09273260984375</v>
      </c>
      <c r="FA103" s="37">
        <f ca="1">IF(AE$11="x",Toimenpiteet!$E$115,CA103*DA103/1000+(Satokasvi!$E$28-Satokasvi!$E$7)+IF(AE$8="x",Toimenpiteet!$E$29,0)+IF(AE$9="x",Toimenpiteet!$E$60,0)+IF(AE$10="x",Toimenpiteet!$E$88,0))/(1+$H$15)^FA$59</f>
        <v>110.47467303455731</v>
      </c>
      <c r="FB103" s="37">
        <f ca="1">IF(AF$11="x",Toimenpiteet!$E$115,CB103*DB103/1000+(Satokasvi!$E$28-Satokasvi!$E$7)+IF(AF$8="x",Toimenpiteet!$E$29,0)+IF(AF$9="x",Toimenpiteet!$E$60,0)+IF(AF$10="x",Toimenpiteet!$E$88,0))/(1+$H$15)^FB$59</f>
        <v>26.674661612117305</v>
      </c>
      <c r="FD103" s="37">
        <f t="shared" ca="1" si="15"/>
        <v>401.57312337081743</v>
      </c>
      <c r="FE103" s="37">
        <f t="shared" ca="1" si="32"/>
        <v>151.78520745037252</v>
      </c>
      <c r="FF103" s="37">
        <f t="shared" ca="1" si="32"/>
        <v>-90.72733227821476</v>
      </c>
      <c r="FG103" s="37">
        <f t="shared" ca="1" si="32"/>
        <v>276.28373572239485</v>
      </c>
      <c r="FH103" s="37">
        <f t="shared" ca="1" si="32"/>
        <v>473.93357456139472</v>
      </c>
      <c r="FI103" s="37">
        <f t="shared" ca="1" si="32"/>
        <v>252.0002465402263</v>
      </c>
      <c r="FJ103" s="37">
        <f t="shared" ca="1" si="32"/>
        <v>452.83505652969177</v>
      </c>
      <c r="FK103" s="37">
        <f t="shared" ca="1" si="32"/>
        <v>836.3531699909197</v>
      </c>
      <c r="FL103" s="37">
        <f t="shared" ca="1" si="31"/>
        <v>1021.9161361533963</v>
      </c>
      <c r="FM103" s="37">
        <f t="shared" ca="1" si="31"/>
        <v>1328.7933607668988</v>
      </c>
      <c r="FN103" s="37">
        <f t="shared" ca="1" si="31"/>
        <v>1503.0761447428042</v>
      </c>
      <c r="FO103" s="37">
        <f t="shared" ca="1" si="31"/>
        <v>1781.6449606945212</v>
      </c>
      <c r="FP103" s="37">
        <f t="shared" ca="1" si="31"/>
        <v>1601.1928555963291</v>
      </c>
      <c r="FQ103" s="37">
        <f t="shared" ca="1" si="31"/>
        <v>1796.5729565689287</v>
      </c>
      <c r="FR103" s="37">
        <f t="shared" ca="1" si="31"/>
        <v>1626.4795405087984</v>
      </c>
      <c r="FS103" s="37">
        <f t="shared" ca="1" si="31"/>
        <v>1761.3917826287807</v>
      </c>
      <c r="FT103" s="37">
        <f t="shared" ca="1" si="31"/>
        <v>1902.6907258816691</v>
      </c>
      <c r="FU103" s="37">
        <f t="shared" ca="1" si="24"/>
        <v>2107.5485454741379</v>
      </c>
      <c r="FV103" s="37">
        <f t="shared" ca="1" si="24"/>
        <v>2289.8747379655151</v>
      </c>
      <c r="FW103" s="37">
        <f t="shared" ca="1" si="23"/>
        <v>2143.1506631061366</v>
      </c>
      <c r="FX103" s="37">
        <f t="shared" ca="1" si="20"/>
        <v>2000.7001049902349</v>
      </c>
      <c r="FY103" s="37">
        <f t="shared" ca="1" si="20"/>
        <v>2149.1964817699113</v>
      </c>
      <c r="FZ103" s="37">
        <f t="shared" ca="1" si="20"/>
        <v>2221.0615400558031</v>
      </c>
      <c r="GA103" s="37">
        <f t="shared" ca="1" si="20"/>
        <v>2090.6990999258333</v>
      </c>
      <c r="GB103" s="37">
        <f t="shared" ca="1" si="20"/>
        <v>2091.8337386268745</v>
      </c>
      <c r="GC103" s="37"/>
      <c r="GD103" s="37">
        <f t="shared" ca="1" si="16"/>
        <v>533.3440587245924</v>
      </c>
      <c r="GE103" s="37">
        <f t="shared" ca="1" si="28"/>
        <v>923.24827826880494</v>
      </c>
      <c r="GF103" s="37">
        <f t="shared" ca="1" si="28"/>
        <v>680.73573854021765</v>
      </c>
      <c r="GG103" s="37">
        <f t="shared" ca="1" si="28"/>
        <v>1168.2388336804806</v>
      </c>
      <c r="GH103" s="37">
        <f t="shared" ca="1" si="28"/>
        <v>1451.1369058596413</v>
      </c>
      <c r="GI103" s="37">
        <f t="shared" ca="1" si="28"/>
        <v>1833.0543399539906</v>
      </c>
      <c r="GJ103" s="37">
        <f t="shared" ca="1" si="28"/>
        <v>2117.149962042547</v>
      </c>
      <c r="GK103" s="37">
        <f t="shared" ca="1" si="28"/>
        <v>2619.2103876146589</v>
      </c>
      <c r="GL103" s="37">
        <f t="shared" ca="1" si="28"/>
        <v>2882.5060338238432</v>
      </c>
      <c r="GM103" s="37">
        <f t="shared" ca="1" si="28"/>
        <v>3290.1956808495725</v>
      </c>
      <c r="GN103" s="37">
        <f t="shared" ca="1" si="28"/>
        <v>3537.6233492803935</v>
      </c>
      <c r="GO103" s="37">
        <f t="shared" ca="1" si="28"/>
        <v>3909.0790620726816</v>
      </c>
      <c r="GP103" s="37">
        <f t="shared" ca="1" si="28"/>
        <v>4004.9613683289231</v>
      </c>
      <c r="GQ103" s="37">
        <f t="shared" ca="1" si="28"/>
        <v>4274.4567332044298</v>
      </c>
      <c r="GR103" s="37">
        <f t="shared" ca="1" si="28"/>
        <v>4104.3633171442998</v>
      </c>
      <c r="GS103" s="37">
        <f t="shared" ca="1" si="28"/>
        <v>4299.2858554669447</v>
      </c>
      <c r="GT103" s="37">
        <f t="shared" ca="1" si="28"/>
        <v>4500.9104590001834</v>
      </c>
      <c r="GU103" s="37">
        <f t="shared" ca="1" si="22"/>
        <v>4777.8717567148087</v>
      </c>
      <c r="GV103" s="37">
        <f t="shared" ca="1" si="22"/>
        <v>5026.8883471254931</v>
      </c>
      <c r="GW103" s="37">
        <f t="shared" ca="1" si="22"/>
        <v>5126.4266277929837</v>
      </c>
      <c r="GX103" s="37">
        <f t="shared" ca="1" si="22"/>
        <v>4983.9760696770818</v>
      </c>
      <c r="GY103" s="37">
        <f t="shared" ca="1" si="30"/>
        <v>5189.8320243594708</v>
      </c>
      <c r="GZ103" s="37">
        <f t="shared" ca="1" si="30"/>
        <v>5302.9247569693143</v>
      </c>
      <c r="HA103" s="37">
        <f t="shared" ca="1" si="30"/>
        <v>5413.3994300038712</v>
      </c>
      <c r="HB103" s="37">
        <f t="shared" ca="1" si="30"/>
        <v>5440.0740916159884</v>
      </c>
      <c r="HC103" s="37"/>
      <c r="HD103" s="37">
        <f t="shared" si="29"/>
        <v>1500.1</v>
      </c>
      <c r="HE103" s="37">
        <f ca="1">SUM($GD103:GD103)-$HD103-SUM($FD103:FD103)</f>
        <v>-1368.3290646462249</v>
      </c>
      <c r="HF103" s="37">
        <f ca="1">SUM($GD103:GE103)-$HD103-SUM($FD103:FE103)</f>
        <v>-596.86599382779252</v>
      </c>
      <c r="HG103" s="37">
        <f ca="1">SUM($GD103:GF103)-$HD103-SUM($FD103:FF103)</f>
        <v>174.59707699063989</v>
      </c>
      <c r="HH103" s="37">
        <f ca="1">SUM($GD103:GG103)-$HD103-SUM($FD103:FG103)</f>
        <v>1066.5521749487257</v>
      </c>
      <c r="HI103" s="37">
        <f ca="1">SUM($GD103:GH103)-$HD103-SUM($FD103:FH103)</f>
        <v>2043.7555062469723</v>
      </c>
      <c r="HJ103" s="37">
        <f ca="1">SUM($GD103:GI103)-$HD103-SUM($FD103:FI103)</f>
        <v>3624.8095996607367</v>
      </c>
      <c r="HK103" s="37">
        <f ca="1">SUM($GD103:GJ103)-$HD103-SUM($FD103:FJ103)</f>
        <v>5289.1245051735923</v>
      </c>
      <c r="HL103" s="37">
        <f ca="1">SUM($GD103:GK103)-$HD103-SUM($FD103:FK103)</f>
        <v>7071.9817227973317</v>
      </c>
      <c r="HM103" s="37">
        <f ca="1">SUM($GD103:GL103)-$HD103-SUM($FD103:FL103)</f>
        <v>8932.5716204677792</v>
      </c>
      <c r="HN103" s="37">
        <f ca="1">SUM($GD103:GM103)-$HD103-SUM($FD103:FM103)</f>
        <v>10893.973940550452</v>
      </c>
      <c r="HO103" s="37">
        <f ca="1">SUM($GD103:GN103)-$HD103-SUM($FD103:FN103)</f>
        <v>12928.521145088045</v>
      </c>
      <c r="HP103" s="37">
        <f ca="1">SUM($GD103:GO103)-$HD103-SUM($FD103:FO103)</f>
        <v>15055.955246466203</v>
      </c>
      <c r="HQ103" s="37">
        <f ca="1">SUM($GD103:GP103)-$HD103-SUM($FD103:FP103)</f>
        <v>17459.723759198798</v>
      </c>
      <c r="HR103" s="37">
        <f ca="1">SUM($GD103:GQ103)-$HD103-SUM($FD103:FQ103)</f>
        <v>19937.607535834301</v>
      </c>
      <c r="HS103" s="37">
        <f ca="1">SUM($GD103:GR103)-$HD103-SUM($FD103:FR103)</f>
        <v>22415.4913124698</v>
      </c>
      <c r="HT103" s="37">
        <f ca="1">SUM($GD103:GS103)-$HD103-SUM($FD103:FS103)</f>
        <v>24953.385385307964</v>
      </c>
      <c r="HU103" s="37">
        <f ca="1">SUM($GD103:GT103)-$HD103-SUM($FD103:FT103)</f>
        <v>27551.605118426476</v>
      </c>
      <c r="HV103" s="37">
        <f ca="1">SUM($GD103:GU103)-$HD103-SUM($FD103:FU103)</f>
        <v>30221.928329667149</v>
      </c>
      <c r="HW103" s="37">
        <f ca="1">SUM($GD103:GV103)-$HD103-SUM($FD103:FV103)</f>
        <v>32958.941938827134</v>
      </c>
      <c r="HX103" s="37">
        <f ca="1">SUM($GD103:GW103)-$HD103-SUM($FD103:FW103)</f>
        <v>35942.217903513978</v>
      </c>
      <c r="HY103" s="37">
        <f ca="1">SUM($GD103:GX103)-$HD103-SUM($FD103:FX103)</f>
        <v>38925.493868200821</v>
      </c>
      <c r="HZ103" s="37">
        <f ca="1">SUM($GD103:GY103)-$HD103-SUM($FD103:FY103)</f>
        <v>41966.129410790367</v>
      </c>
      <c r="IA103" s="37">
        <f ca="1">SUM($GD103:GZ103)-$HD103-SUM($FD103:FZ103)</f>
        <v>45047.992627703876</v>
      </c>
      <c r="IB103" s="37">
        <f ca="1">SUM($GD103:HA103)-$HD103-SUM($FD103:GA103)</f>
        <v>48370.692957781925</v>
      </c>
      <c r="IC103" s="37">
        <f ca="1">SUM($GD103:HB103)-$HD103-SUM($FD103:GB103)</f>
        <v>51718.933310771034</v>
      </c>
    </row>
    <row r="104" spans="2:237" x14ac:dyDescent="0.35">
      <c r="B104" s="37">
        <f t="shared" ca="1" si="26"/>
        <v>0.96400162924480193</v>
      </c>
      <c r="C104" s="37">
        <f t="shared" ca="1" si="25"/>
        <v>0.47852485947051404</v>
      </c>
      <c r="D104" s="37">
        <f t="shared" ca="1" si="25"/>
        <v>0.24441951754235691</v>
      </c>
      <c r="E104" s="37">
        <f t="shared" ca="1" si="25"/>
        <v>0.48931080140175964</v>
      </c>
      <c r="F104" s="37">
        <f t="shared" ca="1" si="25"/>
        <v>0.19659586091241543</v>
      </c>
      <c r="G104" s="37">
        <f t="shared" ca="1" si="25"/>
        <v>0.49743173459014223</v>
      </c>
      <c r="H104" s="37">
        <f t="shared" ca="1" si="25"/>
        <v>0.46509442625147723</v>
      </c>
      <c r="I104" s="37">
        <f t="shared" ca="1" si="25"/>
        <v>0.7810888781658909</v>
      </c>
      <c r="J104" s="37">
        <f t="shared" ca="1" si="25"/>
        <v>0.54664438948522198</v>
      </c>
      <c r="K104" s="37">
        <f t="shared" ca="1" si="25"/>
        <v>0.88583747683438463</v>
      </c>
      <c r="L104" s="37">
        <f t="shared" ca="1" si="25"/>
        <v>0.98397172329206894</v>
      </c>
      <c r="M104" s="37">
        <f t="shared" ca="1" si="25"/>
        <v>0.72803838710019642</v>
      </c>
      <c r="N104" s="37">
        <f t="shared" ca="1" si="25"/>
        <v>0.44832770098152686</v>
      </c>
      <c r="O104" s="37">
        <f t="shared" ca="1" si="25"/>
        <v>0.99170462661315972</v>
      </c>
      <c r="P104" s="37">
        <f t="shared" ca="1" si="25"/>
        <v>0.96265030599393264</v>
      </c>
      <c r="Q104" s="37">
        <f t="shared" ca="1" si="25"/>
        <v>0.60050921776224897</v>
      </c>
      <c r="R104" s="37">
        <f t="shared" ca="1" si="25"/>
        <v>0.49903719888586506</v>
      </c>
      <c r="S104" s="37">
        <f t="shared" ca="1" si="25"/>
        <v>4.7785313000255569E-2</v>
      </c>
      <c r="T104" s="37">
        <f t="shared" ca="1" si="27"/>
        <v>0.24936888726641793</v>
      </c>
      <c r="U104" s="37">
        <f t="shared" ca="1" si="27"/>
        <v>0.7738998583357507</v>
      </c>
      <c r="V104" s="37">
        <f t="shared" ca="1" si="27"/>
        <v>0.99433506861882703</v>
      </c>
      <c r="W104" s="37">
        <f t="shared" ca="1" si="27"/>
        <v>0.7366665487998727</v>
      </c>
      <c r="X104" s="37">
        <f t="shared" ca="1" si="27"/>
        <v>0.31504720349061799</v>
      </c>
      <c r="Y104" s="37">
        <f t="shared" ca="1" si="27"/>
        <v>0.56834867218259966</v>
      </c>
      <c r="Z104" s="37">
        <f t="shared" ca="1" si="27"/>
        <v>0.7258825493941683</v>
      </c>
      <c r="AC104" s="35">
        <f ca="1">IF(H$11="x",0,_xlfn.NORM.INV(B104,Satokasvi!$H$8,Satokasvi!$I$8)*IF(H$8="x",1+Toimenpiteet!$C$7,1)*IF(H$9="x",1+Toimenpiteet!$C$34,1)*(1+H$30)*_xlfn.BINOM.INV(1,(1-(Satokasvi!$H$15*(1+H$43))),B104))</f>
        <v>2949.7846777167701</v>
      </c>
      <c r="AD104" s="35">
        <f ca="1">IF(I$11="x",0,_xlfn.NORM.INV(C104,Satokasvi!$H$8,Satokasvi!$I$8)*IF(I$8="x",1+Toimenpiteet!$C$7,1)*IF(I$9="x",1+Toimenpiteet!$C$34,1)*(1+I$30)*_xlfn.BINOM.INV(1,(1-(Satokasvi!$H$15*(1+I$43))),C104))</f>
        <v>2486.5359454866789</v>
      </c>
      <c r="AE104" s="35">
        <f ca="1">IF(J$11="x",0,_xlfn.NORM.INV(D104,Satokasvi!$H$8,Satokasvi!$I$8)*IF(J$8="x",1+Toimenpiteet!$C$7,1)*IF(J$9="x",1+Toimenpiteet!$C$34,1)*(1+J$30)*_xlfn.BINOM.INV(1,(1-(Satokasvi!$H$15*(1+J$43))),D104))</f>
        <v>0</v>
      </c>
      <c r="AF104" s="35">
        <f ca="1">IF(K$11="x",0,_xlfn.NORM.INV(E104,Satokasvi!$H$8,Satokasvi!$I$8)*IF(K$8="x",1+Toimenpiteet!$C$7,1)*IF(K$9="x",1+Toimenpiteet!$C$34,1)*(1+K$30)*_xlfn.BINOM.INV(1,(1-(Satokasvi!$H$15*(1+K$43))),E104))</f>
        <v>2493.3007364562595</v>
      </c>
      <c r="AG104" s="35">
        <f ca="1">IF(L$11="x",0,_xlfn.NORM.INV(F104,Satokasvi!$H$8,Satokasvi!$I$8)*IF(L$8="x",1+Toimenpiteet!$C$7,1)*IF(L$9="x",1+Toimenpiteet!$C$34,1)*(1+L$30)*_xlfn.BINOM.INV(1,(1-(Satokasvi!$H$15*(1+L$43))),F104))</f>
        <v>0</v>
      </c>
      <c r="AH104" s="35">
        <f ca="1">IF(M$11="x",0,_xlfn.NORM.INV(G104,Satokasvi!$H$8,Satokasvi!$I$8)*IF(M$8="x",1+Toimenpiteet!$C$7,1)*IF(M$9="x",1+Toimenpiteet!$C$34,1)*(1+M$30)*_xlfn.BINOM.INV(1,(1-(Satokasvi!$H$15*(1+M$43))),G104))</f>
        <v>2498.3905672098012</v>
      </c>
      <c r="AI104" s="35">
        <f ca="1">IF(N$11="x",0,_xlfn.NORM.INV(H104,Satokasvi!$H$8,Satokasvi!$I$8)*IF(N$8="x",1+Toimenpiteet!$C$7,1)*IF(N$9="x",1+Toimenpiteet!$C$34,1)*(1+N$30)*_xlfn.BINOM.INV(1,(1-(Satokasvi!$H$15*(1+N$43))),H104))</f>
        <v>2478.0981915357761</v>
      </c>
      <c r="AJ104" s="35">
        <f ca="1">IF(O$11="x",0,_xlfn.NORM.INV(I104,Satokasvi!$H$8,Satokasvi!$I$8)*IF(O$8="x",1+Toimenpiteet!$C$7,1)*IF(O$9="x",1+Toimenpiteet!$C$34,1)*(1+O$30)*_xlfn.BINOM.INV(1,(1-(Satokasvi!$H$15*(1+O$43))),I104))</f>
        <v>2693.9689834289752</v>
      </c>
      <c r="AK104" s="35">
        <f ca="1">IF(P$11="x",0,_xlfn.NORM.INV(J104,Satokasvi!$H$8,Satokasvi!$I$8)*IF(P$8="x",1+Toimenpiteet!$C$7,1)*IF(P$9="x",1+Toimenpiteet!$C$34,1)*(1+P$30)*_xlfn.BINOM.INV(1,(1-(Satokasvi!$H$15*(1+P$43))),J104))</f>
        <v>2529.2969542478158</v>
      </c>
      <c r="AL104" s="35">
        <f ca="1">IF(Q$11="x",0,_xlfn.NORM.INV(K104,Satokasvi!$H$8,Satokasvi!$I$8)*IF(Q$8="x",1+Toimenpiteet!$C$7,1)*IF(Q$9="x",1+Toimenpiteet!$C$34,1)*(1+Q$30)*_xlfn.BINOM.INV(1,(1-(Satokasvi!$H$15*(1+Q$43))),K104))</f>
        <v>2801.1711739454622</v>
      </c>
      <c r="AM104" s="35">
        <f ca="1">IF(R$11="x",0,_xlfn.NORM.INV(L104,Satokasvi!$H$8,Satokasvi!$I$8)*IF(R$8="x",1+Toimenpiteet!$C$7,1)*IF(R$9="x",1+Toimenpiteet!$C$34,1)*(1+R$30)*_xlfn.BINOM.INV(1,(1-(Satokasvi!$H$15*(1+R$43))),L104))</f>
        <v>3035.9261811190681</v>
      </c>
      <c r="AN104" s="35">
        <f ca="1">IF(S$11="x",0,_xlfn.NORM.INV(M104,Satokasvi!$H$8,Satokasvi!$I$8)*IF(S$8="x",1+Toimenpiteet!$C$7,1)*IF(S$9="x",1+Toimenpiteet!$C$34,1)*(1+S$30)*_xlfn.BINOM.INV(1,(1-(Satokasvi!$H$15*(1+S$43))),M104))</f>
        <v>2651.7227595920249</v>
      </c>
      <c r="AO104" s="35">
        <f ca="1">IF(T$11="x",0,_xlfn.NORM.INV(N104,Satokasvi!$H$8,Satokasvi!$I$8)*IF(T$8="x",1+Toimenpiteet!$C$7,1)*IF(T$9="x",1+Toimenpiteet!$C$34,1)*(1+T$30)*_xlfn.BINOM.INV(1,(1-(Satokasvi!$H$15*(1+T$43))),N104))</f>
        <v>2467.5281148575255</v>
      </c>
      <c r="AP104" s="35">
        <f ca="1">IF(U$11="x",0,_xlfn.NORM.INV(O104,Satokasvi!$H$8,Satokasvi!$I$8)*IF(U$8="x",1+Toimenpiteet!$C$7,1)*IF(U$9="x",1+Toimenpiteet!$C$34,1)*(1+U$30)*_xlfn.BINOM.INV(1,(1-(Satokasvi!$H$15*(1+U$43))),O104))</f>
        <v>3098.9134801674113</v>
      </c>
      <c r="AQ104" s="35">
        <f ca="1">IF(V$11="x",0,_xlfn.NORM.INV(P104,Satokasvi!$H$8,Satokasvi!$I$8)*IF(V$8="x",1+Toimenpiteet!$C$7,1)*IF(V$9="x",1+Toimenpiteet!$C$34,1)*(1+V$30)*_xlfn.BINOM.INV(1,(1-(Satokasvi!$H$15*(1+V$43))),P104))</f>
        <v>2945.576433718963</v>
      </c>
      <c r="AR104" s="35">
        <f ca="1">IF(W$11="x",0,_xlfn.NORM.INV(Q104,Satokasvi!$H$8,Satokasvi!$I$8)*IF(W$8="x",1+Toimenpiteet!$C$7,1)*IF(W$9="x",1+Toimenpiteet!$C$34,1)*(1+W$30)*_xlfn.BINOM.INV(1,(1-(Satokasvi!$H$15*(1+W$43))),Q104))</f>
        <v>2563.6663427513645</v>
      </c>
      <c r="AS104" s="35">
        <f ca="1">IF(X$11="x",0,_xlfn.NORM.INV(R104,Satokasvi!$H$8,Satokasvi!$I$8)*IF(X$8="x",1+Toimenpiteet!$C$7,1)*IF(X$9="x",1+Toimenpiteet!$C$34,1)*(1+X$30)*_xlfn.BINOM.INV(1,(1-(Satokasvi!$H$15*(1+X$43))),R104))</f>
        <v>2499.3966532904237</v>
      </c>
      <c r="AT104" s="35">
        <f ca="1">IF(Y$11="x",0,_xlfn.NORM.INV(S104,Satokasvi!$H$8,Satokasvi!$I$8)*IF(Y$8="x",1+Toimenpiteet!$C$7,1)*IF(Y$9="x",1+Toimenpiteet!$C$34,1)*(1+Y$30)*_xlfn.BINOM.INV(1,(1-(Satokasvi!$H$15*(1+Y$43))),S104))</f>
        <v>0</v>
      </c>
      <c r="AU104" s="35">
        <f ca="1">IF(Z$11="x",0,_xlfn.NORM.INV(T104,Satokasvi!$H$8,Satokasvi!$I$8)*IF(Z$8="x",1+Toimenpiteet!$C$7,1)*IF(Z$9="x",1+Toimenpiteet!$C$34,1)*(1+Z$30)*_xlfn.BINOM.INV(1,(1-(Satokasvi!$H$15*(1+Z$43))),T104))</f>
        <v>0</v>
      </c>
      <c r="AV104" s="35">
        <f ca="1">IF(AA$11="x",0,_xlfn.NORM.INV(U104,Satokasvi!$H$8,Satokasvi!$I$8)*IF(AA$8="x",1+Toimenpiteet!$C$7,1)*IF(AA$9="x",1+Toimenpiteet!$C$34,1)*(1+AA$30)*_xlfn.BINOM.INV(1,(1-(Satokasvi!$H$15*(1+AA$43))),U104))</f>
        <v>2687.9379706374207</v>
      </c>
      <c r="AW104" s="35">
        <f ca="1">IF(AB$11="x",0,_xlfn.NORM.INV(V104,Satokasvi!$H$8,Satokasvi!$I$8)*IF(AB$8="x",1+Toimenpiteet!$C$7,1)*IF(AB$9="x",1+Toimenpiteet!$C$34,1)*(1+AB$30)*_xlfn.BINOM.INV(1,(1-(Satokasvi!$H$15*(1+AB$43))),V104))</f>
        <v>3133.0892074679778</v>
      </c>
      <c r="AX104" s="35">
        <f ca="1">IF(AC$11="x",0,_xlfn.NORM.INV(W104,Satokasvi!$H$8,Satokasvi!$I$8)*IF(AC$8="x",1+Toimenpiteet!$C$7,1)*IF(AC$9="x",1+Toimenpiteet!$C$34,1)*(1+AC$30)*_xlfn.BINOM.INV(1,(1-(Satokasvi!$H$15*(1+AC$43))),W104))</f>
        <v>2658.2755512714775</v>
      </c>
      <c r="AY104" s="35">
        <f ca="1">IF(AD$11="x",0,_xlfn.NORM.INV(X104,Satokasvi!$H$8,Satokasvi!$I$8)*IF(AD$8="x",1+Toimenpiteet!$C$7,1)*IF(AD$9="x",1+Toimenpiteet!$C$34,1)*(1+AD$30)*_xlfn.BINOM.INV(1,(1-(Satokasvi!$H$15*(1+AD$43))),X104))</f>
        <v>2379.6015062181905</v>
      </c>
      <c r="AZ104" s="35">
        <f ca="1">IF(AE$11="x",0,_xlfn.NORM.INV(Y104,Satokasvi!$H$8,Satokasvi!$I$8)*IF(AE$8="x",1+Toimenpiteet!$C$7,1)*IF(AE$9="x",1+Toimenpiteet!$C$34,1)*(1+AE$30)*_xlfn.BINOM.INV(1,(1-(Satokasvi!$H$15*(1+AE$43))),Y104))</f>
        <v>2543.0428900575766</v>
      </c>
      <c r="BA104" s="35">
        <f ca="1">IF(AF$11="x",0,_xlfn.NORM.INV(Z104,Satokasvi!$H$8,Satokasvi!$I$8)*IF(AF$8="x",1+Toimenpiteet!$C$7,1)*IF(AF$9="x",1+Toimenpiteet!$C$34,1)*(1+AF$30)*_xlfn.BINOM.INV(1,(1-(Satokasvi!$H$15*(1+AF$43))),Z104))</f>
        <v>2650.1017959958049</v>
      </c>
      <c r="BD104" s="35">
        <f ca="1">IF(H$11="x",0,_xlfn.NORM.INV(B104,Satokasvi!$H$8,Satokasvi!$I$8)*IF(COUNTIF($H$12:H$12,"x")&gt;0,(1+$C$6),1)*IF(COUNTIF($H$13:H$13,"x")&gt;0,(1+$C$30),1)*IF(H$8="x",(1+Toimenpiteet!$C$7),1)*IF(H$9="x",(1+Toimenpiteet!$C$34),1)*(1+H$30)*_xlfn.BINOM.INV(1,(1-(Satokasvi!$H$15*(1+H$44))),B104))</f>
        <v>3539.7416132601243</v>
      </c>
      <c r="BE104" s="35">
        <f ca="1">IF(I$11="x",0,_xlfn.NORM.INV(C104,Satokasvi!$H$8,Satokasvi!$I$8)*IF(COUNTIF($H$12:I$12,"x")&gt;0,(1+$C$6),1)*IF(COUNTIF($H$13:I$13,"x")&gt;0,(1+$C$30),1)*IF(I$8="x",(1+Toimenpiteet!$C$7),1)*IF(I$9="x",(1+Toimenpiteet!$C$34),1)*(1+I$30)*_xlfn.BINOM.INV(1,(1-(Satokasvi!$H$15*(1+I$44))),C104))</f>
        <v>2983.8431345840145</v>
      </c>
      <c r="BF104" s="35">
        <f ca="1">IF(J$11="x",0,_xlfn.NORM.INV(D104,Satokasvi!$H$8,Satokasvi!$I$8)*IF(COUNTIF($H$12:J$12,"x")&gt;0,(1+$C$6),1)*IF(COUNTIF($H$13:J$13,"x")&gt;0,(1+$C$30),1)*IF(J$8="x",(1+Toimenpiteet!$C$7),1)*IF(J$9="x",(1+Toimenpiteet!$C$34),1)*(1+J$30)*_xlfn.BINOM.INV(1,(1-(Satokasvi!$H$15*(1+J$44))),D104))</f>
        <v>2792.3530413823023</v>
      </c>
      <c r="BG104" s="35">
        <f ca="1">IF(K$11="x",0,_xlfn.NORM.INV(E104,Satokasvi!$H$8,Satokasvi!$I$8)*IF(COUNTIF($H$12:K$12,"x")&gt;0,(1+$C$6),1)*IF(COUNTIF($H$13:K$13,"x")&gt;0,(1+$C$30),1)*IF(K$8="x",(1+Toimenpiteet!$C$7),1)*IF(K$9="x",(1+Toimenpiteet!$C$34),1)*(1+K$30)*_xlfn.BINOM.INV(1,(1-(Satokasvi!$H$15*(1+K$44))),E104))</f>
        <v>2991.9608837475112</v>
      </c>
      <c r="BH104" s="35">
        <f ca="1">IF(L$11="x",0,_xlfn.NORM.INV(F104,Satokasvi!$H$8,Satokasvi!$I$8)*IF(COUNTIF($H$12:L$12,"x")&gt;0,(1+$C$6),1)*IF(COUNTIF($H$13:L$13,"x")&gt;0,(1+$C$30),1)*IF(L$8="x",(1+Toimenpiteet!$C$7),1)*IF(L$9="x",(1+Toimenpiteet!$C$34),1)*(1+L$30)*_xlfn.BINOM.INV(1,(1-(Satokasvi!$H$15*(1+L$44))),F104))</f>
        <v>2743.8469572536792</v>
      </c>
      <c r="BI104" s="35">
        <f ca="1">IF(M$11="x",0,_xlfn.NORM.INV(G104,Satokasvi!$H$8,Satokasvi!$I$8)*IF(COUNTIF($H$12:M$12,"x")&gt;0,(1+$C$6),1)*IF(COUNTIF($H$13:M$13,"x")&gt;0,(1+$C$30),1)*IF(M$8="x",(1+Toimenpiteet!$C$7),1)*IF(M$9="x",(1+Toimenpiteet!$C$34),1)*(1+M$30)*_xlfn.BINOM.INV(1,(1-(Satokasvi!$H$15*(1+M$44))),G104))</f>
        <v>2998.0686806517615</v>
      </c>
      <c r="BJ104" s="35">
        <f ca="1">IF(N$11="x",0,_xlfn.NORM.INV(H104,Satokasvi!$H$8,Satokasvi!$I$8)*IF(COUNTIF($H$12:N$12,"x")&gt;0,(1+$C$6),1)*IF(COUNTIF($H$13:N$13,"x")&gt;0,(1+$C$30),1)*IF(N$8="x",(1+Toimenpiteet!$C$7),1)*IF(N$9="x",(1+Toimenpiteet!$C$34),1)*(1+N$30)*_xlfn.BINOM.INV(1,(1-(Satokasvi!$H$15*(1+N$44))),H104))</f>
        <v>2973.7178298429312</v>
      </c>
      <c r="BK104" s="35">
        <f ca="1">IF(O$11="x",0,_xlfn.NORM.INV(I104,Satokasvi!$H$8,Satokasvi!$I$8)*IF(COUNTIF($H$12:O$12,"x")&gt;0,(1+$C$6),1)*IF(COUNTIF($H$13:O$13,"x")&gt;0,(1+$C$30),1)*IF(O$8="x",(1+Toimenpiteet!$C$7),1)*IF(O$9="x",(1+Toimenpiteet!$C$34),1)*(1+O$30)*_xlfn.BINOM.INV(1,(1-(Satokasvi!$H$15*(1+O$44))),I104))</f>
        <v>3232.7627801147701</v>
      </c>
      <c r="BL104" s="35">
        <f ca="1">IF(P$11="x",0,_xlfn.NORM.INV(J104,Satokasvi!$H$8,Satokasvi!$I$8)*IF(COUNTIF($H$12:P$12,"x")&gt;0,(1+$C$6),1)*IF(COUNTIF($H$13:P$13,"x")&gt;0,(1+$C$30),1)*IF(P$8="x",(1+Toimenpiteet!$C$7),1)*IF(P$9="x",(1+Toimenpiteet!$C$34),1)*(1+P$30)*_xlfn.BINOM.INV(1,(1-(Satokasvi!$H$15*(1+P$44))),J104))</f>
        <v>3035.156345097379</v>
      </c>
      <c r="BM104" s="35">
        <f ca="1">IF(Q$11="x",0,_xlfn.NORM.INV(K104,Satokasvi!$H$8,Satokasvi!$I$8)*IF(COUNTIF($H$12:Q$12,"x")&gt;0,(1+$C$6),1)*IF(COUNTIF($H$13:Q$13,"x")&gt;0,(1+$C$30),1)*IF(Q$8="x",(1+Toimenpiteet!$C$7),1)*IF(Q$9="x",(1+Toimenpiteet!$C$34),1)*(1+Q$30)*_xlfn.BINOM.INV(1,(1-(Satokasvi!$H$15*(1+Q$44))),K104))</f>
        <v>3361.4054087345544</v>
      </c>
      <c r="BN104" s="35">
        <f ca="1">IF(R$11="x",0,_xlfn.NORM.INV(L104,Satokasvi!$H$8,Satokasvi!$I$8)*IF(COUNTIF($H$12:R$12,"x")&gt;0,(1+$C$6),1)*IF(COUNTIF($H$13:R$13,"x")&gt;0,(1+$C$30),1)*IF(R$8="x",(1+Toimenpiteet!$C$7),1)*IF(R$9="x",(1+Toimenpiteet!$C$34),1)*(1+R$30)*_xlfn.BINOM.INV(1,(1-(Satokasvi!$H$15*(1+R$44))),L104))</f>
        <v>3643.1114173428819</v>
      </c>
      <c r="BO104" s="35">
        <f ca="1">IF(S$11="x",0,_xlfn.NORM.INV(M104,Satokasvi!$H$8,Satokasvi!$I$8)*IF(COUNTIF($H$12:S$12,"x")&gt;0,(1+$C$6),1)*IF(COUNTIF($H$13:S$13,"x")&gt;0,(1+$C$30),1)*IF(S$8="x",(1+Toimenpiteet!$C$7),1)*IF(S$9="x",(1+Toimenpiteet!$C$34),1)*(1+S$30)*_xlfn.BINOM.INV(1,(1-(Satokasvi!$H$15*(1+S$44))),M104))</f>
        <v>3182.0673115104296</v>
      </c>
      <c r="BP104" s="35">
        <f ca="1">IF(T$11="x",0,_xlfn.NORM.INV(N104,Satokasvi!$H$8,Satokasvi!$I$8)*IF(COUNTIF($H$12:T$12,"x")&gt;0,(1+$C$6),1)*IF(COUNTIF($H$13:T$13,"x")&gt;0,(1+$C$30),1)*IF(T$8="x",(1+Toimenpiteet!$C$7),1)*IF(T$9="x",(1+Toimenpiteet!$C$34),1)*(1+T$30)*_xlfn.BINOM.INV(1,(1-(Satokasvi!$H$15*(1+T$44))),N104))</f>
        <v>2961.0337378290305</v>
      </c>
      <c r="BQ104" s="35">
        <f ca="1">IF(U$11="x",0,_xlfn.NORM.INV(O104,Satokasvi!$H$8,Satokasvi!$I$8)*IF(COUNTIF($H$12:U$12,"x")&gt;0,(1+$C$6),1)*IF(COUNTIF($H$13:U$13,"x")&gt;0,(1+$C$30),1)*IF(U$8="x",(1+Toimenpiteet!$C$7),1)*IF(U$9="x",(1+Toimenpiteet!$C$34),1)*(1+U$30)*_xlfn.BINOM.INV(1,(1-(Satokasvi!$H$15*(1+U$44))),O104))</f>
        <v>3718.6961762008932</v>
      </c>
      <c r="BR104" s="35">
        <f ca="1">IF(V$11="x",0,_xlfn.NORM.INV(P104,Satokasvi!$H$8,Satokasvi!$I$8)*IF(COUNTIF($H$12:V$12,"x")&gt;0,(1+$C$6),1)*IF(COUNTIF($H$13:V$13,"x")&gt;0,(1+$C$30),1)*IF(V$8="x",(1+Toimenpiteet!$C$7),1)*IF(V$9="x",(1+Toimenpiteet!$C$34),1)*(1+V$30)*_xlfn.BINOM.INV(1,(1-(Satokasvi!$H$15*(1+V$44))),P104))</f>
        <v>3534.6917204627557</v>
      </c>
      <c r="BS104" s="35">
        <f ca="1">IF(W$11="x",0,_xlfn.NORM.INV(Q104,Satokasvi!$H$8,Satokasvi!$I$8)*IF(COUNTIF($H$12:W$12,"x")&gt;0,(1+$C$6),1)*IF(COUNTIF($H$13:W$13,"x")&gt;0,(1+$C$30),1)*IF(W$8="x",(1+Toimenpiteet!$C$7),1)*IF(W$9="x",(1+Toimenpiteet!$C$34),1)*(1+W$30)*_xlfn.BINOM.INV(1,(1-(Satokasvi!$H$15*(1+W$44))),Q104))</f>
        <v>3076.3996113016374</v>
      </c>
      <c r="BT104" s="35">
        <f ca="1">IF(X$11="x",0,_xlfn.NORM.INV(R104,Satokasvi!$H$8,Satokasvi!$I$8)*IF(COUNTIF($H$12:X$12,"x")&gt;0,(1+$C$6),1)*IF(COUNTIF($H$13:X$13,"x")&gt;0,(1+$C$30),1)*IF(X$8="x",(1+Toimenpiteet!$C$7),1)*IF(X$9="x",(1+Toimenpiteet!$C$34),1)*(1+X$30)*_xlfn.BINOM.INV(1,(1-(Satokasvi!$H$15*(1+X$44))),R104))</f>
        <v>2999.2759839485084</v>
      </c>
      <c r="BU104" s="35">
        <f ca="1">IF(Y$11="x",0,_xlfn.NORM.INV(S104,Satokasvi!$H$8,Satokasvi!$I$8)*IF(COUNTIF($H$12:Y$12,"x")&gt;0,(1+$C$6),1)*IF(COUNTIF($H$13:Y$13,"x")&gt;0,(1+$C$30),1)*IF(Y$8="x",(1+Toimenpiteet!$C$7),1)*IF(Y$9="x",(1+Toimenpiteet!$C$34),1)*(1+Y$30)*_xlfn.BINOM.INV(1,(1-(Satokasvi!$H$15*(1+Y$44))),S104))</f>
        <v>0</v>
      </c>
      <c r="BV104" s="35">
        <f ca="1">IF(Z$11="x",0,_xlfn.NORM.INV(T104,Satokasvi!$H$8,Satokasvi!$I$8)*IF(COUNTIF($H$12:Z$12,"x")&gt;0,(1+$C$6),1)*IF(COUNTIF($H$13:Z$13,"x")&gt;0,(1+$C$30),1)*IF(Z$8="x",(1+Toimenpiteet!$C$7),1)*IF(Z$9="x",(1+Toimenpiteet!$C$34),1)*(1+Z$30)*_xlfn.BINOM.INV(1,(1-(Satokasvi!$H$15*(1+Z$44))),T104))</f>
        <v>2797.0568671462211</v>
      </c>
      <c r="BW104" s="35">
        <f ca="1">IF(AA$11="x",0,_xlfn.NORM.INV(U104,Satokasvi!$H$8,Satokasvi!$I$8)*IF(COUNTIF($H$12:AA$12,"x")&gt;0,(1+$C$6),1)*IF(COUNTIF($H$13:AA$13,"x")&gt;0,(1+$C$30),1)*IF(AA$8="x",(1+Toimenpiteet!$C$7),1)*IF(AA$9="x",(1+Toimenpiteet!$C$34),1)*(1+AA$30)*_xlfn.BINOM.INV(1,(1-(Satokasvi!$H$15*(1+AA$44))),U104))</f>
        <v>3225.5255647649046</v>
      </c>
      <c r="BX104" s="35">
        <f ca="1">IF(AB$11="x",0,_xlfn.NORM.INV(V104,Satokasvi!$H$8,Satokasvi!$I$8)*IF(COUNTIF($H$12:AB$12,"x")&gt;0,(1+$C$6),1)*IF(COUNTIF($H$13:AB$13,"x")&gt;0,(1+$C$30),1)*IF(AB$8="x",(1+Toimenpiteet!$C$7),1)*IF(AB$9="x",(1+Toimenpiteet!$C$34),1)*(1+AB$30)*_xlfn.BINOM.INV(1,(1-(Satokasvi!$H$15*(1+AB$44))),V104))</f>
        <v>3759.707048961573</v>
      </c>
      <c r="BY104" s="35">
        <f ca="1">IF(AC$11="x",0,_xlfn.NORM.INV(W104,Satokasvi!$H$8,Satokasvi!$I$8)*IF(COUNTIF($H$12:AC$12,"x")&gt;0,(1+$C$6),1)*IF(COUNTIF($H$13:AC$13,"x")&gt;0,(1+$C$30),1)*IF(AC$8="x",(1+Toimenpiteet!$C$7),1)*IF(AC$9="x",(1+Toimenpiteet!$C$34),1)*(1+AC$30)*_xlfn.BINOM.INV(1,(1-(Satokasvi!$H$15*(1+AC$44))),W104))</f>
        <v>3189.9306615257728</v>
      </c>
      <c r="BZ104" s="35">
        <f ca="1">IF(AD$11="x",0,_xlfn.NORM.INV(X104,Satokasvi!$H$8,Satokasvi!$I$8)*IF(COUNTIF($H$12:AD$12,"x")&gt;0,(1+$C$6),1)*IF(COUNTIF($H$13:AD$13,"x")&gt;0,(1+$C$30),1)*IF(AD$8="x",(1+Toimenpiteet!$C$7),1)*IF(AD$9="x",(1+Toimenpiteet!$C$34),1)*(1+AD$30)*_xlfn.BINOM.INV(1,(1-(Satokasvi!$H$15*(1+AD$44))),X104))</f>
        <v>2855.5218074618283</v>
      </c>
      <c r="CA104" s="35">
        <f ca="1">IF(AE$11="x",0,_xlfn.NORM.INV(Y104,Satokasvi!$H$8,Satokasvi!$I$8)*IF(COUNTIF($H$12:AE$12,"x")&gt;0,(1+$C$6),1)*IF(COUNTIF($H$13:AE$13,"x")&gt;0,(1+$C$30),1)*IF(AE$8="x",(1+Toimenpiteet!$C$7),1)*IF(AE$9="x",(1+Toimenpiteet!$C$34),1)*(1+AE$30)*_xlfn.BINOM.INV(1,(1-(Satokasvi!$H$15*(1+AE$44))),Y104))</f>
        <v>3051.6514680690921</v>
      </c>
      <c r="CB104" s="35">
        <f ca="1">IF(AF$11="x",0,_xlfn.NORM.INV(Z104,Satokasvi!$H$8,Satokasvi!$I$8)*IF(COUNTIF($H$12:AF$12,"x")&gt;0,(1+$C$6),1)*IF(COUNTIF($H$13:AF$13,"x")&gt;0,(1+$C$30),1)*IF(AF$8="x",(1+Toimenpiteet!$C$7),1)*IF(AF$9="x",(1+Toimenpiteet!$C$34),1)*(1+AF$30)*_xlfn.BINOM.INV(1,(1-(Satokasvi!$H$15*(1+AF$44))),Z104))</f>
        <v>3180.1221551949657</v>
      </c>
      <c r="CD104" s="37">
        <f ca="1">_xlfn.NORM.INV(RAND(),Satokasvi!$H$13,Satokasvi!$I$13)</f>
        <v>224.0142011333831</v>
      </c>
      <c r="CE104" s="37">
        <f ca="1">_xlfn.NORM.INV(RAND(),Satokasvi!$H$13,Satokasvi!$I$13)</f>
        <v>208.22346072065494</v>
      </c>
      <c r="CF104" s="37">
        <f ca="1">_xlfn.NORM.INV(RAND(),Satokasvi!$H$13,Satokasvi!$I$13)</f>
        <v>295.36499286343246</v>
      </c>
      <c r="CG104" s="37">
        <f ca="1">_xlfn.NORM.INV(RAND(),Satokasvi!$H$13,Satokasvi!$I$13)</f>
        <v>269.77877520739787</v>
      </c>
      <c r="CH104" s="37">
        <f ca="1">_xlfn.NORM.INV(RAND(),Satokasvi!$H$13,Satokasvi!$I$13)</f>
        <v>245.8229121156599</v>
      </c>
      <c r="CI104" s="37">
        <f ca="1">_xlfn.NORM.INV(RAND(),Satokasvi!$H$13,Satokasvi!$I$13)</f>
        <v>222.79581650434233</v>
      </c>
      <c r="CJ104" s="37">
        <f ca="1">_xlfn.NORM.INV(RAND(),Satokasvi!$H$13,Satokasvi!$I$13)</f>
        <v>168.66477024360449</v>
      </c>
      <c r="CK104" s="37">
        <f ca="1">_xlfn.NORM.INV(RAND(),Satokasvi!$H$13,Satokasvi!$I$13)</f>
        <v>264.63156908971064</v>
      </c>
      <c r="CL104" s="37">
        <f ca="1">_xlfn.NORM.INV(RAND(),Satokasvi!$H$13,Satokasvi!$I$13)</f>
        <v>157.1930135487014</v>
      </c>
      <c r="CM104" s="37">
        <f ca="1">_xlfn.NORM.INV(RAND(),Satokasvi!$H$13,Satokasvi!$I$13)</f>
        <v>149.61094050595702</v>
      </c>
      <c r="CN104" s="37">
        <f ca="1">_xlfn.NORM.INV(RAND(),Satokasvi!$H$13,Satokasvi!$I$13)</f>
        <v>157.45331783356545</v>
      </c>
      <c r="CO104" s="37">
        <f ca="1">_xlfn.NORM.INV(RAND(),Satokasvi!$H$13,Satokasvi!$I$13)</f>
        <v>187.76509670252634</v>
      </c>
      <c r="CP104" s="37">
        <f ca="1">_xlfn.NORM.INV(RAND(),Satokasvi!$H$13,Satokasvi!$I$13)</f>
        <v>154.59234283984824</v>
      </c>
      <c r="CQ104" s="37">
        <f ca="1">_xlfn.NORM.INV(RAND(),Satokasvi!$H$13,Satokasvi!$I$13)</f>
        <v>314.30195156774982</v>
      </c>
      <c r="CR104" s="37">
        <f ca="1">_xlfn.NORM.INV(RAND(),Satokasvi!$H$13,Satokasvi!$I$13)</f>
        <v>257.72243866410508</v>
      </c>
      <c r="CS104" s="37">
        <f ca="1">_xlfn.NORM.INV(RAND(),Satokasvi!$H$13,Satokasvi!$I$13)</f>
        <v>237.20854977172053</v>
      </c>
      <c r="CT104" s="37">
        <f ca="1">_xlfn.NORM.INV(RAND(),Satokasvi!$H$13,Satokasvi!$I$13)</f>
        <v>177.90551216226004</v>
      </c>
      <c r="CU104" s="37">
        <f ca="1">_xlfn.NORM.INV(RAND(),Satokasvi!$H$13,Satokasvi!$I$13)</f>
        <v>195.92583295590055</v>
      </c>
      <c r="CV104" s="37">
        <f ca="1">_xlfn.NORM.INV(RAND(),Satokasvi!$H$13,Satokasvi!$I$13)</f>
        <v>170.1981135475674</v>
      </c>
      <c r="CW104" s="37">
        <f ca="1">_xlfn.NORM.INV(RAND(),Satokasvi!$H$13,Satokasvi!$I$13)</f>
        <v>200.01136926480447</v>
      </c>
      <c r="CX104" s="37">
        <f ca="1">_xlfn.NORM.INV(RAND(),Satokasvi!$H$13,Satokasvi!$I$13)</f>
        <v>237.93652778411462</v>
      </c>
      <c r="CY104" s="37">
        <f ca="1">_xlfn.NORM.INV(RAND(),Satokasvi!$H$13,Satokasvi!$I$13)</f>
        <v>180.55823493108795</v>
      </c>
      <c r="CZ104" s="37">
        <f ca="1">_xlfn.NORM.INV(RAND(),Satokasvi!$H$13,Satokasvi!$I$13)</f>
        <v>195.33173328741233</v>
      </c>
      <c r="DA104" s="37">
        <f ca="1">_xlfn.NORM.INV(RAND(),Satokasvi!$H$13,Satokasvi!$I$13)</f>
        <v>234.68539792507767</v>
      </c>
      <c r="DB104" s="37">
        <f ca="1">_xlfn.NORM.INV(RAND(),Satokasvi!$H$13,Satokasvi!$I$13)</f>
        <v>129.09416834182571</v>
      </c>
      <c r="DD104" s="37">
        <f ca="1">IF(H$11="x",Toimenpiteet!$E$115,AC104*CD104/1000+(Satokasvi!$E$28-Satokasvi!$E$7)+IF(H$8="x",Toimenpiteet!$E$29,0)+IF(H$9="x",Toimenpiteet!$E$60,0)+IF(H$10="x",Toimenpiteet!$E$88,0))/(1+$H$15)^DD$59</f>
        <v>384.26568747011271</v>
      </c>
      <c r="DE104" s="37">
        <f ca="1">IF(I$11="x",Toimenpiteet!$E$115,AD104*CE104/1000+(Satokasvi!$E$28-Satokasvi!$E$7)+IF(I$8="x",Toimenpiteet!$E$29,0)+IF(I$9="x",Toimenpiteet!$E$60,0)+IF(I$10="x",Toimenpiteet!$E$88,0))/(1+$H$15)^DE$59</f>
        <v>238.24594191303808</v>
      </c>
      <c r="DF104" s="37">
        <f ca="1">IF(J$11="x",Toimenpiteet!$E$115,AE104*CF104/1000+(Satokasvi!$E$28-Satokasvi!$E$7)+IF(J$8="x",Toimenpiteet!$E$29,0)+IF(J$9="x",Toimenpiteet!$E$60,0)+IF(J$10="x",Toimenpiteet!$E$88,0))/(1+$H$15)^DF$59</f>
        <v>-242.51253972858729</v>
      </c>
      <c r="DG104" s="37">
        <f ca="1">IF(K$11="x",Toimenpiteet!$E$115,AF104*CG104/1000+(Satokasvi!$E$28-Satokasvi!$E$7)+IF(K$8="x",Toimenpiteet!$E$29,0)+IF(K$9="x",Toimenpiteet!$E$60,0)+IF(K$10="x",Toimenpiteet!$E$88,0))/(1+$H$15)^DG$59</f>
        <v>362.18252161426693</v>
      </c>
      <c r="DH104" s="37">
        <f ca="1">IF(L$11="x",Toimenpiteet!$E$115,AG104*CH104/1000+(Satokasvi!$E$28-Satokasvi!$E$7)+IF(L$8="x",Toimenpiteet!$E$29,0)+IF(L$9="x",Toimenpiteet!$E$60,0)+IF(L$10="x",Toimenpiteet!$E$88,0))/(1+$H$15)^DH$59</f>
        <v>-228.59132786180348</v>
      </c>
      <c r="DI104" s="37">
        <f ca="1">IF(M$11="x",Toimenpiteet!$E$115,AH104*CI104/1000+(Satokasvi!$E$28-Satokasvi!$E$7)+IF(M$8="x",Toimenpiteet!$E$29,0)+IF(M$9="x",Toimenpiteet!$E$60,0)+IF(M$10="x",Toimenpiteet!$E$88,0))/(1+$H$15)^DI$59</f>
        <v>244.23634309485351</v>
      </c>
      <c r="DJ104" s="37">
        <f ca="1">IF(N$11="x",Toimenpiteet!$E$115,AI104*CJ104/1000+(Satokasvi!$E$28-Satokasvi!$E$7)+IF(N$8="x",Toimenpiteet!$E$29,0)+IF(N$9="x",Toimenpiteet!$E$60,0)+IF(N$10="x",Toimenpiteet!$E$88,0))/(1+$H$15)^DJ$59</f>
        <v>124.37687019524519</v>
      </c>
      <c r="DK104" s="37">
        <f ca="1">IF(O$11="x",Toimenpiteet!$E$115,AJ104*CK104/1000+(Satokasvi!$E$28-Satokasvi!$E$7)+IF(O$8="x",Toimenpiteet!$E$29,0)+IF(O$9="x",Toimenpiteet!$E$60,0)+IF(O$10="x",Toimenpiteet!$E$88,0))/(1+$H$15)^DK$59</f>
        <v>353.58368953045056</v>
      </c>
      <c r="DL104" s="37">
        <f ca="1">IF(P$11="x",Toimenpiteet!$E$115,AK104*CL104/1000+(Satokasvi!$E$28-Satokasvi!$E$7)+IF(P$8="x",Toimenpiteet!$E$29,0)+IF(P$9="x",Toimenpiteet!$E$60,0)+IF(P$10="x",Toimenpiteet!$E$88,0))/(1+$H$15)^DL$59</f>
        <v>101.61751639365228</v>
      </c>
      <c r="DM104" s="37">
        <f ca="1">IF(Q$11="x",Toimenpiteet!$E$115,AL104*CM104/1000+(Satokasvi!$E$28-Satokasvi!$E$7)+IF(Q$8="x",Toimenpiteet!$E$29,0)+IF(Q$9="x",Toimenpiteet!$E$60,0)+IF(Q$10="x",Toimenpiteet!$E$88,0))/(1+$H$15)^DM$59</f>
        <v>114.65434622305565</v>
      </c>
      <c r="DN104" s="37">
        <f ca="1">IF(R$11="x",Toimenpiteet!$E$115,AM104*CN104/1000+(Satokasvi!$E$28-Satokasvi!$E$7)+IF(R$8="x",Toimenpiteet!$E$29,0)+IF(R$9="x",Toimenpiteet!$E$60,0)+IF(R$10="x",Toimenpiteet!$E$88,0))/(1+$H$15)^DN$59</f>
        <v>153.88776016837377</v>
      </c>
      <c r="DO104" s="37">
        <f ca="1">IF(S$11="x",Toimenpiteet!$E$115,AN104*CO104/1000+(Satokasvi!$E$28-Satokasvi!$E$7)+IF(S$8="x",Toimenpiteet!$E$29,0)+IF(S$9="x",Toimenpiteet!$E$60,0)+IF(S$10="x",Toimenpiteet!$E$88,0))/(1+$H$15)^DO$59</f>
        <v>163.35206171791526</v>
      </c>
      <c r="DP104" s="37">
        <f ca="1">IF(T$11="x",Toimenpiteet!$E$115,AO104*CP104/1000+(Satokasvi!$E$28-Satokasvi!$E$7)+IF(T$8="x",Toimenpiteet!$E$29,0)+IF(T$9="x",Toimenpiteet!$E$60,0)+IF(T$10="x",Toimenpiteet!$E$88,0))/(1+$H$15)^DP$59</f>
        <v>79.304241524898586</v>
      </c>
      <c r="DQ104" s="37">
        <f ca="1">IF(U$11="x",Toimenpiteet!$E$115,AP104*CQ104/1000+(Satokasvi!$E$28-Satokasvi!$E$7)+IF(U$8="x",Toimenpiteet!$E$29,0)+IF(U$9="x",Toimenpiteet!$E$60,0)+IF(U$10="x",Toimenpiteet!$E$88,0))/(1+$H$15)^DQ$59</f>
        <v>468.72892424556068</v>
      </c>
      <c r="DR104" s="37">
        <f ca="1">IF(V$11="x",Toimenpiteet!$E$115,AQ104*CR104/1000+(Satokasvi!$E$28-Satokasvi!$E$7)+IF(V$8="x",Toimenpiteet!$E$29,0)+IF(V$9="x",Toimenpiteet!$E$60,0)+IF(V$10="x",Toimenpiteet!$E$88,0))/(1+$H$15)^DR$59</f>
        <v>317.17039554505294</v>
      </c>
      <c r="DS104" s="37">
        <f ca="1">IF(W$11="x",Toimenpiteet!$E$115,AR104*CS104/1000+(Satokasvi!$E$28-Satokasvi!$E$7)+IF(W$8="x",Toimenpiteet!$E$29,0)+IF(W$9="x",Toimenpiteet!$E$60,0)+IF(W$10="x",Toimenpiteet!$E$88,0))/(1+$H$15)^DS$59</f>
        <v>213.82326817067056</v>
      </c>
      <c r="DT104" s="37">
        <f ca="1">IF(X$11="x",Toimenpiteet!$E$115,AS104*CT104/1000+(Satokasvi!$E$28-Satokasvi!$E$7)+IF(X$8="x",Toimenpiteet!$E$29,0)+IF(X$9="x",Toimenpiteet!$E$60,0)+IF(X$10="x",Toimenpiteet!$E$88,0))/(1+$H$15)^DT$59</f>
        <v>108.69510183061661</v>
      </c>
      <c r="DU104" s="37">
        <f ca="1">IF(Y$11="x",Toimenpiteet!$E$115,AT104*CU104/1000+(Satokasvi!$E$28-Satokasvi!$E$7)+IF(Y$8="x",Toimenpiteet!$E$29,0)+IF(Y$9="x",Toimenpiteet!$E$60,0)+IF(Y$10="x",Toimenpiteet!$E$88,0))/(1+$H$15)^DU$59</f>
        <v>-155.65957101831492</v>
      </c>
      <c r="DV104" s="37">
        <f ca="1">IF(Z$11="x",Toimenpiteet!$E$115,AU104*CV104/1000+(Satokasvi!$E$28-Satokasvi!$E$7)+IF(Z$8="x",Toimenpiteet!$E$29,0)+IF(Z$9="x",Toimenpiteet!$E$60,0)+IF(Z$10="x",Toimenpiteet!$E$88,0))/(1+$H$15)^DV$59</f>
        <v>-151.12579710516013</v>
      </c>
      <c r="DW104" s="37">
        <f ca="1">IF(AA$11="x",Toimenpiteet!$E$115,AV104*CW104/1000+(Satokasvi!$E$28-Satokasvi!$E$7)+IF(AA$8="x",Toimenpiteet!$E$29,0)+IF(AA$9="x",Toimenpiteet!$E$60,0)+IF(AA$10="x",Toimenpiteet!$E$88,0))/(1+$H$15)^DW$59</f>
        <v>150.94206202418633</v>
      </c>
      <c r="DX104" s="37">
        <f ca="1">IF(AB$11="x",Toimenpiteet!$E$115,AW104*CX104/1000+(Satokasvi!$E$28-Satokasvi!$E$7)+IF(AB$8="x",Toimenpiteet!$E$29,0)+IF(AB$9="x",Toimenpiteet!$E$60,0)+IF(AB$10="x",Toimenpiteet!$E$88,0))/(1+$H$15)^DX$59</f>
        <v>258.27972331354277</v>
      </c>
      <c r="DY104" s="37">
        <f ca="1">IF(AC$11="x",Toimenpiteet!$E$115,AX104*CY104/1000+(Satokasvi!$E$28-Satokasvi!$E$7)+IF(AC$8="x",Toimenpiteet!$E$29,0)+IF(AC$9="x",Toimenpiteet!$E$60,0)+IF(AC$10="x",Toimenpiteet!$E$88,0))/(1+$H$15)^DY$59</f>
        <v>112.19307919599983</v>
      </c>
      <c r="DZ104" s="37">
        <f ca="1">IF(AD$11="x",Toimenpiteet!$E$115,AY104*CZ104/1000+(Satokasvi!$E$28-Satokasvi!$E$7)+IF(AD$8="x",Toimenpiteet!$E$29,0)+IF(AD$9="x",Toimenpiteet!$E$60,0)+IF(AD$10="x",Toimenpiteet!$E$88,0))/(1+$H$15)^DZ$59</f>
        <v>101.24293291246482</v>
      </c>
      <c r="EA104" s="37">
        <f ca="1">IF(AE$11="x",Toimenpiteet!$E$115,AZ104*DA104/1000+(Satokasvi!$E$28-Satokasvi!$E$7)+IF(AE$8="x",Toimenpiteet!$E$29,0)+IF(AE$9="x",Toimenpiteet!$E$60,0)+IF(AE$10="x",Toimenpiteet!$E$88,0))/(1+$H$15)^EA$59</f>
        <v>163.23100875743592</v>
      </c>
      <c r="EB104" s="37">
        <f ca="1">IF(AF$11="x",Toimenpiteet!$E$115,BA104*DB104/1000+(Satokasvi!$E$28-Satokasvi!$E$7)+IF(AF$8="x",Toimenpiteet!$E$29,0)+IF(AF$9="x",Toimenpiteet!$E$60,0)+IF(AF$10="x",Toimenpiteet!$E$88,0))/(1+$H$15)^EB$59</f>
        <v>36.829448951156067</v>
      </c>
      <c r="ED104" s="37">
        <f ca="1">IF(H$11="x",Toimenpiteet!$E$115,BD104*CD104/1000+(Satokasvi!$E$28-Satokasvi!$E$7)+IF(H$8="x",Toimenpiteet!$E$29,0)+IF(H$9="x",Toimenpiteet!$E$60,0)+IF(H$10="x",Toimenpiteet!$E$88,0))/(1+$H$15)^ED$59</f>
        <v>512.57513564374699</v>
      </c>
      <c r="EE104" s="37">
        <f ca="1">IF(I$11="x",Toimenpiteet!$E$115,BE104*CE104/1000+(Satokasvi!$E$28-Satokasvi!$E$7)+IF(I$8="x",Toimenpiteet!$E$29,0)+IF(I$9="x",Toimenpiteet!$E$60,0)+IF(I$10="x",Toimenpiteet!$E$88,0))/(1+$H$15)^EE$59</f>
        <v>335.85271347973463</v>
      </c>
      <c r="EF104" s="37">
        <f ca="1">IF(J$11="x",Toimenpiteet!$E$115,BF104*CF104/1000+(Satokasvi!$E$28-Satokasvi!$E$7)+IF(J$8="x",Toimenpiteet!$E$29,0)+IF(J$9="x",Toimenpiteet!$E$60,0)+IF(J$10="x",Toimenpiteet!$E$88,0))/(1+$H$15)^EF$59</f>
        <v>512.26274828028193</v>
      </c>
      <c r="EG104" s="37">
        <f ca="1">IF(K$11="x",Toimenpiteet!$E$115,BG104*CG104/1000+(Satokasvi!$E$28-Satokasvi!$E$7)+IF(K$8="x",Toimenpiteet!$E$29,0)+IF(K$9="x",Toimenpiteet!$E$60,0)+IF(K$10="x",Toimenpiteet!$E$88,0))/(1+$H$15)^EG$59</f>
        <v>481.70883947665169</v>
      </c>
      <c r="EH104" s="37">
        <f ca="1">IF(L$11="x",Toimenpiteet!$E$115,BH104*CH104/1000+(Satokasvi!$E$28-Satokasvi!$E$7)+IF(L$8="x",Toimenpiteet!$E$29,0)+IF(L$9="x",Toimenpiteet!$E$60,0)+IF(L$10="x",Toimenpiteet!$E$88,0))/(1+$H$15)^EH$59</f>
        <v>353.238684889127</v>
      </c>
      <c r="EI104" s="37">
        <f ca="1">IF(M$11="x",Toimenpiteet!$E$115,BI104*CI104/1000+(Satokasvi!$E$28-Satokasvi!$E$7)+IF(M$8="x",Toimenpiteet!$E$29,0)+IF(M$9="x",Toimenpiteet!$E$60,0)+IF(M$10="x",Toimenpiteet!$E$88,0))/(1+$H$15)^EI$59</f>
        <v>337.47027731805798</v>
      </c>
      <c r="EJ104" s="37">
        <f ca="1">IF(N$11="x",Toimenpiteet!$E$115,BJ104*CJ104/1000+(Satokasvi!$E$28-Satokasvi!$E$7)+IF(N$8="x",Toimenpiteet!$E$29,0)+IF(N$9="x",Toimenpiteet!$E$60,0)+IF(N$10="x",Toimenpiteet!$E$88,0))/(1+$H$15)^EJ$59</f>
        <v>192.34609433549193</v>
      </c>
      <c r="EK104" s="37">
        <f ca="1">IF(O$11="x",Toimenpiteet!$E$115,BK104*CK104/1000+(Satokasvi!$E$28-Satokasvi!$E$7)+IF(O$8="x",Toimenpiteet!$E$29,0)+IF(O$9="x",Toimenpiteet!$E$60,0)+IF(O$10="x",Toimenpiteet!$E$88,0))/(1+$H$15)^EK$59</f>
        <v>466.13911685517922</v>
      </c>
      <c r="EL104" s="37">
        <f ca="1">IF(P$11="x",Toimenpiteet!$E$115,BL104*CL104/1000+(Satokasvi!$E$28-Satokasvi!$E$7)+IF(P$8="x",Toimenpiteet!$E$29,0)+IF(P$9="x",Toimenpiteet!$E$60,0)+IF(P$10="x",Toimenpiteet!$E$88,0))/(1+$H$15)^EL$59</f>
        <v>162.56110648659495</v>
      </c>
      <c r="EM104" s="37">
        <f ca="1">IF(Q$11="x",Toimenpiteet!$E$115,BM104*CM104/1000+(Satokasvi!$E$28-Satokasvi!$E$7)+IF(Q$8="x",Toimenpiteet!$E$29,0)+IF(Q$9="x",Toimenpiteet!$E$60,0)+IF(Q$10="x",Toimenpiteet!$E$88,0))/(1+$H$15)^EM$59</f>
        <v>177.0221929571932</v>
      </c>
      <c r="EN104" s="37">
        <f ca="1">IF(R$11="x",Toimenpiteet!$E$115,BN104*CN104/1000+(Satokasvi!$E$28-Satokasvi!$E$7)+IF(R$8="x",Toimenpiteet!$E$29,0)+IF(R$9="x",Toimenpiteet!$E$60,0)+IF(R$10="x",Toimenpiteet!$E$88,0))/(1+$H$15)^EN$59</f>
        <v>222.95363986178299</v>
      </c>
      <c r="EO104" s="37">
        <f ca="1">IF(S$11="x",Toimenpiteet!$E$115,BO104*CO104/1000+(Satokasvi!$E$28-Satokasvi!$E$7)+IF(S$8="x",Toimenpiteet!$E$29,0)+IF(S$9="x",Toimenpiteet!$E$60,0)+IF(S$10="x",Toimenpiteet!$E$88,0))/(1+$H$15)^EO$59</f>
        <v>233.1956077117259</v>
      </c>
      <c r="EP104" s="37">
        <f ca="1">IF(T$11="x",Toimenpiteet!$E$115,BP104*CP104/1000+(Satokasvi!$E$28-Satokasvi!$E$7)+IF(T$8="x",Toimenpiteet!$E$29,0)+IF(T$9="x",Toimenpiteet!$E$60,0)+IF(T$10="x",Toimenpiteet!$E$88,0))/(1+$H$15)^EP$59</f>
        <v>131.25551084951672</v>
      </c>
      <c r="EQ104" s="37">
        <f ca="1">IF(U$11="x",Toimenpiteet!$E$115,BQ104*CQ104/1000+(Satokasvi!$E$28-Satokasvi!$E$7)+IF(U$8="x",Toimenpiteet!$E$29,0)+IF(U$9="x",Toimenpiteet!$E$60,0)+IF(U$10="x",Toimenpiteet!$E$88,0))/(1+$H$15)^EQ$59</f>
        <v>597.51395280305951</v>
      </c>
      <c r="ER104" s="37">
        <f ca="1">IF(V$11="x",Toimenpiteet!$E$115,BR104*CR104/1000+(Satokasvi!$E$28-Satokasvi!$E$7)+IF(V$8="x",Toimenpiteet!$E$29,0)+IF(V$9="x",Toimenpiteet!$E$60,0)+IF(V$10="x",Toimenpiteet!$E$88,0))/(1+$H$15)^ER$59</f>
        <v>414.62315786608968</v>
      </c>
      <c r="ES104" s="37">
        <f ca="1">IF(W$11="x",Toimenpiteet!$E$115,BS104*CS104/1000+(Satokasvi!$E$28-Satokasvi!$E$7)+IF(W$8="x",Toimenpiteet!$E$29,0)+IF(W$9="x",Toimenpiteet!$E$60,0)+IF(W$10="x",Toimenpiteet!$E$88,0))/(1+$H$15)^ES$59</f>
        <v>289.61576958347069</v>
      </c>
      <c r="ET104" s="37">
        <f ca="1">IF(X$11="x",Toimenpiteet!$E$115,BT104*CT104/1000+(Satokasvi!$E$28-Satokasvi!$E$7)+IF(X$8="x",Toimenpiteet!$E$29,0)+IF(X$9="x",Toimenpiteet!$E$60,0)+IF(X$10="x",Toimenpiteet!$E$88,0))/(1+$H$15)^ET$59</f>
        <v>162.49999382651282</v>
      </c>
      <c r="EU104" s="37">
        <f ca="1">IF(Y$11="x",Toimenpiteet!$E$115,BU104*CU104/1000+(Satokasvi!$E$28-Satokasvi!$E$7)+IF(Y$8="x",Toimenpiteet!$E$29,0)+IF(Y$9="x",Toimenpiteet!$E$60,0)+IF(Y$10="x",Toimenpiteet!$E$88,0))/(1+$H$15)^EU$59</f>
        <v>-155.65957101831492</v>
      </c>
      <c r="EV104" s="37">
        <f ca="1">IF(Z$11="x",Toimenpiteet!$E$115,BV104*CV104/1000+(Satokasvi!$E$28-Satokasvi!$E$7)+IF(Z$8="x",Toimenpiteet!$E$29,0)+IF(Z$9="x",Toimenpiteet!$E$60,0)+IF(Z$10="x",Toimenpiteet!$E$88,0))/(1+$H$15)^EV$59</f>
        <v>120.3610343421357</v>
      </c>
      <c r="EW104" s="37">
        <f ca="1">IF(AA$11="x",Toimenpiteet!$E$115,BW104*CW104/1000+(Satokasvi!$E$28-Satokasvi!$E$7)+IF(AA$8="x",Toimenpiteet!$E$29,0)+IF(AA$9="x",Toimenpiteet!$E$60,0)+IF(AA$10="x",Toimenpiteet!$E$88,0))/(1+$H$15)^EW$59</f>
        <v>210.47528940089933</v>
      </c>
      <c r="EX104" s="37">
        <f ca="1">IF(AB$11="x",Toimenpiteet!$E$115,BX104*CX104/1000+(Satokasvi!$E$28-Satokasvi!$E$7)+IF(AB$8="x",Toimenpiteet!$E$29,0)+IF(AB$9="x",Toimenpiteet!$E$60,0)+IF(AB$10="x",Toimenpiteet!$E$88,0))/(1+$H$15)^EX$59</f>
        <v>338.42577959943173</v>
      </c>
      <c r="EY104" s="37">
        <f ca="1">IF(AC$11="x",Toimenpiteet!$E$115,BY104*CY104/1000+(Satokasvi!$E$28-Satokasvi!$E$7)+IF(AC$8="x",Toimenpiteet!$E$29,0)+IF(AC$9="x",Toimenpiteet!$E$60,0)+IF(AC$10="x",Toimenpiteet!$E$88,0))/(1+$H$15)^EY$59</f>
        <v>162.2919975819768</v>
      </c>
      <c r="EZ104" s="37">
        <f ca="1">IF(AD$11="x",Toimenpiteet!$E$115,BZ104*CZ104/1000+(Satokasvi!$E$28-Satokasvi!$E$7)+IF(AD$8="x",Toimenpiteet!$E$29,0)+IF(AD$9="x",Toimenpiteet!$E$60,0)+IF(AD$10="x",Toimenpiteet!$E$88,0))/(1+$H$15)^EZ$59</f>
        <v>148.3461821617316</v>
      </c>
      <c r="FA104" s="37">
        <f ca="1">IF(AE$11="x",Toimenpiteet!$E$115,CA104*DA104/1000+(Satokasvi!$E$28-Satokasvi!$E$7)+IF(AE$8="x",Toimenpiteet!$E$29,0)+IF(AE$9="x",Toimenpiteet!$E$60,0)+IF(AE$10="x",Toimenpiteet!$E$88,0))/(1+$H$15)^FA$59</f>
        <v>221.94969853491708</v>
      </c>
      <c r="FB104" s="37">
        <f ca="1">IF(AF$11="x",Toimenpiteet!$E$115,CB104*DB104/1000+(Satokasvi!$E$28-Satokasvi!$E$7)+IF(AF$8="x",Toimenpiteet!$E$29,0)+IF(AF$9="x",Toimenpiteet!$E$60,0)+IF(AF$10="x",Toimenpiteet!$E$88,0))/(1+$H$15)^FB$59</f>
        <v>69.508433912255228</v>
      </c>
      <c r="FD104" s="37">
        <f t="shared" ca="1" si="15"/>
        <v>384.26568747011271</v>
      </c>
      <c r="FE104" s="37">
        <f t="shared" ca="1" si="32"/>
        <v>622.51162938315076</v>
      </c>
      <c r="FF104" s="37">
        <f t="shared" ca="1" si="32"/>
        <v>379.99908965456348</v>
      </c>
      <c r="FG104" s="37">
        <f t="shared" ca="1" si="32"/>
        <v>742.18161126883047</v>
      </c>
      <c r="FH104" s="37">
        <f t="shared" ca="1" si="32"/>
        <v>513.59028340702696</v>
      </c>
      <c r="FI104" s="37">
        <f t="shared" ca="1" si="32"/>
        <v>757.82662650188047</v>
      </c>
      <c r="FJ104" s="37">
        <f t="shared" ca="1" si="32"/>
        <v>882.20349669712562</v>
      </c>
      <c r="FK104" s="37">
        <f t="shared" ca="1" si="32"/>
        <v>1235.7871862275761</v>
      </c>
      <c r="FL104" s="37">
        <f t="shared" ca="1" si="31"/>
        <v>1337.4047026212284</v>
      </c>
      <c r="FM104" s="37">
        <f t="shared" ca="1" si="31"/>
        <v>1452.059048844284</v>
      </c>
      <c r="FN104" s="37">
        <f t="shared" ca="1" si="31"/>
        <v>1605.9468090126577</v>
      </c>
      <c r="FO104" s="37">
        <f t="shared" ca="1" si="31"/>
        <v>1769.2988707305731</v>
      </c>
      <c r="FP104" s="37">
        <f t="shared" ca="1" si="31"/>
        <v>1848.6031122554716</v>
      </c>
      <c r="FQ104" s="37">
        <f t="shared" ca="1" si="31"/>
        <v>2317.3320365010322</v>
      </c>
      <c r="FR104" s="37">
        <f t="shared" ca="1" si="31"/>
        <v>2634.5024320460852</v>
      </c>
      <c r="FS104" s="37">
        <f t="shared" ca="1" si="31"/>
        <v>2848.3257002167556</v>
      </c>
      <c r="FT104" s="37">
        <f t="shared" ca="1" si="31"/>
        <v>2957.0208020473724</v>
      </c>
      <c r="FU104" s="37">
        <f t="shared" ca="1" si="24"/>
        <v>2801.3612310290573</v>
      </c>
      <c r="FV104" s="37">
        <f t="shared" ca="1" si="24"/>
        <v>2650.2354339238973</v>
      </c>
      <c r="FW104" s="37">
        <f t="shared" ca="1" si="23"/>
        <v>2801.1774959480836</v>
      </c>
      <c r="FX104" s="37">
        <f t="shared" ca="1" si="20"/>
        <v>3059.4572192616265</v>
      </c>
      <c r="FY104" s="37">
        <f t="shared" ca="1" si="20"/>
        <v>3171.6502984576264</v>
      </c>
      <c r="FZ104" s="37">
        <f t="shared" ca="1" si="20"/>
        <v>3272.8932313700911</v>
      </c>
      <c r="GA104" s="37">
        <f t="shared" ca="1" si="20"/>
        <v>3436.1242401275272</v>
      </c>
      <c r="GB104" s="37">
        <f t="shared" ca="1" si="20"/>
        <v>3472.9536890786831</v>
      </c>
      <c r="GC104" s="37"/>
      <c r="GD104" s="37">
        <f t="shared" ca="1" si="16"/>
        <v>512.57513564374699</v>
      </c>
      <c r="GE104" s="37">
        <f t="shared" ca="1" si="28"/>
        <v>848.42784912348156</v>
      </c>
      <c r="GF104" s="37">
        <f t="shared" ca="1" si="28"/>
        <v>1360.6905974037636</v>
      </c>
      <c r="GG104" s="37">
        <f t="shared" ca="1" si="28"/>
        <v>1842.3994368804154</v>
      </c>
      <c r="GH104" s="37">
        <f t="shared" ca="1" si="28"/>
        <v>2195.6381217695425</v>
      </c>
      <c r="GI104" s="37">
        <f t="shared" ca="1" si="28"/>
        <v>2533.1083990876004</v>
      </c>
      <c r="GJ104" s="37">
        <f t="shared" ca="1" si="28"/>
        <v>2725.4544934230926</v>
      </c>
      <c r="GK104" s="37">
        <f t="shared" ca="1" si="28"/>
        <v>3191.5936102782716</v>
      </c>
      <c r="GL104" s="37">
        <f t="shared" ca="1" si="28"/>
        <v>3354.1547167648664</v>
      </c>
      <c r="GM104" s="37">
        <f t="shared" ca="1" si="28"/>
        <v>3531.1769097220595</v>
      </c>
      <c r="GN104" s="37">
        <f t="shared" ca="1" si="28"/>
        <v>3754.1305495838424</v>
      </c>
      <c r="GO104" s="37">
        <f t="shared" ca="1" si="28"/>
        <v>3987.3261572955685</v>
      </c>
      <c r="GP104" s="37">
        <f t="shared" ca="1" si="28"/>
        <v>4118.5816681450851</v>
      </c>
      <c r="GQ104" s="37">
        <f t="shared" ca="1" si="28"/>
        <v>4716.0956209481446</v>
      </c>
      <c r="GR104" s="37">
        <f t="shared" ca="1" si="28"/>
        <v>5130.7187788142346</v>
      </c>
      <c r="GS104" s="37">
        <f t="shared" ca="1" si="28"/>
        <v>5420.3345483977055</v>
      </c>
      <c r="GT104" s="37">
        <f t="shared" ca="1" si="28"/>
        <v>5582.8345422242182</v>
      </c>
      <c r="GU104" s="37">
        <f t="shared" ca="1" si="22"/>
        <v>5427.1749712059036</v>
      </c>
      <c r="GV104" s="37">
        <f t="shared" ca="1" si="22"/>
        <v>5547.5360055480396</v>
      </c>
      <c r="GW104" s="37">
        <f t="shared" ca="1" si="22"/>
        <v>5758.0112949489394</v>
      </c>
      <c r="GX104" s="37">
        <f t="shared" ca="1" si="22"/>
        <v>6096.4370745483711</v>
      </c>
      <c r="GY104" s="37">
        <f t="shared" ca="1" si="30"/>
        <v>6258.729072130348</v>
      </c>
      <c r="GZ104" s="37">
        <f t="shared" ca="1" si="30"/>
        <v>6407.07525429208</v>
      </c>
      <c r="HA104" s="37">
        <f t="shared" ca="1" si="30"/>
        <v>6629.0249528269969</v>
      </c>
      <c r="HB104" s="37">
        <f t="shared" ca="1" si="30"/>
        <v>6698.5333867392519</v>
      </c>
      <c r="HC104" s="37"/>
      <c r="HD104" s="37">
        <f t="shared" si="29"/>
        <v>1500.1</v>
      </c>
      <c r="HE104" s="37">
        <f ca="1">SUM($GD104:GD104)-$HD104-SUM($FD104:FD104)</f>
        <v>-1371.7905518263656</v>
      </c>
      <c r="HF104" s="37">
        <f ca="1">SUM($GD104:GE104)-$HD104-SUM($FD104:FE104)</f>
        <v>-1145.8743320860349</v>
      </c>
      <c r="HG104" s="37">
        <f ca="1">SUM($GD104:GF104)-$HD104-SUM($FD104:FF104)</f>
        <v>-165.18282433683476</v>
      </c>
      <c r="HH104" s="37">
        <f ca="1">SUM($GD104:GG104)-$HD104-SUM($FD104:FG104)</f>
        <v>935.0350012747499</v>
      </c>
      <c r="HI104" s="37">
        <f ca="1">SUM($GD104:GH104)-$HD104-SUM($FD104:FH104)</f>
        <v>2617.0828396372649</v>
      </c>
      <c r="HJ104" s="37">
        <f ca="1">SUM($GD104:GI104)-$HD104-SUM($FD104:FI104)</f>
        <v>4392.3646122229839</v>
      </c>
      <c r="HK104" s="37">
        <f ca="1">SUM($GD104:GJ104)-$HD104-SUM($FD104:FJ104)</f>
        <v>6235.6156089489505</v>
      </c>
      <c r="HL104" s="37">
        <f ca="1">SUM($GD104:GK104)-$HD104-SUM($FD104:FK104)</f>
        <v>8191.4220329996451</v>
      </c>
      <c r="HM104" s="37">
        <f ca="1">SUM($GD104:GL104)-$HD104-SUM($FD104:FL104)</f>
        <v>10208.172047143285</v>
      </c>
      <c r="HN104" s="37">
        <f ca="1">SUM($GD104:GM104)-$HD104-SUM($FD104:FM104)</f>
        <v>12287.289908021063</v>
      </c>
      <c r="HO104" s="37">
        <f ca="1">SUM($GD104:GN104)-$HD104-SUM($FD104:FN104)</f>
        <v>14435.473648592248</v>
      </c>
      <c r="HP104" s="37">
        <f ca="1">SUM($GD104:GO104)-$HD104-SUM($FD104:FO104)</f>
        <v>16653.500935157241</v>
      </c>
      <c r="HQ104" s="37">
        <f ca="1">SUM($GD104:GP104)-$HD104-SUM($FD104:FP104)</f>
        <v>18923.479491046855</v>
      </c>
      <c r="HR104" s="37">
        <f ca="1">SUM($GD104:GQ104)-$HD104-SUM($FD104:FQ104)</f>
        <v>21322.243075493971</v>
      </c>
      <c r="HS104" s="37">
        <f ca="1">SUM($GD104:GR104)-$HD104-SUM($FD104:FR104)</f>
        <v>23818.459422262116</v>
      </c>
      <c r="HT104" s="37">
        <f ca="1">SUM($GD104:GS104)-$HD104-SUM($FD104:FS104)</f>
        <v>26390.468270443063</v>
      </c>
      <c r="HU104" s="37">
        <f ca="1">SUM($GD104:GT104)-$HD104-SUM($FD104:FT104)</f>
        <v>29016.282010619911</v>
      </c>
      <c r="HV104" s="37">
        <f ca="1">SUM($GD104:GU104)-$HD104-SUM($FD104:FU104)</f>
        <v>31642.095750796754</v>
      </c>
      <c r="HW104" s="37">
        <f ca="1">SUM($GD104:GV104)-$HD104-SUM($FD104:FV104)</f>
        <v>34539.396322420893</v>
      </c>
      <c r="HX104" s="37">
        <f ca="1">SUM($GD104:GW104)-$HD104-SUM($FD104:FW104)</f>
        <v>37496.230121421744</v>
      </c>
      <c r="HY104" s="37">
        <f ca="1">SUM($GD104:GX104)-$HD104-SUM($FD104:FX104)</f>
        <v>40533.209976708495</v>
      </c>
      <c r="HZ104" s="37">
        <f ca="1">SUM($GD104:GY104)-$HD104-SUM($FD104:FY104)</f>
        <v>43620.288750381209</v>
      </c>
      <c r="IA104" s="37">
        <f ca="1">SUM($GD104:GZ104)-$HD104-SUM($FD104:FZ104)</f>
        <v>46754.470773303197</v>
      </c>
      <c r="IB104" s="37">
        <f ca="1">SUM($GD104:HA104)-$HD104-SUM($FD104:GA104)</f>
        <v>49947.371486002659</v>
      </c>
      <c r="IC104" s="37">
        <f ca="1">SUM($GD104:HB104)-$HD104-SUM($FD104:GB104)</f>
        <v>53172.951183663223</v>
      </c>
    </row>
    <row r="105" spans="2:237" x14ac:dyDescent="0.35">
      <c r="B105" s="37">
        <f t="shared" ca="1" si="26"/>
        <v>0.48703179439683508</v>
      </c>
      <c r="C105" s="37">
        <f t="shared" ca="1" si="25"/>
        <v>0.23278735182257992</v>
      </c>
      <c r="D105" s="37">
        <f t="shared" ca="1" si="25"/>
        <v>0.46923310182867495</v>
      </c>
      <c r="E105" s="37">
        <f t="shared" ref="E105:U120" ca="1" si="33">RAND()</f>
        <v>0.44765312611566255</v>
      </c>
      <c r="F105" s="37">
        <f t="shared" ca="1" si="33"/>
        <v>0.48987038487547241</v>
      </c>
      <c r="G105" s="37">
        <f t="shared" ca="1" si="33"/>
        <v>0.92310300680391233</v>
      </c>
      <c r="H105" s="37">
        <f t="shared" ca="1" si="33"/>
        <v>0.7651082860047087</v>
      </c>
      <c r="I105" s="37">
        <f t="shared" ca="1" si="33"/>
        <v>9.9932232877741889E-5</v>
      </c>
      <c r="J105" s="37">
        <f t="shared" ca="1" si="33"/>
        <v>0.74074101621595756</v>
      </c>
      <c r="K105" s="37">
        <f t="shared" ca="1" si="33"/>
        <v>0.35559912601432786</v>
      </c>
      <c r="L105" s="37">
        <f t="shared" ca="1" si="33"/>
        <v>0.96805839172751462</v>
      </c>
      <c r="M105" s="37">
        <f t="shared" ca="1" si="33"/>
        <v>0.6402094163922305</v>
      </c>
      <c r="N105" s="37">
        <f t="shared" ca="1" si="33"/>
        <v>0.66807097529997594</v>
      </c>
      <c r="O105" s="37">
        <f t="shared" ca="1" si="33"/>
        <v>0.43887469033570414</v>
      </c>
      <c r="P105" s="37">
        <f t="shared" ca="1" si="33"/>
        <v>0.78660613347599562</v>
      </c>
      <c r="Q105" s="37">
        <f t="shared" ca="1" si="33"/>
        <v>0.10890676022721724</v>
      </c>
      <c r="R105" s="37">
        <f t="shared" ca="1" si="33"/>
        <v>0.84248412618638713</v>
      </c>
      <c r="S105" s="37">
        <f t="shared" ca="1" si="33"/>
        <v>0.80859758467234366</v>
      </c>
      <c r="T105" s="37">
        <f t="shared" ca="1" si="27"/>
        <v>4.8834962973585028E-2</v>
      </c>
      <c r="U105" s="37">
        <f t="shared" ca="1" si="27"/>
        <v>0.30570526820865163</v>
      </c>
      <c r="V105" s="37">
        <f t="shared" ca="1" si="27"/>
        <v>0.60994056991787893</v>
      </c>
      <c r="W105" s="37">
        <f t="shared" ca="1" si="27"/>
        <v>0.48717152047423506</v>
      </c>
      <c r="X105" s="37">
        <f t="shared" ca="1" si="27"/>
        <v>0.55223955541320502</v>
      </c>
      <c r="Y105" s="37">
        <f t="shared" ca="1" si="27"/>
        <v>0.57048483500353109</v>
      </c>
      <c r="Z105" s="37">
        <f t="shared" ca="1" si="27"/>
        <v>0.63575258544121671</v>
      </c>
      <c r="AC105" s="35">
        <f ca="1">IF(H$11="x",0,_xlfn.NORM.INV(B105,Satokasvi!$H$8,Satokasvi!$I$8)*IF(H$8="x",1+Toimenpiteet!$C$7,1)*IF(H$9="x",1+Toimenpiteet!$C$34,1)*(1+H$30)*_xlfn.BINOM.INV(1,(1-(Satokasvi!$H$15*(1+H$43))),B105))</f>
        <v>2491.8719505683589</v>
      </c>
      <c r="AD105" s="35">
        <f ca="1">IF(I$11="x",0,_xlfn.NORM.INV(C105,Satokasvi!$H$8,Satokasvi!$I$8)*IF(I$8="x",1+Toimenpiteet!$C$7,1)*IF(I$9="x",1+Toimenpiteet!$C$34,1)*(1+I$30)*_xlfn.BINOM.INV(1,(1-(Satokasvi!$H$15*(1+I$43))),C105))</f>
        <v>0</v>
      </c>
      <c r="AE105" s="35">
        <f ca="1">IF(J$11="x",0,_xlfn.NORM.INV(D105,Satokasvi!$H$8,Satokasvi!$I$8)*IF(J$8="x",1+Toimenpiteet!$C$7,1)*IF(J$9="x",1+Toimenpiteet!$C$34,1)*(1+J$30)*_xlfn.BINOM.INV(1,(1-(Satokasvi!$H$15*(1+J$43))),D105))</f>
        <v>2480.700553735282</v>
      </c>
      <c r="AF105" s="35">
        <f ca="1">IF(K$11="x",0,_xlfn.NORM.INV(E105,Satokasvi!$H$8,Satokasvi!$I$8)*IF(K$8="x",1+Toimenpiteet!$C$7,1)*IF(K$9="x",1+Toimenpiteet!$C$34,1)*(1+K$30)*_xlfn.BINOM.INV(1,(1-(Satokasvi!$H$15*(1+K$43))),E105))</f>
        <v>2467.1017593759957</v>
      </c>
      <c r="AG105" s="35">
        <f ca="1">IF(L$11="x",0,_xlfn.NORM.INV(F105,Satokasvi!$H$8,Satokasvi!$I$8)*IF(L$8="x",1+Toimenpiteet!$C$7,1)*IF(L$9="x",1+Toimenpiteet!$C$34,1)*(1+L$30)*_xlfn.BINOM.INV(1,(1-(Satokasvi!$H$15*(1+L$43))),F105))</f>
        <v>2493.6515228422122</v>
      </c>
      <c r="AH105" s="35">
        <f ca="1">IF(M$11="x",0,_xlfn.NORM.INV(G105,Satokasvi!$H$8,Satokasvi!$I$8)*IF(M$8="x",1+Toimenpiteet!$C$7,1)*IF(M$9="x",1+Toimenpiteet!$C$34,1)*(1+M$30)*_xlfn.BINOM.INV(1,(1-(Satokasvi!$H$15*(1+M$43))),G105))</f>
        <v>2856.564410621661</v>
      </c>
      <c r="AI105" s="35">
        <f ca="1">IF(N$11="x",0,_xlfn.NORM.INV(H105,Satokasvi!$H$8,Satokasvi!$I$8)*IF(N$8="x",1+Toimenpiteet!$C$7,1)*IF(N$9="x",1+Toimenpiteet!$C$34,1)*(1+N$30)*_xlfn.BINOM.INV(1,(1-(Satokasvi!$H$15*(1+N$43))),H105))</f>
        <v>2680.7078685214578</v>
      </c>
      <c r="AJ105" s="35">
        <f ca="1">IF(O$11="x",0,_xlfn.NORM.INV(I105,Satokasvi!$H$8,Satokasvi!$I$8)*IF(O$8="x",1+Toimenpiteet!$C$7,1)*IF(O$9="x",1+Toimenpiteet!$C$34,1)*(1+O$30)*_xlfn.BINOM.INV(1,(1-(Satokasvi!$H$15*(1+O$43))),I105))</f>
        <v>0</v>
      </c>
      <c r="AK105" s="35">
        <f ca="1">IF(P$11="x",0,_xlfn.NORM.INV(J105,Satokasvi!$H$8,Satokasvi!$I$8)*IF(P$8="x",1+Toimenpiteet!$C$7,1)*IF(P$9="x",1+Toimenpiteet!$C$34,1)*(1+P$30)*_xlfn.BINOM.INV(1,(1-(Satokasvi!$H$15*(1+P$43))),J105))</f>
        <v>2661.4078999507137</v>
      </c>
      <c r="AL105" s="35">
        <f ca="1">IF(Q$11="x",0,_xlfn.NORM.INV(K105,Satokasvi!$H$8,Satokasvi!$I$8)*IF(Q$8="x",1+Toimenpiteet!$C$7,1)*IF(Q$9="x",1+Toimenpiteet!$C$34,1)*(1+Q$30)*_xlfn.BINOM.INV(1,(1-(Satokasvi!$H$15*(1+Q$43))),K105))</f>
        <v>2407.4381802336193</v>
      </c>
      <c r="AM105" s="35">
        <f ca="1">IF(R$11="x",0,_xlfn.NORM.INV(L105,Satokasvi!$H$8,Satokasvi!$I$8)*IF(R$8="x",1+Toimenpiteet!$C$7,1)*IF(R$9="x",1+Toimenpiteet!$C$34,1)*(1+R$30)*_xlfn.BINOM.INV(1,(1-(Satokasvi!$H$15*(1+R$43))),L105))</f>
        <v>2963.2485036676148</v>
      </c>
      <c r="AN105" s="35">
        <f ca="1">IF(S$11="x",0,_xlfn.NORM.INV(M105,Satokasvi!$H$8,Satokasvi!$I$8)*IF(S$8="x",1+Toimenpiteet!$C$7,1)*IF(S$9="x",1+Toimenpiteet!$C$34,1)*(1+S$30)*_xlfn.BINOM.INV(1,(1-(Satokasvi!$H$15*(1+S$43))),M105))</f>
        <v>2589.7546525495459</v>
      </c>
      <c r="AO105" s="35">
        <f ca="1">IF(T$11="x",0,_xlfn.NORM.INV(N105,Satokasvi!$H$8,Satokasvi!$I$8)*IF(T$8="x",1+Toimenpiteet!$C$7,1)*IF(T$9="x",1+Toimenpiteet!$C$34,1)*(1+T$30)*_xlfn.BINOM.INV(1,(1-(Satokasvi!$H$15*(1+T$43))),N105))</f>
        <v>2608.64819060116</v>
      </c>
      <c r="AP105" s="35">
        <f ca="1">IF(U$11="x",0,_xlfn.NORM.INV(O105,Satokasvi!$H$8,Satokasvi!$I$8)*IF(U$8="x",1+Toimenpiteet!$C$7,1)*IF(U$9="x",1+Toimenpiteet!$C$34,1)*(1+U$30)*_xlfn.BINOM.INV(1,(1-(Satokasvi!$H$15*(1+U$43))),O105))</f>
        <v>2461.5442761193826</v>
      </c>
      <c r="AQ105" s="35">
        <f ca="1">IF(V$11="x",0,_xlfn.NORM.INV(P105,Satokasvi!$H$8,Satokasvi!$I$8)*IF(V$8="x",1+Toimenpiteet!$C$7,1)*IF(V$9="x",1+Toimenpiteet!$C$34,1)*(1+V$30)*_xlfn.BINOM.INV(1,(1-(Satokasvi!$H$15*(1+V$43))),P105))</f>
        <v>2698.6751286079466</v>
      </c>
      <c r="AR105" s="35">
        <f ca="1">IF(W$11="x",0,_xlfn.NORM.INV(Q105,Satokasvi!$H$8,Satokasvi!$I$8)*IF(W$8="x",1+Toimenpiteet!$C$7,1)*IF(W$9="x",1+Toimenpiteet!$C$34,1)*(1+W$30)*_xlfn.BINOM.INV(1,(1-(Satokasvi!$H$15*(1+W$43))),Q105))</f>
        <v>0</v>
      </c>
      <c r="AS105" s="35">
        <f ca="1">IF(X$11="x",0,_xlfn.NORM.INV(R105,Satokasvi!$H$8,Satokasvi!$I$8)*IF(X$8="x",1+Toimenpiteet!$C$7,1)*IF(X$9="x",1+Toimenpiteet!$C$34,1)*(1+X$30)*_xlfn.BINOM.INV(1,(1-(Satokasvi!$H$15*(1+X$43))),R105))</f>
        <v>2751.1799726448758</v>
      </c>
      <c r="AT105" s="35">
        <f ca="1">IF(Y$11="x",0,_xlfn.NORM.INV(S105,Satokasvi!$H$8,Satokasvi!$I$8)*IF(Y$8="x",1+Toimenpiteet!$C$7,1)*IF(Y$9="x",1+Toimenpiteet!$C$34,1)*(1+Y$30)*_xlfn.BINOM.INV(1,(1-(Satokasvi!$H$15*(1+Y$43))),S105))</f>
        <v>2718.1849904851115</v>
      </c>
      <c r="AU105" s="35">
        <f ca="1">IF(Z$11="x",0,_xlfn.NORM.INV(T105,Satokasvi!$H$8,Satokasvi!$I$8)*IF(Z$8="x",1+Toimenpiteet!$C$7,1)*IF(Z$9="x",1+Toimenpiteet!$C$34,1)*(1+Z$30)*_xlfn.BINOM.INV(1,(1-(Satokasvi!$H$15*(1+Z$43))),T105))</f>
        <v>0</v>
      </c>
      <c r="AV105" s="35">
        <f ca="1">IF(AA$11="x",0,_xlfn.NORM.INV(U105,Satokasvi!$H$8,Satokasvi!$I$8)*IF(AA$8="x",1+Toimenpiteet!$C$7,1)*IF(AA$9="x",1+Toimenpiteet!$C$34,1)*(1+AA$30)*_xlfn.BINOM.INV(1,(1-(Satokasvi!$H$15*(1+AA$43))),U105))</f>
        <v>2372.9847399032647</v>
      </c>
      <c r="AW105" s="35">
        <f ca="1">IF(AB$11="x",0,_xlfn.NORM.INV(V105,Satokasvi!$H$8,Satokasvi!$I$8)*IF(AB$8="x",1+Toimenpiteet!$C$7,1)*IF(AB$9="x",1+Toimenpiteet!$C$34,1)*(1+AB$30)*_xlfn.BINOM.INV(1,(1-(Satokasvi!$H$15*(1+AB$43))),V105))</f>
        <v>2569.7910356545426</v>
      </c>
      <c r="AX105" s="35">
        <f ca="1">IF(AC$11="x",0,_xlfn.NORM.INV(W105,Satokasvi!$H$8,Satokasvi!$I$8)*IF(AC$8="x",1+Toimenpiteet!$C$7,1)*IF(AC$9="x",1+Toimenpiteet!$C$34,1)*(1+AC$30)*_xlfn.BINOM.INV(1,(1-(Satokasvi!$H$15*(1+AC$43))),W105))</f>
        <v>2491.9595566949274</v>
      </c>
      <c r="AY105" s="35">
        <f ca="1">IF(AD$11="x",0,_xlfn.NORM.INV(X105,Satokasvi!$H$8,Satokasvi!$I$8)*IF(AD$8="x",1+Toimenpiteet!$C$7,1)*IF(AD$9="x",1+Toimenpiteet!$C$34,1)*(1+AD$30)*_xlfn.BINOM.INV(1,(1-(Satokasvi!$H$15*(1+AD$43))),X105))</f>
        <v>2532.8304051370496</v>
      </c>
      <c r="AZ105" s="35">
        <f ca="1">IF(AE$11="x",0,_xlfn.NORM.INV(Y105,Satokasvi!$H$8,Satokasvi!$I$8)*IF(AE$8="x",1+Toimenpiteet!$C$7,1)*IF(AE$9="x",1+Toimenpiteet!$C$34,1)*(1+AE$30)*_xlfn.BINOM.INV(1,(1-(Satokasvi!$H$15*(1+AE$43))),Y105))</f>
        <v>2544.4021627692873</v>
      </c>
      <c r="BA105" s="35">
        <f ca="1">IF(AF$11="x",0,_xlfn.NORM.INV(Z105,Satokasvi!$H$8,Satokasvi!$I$8)*IF(AF$8="x",1+Toimenpiteet!$C$7,1)*IF(AF$9="x",1+Toimenpiteet!$C$34,1)*(1+AF$30)*_xlfn.BINOM.INV(1,(1-(Satokasvi!$H$15*(1+AF$43))),Z105))</f>
        <v>2586.7821097449882</v>
      </c>
      <c r="BD105" s="35">
        <f ca="1">IF(H$11="x",0,_xlfn.NORM.INV(B105,Satokasvi!$H$8,Satokasvi!$I$8)*IF(COUNTIF($H$12:H$12,"x")&gt;0,(1+$C$6),1)*IF(COUNTIF($H$13:H$13,"x")&gt;0,(1+$C$30),1)*IF(H$8="x",(1+Toimenpiteet!$C$7),1)*IF(H$9="x",(1+Toimenpiteet!$C$34),1)*(1+H$30)*_xlfn.BINOM.INV(1,(1-(Satokasvi!$H$15*(1+H$44))),B105))</f>
        <v>2990.2463406820307</v>
      </c>
      <c r="BE105" s="35">
        <f ca="1">IF(I$11="x",0,_xlfn.NORM.INV(C105,Satokasvi!$H$8,Satokasvi!$I$8)*IF(COUNTIF($H$12:I$12,"x")&gt;0,(1+$C$6),1)*IF(COUNTIF($H$13:I$13,"x")&gt;0,(1+$C$30),1)*IF(I$8="x",(1+Toimenpiteet!$C$7),1)*IF(I$9="x",(1+Toimenpiteet!$C$34),1)*(1+I$30)*_xlfn.BINOM.INV(1,(1-(Satokasvi!$H$15*(1+I$44))),C105))</f>
        <v>2781.0905508041992</v>
      </c>
      <c r="BF105" s="35">
        <f ca="1">IF(J$11="x",0,_xlfn.NORM.INV(D105,Satokasvi!$H$8,Satokasvi!$I$8)*IF(COUNTIF($H$12:J$12,"x")&gt;0,(1+$C$6),1)*IF(COUNTIF($H$13:J$13,"x")&gt;0,(1+$C$30),1)*IF(J$8="x",(1+Toimenpiteet!$C$7),1)*IF(J$9="x",(1+Toimenpiteet!$C$34),1)*(1+J$30)*_xlfn.BINOM.INV(1,(1-(Satokasvi!$H$15*(1+J$44))),D105))</f>
        <v>2976.8406644823385</v>
      </c>
      <c r="BG105" s="35">
        <f ca="1">IF(K$11="x",0,_xlfn.NORM.INV(E105,Satokasvi!$H$8,Satokasvi!$I$8)*IF(COUNTIF($H$12:K$12,"x")&gt;0,(1+$C$6),1)*IF(COUNTIF($H$13:K$13,"x")&gt;0,(1+$C$30),1)*IF(K$8="x",(1+Toimenpiteet!$C$7),1)*IF(K$9="x",(1+Toimenpiteet!$C$34),1)*(1+K$30)*_xlfn.BINOM.INV(1,(1-(Satokasvi!$H$15*(1+K$44))),E105))</f>
        <v>2960.5221112511949</v>
      </c>
      <c r="BH105" s="35">
        <f ca="1">IF(L$11="x",0,_xlfn.NORM.INV(F105,Satokasvi!$H$8,Satokasvi!$I$8)*IF(COUNTIF($H$12:L$12,"x")&gt;0,(1+$C$6),1)*IF(COUNTIF($H$13:L$13,"x")&gt;0,(1+$C$30),1)*IF(L$8="x",(1+Toimenpiteet!$C$7),1)*IF(L$9="x",(1+Toimenpiteet!$C$34),1)*(1+L$30)*_xlfn.BINOM.INV(1,(1-(Satokasvi!$H$15*(1+L$44))),F105))</f>
        <v>2992.3818274106548</v>
      </c>
      <c r="BI105" s="35">
        <f ca="1">IF(M$11="x",0,_xlfn.NORM.INV(G105,Satokasvi!$H$8,Satokasvi!$I$8)*IF(COUNTIF($H$12:M$12,"x")&gt;0,(1+$C$6),1)*IF(COUNTIF($H$13:M$13,"x")&gt;0,(1+$C$30),1)*IF(M$8="x",(1+Toimenpiteet!$C$7),1)*IF(M$9="x",(1+Toimenpiteet!$C$34),1)*(1+M$30)*_xlfn.BINOM.INV(1,(1-(Satokasvi!$H$15*(1+M$44))),G105))</f>
        <v>3427.8772927459931</v>
      </c>
      <c r="BJ105" s="35">
        <f ca="1">IF(N$11="x",0,_xlfn.NORM.INV(H105,Satokasvi!$H$8,Satokasvi!$I$8)*IF(COUNTIF($H$12:N$12,"x")&gt;0,(1+$C$6),1)*IF(COUNTIF($H$13:N$13,"x")&gt;0,(1+$C$30),1)*IF(N$8="x",(1+Toimenpiteet!$C$7),1)*IF(N$9="x",(1+Toimenpiteet!$C$34),1)*(1+N$30)*_xlfn.BINOM.INV(1,(1-(Satokasvi!$H$15*(1+N$44))),H105))</f>
        <v>3216.8494422257495</v>
      </c>
      <c r="BK105" s="35">
        <f ca="1">IF(O$11="x",0,_xlfn.NORM.INV(I105,Satokasvi!$H$8,Satokasvi!$I$8)*IF(COUNTIF($H$12:O$12,"x")&gt;0,(1+$C$6),1)*IF(COUNTIF($H$13:O$13,"x")&gt;0,(1+$C$30),1)*IF(O$8="x",(1+Toimenpiteet!$C$7),1)*IF(O$9="x",(1+Toimenpiteet!$C$34),1)*(1+O$30)*_xlfn.BINOM.INV(1,(1-(Satokasvi!$H$15*(1+O$44))),I105))</f>
        <v>0</v>
      </c>
      <c r="BL105" s="35">
        <f ca="1">IF(P$11="x",0,_xlfn.NORM.INV(J105,Satokasvi!$H$8,Satokasvi!$I$8)*IF(COUNTIF($H$12:P$12,"x")&gt;0,(1+$C$6),1)*IF(COUNTIF($H$13:P$13,"x")&gt;0,(1+$C$30),1)*IF(P$8="x",(1+Toimenpiteet!$C$7),1)*IF(P$9="x",(1+Toimenpiteet!$C$34),1)*(1+P$30)*_xlfn.BINOM.INV(1,(1-(Satokasvi!$H$15*(1+P$44))),J105))</f>
        <v>3193.6894799408565</v>
      </c>
      <c r="BM105" s="35">
        <f ca="1">IF(Q$11="x",0,_xlfn.NORM.INV(K105,Satokasvi!$H$8,Satokasvi!$I$8)*IF(COUNTIF($H$12:Q$12,"x")&gt;0,(1+$C$6),1)*IF(COUNTIF($H$13:Q$13,"x")&gt;0,(1+$C$30),1)*IF(Q$8="x",(1+Toimenpiteet!$C$7),1)*IF(Q$9="x",(1+Toimenpiteet!$C$34),1)*(1+Q$30)*_xlfn.BINOM.INV(1,(1-(Satokasvi!$H$15*(1+Q$44))),K105))</f>
        <v>2888.925816280343</v>
      </c>
      <c r="BN105" s="35">
        <f ca="1">IF(R$11="x",0,_xlfn.NORM.INV(L105,Satokasvi!$H$8,Satokasvi!$I$8)*IF(COUNTIF($H$12:R$12,"x")&gt;0,(1+$C$6),1)*IF(COUNTIF($H$13:R$13,"x")&gt;0,(1+$C$30),1)*IF(R$8="x",(1+Toimenpiteet!$C$7),1)*IF(R$9="x",(1+Toimenpiteet!$C$34),1)*(1+R$30)*_xlfn.BINOM.INV(1,(1-(Satokasvi!$H$15*(1+R$44))),L105))</f>
        <v>3555.8982044011377</v>
      </c>
      <c r="BO105" s="35">
        <f ca="1">IF(S$11="x",0,_xlfn.NORM.INV(M105,Satokasvi!$H$8,Satokasvi!$I$8)*IF(COUNTIF($H$12:S$12,"x")&gt;0,(1+$C$6),1)*IF(COUNTIF($H$13:S$13,"x")&gt;0,(1+$C$30),1)*IF(S$8="x",(1+Toimenpiteet!$C$7),1)*IF(S$9="x",(1+Toimenpiteet!$C$34),1)*(1+S$30)*_xlfn.BINOM.INV(1,(1-(Satokasvi!$H$15*(1+S$44))),M105))</f>
        <v>3107.705583059455</v>
      </c>
      <c r="BP105" s="35">
        <f ca="1">IF(T$11="x",0,_xlfn.NORM.INV(N105,Satokasvi!$H$8,Satokasvi!$I$8)*IF(COUNTIF($H$12:T$12,"x")&gt;0,(1+$C$6),1)*IF(COUNTIF($H$13:T$13,"x")&gt;0,(1+$C$30),1)*IF(T$8="x",(1+Toimenpiteet!$C$7),1)*IF(T$9="x",(1+Toimenpiteet!$C$34),1)*(1+T$30)*_xlfn.BINOM.INV(1,(1-(Satokasvi!$H$15*(1+T$44))),N105))</f>
        <v>3130.3778287213918</v>
      </c>
      <c r="BQ105" s="35">
        <f ca="1">IF(U$11="x",0,_xlfn.NORM.INV(O105,Satokasvi!$H$8,Satokasvi!$I$8)*IF(COUNTIF($H$12:U$12,"x")&gt;0,(1+$C$6),1)*IF(COUNTIF($H$13:U$13,"x")&gt;0,(1+$C$30),1)*IF(U$8="x",(1+Toimenpiteet!$C$7),1)*IF(U$9="x",(1+Toimenpiteet!$C$34),1)*(1+U$30)*_xlfn.BINOM.INV(1,(1-(Satokasvi!$H$15*(1+U$44))),O105))</f>
        <v>2953.8531313432591</v>
      </c>
      <c r="BR105" s="35">
        <f ca="1">IF(V$11="x",0,_xlfn.NORM.INV(P105,Satokasvi!$H$8,Satokasvi!$I$8)*IF(COUNTIF($H$12:V$12,"x")&gt;0,(1+$C$6),1)*IF(COUNTIF($H$13:V$13,"x")&gt;0,(1+$C$30),1)*IF(V$8="x",(1+Toimenpiteet!$C$7),1)*IF(V$9="x",(1+Toimenpiteet!$C$34),1)*(1+V$30)*_xlfn.BINOM.INV(1,(1-(Satokasvi!$H$15*(1+V$44))),P105))</f>
        <v>3238.410154329536</v>
      </c>
      <c r="BS105" s="35">
        <f ca="1">IF(W$11="x",0,_xlfn.NORM.INV(Q105,Satokasvi!$H$8,Satokasvi!$I$8)*IF(COUNTIF($H$12:W$12,"x")&gt;0,(1+$C$6),1)*IF(COUNTIF($H$13:W$13,"x")&gt;0,(1+$C$30),1)*IF(W$8="x",(1+Toimenpiteet!$C$7),1)*IF(W$9="x",(1+Toimenpiteet!$C$34),1)*(1+W$30)*_xlfn.BINOM.INV(1,(1-(Satokasvi!$H$15*(1+W$44))),Q105))</f>
        <v>2630.291103754601</v>
      </c>
      <c r="BT105" s="35">
        <f ca="1">IF(X$11="x",0,_xlfn.NORM.INV(R105,Satokasvi!$H$8,Satokasvi!$I$8)*IF(COUNTIF($H$12:X$12,"x")&gt;0,(1+$C$6),1)*IF(COUNTIF($H$13:X$13,"x")&gt;0,(1+$C$30),1)*IF(X$8="x",(1+Toimenpiteet!$C$7),1)*IF(X$9="x",(1+Toimenpiteet!$C$34),1)*(1+X$30)*_xlfn.BINOM.INV(1,(1-(Satokasvi!$H$15*(1+X$44))),R105))</f>
        <v>3301.4159671738507</v>
      </c>
      <c r="BU105" s="35">
        <f ca="1">IF(Y$11="x",0,_xlfn.NORM.INV(S105,Satokasvi!$H$8,Satokasvi!$I$8)*IF(COUNTIF($H$12:Y$12,"x")&gt;0,(1+$C$6),1)*IF(COUNTIF($H$13:Y$13,"x")&gt;0,(1+$C$30),1)*IF(Y$8="x",(1+Toimenpiteet!$C$7),1)*IF(Y$9="x",(1+Toimenpiteet!$C$34),1)*(1+Y$30)*_xlfn.BINOM.INV(1,(1-(Satokasvi!$H$15*(1+Y$44))),S105))</f>
        <v>3261.8219885821336</v>
      </c>
      <c r="BV105" s="35">
        <f ca="1">IF(Z$11="x",0,_xlfn.NORM.INV(T105,Satokasvi!$H$8,Satokasvi!$I$8)*IF(COUNTIF($H$12:Z$12,"x")&gt;0,(1+$C$6),1)*IF(COUNTIF($H$13:Z$13,"x")&gt;0,(1+$C$30),1)*IF(Z$8="x",(1+Toimenpiteet!$C$7),1)*IF(Z$9="x",(1+Toimenpiteet!$C$34),1)*(1+Z$30)*_xlfn.BINOM.INV(1,(1-(Satokasvi!$H$15*(1+Z$44))),T105))</f>
        <v>0</v>
      </c>
      <c r="BW105" s="35">
        <f ca="1">IF(AA$11="x",0,_xlfn.NORM.INV(U105,Satokasvi!$H$8,Satokasvi!$I$8)*IF(COUNTIF($H$12:AA$12,"x")&gt;0,(1+$C$6),1)*IF(COUNTIF($H$13:AA$13,"x")&gt;0,(1+$C$30),1)*IF(AA$8="x",(1+Toimenpiteet!$C$7),1)*IF(AA$9="x",(1+Toimenpiteet!$C$34),1)*(1+AA$30)*_xlfn.BINOM.INV(1,(1-(Satokasvi!$H$15*(1+AA$44))),U105))</f>
        <v>2847.5816878839173</v>
      </c>
      <c r="BX105" s="35">
        <f ca="1">IF(AB$11="x",0,_xlfn.NORM.INV(V105,Satokasvi!$H$8,Satokasvi!$I$8)*IF(COUNTIF($H$12:AB$12,"x")&gt;0,(1+$C$6),1)*IF(COUNTIF($H$13:AB$13,"x")&gt;0,(1+$C$30),1)*IF(AB$8="x",(1+Toimenpiteet!$C$7),1)*IF(AB$9="x",(1+Toimenpiteet!$C$34),1)*(1+AB$30)*_xlfn.BINOM.INV(1,(1-(Satokasvi!$H$15*(1+AB$44))),V105))</f>
        <v>3083.7492427854509</v>
      </c>
      <c r="BY105" s="35">
        <f ca="1">IF(AC$11="x",0,_xlfn.NORM.INV(W105,Satokasvi!$H$8,Satokasvi!$I$8)*IF(COUNTIF($H$12:AC$12,"x")&gt;0,(1+$C$6),1)*IF(COUNTIF($H$13:AC$13,"x")&gt;0,(1+$C$30),1)*IF(AC$8="x",(1+Toimenpiteet!$C$7),1)*IF(AC$9="x",(1+Toimenpiteet!$C$34),1)*(1+AC$30)*_xlfn.BINOM.INV(1,(1-(Satokasvi!$H$15*(1+AC$44))),W105))</f>
        <v>2990.3514680339126</v>
      </c>
      <c r="BZ105" s="35">
        <f ca="1">IF(AD$11="x",0,_xlfn.NORM.INV(X105,Satokasvi!$H$8,Satokasvi!$I$8)*IF(COUNTIF($H$12:AD$12,"x")&gt;0,(1+$C$6),1)*IF(COUNTIF($H$13:AD$13,"x")&gt;0,(1+$C$30),1)*IF(AD$8="x",(1+Toimenpiteet!$C$7),1)*IF(AD$9="x",(1+Toimenpiteet!$C$34),1)*(1+AD$30)*_xlfn.BINOM.INV(1,(1-(Satokasvi!$H$15*(1+AD$44))),X105))</f>
        <v>3039.3964861644595</v>
      </c>
      <c r="CA105" s="35">
        <f ca="1">IF(AE$11="x",0,_xlfn.NORM.INV(Y105,Satokasvi!$H$8,Satokasvi!$I$8)*IF(COUNTIF($H$12:AE$12,"x")&gt;0,(1+$C$6),1)*IF(COUNTIF($H$13:AE$13,"x")&gt;0,(1+$C$30),1)*IF(AE$8="x",(1+Toimenpiteet!$C$7),1)*IF(AE$9="x",(1+Toimenpiteet!$C$34),1)*(1+AE$30)*_xlfn.BINOM.INV(1,(1-(Satokasvi!$H$15*(1+AE$44))),Y105))</f>
        <v>3053.2825953231445</v>
      </c>
      <c r="CB105" s="35">
        <f ca="1">IF(AF$11="x",0,_xlfn.NORM.INV(Z105,Satokasvi!$H$8,Satokasvi!$I$8)*IF(COUNTIF($H$12:AF$12,"x")&gt;0,(1+$C$6),1)*IF(COUNTIF($H$13:AF$13,"x")&gt;0,(1+$C$30),1)*IF(AF$8="x",(1+Toimenpiteet!$C$7),1)*IF(AF$9="x",(1+Toimenpiteet!$C$34),1)*(1+AF$30)*_xlfn.BINOM.INV(1,(1-(Satokasvi!$H$15*(1+AF$44))),Z105))</f>
        <v>3104.1385316939859</v>
      </c>
      <c r="CD105" s="37">
        <f ca="1">_xlfn.NORM.INV(RAND(),Satokasvi!$H$13,Satokasvi!$I$13)</f>
        <v>170.92790661395773</v>
      </c>
      <c r="CE105" s="37">
        <f ca="1">_xlfn.NORM.INV(RAND(),Satokasvi!$H$13,Satokasvi!$I$13)</f>
        <v>243.98143276324191</v>
      </c>
      <c r="CF105" s="37">
        <f ca="1">_xlfn.NORM.INV(RAND(),Satokasvi!$H$13,Satokasvi!$I$13)</f>
        <v>149.29084690537908</v>
      </c>
      <c r="CG105" s="37">
        <f ca="1">_xlfn.NORM.INV(RAND(),Satokasvi!$H$13,Satokasvi!$I$13)</f>
        <v>211.64134571691693</v>
      </c>
      <c r="CH105" s="37">
        <f ca="1">_xlfn.NORM.INV(RAND(),Satokasvi!$H$13,Satokasvi!$I$13)</f>
        <v>204.10140047138933</v>
      </c>
      <c r="CI105" s="37">
        <f ca="1">_xlfn.NORM.INV(RAND(),Satokasvi!$H$13,Satokasvi!$I$13)</f>
        <v>220.82039881496377</v>
      </c>
      <c r="CJ105" s="37">
        <f ca="1">_xlfn.NORM.INV(RAND(),Satokasvi!$H$13,Satokasvi!$I$13)</f>
        <v>187.53970626755265</v>
      </c>
      <c r="CK105" s="37">
        <f ca="1">_xlfn.NORM.INV(RAND(),Satokasvi!$H$13,Satokasvi!$I$13)</f>
        <v>291.42818902189953</v>
      </c>
      <c r="CL105" s="37">
        <f ca="1">_xlfn.NORM.INV(RAND(),Satokasvi!$H$13,Satokasvi!$I$13)</f>
        <v>194.34580915193365</v>
      </c>
      <c r="CM105" s="37">
        <f ca="1">_xlfn.NORM.INV(RAND(),Satokasvi!$H$13,Satokasvi!$I$13)</f>
        <v>174.01027830981033</v>
      </c>
      <c r="CN105" s="37">
        <f ca="1">_xlfn.NORM.INV(RAND(),Satokasvi!$H$13,Satokasvi!$I$13)</f>
        <v>189.98483138634762</v>
      </c>
      <c r="CO105" s="37">
        <f ca="1">_xlfn.NORM.INV(RAND(),Satokasvi!$H$13,Satokasvi!$I$13)</f>
        <v>129.37986717806098</v>
      </c>
      <c r="CP105" s="37">
        <f ca="1">_xlfn.NORM.INV(RAND(),Satokasvi!$H$13,Satokasvi!$I$13)</f>
        <v>186.65877181602417</v>
      </c>
      <c r="CQ105" s="37">
        <f ca="1">_xlfn.NORM.INV(RAND(),Satokasvi!$H$13,Satokasvi!$I$13)</f>
        <v>157.9099389854791</v>
      </c>
      <c r="CR105" s="37">
        <f ca="1">_xlfn.NORM.INV(RAND(),Satokasvi!$H$13,Satokasvi!$I$13)</f>
        <v>258.00085533500811</v>
      </c>
      <c r="CS105" s="37">
        <f ca="1">_xlfn.NORM.INV(RAND(),Satokasvi!$H$13,Satokasvi!$I$13)</f>
        <v>220.75470271359109</v>
      </c>
      <c r="CT105" s="37">
        <f ca="1">_xlfn.NORM.INV(RAND(),Satokasvi!$H$13,Satokasvi!$I$13)</f>
        <v>118.4127772666871</v>
      </c>
      <c r="CU105" s="37">
        <f ca="1">_xlfn.NORM.INV(RAND(),Satokasvi!$H$13,Satokasvi!$I$13)</f>
        <v>139.32920636103563</v>
      </c>
      <c r="CV105" s="37">
        <f ca="1">_xlfn.NORM.INV(RAND(),Satokasvi!$H$13,Satokasvi!$I$13)</f>
        <v>239.76449354045235</v>
      </c>
      <c r="CW105" s="37">
        <f ca="1">_xlfn.NORM.INV(RAND(),Satokasvi!$H$13,Satokasvi!$I$13)</f>
        <v>200.63391002543889</v>
      </c>
      <c r="CX105" s="37">
        <f ca="1">_xlfn.NORM.INV(RAND(),Satokasvi!$H$13,Satokasvi!$I$13)</f>
        <v>176.5659068468286</v>
      </c>
      <c r="CY105" s="37">
        <f ca="1">_xlfn.NORM.INV(RAND(),Satokasvi!$H$13,Satokasvi!$I$13)</f>
        <v>210.05927240924944</v>
      </c>
      <c r="CZ105" s="37">
        <f ca="1">_xlfn.NORM.INV(RAND(),Satokasvi!$H$13,Satokasvi!$I$13)</f>
        <v>168.2234388456919</v>
      </c>
      <c r="DA105" s="37">
        <f ca="1">_xlfn.NORM.INV(RAND(),Satokasvi!$H$13,Satokasvi!$I$13)</f>
        <v>199.49518942995783</v>
      </c>
      <c r="DB105" s="37">
        <f ca="1">_xlfn.NORM.INV(RAND(),Satokasvi!$H$13,Satokasvi!$I$13)</f>
        <v>285.50193742588635</v>
      </c>
      <c r="DD105" s="37">
        <f ca="1">IF(H$11="x",Toimenpiteet!$E$115,AC105*CD105/1000+(Satokasvi!$E$28-Satokasvi!$E$7)+IF(H$8="x",Toimenpiteet!$E$29,0)+IF(H$9="x",Toimenpiteet!$E$60,0)+IF(H$10="x",Toimenpiteet!$E$88,0))/(1+$H$15)^DD$59</f>
        <v>156.24316122396999</v>
      </c>
      <c r="DE105" s="37">
        <f ca="1">IF(I$11="x",Toimenpiteet!$E$115,AD105*CE105/1000+(Satokasvi!$E$28-Satokasvi!$E$7)+IF(I$8="x",Toimenpiteet!$E$29,0)+IF(I$9="x",Toimenpiteet!$E$60,0)+IF(I$10="x",Toimenpiteet!$E$88,0))/(1+$H$15)^DE$59</f>
        <v>-249.7879159204449</v>
      </c>
      <c r="DF105" s="37">
        <f ca="1">IF(J$11="x",Toimenpiteet!$E$115,AE105*CF105/1000+(Satokasvi!$E$28-Satokasvi!$E$7)+IF(J$8="x",Toimenpiteet!$E$29,0)+IF(J$9="x",Toimenpiteet!$E$60,0)+IF(J$10="x",Toimenpiteet!$E$88,0))/(1+$H$15)^DF$59</f>
        <v>96.406409456143294</v>
      </c>
      <c r="DG105" s="37">
        <f ca="1">IF(K$11="x",Toimenpiteet!$E$115,AF105*CG105/1000+(Satokasvi!$E$28-Satokasvi!$E$7)+IF(K$8="x",Toimenpiteet!$E$29,0)+IF(K$9="x",Toimenpiteet!$E$60,0)+IF(K$10="x",Toimenpiteet!$E$88,0))/(1+$H$15)^DG$59</f>
        <v>228.46621376060943</v>
      </c>
      <c r="DH105" s="37">
        <f ca="1">IF(L$11="x",Toimenpiteet!$E$115,AG105*CH105/1000+(Satokasvi!$E$28-Satokasvi!$E$7)+IF(L$8="x",Toimenpiteet!$E$29,0)+IF(L$9="x",Toimenpiteet!$E$60,0)+IF(L$10="x",Toimenpiteet!$E$88,0))/(1+$H$15)^DH$59</f>
        <v>210.44011378156307</v>
      </c>
      <c r="DI105" s="37">
        <f ca="1">IF(M$11="x",Toimenpiteet!$E$115,AH105*CI105/1000+(Satokasvi!$E$28-Satokasvi!$E$7)+IF(M$8="x",Toimenpiteet!$E$29,0)+IF(M$9="x",Toimenpiteet!$E$60,0)+IF(M$10="x",Toimenpiteet!$E$88,0))/(1+$H$15)^DI$59</f>
        <v>306.34143366870802</v>
      </c>
      <c r="DJ105" s="37">
        <f ca="1">IF(N$11="x",Toimenpiteet!$E$115,AI105*CJ105/1000+(Satokasvi!$E$28-Satokasvi!$E$7)+IF(N$8="x",Toimenpiteet!$E$29,0)+IF(N$9="x",Toimenpiteet!$E$60,0)+IF(N$10="x",Toimenpiteet!$E$88,0))/(1+$H$15)^DJ$59</f>
        <v>193.30369799304776</v>
      </c>
      <c r="DK105" s="37">
        <f ca="1">IF(O$11="x",Toimenpiteet!$E$115,AJ105*CK105/1000+(Satokasvi!$E$28-Satokasvi!$E$7)+IF(O$8="x",Toimenpiteet!$E$29,0)+IF(O$9="x",Toimenpiteet!$E$60,0)+IF(O$10="x",Toimenpiteet!$E$88,0))/(1+$H$15)^DK$59</f>
        <v>-209.19344709319299</v>
      </c>
      <c r="DL105" s="37">
        <f ca="1">IF(P$11="x",Toimenpiteet!$E$115,AK105*CL105/1000+(Satokasvi!$E$28-Satokasvi!$E$7)+IF(P$8="x",Toimenpiteet!$E$29,0)+IF(P$9="x",Toimenpiteet!$E$60,0)+IF(P$10="x",Toimenpiteet!$E$88,0))/(1+$H$15)^DL$59</f>
        <v>193.31595324408488</v>
      </c>
      <c r="DM105" s="37">
        <f ca="1">IF(Q$11="x",Toimenpiteet!$E$115,AL105*CM105/1000+(Satokasvi!$E$28-Satokasvi!$E$7)+IF(Q$8="x",Toimenpiteet!$E$29,0)+IF(Q$9="x",Toimenpiteet!$E$60,0)+IF(Q$10="x",Toimenpiteet!$E$88,0))/(1+$H$15)^DM$59</f>
        <v>114.53018217638903</v>
      </c>
      <c r="DN105" s="37">
        <f ca="1">IF(R$11="x",Toimenpiteet!$E$115,AM105*CN105/1000+(Satokasvi!$E$28-Satokasvi!$E$7)+IF(R$8="x",Toimenpiteet!$E$29,0)+IF(R$9="x",Toimenpiteet!$E$60,0)+IF(R$10="x",Toimenpiteet!$E$88,0))/(1+$H$15)^DN$59</f>
        <v>215.26150575205435</v>
      </c>
      <c r="DO105" s="37">
        <f ca="1">IF(S$11="x",Toimenpiteet!$E$115,AN105*CO105/1000+(Satokasvi!$E$28-Satokasvi!$E$7)+IF(S$8="x",Toimenpiteet!$E$29,0)+IF(S$9="x",Toimenpiteet!$E$60,0)+IF(S$10="x",Toimenpiteet!$E$88,0))/(1+$H$15)^DO$59</f>
        <v>49.140156401403985</v>
      </c>
      <c r="DP105" s="37">
        <f ca="1">IF(T$11="x",Toimenpiteet!$E$115,AO105*CP105/1000+(Satokasvi!$E$28-Satokasvi!$E$7)+IF(T$8="x",Toimenpiteet!$E$29,0)+IF(T$9="x",Toimenpiteet!$E$60,0)+IF(T$10="x",Toimenpiteet!$E$88,0))/(1+$H$15)^DP$59</f>
        <v>151.12153389798635</v>
      </c>
      <c r="DQ105" s="37">
        <f ca="1">IF(U$11="x",Toimenpiteet!$E$115,AP105*CQ105/1000+(Satokasvi!$E$28-Satokasvi!$E$7)+IF(U$8="x",Toimenpiteet!$E$29,0)+IF(U$9="x",Toimenpiteet!$E$60,0)+IF(U$10="x",Toimenpiteet!$E$88,0))/(1+$H$15)^DQ$59</f>
        <v>81.781797416292989</v>
      </c>
      <c r="DR105" s="37">
        <f ca="1">IF(V$11="x",Toimenpiteet!$E$115,AQ105*CR105/1000+(Satokasvi!$E$28-Satokasvi!$E$7)+IF(V$8="x",Toimenpiteet!$E$29,0)+IF(V$9="x",Toimenpiteet!$E$60,0)+IF(V$10="x",Toimenpiteet!$E$88,0))/(1+$H$15)^DR$59</f>
        <v>276.80969887875102</v>
      </c>
      <c r="DS105" s="37">
        <f ca="1">IF(W$11="x",Toimenpiteet!$E$115,AR105*CS105/1000+(Satokasvi!$E$28-Satokasvi!$E$7)+IF(W$8="x",Toimenpiteet!$E$29,0)+IF(W$9="x",Toimenpiteet!$E$60,0)+IF(W$10="x",Toimenpiteet!$E$88,0))/(1+$H$15)^DS$59</f>
        <v>-165.13923889333032</v>
      </c>
      <c r="DT105" s="37">
        <f ca="1">IF(X$11="x",Toimenpiteet!$E$115,AS105*CT105/1000+(Satokasvi!$E$28-Satokasvi!$E$7)+IF(X$8="x",Toimenpiteet!$E$29,0)+IF(X$9="x",Toimenpiteet!$E$60,0)+IF(X$10="x",Toimenpiteet!$E$88,0))/(1+$H$15)^DT$59</f>
        <v>36.769790593362892</v>
      </c>
      <c r="DU105" s="37">
        <f ca="1">IF(Y$11="x",Toimenpiteet!$E$115,AT105*CU105/1000+(Satokasvi!$E$28-Satokasvi!$E$7)+IF(Y$8="x",Toimenpiteet!$E$29,0)+IF(Y$9="x",Toimenpiteet!$E$60,0)+IF(Y$10="x",Toimenpiteet!$E$88,0))/(1+$H$15)^DU$59</f>
        <v>66.800017020313405</v>
      </c>
      <c r="DV105" s="37">
        <f ca="1">IF(Z$11="x",Toimenpiteet!$E$115,AU105*CV105/1000+(Satokasvi!$E$28-Satokasvi!$E$7)+IF(Z$8="x",Toimenpiteet!$E$29,0)+IF(Z$9="x",Toimenpiteet!$E$60,0)+IF(Z$10="x",Toimenpiteet!$E$88,0))/(1+$H$15)^DV$59</f>
        <v>-151.12579710516013</v>
      </c>
      <c r="DW105" s="37">
        <f ca="1">IF(AA$11="x",Toimenpiteet!$E$115,AV105*CW105/1000+(Satokasvi!$E$28-Satokasvi!$E$7)+IF(AA$8="x",Toimenpiteet!$E$29,0)+IF(AA$9="x",Toimenpiteet!$E$60,0)+IF(AA$10="x",Toimenpiteet!$E$88,0))/(1+$H$15)^DW$59</f>
        <v>116.88161988324634</v>
      </c>
      <c r="DX105" s="37">
        <f ca="1">IF(AB$11="x",Toimenpiteet!$E$115,AW105*CX105/1000+(Satokasvi!$E$28-Satokasvi!$E$7)+IF(AB$8="x",Toimenpiteet!$E$29,0)+IF(AB$9="x",Toimenpiteet!$E$60,0)+IF(AB$10="x",Toimenpiteet!$E$88,0))/(1+$H$15)^DX$59</f>
        <v>101.4556981928712</v>
      </c>
      <c r="DY105" s="37">
        <f ca="1">IF(AC$11="x",Toimenpiteet!$E$115,AX105*CY105/1000+(Satokasvi!$E$28-Satokasvi!$E$7)+IF(AC$8="x",Toimenpiteet!$E$29,0)+IF(AC$9="x",Toimenpiteet!$E$60,0)+IF(AC$10="x",Toimenpiteet!$E$88,0))/(1+$H$15)^DY$59</f>
        <v>134.88792418895554</v>
      </c>
      <c r="DZ105" s="37">
        <f ca="1">IF(AD$11="x",Toimenpiteet!$E$115,AY105*CZ105/1000+(Satokasvi!$E$28-Satokasvi!$E$7)+IF(AD$8="x",Toimenpiteet!$E$29,0)+IF(AD$9="x",Toimenpiteet!$E$60,0)+IF(AD$10="x",Toimenpiteet!$E$88,0))/(1+$H$15)^DZ$59</f>
        <v>81.618636860833433</v>
      </c>
      <c r="EA105" s="37">
        <f ca="1">IF(AE$11="x",Toimenpiteet!$E$115,AZ105*DA105/1000+(Satokasvi!$E$28-Satokasvi!$E$7)+IF(AE$8="x",Toimenpiteet!$E$29,0)+IF(AE$9="x",Toimenpiteet!$E$60,0)+IF(AE$10="x",Toimenpiteet!$E$88,0))/(1+$H$15)^EA$59</f>
        <v>119.3411524938318</v>
      </c>
      <c r="EB105" s="37">
        <f ca="1">IF(AF$11="x",Toimenpiteet!$E$115,BA105*DB105/1000+(Satokasvi!$E$28-Satokasvi!$E$7)+IF(AF$8="x",Toimenpiteet!$E$29,0)+IF(AF$9="x",Toimenpiteet!$E$60,0)+IF(AF$10="x",Toimenpiteet!$E$88,0))/(1+$H$15)^EB$59</f>
        <v>226.16118802485389</v>
      </c>
      <c r="ED105" s="37">
        <f ca="1">IF(H$11="x",Toimenpiteet!$E$115,BD105*CD105/1000+(Satokasvi!$E$28-Satokasvi!$E$7)+IF(H$8="x",Toimenpiteet!$E$29,0)+IF(H$9="x",Toimenpiteet!$E$60,0)+IF(H$10="x",Toimenpiteet!$E$88,0))/(1+$H$15)^ED$59</f>
        <v>238.94810414837568</v>
      </c>
      <c r="EE105" s="37">
        <f ca="1">IF(I$11="x",Toimenpiteet!$E$115,BE105*CE105/1000+(Satokasvi!$E$28-Satokasvi!$E$7)+IF(I$8="x",Toimenpiteet!$E$29,0)+IF(I$9="x",Toimenpiteet!$E$60,0)+IF(I$10="x",Toimenpiteet!$E$88,0))/(1+$H$15)^EE$59</f>
        <v>389.79588767039519</v>
      </c>
      <c r="EF105" s="37">
        <f ca="1">IF(J$11="x",Toimenpiteet!$E$115,BF105*CF105/1000+(Satokasvi!$E$28-Satokasvi!$E$7)+IF(J$8="x",Toimenpiteet!$E$29,0)+IF(J$9="x",Toimenpiteet!$E$60,0)+IF(J$10="x",Toimenpiteet!$E$88,0))/(1+$H$15)^EF$59</f>
        <v>164.19019929308942</v>
      </c>
      <c r="EG105" s="37">
        <f ca="1">IF(K$11="x",Toimenpiteet!$E$115,BG105*CG105/1000+(Satokasvi!$E$28-Satokasvi!$E$7)+IF(K$8="x",Toimenpiteet!$E$29,0)+IF(K$9="x",Toimenpiteet!$E$60,0)+IF(K$10="x",Toimenpiteet!$E$88,0))/(1+$H$15)^EG$59</f>
        <v>321.24927005226294</v>
      </c>
      <c r="EH105" s="37">
        <f ca="1">IF(L$11="x",Toimenpiteet!$E$115,BH105*CH105/1000+(Satokasvi!$E$28-Satokasvi!$E$7)+IF(L$8="x",Toimenpiteet!$E$29,0)+IF(L$9="x",Toimenpiteet!$E$60,0)+IF(L$10="x",Toimenpiteet!$E$88,0))/(1+$H$15)^EH$59</f>
        <v>298.24640211023643</v>
      </c>
      <c r="EI105" s="37">
        <f ca="1">IF(M$11="x",Toimenpiteet!$E$115,BI105*CI105/1000+(Satokasvi!$E$28-Satokasvi!$E$7)+IF(M$8="x",Toimenpiteet!$E$29,0)+IF(M$9="x",Toimenpiteet!$E$60,0)+IF(M$10="x",Toimenpiteet!$E$88,0))/(1+$H$15)^EI$59</f>
        <v>411.99638600668328</v>
      </c>
      <c r="EJ105" s="37">
        <f ca="1">IF(N$11="x",Toimenpiteet!$E$115,BJ105*CJ105/1000+(Satokasvi!$E$28-Satokasvi!$E$7)+IF(N$8="x",Toimenpiteet!$E$29,0)+IF(N$9="x",Toimenpiteet!$E$60,0)+IF(N$10="x",Toimenpiteet!$E$88,0))/(1+$H$15)^EJ$59</f>
        <v>275.05828769285512</v>
      </c>
      <c r="EK105" s="37">
        <f ca="1">IF(O$11="x",Toimenpiteet!$E$115,BK105*CK105/1000+(Satokasvi!$E$28-Satokasvi!$E$7)+IF(O$8="x",Toimenpiteet!$E$29,0)+IF(O$9="x",Toimenpiteet!$E$60,0)+IF(O$10="x",Toimenpiteet!$E$88,0))/(1+$H$15)^EK$59</f>
        <v>-209.19344709319299</v>
      </c>
      <c r="EL105" s="37">
        <f ca="1">IF(P$11="x",Toimenpiteet!$E$115,BL105*CL105/1000+(Satokasvi!$E$28-Satokasvi!$E$7)+IF(P$8="x",Toimenpiteet!$E$29,0)+IF(P$9="x",Toimenpiteet!$E$60,0)+IF(P$10="x",Toimenpiteet!$E$88,0))/(1+$H$15)^EL$59</f>
        <v>272.59923070711403</v>
      </c>
      <c r="EM105" s="37">
        <f ca="1">IF(Q$11="x",Toimenpiteet!$E$115,BM105*CM105/1000+(Satokasvi!$E$28-Satokasvi!$E$7)+IF(Q$8="x",Toimenpiteet!$E$29,0)+IF(Q$9="x",Toimenpiteet!$E$60,0)+IF(Q$10="x",Toimenpiteet!$E$88,0))/(1+$H$15)^EM$59</f>
        <v>176.87319610119323</v>
      </c>
      <c r="EN105" s="37">
        <f ca="1">IF(R$11="x",Toimenpiteet!$E$115,BN105*CN105/1000+(Satokasvi!$E$28-Satokasvi!$E$7)+IF(R$8="x",Toimenpiteet!$E$29,0)+IF(R$9="x",Toimenpiteet!$E$60,0)+IF(R$10="x",Toimenpiteet!$E$88,0))/(1+$H$15)^EN$59</f>
        <v>296.60213456219964</v>
      </c>
      <c r="EO105" s="37">
        <f ca="1">IF(S$11="x",Toimenpiteet!$E$115,BO105*CO105/1000+(Satokasvi!$E$28-Satokasvi!$E$7)+IF(S$8="x",Toimenpiteet!$E$29,0)+IF(S$9="x",Toimenpiteet!$E$60,0)+IF(S$10="x",Toimenpiteet!$E$88,0))/(1+$H$15)^EO$59</f>
        <v>96.14132133191238</v>
      </c>
      <c r="EP105" s="37">
        <f ca="1">IF(T$11="x",Toimenpiteet!$E$115,BP105*CP105/1000+(Satokasvi!$E$28-Satokasvi!$E$7)+IF(T$8="x",Toimenpiteet!$E$29,0)+IF(T$9="x",Toimenpiteet!$E$60,0)+IF(T$10="x",Toimenpiteet!$E$88,0))/(1+$H$15)^EP$59</f>
        <v>217.43626169722205</v>
      </c>
      <c r="EQ105" s="37">
        <f ca="1">IF(U$11="x",Toimenpiteet!$E$115,BQ105*CQ105/1000+(Satokasvi!$E$28-Satokasvi!$E$7)+IF(U$8="x",Toimenpiteet!$E$29,0)+IF(U$9="x",Toimenpiteet!$E$60,0)+IF(U$10="x",Toimenpiteet!$E$88,0))/(1+$H$15)^EQ$59</f>
        <v>133.17740060793841</v>
      </c>
      <c r="ER105" s="37">
        <f ca="1">IF(V$11="x",Toimenpiteet!$E$115,BR105*CR105/1000+(Satokasvi!$E$28-Satokasvi!$E$7)+IF(V$8="x",Toimenpiteet!$E$29,0)+IF(V$9="x",Toimenpiteet!$E$60,0)+IF(V$10="x",Toimenpiteet!$E$88,0))/(1+$H$15)^ER$59</f>
        <v>366.19032186652726</v>
      </c>
      <c r="ES105" s="37">
        <f ca="1">IF(W$11="x",Toimenpiteet!$E$115,BS105*CS105/1000+(Satokasvi!$E$28-Satokasvi!$E$7)+IF(W$8="x",Toimenpiteet!$E$29,0)+IF(W$9="x",Toimenpiteet!$E$60,0)+IF(W$10="x",Toimenpiteet!$E$88,0))/(1+$H$15)^ES$59</f>
        <v>196.70210262060195</v>
      </c>
      <c r="ET105" s="37">
        <f ca="1">IF(X$11="x",Toimenpiteet!$E$115,BT105*CT105/1000+(Satokasvi!$E$28-Satokasvi!$E$7)+IF(X$8="x",Toimenpiteet!$E$29,0)+IF(X$9="x",Toimenpiteet!$E$60,0)+IF(X$10="x",Toimenpiteet!$E$88,0))/(1+$H$15)^ET$59</f>
        <v>76.189620341808364</v>
      </c>
      <c r="EU105" s="37">
        <f ca="1">IF(Y$11="x",Toimenpiteet!$E$115,BU105*CU105/1000+(Satokasvi!$E$28-Satokasvi!$E$7)+IF(Y$8="x",Toimenpiteet!$E$29,0)+IF(Y$9="x",Toimenpiteet!$E$60,0)+IF(Y$10="x",Toimenpiteet!$E$88,0))/(1+$H$15)^EU$59</f>
        <v>111.29193462803904</v>
      </c>
      <c r="EV105" s="37">
        <f ca="1">IF(Z$11="x",Toimenpiteet!$E$115,BV105*CV105/1000+(Satokasvi!$E$28-Satokasvi!$E$7)+IF(Z$8="x",Toimenpiteet!$E$29,0)+IF(Z$9="x",Toimenpiteet!$E$60,0)+IF(Z$10="x",Toimenpiteet!$E$88,0))/(1+$H$15)^EV$59</f>
        <v>-151.12579710516013</v>
      </c>
      <c r="EW105" s="37">
        <f ca="1">IF(AA$11="x",Toimenpiteet!$E$115,BW105*CW105/1000+(Satokasvi!$E$28-Satokasvi!$E$7)+IF(AA$8="x",Toimenpiteet!$E$29,0)+IF(AA$9="x",Toimenpiteet!$E$60,0)+IF(AA$10="x",Toimenpiteet!$E$88,0))/(1+$H$15)^EW$59</f>
        <v>169.60275883177135</v>
      </c>
      <c r="EX105" s="37">
        <f ca="1">IF(AB$11="x",Toimenpiteet!$E$115,BX105*CX105/1000+(Satokasvi!$E$28-Satokasvi!$E$7)+IF(AB$8="x",Toimenpiteet!$E$29,0)+IF(AB$9="x",Toimenpiteet!$E$60,0)+IF(AB$10="x",Toimenpiteet!$E$88,0))/(1+$H$15)^EX$59</f>
        <v>150.23694945462577</v>
      </c>
      <c r="EY105" s="37">
        <f ca="1">IF(AC$11="x",Toimenpiteet!$E$115,BY105*CY105/1000+(Satokasvi!$E$28-Satokasvi!$E$7)+IF(AC$8="x",Toimenpiteet!$E$29,0)+IF(AC$9="x",Toimenpiteet!$E$60,0)+IF(AC$10="x",Toimenpiteet!$E$88,0))/(1+$H$15)^EY$59</f>
        <v>189.52581157352367</v>
      </c>
      <c r="EZ105" s="37">
        <f ca="1">IF(AD$11="x",Toimenpiteet!$E$115,BZ105*CZ105/1000+(Satokasvi!$E$28-Satokasvi!$E$7)+IF(AD$8="x",Toimenpiteet!$E$29,0)+IF(AD$9="x",Toimenpiteet!$E$60,0)+IF(AD$10="x",Toimenpiteet!$E$88,0))/(1+$H$15)^EZ$59</f>
        <v>124.79702689977394</v>
      </c>
      <c r="FA105" s="37">
        <f ca="1">IF(AE$11="x",Toimenpiteet!$E$115,CA105*DA105/1000+(Satokasvi!$E$28-Satokasvi!$E$7)+IF(AE$8="x",Toimenpiteet!$E$29,0)+IF(AE$9="x",Toimenpiteet!$E$60,0)+IF(AE$10="x",Toimenpiteet!$E$88,0))/(1+$H$15)^FA$59</f>
        <v>169.28187101859214</v>
      </c>
      <c r="FB105" s="37">
        <f ca="1">IF(AF$11="x",Toimenpiteet!$E$115,CB105*DB105/1000+(Satokasvi!$E$28-Satokasvi!$E$7)+IF(AF$8="x",Toimenpiteet!$E$29,0)+IF(AF$9="x",Toimenpiteet!$E$60,0)+IF(AF$10="x",Toimenpiteet!$E$88,0))/(1+$H$15)^FB$59</f>
        <v>296.7065208006926</v>
      </c>
      <c r="FD105" s="37">
        <f t="shared" ca="1" si="15"/>
        <v>156.24316122396999</v>
      </c>
      <c r="FE105" s="37">
        <f t="shared" ca="1" si="32"/>
        <v>-93.544754696474911</v>
      </c>
      <c r="FF105" s="37">
        <f t="shared" ca="1" si="32"/>
        <v>2.861654759668383</v>
      </c>
      <c r="FG105" s="37">
        <f t="shared" ca="1" si="32"/>
        <v>231.32786852027783</v>
      </c>
      <c r="FH105" s="37">
        <f t="shared" ca="1" si="32"/>
        <v>441.7679823018409</v>
      </c>
      <c r="FI105" s="37">
        <f t="shared" ca="1" si="32"/>
        <v>748.10941597054898</v>
      </c>
      <c r="FJ105" s="37">
        <f t="shared" ca="1" si="32"/>
        <v>941.41311396359674</v>
      </c>
      <c r="FK105" s="37">
        <f t="shared" ca="1" si="32"/>
        <v>732.21966687040378</v>
      </c>
      <c r="FL105" s="37">
        <f t="shared" ca="1" si="31"/>
        <v>925.53562011448867</v>
      </c>
      <c r="FM105" s="37">
        <f t="shared" ca="1" si="31"/>
        <v>1040.0658022908776</v>
      </c>
      <c r="FN105" s="37">
        <f t="shared" ca="1" si="31"/>
        <v>1255.3273080429319</v>
      </c>
      <c r="FO105" s="37">
        <f t="shared" ca="1" si="31"/>
        <v>1304.467464444336</v>
      </c>
      <c r="FP105" s="37">
        <f t="shared" ca="1" si="31"/>
        <v>1455.5889983423224</v>
      </c>
      <c r="FQ105" s="37">
        <f t="shared" ca="1" si="31"/>
        <v>1537.3707957586153</v>
      </c>
      <c r="FR105" s="37">
        <f t="shared" ca="1" si="31"/>
        <v>1814.1804946373663</v>
      </c>
      <c r="FS105" s="37">
        <f t="shared" ca="1" si="31"/>
        <v>1649.0412557440361</v>
      </c>
      <c r="FT105" s="37">
        <f t="shared" ca="1" si="31"/>
        <v>1685.8110463373989</v>
      </c>
      <c r="FU105" s="37">
        <f t="shared" ca="1" si="24"/>
        <v>1752.6110633577123</v>
      </c>
      <c r="FV105" s="37">
        <f t="shared" ca="1" si="24"/>
        <v>1601.4852662525523</v>
      </c>
      <c r="FW105" s="37">
        <f t="shared" ca="1" si="23"/>
        <v>1718.3668861357987</v>
      </c>
      <c r="FX105" s="37">
        <f t="shared" ca="1" si="20"/>
        <v>1819.82258432867</v>
      </c>
      <c r="FY105" s="37">
        <f t="shared" ca="1" si="20"/>
        <v>1954.7105085176256</v>
      </c>
      <c r="FZ105" s="37">
        <f t="shared" ca="1" si="20"/>
        <v>2036.3291453784591</v>
      </c>
      <c r="GA105" s="37">
        <f t="shared" ca="1" si="20"/>
        <v>2155.670297872291</v>
      </c>
      <c r="GB105" s="37">
        <f t="shared" ca="1" si="20"/>
        <v>2381.8314858971448</v>
      </c>
      <c r="GC105" s="37"/>
      <c r="GD105" s="37">
        <f t="shared" ca="1" si="16"/>
        <v>238.94810414837568</v>
      </c>
      <c r="GE105" s="37">
        <f t="shared" ca="1" si="28"/>
        <v>628.74399181877084</v>
      </c>
      <c r="GF105" s="37">
        <f t="shared" ca="1" si="28"/>
        <v>792.93419111186029</v>
      </c>
      <c r="GG105" s="37">
        <f t="shared" ca="1" si="28"/>
        <v>1114.1834611641232</v>
      </c>
      <c r="GH105" s="37">
        <f t="shared" ca="1" si="28"/>
        <v>1412.4298632743596</v>
      </c>
      <c r="GI105" s="37">
        <f t="shared" ca="1" si="28"/>
        <v>1824.4262492810428</v>
      </c>
      <c r="GJ105" s="37">
        <f t="shared" ca="1" si="28"/>
        <v>2099.4845369738978</v>
      </c>
      <c r="GK105" s="37">
        <f t="shared" ca="1" si="28"/>
        <v>1890.2910898807047</v>
      </c>
      <c r="GL105" s="37">
        <f t="shared" ca="1" si="28"/>
        <v>2162.8903205878187</v>
      </c>
      <c r="GM105" s="37">
        <f t="shared" ca="1" si="28"/>
        <v>2339.7635166890118</v>
      </c>
      <c r="GN105" s="37">
        <f t="shared" ca="1" si="28"/>
        <v>2636.3656512512116</v>
      </c>
      <c r="GO105" s="37">
        <f t="shared" ca="1" si="28"/>
        <v>2732.506972583124</v>
      </c>
      <c r="GP105" s="37">
        <f t="shared" ca="1" si="28"/>
        <v>2949.9432342803461</v>
      </c>
      <c r="GQ105" s="37">
        <f t="shared" ca="1" si="28"/>
        <v>3083.1206348882847</v>
      </c>
      <c r="GR105" s="37">
        <f t="shared" ca="1" si="28"/>
        <v>3449.3109567548117</v>
      </c>
      <c r="GS105" s="37">
        <f t="shared" ca="1" si="28"/>
        <v>3646.0130593754138</v>
      </c>
      <c r="GT105" s="37">
        <f t="shared" ca="1" si="28"/>
        <v>3722.2026797172221</v>
      </c>
      <c r="GU105" s="37">
        <f t="shared" ca="1" si="22"/>
        <v>3833.4946143452612</v>
      </c>
      <c r="GV105" s="37">
        <f t="shared" ca="1" si="22"/>
        <v>3682.3688172401012</v>
      </c>
      <c r="GW105" s="37">
        <f t="shared" ca="1" si="22"/>
        <v>3851.9715760718727</v>
      </c>
      <c r="GX105" s="37">
        <f t="shared" ca="1" si="22"/>
        <v>4002.2085255264983</v>
      </c>
      <c r="GY105" s="37">
        <f t="shared" ca="1" si="30"/>
        <v>4191.7343371000215</v>
      </c>
      <c r="GZ105" s="37">
        <f t="shared" ca="1" si="30"/>
        <v>4316.5313639997958</v>
      </c>
      <c r="HA105" s="37">
        <f t="shared" ca="1" si="30"/>
        <v>4485.8132350183878</v>
      </c>
      <c r="HB105" s="37">
        <f t="shared" ca="1" si="30"/>
        <v>4782.5197558190803</v>
      </c>
      <c r="HC105" s="37"/>
      <c r="HD105" s="37">
        <f t="shared" si="29"/>
        <v>1500.1</v>
      </c>
      <c r="HE105" s="37">
        <f ca="1">SUM($GD105:GD105)-$HD105-SUM($FD105:FD105)</f>
        <v>-1417.3950570755942</v>
      </c>
      <c r="HF105" s="37">
        <f ca="1">SUM($GD105:GE105)-$HD105-SUM($FD105:FE105)</f>
        <v>-695.10631056034845</v>
      </c>
      <c r="HG105" s="37">
        <f ca="1">SUM($GD105:GF105)-$HD105-SUM($FD105:FF105)</f>
        <v>94.96622579184357</v>
      </c>
      <c r="HH105" s="37">
        <f ca="1">SUM($GD105:GG105)-$HD105-SUM($FD105:FG105)</f>
        <v>977.82181843568912</v>
      </c>
      <c r="HI105" s="37">
        <f ca="1">SUM($GD105:GH105)-$HD105-SUM($FD105:FH105)</f>
        <v>1948.4836994082075</v>
      </c>
      <c r="HJ105" s="37">
        <f ca="1">SUM($GD105:GI105)-$HD105-SUM($FD105:FI105)</f>
        <v>3024.800532718702</v>
      </c>
      <c r="HK105" s="37">
        <f ca="1">SUM($GD105:GJ105)-$HD105-SUM($FD105:FJ105)</f>
        <v>4182.8719557290033</v>
      </c>
      <c r="HL105" s="37">
        <f ca="1">SUM($GD105:GK105)-$HD105-SUM($FD105:FK105)</f>
        <v>5340.9433787393036</v>
      </c>
      <c r="HM105" s="37">
        <f ca="1">SUM($GD105:GL105)-$HD105-SUM($FD105:FL105)</f>
        <v>6578.2980792126327</v>
      </c>
      <c r="HN105" s="37">
        <f ca="1">SUM($GD105:GM105)-$HD105-SUM($FD105:FM105)</f>
        <v>7877.9957936107676</v>
      </c>
      <c r="HO105" s="37">
        <f ca="1">SUM($GD105:GN105)-$HD105-SUM($FD105:FN105)</f>
        <v>9259.0341368190475</v>
      </c>
      <c r="HP105" s="37">
        <f ca="1">SUM($GD105:GO105)-$HD105-SUM($FD105:FO105)</f>
        <v>10687.073644957836</v>
      </c>
      <c r="HQ105" s="37">
        <f ca="1">SUM($GD105:GP105)-$HD105-SUM($FD105:FP105)</f>
        <v>12181.427880895859</v>
      </c>
      <c r="HR105" s="37">
        <f ca="1">SUM($GD105:GQ105)-$HD105-SUM($FD105:FQ105)</f>
        <v>13727.177720025527</v>
      </c>
      <c r="HS105" s="37">
        <f ca="1">SUM($GD105:GR105)-$HD105-SUM($FD105:FR105)</f>
        <v>15362.308182142973</v>
      </c>
      <c r="HT105" s="37">
        <f ca="1">SUM($GD105:GS105)-$HD105-SUM($FD105:FS105)</f>
        <v>17359.279985774352</v>
      </c>
      <c r="HU105" s="37">
        <f ca="1">SUM($GD105:GT105)-$HD105-SUM($FD105:FT105)</f>
        <v>19395.671619154175</v>
      </c>
      <c r="HV105" s="37">
        <f ca="1">SUM($GD105:GU105)-$HD105-SUM($FD105:FU105)</f>
        <v>21476.555170141724</v>
      </c>
      <c r="HW105" s="37">
        <f ca="1">SUM($GD105:GV105)-$HD105-SUM($FD105:FV105)</f>
        <v>23557.438721129274</v>
      </c>
      <c r="HX105" s="37">
        <f ca="1">SUM($GD105:GW105)-$HD105-SUM($FD105:FW105)</f>
        <v>25691.043411065351</v>
      </c>
      <c r="HY105" s="37">
        <f ca="1">SUM($GD105:GX105)-$HD105-SUM($FD105:FX105)</f>
        <v>27873.429352263178</v>
      </c>
      <c r="HZ105" s="37">
        <f ca="1">SUM($GD105:GY105)-$HD105-SUM($FD105:FY105)</f>
        <v>30110.453180845576</v>
      </c>
      <c r="IA105" s="37">
        <f ca="1">SUM($GD105:GZ105)-$HD105-SUM($FD105:FZ105)</f>
        <v>32390.655399466916</v>
      </c>
      <c r="IB105" s="37">
        <f ca="1">SUM($GD105:HA105)-$HD105-SUM($FD105:GA105)</f>
        <v>34720.798336613014</v>
      </c>
      <c r="IC105" s="37">
        <f ca="1">SUM($GD105:HB105)-$HD105-SUM($FD105:GB105)</f>
        <v>37121.486606534934</v>
      </c>
    </row>
    <row r="106" spans="2:237" x14ac:dyDescent="0.35">
      <c r="B106" s="37">
        <f t="shared" ca="1" si="26"/>
        <v>0.24612782597607719</v>
      </c>
      <c r="C106" s="37">
        <f t="shared" ca="1" si="26"/>
        <v>0.2305596536450365</v>
      </c>
      <c r="D106" s="37">
        <f t="shared" ca="1" si="26"/>
        <v>0.17011007475033335</v>
      </c>
      <c r="E106" s="37">
        <f t="shared" ca="1" si="26"/>
        <v>8.6009443808652608E-2</v>
      </c>
      <c r="F106" s="37">
        <f t="shared" ca="1" si="26"/>
        <v>0.8162443036546142</v>
      </c>
      <c r="G106" s="37">
        <f t="shared" ca="1" si="26"/>
        <v>0.22765745480849409</v>
      </c>
      <c r="H106" s="37">
        <f t="shared" ca="1" si="26"/>
        <v>0.62315092973635444</v>
      </c>
      <c r="I106" s="37">
        <f t="shared" ca="1" si="26"/>
        <v>0.56550469369835343</v>
      </c>
      <c r="J106" s="37">
        <f t="shared" ca="1" si="26"/>
        <v>0.33880670545365776</v>
      </c>
      <c r="K106" s="37">
        <f t="shared" ca="1" si="26"/>
        <v>0.92183441049946213</v>
      </c>
      <c r="L106" s="37">
        <f t="shared" ca="1" si="26"/>
        <v>0.22344898203416497</v>
      </c>
      <c r="M106" s="37">
        <f t="shared" ca="1" si="26"/>
        <v>0.39510169064621625</v>
      </c>
      <c r="N106" s="37">
        <f t="shared" ca="1" si="26"/>
        <v>0.67784965534580754</v>
      </c>
      <c r="O106" s="37">
        <f t="shared" ca="1" si="26"/>
        <v>5.7088678003801019E-2</v>
      </c>
      <c r="P106" s="37">
        <f t="shared" ca="1" si="26"/>
        <v>0.48232803498359822</v>
      </c>
      <c r="Q106" s="37">
        <f t="shared" ca="1" si="26"/>
        <v>0.48537783701727522</v>
      </c>
      <c r="R106" s="37">
        <f t="shared" ca="1" si="33"/>
        <v>0.91701279373468481</v>
      </c>
      <c r="S106" s="37">
        <f t="shared" ca="1" si="33"/>
        <v>0.4978980550851495</v>
      </c>
      <c r="T106" s="37">
        <f t="shared" ca="1" si="27"/>
        <v>0.95130455020175386</v>
      </c>
      <c r="U106" s="37">
        <f t="shared" ca="1" si="27"/>
        <v>0.98780228010895488</v>
      </c>
      <c r="V106" s="37">
        <f t="shared" ca="1" si="27"/>
        <v>6.9199304044678889E-2</v>
      </c>
      <c r="W106" s="37">
        <f t="shared" ca="1" si="27"/>
        <v>9.9942491362389752E-2</v>
      </c>
      <c r="X106" s="37">
        <f t="shared" ca="1" si="27"/>
        <v>0.15303096534463323</v>
      </c>
      <c r="Y106" s="37">
        <f t="shared" ca="1" si="27"/>
        <v>0.26800400208438313</v>
      </c>
      <c r="Z106" s="37">
        <f t="shared" ca="1" si="27"/>
        <v>0.48859000049090373</v>
      </c>
      <c r="AC106" s="35">
        <f ca="1">IF(H$11="x",0,_xlfn.NORM.INV(B106,Satokasvi!$H$8,Satokasvi!$I$8)*IF(H$8="x",1+Toimenpiteet!$C$7,1)*IF(H$9="x",1+Toimenpiteet!$C$34,1)*(1+H$30)*_xlfn.BINOM.INV(1,(1-(Satokasvi!$H$15*(1+H$43))),B106))</f>
        <v>0</v>
      </c>
      <c r="AD106" s="35">
        <f ca="1">IF(I$11="x",0,_xlfn.NORM.INV(C106,Satokasvi!$H$8,Satokasvi!$I$8)*IF(I$8="x",1+Toimenpiteet!$C$7,1)*IF(I$9="x",1+Toimenpiteet!$C$34,1)*(1+I$30)*_xlfn.BINOM.INV(1,(1-(Satokasvi!$H$15*(1+I$43))),C106))</f>
        <v>0</v>
      </c>
      <c r="AE106" s="35">
        <f ca="1">IF(J$11="x",0,_xlfn.NORM.INV(D106,Satokasvi!$H$8,Satokasvi!$I$8)*IF(J$8="x",1+Toimenpiteet!$C$7,1)*IF(J$9="x",1+Toimenpiteet!$C$34,1)*(1+J$30)*_xlfn.BINOM.INV(1,(1-(Satokasvi!$H$15*(1+J$43))),D106))</f>
        <v>0</v>
      </c>
      <c r="AF106" s="35">
        <f ca="1">IF(K$11="x",0,_xlfn.NORM.INV(E106,Satokasvi!$H$8,Satokasvi!$I$8)*IF(K$8="x",1+Toimenpiteet!$C$7,1)*IF(K$9="x",1+Toimenpiteet!$C$34,1)*(1+K$30)*_xlfn.BINOM.INV(1,(1-(Satokasvi!$H$15*(1+K$43))),E106))</f>
        <v>0</v>
      </c>
      <c r="AG106" s="35">
        <f ca="1">IF(L$11="x",0,_xlfn.NORM.INV(F106,Satokasvi!$H$8,Satokasvi!$I$8)*IF(L$8="x",1+Toimenpiteet!$C$7,1)*IF(L$9="x",1+Toimenpiteet!$C$34,1)*(1+L$30)*_xlfn.BINOM.INV(1,(1-(Satokasvi!$H$15*(1+L$43))),F106))</f>
        <v>2725.2861732376136</v>
      </c>
      <c r="AH106" s="35">
        <f ca="1">IF(M$11="x",0,_xlfn.NORM.INV(G106,Satokasvi!$H$8,Satokasvi!$I$8)*IF(M$8="x",1+Toimenpiteet!$C$7,1)*IF(M$9="x",1+Toimenpiteet!$C$34,1)*(1+M$30)*_xlfn.BINOM.INV(1,(1-(Satokasvi!$H$15*(1+M$43))),G106))</f>
        <v>0</v>
      </c>
      <c r="AI106" s="35">
        <f ca="1">IF(N$11="x",0,_xlfn.NORM.INV(H106,Satokasvi!$H$8,Satokasvi!$I$8)*IF(N$8="x",1+Toimenpiteet!$C$7,1)*IF(N$9="x",1+Toimenpiteet!$C$34,1)*(1+N$30)*_xlfn.BINOM.INV(1,(1-(Satokasvi!$H$15*(1+N$43))),H106))</f>
        <v>2578.4417069493743</v>
      </c>
      <c r="AJ106" s="35">
        <f ca="1">IF(O$11="x",0,_xlfn.NORM.INV(I106,Satokasvi!$H$8,Satokasvi!$I$8)*IF(O$8="x",1+Toimenpiteet!$C$7,1)*IF(O$9="x",1+Toimenpiteet!$C$34,1)*(1+O$30)*_xlfn.BINOM.INV(1,(1-(Satokasvi!$H$15*(1+O$43))),I106))</f>
        <v>2541.2351891436442</v>
      </c>
      <c r="AK106" s="35">
        <f ca="1">IF(P$11="x",0,_xlfn.NORM.INV(J106,Satokasvi!$H$8,Satokasvi!$I$8)*IF(P$8="x",1+Toimenpiteet!$C$7,1)*IF(P$9="x",1+Toimenpiteet!$C$34,1)*(1+P$30)*_xlfn.BINOM.INV(1,(1-(Satokasvi!$H$15*(1+P$43))),J106))</f>
        <v>2396.0694897657622</v>
      </c>
      <c r="AL106" s="35">
        <f ca="1">IF(Q$11="x",0,_xlfn.NORM.INV(K106,Satokasvi!$H$8,Satokasvi!$I$8)*IF(Q$8="x",1+Toimenpiteet!$C$7,1)*IF(Q$9="x",1+Toimenpiteet!$C$34,1)*(1+Q$30)*_xlfn.BINOM.INV(1,(1-(Satokasvi!$H$15*(1+Q$43))),K106))</f>
        <v>2854.3798050542391</v>
      </c>
      <c r="AM106" s="35">
        <f ca="1">IF(R$11="x",0,_xlfn.NORM.INV(L106,Satokasvi!$H$8,Satokasvi!$I$8)*IF(R$8="x",1+Toimenpiteet!$C$7,1)*IF(R$9="x",1+Toimenpiteet!$C$34,1)*(1+R$30)*_xlfn.BINOM.INV(1,(1-(Satokasvi!$H$15*(1+R$43))),L106))</f>
        <v>0</v>
      </c>
      <c r="AN106" s="35">
        <f ca="1">IF(S$11="x",0,_xlfn.NORM.INV(M106,Satokasvi!$H$8,Satokasvi!$I$8)*IF(S$8="x",1+Toimenpiteet!$C$7,1)*IF(S$9="x",1+Toimenpiteet!$C$34,1)*(1+S$30)*_xlfn.BINOM.INV(1,(1-(Satokasvi!$H$15*(1+S$43))),M106))</f>
        <v>2433.4883698209815</v>
      </c>
      <c r="AO106" s="35">
        <f ca="1">IF(T$11="x",0,_xlfn.NORM.INV(N106,Satokasvi!$H$8,Satokasvi!$I$8)*IF(T$8="x",1+Toimenpiteet!$C$7,1)*IF(T$9="x",1+Toimenpiteet!$C$34,1)*(1+T$30)*_xlfn.BINOM.INV(1,(1-(Satokasvi!$H$15*(1+T$43))),N106))</f>
        <v>2615.4235296601041</v>
      </c>
      <c r="AP106" s="35">
        <f ca="1">IF(U$11="x",0,_xlfn.NORM.INV(O106,Satokasvi!$H$8,Satokasvi!$I$8)*IF(U$8="x",1+Toimenpiteet!$C$7,1)*IF(U$9="x",1+Toimenpiteet!$C$34,1)*(1+U$30)*_xlfn.BINOM.INV(1,(1-(Satokasvi!$H$15*(1+U$43))),O106))</f>
        <v>0</v>
      </c>
      <c r="AQ106" s="35">
        <f ca="1">IF(V$11="x",0,_xlfn.NORM.INV(P106,Satokasvi!$H$8,Satokasvi!$I$8)*IF(V$8="x",1+Toimenpiteet!$C$7,1)*IF(V$9="x",1+Toimenpiteet!$C$34,1)*(1+V$30)*_xlfn.BINOM.INV(1,(1-(Satokasvi!$H$15*(1+V$43))),P106))</f>
        <v>2488.9221140108284</v>
      </c>
      <c r="AR106" s="35">
        <f ca="1">IF(W$11="x",0,_xlfn.NORM.INV(Q106,Satokasvi!$H$8,Satokasvi!$I$8)*IF(W$8="x",1+Toimenpiteet!$C$7,1)*IF(W$9="x",1+Toimenpiteet!$C$34,1)*(1+W$30)*_xlfn.BINOM.INV(1,(1-(Satokasvi!$H$15*(1+W$43))),Q106))</f>
        <v>2490.8348656391554</v>
      </c>
      <c r="AS106" s="35">
        <f ca="1">IF(X$11="x",0,_xlfn.NORM.INV(R106,Satokasvi!$H$8,Satokasvi!$I$8)*IF(X$8="x",1+Toimenpiteet!$C$7,1)*IF(X$9="x",1+Toimenpiteet!$C$34,1)*(1+X$30)*_xlfn.BINOM.INV(1,(1-(Satokasvi!$H$15*(1+X$43))),R106))</f>
        <v>2846.3138283778462</v>
      </c>
      <c r="AT106" s="35">
        <f ca="1">IF(Y$11="x",0,_xlfn.NORM.INV(S106,Satokasvi!$H$8,Satokasvi!$I$8)*IF(Y$8="x",1+Toimenpiteet!$C$7,1)*IF(Y$9="x",1+Toimenpiteet!$C$34,1)*(1+Y$30)*_xlfn.BINOM.INV(1,(1-(Satokasvi!$H$15*(1+Y$43))),S106))</f>
        <v>2498.6827952668386</v>
      </c>
      <c r="AU106" s="35">
        <f ca="1">IF(Z$11="x",0,_xlfn.NORM.INV(T106,Satokasvi!$H$8,Satokasvi!$I$8)*IF(Z$8="x",1+Toimenpiteet!$C$7,1)*IF(Z$9="x",1+Toimenpiteet!$C$34,1)*(1+Z$30)*_xlfn.BINOM.INV(1,(1-(Satokasvi!$H$15*(1+Z$43))),T106))</f>
        <v>2914.4090732738277</v>
      </c>
      <c r="AV106" s="35">
        <f ca="1">IF(AA$11="x",0,_xlfn.NORM.INV(U106,Satokasvi!$H$8,Satokasvi!$I$8)*IF(AA$8="x",1+Toimenpiteet!$C$7,1)*IF(AA$9="x",1+Toimenpiteet!$C$34,1)*(1+AA$30)*_xlfn.BINOM.INV(1,(1-(Satokasvi!$H$15*(1+AA$43))),U106))</f>
        <v>3062.7109204562203</v>
      </c>
      <c r="AW106" s="35">
        <f ca="1">IF(AB$11="x",0,_xlfn.NORM.INV(V106,Satokasvi!$H$8,Satokasvi!$I$8)*IF(AB$8="x",1+Toimenpiteet!$C$7,1)*IF(AB$9="x",1+Toimenpiteet!$C$34,1)*(1+AB$30)*_xlfn.BINOM.INV(1,(1-(Satokasvi!$H$15*(1+AB$43))),V106))</f>
        <v>0</v>
      </c>
      <c r="AX106" s="35">
        <f ca="1">IF(AC$11="x",0,_xlfn.NORM.INV(W106,Satokasvi!$H$8,Satokasvi!$I$8)*IF(AC$8="x",1+Toimenpiteet!$C$7,1)*IF(AC$9="x",1+Toimenpiteet!$C$34,1)*(1+AC$30)*_xlfn.BINOM.INV(1,(1-(Satokasvi!$H$15*(1+AC$43))),W106))</f>
        <v>0</v>
      </c>
      <c r="AY106" s="35">
        <f ca="1">IF(AD$11="x",0,_xlfn.NORM.INV(X106,Satokasvi!$H$8,Satokasvi!$I$8)*IF(AD$8="x",1+Toimenpiteet!$C$7,1)*IF(AD$9="x",1+Toimenpiteet!$C$34,1)*(1+AD$30)*_xlfn.BINOM.INV(1,(1-(Satokasvi!$H$15*(1+AD$43))),X106))</f>
        <v>0</v>
      </c>
      <c r="AZ106" s="35">
        <f ca="1">IF(AE$11="x",0,_xlfn.NORM.INV(Y106,Satokasvi!$H$8,Satokasvi!$I$8)*IF(AE$8="x",1+Toimenpiteet!$C$7,1)*IF(AE$9="x",1+Toimenpiteet!$C$34,1)*(1+AE$30)*_xlfn.BINOM.INV(1,(1-(Satokasvi!$H$15*(1+AE$43))),Y106))</f>
        <v>2345.2847771284946</v>
      </c>
      <c r="BA106" s="35">
        <f ca="1">IF(AF$11="x",0,_xlfn.NORM.INV(Z106,Satokasvi!$H$8,Satokasvi!$I$8)*IF(AF$8="x",1+Toimenpiteet!$C$7,1)*IF(AF$9="x",1+Toimenpiteet!$C$34,1)*(1+AF$30)*_xlfn.BINOM.INV(1,(1-(Satokasvi!$H$15*(1+AF$43))),Z106))</f>
        <v>2492.8488680752462</v>
      </c>
      <c r="BD106" s="35">
        <f ca="1">IF(H$11="x",0,_xlfn.NORM.INV(B106,Satokasvi!$H$8,Satokasvi!$I$8)*IF(COUNTIF($H$12:H$12,"x")&gt;0,(1+$C$6),1)*IF(COUNTIF($H$13:H$13,"x")&gt;0,(1+$C$30),1)*IF(H$8="x",(1+Toimenpiteet!$C$7),1)*IF(H$9="x",(1+Toimenpiteet!$C$34),1)*(1+H$30)*_xlfn.BINOM.INV(1,(1-(Satokasvi!$H$15*(1+H$44))),B106))</f>
        <v>2793.982315404477</v>
      </c>
      <c r="BE106" s="35">
        <f ca="1">IF(I$11="x",0,_xlfn.NORM.INV(C106,Satokasvi!$H$8,Satokasvi!$I$8)*IF(COUNTIF($H$12:I$12,"x")&gt;0,(1+$C$6),1)*IF(COUNTIF($H$13:I$13,"x")&gt;0,(1+$C$30),1)*IF(I$8="x",(1+Toimenpiteet!$C$7),1)*IF(I$9="x",(1+Toimenpiteet!$C$34),1)*(1+I$30)*_xlfn.BINOM.INV(1,(1-(Satokasvi!$H$15*(1+I$44))),C106))</f>
        <v>2778.8984992800442</v>
      </c>
      <c r="BF106" s="35">
        <f ca="1">IF(J$11="x",0,_xlfn.NORM.INV(D106,Satokasvi!$H$8,Satokasvi!$I$8)*IF(COUNTIF($H$12:J$12,"x")&gt;0,(1+$C$6),1)*IF(COUNTIF($H$13:J$13,"x")&gt;0,(1+$C$30),1)*IF(J$8="x",(1+Toimenpiteet!$C$7),1)*IF(J$9="x",(1+Toimenpiteet!$C$34),1)*(1+J$30)*_xlfn.BINOM.INV(1,(1-(Satokasvi!$H$15*(1+J$44))),D106))</f>
        <v>2713.8808927912901</v>
      </c>
      <c r="BG106" s="35">
        <f ca="1">IF(K$11="x",0,_xlfn.NORM.INV(E106,Satokasvi!$H$8,Satokasvi!$I$8)*IF(COUNTIF($H$12:K$12,"x")&gt;0,(1+$C$6),1)*IF(COUNTIF($H$13:K$13,"x")&gt;0,(1+$C$30),1)*IF(K$8="x",(1+Toimenpiteet!$C$7),1)*IF(K$9="x",(1+Toimenpiteet!$C$34),1)*(1+K$30)*_xlfn.BINOM.INV(1,(1-(Satokasvi!$H$15*(1+K$44))),E106))</f>
        <v>2590.2763785343345</v>
      </c>
      <c r="BH106" s="35">
        <f ca="1">IF(L$11="x",0,_xlfn.NORM.INV(F106,Satokasvi!$H$8,Satokasvi!$I$8)*IF(COUNTIF($H$12:L$12,"x")&gt;0,(1+$C$6),1)*IF(COUNTIF($H$13:L$13,"x")&gt;0,(1+$C$30),1)*IF(L$8="x",(1+Toimenpiteet!$C$7),1)*IF(L$9="x",(1+Toimenpiteet!$C$34),1)*(1+L$30)*_xlfn.BINOM.INV(1,(1-(Satokasvi!$H$15*(1+L$44))),F106))</f>
        <v>3270.3434078851365</v>
      </c>
      <c r="BI106" s="35">
        <f ca="1">IF(M$11="x",0,_xlfn.NORM.INV(G106,Satokasvi!$H$8,Satokasvi!$I$8)*IF(COUNTIF($H$12:M$12,"x")&gt;0,(1+$C$6),1)*IF(COUNTIF($H$13:M$13,"x")&gt;0,(1+$C$30),1)*IF(M$8="x",(1+Toimenpiteet!$C$7),1)*IF(M$9="x",(1+Toimenpiteet!$C$34),1)*(1+M$30)*_xlfn.BINOM.INV(1,(1-(Satokasvi!$H$15*(1+M$44))),G106))</f>
        <v>2776.0248994630451</v>
      </c>
      <c r="BJ106" s="35">
        <f ca="1">IF(N$11="x",0,_xlfn.NORM.INV(H106,Satokasvi!$H$8,Satokasvi!$I$8)*IF(COUNTIF($H$12:N$12,"x")&gt;0,(1+$C$6),1)*IF(COUNTIF($H$13:N$13,"x")&gt;0,(1+$C$30),1)*IF(N$8="x",(1+Toimenpiteet!$C$7),1)*IF(N$9="x",(1+Toimenpiteet!$C$34),1)*(1+N$30)*_xlfn.BINOM.INV(1,(1-(Satokasvi!$H$15*(1+N$44))),H106))</f>
        <v>3094.1300483392492</v>
      </c>
      <c r="BK106" s="35">
        <f ca="1">IF(O$11="x",0,_xlfn.NORM.INV(I106,Satokasvi!$H$8,Satokasvi!$I$8)*IF(COUNTIF($H$12:O$12,"x")&gt;0,(1+$C$6),1)*IF(COUNTIF($H$13:O$13,"x")&gt;0,(1+$C$30),1)*IF(O$8="x",(1+Toimenpiteet!$C$7),1)*IF(O$9="x",(1+Toimenpiteet!$C$34),1)*(1+O$30)*_xlfn.BINOM.INV(1,(1-(Satokasvi!$H$15*(1+O$44))),I106))</f>
        <v>3049.4822269723732</v>
      </c>
      <c r="BL106" s="35">
        <f ca="1">IF(P$11="x",0,_xlfn.NORM.INV(J106,Satokasvi!$H$8,Satokasvi!$I$8)*IF(COUNTIF($H$12:P$12,"x")&gt;0,(1+$C$6),1)*IF(COUNTIF($H$13:P$13,"x")&gt;0,(1+$C$30),1)*IF(P$8="x",(1+Toimenpiteet!$C$7),1)*IF(P$9="x",(1+Toimenpiteet!$C$34),1)*(1+P$30)*_xlfn.BINOM.INV(1,(1-(Satokasvi!$H$15*(1+P$44))),J106))</f>
        <v>2875.2833877189146</v>
      </c>
      <c r="BM106" s="35">
        <f ca="1">IF(Q$11="x",0,_xlfn.NORM.INV(K106,Satokasvi!$H$8,Satokasvi!$I$8)*IF(COUNTIF($H$12:Q$12,"x")&gt;0,(1+$C$6),1)*IF(COUNTIF($H$13:Q$13,"x")&gt;0,(1+$C$30),1)*IF(Q$8="x",(1+Toimenpiteet!$C$7),1)*IF(Q$9="x",(1+Toimenpiteet!$C$34),1)*(1+Q$30)*_xlfn.BINOM.INV(1,(1-(Satokasvi!$H$15*(1+Q$44))),K106))</f>
        <v>3425.2557660650868</v>
      </c>
      <c r="BN106" s="35">
        <f ca="1">IF(R$11="x",0,_xlfn.NORM.INV(L106,Satokasvi!$H$8,Satokasvi!$I$8)*IF(COUNTIF($H$12:R$12,"x")&gt;0,(1+$C$6),1)*IF(COUNTIF($H$13:R$13,"x")&gt;0,(1+$C$30),1)*IF(R$8="x",(1+Toimenpiteet!$C$7),1)*IF(R$9="x",(1+Toimenpiteet!$C$34),1)*(1+R$30)*_xlfn.BINOM.INV(1,(1-(Satokasvi!$H$15*(1+R$44))),L106))</f>
        <v>2771.8209762615402</v>
      </c>
      <c r="BO106" s="35">
        <f ca="1">IF(S$11="x",0,_xlfn.NORM.INV(M106,Satokasvi!$H$8,Satokasvi!$I$8)*IF(COUNTIF($H$12:S$12,"x")&gt;0,(1+$C$6),1)*IF(COUNTIF($H$13:S$13,"x")&gt;0,(1+$C$30),1)*IF(S$8="x",(1+Toimenpiteet!$C$7),1)*IF(S$9="x",(1+Toimenpiteet!$C$34),1)*(1+S$30)*_xlfn.BINOM.INV(1,(1-(Satokasvi!$H$15*(1+S$44))),M106))</f>
        <v>2920.1860437851778</v>
      </c>
      <c r="BP106" s="35">
        <f ca="1">IF(T$11="x",0,_xlfn.NORM.INV(N106,Satokasvi!$H$8,Satokasvi!$I$8)*IF(COUNTIF($H$12:T$12,"x")&gt;0,(1+$C$6),1)*IF(COUNTIF($H$13:T$13,"x")&gt;0,(1+$C$30),1)*IF(T$8="x",(1+Toimenpiteet!$C$7),1)*IF(T$9="x",(1+Toimenpiteet!$C$34),1)*(1+T$30)*_xlfn.BINOM.INV(1,(1-(Satokasvi!$H$15*(1+T$44))),N106))</f>
        <v>3138.5082355921249</v>
      </c>
      <c r="BQ106" s="35">
        <f ca="1">IF(U$11="x",0,_xlfn.NORM.INV(O106,Satokasvi!$H$8,Satokasvi!$I$8)*IF(COUNTIF($H$12:U$12,"x")&gt;0,(1+$C$6),1)*IF(COUNTIF($H$13:U$13,"x")&gt;0,(1+$C$30),1)*IF(U$8="x",(1+Toimenpiteet!$C$7),1)*IF(U$9="x",(1+Toimenpiteet!$C$34),1)*(1+U$30)*_xlfn.BINOM.INV(1,(1-(Satokasvi!$H$15*(1+U$44))),O106))</f>
        <v>0</v>
      </c>
      <c r="BR106" s="35">
        <f ca="1">IF(V$11="x",0,_xlfn.NORM.INV(P106,Satokasvi!$H$8,Satokasvi!$I$8)*IF(COUNTIF($H$12:V$12,"x")&gt;0,(1+$C$6),1)*IF(COUNTIF($H$13:V$13,"x")&gt;0,(1+$C$30),1)*IF(V$8="x",(1+Toimenpiteet!$C$7),1)*IF(V$9="x",(1+Toimenpiteet!$C$34),1)*(1+V$30)*_xlfn.BINOM.INV(1,(1-(Satokasvi!$H$15*(1+V$44))),P106))</f>
        <v>2986.7065368129938</v>
      </c>
      <c r="BS106" s="35">
        <f ca="1">IF(W$11="x",0,_xlfn.NORM.INV(Q106,Satokasvi!$H$8,Satokasvi!$I$8)*IF(COUNTIF($H$12:W$12,"x")&gt;0,(1+$C$6),1)*IF(COUNTIF($H$13:W$13,"x")&gt;0,(1+$C$30),1)*IF(W$8="x",(1+Toimenpiteet!$C$7),1)*IF(W$9="x",(1+Toimenpiteet!$C$34),1)*(1+W$30)*_xlfn.BINOM.INV(1,(1-(Satokasvi!$H$15*(1+W$44))),Q106))</f>
        <v>2989.0018387669866</v>
      </c>
      <c r="BT106" s="35">
        <f ca="1">IF(X$11="x",0,_xlfn.NORM.INV(R106,Satokasvi!$H$8,Satokasvi!$I$8)*IF(COUNTIF($H$12:X$12,"x")&gt;0,(1+$C$6),1)*IF(COUNTIF($H$13:X$13,"x")&gt;0,(1+$C$30),1)*IF(X$8="x",(1+Toimenpiteet!$C$7),1)*IF(X$9="x",(1+Toimenpiteet!$C$34),1)*(1+X$30)*_xlfn.BINOM.INV(1,(1-(Satokasvi!$H$15*(1+X$44))),R106))</f>
        <v>3415.5765940534152</v>
      </c>
      <c r="BU106" s="35">
        <f ca="1">IF(Y$11="x",0,_xlfn.NORM.INV(S106,Satokasvi!$H$8,Satokasvi!$I$8)*IF(COUNTIF($H$12:Y$12,"x")&gt;0,(1+$C$6),1)*IF(COUNTIF($H$13:Y$13,"x")&gt;0,(1+$C$30),1)*IF(Y$8="x",(1+Toimenpiteet!$C$7),1)*IF(Y$9="x",(1+Toimenpiteet!$C$34),1)*(1+Y$30)*_xlfn.BINOM.INV(1,(1-(Satokasvi!$H$15*(1+Y$44))),S106))</f>
        <v>2998.4193543202064</v>
      </c>
      <c r="BV106" s="35">
        <f ca="1">IF(Z$11="x",0,_xlfn.NORM.INV(T106,Satokasvi!$H$8,Satokasvi!$I$8)*IF(COUNTIF($H$12:Z$12,"x")&gt;0,(1+$C$6),1)*IF(COUNTIF($H$13:Z$13,"x")&gt;0,(1+$C$30),1)*IF(Z$8="x",(1+Toimenpiteet!$C$7),1)*IF(Z$9="x",(1+Toimenpiteet!$C$34),1)*(1+Z$30)*_xlfn.BINOM.INV(1,(1-(Satokasvi!$H$15*(1+Z$44))),T106))</f>
        <v>3497.2908879285933</v>
      </c>
      <c r="BW106" s="35">
        <f ca="1">IF(AA$11="x",0,_xlfn.NORM.INV(U106,Satokasvi!$H$8,Satokasvi!$I$8)*IF(COUNTIF($H$12:AA$12,"x")&gt;0,(1+$C$6),1)*IF(COUNTIF($H$13:AA$13,"x")&gt;0,(1+$C$30),1)*IF(AA$8="x",(1+Toimenpiteet!$C$7),1)*IF(AA$9="x",(1+Toimenpiteet!$C$34),1)*(1+AA$30)*_xlfn.BINOM.INV(1,(1-(Satokasvi!$H$15*(1+AA$44))),U106))</f>
        <v>3675.2531045474643</v>
      </c>
      <c r="BX106" s="35">
        <f ca="1">IF(AB$11="x",0,_xlfn.NORM.INV(V106,Satokasvi!$H$8,Satokasvi!$I$8)*IF(COUNTIF($H$12:AB$12,"x")&gt;0,(1+$C$6),1)*IF(COUNTIF($H$13:AB$13,"x")&gt;0,(1+$C$30),1)*IF(AB$8="x",(1+Toimenpiteet!$C$7),1)*IF(AB$9="x",(1+Toimenpiteet!$C$34),1)*(1+AB$30)*_xlfn.BINOM.INV(1,(1-(Satokasvi!$H$15*(1+AB$44))),V106))</f>
        <v>2555.4657359122566</v>
      </c>
      <c r="BY106" s="35">
        <f ca="1">IF(AC$11="x",0,_xlfn.NORM.INV(W106,Satokasvi!$H$8,Satokasvi!$I$8)*IF(COUNTIF($H$12:AC$12,"x")&gt;0,(1+$C$6),1)*IF(COUNTIF($H$13:AC$13,"x")&gt;0,(1+$C$30),1)*IF(AC$8="x",(1+Toimenpiteet!$C$7),1)*IF(AC$9="x",(1+Toimenpiteet!$C$34),1)*(1+AC$30)*_xlfn.BINOM.INV(1,(1-(Satokasvi!$H$15*(1+AC$44))),W106))</f>
        <v>2615.4362033894763</v>
      </c>
      <c r="BZ106" s="35">
        <f ca="1">IF(AD$11="x",0,_xlfn.NORM.INV(X106,Satokasvi!$H$8,Satokasvi!$I$8)*IF(COUNTIF($H$12:AD$12,"x")&gt;0,(1+$C$6),1)*IF(COUNTIF($H$13:AD$13,"x")&gt;0,(1+$C$30),1)*IF(AD$8="x",(1+Toimenpiteet!$C$7),1)*IF(AD$9="x",(1+Toimenpiteet!$C$34),1)*(1+AD$30)*_xlfn.BINOM.INV(1,(1-(Satokasvi!$H$15*(1+AD$44))),X106))</f>
        <v>2692.9439251578901</v>
      </c>
      <c r="CA106" s="35">
        <f ca="1">IF(AE$11="x",0,_xlfn.NORM.INV(Y106,Satokasvi!$H$8,Satokasvi!$I$8)*IF(COUNTIF($H$12:AE$12,"x")&gt;0,(1+$C$6),1)*IF(COUNTIF($H$13:AE$13,"x")&gt;0,(1+$C$30),1)*IF(AE$8="x",(1+Toimenpiteet!$C$7),1)*IF(AE$9="x",(1+Toimenpiteet!$C$34),1)*(1+AE$30)*_xlfn.BINOM.INV(1,(1-(Satokasvi!$H$15*(1+AE$44))),Y106))</f>
        <v>2814.3417325541936</v>
      </c>
      <c r="CB106" s="35">
        <f ca="1">IF(AF$11="x",0,_xlfn.NORM.INV(Z106,Satokasvi!$H$8,Satokasvi!$I$8)*IF(COUNTIF($H$12:AF$12,"x")&gt;0,(1+$C$6),1)*IF(COUNTIF($H$13:AF$13,"x")&gt;0,(1+$C$30),1)*IF(AF$8="x",(1+Toimenpiteet!$C$7),1)*IF(AF$9="x",(1+Toimenpiteet!$C$34),1)*(1+AF$30)*_xlfn.BINOM.INV(1,(1-(Satokasvi!$H$15*(1+AF$44))),Z106))</f>
        <v>2991.4186416902953</v>
      </c>
      <c r="CD106" s="37">
        <f ca="1">_xlfn.NORM.INV(RAND(),Satokasvi!$H$13,Satokasvi!$I$13)</f>
        <v>173.5670565629874</v>
      </c>
      <c r="CE106" s="37">
        <f ca="1">_xlfn.NORM.INV(RAND(),Satokasvi!$H$13,Satokasvi!$I$13)</f>
        <v>229.15114658932438</v>
      </c>
      <c r="CF106" s="37">
        <f ca="1">_xlfn.NORM.INV(RAND(),Satokasvi!$H$13,Satokasvi!$I$13)</f>
        <v>151.85519057360699</v>
      </c>
      <c r="CG106" s="37">
        <f ca="1">_xlfn.NORM.INV(RAND(),Satokasvi!$H$13,Satokasvi!$I$13)</f>
        <v>162.44174944618612</v>
      </c>
      <c r="CH106" s="37">
        <f ca="1">_xlfn.NORM.INV(RAND(),Satokasvi!$H$13,Satokasvi!$I$13)</f>
        <v>153.38533631165532</v>
      </c>
      <c r="CI106" s="37">
        <f ca="1">_xlfn.NORM.INV(RAND(),Satokasvi!$H$13,Satokasvi!$I$13)</f>
        <v>147.35421355034953</v>
      </c>
      <c r="CJ106" s="37">
        <f ca="1">_xlfn.NORM.INV(RAND(),Satokasvi!$H$13,Satokasvi!$I$13)</f>
        <v>216.03654921651597</v>
      </c>
      <c r="CK106" s="37">
        <f ca="1">_xlfn.NORM.INV(RAND(),Satokasvi!$H$13,Satokasvi!$I$13)</f>
        <v>166.20390014171809</v>
      </c>
      <c r="CL106" s="37">
        <f ca="1">_xlfn.NORM.INV(RAND(),Satokasvi!$H$13,Satokasvi!$I$13)</f>
        <v>74.377255984074807</v>
      </c>
      <c r="CM106" s="37">
        <f ca="1">_xlfn.NORM.INV(RAND(),Satokasvi!$H$13,Satokasvi!$I$13)</f>
        <v>207.2572506517661</v>
      </c>
      <c r="CN106" s="37">
        <f ca="1">_xlfn.NORM.INV(RAND(),Satokasvi!$H$13,Satokasvi!$I$13)</f>
        <v>217.09471546387428</v>
      </c>
      <c r="CO106" s="37">
        <f ca="1">_xlfn.NORM.INV(RAND(),Satokasvi!$H$13,Satokasvi!$I$13)</f>
        <v>178.07320907750926</v>
      </c>
      <c r="CP106" s="37">
        <f ca="1">_xlfn.NORM.INV(RAND(),Satokasvi!$H$13,Satokasvi!$I$13)</f>
        <v>206.30767369525205</v>
      </c>
      <c r="CQ106" s="37">
        <f ca="1">_xlfn.NORM.INV(RAND(),Satokasvi!$H$13,Satokasvi!$I$13)</f>
        <v>100.64352889337201</v>
      </c>
      <c r="CR106" s="37">
        <f ca="1">_xlfn.NORM.INV(RAND(),Satokasvi!$H$13,Satokasvi!$I$13)</f>
        <v>249.69775941004906</v>
      </c>
      <c r="CS106" s="37">
        <f ca="1">_xlfn.NORM.INV(RAND(),Satokasvi!$H$13,Satokasvi!$I$13)</f>
        <v>242.47927299349556</v>
      </c>
      <c r="CT106" s="37">
        <f ca="1">_xlfn.NORM.INV(RAND(),Satokasvi!$H$13,Satokasvi!$I$13)</f>
        <v>186.67484054906845</v>
      </c>
      <c r="CU106" s="37">
        <f ca="1">_xlfn.NORM.INV(RAND(),Satokasvi!$H$13,Satokasvi!$I$13)</f>
        <v>184.3086195183447</v>
      </c>
      <c r="CV106" s="37">
        <f ca="1">_xlfn.NORM.INV(RAND(),Satokasvi!$H$13,Satokasvi!$I$13)</f>
        <v>132.34784950102969</v>
      </c>
      <c r="CW106" s="37">
        <f ca="1">_xlfn.NORM.INV(RAND(),Satokasvi!$H$13,Satokasvi!$I$13)</f>
        <v>156.42555574699111</v>
      </c>
      <c r="CX106" s="37">
        <f ca="1">_xlfn.NORM.INV(RAND(),Satokasvi!$H$13,Satokasvi!$I$13)</f>
        <v>287.77896276384371</v>
      </c>
      <c r="CY106" s="37">
        <f ca="1">_xlfn.NORM.INV(RAND(),Satokasvi!$H$13,Satokasvi!$I$13)</f>
        <v>251.89918002943767</v>
      </c>
      <c r="CZ106" s="37">
        <f ca="1">_xlfn.NORM.INV(RAND(),Satokasvi!$H$13,Satokasvi!$I$13)</f>
        <v>238.87001224027549</v>
      </c>
      <c r="DA106" s="37">
        <f ca="1">_xlfn.NORM.INV(RAND(),Satokasvi!$H$13,Satokasvi!$I$13)</f>
        <v>213.18040444781269</v>
      </c>
      <c r="DB106" s="37">
        <f ca="1">_xlfn.NORM.INV(RAND(),Satokasvi!$H$13,Satokasvi!$I$13)</f>
        <v>211.79232396717441</v>
      </c>
      <c r="DD106" s="37">
        <f ca="1">IF(H$11="x",Toimenpiteet!$E$115,AC106*CD106/1000+(Satokasvi!$E$28-Satokasvi!$E$7)+IF(H$8="x",Toimenpiteet!$E$29,0)+IF(H$9="x",Toimenpiteet!$E$60,0)+IF(H$10="x",Toimenpiteet!$E$88,0))/(1+$H$15)^DD$59</f>
        <v>-257.28155339805824</v>
      </c>
      <c r="DE106" s="37">
        <f ca="1">IF(I$11="x",Toimenpiteet!$E$115,AD106*CE106/1000+(Satokasvi!$E$28-Satokasvi!$E$7)+IF(I$8="x",Toimenpiteet!$E$29,0)+IF(I$9="x",Toimenpiteet!$E$60,0)+IF(I$10="x",Toimenpiteet!$E$88,0))/(1+$H$15)^DE$59</f>
        <v>-249.7879159204449</v>
      </c>
      <c r="DF106" s="37">
        <f ca="1">IF(J$11="x",Toimenpiteet!$E$115,AE106*CF106/1000+(Satokasvi!$E$28-Satokasvi!$E$7)+IF(J$8="x",Toimenpiteet!$E$29,0)+IF(J$9="x",Toimenpiteet!$E$60,0)+IF(J$10="x",Toimenpiteet!$E$88,0))/(1+$H$15)^DF$59</f>
        <v>-242.51253972858729</v>
      </c>
      <c r="DG106" s="37">
        <f ca="1">IF(K$11="x",Toimenpiteet!$E$115,AF106*CG106/1000+(Satokasvi!$E$28-Satokasvi!$E$7)+IF(K$8="x",Toimenpiteet!$E$29,0)+IF(K$9="x",Toimenpiteet!$E$60,0)+IF(K$10="x",Toimenpiteet!$E$88,0))/(1+$H$15)^DG$59</f>
        <v>-235.44906769765757</v>
      </c>
      <c r="DH106" s="37">
        <f ca="1">IF(L$11="x",Toimenpiteet!$E$115,AG106*CH106/1000+(Satokasvi!$E$28-Satokasvi!$E$7)+IF(L$8="x",Toimenpiteet!$E$29,0)+IF(L$9="x",Toimenpiteet!$E$60,0)+IF(L$10="x",Toimenpiteet!$E$88,0))/(1+$H$15)^DH$59</f>
        <v>131.9954785670096</v>
      </c>
      <c r="DI106" s="37">
        <f ca="1">IF(M$11="x",Toimenpiteet!$E$115,AH106*CI106/1000+(Satokasvi!$E$28-Satokasvi!$E$7)+IF(M$8="x",Toimenpiteet!$E$29,0)+IF(M$9="x",Toimenpiteet!$E$60,0)+IF(M$10="x",Toimenpiteet!$E$88,0))/(1+$H$15)^DI$59</f>
        <v>-221.93332802116842</v>
      </c>
      <c r="DJ106" s="37">
        <f ca="1">IF(N$11="x",Toimenpiteet!$E$115,AI106*CJ106/1000+(Satokasvi!$E$28-Satokasvi!$E$7)+IF(N$8="x",Toimenpiteet!$E$29,0)+IF(N$9="x",Toimenpiteet!$E$60,0)+IF(N$10="x",Toimenpiteet!$E$88,0))/(1+$H$15)^DJ$59</f>
        <v>237.45333317120213</v>
      </c>
      <c r="DK106" s="37">
        <f ca="1">IF(O$11="x",Toimenpiteet!$E$115,AJ106*CK106/1000+(Satokasvi!$E$28-Satokasvi!$E$7)+IF(O$8="x",Toimenpiteet!$E$29,0)+IF(O$9="x",Toimenpiteet!$E$60,0)+IF(O$10="x",Toimenpiteet!$E$88,0))/(1+$H$15)^DK$59</f>
        <v>124.22396291572908</v>
      </c>
      <c r="DL106" s="37">
        <f ca="1">IF(P$11="x",Toimenpiteet!$E$115,AK106*CL106/1000+(Satokasvi!$E$28-Satokasvi!$E$7)+IF(P$8="x",Toimenpiteet!$E$29,0)+IF(P$9="x",Toimenpiteet!$E$60,0)+IF(P$10="x",Toimenpiteet!$E$88,0))/(1+$H$15)^DL$59</f>
        <v>-66.514952391463453</v>
      </c>
      <c r="DM106" s="37">
        <f ca="1">IF(Q$11="x",Toimenpiteet!$E$115,AL106*CM106/1000+(Satokasvi!$E$28-Satokasvi!$E$7)+IF(Q$8="x",Toimenpiteet!$E$29,0)+IF(Q$9="x",Toimenpiteet!$E$60,0)+IF(Q$10="x",Toimenpiteet!$E$88,0))/(1+$H$15)^DM$59</f>
        <v>243.01430932098131</v>
      </c>
      <c r="DN106" s="37">
        <f ca="1">IF(R$11="x",Toimenpiteet!$E$115,AM106*CN106/1000+(Satokasvi!$E$28-Satokasvi!$E$7)+IF(R$8="x",Toimenpiteet!$E$29,0)+IF(R$9="x",Toimenpiteet!$E$60,0)+IF(R$10="x",Toimenpiteet!$E$88,0))/(1+$H$15)^DN$59</f>
        <v>-191.44163829867202</v>
      </c>
      <c r="DO106" s="37">
        <f ca="1">IF(S$11="x",Toimenpiteet!$E$115,AN106*CO106/1000+(Satokasvi!$E$28-Satokasvi!$E$7)+IF(S$8="x",Toimenpiteet!$E$29,0)+IF(S$9="x",Toimenpiteet!$E$60,0)+IF(S$10="x",Toimenpiteet!$E$88,0))/(1+$H$15)^DO$59</f>
        <v>118.06964605347632</v>
      </c>
      <c r="DP106" s="37">
        <f ca="1">IF(T$11="x",Toimenpiteet!$E$115,AO106*CP106/1000+(Satokasvi!$E$28-Satokasvi!$E$7)+IF(T$8="x",Toimenpiteet!$E$29,0)+IF(T$9="x",Toimenpiteet!$E$60,0)+IF(T$10="x",Toimenpiteet!$E$88,0))/(1+$H$15)^DP$59</f>
        <v>186.97694279461808</v>
      </c>
      <c r="DQ106" s="37">
        <f ca="1">IF(U$11="x",Toimenpiteet!$E$115,AP106*CQ106/1000+(Satokasvi!$E$28-Satokasvi!$E$7)+IF(U$8="x",Toimenpiteet!$E$29,0)+IF(U$9="x",Toimenpiteet!$E$60,0)+IF(U$10="x",Toimenpiteet!$E$88,0))/(1+$H$15)^DQ$59</f>
        <v>-175.19621854193412</v>
      </c>
      <c r="DR106" s="37">
        <f ca="1">IF(V$11="x",Toimenpiteet!$E$115,AQ106*CR106/1000+(Satokasvi!$E$28-Satokasvi!$E$7)+IF(V$8="x",Toimenpiteet!$E$29,0)+IF(V$9="x",Toimenpiteet!$E$60,0)+IF(V$10="x",Toimenpiteet!$E$88,0))/(1+$H$15)^DR$59</f>
        <v>228.8098399338833</v>
      </c>
      <c r="DS106" s="37">
        <f ca="1">IF(W$11="x",Toimenpiteet!$E$115,AR106*CS106/1000+(Satokasvi!$E$28-Satokasvi!$E$7)+IF(W$8="x",Toimenpiteet!$E$29,0)+IF(W$9="x",Toimenpiteet!$E$60,0)+IF(W$10="x",Toimenpiteet!$E$88,0))/(1+$H$15)^DS$59</f>
        <v>211.23852880992021</v>
      </c>
      <c r="DT106" s="37">
        <f ca="1">IF(X$11="x",Toimenpiteet!$E$115,AS106*CT106/1000+(Satokasvi!$E$28-Satokasvi!$E$7)+IF(X$8="x",Toimenpiteet!$E$29,0)+IF(X$9="x",Toimenpiteet!$E$60,0)+IF(X$10="x",Toimenpiteet!$E$88,0))/(1+$H$15)^DT$59</f>
        <v>161.1371640463795</v>
      </c>
      <c r="DU106" s="37">
        <f ca="1">IF(Y$11="x",Toimenpiteet!$E$115,AT106*CU106/1000+(Satokasvi!$E$28-Satokasvi!$E$7)+IF(Y$8="x",Toimenpiteet!$E$29,0)+IF(Y$9="x",Toimenpiteet!$E$60,0)+IF(Y$10="x",Toimenpiteet!$E$88,0))/(1+$H$15)^DU$59</f>
        <v>114.85254901444624</v>
      </c>
      <c r="DV106" s="37">
        <f ca="1">IF(Z$11="x",Toimenpiteet!$E$115,AU106*CV106/1000+(Satokasvi!$E$28-Satokasvi!$E$7)+IF(Z$8="x",Toimenpiteet!$E$29,0)+IF(Z$9="x",Toimenpiteet!$E$60,0)+IF(Z$10="x",Toimenpiteet!$E$88,0))/(1+$H$15)^DV$59</f>
        <v>68.842518793844292</v>
      </c>
      <c r="DW106" s="37">
        <f ca="1">IF(AA$11="x",Toimenpiteet!$E$115,AV106*CW106/1000+(Satokasvi!$E$28-Satokasvi!$E$7)+IF(AA$8="x",Toimenpiteet!$E$29,0)+IF(AA$9="x",Toimenpiteet!$E$60,0)+IF(AA$10="x",Toimenpiteet!$E$88,0))/(1+$H$15)^DW$59</f>
        <v>118.53437026204469</v>
      </c>
      <c r="DX106" s="37">
        <f ca="1">IF(AB$11="x",Toimenpiteet!$E$115,AW106*CX106/1000+(Satokasvi!$E$28-Satokasvi!$E$7)+IF(AB$8="x",Toimenpiteet!$E$29,0)+IF(AB$9="x",Toimenpiteet!$E$60,0)+IF(AB$10="x",Toimenpiteet!$E$88,0))/(1+$H$15)^DX$59</f>
        <v>-142.45055811590174</v>
      </c>
      <c r="DY106" s="37">
        <f ca="1">IF(AC$11="x",Toimenpiteet!$E$115,AX106*CY106/1000+(Satokasvi!$E$28-Satokasvi!$E$7)+IF(AC$8="x",Toimenpiteet!$E$29,0)+IF(AC$9="x",Toimenpiteet!$E$60,0)+IF(AC$10="x",Toimenpiteet!$E$88,0))/(1+$H$15)^DY$59</f>
        <v>-138.30151273388518</v>
      </c>
      <c r="DZ106" s="37">
        <f ca="1">IF(AD$11="x",Toimenpiteet!$E$115,AY106*CZ106/1000+(Satokasvi!$E$28-Satokasvi!$E$7)+IF(AD$8="x",Toimenpiteet!$E$29,0)+IF(AD$9="x",Toimenpiteet!$E$60,0)+IF(AD$10="x",Toimenpiteet!$E$88,0))/(1+$H$15)^DZ$59</f>
        <v>-134.27331333386908</v>
      </c>
      <c r="EA106" s="37">
        <f ca="1">IF(AE$11="x",Toimenpiteet!$E$115,AZ106*DA106/1000+(Satokasvi!$E$28-Satokasvi!$E$7)+IF(AE$8="x",Toimenpiteet!$E$29,0)+IF(AE$9="x",Toimenpiteet!$E$60,0)+IF(AE$10="x",Toimenpiteet!$E$88,0))/(1+$H$15)^EA$59</f>
        <v>115.58905871814513</v>
      </c>
      <c r="EB106" s="37">
        <f ca="1">IF(AF$11="x",Toimenpiteet!$E$115,BA106*DB106/1000+(Satokasvi!$E$28-Satokasvi!$E$7)+IF(AF$8="x",Toimenpiteet!$E$29,0)+IF(AF$9="x",Toimenpiteet!$E$60,0)+IF(AF$10="x",Toimenpiteet!$E$88,0))/(1+$H$15)^EB$59</f>
        <v>125.59414794864384</v>
      </c>
      <c r="ED106" s="37">
        <f ca="1">IF(H$11="x",Toimenpiteet!$E$115,BD106*CD106/1000+(Satokasvi!$E$28-Satokasvi!$E$7)+IF(H$8="x",Toimenpiteet!$E$29,0)+IF(H$9="x",Toimenpiteet!$E$60,0)+IF(H$10="x",Toimenpiteet!$E$88,0))/(1+$H$15)^ED$59</f>
        <v>213.53717143086928</v>
      </c>
      <c r="EE106" s="37">
        <f ca="1">IF(I$11="x",Toimenpiteet!$E$115,BE106*CE106/1000+(Satokasvi!$E$28-Satokasvi!$E$7)+IF(I$8="x",Toimenpiteet!$E$29,0)+IF(I$9="x",Toimenpiteet!$E$60,0)+IF(I$10="x",Toimenpiteet!$E$88,0))/(1+$H$15)^EE$59</f>
        <v>350.44563801053346</v>
      </c>
      <c r="EF106" s="37">
        <f ca="1">IF(J$11="x",Toimenpiteet!$E$115,BF106*CF106/1000+(Satokasvi!$E$28-Satokasvi!$E$7)+IF(J$8="x",Toimenpiteet!$E$29,0)+IF(J$9="x",Toimenpiteet!$E$60,0)+IF(J$10="x",Toimenpiteet!$E$88,0))/(1+$H$15)^EF$59</f>
        <v>134.63280413945301</v>
      </c>
      <c r="EG106" s="37">
        <f ca="1">IF(K$11="x",Toimenpiteet!$E$115,BG106*CG106/1000+(Satokasvi!$E$28-Satokasvi!$E$7)+IF(K$8="x",Toimenpiteet!$E$29,0)+IF(K$9="x",Toimenpiteet!$E$60,0)+IF(K$10="x",Toimenpiteet!$E$88,0))/(1+$H$15)^EG$59</f>
        <v>138.39876249235996</v>
      </c>
      <c r="EH106" s="37">
        <f ca="1">IF(L$11="x",Toimenpiteet!$E$115,BH106*CH106/1000+(Satokasvi!$E$28-Satokasvi!$E$7)+IF(L$8="x",Toimenpiteet!$E$29,0)+IF(L$9="x",Toimenpiteet!$E$60,0)+IF(L$10="x",Toimenpiteet!$E$88,0))/(1+$H$15)^EH$59</f>
        <v>204.11283985277223</v>
      </c>
      <c r="EI106" s="37">
        <f ca="1">IF(M$11="x",Toimenpiteet!$E$115,BI106*CI106/1000+(Satokasvi!$E$28-Satokasvi!$E$7)+IF(M$8="x",Toimenpiteet!$E$29,0)+IF(M$9="x",Toimenpiteet!$E$60,0)+IF(M$10="x",Toimenpiteet!$E$88,0))/(1+$H$15)^EI$59</f>
        <v>120.6471159390014</v>
      </c>
      <c r="EJ106" s="37">
        <f ca="1">IF(N$11="x",Toimenpiteet!$E$115,BJ106*CJ106/1000+(Satokasvi!$E$28-Satokasvi!$E$7)+IF(N$8="x",Toimenpiteet!$E$29,0)+IF(N$9="x",Toimenpiteet!$E$60,0)+IF(N$10="x",Toimenpiteet!$E$88,0))/(1+$H$15)^EJ$59</f>
        <v>328.03784990664036</v>
      </c>
      <c r="EK106" s="37">
        <f ca="1">IF(O$11="x",Toimenpiteet!$E$115,BK106*CK106/1000+(Satokasvi!$E$28-Satokasvi!$E$7)+IF(O$8="x",Toimenpiteet!$E$29,0)+IF(O$9="x",Toimenpiteet!$E$60,0)+IF(O$10="x",Toimenpiteet!$E$88,0))/(1+$H$15)^EK$59</f>
        <v>190.90744491751352</v>
      </c>
      <c r="EL106" s="37">
        <f ca="1">IF(P$11="x",Toimenpiteet!$E$115,BL106*CL106/1000+(Satokasvi!$E$28-Satokasvi!$E$7)+IF(P$8="x",Toimenpiteet!$E$29,0)+IF(P$9="x",Toimenpiteet!$E$60,0)+IF(P$10="x",Toimenpiteet!$E$88,0))/(1+$H$15)^EL$59</f>
        <v>-39.197856055543923</v>
      </c>
      <c r="EM106" s="37">
        <f ca="1">IF(Q$11="x",Toimenpiteet!$E$115,BM106*CM106/1000+(Satokasvi!$E$28-Satokasvi!$E$7)+IF(Q$8="x",Toimenpiteet!$E$29,0)+IF(Q$9="x",Toimenpiteet!$E$60,0)+IF(Q$10="x",Toimenpiteet!$E$88,0))/(1+$H$15)^EM$59</f>
        <v>331.05414867470404</v>
      </c>
      <c r="EN106" s="37">
        <f ca="1">IF(R$11="x",Toimenpiteet!$E$115,BN106*CN106/1000+(Satokasvi!$E$28-Satokasvi!$E$7)+IF(R$8="x",Toimenpiteet!$E$29,0)+IF(R$9="x",Toimenpiteet!$E$60,0)+IF(R$10="x",Toimenpiteet!$E$88,0))/(1+$H$15)^EN$59</f>
        <v>243.27369332615646</v>
      </c>
      <c r="EO106" s="37">
        <f ca="1">IF(S$11="x",Toimenpiteet!$E$115,BO106*CO106/1000+(Satokasvi!$E$28-Satokasvi!$E$7)+IF(S$8="x",Toimenpiteet!$E$29,0)+IF(S$9="x",Toimenpiteet!$E$60,0)+IF(S$10="x",Toimenpiteet!$E$88,0))/(1+$H$15)^EO$59</f>
        <v>178.85670891439918</v>
      </c>
      <c r="EP106" s="37">
        <f ca="1">IF(T$11="x",Toimenpiteet!$E$115,BP106*CP106/1000+(Satokasvi!$E$28-Satokasvi!$E$7)+IF(T$8="x",Toimenpiteet!$E$29,0)+IF(T$9="x",Toimenpiteet!$E$60,0)+IF(T$10="x",Toimenpiteet!$E$88,0))/(1+$H$15)^EP$59</f>
        <v>260.46275237318019</v>
      </c>
      <c r="EQ106" s="37">
        <f ca="1">IF(U$11="x",Toimenpiteet!$E$115,BQ106*CQ106/1000+(Satokasvi!$E$28-Satokasvi!$E$7)+IF(U$8="x",Toimenpiteet!$E$29,0)+IF(U$9="x",Toimenpiteet!$E$60,0)+IF(U$10="x",Toimenpiteet!$E$88,0))/(1+$H$15)^EQ$59</f>
        <v>-175.19621854193412</v>
      </c>
      <c r="ER106" s="37">
        <f ca="1">IF(V$11="x",Toimenpiteet!$E$115,BR106*CR106/1000+(Satokasvi!$E$28-Satokasvi!$E$7)+IF(V$8="x",Toimenpiteet!$E$29,0)+IF(V$9="x",Toimenpiteet!$E$60,0)+IF(V$10="x",Toimenpiteet!$E$88,0))/(1+$H$15)^ER$59</f>
        <v>308.59049113268583</v>
      </c>
      <c r="ES106" s="37">
        <f ca="1">IF(W$11="x",Toimenpiteet!$E$115,BS106*CS106/1000+(Satokasvi!$E$28-Satokasvi!$E$7)+IF(W$8="x",Toimenpiteet!$E$29,0)+IF(W$9="x",Toimenpiteet!$E$60,0)+IF(W$10="x",Toimenpiteet!$E$88,0))/(1+$H$15)^ES$59</f>
        <v>286.51408235057033</v>
      </c>
      <c r="ET106" s="37">
        <f ca="1">IF(X$11="x",Toimenpiteet!$E$115,BT106*CT106/1000+(Satokasvi!$E$28-Satokasvi!$E$7)+IF(X$8="x",Toimenpiteet!$E$29,0)+IF(X$9="x",Toimenpiteet!$E$60,0)+IF(X$10="x",Toimenpiteet!$E$88,0))/(1+$H$15)^ET$59</f>
        <v>225.43046848542824</v>
      </c>
      <c r="EU106" s="37">
        <f ca="1">IF(Y$11="x",Toimenpiteet!$E$115,BU106*CU106/1000+(Satokasvi!$E$28-Satokasvi!$E$7)+IF(Y$8="x",Toimenpiteet!$E$29,0)+IF(Y$9="x",Toimenpiteet!$E$60,0)+IF(Y$10="x",Toimenpiteet!$E$88,0))/(1+$H$15)^EU$59</f>
        <v>168.95497302099852</v>
      </c>
      <c r="EV106" s="37">
        <f ca="1">IF(Z$11="x",Toimenpiteet!$E$115,BV106*CV106/1000+(Satokasvi!$E$28-Satokasvi!$E$7)+IF(Z$8="x",Toimenpiteet!$E$29,0)+IF(Z$9="x",Toimenpiteet!$E$60,0)+IF(Z$10="x",Toimenpiteet!$E$88,0))/(1+$H$15)^EV$59</f>
        <v>112.83618197364513</v>
      </c>
      <c r="EW106" s="37">
        <f ca="1">IF(AA$11="x",Toimenpiteet!$E$115,BW106*CW106/1000+(Satokasvi!$E$28-Satokasvi!$E$7)+IF(AA$8="x",Toimenpiteet!$E$29,0)+IF(AA$9="x",Toimenpiteet!$E$60,0)+IF(AA$10="x",Toimenpiteet!$E$88,0))/(1+$H$15)^EW$59</f>
        <v>171.5860592863294</v>
      </c>
      <c r="EX106" s="37">
        <f ca="1">IF(AB$11="x",Toimenpiteet!$E$115,BX106*CX106/1000+(Satokasvi!$E$28-Satokasvi!$E$7)+IF(AB$8="x",Toimenpiteet!$E$29,0)+IF(AB$9="x",Toimenpiteet!$E$60,0)+IF(AB$10="x",Toimenpiteet!$E$88,0))/(1+$H$15)^EX$59</f>
        <v>252.86816723175986</v>
      </c>
      <c r="EY106" s="37">
        <f ca="1">IF(AC$11="x",Toimenpiteet!$E$115,BY106*CY106/1000+(Satokasvi!$E$28-Satokasvi!$E$7)+IF(AC$8="x",Toimenpiteet!$E$29,0)+IF(AC$9="x",Toimenpiteet!$E$60,0)+IF(AC$10="x",Toimenpiteet!$E$88,0))/(1+$H$15)^EY$59</f>
        <v>205.534958725043</v>
      </c>
      <c r="EZ106" s="37">
        <f ca="1">IF(AD$11="x",Toimenpiteet!$E$115,BZ106*CZ106/1000+(Satokasvi!$E$28-Satokasvi!$E$7)+IF(AD$8="x",Toimenpiteet!$E$29,0)+IF(AD$9="x",Toimenpiteet!$E$60,0)+IF(AD$10="x",Toimenpiteet!$E$88,0))/(1+$H$15)^EZ$59</f>
        <v>191.66301868820148</v>
      </c>
      <c r="FA106" s="37">
        <f ca="1">IF(AE$11="x",Toimenpiteet!$E$115,CA106*DA106/1000+(Satokasvi!$E$28-Satokasvi!$E$7)+IF(AE$8="x",Toimenpiteet!$E$29,0)+IF(AE$9="x",Toimenpiteet!$E$60,0)+IF(AE$10="x",Toimenpiteet!$E$88,0))/(1+$H$15)^FA$59</f>
        <v>164.77935848776818</v>
      </c>
      <c r="FB106" s="37">
        <f ca="1">IF(AF$11="x",Toimenpiteet!$E$115,CB106*DB106/1000+(Satokasvi!$E$28-Satokasvi!$E$7)+IF(AF$8="x",Toimenpiteet!$E$29,0)+IF(AF$9="x",Toimenpiteet!$E$60,0)+IF(AF$10="x",Toimenpiteet!$E$88,0))/(1+$H$15)^FB$59</f>
        <v>176.02607270924057</v>
      </c>
      <c r="FD106" s="37">
        <f t="shared" ca="1" si="15"/>
        <v>-257.28155339805824</v>
      </c>
      <c r="FE106" s="37">
        <f t="shared" ca="1" si="32"/>
        <v>-507.06946931850314</v>
      </c>
      <c r="FF106" s="37">
        <f t="shared" ca="1" si="32"/>
        <v>-749.58200904709042</v>
      </c>
      <c r="FG106" s="37">
        <f t="shared" ca="1" si="32"/>
        <v>-985.03107674474802</v>
      </c>
      <c r="FH106" s="37">
        <f t="shared" ca="1" si="32"/>
        <v>-853.03559817773839</v>
      </c>
      <c r="FI106" s="37">
        <f t="shared" ca="1" si="32"/>
        <v>-1074.9689261989067</v>
      </c>
      <c r="FJ106" s="37">
        <f t="shared" ca="1" si="32"/>
        <v>-837.51559302770465</v>
      </c>
      <c r="FK106" s="37">
        <f t="shared" ca="1" si="32"/>
        <v>-713.29163011197556</v>
      </c>
      <c r="FL106" s="37">
        <f t="shared" ca="1" si="31"/>
        <v>-779.80658250343902</v>
      </c>
      <c r="FM106" s="37">
        <f t="shared" ca="1" si="31"/>
        <v>-536.79227318245773</v>
      </c>
      <c r="FN106" s="37">
        <f t="shared" ca="1" si="31"/>
        <v>-728.23391148112978</v>
      </c>
      <c r="FO106" s="37">
        <f t="shared" ca="1" si="31"/>
        <v>-610.1642654276535</v>
      </c>
      <c r="FP106" s="37">
        <f t="shared" ca="1" si="31"/>
        <v>-423.18732263303542</v>
      </c>
      <c r="FQ106" s="37">
        <f t="shared" ca="1" si="31"/>
        <v>-598.38354117496954</v>
      </c>
      <c r="FR106" s="37">
        <f t="shared" ca="1" si="31"/>
        <v>-369.57370124108627</v>
      </c>
      <c r="FS106" s="37">
        <f t="shared" ca="1" si="31"/>
        <v>-158.33517243116606</v>
      </c>
      <c r="FT106" s="37">
        <f t="shared" ca="1" si="31"/>
        <v>2.8019916152134385</v>
      </c>
      <c r="FU106" s="37">
        <f t="shared" ca="1" si="24"/>
        <v>117.65454062965968</v>
      </c>
      <c r="FV106" s="37">
        <f t="shared" ca="1" si="24"/>
        <v>186.49705942350397</v>
      </c>
      <c r="FW106" s="37">
        <f t="shared" ca="1" si="23"/>
        <v>305.03142968554869</v>
      </c>
      <c r="FX106" s="37">
        <f t="shared" ca="1" si="20"/>
        <v>162.58087156964694</v>
      </c>
      <c r="FY106" s="37">
        <f t="shared" ca="1" si="20"/>
        <v>24.279358835761769</v>
      </c>
      <c r="FZ106" s="37">
        <f t="shared" ca="1" si="20"/>
        <v>-109.99395449810731</v>
      </c>
      <c r="GA106" s="37">
        <f t="shared" ca="1" si="20"/>
        <v>5.5951042200378112</v>
      </c>
      <c r="GB106" s="37">
        <f t="shared" ca="1" si="20"/>
        <v>131.18925216868166</v>
      </c>
      <c r="GC106" s="37"/>
      <c r="GD106" s="37">
        <f t="shared" ca="1" si="16"/>
        <v>213.53717143086928</v>
      </c>
      <c r="GE106" s="37">
        <f t="shared" ca="1" si="28"/>
        <v>563.98280944140276</v>
      </c>
      <c r="GF106" s="37">
        <f t="shared" ca="1" si="28"/>
        <v>698.61561358085578</v>
      </c>
      <c r="GG106" s="37">
        <f t="shared" ca="1" si="28"/>
        <v>837.01437607321577</v>
      </c>
      <c r="GH106" s="37">
        <f t="shared" ca="1" si="28"/>
        <v>1041.1272159259879</v>
      </c>
      <c r="GI106" s="37">
        <f t="shared" ca="1" si="28"/>
        <v>1161.7743318649893</v>
      </c>
      <c r="GJ106" s="37">
        <f t="shared" ca="1" si="28"/>
        <v>1489.8121817716296</v>
      </c>
      <c r="GK106" s="37">
        <f t="shared" ca="1" si="28"/>
        <v>1680.7196266891431</v>
      </c>
      <c r="GL106" s="37">
        <f t="shared" ca="1" si="28"/>
        <v>1641.5217706335991</v>
      </c>
      <c r="GM106" s="37">
        <f t="shared" ca="1" si="28"/>
        <v>1972.5759193083031</v>
      </c>
      <c r="GN106" s="37">
        <f t="shared" ca="1" si="28"/>
        <v>2215.8496126344594</v>
      </c>
      <c r="GO106" s="37">
        <f t="shared" ca="1" si="28"/>
        <v>2394.7063215488588</v>
      </c>
      <c r="GP106" s="37">
        <f t="shared" ca="1" si="28"/>
        <v>2655.1690739220389</v>
      </c>
      <c r="GQ106" s="37">
        <f t="shared" ca="1" si="28"/>
        <v>2479.9728553801046</v>
      </c>
      <c r="GR106" s="37">
        <f t="shared" ca="1" si="28"/>
        <v>2788.5633465127903</v>
      </c>
      <c r="GS106" s="37">
        <f t="shared" ca="1" si="28"/>
        <v>3075.0774288633606</v>
      </c>
      <c r="GT106" s="37">
        <f t="shared" ref="GT106:GY159" ca="1" si="34">GS106+ET106</f>
        <v>3300.5078973487889</v>
      </c>
      <c r="GU106" s="37">
        <f t="shared" ca="1" si="22"/>
        <v>3469.4628703697872</v>
      </c>
      <c r="GV106" s="37">
        <f t="shared" ca="1" si="22"/>
        <v>3582.2990523434323</v>
      </c>
      <c r="GW106" s="37">
        <f t="shared" ca="1" si="22"/>
        <v>3753.8851116297619</v>
      </c>
      <c r="GX106" s="37">
        <f t="shared" ca="1" si="22"/>
        <v>4006.7532788615217</v>
      </c>
      <c r="GY106" s="37">
        <f t="shared" ca="1" si="30"/>
        <v>4212.2882375865647</v>
      </c>
      <c r="GZ106" s="37">
        <f t="shared" ca="1" si="30"/>
        <v>4403.9512562747659</v>
      </c>
      <c r="HA106" s="37">
        <f t="shared" ca="1" si="30"/>
        <v>4568.7306147625341</v>
      </c>
      <c r="HB106" s="37">
        <f t="shared" ca="1" si="30"/>
        <v>4744.756687471775</v>
      </c>
      <c r="HC106" s="37"/>
      <c r="HD106" s="37">
        <f t="shared" si="29"/>
        <v>1500.1</v>
      </c>
      <c r="HE106" s="37">
        <f ca="1">SUM($GD106:GD106)-$HD106-SUM($FD106:FD106)</f>
        <v>-1029.2812751710726</v>
      </c>
      <c r="HF106" s="37">
        <f ca="1">SUM($GD106:GE106)-$HD106-SUM($FD106:FE106)</f>
        <v>41.771003588833537</v>
      </c>
      <c r="HG106" s="37">
        <f ca="1">SUM($GD106:GF106)-$HD106-SUM($FD106:FF106)</f>
        <v>1489.9686262167797</v>
      </c>
      <c r="HH106" s="37">
        <f ca="1">SUM($GD106:GG106)-$HD106-SUM($FD106:FG106)</f>
        <v>3312.0140790347436</v>
      </c>
      <c r="HI106" s="37">
        <f ca="1">SUM($GD106:GH106)-$HD106-SUM($FD106:FH106)</f>
        <v>5206.1768931384704</v>
      </c>
      <c r="HJ106" s="37">
        <f ca="1">SUM($GD106:GI106)-$HD106-SUM($FD106:FI106)</f>
        <v>7442.9201512023665</v>
      </c>
      <c r="HK106" s="37">
        <f ca="1">SUM($GD106:GJ106)-$HD106-SUM($FD106:FJ106)</f>
        <v>9770.2479260016989</v>
      </c>
      <c r="HL106" s="37">
        <f ca="1">SUM($GD106:GK106)-$HD106-SUM($FD106:FK106)</f>
        <v>12164.25918280282</v>
      </c>
      <c r="HM106" s="37">
        <f ca="1">SUM($GD106:GL106)-$HD106-SUM($FD106:FL106)</f>
        <v>14585.587535939856</v>
      </c>
      <c r="HN106" s="37">
        <f ca="1">SUM($GD106:GM106)-$HD106-SUM($FD106:FM106)</f>
        <v>17094.955728430617</v>
      </c>
      <c r="HO106" s="37">
        <f ca="1">SUM($GD106:GN106)-$HD106-SUM($FD106:FN106)</f>
        <v>20039.039252546208</v>
      </c>
      <c r="HP106" s="37">
        <f ca="1">SUM($GD106:GO106)-$HD106-SUM($FD106:FO106)</f>
        <v>23043.909839522719</v>
      </c>
      <c r="HQ106" s="37">
        <f ca="1">SUM($GD106:GP106)-$HD106-SUM($FD106:FP106)</f>
        <v>26122.266236077798</v>
      </c>
      <c r="HR106" s="37">
        <f ca="1">SUM($GD106:GQ106)-$HD106-SUM($FD106:FQ106)</f>
        <v>29200.622632632869</v>
      </c>
      <c r="HS106" s="37">
        <f ca="1">SUM($GD106:GR106)-$HD106-SUM($FD106:FR106)</f>
        <v>32358.759680386745</v>
      </c>
      <c r="HT106" s="37">
        <f ca="1">SUM($GD106:GS106)-$HD106-SUM($FD106:FS106)</f>
        <v>35592.172281681276</v>
      </c>
      <c r="HU106" s="37">
        <f ca="1">SUM($GD106:GT106)-$HD106-SUM($FD106:FT106)</f>
        <v>38889.878187414848</v>
      </c>
      <c r="HV106" s="37">
        <f ca="1">SUM($GD106:GU106)-$HD106-SUM($FD106:FU106)</f>
        <v>42241.68651715498</v>
      </c>
      <c r="HW106" s="37">
        <f ca="1">SUM($GD106:GV106)-$HD106-SUM($FD106:FV106)</f>
        <v>45637.488510074909</v>
      </c>
      <c r="HX106" s="37">
        <f ca="1">SUM($GD106:GW106)-$HD106-SUM($FD106:FW106)</f>
        <v>49086.342192019118</v>
      </c>
      <c r="HY106" s="37">
        <f ca="1">SUM($GD106:GX106)-$HD106-SUM($FD106:FX106)</f>
        <v>52930.514599310991</v>
      </c>
      <c r="HZ106" s="37">
        <f ca="1">SUM($GD106:GY106)-$HD106-SUM($FD106:FY106)</f>
        <v>57118.523478061798</v>
      </c>
      <c r="IA106" s="37">
        <f ca="1">SUM($GD106:GZ106)-$HD106-SUM($FD106:FZ106)</f>
        <v>61632.468688834677</v>
      </c>
      <c r="IB106" s="37">
        <f ca="1">SUM($GD106:HA106)-$HD106-SUM($FD106:GA106)</f>
        <v>66195.60419937718</v>
      </c>
      <c r="IC106" s="37">
        <f ca="1">SUM($GD106:HB106)-$HD106-SUM($FD106:GB106)</f>
        <v>70809.171634680271</v>
      </c>
    </row>
    <row r="107" spans="2:237" x14ac:dyDescent="0.35">
      <c r="B107" s="37">
        <f t="shared" ca="1" si="26"/>
        <v>0.20679050022481293</v>
      </c>
      <c r="C107" s="37">
        <f t="shared" ca="1" si="26"/>
        <v>0.91009984665325172</v>
      </c>
      <c r="D107" s="37">
        <f t="shared" ca="1" si="26"/>
        <v>0.59221286685684227</v>
      </c>
      <c r="E107" s="37">
        <f t="shared" ca="1" si="26"/>
        <v>8.8236342195077033E-2</v>
      </c>
      <c r="F107" s="37">
        <f t="shared" ca="1" si="26"/>
        <v>0.74374659703161849</v>
      </c>
      <c r="G107" s="37">
        <f t="shared" ca="1" si="26"/>
        <v>9.0437192581459658E-2</v>
      </c>
      <c r="H107" s="37">
        <f t="shared" ca="1" si="26"/>
        <v>0.59402615427231409</v>
      </c>
      <c r="I107" s="37">
        <f t="shared" ca="1" si="26"/>
        <v>0.10834278940175301</v>
      </c>
      <c r="J107" s="37">
        <f t="shared" ca="1" si="26"/>
        <v>0.65764754030948913</v>
      </c>
      <c r="K107" s="37">
        <f t="shared" ca="1" si="26"/>
        <v>0.57938850551885368</v>
      </c>
      <c r="L107" s="37">
        <f t="shared" ca="1" si="26"/>
        <v>2.5810032825290929E-2</v>
      </c>
      <c r="M107" s="37">
        <f t="shared" ca="1" si="26"/>
        <v>0.46444307444493238</v>
      </c>
      <c r="N107" s="37">
        <f t="shared" ca="1" si="26"/>
        <v>0.1601794690145445</v>
      </c>
      <c r="O107" s="37">
        <f t="shared" ca="1" si="26"/>
        <v>0.5217057209994368</v>
      </c>
      <c r="P107" s="37">
        <f t="shared" ca="1" si="26"/>
        <v>0.73200621882874362</v>
      </c>
      <c r="Q107" s="37">
        <f t="shared" ca="1" si="26"/>
        <v>0.10970793800247414</v>
      </c>
      <c r="R107" s="37">
        <f t="shared" ca="1" si="33"/>
        <v>0.39682955332398118</v>
      </c>
      <c r="S107" s="37">
        <f t="shared" ca="1" si="33"/>
        <v>0.90004274080733826</v>
      </c>
      <c r="T107" s="37">
        <f t="shared" ca="1" si="33"/>
        <v>0.71834511975324522</v>
      </c>
      <c r="U107" s="37">
        <f t="shared" ca="1" si="33"/>
        <v>0.38633845882610551</v>
      </c>
      <c r="V107" s="37">
        <f t="shared" ref="T107:Z122" ca="1" si="35">RAND()</f>
        <v>0.6086063107806976</v>
      </c>
      <c r="W107" s="37">
        <f t="shared" ca="1" si="35"/>
        <v>0.70924659100655585</v>
      </c>
      <c r="X107" s="37">
        <f t="shared" ca="1" si="35"/>
        <v>0.99805589439510212</v>
      </c>
      <c r="Y107" s="37">
        <f t="shared" ca="1" si="35"/>
        <v>0.1861023317437368</v>
      </c>
      <c r="Z107" s="37">
        <f t="shared" ca="1" si="35"/>
        <v>0.13634849329312759</v>
      </c>
      <c r="AC107" s="35">
        <f ca="1">IF(H$11="x",0,_xlfn.NORM.INV(B107,Satokasvi!$H$8,Satokasvi!$I$8)*IF(H$8="x",1+Toimenpiteet!$C$7,1)*IF(H$9="x",1+Toimenpiteet!$C$34,1)*(1+H$30)*_xlfn.BINOM.INV(1,(1-(Satokasvi!$H$15*(1+H$43))),B107))</f>
        <v>0</v>
      </c>
      <c r="AD107" s="35">
        <f ca="1">IF(I$11="x",0,_xlfn.NORM.INV(C107,Satokasvi!$H$8,Satokasvi!$I$8)*IF(I$8="x",1+Toimenpiteet!$C$7,1)*IF(I$9="x",1+Toimenpiteet!$C$34,1)*(1+I$30)*_xlfn.BINOM.INV(1,(1-(Satokasvi!$H$15*(1+I$43))),C107))</f>
        <v>2835.3425355197915</v>
      </c>
      <c r="AE107" s="35">
        <f ca="1">IF(J$11="x",0,_xlfn.NORM.INV(D107,Satokasvi!$H$8,Satokasvi!$I$8)*IF(J$8="x",1+Toimenpiteet!$C$7,1)*IF(J$9="x",1+Toimenpiteet!$C$34,1)*(1+J$30)*_xlfn.BINOM.INV(1,(1-(Satokasvi!$H$15*(1+J$43))),D107))</f>
        <v>2558.3102512795654</v>
      </c>
      <c r="AF107" s="35">
        <f ca="1">IF(K$11="x",0,_xlfn.NORM.INV(E107,Satokasvi!$H$8,Satokasvi!$I$8)*IF(K$8="x",1+Toimenpiteet!$C$7,1)*IF(K$9="x",1+Toimenpiteet!$C$34,1)*(1+K$30)*_xlfn.BINOM.INV(1,(1-(Satokasvi!$H$15*(1+K$43))),E107))</f>
        <v>0</v>
      </c>
      <c r="AG107" s="35">
        <f ca="1">IF(L$11="x",0,_xlfn.NORM.INV(F107,Satokasvi!$H$8,Satokasvi!$I$8)*IF(L$8="x",1+Toimenpiteet!$C$7,1)*IF(L$9="x",1+Toimenpiteet!$C$34,1)*(1+L$30)*_xlfn.BINOM.INV(1,(1-(Satokasvi!$H$15*(1+L$43))),F107))</f>
        <v>2663.7348366613492</v>
      </c>
      <c r="AH107" s="35">
        <f ca="1">IF(M$11="x",0,_xlfn.NORM.INV(G107,Satokasvi!$H$8,Satokasvi!$I$8)*IF(M$8="x",1+Toimenpiteet!$C$7,1)*IF(M$9="x",1+Toimenpiteet!$C$34,1)*(1+M$30)*_xlfn.BINOM.INV(1,(1-(Satokasvi!$H$15*(1+M$43))),G107))</f>
        <v>0</v>
      </c>
      <c r="AI107" s="35">
        <f ca="1">IF(N$11="x",0,_xlfn.NORM.INV(H107,Satokasvi!$H$8,Satokasvi!$I$8)*IF(N$8="x",1+Toimenpiteet!$C$7,1)*IF(N$9="x",1+Toimenpiteet!$C$34,1)*(1+N$30)*_xlfn.BINOM.INV(1,(1-(Satokasvi!$H$15*(1+N$43))),H107))</f>
        <v>2559.4785339609953</v>
      </c>
      <c r="AJ107" s="35">
        <f ca="1">IF(O$11="x",0,_xlfn.NORM.INV(I107,Satokasvi!$H$8,Satokasvi!$I$8)*IF(O$8="x",1+Toimenpiteet!$C$7,1)*IF(O$9="x",1+Toimenpiteet!$C$34,1)*(1+O$30)*_xlfn.BINOM.INV(1,(1-(Satokasvi!$H$15*(1+O$43))),I107))</f>
        <v>0</v>
      </c>
      <c r="AK107" s="35">
        <f ca="1">IF(P$11="x",0,_xlfn.NORM.INV(J107,Satokasvi!$H$8,Satokasvi!$I$8)*IF(P$8="x",1+Toimenpiteet!$C$7,1)*IF(P$9="x",1+Toimenpiteet!$C$34,1)*(1+P$30)*_xlfn.BINOM.INV(1,(1-(Satokasvi!$H$15*(1+P$43))),J107))</f>
        <v>2601.51282097179</v>
      </c>
      <c r="AL107" s="35">
        <f ca="1">IF(Q$11="x",0,_xlfn.NORM.INV(K107,Satokasvi!$H$8,Satokasvi!$I$8)*IF(Q$8="x",1+Toimenpiteet!$C$7,1)*IF(Q$9="x",1+Toimenpiteet!$C$34,1)*(1+Q$30)*_xlfn.BINOM.INV(1,(1-(Satokasvi!$H$15*(1+Q$43))),K107))</f>
        <v>2550.0823441572702</v>
      </c>
      <c r="AM107" s="35">
        <f ca="1">IF(R$11="x",0,_xlfn.NORM.INV(L107,Satokasvi!$H$8,Satokasvi!$I$8)*IF(R$8="x",1+Toimenpiteet!$C$7,1)*IF(R$9="x",1+Toimenpiteet!$C$34,1)*(1+R$30)*_xlfn.BINOM.INV(1,(1-(Satokasvi!$H$15*(1+R$43))),L107))</f>
        <v>0</v>
      </c>
      <c r="AN107" s="35">
        <f ca="1">IF(S$11="x",0,_xlfn.NORM.INV(M107,Satokasvi!$H$8,Satokasvi!$I$8)*IF(S$8="x",1+Toimenpiteet!$C$7,1)*IF(S$9="x",1+Toimenpiteet!$C$34,1)*(1+S$30)*_xlfn.BINOM.INV(1,(1-(Satokasvi!$H$15*(1+S$43))),M107))</f>
        <v>2477.6884183355082</v>
      </c>
      <c r="AO107" s="35">
        <f ca="1">IF(T$11="x",0,_xlfn.NORM.INV(N107,Satokasvi!$H$8,Satokasvi!$I$8)*IF(T$8="x",1+Toimenpiteet!$C$7,1)*IF(T$9="x",1+Toimenpiteet!$C$34,1)*(1+T$30)*_xlfn.BINOM.INV(1,(1-(Satokasvi!$H$15*(1+T$43))),N107))</f>
        <v>0</v>
      </c>
      <c r="AP107" s="35">
        <f ca="1">IF(U$11="x",0,_xlfn.NORM.INV(O107,Satokasvi!$H$8,Satokasvi!$I$8)*IF(U$8="x",1+Toimenpiteet!$C$7,1)*IF(U$9="x",1+Toimenpiteet!$C$34,1)*(1+U$30)*_xlfn.BINOM.INV(1,(1-(Satokasvi!$H$15*(1+U$43))),O107))</f>
        <v>2513.6087613634381</v>
      </c>
      <c r="AQ107" s="35">
        <f ca="1">IF(V$11="x",0,_xlfn.NORM.INV(P107,Satokasvi!$H$8,Satokasvi!$I$8)*IF(V$8="x",1+Toimenpiteet!$C$7,1)*IF(V$9="x",1+Toimenpiteet!$C$34,1)*(1+V$30)*_xlfn.BINOM.INV(1,(1-(Satokasvi!$H$15*(1+V$43))),P107))</f>
        <v>2654.7229797818422</v>
      </c>
      <c r="AR107" s="35">
        <f ca="1">IF(W$11="x",0,_xlfn.NORM.INV(Q107,Satokasvi!$H$8,Satokasvi!$I$8)*IF(W$8="x",1+Toimenpiteet!$C$7,1)*IF(W$9="x",1+Toimenpiteet!$C$34,1)*(1+W$30)*_xlfn.BINOM.INV(1,(1-(Satokasvi!$H$15*(1+W$43))),Q107))</f>
        <v>0</v>
      </c>
      <c r="AS107" s="35">
        <f ca="1">IF(X$11="x",0,_xlfn.NORM.INV(R107,Satokasvi!$H$8,Satokasvi!$I$8)*IF(X$8="x",1+Toimenpiteet!$C$7,1)*IF(X$9="x",1+Toimenpiteet!$C$34,1)*(1+X$30)*_xlfn.BINOM.INV(1,(1-(Satokasvi!$H$15*(1+X$43))),R107))</f>
        <v>2434.6094879315197</v>
      </c>
      <c r="AT107" s="35">
        <f ca="1">IF(Y$11="x",0,_xlfn.NORM.INV(S107,Satokasvi!$H$8,Satokasvi!$I$8)*IF(Y$8="x",1+Toimenpiteet!$C$7,1)*IF(Y$9="x",1+Toimenpiteet!$C$34,1)*(1+Y$30)*_xlfn.BINOM.INV(1,(1-(Satokasvi!$H$15*(1+Y$43))),S107))</f>
        <v>2820.4487858097132</v>
      </c>
      <c r="AU107" s="35">
        <f ca="1">IF(Z$11="x",0,_xlfn.NORM.INV(T107,Satokasvi!$H$8,Satokasvi!$I$8)*IF(Z$8="x",1+Toimenpiteet!$C$7,1)*IF(Z$9="x",1+Toimenpiteet!$C$34,1)*(1+Z$30)*_xlfn.BINOM.INV(1,(1-(Satokasvi!$H$15*(1+Z$43))),T107))</f>
        <v>2644.4830996960136</v>
      </c>
      <c r="AV107" s="35">
        <f ca="1">IF(AA$11="x",0,_xlfn.NORM.INV(U107,Satokasvi!$H$8,Satokasvi!$I$8)*IF(AA$8="x",1+Toimenpiteet!$C$7,1)*IF(AA$9="x",1+Toimenpiteet!$C$34,1)*(1+AA$30)*_xlfn.BINOM.INV(1,(1-(Satokasvi!$H$15*(1+AA$43))),U107))</f>
        <v>2427.7812114641788</v>
      </c>
      <c r="AW107" s="35">
        <f ca="1">IF(AB$11="x",0,_xlfn.NORM.INV(V107,Satokasvi!$H$8,Satokasvi!$I$8)*IF(AB$8="x",1+Toimenpiteet!$C$7,1)*IF(AB$9="x",1+Toimenpiteet!$C$34,1)*(1+AB$30)*_xlfn.BINOM.INV(1,(1-(Satokasvi!$H$15*(1+AB$43))),V107))</f>
        <v>2568.9221089535331</v>
      </c>
      <c r="AX107" s="35">
        <f ca="1">IF(AC$11="x",0,_xlfn.NORM.INV(W107,Satokasvi!$H$8,Satokasvi!$I$8)*IF(AC$8="x",1+Toimenpiteet!$C$7,1)*IF(AC$9="x",1+Toimenpiteet!$C$34,1)*(1+AC$30)*_xlfn.BINOM.INV(1,(1-(Satokasvi!$H$15*(1+AC$43))),W107))</f>
        <v>2637.796265920309</v>
      </c>
      <c r="AY107" s="35">
        <f ca="1">IF(AD$11="x",0,_xlfn.NORM.INV(X107,Satokasvi!$H$8,Satokasvi!$I$8)*IF(AD$8="x",1+Toimenpiteet!$C$7,1)*IF(AD$9="x",1+Toimenpiteet!$C$34,1)*(1+AD$30)*_xlfn.BINOM.INV(1,(1-(Satokasvi!$H$15*(1+AD$43))),X107))</f>
        <v>3221.7728785520076</v>
      </c>
      <c r="AZ107" s="35">
        <f ca="1">IF(AE$11="x",0,_xlfn.NORM.INV(Y107,Satokasvi!$H$8,Satokasvi!$I$8)*IF(AE$8="x",1+Toimenpiteet!$C$7,1)*IF(AE$9="x",1+Toimenpiteet!$C$34,1)*(1+AE$30)*_xlfn.BINOM.INV(1,(1-(Satokasvi!$H$15*(1+AE$43))),Y107))</f>
        <v>0</v>
      </c>
      <c r="BA107" s="35">
        <f ca="1">IF(AF$11="x",0,_xlfn.NORM.INV(Z107,Satokasvi!$H$8,Satokasvi!$I$8)*IF(AF$8="x",1+Toimenpiteet!$C$7,1)*IF(AF$9="x",1+Toimenpiteet!$C$34,1)*(1+AF$30)*_xlfn.BINOM.INV(1,(1-(Satokasvi!$H$15*(1+AF$43))),Z107))</f>
        <v>0</v>
      </c>
      <c r="BD107" s="35">
        <f ca="1">IF(H$11="x",0,_xlfn.NORM.INV(B107,Satokasvi!$H$8,Satokasvi!$I$8)*IF(COUNTIF($H$12:H$12,"x")&gt;0,(1+$C$6),1)*IF(COUNTIF($H$13:H$13,"x")&gt;0,(1+$C$30),1)*IF(H$8="x",(1+Toimenpiteet!$C$7),1)*IF(H$9="x",(1+Toimenpiteet!$C$34),1)*(1+H$30)*_xlfn.BINOM.INV(1,(1-(Satokasvi!$H$15*(1+H$44))),B107))</f>
        <v>2754.7175697699745</v>
      </c>
      <c r="BE107" s="35">
        <f ca="1">IF(I$11="x",0,_xlfn.NORM.INV(C107,Satokasvi!$H$8,Satokasvi!$I$8)*IF(COUNTIF($H$12:I$12,"x")&gt;0,(1+$C$6),1)*IF(COUNTIF($H$13:I$13,"x")&gt;0,(1+$C$30),1)*IF(I$8="x",(1+Toimenpiteet!$C$7),1)*IF(I$9="x",(1+Toimenpiteet!$C$34),1)*(1+I$30)*_xlfn.BINOM.INV(1,(1-(Satokasvi!$H$15*(1+I$44))),C107))</f>
        <v>3402.4110426237498</v>
      </c>
      <c r="BF107" s="35">
        <f ca="1">IF(J$11="x",0,_xlfn.NORM.INV(D107,Satokasvi!$H$8,Satokasvi!$I$8)*IF(COUNTIF($H$12:J$12,"x")&gt;0,(1+$C$6),1)*IF(COUNTIF($H$13:J$13,"x")&gt;0,(1+$C$30),1)*IF(J$8="x",(1+Toimenpiteet!$C$7),1)*IF(J$9="x",(1+Toimenpiteet!$C$34),1)*(1+J$30)*_xlfn.BINOM.INV(1,(1-(Satokasvi!$H$15*(1+J$44))),D107))</f>
        <v>3069.9723015354784</v>
      </c>
      <c r="BG107" s="35">
        <f ca="1">IF(K$11="x",0,_xlfn.NORM.INV(E107,Satokasvi!$H$8,Satokasvi!$I$8)*IF(COUNTIF($H$12:K$12,"x")&gt;0,(1+$C$6),1)*IF(COUNTIF($H$13:K$13,"x")&gt;0,(1+$C$30),1)*IF(K$8="x",(1+Toimenpiteet!$C$7),1)*IF(K$9="x",(1+Toimenpiteet!$C$34),1)*(1+K$30)*_xlfn.BINOM.INV(1,(1-(Satokasvi!$H$15*(1+K$44))),E107))</f>
        <v>2594.4912929736352</v>
      </c>
      <c r="BH107" s="35">
        <f ca="1">IF(L$11="x",0,_xlfn.NORM.INV(F107,Satokasvi!$H$8,Satokasvi!$I$8)*IF(COUNTIF($H$12:L$12,"x")&gt;0,(1+$C$6),1)*IF(COUNTIF($H$13:L$13,"x")&gt;0,(1+$C$30),1)*IF(L$8="x",(1+Toimenpiteet!$C$7),1)*IF(L$9="x",(1+Toimenpiteet!$C$34),1)*(1+L$30)*_xlfn.BINOM.INV(1,(1-(Satokasvi!$H$15*(1+L$44))),F107))</f>
        <v>3196.481803993619</v>
      </c>
      <c r="BI107" s="35">
        <f ca="1">IF(M$11="x",0,_xlfn.NORM.INV(G107,Satokasvi!$H$8,Satokasvi!$I$8)*IF(COUNTIF($H$12:M$12,"x")&gt;0,(1+$C$6),1)*IF(COUNTIF($H$13:M$13,"x")&gt;0,(1+$C$30),1)*IF(M$8="x",(1+Toimenpiteet!$C$7),1)*IF(M$9="x",(1+Toimenpiteet!$C$34),1)*(1+M$30)*_xlfn.BINOM.INV(1,(1-(Satokasvi!$H$15*(1+M$44))),G107))</f>
        <v>2598.5797050483015</v>
      </c>
      <c r="BJ107" s="35">
        <f ca="1">IF(N$11="x",0,_xlfn.NORM.INV(H107,Satokasvi!$H$8,Satokasvi!$I$8)*IF(COUNTIF($H$12:N$12,"x")&gt;0,(1+$C$6),1)*IF(COUNTIF($H$13:N$13,"x")&gt;0,(1+$C$30),1)*IF(N$8="x",(1+Toimenpiteet!$C$7),1)*IF(N$9="x",(1+Toimenpiteet!$C$34),1)*(1+N$30)*_xlfn.BINOM.INV(1,(1-(Satokasvi!$H$15*(1+N$44))),H107))</f>
        <v>3071.374240753194</v>
      </c>
      <c r="BK107" s="35">
        <f ca="1">IF(O$11="x",0,_xlfn.NORM.INV(I107,Satokasvi!$H$8,Satokasvi!$I$8)*IF(COUNTIF($H$12:O$12,"x")&gt;0,(1+$C$6),1)*IF(COUNTIF($H$13:O$13,"x")&gt;0,(1+$C$30),1)*IF(O$8="x",(1+Toimenpiteet!$C$7),1)*IF(O$9="x",(1+Toimenpiteet!$C$34),1)*(1+O$30)*_xlfn.BINOM.INV(1,(1-(Satokasvi!$H$15*(1+O$44))),I107))</f>
        <v>2629.3831500928486</v>
      </c>
      <c r="BL107" s="35">
        <f ca="1">IF(P$11="x",0,_xlfn.NORM.INV(J107,Satokasvi!$H$8,Satokasvi!$I$8)*IF(COUNTIF($H$12:P$12,"x")&gt;0,(1+$C$6),1)*IF(COUNTIF($H$13:P$13,"x")&gt;0,(1+$C$30),1)*IF(P$8="x",(1+Toimenpiteet!$C$7),1)*IF(P$9="x",(1+Toimenpiteet!$C$34),1)*(1+P$30)*_xlfn.BINOM.INV(1,(1-(Satokasvi!$H$15*(1+P$44))),J107))</f>
        <v>3121.8153851661477</v>
      </c>
      <c r="BM107" s="35">
        <f ca="1">IF(Q$11="x",0,_xlfn.NORM.INV(K107,Satokasvi!$H$8,Satokasvi!$I$8)*IF(COUNTIF($H$12:Q$12,"x")&gt;0,(1+$C$6),1)*IF(COUNTIF($H$13:Q$13,"x")&gt;0,(1+$C$30),1)*IF(Q$8="x",(1+Toimenpiteet!$C$7),1)*IF(Q$9="x",(1+Toimenpiteet!$C$34),1)*(1+Q$30)*_xlfn.BINOM.INV(1,(1-(Satokasvi!$H$15*(1+Q$44))),K107))</f>
        <v>3060.0988129887241</v>
      </c>
      <c r="BN107" s="35">
        <f ca="1">IF(R$11="x",0,_xlfn.NORM.INV(L107,Satokasvi!$H$8,Satokasvi!$I$8)*IF(COUNTIF($H$12:R$12,"x")&gt;0,(1+$C$6),1)*IF(COUNTIF($H$13:R$13,"x")&gt;0,(1+$C$30),1)*IF(R$8="x",(1+Toimenpiteet!$C$7),1)*IF(R$9="x",(1+Toimenpiteet!$C$34),1)*(1+R$30)*_xlfn.BINOM.INV(1,(1-(Satokasvi!$H$15*(1+R$44))),L107))</f>
        <v>0</v>
      </c>
      <c r="BO107" s="35">
        <f ca="1">IF(S$11="x",0,_xlfn.NORM.INV(M107,Satokasvi!$H$8,Satokasvi!$I$8)*IF(COUNTIF($H$12:S$12,"x")&gt;0,(1+$C$6),1)*IF(COUNTIF($H$13:S$13,"x")&gt;0,(1+$C$30),1)*IF(S$8="x",(1+Toimenpiteet!$C$7),1)*IF(S$9="x",(1+Toimenpiteet!$C$34),1)*(1+S$30)*_xlfn.BINOM.INV(1,(1-(Satokasvi!$H$15*(1+S$44))),M107))</f>
        <v>2973.2261020026099</v>
      </c>
      <c r="BP107" s="35">
        <f ca="1">IF(T$11="x",0,_xlfn.NORM.INV(N107,Satokasvi!$H$8,Satokasvi!$I$8)*IF(COUNTIF($H$12:T$12,"x")&gt;0,(1+$C$6),1)*IF(COUNTIF($H$13:T$13,"x")&gt;0,(1+$C$30),1)*IF(T$8="x",(1+Toimenpiteet!$C$7),1)*IF(T$9="x",(1+Toimenpiteet!$C$34),1)*(1+T$30)*_xlfn.BINOM.INV(1,(1-(Satokasvi!$H$15*(1+T$44))),N107))</f>
        <v>2701.8838367434178</v>
      </c>
      <c r="BQ107" s="35">
        <f ca="1">IF(U$11="x",0,_xlfn.NORM.INV(O107,Satokasvi!$H$8,Satokasvi!$I$8)*IF(COUNTIF($H$12:U$12,"x")&gt;0,(1+$C$6),1)*IF(COUNTIF($H$13:U$13,"x")&gt;0,(1+$C$30),1)*IF(U$8="x",(1+Toimenpiteet!$C$7),1)*IF(U$9="x",(1+Toimenpiteet!$C$34),1)*(1+U$30)*_xlfn.BINOM.INV(1,(1-(Satokasvi!$H$15*(1+U$44))),O107))</f>
        <v>3016.3305136361255</v>
      </c>
      <c r="BR107" s="35">
        <f ca="1">IF(V$11="x",0,_xlfn.NORM.INV(P107,Satokasvi!$H$8,Satokasvi!$I$8)*IF(COUNTIF($H$12:V$12,"x")&gt;0,(1+$C$6),1)*IF(COUNTIF($H$13:V$13,"x")&gt;0,(1+$C$30),1)*IF(V$8="x",(1+Toimenpiteet!$C$7),1)*IF(V$9="x",(1+Toimenpiteet!$C$34),1)*(1+V$30)*_xlfn.BINOM.INV(1,(1-(Satokasvi!$H$15*(1+V$44))),P107))</f>
        <v>3185.6675757382104</v>
      </c>
      <c r="BS107" s="35">
        <f ca="1">IF(W$11="x",0,_xlfn.NORM.INV(Q107,Satokasvi!$H$8,Satokasvi!$I$8)*IF(COUNTIF($H$12:W$12,"x")&gt;0,(1+$C$6),1)*IF(COUNTIF($H$13:W$13,"x")&gt;0,(1+$C$30),1)*IF(W$8="x",(1+Toimenpiteet!$C$7),1)*IF(W$9="x",(1+Toimenpiteet!$C$34),1)*(1+W$30)*_xlfn.BINOM.INV(1,(1-(Satokasvi!$H$15*(1+W$44))),Q107))</f>
        <v>2631.5751511595486</v>
      </c>
      <c r="BT107" s="35">
        <f ca="1">IF(X$11="x",0,_xlfn.NORM.INV(R107,Satokasvi!$H$8,Satokasvi!$I$8)*IF(COUNTIF($H$12:X$12,"x")&gt;0,(1+$C$6),1)*IF(COUNTIF($H$13:X$13,"x")&gt;0,(1+$C$30),1)*IF(X$8="x",(1+Toimenpiteet!$C$7),1)*IF(X$9="x",(1+Toimenpiteet!$C$34),1)*(1+X$30)*_xlfn.BINOM.INV(1,(1-(Satokasvi!$H$15*(1+X$44))),R107))</f>
        <v>2921.5313855178233</v>
      </c>
      <c r="BU107" s="35">
        <f ca="1">IF(Y$11="x",0,_xlfn.NORM.INV(S107,Satokasvi!$H$8,Satokasvi!$I$8)*IF(COUNTIF($H$12:Y$12,"x")&gt;0,(1+$C$6),1)*IF(COUNTIF($H$13:Y$13,"x")&gt;0,(1+$C$30),1)*IF(Y$8="x",(1+Toimenpiteet!$C$7),1)*IF(Y$9="x",(1+Toimenpiteet!$C$34),1)*(1+Y$30)*_xlfn.BINOM.INV(1,(1-(Satokasvi!$H$15*(1+Y$44))),S107))</f>
        <v>3384.5385429716557</v>
      </c>
      <c r="BV107" s="35">
        <f ca="1">IF(Z$11="x",0,_xlfn.NORM.INV(T107,Satokasvi!$H$8,Satokasvi!$I$8)*IF(COUNTIF($H$12:Z$12,"x")&gt;0,(1+$C$6),1)*IF(COUNTIF($H$13:Z$13,"x")&gt;0,(1+$C$30),1)*IF(Z$8="x",(1+Toimenpiteet!$C$7),1)*IF(Z$9="x",(1+Toimenpiteet!$C$34),1)*(1+Z$30)*_xlfn.BINOM.INV(1,(1-(Satokasvi!$H$15*(1+Z$44))),T107))</f>
        <v>3173.3797196352161</v>
      </c>
      <c r="BW107" s="35">
        <f ca="1">IF(AA$11="x",0,_xlfn.NORM.INV(U107,Satokasvi!$H$8,Satokasvi!$I$8)*IF(COUNTIF($H$12:AA$12,"x")&gt;0,(1+$C$6),1)*IF(COUNTIF($H$13:AA$13,"x")&gt;0,(1+$C$30),1)*IF(AA$8="x",(1+Toimenpiteet!$C$7),1)*IF(AA$9="x",(1+Toimenpiteet!$C$34),1)*(1+AA$30)*_xlfn.BINOM.INV(1,(1-(Satokasvi!$H$15*(1+AA$44))),U107))</f>
        <v>2913.3374537570144</v>
      </c>
      <c r="BX107" s="35">
        <f ca="1">IF(AB$11="x",0,_xlfn.NORM.INV(V107,Satokasvi!$H$8,Satokasvi!$I$8)*IF(COUNTIF($H$12:AB$12,"x")&gt;0,(1+$C$6),1)*IF(COUNTIF($H$13:AB$13,"x")&gt;0,(1+$C$30),1)*IF(AB$8="x",(1+Toimenpiteet!$C$7),1)*IF(AB$9="x",(1+Toimenpiteet!$C$34),1)*(1+AB$30)*_xlfn.BINOM.INV(1,(1-(Satokasvi!$H$15*(1+AB$44))),V107))</f>
        <v>3082.7065307442394</v>
      </c>
      <c r="BY107" s="35">
        <f ca="1">IF(AC$11="x",0,_xlfn.NORM.INV(W107,Satokasvi!$H$8,Satokasvi!$I$8)*IF(COUNTIF($H$12:AC$12,"x")&gt;0,(1+$C$6),1)*IF(COUNTIF($H$13:AC$13,"x")&gt;0,(1+$C$30),1)*IF(AC$8="x",(1+Toimenpiteet!$C$7),1)*IF(AC$9="x",(1+Toimenpiteet!$C$34),1)*(1+AC$30)*_xlfn.BINOM.INV(1,(1-(Satokasvi!$H$15*(1+AC$44))),W107))</f>
        <v>3165.3555191043706</v>
      </c>
      <c r="BZ107" s="35">
        <f ca="1">IF(AD$11="x",0,_xlfn.NORM.INV(X107,Satokasvi!$H$8,Satokasvi!$I$8)*IF(COUNTIF($H$12:AD$12,"x")&gt;0,(1+$C$6),1)*IF(COUNTIF($H$13:AD$13,"x")&gt;0,(1+$C$30),1)*IF(AD$8="x",(1+Toimenpiteet!$C$7),1)*IF(AD$9="x",(1+Toimenpiteet!$C$34),1)*(1+AD$30)*_xlfn.BINOM.INV(1,(1-(Satokasvi!$H$15*(1+AD$44))),X107))</f>
        <v>3866.1274542624087</v>
      </c>
      <c r="CA107" s="35">
        <f ca="1">IF(AE$11="x",0,_xlfn.NORM.INV(Y107,Satokasvi!$H$8,Satokasvi!$I$8)*IF(COUNTIF($H$12:AE$12,"x")&gt;0,(1+$C$6),1)*IF(COUNTIF($H$13:AE$13,"x")&gt;0,(1+$C$30),1)*IF(AE$8="x",(1+Toimenpiteet!$C$7),1)*IF(AE$9="x",(1+Toimenpiteet!$C$34),1)*(1+AE$30)*_xlfn.BINOM.INV(1,(1-(Satokasvi!$H$15*(1+AE$44))),Y107))</f>
        <v>2732.2946088627768</v>
      </c>
      <c r="CB107" s="35">
        <f ca="1">IF(AF$11="x",0,_xlfn.NORM.INV(Z107,Satokasvi!$H$8,Satokasvi!$I$8)*IF(COUNTIF($H$12:AF$12,"x")&gt;0,(1+$C$6),1)*IF(COUNTIF($H$13:AF$13,"x")&gt;0,(1+$C$30),1)*IF(AF$8="x",(1+Toimenpiteet!$C$7),1)*IF(AF$9="x",(1+Toimenpiteet!$C$34),1)*(1+AF$30)*_xlfn.BINOM.INV(1,(1-(Satokasvi!$H$15*(1+AF$44))),Z107))</f>
        <v>2670.9381504411162</v>
      </c>
      <c r="CD107" s="37">
        <f ca="1">_xlfn.NORM.INV(RAND(),Satokasvi!$H$13,Satokasvi!$I$13)</f>
        <v>231.59087730048427</v>
      </c>
      <c r="CE107" s="37">
        <f ca="1">_xlfn.NORM.INV(RAND(),Satokasvi!$H$13,Satokasvi!$I$13)</f>
        <v>176.62638551089358</v>
      </c>
      <c r="CF107" s="37">
        <f ca="1">_xlfn.NORM.INV(RAND(),Satokasvi!$H$13,Satokasvi!$I$13)</f>
        <v>187.10999298401197</v>
      </c>
      <c r="CG107" s="37">
        <f ca="1">_xlfn.NORM.INV(RAND(),Satokasvi!$H$13,Satokasvi!$I$13)</f>
        <v>282.48767739778538</v>
      </c>
      <c r="CH107" s="37">
        <f ca="1">_xlfn.NORM.INV(RAND(),Satokasvi!$H$13,Satokasvi!$I$13)</f>
        <v>240.46063712015325</v>
      </c>
      <c r="CI107" s="37">
        <f ca="1">_xlfn.NORM.INV(RAND(),Satokasvi!$H$13,Satokasvi!$I$13)</f>
        <v>204.97649481803887</v>
      </c>
      <c r="CJ107" s="37">
        <f ca="1">_xlfn.NORM.INV(RAND(),Satokasvi!$H$13,Satokasvi!$I$13)</f>
        <v>165.91980877804178</v>
      </c>
      <c r="CK107" s="37">
        <f ca="1">_xlfn.NORM.INV(RAND(),Satokasvi!$H$13,Satokasvi!$I$13)</f>
        <v>177.18110635831678</v>
      </c>
      <c r="CL107" s="37">
        <f ca="1">_xlfn.NORM.INV(RAND(),Satokasvi!$H$13,Satokasvi!$I$13)</f>
        <v>273.72966423520256</v>
      </c>
      <c r="CM107" s="37">
        <f ca="1">_xlfn.NORM.INV(RAND(),Satokasvi!$H$13,Satokasvi!$I$13)</f>
        <v>212.62564320518558</v>
      </c>
      <c r="CN107" s="37">
        <f ca="1">_xlfn.NORM.INV(RAND(),Satokasvi!$H$13,Satokasvi!$I$13)</f>
        <v>177.15469364013825</v>
      </c>
      <c r="CO107" s="37">
        <f ca="1">_xlfn.NORM.INV(RAND(),Satokasvi!$H$13,Satokasvi!$I$13)</f>
        <v>110.31918121665498</v>
      </c>
      <c r="CP107" s="37">
        <f ca="1">_xlfn.NORM.INV(RAND(),Satokasvi!$H$13,Satokasvi!$I$13)</f>
        <v>210.89761316245651</v>
      </c>
      <c r="CQ107" s="37">
        <f ca="1">_xlfn.NORM.INV(RAND(),Satokasvi!$H$13,Satokasvi!$I$13)</f>
        <v>176.77875793624096</v>
      </c>
      <c r="CR107" s="37">
        <f ca="1">_xlfn.NORM.INV(RAND(),Satokasvi!$H$13,Satokasvi!$I$13)</f>
        <v>232.96858539117986</v>
      </c>
      <c r="CS107" s="37">
        <f ca="1">_xlfn.NORM.INV(RAND(),Satokasvi!$H$13,Satokasvi!$I$13)</f>
        <v>253.00175481281542</v>
      </c>
      <c r="CT107" s="37">
        <f ca="1">_xlfn.NORM.INV(RAND(),Satokasvi!$H$13,Satokasvi!$I$13)</f>
        <v>189.24401476840976</v>
      </c>
      <c r="CU107" s="37">
        <f ca="1">_xlfn.NORM.INV(RAND(),Satokasvi!$H$13,Satokasvi!$I$13)</f>
        <v>128.63586169890829</v>
      </c>
      <c r="CV107" s="37">
        <f ca="1">_xlfn.NORM.INV(RAND(),Satokasvi!$H$13,Satokasvi!$I$13)</f>
        <v>224.74862235569015</v>
      </c>
      <c r="CW107" s="37">
        <f ca="1">_xlfn.NORM.INV(RAND(),Satokasvi!$H$13,Satokasvi!$I$13)</f>
        <v>228.89572036296383</v>
      </c>
      <c r="CX107" s="37">
        <f ca="1">_xlfn.NORM.INV(RAND(),Satokasvi!$H$13,Satokasvi!$I$13)</f>
        <v>156.35184562820891</v>
      </c>
      <c r="CY107" s="37">
        <f ca="1">_xlfn.NORM.INV(RAND(),Satokasvi!$H$13,Satokasvi!$I$13)</f>
        <v>147.43449608067456</v>
      </c>
      <c r="CZ107" s="37">
        <f ca="1">_xlfn.NORM.INV(RAND(),Satokasvi!$H$13,Satokasvi!$I$13)</f>
        <v>191.38899937115821</v>
      </c>
      <c r="DA107" s="37">
        <f ca="1">_xlfn.NORM.INV(RAND(),Satokasvi!$H$13,Satokasvi!$I$13)</f>
        <v>213.91227532919433</v>
      </c>
      <c r="DB107" s="37">
        <f ca="1">_xlfn.NORM.INV(RAND(),Satokasvi!$H$13,Satokasvi!$I$13)</f>
        <v>150.21403831180328</v>
      </c>
      <c r="DD107" s="37">
        <f ca="1">IF(H$11="x",Toimenpiteet!$E$115,AC107*CD107/1000+(Satokasvi!$E$28-Satokasvi!$E$7)+IF(H$8="x",Toimenpiteet!$E$29,0)+IF(H$9="x",Toimenpiteet!$E$60,0)+IF(H$10="x",Toimenpiteet!$E$88,0))/(1+$H$15)^DD$59</f>
        <v>-257.28155339805824</v>
      </c>
      <c r="DE107" s="37">
        <f ca="1">IF(I$11="x",Toimenpiteet!$E$115,AD107*CE107/1000+(Satokasvi!$E$28-Satokasvi!$E$7)+IF(I$8="x",Toimenpiteet!$E$29,0)+IF(I$9="x",Toimenpiteet!$E$60,0)+IF(I$10="x",Toimenpiteet!$E$88,0))/(1+$H$15)^DE$59</f>
        <v>222.26063128867301</v>
      </c>
      <c r="DF107" s="37">
        <f ca="1">IF(J$11="x",Toimenpiteet!$E$115,AE107*CF107/1000+(Satokasvi!$E$28-Satokasvi!$E$7)+IF(J$8="x",Toimenpiteet!$E$29,0)+IF(J$9="x",Toimenpiteet!$E$60,0)+IF(J$10="x",Toimenpiteet!$E$88,0))/(1+$H$15)^DF$59</f>
        <v>195.5524235859875</v>
      </c>
      <c r="DG107" s="37">
        <f ca="1">IF(K$11="x",Toimenpiteet!$E$115,AF107*CG107/1000+(Satokasvi!$E$28-Satokasvi!$E$7)+IF(K$8="x",Toimenpiteet!$E$29,0)+IF(K$9="x",Toimenpiteet!$E$60,0)+IF(K$10="x",Toimenpiteet!$E$88,0))/(1+$H$15)^DG$59</f>
        <v>-235.44906769765757</v>
      </c>
      <c r="DH107" s="37">
        <f ca="1">IF(L$11="x",Toimenpiteet!$E$115,AG107*CH107/1000+(Satokasvi!$E$28-Satokasvi!$E$7)+IF(L$8="x",Toimenpiteet!$E$29,0)+IF(L$9="x",Toimenpiteet!$E$60,0)+IF(L$10="x",Toimenpiteet!$E$88,0))/(1+$H$15)^DH$59</f>
        <v>323.92976282980038</v>
      </c>
      <c r="DI107" s="37">
        <f ca="1">IF(M$11="x",Toimenpiteet!$E$115,AH107*CI107/1000+(Satokasvi!$E$28-Satokasvi!$E$7)+IF(M$8="x",Toimenpiteet!$E$29,0)+IF(M$9="x",Toimenpiteet!$E$60,0)+IF(M$10="x",Toimenpiteet!$E$88,0))/(1+$H$15)^DI$59</f>
        <v>-221.93332802116842</v>
      </c>
      <c r="DJ107" s="37">
        <f ca="1">IF(N$11="x",Toimenpiteet!$E$115,AI107*CJ107/1000+(Satokasvi!$E$28-Satokasvi!$E$7)+IF(N$8="x",Toimenpiteet!$E$29,0)+IF(N$9="x",Toimenpiteet!$E$60,0)+IF(N$10="x",Toimenpiteet!$E$88,0))/(1+$H$15)^DJ$59</f>
        <v>129.82484904755037</v>
      </c>
      <c r="DK107" s="37">
        <f ca="1">IF(O$11="x",Toimenpiteet!$E$115,AJ107*CK107/1000+(Satokasvi!$E$28-Satokasvi!$E$7)+IF(O$8="x",Toimenpiteet!$E$29,0)+IF(O$9="x",Toimenpiteet!$E$60,0)+IF(O$10="x",Toimenpiteet!$E$88,0))/(1+$H$15)^DK$59</f>
        <v>-209.19344709319299</v>
      </c>
      <c r="DL107" s="37">
        <f ca="1">IF(P$11="x",Toimenpiteet!$E$115,AK107*CL107/1000+(Satokasvi!$E$28-Satokasvi!$E$7)+IF(P$8="x",Toimenpiteet!$E$29,0)+IF(P$9="x",Toimenpiteet!$E$60,0)+IF(P$10="x",Toimenpiteet!$E$88,0))/(1+$H$15)^DL$59</f>
        <v>342.67352864809959</v>
      </c>
      <c r="DM107" s="37">
        <f ca="1">IF(Q$11="x",Toimenpiteet!$E$115,AL107*CM107/1000+(Satokasvi!$E$28-Satokasvi!$E$7)+IF(Q$8="x",Toimenpiteet!$E$29,0)+IF(Q$9="x",Toimenpiteet!$E$60,0)+IF(Q$10="x",Toimenpiteet!$E$88,0))/(1+$H$15)^DM$59</f>
        <v>206.27243101830234</v>
      </c>
      <c r="DN107" s="37">
        <f ca="1">IF(R$11="x",Toimenpiteet!$E$115,AM107*CN107/1000+(Satokasvi!$E$28-Satokasvi!$E$7)+IF(R$8="x",Toimenpiteet!$E$29,0)+IF(R$9="x",Toimenpiteet!$E$60,0)+IF(R$10="x",Toimenpiteet!$E$88,0))/(1+$H$15)^DN$59</f>
        <v>-191.44163829867202</v>
      </c>
      <c r="DO107" s="37">
        <f ca="1">IF(S$11="x",Toimenpiteet!$E$115,AN107*CO107/1000+(Satokasvi!$E$28-Satokasvi!$E$7)+IF(S$8="x",Toimenpiteet!$E$29,0)+IF(S$9="x",Toimenpiteet!$E$60,0)+IF(S$10="x",Toimenpiteet!$E$88,0))/(1+$H$15)^DO$59</f>
        <v>5.8470937852720244</v>
      </c>
      <c r="DP107" s="37">
        <f ca="1">IF(T$11="x",Toimenpiteet!$E$115,AO107*CP107/1000+(Satokasvi!$E$28-Satokasvi!$E$7)+IF(T$8="x",Toimenpiteet!$E$29,0)+IF(T$9="x",Toimenpiteet!$E$60,0)+IF(T$10="x",Toimenpiteet!$E$88,0))/(1+$H$15)^DP$59</f>
        <v>-180.45210509819213</v>
      </c>
      <c r="DQ107" s="37">
        <f ca="1">IF(U$11="x",Toimenpiteet!$E$115,AP107*CQ107/1000+(Satokasvi!$E$28-Satokasvi!$E$7)+IF(U$8="x",Toimenpiteet!$E$29,0)+IF(U$9="x",Toimenpiteet!$E$60,0)+IF(U$10="x",Toimenpiteet!$E$88,0))/(1+$H$15)^DQ$59</f>
        <v>118.57322036791021</v>
      </c>
      <c r="DR107" s="37">
        <f ca="1">IF(V$11="x",Toimenpiteet!$E$115,AQ107*CR107/1000+(Satokasvi!$E$28-Satokasvi!$E$7)+IF(V$8="x",Toimenpiteet!$E$29,0)+IF(V$9="x",Toimenpiteet!$E$60,0)+IF(V$10="x",Toimenpiteet!$E$88,0))/(1+$H$15)^DR$59</f>
        <v>226.87705367833823</v>
      </c>
      <c r="DS107" s="37">
        <f ca="1">IF(W$11="x",Toimenpiteet!$E$115,AR107*CS107/1000+(Satokasvi!$E$28-Satokasvi!$E$7)+IF(W$8="x",Toimenpiteet!$E$29,0)+IF(W$9="x",Toimenpiteet!$E$60,0)+IF(W$10="x",Toimenpiteet!$E$88,0))/(1+$H$15)^DS$59</f>
        <v>-165.13923889333032</v>
      </c>
      <c r="DT107" s="37">
        <f ca="1">IF(X$11="x",Toimenpiteet!$E$115,AS107*CT107/1000+(Satokasvi!$E$28-Satokasvi!$E$7)+IF(X$8="x",Toimenpiteet!$E$29,0)+IF(X$9="x",Toimenpiteet!$E$60,0)+IF(X$10="x",Toimenpiteet!$E$88,0))/(1+$H$15)^DT$59</f>
        <v>118.42305973503156</v>
      </c>
      <c r="DU107" s="37">
        <f ca="1">IF(Y$11="x",Toimenpiteet!$E$115,AT107*CU107/1000+(Satokasvi!$E$28-Satokasvi!$E$7)+IF(Y$8="x",Toimenpiteet!$E$29,0)+IF(Y$9="x",Toimenpiteet!$E$60,0)+IF(Y$10="x",Toimenpiteet!$E$88,0))/(1+$H$15)^DU$59</f>
        <v>57.453571695227289</v>
      </c>
      <c r="DV107" s="37">
        <f ca="1">IF(Z$11="x",Toimenpiteet!$E$115,AU107*CV107/1000+(Satokasvi!$E$28-Satokasvi!$E$7)+IF(Z$8="x",Toimenpiteet!$E$29,0)+IF(Z$9="x",Toimenpiteet!$E$60,0)+IF(Z$10="x",Toimenpiteet!$E$88,0))/(1+$H$15)^DV$59</f>
        <v>187.82024329008871</v>
      </c>
      <c r="DW107" s="37">
        <f ca="1">IF(AA$11="x",Toimenpiteet!$E$115,AV107*CW107/1000+(Satokasvi!$E$28-Satokasvi!$E$7)+IF(AA$8="x",Toimenpiteet!$E$29,0)+IF(AA$9="x",Toimenpiteet!$E$60,0)+IF(AA$10="x",Toimenpiteet!$E$88,0))/(1+$H$15)^DW$59</f>
        <v>160.95837493363084</v>
      </c>
      <c r="DX107" s="37">
        <f ca="1">IF(AB$11="x",Toimenpiteet!$E$115,AW107*CX107/1000+(Satokasvi!$E$28-Satokasvi!$E$7)+IF(AB$8="x",Toimenpiteet!$E$29,0)+IF(AB$9="x",Toimenpiteet!$E$60,0)+IF(AB$10="x",Toimenpiteet!$E$88,0))/(1+$H$15)^DX$59</f>
        <v>73.45917957735989</v>
      </c>
      <c r="DY107" s="37">
        <f ca="1">IF(AC$11="x",Toimenpiteet!$E$115,AX107*CY107/1000+(Satokasvi!$E$28-Satokasvi!$E$7)+IF(AC$8="x",Toimenpiteet!$E$29,0)+IF(AC$9="x",Toimenpiteet!$E$60,0)+IF(AC$10="x",Toimenpiteet!$E$88,0))/(1+$H$15)^DY$59</f>
        <v>64.663609832577805</v>
      </c>
      <c r="DZ107" s="37">
        <f ca="1">IF(AD$11="x",Toimenpiteet!$E$115,AY107*CZ107/1000+(Satokasvi!$E$28-Satokasvi!$E$7)+IF(AD$8="x",Toimenpiteet!$E$29,0)+IF(AD$9="x",Toimenpiteet!$E$60,0)+IF(AD$10="x",Toimenpiteet!$E$88,0))/(1+$H$15)^DZ$59</f>
        <v>178.15884200915536</v>
      </c>
      <c r="EA107" s="37">
        <f ca="1">IF(AE$11="x",Toimenpiteet!$E$115,AZ107*DA107/1000+(Satokasvi!$E$28-Satokasvi!$E$7)+IF(AE$8="x",Toimenpiteet!$E$29,0)+IF(AE$9="x",Toimenpiteet!$E$60,0)+IF(AE$10="x",Toimenpiteet!$E$88,0))/(1+$H$15)^EA$59</f>
        <v>-130.36244012997</v>
      </c>
      <c r="EB107" s="37">
        <f ca="1">IF(AF$11="x",Toimenpiteet!$E$115,BA107*DB107/1000+(Satokasvi!$E$28-Satokasvi!$E$7)+IF(AF$8="x",Toimenpiteet!$E$29,0)+IF(AF$9="x",Toimenpiteet!$E$60,0)+IF(AF$10="x",Toimenpiteet!$E$88,0))/(1+$H$15)^EB$59</f>
        <v>-126.56547585433981</v>
      </c>
      <c r="ED107" s="37">
        <f ca="1">IF(H$11="x",Toimenpiteet!$E$115,BD107*CD107/1000+(Satokasvi!$E$28-Satokasvi!$E$7)+IF(H$8="x",Toimenpiteet!$E$29,0)+IF(H$9="x",Toimenpiteet!$E$60,0)+IF(H$10="x",Toimenpiteet!$E$88,0))/(1+$H$15)^ED$59</f>
        <v>362.10432883309358</v>
      </c>
      <c r="EE107" s="37">
        <f ca="1">IF(I$11="x",Toimenpiteet!$E$115,BE107*CE107/1000+(Satokasvi!$E$28-Satokasvi!$E$7)+IF(I$8="x",Toimenpiteet!$E$29,0)+IF(I$9="x",Toimenpiteet!$E$60,0)+IF(I$10="x",Toimenpiteet!$E$88,0))/(1+$H$15)^EE$59</f>
        <v>316.67034073049655</v>
      </c>
      <c r="EF107" s="37">
        <f ca="1">IF(J$11="x",Toimenpiteet!$E$115,BF107*CF107/1000+(Satokasvi!$E$28-Satokasvi!$E$7)+IF(J$8="x",Toimenpiteet!$E$29,0)+IF(J$9="x",Toimenpiteet!$E$60,0)+IF(J$10="x",Toimenpiteet!$E$88,0))/(1+$H$15)^EF$59</f>
        <v>283.16541624890249</v>
      </c>
      <c r="EG107" s="37">
        <f ca="1">IF(K$11="x",Toimenpiteet!$E$115,BG107*CG107/1000+(Satokasvi!$E$28-Satokasvi!$E$7)+IF(K$8="x",Toimenpiteet!$E$29,0)+IF(K$9="x",Toimenpiteet!$E$60,0)+IF(K$10="x",Toimenpiteet!$E$88,0))/(1+$H$15)^EG$59</f>
        <v>415.73359108659423</v>
      </c>
      <c r="EH107" s="37">
        <f ca="1">IF(L$11="x",Toimenpiteet!$E$115,BH107*CH107/1000+(Satokasvi!$E$28-Satokasvi!$E$7)+IF(L$8="x",Toimenpiteet!$E$29,0)+IF(L$9="x",Toimenpiteet!$E$60,0)+IF(L$10="x",Toimenpiteet!$E$88,0))/(1+$H$15)^EH$59</f>
        <v>434.43398096812126</v>
      </c>
      <c r="EI107" s="37">
        <f ca="1">IF(M$11="x",Toimenpiteet!$E$115,BI107*CI107/1000+(Satokasvi!$E$28-Satokasvi!$E$7)+IF(M$8="x",Toimenpiteet!$E$29,0)+IF(M$9="x",Toimenpiteet!$E$60,0)+IF(M$10="x",Toimenpiteet!$E$88,0))/(1+$H$15)^EI$59</f>
        <v>224.1507848727577</v>
      </c>
      <c r="EJ107" s="37">
        <f ca="1">IF(N$11="x",Toimenpiteet!$E$115,BJ107*CJ107/1000+(Satokasvi!$E$28-Satokasvi!$E$7)+IF(N$8="x",Toimenpiteet!$E$29,0)+IF(N$9="x",Toimenpiteet!$E$60,0)+IF(N$10="x",Toimenpiteet!$E$88,0))/(1+$H$15)^EJ$59</f>
        <v>198.88366895825817</v>
      </c>
      <c r="EK107" s="37">
        <f ca="1">IF(O$11="x",Toimenpiteet!$E$115,BK107*CK107/1000+(Satokasvi!$E$28-Satokasvi!$E$7)+IF(O$8="x",Toimenpiteet!$E$29,0)+IF(O$9="x",Toimenpiteet!$E$60,0)+IF(O$10="x",Toimenpiteet!$E$88,0))/(1+$H$15)^EK$59</f>
        <v>158.57417105504021</v>
      </c>
      <c r="EL107" s="37">
        <f ca="1">IF(P$11="x",Toimenpiteet!$E$115,BL107*CL107/1000+(Satokasvi!$E$28-Satokasvi!$E$7)+IF(P$8="x",Toimenpiteet!$E$29,0)+IF(P$9="x",Toimenpiteet!$E$60,0)+IF(P$10="x",Toimenpiteet!$E$88,0))/(1+$H$15)^EL$59</f>
        <v>451.82832119193165</v>
      </c>
      <c r="EM107" s="37">
        <f ca="1">IF(Q$11="x",Toimenpiteet!$E$115,BM107*CM107/1000+(Satokasvi!$E$28-Satokasvi!$E$7)+IF(Q$8="x",Toimenpiteet!$E$29,0)+IF(Q$9="x",Toimenpiteet!$E$60,0)+IF(Q$10="x",Toimenpiteet!$E$88,0))/(1+$H$15)^EM$59</f>
        <v>286.96389471148922</v>
      </c>
      <c r="EN107" s="37">
        <f ca="1">IF(R$11="x",Toimenpiteet!$E$115,BN107*CN107/1000+(Satokasvi!$E$28-Satokasvi!$E$7)+IF(R$8="x",Toimenpiteet!$E$29,0)+IF(R$9="x",Toimenpiteet!$E$60,0)+IF(R$10="x",Toimenpiteet!$E$88,0))/(1+$H$15)^EN$59</f>
        <v>-191.44163829867202</v>
      </c>
      <c r="EO107" s="37">
        <f ca="1">IF(S$11="x",Toimenpiteet!$E$115,BO107*CO107/1000+(Satokasvi!$E$28-Satokasvi!$E$7)+IF(S$8="x",Toimenpiteet!$E$29,0)+IF(S$9="x",Toimenpiteet!$E$60,0)+IF(S$10="x",Toimenpiteet!$E$88,0))/(1+$H$15)^EO$59</f>
        <v>44.189646192553987</v>
      </c>
      <c r="EP107" s="37">
        <f ca="1">IF(T$11="x",Toimenpiteet!$E$115,BP107*CP107/1000+(Satokasvi!$E$28-Satokasvi!$E$7)+IF(T$8="x",Toimenpiteet!$E$29,0)+IF(T$9="x",Toimenpiteet!$E$60,0)+IF(T$10="x",Toimenpiteet!$E$88,0))/(1+$H$15)^EP$59</f>
        <v>207.56816777122012</v>
      </c>
      <c r="EQ107" s="37">
        <f ca="1">IF(U$11="x",Toimenpiteet!$E$115,BQ107*CQ107/1000+(Satokasvi!$E$28-Satokasvi!$E$7)+IF(U$8="x",Toimenpiteet!$E$29,0)+IF(U$9="x",Toimenpiteet!$E$60,0)+IF(U$10="x",Toimenpiteet!$E$88,0))/(1+$H$15)^EQ$59</f>
        <v>177.32710814987902</v>
      </c>
      <c r="ER107" s="37">
        <f ca="1">IF(V$11="x",Toimenpiteet!$E$115,BR107*CR107/1000+(Satokasvi!$E$28-Satokasvi!$E$7)+IF(V$8="x",Toimenpiteet!$E$29,0)+IF(V$9="x",Toimenpiteet!$E$60,0)+IF(V$10="x",Toimenpiteet!$E$88,0))/(1+$H$15)^ER$59</f>
        <v>306.2711476260319</v>
      </c>
      <c r="ES107" s="37">
        <f ca="1">IF(W$11="x",Toimenpiteet!$E$115,BS107*CS107/1000+(Satokasvi!$E$28-Satokasvi!$E$7)+IF(W$8="x",Toimenpiteet!$E$29,0)+IF(W$9="x",Toimenpiteet!$E$60,0)+IF(W$10="x",Toimenpiteet!$E$88,0))/(1+$H$15)^ES$59</f>
        <v>249.76102880864224</v>
      </c>
      <c r="ET107" s="37">
        <f ca="1">IF(X$11="x",Toimenpiteet!$E$115,BT107*CT107/1000+(Satokasvi!$E$28-Satokasvi!$E$7)+IF(X$8="x",Toimenpiteet!$E$29,0)+IF(X$9="x",Toimenpiteet!$E$60,0)+IF(X$10="x",Toimenpiteet!$E$88,0))/(1+$H$15)^ET$59</f>
        <v>174.17354331181079</v>
      </c>
      <c r="EU107" s="37">
        <f ca="1">IF(Y$11="x",Toimenpiteet!$E$115,BU107*CU107/1000+(Satokasvi!$E$28-Satokasvi!$E$7)+IF(Y$8="x",Toimenpiteet!$E$29,0)+IF(Y$9="x",Toimenpiteet!$E$60,0)+IF(Y$10="x",Toimenpiteet!$E$88,0))/(1+$H$15)^EU$59</f>
        <v>100.07620023793572</v>
      </c>
      <c r="EV107" s="37">
        <f ca="1">IF(Z$11="x",Toimenpiteet!$E$115,BV107*CV107/1000+(Satokasvi!$E$28-Satokasvi!$E$7)+IF(Z$8="x",Toimenpiteet!$E$29,0)+IF(Z$9="x",Toimenpiteet!$E$60,0)+IF(Z$10="x",Toimenpiteet!$E$88,0))/(1+$H$15)^EV$59</f>
        <v>255.6094513691385</v>
      </c>
      <c r="EW107" s="37">
        <f ca="1">IF(AA$11="x",Toimenpiteet!$E$115,BW107*CW107/1000+(Satokasvi!$E$28-Satokasvi!$E$7)+IF(AA$8="x",Toimenpiteet!$E$29,0)+IF(AA$9="x",Toimenpiteet!$E$60,0)+IF(AA$10="x",Toimenpiteet!$E$88,0))/(1+$H$15)^EW$59</f>
        <v>222.4948648922327</v>
      </c>
      <c r="EX107" s="37">
        <f ca="1">IF(AB$11="x",Toimenpiteet!$E$115,BX107*CX107/1000+(Satokasvi!$E$28-Satokasvi!$E$7)+IF(AB$8="x",Toimenpiteet!$E$29,0)+IF(AB$9="x",Toimenpiteet!$E$60,0)+IF(AB$10="x",Toimenpiteet!$E$88,0))/(1+$H$15)^EX$59</f>
        <v>116.64112711601223</v>
      </c>
      <c r="EY107" s="37">
        <f ca="1">IF(AC$11="x",Toimenpiteet!$E$115,BY107*CY107/1000+(Satokasvi!$E$28-Satokasvi!$E$7)+IF(AC$8="x",Toimenpiteet!$E$29,0)+IF(AC$9="x",Toimenpiteet!$E$60,0)+IF(AC$10="x",Toimenpiteet!$E$88,0))/(1+$H$15)^EY$59</f>
        <v>105.25663434587037</v>
      </c>
      <c r="EZ107" s="37">
        <f ca="1">IF(AD$11="x",Toimenpiteet!$E$115,BZ107*CZ107/1000+(Satokasvi!$E$28-Satokasvi!$E$7)+IF(AD$8="x",Toimenpiteet!$E$29,0)+IF(AD$9="x",Toimenpiteet!$E$60,0)+IF(AD$10="x",Toimenpiteet!$E$88,0))/(1+$H$15)^EZ$59</f>
        <v>240.64527307776015</v>
      </c>
      <c r="FA107" s="37">
        <f ca="1">IF(AE$11="x",Toimenpiteet!$E$115,CA107*DA107/1000+(Satokasvi!$E$28-Satokasvi!$E$7)+IF(AE$8="x",Toimenpiteet!$E$29,0)+IF(AE$9="x",Toimenpiteet!$E$60,0)+IF(AE$10="x",Toimenpiteet!$E$88,0))/(1+$H$15)^FA$59</f>
        <v>157.15873813103801</v>
      </c>
      <c r="FB107" s="37">
        <f ca="1">IF(AF$11="x",Toimenpiteet!$E$115,CB107*DB107/1000+(Satokasvi!$E$28-Satokasvi!$E$7)+IF(AF$8="x",Toimenpiteet!$E$29,0)+IF(AF$9="x",Toimenpiteet!$E$60,0)+IF(AF$10="x",Toimenpiteet!$E$88,0))/(1+$H$15)^FB$59</f>
        <v>65.055803545180297</v>
      </c>
      <c r="FD107" s="37">
        <f t="shared" ca="1" si="15"/>
        <v>-257.28155339805824</v>
      </c>
      <c r="FE107" s="37">
        <f t="shared" ca="1" si="32"/>
        <v>-35.020922109385225</v>
      </c>
      <c r="FF107" s="37">
        <f t="shared" ca="1" si="32"/>
        <v>160.53150147660227</v>
      </c>
      <c r="FG107" s="37">
        <f t="shared" ca="1" si="32"/>
        <v>-74.917566221055296</v>
      </c>
      <c r="FH107" s="37">
        <f t="shared" ca="1" si="32"/>
        <v>249.01219660874509</v>
      </c>
      <c r="FI107" s="37">
        <f t="shared" ca="1" si="32"/>
        <v>27.078868587576665</v>
      </c>
      <c r="FJ107" s="37">
        <f t="shared" ca="1" si="32"/>
        <v>156.90371763512704</v>
      </c>
      <c r="FK107" s="37">
        <f t="shared" ca="1" si="32"/>
        <v>-52.289729458065949</v>
      </c>
      <c r="FL107" s="37">
        <f t="shared" ca="1" si="31"/>
        <v>290.38379919003364</v>
      </c>
      <c r="FM107" s="37">
        <f t="shared" ca="1" si="31"/>
        <v>496.65623020833596</v>
      </c>
      <c r="FN107" s="37">
        <f t="shared" ca="1" si="31"/>
        <v>305.21459190966391</v>
      </c>
      <c r="FO107" s="37">
        <f t="shared" ca="1" si="31"/>
        <v>311.06168569493593</v>
      </c>
      <c r="FP107" s="37">
        <f t="shared" ca="1" si="31"/>
        <v>130.6095805967438</v>
      </c>
      <c r="FQ107" s="37">
        <f t="shared" ca="1" si="31"/>
        <v>249.18280096465401</v>
      </c>
      <c r="FR107" s="37">
        <f t="shared" ca="1" si="31"/>
        <v>476.05985464299226</v>
      </c>
      <c r="FS107" s="37">
        <f t="shared" ca="1" si="31"/>
        <v>310.92061574966192</v>
      </c>
      <c r="FT107" s="37">
        <f t="shared" ca="1" si="31"/>
        <v>429.34367548469345</v>
      </c>
      <c r="FU107" s="37">
        <f t="shared" ca="1" si="24"/>
        <v>486.79724717992076</v>
      </c>
      <c r="FV107" s="37">
        <f t="shared" ca="1" si="24"/>
        <v>674.61749047000944</v>
      </c>
      <c r="FW107" s="37">
        <f t="shared" ca="1" si="23"/>
        <v>835.57586540364025</v>
      </c>
      <c r="FX107" s="37">
        <f t="shared" ca="1" si="20"/>
        <v>909.03504498100017</v>
      </c>
      <c r="FY107" s="37">
        <f t="shared" ca="1" si="20"/>
        <v>973.69865481357795</v>
      </c>
      <c r="FZ107" s="37">
        <f t="shared" ca="1" si="20"/>
        <v>1151.8574968227333</v>
      </c>
      <c r="GA107" s="37">
        <f t="shared" ca="1" si="20"/>
        <v>1021.4950566927633</v>
      </c>
      <c r="GB107" s="37">
        <f t="shared" ca="1" si="20"/>
        <v>894.92958083842359</v>
      </c>
      <c r="GC107" s="37"/>
      <c r="GD107" s="37">
        <f t="shared" ca="1" si="16"/>
        <v>362.10432883309358</v>
      </c>
      <c r="GE107" s="37">
        <f t="shared" ref="GE107:GS123" ca="1" si="36">GD107+EE107</f>
        <v>678.77466956359012</v>
      </c>
      <c r="GF107" s="37">
        <f t="shared" ca="1" si="36"/>
        <v>961.94008581249261</v>
      </c>
      <c r="GG107" s="37">
        <f t="shared" ca="1" si="36"/>
        <v>1377.6736768990868</v>
      </c>
      <c r="GH107" s="37">
        <f t="shared" ca="1" si="36"/>
        <v>1812.107657867208</v>
      </c>
      <c r="GI107" s="37">
        <f t="shared" ca="1" si="36"/>
        <v>2036.2584427399656</v>
      </c>
      <c r="GJ107" s="37">
        <f t="shared" ca="1" si="36"/>
        <v>2235.1421116982237</v>
      </c>
      <c r="GK107" s="37">
        <f t="shared" ca="1" si="36"/>
        <v>2393.7162827532638</v>
      </c>
      <c r="GL107" s="37">
        <f t="shared" ca="1" si="36"/>
        <v>2845.5446039451954</v>
      </c>
      <c r="GM107" s="37">
        <f t="shared" ca="1" si="36"/>
        <v>3132.5084986566844</v>
      </c>
      <c r="GN107" s="37">
        <f t="shared" ca="1" si="36"/>
        <v>2941.0668603580125</v>
      </c>
      <c r="GO107" s="37">
        <f t="shared" ca="1" si="36"/>
        <v>2985.2565065505664</v>
      </c>
      <c r="GP107" s="37">
        <f t="shared" ca="1" si="36"/>
        <v>3192.8246743217865</v>
      </c>
      <c r="GQ107" s="37">
        <f t="shared" ca="1" si="36"/>
        <v>3370.1517824716657</v>
      </c>
      <c r="GR107" s="37">
        <f t="shared" ca="1" si="36"/>
        <v>3676.4229300976976</v>
      </c>
      <c r="GS107" s="37">
        <f t="shared" ca="1" si="36"/>
        <v>3926.1839589063397</v>
      </c>
      <c r="GT107" s="37">
        <f t="shared" ca="1" si="34"/>
        <v>4100.3575022181503</v>
      </c>
      <c r="GU107" s="37">
        <f t="shared" ca="1" si="22"/>
        <v>4200.4337024560864</v>
      </c>
      <c r="GV107" s="37">
        <f t="shared" ca="1" si="22"/>
        <v>4456.0431538252251</v>
      </c>
      <c r="GW107" s="37">
        <f t="shared" ca="1" si="22"/>
        <v>4678.5380187174578</v>
      </c>
      <c r="GX107" s="37">
        <f t="shared" ca="1" si="22"/>
        <v>4795.1791458334701</v>
      </c>
      <c r="GY107" s="37">
        <f t="shared" ca="1" si="30"/>
        <v>4900.4357801793403</v>
      </c>
      <c r="GZ107" s="37">
        <f t="shared" ca="1" si="30"/>
        <v>5141.0810532571004</v>
      </c>
      <c r="HA107" s="37">
        <f t="shared" ca="1" si="30"/>
        <v>5298.2397913881387</v>
      </c>
      <c r="HB107" s="37">
        <f t="shared" ca="1" si="30"/>
        <v>5363.2955949333191</v>
      </c>
      <c r="HC107" s="37"/>
      <c r="HD107" s="37">
        <f t="shared" si="29"/>
        <v>1500.1</v>
      </c>
      <c r="HE107" s="37">
        <f ca="1">SUM($GD107:GD107)-$HD107-SUM($FD107:FD107)</f>
        <v>-880.71411776884804</v>
      </c>
      <c r="HF107" s="37">
        <f ca="1">SUM($GD107:GE107)-$HD107-SUM($FD107:FE107)</f>
        <v>-166.91852609587272</v>
      </c>
      <c r="HG107" s="37">
        <f ca="1">SUM($GD107:GF107)-$HD107-SUM($FD107:FF107)</f>
        <v>634.49005824001756</v>
      </c>
      <c r="HH107" s="37">
        <f ca="1">SUM($GD107:GG107)-$HD107-SUM($FD107:FG107)</f>
        <v>2087.0813013601596</v>
      </c>
      <c r="HI107" s="37">
        <f ca="1">SUM($GD107:GH107)-$HD107-SUM($FD107:FH107)</f>
        <v>3650.1767626186229</v>
      </c>
      <c r="HJ107" s="37">
        <f ca="1">SUM($GD107:GI107)-$HD107-SUM($FD107:FI107)</f>
        <v>5659.3563367710103</v>
      </c>
      <c r="HK107" s="37">
        <f ca="1">SUM($GD107:GJ107)-$HD107-SUM($FD107:FJ107)</f>
        <v>7737.5947308341074</v>
      </c>
      <c r="HL107" s="37">
        <f ca="1">SUM($GD107:GK107)-$HD107-SUM($FD107:FK107)</f>
        <v>10183.600743045437</v>
      </c>
      <c r="HM107" s="37">
        <f ca="1">SUM($GD107:GL107)-$HD107-SUM($FD107:FL107)</f>
        <v>12738.761547800601</v>
      </c>
      <c r="HN107" s="37">
        <f ca="1">SUM($GD107:GM107)-$HD107-SUM($FD107:FM107)</f>
        <v>15374.613816248948</v>
      </c>
      <c r="HO107" s="37">
        <f ca="1">SUM($GD107:GN107)-$HD107-SUM($FD107:FN107)</f>
        <v>18010.466084697298</v>
      </c>
      <c r="HP107" s="37">
        <f ca="1">SUM($GD107:GO107)-$HD107-SUM($FD107:FO107)</f>
        <v>20684.66090555293</v>
      </c>
      <c r="HQ107" s="37">
        <f ca="1">SUM($GD107:GP107)-$HD107-SUM($FD107:FP107)</f>
        <v>23746.875999277971</v>
      </c>
      <c r="HR107" s="37">
        <f ca="1">SUM($GD107:GQ107)-$HD107-SUM($FD107:FQ107)</f>
        <v>26867.844980784983</v>
      </c>
      <c r="HS107" s="37">
        <f ca="1">SUM($GD107:GR107)-$HD107-SUM($FD107:FR107)</f>
        <v>30068.208056239688</v>
      </c>
      <c r="HT107" s="37">
        <f ca="1">SUM($GD107:GS107)-$HD107-SUM($FD107:FS107)</f>
        <v>33683.471399396367</v>
      </c>
      <c r="HU107" s="37">
        <f ca="1">SUM($GD107:GT107)-$HD107-SUM($FD107:FT107)</f>
        <v>37354.485226129815</v>
      </c>
      <c r="HV107" s="37">
        <f ca="1">SUM($GD107:GU107)-$HD107-SUM($FD107:FU107)</f>
        <v>41068.121681405988</v>
      </c>
      <c r="HW107" s="37">
        <f ca="1">SUM($GD107:GV107)-$HD107-SUM($FD107:FV107)</f>
        <v>44849.547344761202</v>
      </c>
      <c r="HX107" s="37">
        <f ca="1">SUM($GD107:GW107)-$HD107-SUM($FD107:FW107)</f>
        <v>48692.509498075022</v>
      </c>
      <c r="HY107" s="37">
        <f ca="1">SUM($GD107:GX107)-$HD107-SUM($FD107:FX107)</f>
        <v>52578.653598927485</v>
      </c>
      <c r="HZ107" s="37">
        <f ca="1">SUM($GD107:GY107)-$HD107-SUM($FD107:FY107)</f>
        <v>56505.390724293247</v>
      </c>
      <c r="IA107" s="37">
        <f ca="1">SUM($GD107:GZ107)-$HD107-SUM($FD107:FZ107)</f>
        <v>60494.614280727605</v>
      </c>
      <c r="IB107" s="37">
        <f ca="1">SUM($GD107:HA107)-$HD107-SUM($FD107:GA107)</f>
        <v>64771.359015422982</v>
      </c>
      <c r="IC107" s="37">
        <f ca="1">SUM($GD107:HB107)-$HD107-SUM($FD107:GB107)</f>
        <v>69239.725029517867</v>
      </c>
    </row>
    <row r="108" spans="2:237" x14ac:dyDescent="0.35">
      <c r="B108" s="37">
        <f t="shared" ca="1" si="26"/>
        <v>0.33216992876687623</v>
      </c>
      <c r="C108" s="37">
        <f t="shared" ca="1" si="26"/>
        <v>0.30161708128348619</v>
      </c>
      <c r="D108" s="37">
        <f t="shared" ca="1" si="26"/>
        <v>6.5685432776621533E-2</v>
      </c>
      <c r="E108" s="37">
        <f t="shared" ca="1" si="26"/>
        <v>0.68390740765294711</v>
      </c>
      <c r="F108" s="37">
        <f t="shared" ca="1" si="26"/>
        <v>0.68989124726166473</v>
      </c>
      <c r="G108" s="37">
        <f t="shared" ca="1" si="26"/>
        <v>6.0432815381799676E-2</v>
      </c>
      <c r="H108" s="37">
        <f t="shared" ca="1" si="26"/>
        <v>0.13494035449913333</v>
      </c>
      <c r="I108" s="37">
        <f t="shared" ca="1" si="26"/>
        <v>0.58488534507364653</v>
      </c>
      <c r="J108" s="37">
        <f t="shared" ca="1" si="26"/>
        <v>0.60062397564736503</v>
      </c>
      <c r="K108" s="37">
        <f t="shared" ca="1" si="26"/>
        <v>0.87258097599250783</v>
      </c>
      <c r="L108" s="37">
        <f t="shared" ca="1" si="26"/>
        <v>0.56637213886745563</v>
      </c>
      <c r="M108" s="37">
        <f t="shared" ca="1" si="26"/>
        <v>8.7463344252620701E-3</v>
      </c>
      <c r="N108" s="37">
        <f t="shared" ca="1" si="26"/>
        <v>0.65853876159484626</v>
      </c>
      <c r="O108" s="37">
        <f t="shared" ca="1" si="26"/>
        <v>4.9565486604629894E-2</v>
      </c>
      <c r="P108" s="37">
        <f t="shared" ca="1" si="26"/>
        <v>0.83168877345708769</v>
      </c>
      <c r="Q108" s="37">
        <f t="shared" ca="1" si="26"/>
        <v>0.65290572191798824</v>
      </c>
      <c r="R108" s="37">
        <f t="shared" ca="1" si="33"/>
        <v>0.30642494367926998</v>
      </c>
      <c r="S108" s="37">
        <f t="shared" ca="1" si="33"/>
        <v>0.62691635604716689</v>
      </c>
      <c r="T108" s="37">
        <f t="shared" ca="1" si="33"/>
        <v>0.88563117193271979</v>
      </c>
      <c r="U108" s="37">
        <f t="shared" ca="1" si="33"/>
        <v>0.35647180194288275</v>
      </c>
      <c r="V108" s="37">
        <f t="shared" ca="1" si="35"/>
        <v>0.10442663554047726</v>
      </c>
      <c r="W108" s="37">
        <f t="shared" ca="1" si="35"/>
        <v>0.97726287189683569</v>
      </c>
      <c r="X108" s="37">
        <f t="shared" ca="1" si="35"/>
        <v>0.12297665916263456</v>
      </c>
      <c r="Y108" s="37">
        <f t="shared" ca="1" si="35"/>
        <v>0.40923549641529366</v>
      </c>
      <c r="Z108" s="37">
        <f t="shared" ca="1" si="35"/>
        <v>0.65545726284419914</v>
      </c>
      <c r="AC108" s="35">
        <f ca="1">IF(H$11="x",0,_xlfn.NORM.INV(B108,Satokasvi!$H$8,Satokasvi!$I$8)*IF(H$8="x",1+Toimenpiteet!$C$7,1)*IF(H$9="x",1+Toimenpiteet!$C$34,1)*(1+H$30)*_xlfn.BINOM.INV(1,(1-(Satokasvi!$H$15*(1+H$43))),B108))</f>
        <v>2391.5177009514659</v>
      </c>
      <c r="AD108" s="35">
        <f ca="1">IF(I$11="x",0,_xlfn.NORM.INV(C108,Satokasvi!$H$8,Satokasvi!$I$8)*IF(I$8="x",1+Toimenpiteet!$C$7,1)*IF(I$9="x",1+Toimenpiteet!$C$34,1)*(1+I$30)*_xlfn.BINOM.INV(1,(1-(Satokasvi!$H$15*(1+I$43))),C108))</f>
        <v>2370.0611837464435</v>
      </c>
      <c r="AE108" s="35">
        <f ca="1">IF(J$11="x",0,_xlfn.NORM.INV(D108,Satokasvi!$H$8,Satokasvi!$I$8)*IF(J$8="x",1+Toimenpiteet!$C$7,1)*IF(J$9="x",1+Toimenpiteet!$C$34,1)*(1+J$30)*_xlfn.BINOM.INV(1,(1-(Satokasvi!$H$15*(1+J$43))),D108))</f>
        <v>0</v>
      </c>
      <c r="AF108" s="35">
        <f ca="1">IF(K$11="x",0,_xlfn.NORM.INV(E108,Satokasvi!$H$8,Satokasvi!$I$8)*IF(K$8="x",1+Toimenpiteet!$C$7,1)*IF(K$9="x",1+Toimenpiteet!$C$34,1)*(1+K$30)*_xlfn.BINOM.INV(1,(1-(Satokasvi!$H$15*(1+K$43))),E108))</f>
        <v>2619.663363273085</v>
      </c>
      <c r="AG108" s="35">
        <f ca="1">IF(L$11="x",0,_xlfn.NORM.INV(F108,Satokasvi!$H$8,Satokasvi!$I$8)*IF(L$8="x",1+Toimenpiteet!$C$7,1)*IF(L$9="x",1+Toimenpiteet!$C$34,1)*(1+L$30)*_xlfn.BINOM.INV(1,(1-(Satokasvi!$H$15*(1+L$43))),F108))</f>
        <v>2623.8855272945234</v>
      </c>
      <c r="AH108" s="35">
        <f ca="1">IF(M$11="x",0,_xlfn.NORM.INV(G108,Satokasvi!$H$8,Satokasvi!$I$8)*IF(M$8="x",1+Toimenpiteet!$C$7,1)*IF(M$9="x",1+Toimenpiteet!$C$34,1)*(1+M$30)*_xlfn.BINOM.INV(1,(1-(Satokasvi!$H$15*(1+M$43))),G108))</f>
        <v>0</v>
      </c>
      <c r="AI108" s="35">
        <f ca="1">IF(N$11="x",0,_xlfn.NORM.INV(H108,Satokasvi!$H$8,Satokasvi!$I$8)*IF(N$8="x",1+Toimenpiteet!$C$7,1)*IF(N$9="x",1+Toimenpiteet!$C$34,1)*(1+N$30)*_xlfn.BINOM.INV(1,(1-(Satokasvi!$H$15*(1+N$43))),H108))</f>
        <v>0</v>
      </c>
      <c r="AJ108" s="35">
        <f ca="1">IF(O$11="x",0,_xlfn.NORM.INV(I108,Satokasvi!$H$8,Satokasvi!$I$8)*IF(O$8="x",1+Toimenpiteet!$C$7,1)*IF(O$9="x",1+Toimenpiteet!$C$34,1)*(1+O$30)*_xlfn.BINOM.INV(1,(1-(Satokasvi!$H$15*(1+O$43))),I108))</f>
        <v>2553.6018697583163</v>
      </c>
      <c r="AK108" s="35">
        <f ca="1">IF(P$11="x",0,_xlfn.NORM.INV(J108,Satokasvi!$H$8,Satokasvi!$I$8)*IF(P$8="x",1+Toimenpiteet!$C$7,1)*IF(P$9="x",1+Toimenpiteet!$C$34,1)*(1+P$30)*_xlfn.BINOM.INV(1,(1-(Satokasvi!$H$15*(1+P$43))),J108))</f>
        <v>2563.7406295909682</v>
      </c>
      <c r="AL108" s="35">
        <f ca="1">IF(Q$11="x",0,_xlfn.NORM.INV(K108,Satokasvi!$H$8,Satokasvi!$I$8)*IF(Q$8="x",1+Toimenpiteet!$C$7,1)*IF(Q$9="x",1+Toimenpiteet!$C$34,1)*(1+Q$30)*_xlfn.BINOM.INV(1,(1-(Satokasvi!$H$15*(1+Q$43))),K108))</f>
        <v>2784.6691608575316</v>
      </c>
      <c r="AM108" s="35">
        <f ca="1">IF(R$11="x",0,_xlfn.NORM.INV(L108,Satokasvi!$H$8,Satokasvi!$I$8)*IF(R$8="x",1+Toimenpiteet!$C$7,1)*IF(R$9="x",1+Toimenpiteet!$C$34,1)*(1+R$30)*_xlfn.BINOM.INV(1,(1-(Satokasvi!$H$15*(1+R$43))),L108))</f>
        <v>2541.7863252617167</v>
      </c>
      <c r="AN108" s="35">
        <f ca="1">IF(S$11="x",0,_xlfn.NORM.INV(M108,Satokasvi!$H$8,Satokasvi!$I$8)*IF(S$8="x",1+Toimenpiteet!$C$7,1)*IF(S$9="x",1+Toimenpiteet!$C$34,1)*(1+S$30)*_xlfn.BINOM.INV(1,(1-(Satokasvi!$H$15*(1+S$43))),M108))</f>
        <v>0</v>
      </c>
      <c r="AO108" s="35">
        <f ca="1">IF(T$11="x",0,_xlfn.NORM.INV(N108,Satokasvi!$H$8,Satokasvi!$I$8)*IF(T$8="x",1+Toimenpiteet!$C$7,1)*IF(T$9="x",1+Toimenpiteet!$C$34,1)*(1+T$30)*_xlfn.BINOM.INV(1,(1-(Satokasvi!$H$15*(1+T$43))),N108))</f>
        <v>2602.1196028956515</v>
      </c>
      <c r="AP108" s="35">
        <f ca="1">IF(U$11="x",0,_xlfn.NORM.INV(O108,Satokasvi!$H$8,Satokasvi!$I$8)*IF(U$8="x",1+Toimenpiteet!$C$7,1)*IF(U$9="x",1+Toimenpiteet!$C$34,1)*(1+U$30)*_xlfn.BINOM.INV(1,(1-(Satokasvi!$H$15*(1+U$43))),O108))</f>
        <v>0</v>
      </c>
      <c r="AQ108" s="35">
        <f ca="1">IF(V$11="x",0,_xlfn.NORM.INV(P108,Satokasvi!$H$8,Satokasvi!$I$8)*IF(V$8="x",1+Toimenpiteet!$C$7,1)*IF(V$9="x",1+Toimenpiteet!$C$34,1)*(1+V$30)*_xlfn.BINOM.INV(1,(1-(Satokasvi!$H$15*(1+V$43))),P108))</f>
        <v>2740.2150558077333</v>
      </c>
      <c r="AR108" s="35">
        <f ca="1">IF(W$11="x",0,_xlfn.NORM.INV(Q108,Satokasvi!$H$8,Satokasvi!$I$8)*IF(W$8="x",1+Toimenpiteet!$C$7,1)*IF(W$9="x",1+Toimenpiteet!$C$34,1)*(1+W$30)*_xlfn.BINOM.INV(1,(1-(Satokasvi!$H$15*(1+W$43))),Q108))</f>
        <v>2598.294317634477</v>
      </c>
      <c r="AS108" s="35">
        <f ca="1">IF(X$11="x",0,_xlfn.NORM.INV(R108,Satokasvi!$H$8,Satokasvi!$I$8)*IF(X$8="x",1+Toimenpiteet!$C$7,1)*IF(X$9="x",1+Toimenpiteet!$C$34,1)*(1+X$30)*_xlfn.BINOM.INV(1,(1-(Satokasvi!$H$15*(1+X$43))),R108))</f>
        <v>2373.4975917951851</v>
      </c>
      <c r="AT108" s="35">
        <f ca="1">IF(Y$11="x",0,_xlfn.NORM.INV(S108,Satokasvi!$H$8,Satokasvi!$I$8)*IF(Y$8="x",1+Toimenpiteet!$C$7,1)*IF(Y$9="x",1+Toimenpiteet!$C$34,1)*(1+Y$30)*_xlfn.BINOM.INV(1,(1-(Satokasvi!$H$15*(1+Y$43))),S108))</f>
        <v>2580.9243009891252</v>
      </c>
      <c r="AU108" s="35">
        <f ca="1">IF(Z$11="x",0,_xlfn.NORM.INV(T108,Satokasvi!$H$8,Satokasvi!$I$8)*IF(Z$8="x",1+Toimenpiteet!$C$7,1)*IF(Z$9="x",1+Toimenpiteet!$C$34,1)*(1+Z$30)*_xlfn.BINOM.INV(1,(1-(Satokasvi!$H$15*(1+Z$43))),T108))</f>
        <v>2800.9042432795504</v>
      </c>
      <c r="AV108" s="35">
        <f ca="1">IF(AA$11="x",0,_xlfn.NORM.INV(U108,Satokasvi!$H$8,Satokasvi!$I$8)*IF(AA$8="x",1+Toimenpiteet!$C$7,1)*IF(AA$9="x",1+Toimenpiteet!$C$34,1)*(1+AA$30)*_xlfn.BINOM.INV(1,(1-(Satokasvi!$H$15*(1+AA$43))),U108))</f>
        <v>2408.0235931011111</v>
      </c>
      <c r="AW108" s="35">
        <f ca="1">IF(AB$11="x",0,_xlfn.NORM.INV(V108,Satokasvi!$H$8,Satokasvi!$I$8)*IF(AB$8="x",1+Toimenpiteet!$C$7,1)*IF(AB$9="x",1+Toimenpiteet!$C$34,1)*(1+AB$30)*_xlfn.BINOM.INV(1,(1-(Satokasvi!$H$15*(1+AB$43))),V108))</f>
        <v>0</v>
      </c>
      <c r="AX108" s="35">
        <f ca="1">IF(AC$11="x",0,_xlfn.NORM.INV(W108,Satokasvi!$H$8,Satokasvi!$I$8)*IF(AC$8="x",1+Toimenpiteet!$C$7,1)*IF(AC$9="x",1+Toimenpiteet!$C$34,1)*(1+AC$30)*_xlfn.BINOM.INV(1,(1-(Satokasvi!$H$15*(1+AC$43))),W108))</f>
        <v>3000.0602275667211</v>
      </c>
      <c r="AY108" s="35">
        <f ca="1">IF(AD$11="x",0,_xlfn.NORM.INV(X108,Satokasvi!$H$8,Satokasvi!$I$8)*IF(AD$8="x",1+Toimenpiteet!$C$7,1)*IF(AD$9="x",1+Toimenpiteet!$C$34,1)*(1+AD$30)*_xlfn.BINOM.INV(1,(1-(Satokasvi!$H$15*(1+AD$43))),X108))</f>
        <v>0</v>
      </c>
      <c r="AZ108" s="35">
        <f ca="1">IF(AE$11="x",0,_xlfn.NORM.INV(Y108,Satokasvi!$H$8,Satokasvi!$I$8)*IF(AE$8="x",1+Toimenpiteet!$C$7,1)*IF(AE$9="x",1+Toimenpiteet!$C$34,1)*(1+AE$30)*_xlfn.BINOM.INV(1,(1-(Satokasvi!$H$15*(1+AE$43))),Y108))</f>
        <v>2442.6219993401046</v>
      </c>
      <c r="BA108" s="35">
        <f ca="1">IF(AF$11="x",0,_xlfn.NORM.INV(Z108,Satokasvi!$H$8,Satokasvi!$I$8)*IF(AF$8="x",1+Toimenpiteet!$C$7,1)*IF(AF$9="x",1+Toimenpiteet!$C$34,1)*(1+AF$30)*_xlfn.BINOM.INV(1,(1-(Satokasvi!$H$15*(1+AF$43))),Z108))</f>
        <v>2600.0241140370176</v>
      </c>
      <c r="BD108" s="35">
        <f ca="1">IF(H$11="x",0,_xlfn.NORM.INV(B108,Satokasvi!$H$8,Satokasvi!$I$8)*IF(COUNTIF($H$12:H$12,"x")&gt;0,(1+$C$6),1)*IF(COUNTIF($H$13:H$13,"x")&gt;0,(1+$C$30),1)*IF(H$8="x",(1+Toimenpiteet!$C$7),1)*IF(H$9="x",(1+Toimenpiteet!$C$34),1)*(1+H$30)*_xlfn.BINOM.INV(1,(1-(Satokasvi!$H$15*(1+H$44))),B108))</f>
        <v>2869.8212411417589</v>
      </c>
      <c r="BE108" s="35">
        <f ca="1">IF(I$11="x",0,_xlfn.NORM.INV(C108,Satokasvi!$H$8,Satokasvi!$I$8)*IF(COUNTIF($H$12:I$12,"x")&gt;0,(1+$C$6),1)*IF(COUNTIF($H$13:I$13,"x")&gt;0,(1+$C$30),1)*IF(I$8="x",(1+Toimenpiteet!$C$7),1)*IF(I$9="x",(1+Toimenpiteet!$C$34),1)*(1+I$30)*_xlfn.BINOM.INV(1,(1-(Satokasvi!$H$15*(1+I$44))),C108))</f>
        <v>2844.0734204957321</v>
      </c>
      <c r="BF108" s="35">
        <f ca="1">IF(J$11="x",0,_xlfn.NORM.INV(D108,Satokasvi!$H$8,Satokasvi!$I$8)*IF(COUNTIF($H$12:J$12,"x")&gt;0,(1+$C$6),1)*IF(COUNTIF($H$13:J$13,"x")&gt;0,(1+$C$30),1)*IF(J$8="x",(1+Toimenpiteet!$C$7),1)*IF(J$9="x",(1+Toimenpiteet!$C$34),1)*(1+J$30)*_xlfn.BINOM.INV(1,(1-(Satokasvi!$H$15*(1+J$44))),D108))</f>
        <v>2547.3846022883722</v>
      </c>
      <c r="BG108" s="35">
        <f ca="1">IF(K$11="x",0,_xlfn.NORM.INV(E108,Satokasvi!$H$8,Satokasvi!$I$8)*IF(COUNTIF($H$12:K$12,"x")&gt;0,(1+$C$6),1)*IF(COUNTIF($H$13:K$13,"x")&gt;0,(1+$C$30),1)*IF(K$8="x",(1+Toimenpiteet!$C$7),1)*IF(K$9="x",(1+Toimenpiteet!$C$34),1)*(1+K$30)*_xlfn.BINOM.INV(1,(1-(Satokasvi!$H$15*(1+K$44))),E108))</f>
        <v>3143.5960359277019</v>
      </c>
      <c r="BH108" s="35">
        <f ca="1">IF(L$11="x",0,_xlfn.NORM.INV(F108,Satokasvi!$H$8,Satokasvi!$I$8)*IF(COUNTIF($H$12:L$12,"x")&gt;0,(1+$C$6),1)*IF(COUNTIF($H$13:L$13,"x")&gt;0,(1+$C$30),1)*IF(L$8="x",(1+Toimenpiteet!$C$7),1)*IF(L$9="x",(1+Toimenpiteet!$C$34),1)*(1+L$30)*_xlfn.BINOM.INV(1,(1-(Satokasvi!$H$15*(1+L$44))),F108))</f>
        <v>3148.6626327534282</v>
      </c>
      <c r="BI108" s="35">
        <f ca="1">IF(M$11="x",0,_xlfn.NORM.INV(G108,Satokasvi!$H$8,Satokasvi!$I$8)*IF(COUNTIF($H$12:M$12,"x")&gt;0,(1+$C$6),1)*IF(COUNTIF($H$13:M$13,"x")&gt;0,(1+$C$30),1)*IF(M$8="x",(1+Toimenpiteet!$C$7),1)*IF(M$9="x",(1+Toimenpiteet!$C$34),1)*(1+M$30)*_xlfn.BINOM.INV(1,(1-(Satokasvi!$H$15*(1+M$44))),G108))</f>
        <v>0</v>
      </c>
      <c r="BJ108" s="35">
        <f ca="1">IF(N$11="x",0,_xlfn.NORM.INV(H108,Satokasvi!$H$8,Satokasvi!$I$8)*IF(COUNTIF($H$12:N$12,"x")&gt;0,(1+$C$6),1)*IF(COUNTIF($H$13:N$13,"x")&gt;0,(1+$C$30),1)*IF(N$8="x",(1+Toimenpiteet!$C$7),1)*IF(N$9="x",(1+Toimenpiteet!$C$34),1)*(1+N$30)*_xlfn.BINOM.INV(1,(1-(Satokasvi!$H$15*(1+N$44))),H108))</f>
        <v>2668.9988064333584</v>
      </c>
      <c r="BK108" s="35">
        <f ca="1">IF(O$11="x",0,_xlfn.NORM.INV(I108,Satokasvi!$H$8,Satokasvi!$I$8)*IF(COUNTIF($H$12:O$12,"x")&gt;0,(1+$C$6),1)*IF(COUNTIF($H$13:O$13,"x")&gt;0,(1+$C$30),1)*IF(O$8="x",(1+Toimenpiteet!$C$7),1)*IF(O$9="x",(1+Toimenpiteet!$C$34),1)*(1+O$30)*_xlfn.BINOM.INV(1,(1-(Satokasvi!$H$15*(1+O$44))),I108))</f>
        <v>3064.3222437099794</v>
      </c>
      <c r="BL108" s="35">
        <f ca="1">IF(P$11="x",0,_xlfn.NORM.INV(J108,Satokasvi!$H$8,Satokasvi!$I$8)*IF(COUNTIF($H$12:P$12,"x")&gt;0,(1+$C$6),1)*IF(COUNTIF($H$13:P$13,"x")&gt;0,(1+$C$30),1)*IF(P$8="x",(1+Toimenpiteet!$C$7),1)*IF(P$9="x",(1+Toimenpiteet!$C$34),1)*(1+P$30)*_xlfn.BINOM.INV(1,(1-(Satokasvi!$H$15*(1+P$44))),J108))</f>
        <v>3076.4887555091618</v>
      </c>
      <c r="BM108" s="35">
        <f ca="1">IF(Q$11="x",0,_xlfn.NORM.INV(K108,Satokasvi!$H$8,Satokasvi!$I$8)*IF(COUNTIF($H$12:Q$12,"x")&gt;0,(1+$C$6),1)*IF(COUNTIF($H$13:Q$13,"x")&gt;0,(1+$C$30),1)*IF(Q$8="x",(1+Toimenpiteet!$C$7),1)*IF(Q$9="x",(1+Toimenpiteet!$C$34),1)*(1+Q$30)*_xlfn.BINOM.INV(1,(1-(Satokasvi!$H$15*(1+Q$44))),K108))</f>
        <v>3341.6029930290379</v>
      </c>
      <c r="BN108" s="35">
        <f ca="1">IF(R$11="x",0,_xlfn.NORM.INV(L108,Satokasvi!$H$8,Satokasvi!$I$8)*IF(COUNTIF($H$12:R$12,"x")&gt;0,(1+$C$6),1)*IF(COUNTIF($H$13:R$13,"x")&gt;0,(1+$C$30),1)*IF(R$8="x",(1+Toimenpiteet!$C$7),1)*IF(R$9="x",(1+Toimenpiteet!$C$34),1)*(1+R$30)*_xlfn.BINOM.INV(1,(1-(Satokasvi!$H$15*(1+R$44))),L108))</f>
        <v>3050.14359031406</v>
      </c>
      <c r="BO108" s="35">
        <f ca="1">IF(S$11="x",0,_xlfn.NORM.INV(M108,Satokasvi!$H$8,Satokasvi!$I$8)*IF(COUNTIF($H$12:S$12,"x")&gt;0,(1+$C$6),1)*IF(COUNTIF($H$13:S$13,"x")&gt;0,(1+$C$30),1)*IF(S$8="x",(1+Toimenpiteet!$C$7),1)*IF(S$9="x",(1+Toimenpiteet!$C$34),1)*(1+S$30)*_xlfn.BINOM.INV(1,(1-(Satokasvi!$H$15*(1+S$44))),M108))</f>
        <v>0</v>
      </c>
      <c r="BP108" s="35">
        <f ca="1">IF(T$11="x",0,_xlfn.NORM.INV(N108,Satokasvi!$H$8,Satokasvi!$I$8)*IF(COUNTIF($H$12:T$12,"x")&gt;0,(1+$C$6),1)*IF(COUNTIF($H$13:T$13,"x")&gt;0,(1+$C$30),1)*IF(T$8="x",(1+Toimenpiteet!$C$7),1)*IF(T$9="x",(1+Toimenpiteet!$C$34),1)*(1+T$30)*_xlfn.BINOM.INV(1,(1-(Satokasvi!$H$15*(1+T$44))),N108))</f>
        <v>3122.5435234747815</v>
      </c>
      <c r="BQ108" s="35">
        <f ca="1">IF(U$11="x",0,_xlfn.NORM.INV(O108,Satokasvi!$H$8,Satokasvi!$I$8)*IF(COUNTIF($H$12:U$12,"x")&gt;0,(1+$C$6),1)*IF(COUNTIF($H$13:U$13,"x")&gt;0,(1+$C$30),1)*IF(U$8="x",(1+Toimenpiteet!$C$7),1)*IF(U$9="x",(1+Toimenpiteet!$C$34),1)*(1+U$30)*_xlfn.BINOM.INV(1,(1-(Satokasvi!$H$15*(1+U$44))),O108))</f>
        <v>0</v>
      </c>
      <c r="BR108" s="35">
        <f ca="1">IF(V$11="x",0,_xlfn.NORM.INV(P108,Satokasvi!$H$8,Satokasvi!$I$8)*IF(COUNTIF($H$12:V$12,"x")&gt;0,(1+$C$6),1)*IF(COUNTIF($H$13:V$13,"x")&gt;0,(1+$C$30),1)*IF(V$8="x",(1+Toimenpiteet!$C$7),1)*IF(V$9="x",(1+Toimenpiteet!$C$34),1)*(1+V$30)*_xlfn.BINOM.INV(1,(1-(Satokasvi!$H$15*(1+V$44))),P108))</f>
        <v>3288.2580669692798</v>
      </c>
      <c r="BS108" s="35">
        <f ca="1">IF(W$11="x",0,_xlfn.NORM.INV(Q108,Satokasvi!$H$8,Satokasvi!$I$8)*IF(COUNTIF($H$12:W$12,"x")&gt;0,(1+$C$6),1)*IF(COUNTIF($H$13:W$13,"x")&gt;0,(1+$C$30),1)*IF(W$8="x",(1+Toimenpiteet!$C$7),1)*IF(W$9="x",(1+Toimenpiteet!$C$34),1)*(1+W$30)*_xlfn.BINOM.INV(1,(1-(Satokasvi!$H$15*(1+W$44))),Q108))</f>
        <v>3117.9531811613724</v>
      </c>
      <c r="BT108" s="35">
        <f ca="1">IF(X$11="x",0,_xlfn.NORM.INV(R108,Satokasvi!$H$8,Satokasvi!$I$8)*IF(COUNTIF($H$12:X$12,"x")&gt;0,(1+$C$6),1)*IF(COUNTIF($H$13:X$13,"x")&gt;0,(1+$C$30),1)*IF(X$8="x",(1+Toimenpiteet!$C$7),1)*IF(X$9="x",(1+Toimenpiteet!$C$34),1)*(1+X$30)*_xlfn.BINOM.INV(1,(1-(Satokasvi!$H$15*(1+X$44))),R108))</f>
        <v>2848.1971101542222</v>
      </c>
      <c r="BU108" s="35">
        <f ca="1">IF(Y$11="x",0,_xlfn.NORM.INV(S108,Satokasvi!$H$8,Satokasvi!$I$8)*IF(COUNTIF($H$12:Y$12,"x")&gt;0,(1+$C$6),1)*IF(COUNTIF($H$13:Y$13,"x")&gt;0,(1+$C$30),1)*IF(Y$8="x",(1+Toimenpiteet!$C$7),1)*IF(Y$9="x",(1+Toimenpiteet!$C$34),1)*(1+Y$30)*_xlfn.BINOM.INV(1,(1-(Satokasvi!$H$15*(1+Y$44))),S108))</f>
        <v>3097.1091611869501</v>
      </c>
      <c r="BV108" s="35">
        <f ca="1">IF(Z$11="x",0,_xlfn.NORM.INV(T108,Satokasvi!$H$8,Satokasvi!$I$8)*IF(COUNTIF($H$12:Z$12,"x")&gt;0,(1+$C$6),1)*IF(COUNTIF($H$13:Z$13,"x")&gt;0,(1+$C$30),1)*IF(Z$8="x",(1+Toimenpiteet!$C$7),1)*IF(Z$9="x",(1+Toimenpiteet!$C$34),1)*(1+Z$30)*_xlfn.BINOM.INV(1,(1-(Satokasvi!$H$15*(1+Z$44))),T108))</f>
        <v>3361.0850919354602</v>
      </c>
      <c r="BW108" s="35">
        <f ca="1">IF(AA$11="x",0,_xlfn.NORM.INV(U108,Satokasvi!$H$8,Satokasvi!$I$8)*IF(COUNTIF($H$12:AA$12,"x")&gt;0,(1+$C$6),1)*IF(COUNTIF($H$13:AA$13,"x")&gt;0,(1+$C$30),1)*IF(AA$8="x",(1+Toimenpiteet!$C$7),1)*IF(AA$9="x",(1+Toimenpiteet!$C$34),1)*(1+AA$30)*_xlfn.BINOM.INV(1,(1-(Satokasvi!$H$15*(1+AA$44))),U108))</f>
        <v>2889.6283117213334</v>
      </c>
      <c r="BX108" s="35">
        <f ca="1">IF(AB$11="x",0,_xlfn.NORM.INV(V108,Satokasvi!$H$8,Satokasvi!$I$8)*IF(COUNTIF($H$12:AB$12,"x")&gt;0,(1+$C$6),1)*IF(COUNTIF($H$13:AB$13,"x")&gt;0,(1+$C$30),1)*IF(AB$8="x",(1+Toimenpiteet!$C$7),1)*IF(AB$9="x",(1+Toimenpiteet!$C$34),1)*(1+AB$30)*_xlfn.BINOM.INV(1,(1-(Satokasvi!$H$15*(1+AB$44))),V108))</f>
        <v>2622.9825322115894</v>
      </c>
      <c r="BY108" s="35">
        <f ca="1">IF(AC$11="x",0,_xlfn.NORM.INV(W108,Satokasvi!$H$8,Satokasvi!$I$8)*IF(COUNTIF($H$12:AC$12,"x")&gt;0,(1+$C$6),1)*IF(COUNTIF($H$13:AC$13,"x")&gt;0,(1+$C$30),1)*IF(AC$8="x",(1+Toimenpiteet!$C$7),1)*IF(AC$9="x",(1+Toimenpiteet!$C$34),1)*(1+AC$30)*_xlfn.BINOM.INV(1,(1-(Satokasvi!$H$15*(1+AC$44))),W108))</f>
        <v>3600.0722730800653</v>
      </c>
      <c r="BZ108" s="35">
        <f ca="1">IF(AD$11="x",0,_xlfn.NORM.INV(X108,Satokasvi!$H$8,Satokasvi!$I$8)*IF(COUNTIF($H$12:AD$12,"x")&gt;0,(1+$C$6),1)*IF(COUNTIF($H$13:AD$13,"x")&gt;0,(1+$C$30),1)*IF(AD$8="x",(1+Toimenpiteet!$C$7),1)*IF(AD$9="x",(1+Toimenpiteet!$C$34),1)*(1+AD$30)*_xlfn.BINOM.INV(1,(1-(Satokasvi!$H$15*(1+AD$44))),X108))</f>
        <v>2651.9296309978886</v>
      </c>
      <c r="CA108" s="35">
        <f ca="1">IF(AE$11="x",0,_xlfn.NORM.INV(Y108,Satokasvi!$H$8,Satokasvi!$I$8)*IF(COUNTIF($H$12:AE$12,"x")&gt;0,(1+$C$6),1)*IF(COUNTIF($H$13:AE$13,"x")&gt;0,(1+$C$30),1)*IF(AE$8="x",(1+Toimenpiteet!$C$7),1)*IF(AE$9="x",(1+Toimenpiteet!$C$34),1)*(1+AE$30)*_xlfn.BINOM.INV(1,(1-(Satokasvi!$H$15*(1+AE$44))),Y108))</f>
        <v>2931.1463992081253</v>
      </c>
      <c r="CB108" s="35">
        <f ca="1">IF(AF$11="x",0,_xlfn.NORM.INV(Z108,Satokasvi!$H$8,Satokasvi!$I$8)*IF(COUNTIF($H$12:AF$12,"x")&gt;0,(1+$C$6),1)*IF(COUNTIF($H$13:AF$13,"x")&gt;0,(1+$C$30),1)*IF(AF$8="x",(1+Toimenpiteet!$C$7),1)*IF(AF$9="x",(1+Toimenpiteet!$C$34),1)*(1+AF$30)*_xlfn.BINOM.INV(1,(1-(Satokasvi!$H$15*(1+AF$44))),Z108))</f>
        <v>3120.028936844421</v>
      </c>
      <c r="CD108" s="37">
        <f ca="1">_xlfn.NORM.INV(RAND(),Satokasvi!$H$13,Satokasvi!$I$13)</f>
        <v>268.05628618357213</v>
      </c>
      <c r="CE108" s="37">
        <f ca="1">_xlfn.NORM.INV(RAND(),Satokasvi!$H$13,Satokasvi!$I$13)</f>
        <v>179.22132111785791</v>
      </c>
      <c r="CF108" s="37">
        <f ca="1">_xlfn.NORM.INV(RAND(),Satokasvi!$H$13,Satokasvi!$I$13)</f>
        <v>208.08846072680305</v>
      </c>
      <c r="CG108" s="37">
        <f ca="1">_xlfn.NORM.INV(RAND(),Satokasvi!$H$13,Satokasvi!$I$13)</f>
        <v>266.10305503615535</v>
      </c>
      <c r="CH108" s="37">
        <f ca="1">_xlfn.NORM.INV(RAND(),Satokasvi!$H$13,Satokasvi!$I$13)</f>
        <v>248.32992123923543</v>
      </c>
      <c r="CI108" s="37">
        <f ca="1">_xlfn.NORM.INV(RAND(),Satokasvi!$H$13,Satokasvi!$I$13)</f>
        <v>195.65967797173892</v>
      </c>
      <c r="CJ108" s="37">
        <f ca="1">_xlfn.NORM.INV(RAND(),Satokasvi!$H$13,Satokasvi!$I$13)</f>
        <v>169.71519796596752</v>
      </c>
      <c r="CK108" s="37">
        <f ca="1">_xlfn.NORM.INV(RAND(),Satokasvi!$H$13,Satokasvi!$I$13)</f>
        <v>235.75859765823799</v>
      </c>
      <c r="CL108" s="37">
        <f ca="1">_xlfn.NORM.INV(RAND(),Satokasvi!$H$13,Satokasvi!$I$13)</f>
        <v>240.4768189919757</v>
      </c>
      <c r="CM108" s="37">
        <f ca="1">_xlfn.NORM.INV(RAND(),Satokasvi!$H$13,Satokasvi!$I$13)</f>
        <v>224.37859103487062</v>
      </c>
      <c r="CN108" s="37">
        <f ca="1">_xlfn.NORM.INV(RAND(),Satokasvi!$H$13,Satokasvi!$I$13)</f>
        <v>229.00606071086165</v>
      </c>
      <c r="CO108" s="37">
        <f ca="1">_xlfn.NORM.INV(RAND(),Satokasvi!$H$13,Satokasvi!$I$13)</f>
        <v>108.08881030097743</v>
      </c>
      <c r="CP108" s="37">
        <f ca="1">_xlfn.NORM.INV(RAND(),Satokasvi!$H$13,Satokasvi!$I$13)</f>
        <v>238.52024874978818</v>
      </c>
      <c r="CQ108" s="37">
        <f ca="1">_xlfn.NORM.INV(RAND(),Satokasvi!$H$13,Satokasvi!$I$13)</f>
        <v>133.59191766026447</v>
      </c>
      <c r="CR108" s="37">
        <f ca="1">_xlfn.NORM.INV(RAND(),Satokasvi!$H$13,Satokasvi!$I$13)</f>
        <v>98.012191226984214</v>
      </c>
      <c r="CS108" s="37">
        <f ca="1">_xlfn.NORM.INV(RAND(),Satokasvi!$H$13,Satokasvi!$I$13)</f>
        <v>246.30392663940887</v>
      </c>
      <c r="CT108" s="37">
        <f ca="1">_xlfn.NORM.INV(RAND(),Satokasvi!$H$13,Satokasvi!$I$13)</f>
        <v>204.23284923520274</v>
      </c>
      <c r="CU108" s="37">
        <f ca="1">_xlfn.NORM.INV(RAND(),Satokasvi!$H$13,Satokasvi!$I$13)</f>
        <v>261.00324740989907</v>
      </c>
      <c r="CV108" s="37">
        <f ca="1">_xlfn.NORM.INV(RAND(),Satokasvi!$H$13,Satokasvi!$I$13)</f>
        <v>167.26787642261939</v>
      </c>
      <c r="CW108" s="37">
        <f ca="1">_xlfn.NORM.INV(RAND(),Satokasvi!$H$13,Satokasvi!$I$13)</f>
        <v>179.67864415044309</v>
      </c>
      <c r="CX108" s="37">
        <f ca="1">_xlfn.NORM.INV(RAND(),Satokasvi!$H$13,Satokasvi!$I$13)</f>
        <v>160.25220254382052</v>
      </c>
      <c r="CY108" s="37">
        <f ca="1">_xlfn.NORM.INV(RAND(),Satokasvi!$H$13,Satokasvi!$I$13)</f>
        <v>165.10906161833574</v>
      </c>
      <c r="CZ108" s="37">
        <f ca="1">_xlfn.NORM.INV(RAND(),Satokasvi!$H$13,Satokasvi!$I$13)</f>
        <v>209.40684032826655</v>
      </c>
      <c r="DA108" s="37">
        <f ca="1">_xlfn.NORM.INV(RAND(),Satokasvi!$H$13,Satokasvi!$I$13)</f>
        <v>240.51783947558508</v>
      </c>
      <c r="DB108" s="37">
        <f ca="1">_xlfn.NORM.INV(RAND(),Satokasvi!$H$13,Satokasvi!$I$13)</f>
        <v>289.15394545401682</v>
      </c>
      <c r="DD108" s="37">
        <f ca="1">IF(H$11="x",Toimenpiteet!$E$115,AC108*CD108/1000+(Satokasvi!$E$28-Satokasvi!$E$7)+IF(H$8="x",Toimenpiteet!$E$29,0)+IF(H$9="x",Toimenpiteet!$E$60,0)+IF(H$10="x",Toimenpiteet!$E$88,0))/(1+$H$15)^DD$59</f>
        <v>365.10810996050924</v>
      </c>
      <c r="DE108" s="37">
        <f ca="1">IF(I$11="x",Toimenpiteet!$E$115,AD108*CE108/1000+(Satokasvi!$E$28-Satokasvi!$E$7)+IF(I$8="x",Toimenpiteet!$E$29,0)+IF(I$9="x",Toimenpiteet!$E$60,0)+IF(I$10="x",Toimenpiteet!$E$88,0))/(1+$H$15)^DE$59</f>
        <v>150.59430340389457</v>
      </c>
      <c r="DF108" s="37">
        <f ca="1">IF(J$11="x",Toimenpiteet!$E$115,AE108*CF108/1000+(Satokasvi!$E$28-Satokasvi!$E$7)+IF(J$8="x",Toimenpiteet!$E$29,0)+IF(J$9="x",Toimenpiteet!$E$60,0)+IF(J$10="x",Toimenpiteet!$E$88,0))/(1+$H$15)^DF$59</f>
        <v>-242.51253972858729</v>
      </c>
      <c r="DG108" s="37">
        <f ca="1">IF(K$11="x",Toimenpiteet!$E$115,AF108*CG108/1000+(Satokasvi!$E$28-Satokasvi!$E$7)+IF(K$8="x",Toimenpiteet!$E$29,0)+IF(K$9="x",Toimenpiteet!$E$60,0)+IF(K$10="x",Toimenpiteet!$E$88,0))/(1+$H$15)^DG$59</f>
        <v>383.91563024127515</v>
      </c>
      <c r="DH108" s="37">
        <f ca="1">IF(L$11="x",Toimenpiteet!$E$115,AG108*CH108/1000+(Satokasvi!$E$28-Satokasvi!$E$7)+IF(L$8="x",Toimenpiteet!$E$29,0)+IF(L$9="x",Toimenpiteet!$E$60,0)+IF(L$10="x",Toimenpiteet!$E$88,0))/(1+$H$15)^DH$59</f>
        <v>333.47531434035687</v>
      </c>
      <c r="DI108" s="37">
        <f ca="1">IF(M$11="x",Toimenpiteet!$E$115,AH108*CI108/1000+(Satokasvi!$E$28-Satokasvi!$E$7)+IF(M$8="x",Toimenpiteet!$E$29,0)+IF(M$9="x",Toimenpiteet!$E$60,0)+IF(M$10="x",Toimenpiteet!$E$88,0))/(1+$H$15)^DI$59</f>
        <v>-221.93332802116842</v>
      </c>
      <c r="DJ108" s="37">
        <f ca="1">IF(N$11="x",Toimenpiteet!$E$115,AI108*CJ108/1000+(Satokasvi!$E$28-Satokasvi!$E$7)+IF(N$8="x",Toimenpiteet!$E$29,0)+IF(N$9="x",Toimenpiteet!$E$60,0)+IF(N$10="x",Toimenpiteet!$E$88,0))/(1+$H$15)^DJ$59</f>
        <v>-215.46925050598875</v>
      </c>
      <c r="DK108" s="37">
        <f ca="1">IF(O$11="x",Toimenpiteet!$E$115,AJ108*CK108/1000+(Satokasvi!$E$28-Satokasvi!$E$7)+IF(O$8="x",Toimenpiteet!$E$29,0)+IF(O$9="x",Toimenpiteet!$E$60,0)+IF(O$10="x",Toimenpiteet!$E$88,0))/(1+$H$15)^DK$59</f>
        <v>266.05743279197878</v>
      </c>
      <c r="DL108" s="37">
        <f ca="1">IF(P$11="x",Toimenpiteet!$E$115,AK108*CL108/1000+(Satokasvi!$E$28-Satokasvi!$E$7)+IF(P$8="x",Toimenpiteet!$E$29,0)+IF(P$9="x",Toimenpiteet!$E$60,0)+IF(P$10="x",Toimenpiteet!$E$88,0))/(1+$H$15)^DL$59</f>
        <v>269.41095638774601</v>
      </c>
      <c r="DM108" s="37">
        <f ca="1">IF(Q$11="x",Toimenpiteet!$E$115,AL108*CM108/1000+(Satokasvi!$E$28-Satokasvi!$E$7)+IF(Q$8="x",Toimenpiteet!$E$29,0)+IF(Q$9="x",Toimenpiteet!$E$60,0)+IF(Q$10="x",Toimenpiteet!$E$88,0))/(1+$H$15)^DM$59</f>
        <v>267.73997872328431</v>
      </c>
      <c r="DN108" s="37">
        <f ca="1">IF(R$11="x",Toimenpiteet!$E$115,AM108*CN108/1000+(Satokasvi!$E$28-Satokasvi!$E$7)+IF(R$8="x",Toimenpiteet!$E$29,0)+IF(R$9="x",Toimenpiteet!$E$60,0)+IF(R$10="x",Toimenpiteet!$E$88,0))/(1+$H$15)^DN$59</f>
        <v>229.06857014774172</v>
      </c>
      <c r="DO108" s="37">
        <f ca="1">IF(S$11="x",Toimenpiteet!$E$115,AN108*CO108/1000+(Satokasvi!$E$28-Satokasvi!$E$7)+IF(S$8="x",Toimenpiteet!$E$29,0)+IF(S$9="x",Toimenpiteet!$E$60,0)+IF(S$10="x",Toimenpiteet!$E$88,0))/(1+$H$15)^DO$59</f>
        <v>-185.86566825113789</v>
      </c>
      <c r="DP108" s="37">
        <f ca="1">IF(T$11="x",Toimenpiteet!$E$115,AO108*CP108/1000+(Satokasvi!$E$28-Satokasvi!$E$7)+IF(T$8="x",Toimenpiteet!$E$29,0)+IF(T$9="x",Toimenpiteet!$E$60,0)+IF(T$10="x",Toimenpiteet!$E$88,0))/(1+$H$15)^DP$59</f>
        <v>242.18593805616521</v>
      </c>
      <c r="DQ108" s="37">
        <f ca="1">IF(U$11="x",Toimenpiteet!$E$115,AP108*CQ108/1000+(Satokasvi!$E$28-Satokasvi!$E$7)+IF(U$8="x",Toimenpiteet!$E$29,0)+IF(U$9="x",Toimenpiteet!$E$60,0)+IF(U$10="x",Toimenpiteet!$E$88,0))/(1+$H$15)^DQ$59</f>
        <v>-175.19621854193412</v>
      </c>
      <c r="DR108" s="37">
        <f ca="1">IF(V$11="x",Toimenpiteet!$E$115,AQ108*CR108/1000+(Satokasvi!$E$28-Satokasvi!$E$7)+IF(V$8="x",Toimenpiteet!$E$29,0)+IF(V$9="x",Toimenpiteet!$E$60,0)+IF(V$10="x",Toimenpiteet!$E$88,0))/(1+$H$15)^DR$59</f>
        <v>2.2943240114017933</v>
      </c>
      <c r="DS108" s="37">
        <f ca="1">IF(W$11="x",Toimenpiteet!$E$115,AR108*CS108/1000+(Satokasvi!$E$28-Satokasvi!$E$7)+IF(W$8="x",Toimenpiteet!$E$29,0)+IF(W$9="x",Toimenpiteet!$E$60,0)+IF(W$10="x",Toimenpiteet!$E$88,0))/(1+$H$15)^DS$59</f>
        <v>233.66896515279183</v>
      </c>
      <c r="DT108" s="37">
        <f ca="1">IF(X$11="x",Toimenpiteet!$E$115,AS108*CT108/1000+(Satokasvi!$E$28-Satokasvi!$E$7)+IF(X$8="x",Toimenpiteet!$E$29,0)+IF(X$9="x",Toimenpiteet!$E$60,0)+IF(X$10="x",Toimenpiteet!$E$88,0))/(1+$H$15)^DT$59</f>
        <v>132.95005028575648</v>
      </c>
      <c r="DU108" s="37">
        <f ca="1">IF(Y$11="x",Toimenpiteet!$E$115,AT108*CU108/1000+(Satokasvi!$E$28-Satokasvi!$E$7)+IF(Y$8="x",Toimenpiteet!$E$29,0)+IF(Y$9="x",Toimenpiteet!$E$60,0)+IF(Y$10="x",Toimenpiteet!$E$88,0))/(1+$H$15)^DU$59</f>
        <v>240.02683757778735</v>
      </c>
      <c r="DV108" s="37">
        <f ca="1">IF(Z$11="x",Toimenpiteet!$E$115,AU108*CV108/1000+(Satokasvi!$E$28-Satokasvi!$E$7)+IF(Z$8="x",Toimenpiteet!$E$29,0)+IF(Z$9="x",Toimenpiteet!$E$60,0)+IF(Z$10="x",Toimenpiteet!$E$88,0))/(1+$H$15)^DV$59</f>
        <v>116.05395058623519</v>
      </c>
      <c r="DW108" s="37">
        <f ca="1">IF(AA$11="x",Toimenpiteet!$E$115,AV108*CW108/1000+(Satokasvi!$E$28-Satokasvi!$E$7)+IF(AA$8="x",Toimenpiteet!$E$29,0)+IF(AA$9="x",Toimenpiteet!$E$60,0)+IF(AA$10="x",Toimenpiteet!$E$88,0))/(1+$H$15)^DW$59</f>
        <v>92.835043087130771</v>
      </c>
      <c r="DX108" s="37">
        <f ca="1">IF(AB$11="x",Toimenpiteet!$E$115,AW108*CX108/1000+(Satokasvi!$E$28-Satokasvi!$E$7)+IF(AB$8="x",Toimenpiteet!$E$29,0)+IF(AB$9="x",Toimenpiteet!$E$60,0)+IF(AB$10="x",Toimenpiteet!$E$88,0))/(1+$H$15)^DX$59</f>
        <v>-142.45055811590174</v>
      </c>
      <c r="DY108" s="37">
        <f ca="1">IF(AC$11="x",Toimenpiteet!$E$115,AX108*CY108/1000+(Satokasvi!$E$28-Satokasvi!$E$7)+IF(AC$8="x",Toimenpiteet!$E$29,0)+IF(AC$9="x",Toimenpiteet!$E$60,0)+IF(AC$10="x",Toimenpiteet!$E$88,0))/(1+$H$15)^DY$59</f>
        <v>120.21122028532849</v>
      </c>
      <c r="DZ108" s="37">
        <f ca="1">IF(AD$11="x",Toimenpiteet!$E$115,AY108*CZ108/1000+(Satokasvi!$E$28-Satokasvi!$E$7)+IF(AD$8="x",Toimenpiteet!$E$29,0)+IF(AD$9="x",Toimenpiteet!$E$60,0)+IF(AD$10="x",Toimenpiteet!$E$88,0))/(1+$H$15)^DZ$59</f>
        <v>-134.27331333386908</v>
      </c>
      <c r="EA108" s="37">
        <f ca="1">IF(AE$11="x",Toimenpiteet!$E$115,AZ108*DA108/1000+(Satokasvi!$E$28-Satokasvi!$E$7)+IF(AE$8="x",Toimenpiteet!$E$29,0)+IF(AE$9="x",Toimenpiteet!$E$60,0)+IF(AE$10="x",Toimenpiteet!$E$88,0))/(1+$H$15)^EA$59</f>
        <v>158.64575999699159</v>
      </c>
      <c r="EB108" s="37">
        <f ca="1">IF(AF$11="x",Toimenpiteet!$E$115,BA108*DB108/1000+(Satokasvi!$E$28-Satokasvi!$E$7)+IF(AF$8="x",Toimenpiteet!$E$29,0)+IF(AF$9="x",Toimenpiteet!$E$60,0)+IF(AF$10="x",Toimenpiteet!$E$88,0))/(1+$H$15)^EB$59</f>
        <v>232.50184461051418</v>
      </c>
      <c r="ED108" s="37">
        <f ca="1">IF(H$11="x",Toimenpiteet!$E$115,BD108*CD108/1000+(Satokasvi!$E$28-Satokasvi!$E$7)+IF(H$8="x",Toimenpiteet!$E$29,0)+IF(H$9="x",Toimenpiteet!$E$60,0)+IF(H$10="x",Toimenpiteet!$E$88,0))/(1+$H$15)^ED$59</f>
        <v>489.58604263222276</v>
      </c>
      <c r="EE108" s="37">
        <f ca="1">IF(I$11="x",Toimenpiteet!$E$115,BE108*CE108/1000+(Satokasvi!$E$28-Satokasvi!$E$7)+IF(I$8="x",Toimenpiteet!$E$29,0)+IF(I$9="x",Toimenpiteet!$E$60,0)+IF(I$10="x",Toimenpiteet!$E$88,0))/(1+$H$15)^EE$59</f>
        <v>230.67074726876248</v>
      </c>
      <c r="EF108" s="37">
        <f ca="1">IF(J$11="x",Toimenpiteet!$E$115,BF108*CF108/1000+(Satokasvi!$E$28-Satokasvi!$E$7)+IF(J$8="x",Toimenpiteet!$E$29,0)+IF(J$9="x",Toimenpiteet!$E$60,0)+IF(J$10="x",Toimenpiteet!$E$88,0))/(1+$H$15)^EF$59</f>
        <v>242.58697805522024</v>
      </c>
      <c r="EG108" s="37">
        <f ca="1">IF(K$11="x",Toimenpiteet!$E$115,BG108*CG108/1000+(Satokasvi!$E$28-Satokasvi!$E$7)+IF(K$8="x",Toimenpiteet!$E$29,0)+IF(K$9="x",Toimenpiteet!$E$60,0)+IF(K$10="x",Toimenpiteet!$E$88,0))/(1+$H$15)^EG$59</f>
        <v>507.78856982906171</v>
      </c>
      <c r="EH108" s="37">
        <f ca="1">IF(L$11="x",Toimenpiteet!$E$115,BH108*CH108/1000+(Satokasvi!$E$28-Satokasvi!$E$7)+IF(L$8="x",Toimenpiteet!$E$29,0)+IF(L$9="x",Toimenpiteet!$E$60,0)+IF(L$10="x",Toimenpiteet!$E$88,0))/(1+$H$15)^EH$59</f>
        <v>445.88864278078898</v>
      </c>
      <c r="EI108" s="37">
        <f ca="1">IF(M$11="x",Toimenpiteet!$E$115,BI108*CI108/1000+(Satokasvi!$E$28-Satokasvi!$E$7)+IF(M$8="x",Toimenpiteet!$E$29,0)+IF(M$9="x",Toimenpiteet!$E$60,0)+IF(M$10="x",Toimenpiteet!$E$88,0))/(1+$H$15)^EI$59</f>
        <v>-221.93332802116842</v>
      </c>
      <c r="EJ108" s="37">
        <f ca="1">IF(N$11="x",Toimenpiteet!$E$115,BJ108*CJ108/1000+(Satokasvi!$E$28-Satokasvi!$E$7)+IF(N$8="x",Toimenpiteet!$E$29,0)+IF(N$9="x",Toimenpiteet!$E$60,0)+IF(N$10="x",Toimenpiteet!$E$88,0))/(1+$H$15)^EJ$59</f>
        <v>152.83653559044674</v>
      </c>
      <c r="EK108" s="37">
        <f ca="1">IF(O$11="x",Toimenpiteet!$E$115,BK108*CK108/1000+(Satokasvi!$E$28-Satokasvi!$E$7)+IF(O$8="x",Toimenpiteet!$E$29,0)+IF(O$9="x",Toimenpiteet!$E$60,0)+IF(O$10="x",Toimenpiteet!$E$88,0))/(1+$H$15)^EK$59</f>
        <v>361.10760876901315</v>
      </c>
      <c r="EL108" s="37">
        <f ca="1">IF(P$11="x",Toimenpiteet!$E$115,BL108*CL108/1000+(Satokasvi!$E$28-Satokasvi!$E$7)+IF(P$8="x",Toimenpiteet!$E$29,0)+IF(P$9="x",Toimenpiteet!$E$60,0)+IF(P$10="x",Toimenpiteet!$E$88,0))/(1+$H$15)^EL$59</f>
        <v>363.91323447950742</v>
      </c>
      <c r="EM108" s="37">
        <f ca="1">IF(Q$11="x",Toimenpiteet!$E$115,BM108*CM108/1000+(Satokasvi!$E$28-Satokasvi!$E$7)+IF(Q$8="x",Toimenpiteet!$E$29,0)+IF(Q$9="x",Toimenpiteet!$E$60,0)+IF(Q$10="x",Toimenpiteet!$E$88,0))/(1+$H$15)^EM$59</f>
        <v>360.72495195746757</v>
      </c>
      <c r="EN108" s="37">
        <f ca="1">IF(R$11="x",Toimenpiteet!$E$115,BN108*CN108/1000+(Satokasvi!$E$28-Satokasvi!$E$7)+IF(R$8="x",Toimenpiteet!$E$29,0)+IF(R$9="x",Toimenpiteet!$E$60,0)+IF(R$10="x",Toimenpiteet!$E$88,0))/(1+$H$15)^EN$59</f>
        <v>313.17061183702447</v>
      </c>
      <c r="EO108" s="37">
        <f ca="1">IF(S$11="x",Toimenpiteet!$E$115,BO108*CO108/1000+(Satokasvi!$E$28-Satokasvi!$E$7)+IF(S$8="x",Toimenpiteet!$E$29,0)+IF(S$9="x",Toimenpiteet!$E$60,0)+IF(S$10="x",Toimenpiteet!$E$88,0))/(1+$H$15)^EO$59</f>
        <v>-185.86566825113789</v>
      </c>
      <c r="EP108" s="37">
        <f ca="1">IF(T$11="x",Toimenpiteet!$E$115,BP108*CP108/1000+(Satokasvi!$E$28-Satokasvi!$E$7)+IF(T$8="x",Toimenpiteet!$E$29,0)+IF(T$9="x",Toimenpiteet!$E$60,0)+IF(T$10="x",Toimenpiteet!$E$88,0))/(1+$H$15)^EP$59</f>
        <v>326.71354668703674</v>
      </c>
      <c r="EQ108" s="37">
        <f ca="1">IF(U$11="x",Toimenpiteet!$E$115,BQ108*CQ108/1000+(Satokasvi!$E$28-Satokasvi!$E$7)+IF(U$8="x",Toimenpiteet!$E$29,0)+IF(U$9="x",Toimenpiteet!$E$60,0)+IF(U$10="x",Toimenpiteet!$E$88,0))/(1+$H$15)^EQ$59</f>
        <v>-175.19621854193412</v>
      </c>
      <c r="ER108" s="37">
        <f ca="1">IF(V$11="x",Toimenpiteet!$E$115,BR108*CR108/1000+(Satokasvi!$E$28-Satokasvi!$E$7)+IF(V$8="x",Toimenpiteet!$E$29,0)+IF(V$9="x",Toimenpiteet!$E$60,0)+IF(V$10="x",Toimenpiteet!$E$88,0))/(1+$H$15)^ER$59</f>
        <v>36.771872025708227</v>
      </c>
      <c r="ES108" s="37">
        <f ca="1">IF(W$11="x",Toimenpiteet!$E$115,BS108*CS108/1000+(Satokasvi!$E$28-Satokasvi!$E$7)+IF(W$8="x",Toimenpiteet!$E$29,0)+IF(W$9="x",Toimenpiteet!$E$60,0)+IF(W$10="x",Toimenpiteet!$E$88,0))/(1+$H$15)^ES$59</f>
        <v>313.43060596201633</v>
      </c>
      <c r="ET108" s="37">
        <f ca="1">IF(X$11="x",Toimenpiteet!$E$115,BT108*CT108/1000+(Satokasvi!$E$28-Satokasvi!$E$7)+IF(X$8="x",Toimenpiteet!$E$29,0)+IF(X$9="x",Toimenpiteet!$E$60,0)+IF(X$10="x",Toimenpiteet!$E$88,0))/(1+$H$15)^ET$59</f>
        <v>191.60593197268071</v>
      </c>
      <c r="EU108" s="37">
        <f ca="1">IF(Y$11="x",Toimenpiteet!$E$115,BU108*CU108/1000+(Satokasvi!$E$28-Satokasvi!$E$7)+IF(Y$8="x",Toimenpiteet!$E$29,0)+IF(Y$9="x",Toimenpiteet!$E$60,0)+IF(Y$10="x",Toimenpiteet!$E$88,0))/(1+$H$15)^EU$59</f>
        <v>319.16411929700774</v>
      </c>
      <c r="EV108" s="37">
        <f ca="1">IF(Z$11="x",Toimenpiteet!$E$115,BV108*CV108/1000+(Satokasvi!$E$28-Satokasvi!$E$7)+IF(Z$8="x",Toimenpiteet!$E$29,0)+IF(Z$9="x",Toimenpiteet!$E$60,0)+IF(Z$10="x",Toimenpiteet!$E$88,0))/(1+$H$15)^EV$59</f>
        <v>169.48990012451429</v>
      </c>
      <c r="EW108" s="37">
        <f ca="1">IF(AA$11="x",Toimenpiteet!$E$115,BW108*CW108/1000+(Satokasvi!$E$28-Satokasvi!$E$7)+IF(AA$8="x",Toimenpiteet!$E$29,0)+IF(AA$9="x",Toimenpiteet!$E$60,0)+IF(AA$10="x",Toimenpiteet!$E$88,0))/(1+$H$15)^EW$59</f>
        <v>140.74686667643266</v>
      </c>
      <c r="EX108" s="37">
        <f ca="1">IF(AB$11="x",Toimenpiteet!$E$115,BX108*CX108/1000+(Satokasvi!$E$28-Satokasvi!$E$7)+IF(AB$8="x",Toimenpiteet!$E$29,0)+IF(AB$9="x",Toimenpiteet!$E$60,0)+IF(AB$10="x",Toimenpiteet!$E$88,0))/(1+$H$15)^EX$59</f>
        <v>83.502220768256166</v>
      </c>
      <c r="EY108" s="37">
        <f ca="1">IF(AC$11="x",Toimenpiteet!$E$115,BY108*CY108/1000+(Satokasvi!$E$28-Satokasvi!$E$7)+IF(AC$8="x",Toimenpiteet!$E$29,0)+IF(AC$9="x",Toimenpiteet!$E$60,0)+IF(AC$10="x",Toimenpiteet!$E$88,0))/(1+$H$15)^EY$59</f>
        <v>171.91376688917123</v>
      </c>
      <c r="EZ108" s="37">
        <f ca="1">IF(AD$11="x",Toimenpiteet!$E$115,BZ108*CZ108/1000+(Satokasvi!$E$28-Satokasvi!$E$7)+IF(AD$8="x",Toimenpiteet!$E$29,0)+IF(AD$9="x",Toimenpiteet!$E$60,0)+IF(AD$10="x",Toimenpiteet!$E$88,0))/(1+$H$15)^EZ$59</f>
        <v>147.10893247564815</v>
      </c>
      <c r="FA108" s="37">
        <f ca="1">IF(AE$11="x",Toimenpiteet!$E$115,CA108*DA108/1000+(Satokasvi!$E$28-Satokasvi!$E$7)+IF(AE$8="x",Toimenpiteet!$E$29,0)+IF(AE$9="x",Toimenpiteet!$E$60,0)+IF(AE$10="x",Toimenpiteet!$E$88,0))/(1+$H$15)^FA$59</f>
        <v>216.44740002238396</v>
      </c>
      <c r="FB108" s="37">
        <f ca="1">IF(AF$11="x",Toimenpiteet!$E$115,CB108*DB108/1000+(Satokasvi!$E$28-Satokasvi!$E$7)+IF(AF$8="x",Toimenpiteet!$E$29,0)+IF(AF$9="x",Toimenpiteet!$E$60,0)+IF(AF$10="x",Toimenpiteet!$E$88,0))/(1+$H$15)^FB$59</f>
        <v>304.31530870348502</v>
      </c>
      <c r="FD108" s="37">
        <f t="shared" ca="1" si="15"/>
        <v>365.10810996050924</v>
      </c>
      <c r="FE108" s="37">
        <f t="shared" ca="1" si="32"/>
        <v>515.70241336440381</v>
      </c>
      <c r="FF108" s="37">
        <f t="shared" ca="1" si="32"/>
        <v>273.18987363581653</v>
      </c>
      <c r="FG108" s="37">
        <f t="shared" ca="1" si="32"/>
        <v>657.10550387709168</v>
      </c>
      <c r="FH108" s="37">
        <f t="shared" ca="1" si="32"/>
        <v>990.5808182174485</v>
      </c>
      <c r="FI108" s="37">
        <f t="shared" ca="1" si="32"/>
        <v>768.64749019628005</v>
      </c>
      <c r="FJ108" s="37">
        <f t="shared" ca="1" si="32"/>
        <v>553.17823969029132</v>
      </c>
      <c r="FK108" s="37">
        <f t="shared" ca="1" si="32"/>
        <v>819.23567248227005</v>
      </c>
      <c r="FL108" s="37">
        <f t="shared" ca="1" si="31"/>
        <v>1088.646628870016</v>
      </c>
      <c r="FM108" s="37">
        <f t="shared" ca="1" si="31"/>
        <v>1356.3866075933004</v>
      </c>
      <c r="FN108" s="37">
        <f t="shared" ca="1" si="31"/>
        <v>1585.455177741042</v>
      </c>
      <c r="FO108" s="37">
        <f t="shared" ca="1" si="31"/>
        <v>1399.5895094899042</v>
      </c>
      <c r="FP108" s="37">
        <f t="shared" ca="1" si="31"/>
        <v>1641.7754475460695</v>
      </c>
      <c r="FQ108" s="37">
        <f t="shared" ca="1" si="31"/>
        <v>1466.5792290041354</v>
      </c>
      <c r="FR108" s="37">
        <f t="shared" ca="1" si="31"/>
        <v>1468.8735530155373</v>
      </c>
      <c r="FS108" s="37">
        <f t="shared" ca="1" si="31"/>
        <v>1702.542518168329</v>
      </c>
      <c r="FT108" s="37">
        <f t="shared" ca="1" si="31"/>
        <v>1835.4925684540856</v>
      </c>
      <c r="FU108" s="37">
        <f t="shared" ca="1" si="24"/>
        <v>2075.5194060318731</v>
      </c>
      <c r="FV108" s="37">
        <f t="shared" ca="1" si="24"/>
        <v>2191.5733566181084</v>
      </c>
      <c r="FW108" s="37">
        <f t="shared" ca="1" si="23"/>
        <v>2284.4083997052394</v>
      </c>
      <c r="FX108" s="37">
        <f t="shared" ca="1" si="20"/>
        <v>2141.9578415893375</v>
      </c>
      <c r="FY108" s="37">
        <f t="shared" ca="1" si="20"/>
        <v>2262.1690618746661</v>
      </c>
      <c r="FZ108" s="37">
        <f t="shared" ca="1" si="20"/>
        <v>2127.8957485407968</v>
      </c>
      <c r="GA108" s="37">
        <f t="shared" ca="1" si="20"/>
        <v>2286.5415085377886</v>
      </c>
      <c r="GB108" s="37">
        <f t="shared" ca="1" si="20"/>
        <v>2519.0433531483027</v>
      </c>
      <c r="GC108" s="37"/>
      <c r="GD108" s="37">
        <f t="shared" ca="1" si="16"/>
        <v>489.58604263222276</v>
      </c>
      <c r="GE108" s="37">
        <f t="shared" ca="1" si="36"/>
        <v>720.25678990098527</v>
      </c>
      <c r="GF108" s="37">
        <f t="shared" ca="1" si="36"/>
        <v>962.84376795620551</v>
      </c>
      <c r="GG108" s="37">
        <f t="shared" ca="1" si="36"/>
        <v>1470.6323377852673</v>
      </c>
      <c r="GH108" s="37">
        <f t="shared" ca="1" si="36"/>
        <v>1916.5209805660563</v>
      </c>
      <c r="GI108" s="37">
        <f t="shared" ca="1" si="36"/>
        <v>1694.587652544888</v>
      </c>
      <c r="GJ108" s="37">
        <f t="shared" ca="1" si="36"/>
        <v>1847.4241881353348</v>
      </c>
      <c r="GK108" s="37">
        <f t="shared" ca="1" si="36"/>
        <v>2208.5317969043481</v>
      </c>
      <c r="GL108" s="37">
        <f t="shared" ca="1" si="36"/>
        <v>2572.4450313838556</v>
      </c>
      <c r="GM108" s="37">
        <f t="shared" ca="1" si="36"/>
        <v>2933.1699833413231</v>
      </c>
      <c r="GN108" s="37">
        <f t="shared" ca="1" si="36"/>
        <v>3246.3405951783475</v>
      </c>
      <c r="GO108" s="37">
        <f t="shared" ca="1" si="36"/>
        <v>3060.4749269272097</v>
      </c>
      <c r="GP108" s="37">
        <f t="shared" ca="1" si="36"/>
        <v>3387.1884736142465</v>
      </c>
      <c r="GQ108" s="37">
        <f t="shared" ca="1" si="36"/>
        <v>3211.9922550723122</v>
      </c>
      <c r="GR108" s="37">
        <f t="shared" ca="1" si="36"/>
        <v>3248.7641270980203</v>
      </c>
      <c r="GS108" s="37">
        <f t="shared" ca="1" si="36"/>
        <v>3562.1947330600365</v>
      </c>
      <c r="GT108" s="37">
        <f t="shared" ca="1" si="34"/>
        <v>3753.800665032717</v>
      </c>
      <c r="GU108" s="37">
        <f t="shared" ca="1" si="22"/>
        <v>4072.9647843297248</v>
      </c>
      <c r="GV108" s="37">
        <f t="shared" ca="1" si="22"/>
        <v>4242.4546844542392</v>
      </c>
      <c r="GW108" s="37">
        <f t="shared" ca="1" si="22"/>
        <v>4383.2015511306718</v>
      </c>
      <c r="GX108" s="37">
        <f t="shared" ca="1" si="22"/>
        <v>4466.7037718989277</v>
      </c>
      <c r="GY108" s="37">
        <f t="shared" ca="1" si="30"/>
        <v>4638.6175387880985</v>
      </c>
      <c r="GZ108" s="37">
        <f t="shared" ca="1" si="30"/>
        <v>4785.726471263747</v>
      </c>
      <c r="HA108" s="37">
        <f t="shared" ca="1" si="30"/>
        <v>5002.1738712861306</v>
      </c>
      <c r="HB108" s="37">
        <f t="shared" ca="1" si="30"/>
        <v>5306.4891799896159</v>
      </c>
      <c r="HC108" s="37"/>
      <c r="HD108" s="37">
        <f t="shared" si="29"/>
        <v>1500.1</v>
      </c>
      <c r="HE108" s="37">
        <f ca="1">SUM($GD108:GD108)-$HD108-SUM($FD108:FD108)</f>
        <v>-1375.6220673282864</v>
      </c>
      <c r="HF108" s="37">
        <f ca="1">SUM($GD108:GE108)-$HD108-SUM($FD108:FE108)</f>
        <v>-1171.067690791705</v>
      </c>
      <c r="HG108" s="37">
        <f ca="1">SUM($GD108:GF108)-$HD108-SUM($FD108:FF108)</f>
        <v>-481.41379647131589</v>
      </c>
      <c r="HH108" s="37">
        <f ca="1">SUM($GD108:GG108)-$HD108-SUM($FD108:FG108)</f>
        <v>332.11303743685971</v>
      </c>
      <c r="HI108" s="37">
        <f ca="1">SUM($GD108:GH108)-$HD108-SUM($FD108:FH108)</f>
        <v>1258.0531997854678</v>
      </c>
      <c r="HJ108" s="37">
        <f ca="1">SUM($GD108:GI108)-$HD108-SUM($FD108:FI108)</f>
        <v>2183.9933621340756</v>
      </c>
      <c r="HK108" s="37">
        <f ca="1">SUM($GD108:GJ108)-$HD108-SUM($FD108:FJ108)</f>
        <v>3478.2393105791198</v>
      </c>
      <c r="HL108" s="37">
        <f ca="1">SUM($GD108:GK108)-$HD108-SUM($FD108:FK108)</f>
        <v>4867.5354350011976</v>
      </c>
      <c r="HM108" s="37">
        <f ca="1">SUM($GD108:GL108)-$HD108-SUM($FD108:FL108)</f>
        <v>6351.333837515037</v>
      </c>
      <c r="HN108" s="37">
        <f ca="1">SUM($GD108:GM108)-$HD108-SUM($FD108:FM108)</f>
        <v>7928.1172132630609</v>
      </c>
      <c r="HO108" s="37">
        <f ca="1">SUM($GD108:GN108)-$HD108-SUM($FD108:FN108)</f>
        <v>9589.0026307003664</v>
      </c>
      <c r="HP108" s="37">
        <f ca="1">SUM($GD108:GO108)-$HD108-SUM($FD108:FO108)</f>
        <v>11249.888048137673</v>
      </c>
      <c r="HQ108" s="37">
        <f ca="1">SUM($GD108:GP108)-$HD108-SUM($FD108:FP108)</f>
        <v>12995.301074205849</v>
      </c>
      <c r="HR108" s="37">
        <f ca="1">SUM($GD108:GQ108)-$HD108-SUM($FD108:FQ108)</f>
        <v>14740.714100274026</v>
      </c>
      <c r="HS108" s="37">
        <f ca="1">SUM($GD108:GR108)-$HD108-SUM($FD108:FR108)</f>
        <v>16520.604674356509</v>
      </c>
      <c r="HT108" s="37">
        <f ca="1">SUM($GD108:GS108)-$HD108-SUM($FD108:FS108)</f>
        <v>18380.25688924822</v>
      </c>
      <c r="HU108" s="37">
        <f ca="1">SUM($GD108:GT108)-$HD108-SUM($FD108:FT108)</f>
        <v>20298.564985826848</v>
      </c>
      <c r="HV108" s="37">
        <f ca="1">SUM($GD108:GU108)-$HD108-SUM($FD108:FU108)</f>
        <v>22296.010364124704</v>
      </c>
      <c r="HW108" s="37">
        <f ca="1">SUM($GD108:GV108)-$HD108-SUM($FD108:FV108)</f>
        <v>24346.891691960838</v>
      </c>
      <c r="HX108" s="37">
        <f ca="1">SUM($GD108:GW108)-$HD108-SUM($FD108:FW108)</f>
        <v>26445.684843386272</v>
      </c>
      <c r="HY108" s="37">
        <f ca="1">SUM($GD108:GX108)-$HD108-SUM($FD108:FX108)</f>
        <v>28770.430773695865</v>
      </c>
      <c r="HZ108" s="37">
        <f ca="1">SUM($GD108:GY108)-$HD108-SUM($FD108:FY108)</f>
        <v>31146.879250609301</v>
      </c>
      <c r="IA108" s="37">
        <f ca="1">SUM($GD108:GZ108)-$HD108-SUM($FD108:FZ108)</f>
        <v>33804.709973332254</v>
      </c>
      <c r="IB108" s="37">
        <f ca="1">SUM($GD108:HA108)-$HD108-SUM($FD108:GA108)</f>
        <v>36520.342336080583</v>
      </c>
      <c r="IC108" s="37">
        <f ca="1">SUM($GD108:HB108)-$HD108-SUM($FD108:GB108)</f>
        <v>39307.788162921897</v>
      </c>
    </row>
    <row r="109" spans="2:237" x14ac:dyDescent="0.35">
      <c r="B109" s="37">
        <f t="shared" ca="1" si="26"/>
        <v>0.48378248726483264</v>
      </c>
      <c r="C109" s="37">
        <f t="shared" ca="1" si="26"/>
        <v>0.82880979765998919</v>
      </c>
      <c r="D109" s="37">
        <f t="shared" ca="1" si="26"/>
        <v>0.94884419265399977</v>
      </c>
      <c r="E109" s="37">
        <f t="shared" ca="1" si="26"/>
        <v>0.27596450694625552</v>
      </c>
      <c r="F109" s="37">
        <f t="shared" ca="1" si="26"/>
        <v>0.92816953721994833</v>
      </c>
      <c r="G109" s="37">
        <f t="shared" ca="1" si="26"/>
        <v>0.20687596561550681</v>
      </c>
      <c r="H109" s="37">
        <f t="shared" ca="1" si="26"/>
        <v>0.76982761193652649</v>
      </c>
      <c r="I109" s="37">
        <f t="shared" ca="1" si="26"/>
        <v>0.27149852123788076</v>
      </c>
      <c r="J109" s="37">
        <f t="shared" ca="1" si="26"/>
        <v>0.45973650836197799</v>
      </c>
      <c r="K109" s="37">
        <f t="shared" ca="1" si="26"/>
        <v>0.69242516447516467</v>
      </c>
      <c r="L109" s="37">
        <f t="shared" ca="1" si="26"/>
        <v>0.51555084256700445</v>
      </c>
      <c r="M109" s="37">
        <f t="shared" ca="1" si="26"/>
        <v>0.30938222986436759</v>
      </c>
      <c r="N109" s="37">
        <f t="shared" ca="1" si="26"/>
        <v>0.60621123505342411</v>
      </c>
      <c r="O109" s="37">
        <f t="shared" ca="1" si="26"/>
        <v>0.50451767474207199</v>
      </c>
      <c r="P109" s="37">
        <f t="shared" ca="1" si="26"/>
        <v>0.500230729362525</v>
      </c>
      <c r="Q109" s="37">
        <f t="shared" ca="1" si="26"/>
        <v>7.7495646403441532E-3</v>
      </c>
      <c r="R109" s="37">
        <f t="shared" ca="1" si="33"/>
        <v>0.7674444643621724</v>
      </c>
      <c r="S109" s="37">
        <f t="shared" ca="1" si="33"/>
        <v>0.13500987803666253</v>
      </c>
      <c r="T109" s="37">
        <f t="shared" ca="1" si="35"/>
        <v>0.58425498585972135</v>
      </c>
      <c r="U109" s="37">
        <f t="shared" ca="1" si="35"/>
        <v>0.25529929149671693</v>
      </c>
      <c r="V109" s="37">
        <f t="shared" ca="1" si="35"/>
        <v>0.97563264852247833</v>
      </c>
      <c r="W109" s="37">
        <f t="shared" ca="1" si="35"/>
        <v>0.48772109399937746</v>
      </c>
      <c r="X109" s="37">
        <f t="shared" ca="1" si="35"/>
        <v>9.931310622047107E-3</v>
      </c>
      <c r="Y109" s="37">
        <f t="shared" ca="1" si="35"/>
        <v>0.3957731094153073</v>
      </c>
      <c r="Z109" s="37">
        <f t="shared" ca="1" si="35"/>
        <v>0.90943895544607944</v>
      </c>
      <c r="AC109" s="35">
        <f ca="1">IF(H$11="x",0,_xlfn.NORM.INV(B109,Satokasvi!$H$8,Satokasvi!$I$8)*IF(H$8="x",1+Toimenpiteet!$C$7,1)*IF(H$9="x",1+Toimenpiteet!$C$34,1)*(1+H$30)*_xlfn.BINOM.INV(1,(1-(Satokasvi!$H$15*(1+H$43))),B109))</f>
        <v>2489.8343803342032</v>
      </c>
      <c r="AD109" s="35">
        <f ca="1">IF(I$11="x",0,_xlfn.NORM.INV(C109,Satokasvi!$H$8,Satokasvi!$I$8)*IF(I$8="x",1+Toimenpiteet!$C$7,1)*IF(I$9="x",1+Toimenpiteet!$C$34,1)*(1+I$30)*_xlfn.BINOM.INV(1,(1-(Satokasvi!$H$15*(1+I$43))),C109))</f>
        <v>2737.3680991327337</v>
      </c>
      <c r="AE109" s="35">
        <f ca="1">IF(J$11="x",0,_xlfn.NORM.INV(D109,Satokasvi!$H$8,Satokasvi!$I$8)*IF(J$8="x",1+Toimenpiteet!$C$7,1)*IF(J$9="x",1+Toimenpiteet!$C$34,1)*(1+J$30)*_xlfn.BINOM.INV(1,(1-(Satokasvi!$H$15*(1+J$43))),D109))</f>
        <v>2908.4371908548524</v>
      </c>
      <c r="AF109" s="35">
        <f ca="1">IF(K$11="x",0,_xlfn.NORM.INV(E109,Satokasvi!$H$8,Satokasvi!$I$8)*IF(K$8="x",1+Toimenpiteet!$C$7,1)*IF(K$9="x",1+Toimenpiteet!$C$34,1)*(1+K$30)*_xlfn.BINOM.INV(1,(1-(Satokasvi!$H$15*(1+K$43))),E109))</f>
        <v>2351.2819921167165</v>
      </c>
      <c r="AG109" s="35">
        <f ca="1">IF(L$11="x",0,_xlfn.NORM.INV(F109,Satokasvi!$H$8,Satokasvi!$I$8)*IF(L$8="x",1+Toimenpiteet!$C$7,1)*IF(L$9="x",1+Toimenpiteet!$C$34,1)*(1+L$30)*_xlfn.BINOM.INV(1,(1-(Satokasvi!$H$15*(1+L$43))),F109))</f>
        <v>2865.5732594644014</v>
      </c>
      <c r="AH109" s="35">
        <f ca="1">IF(M$11="x",0,_xlfn.NORM.INV(G109,Satokasvi!$H$8,Satokasvi!$I$8)*IF(M$8="x",1+Toimenpiteet!$C$7,1)*IF(M$9="x",1+Toimenpiteet!$C$34,1)*(1+M$30)*_xlfn.BINOM.INV(1,(1-(Satokasvi!$H$15*(1+M$43))),G109))</f>
        <v>0</v>
      </c>
      <c r="AI109" s="35">
        <f ca="1">IF(N$11="x",0,_xlfn.NORM.INV(H109,Satokasvi!$H$8,Satokasvi!$I$8)*IF(N$8="x",1+Toimenpiteet!$C$7,1)*IF(N$9="x",1+Toimenpiteet!$C$34,1)*(1+N$30)*_xlfn.BINOM.INV(1,(1-(Satokasvi!$H$15*(1+N$43))),H109))</f>
        <v>2684.5698112462792</v>
      </c>
      <c r="AJ109" s="35">
        <f ca="1">IF(O$11="x",0,_xlfn.NORM.INV(I109,Satokasvi!$H$8,Satokasvi!$I$8)*IF(O$8="x",1+Toimenpiteet!$C$7,1)*IF(O$9="x",1+Toimenpiteet!$C$34,1)*(1+O$30)*_xlfn.BINOM.INV(1,(1-(Satokasvi!$H$15*(1+O$43))),I109))</f>
        <v>2347.92821263937</v>
      </c>
      <c r="AK109" s="35">
        <f ca="1">IF(P$11="x",0,_xlfn.NORM.INV(J109,Satokasvi!$H$8,Satokasvi!$I$8)*IF(P$8="x",1+Toimenpiteet!$C$7,1)*IF(P$9="x",1+Toimenpiteet!$C$34,1)*(1+P$30)*_xlfn.BINOM.INV(1,(1-(Satokasvi!$H$15*(1+P$43))),J109))</f>
        <v>2474.7256105550518</v>
      </c>
      <c r="AL109" s="35">
        <f ca="1">IF(Q$11="x",0,_xlfn.NORM.INV(K109,Satokasvi!$H$8,Satokasvi!$I$8)*IF(Q$8="x",1+Toimenpiteet!$C$7,1)*IF(Q$9="x",1+Toimenpiteet!$C$34,1)*(1+Q$30)*_xlfn.BINOM.INV(1,(1-(Satokasvi!$H$15*(1+Q$43))),K109))</f>
        <v>2625.6840798040016</v>
      </c>
      <c r="AM109" s="35">
        <f ca="1">IF(R$11="x",0,_xlfn.NORM.INV(L109,Satokasvi!$H$8,Satokasvi!$I$8)*IF(R$8="x",1+Toimenpiteet!$C$7,1)*IF(R$9="x",1+Toimenpiteet!$C$34,1)*(1+R$30)*_xlfn.BINOM.INV(1,(1-(Satokasvi!$H$15*(1+R$43))),L109))</f>
        <v>2509.7475145904441</v>
      </c>
      <c r="AN109" s="35">
        <f ca="1">IF(S$11="x",0,_xlfn.NORM.INV(M109,Satokasvi!$H$8,Satokasvi!$I$8)*IF(S$8="x",1+Toimenpiteet!$C$7,1)*IF(S$9="x",1+Toimenpiteet!$C$34,1)*(1+S$30)*_xlfn.BINOM.INV(1,(1-(Satokasvi!$H$15*(1+S$43))),M109))</f>
        <v>2375.5994524541247</v>
      </c>
      <c r="AO109" s="35">
        <f ca="1">IF(T$11="x",0,_xlfn.NORM.INV(N109,Satokasvi!$H$8,Satokasvi!$I$8)*IF(T$8="x",1+Toimenpiteet!$C$7,1)*IF(T$9="x",1+Toimenpiteet!$C$34,1)*(1+T$30)*_xlfn.BINOM.INV(1,(1-(Satokasvi!$H$15*(1+T$43))),N109))</f>
        <v>2567.3644117949211</v>
      </c>
      <c r="AP109" s="35">
        <f ca="1">IF(U$11="x",0,_xlfn.NORM.INV(O109,Satokasvi!$H$8,Satokasvi!$I$8)*IF(U$8="x",1+Toimenpiteet!$C$7,1)*IF(U$9="x",1+Toimenpiteet!$C$34,1)*(1+U$30)*_xlfn.BINOM.INV(1,(1-(Satokasvi!$H$15*(1+U$43))),O109))</f>
        <v>2502.831093320428</v>
      </c>
      <c r="AQ109" s="35">
        <f ca="1">IF(V$11="x",0,_xlfn.NORM.INV(P109,Satokasvi!$H$8,Satokasvi!$I$8)*IF(V$8="x",1+Toimenpiteet!$C$7,1)*IF(V$9="x",1+Toimenpiteet!$C$34,1)*(1+V$30)*_xlfn.BINOM.INV(1,(1-(Satokasvi!$H$15*(1+V$43))),P109))</f>
        <v>2500.144588194034</v>
      </c>
      <c r="AR109" s="35">
        <f ca="1">IF(W$11="x",0,_xlfn.NORM.INV(Q109,Satokasvi!$H$8,Satokasvi!$I$8)*IF(W$8="x",1+Toimenpiteet!$C$7,1)*IF(W$9="x",1+Toimenpiteet!$C$34,1)*(1+W$30)*_xlfn.BINOM.INV(1,(1-(Satokasvi!$H$15*(1+W$43))),Q109))</f>
        <v>0</v>
      </c>
      <c r="AS109" s="35">
        <f ca="1">IF(X$11="x",0,_xlfn.NORM.INV(R109,Satokasvi!$H$8,Satokasvi!$I$8)*IF(X$8="x",1+Toimenpiteet!$C$7,1)*IF(X$9="x",1+Toimenpiteet!$C$34,1)*(1+X$30)*_xlfn.BINOM.INV(1,(1-(Satokasvi!$H$15*(1+X$43))),R109))</f>
        <v>2682.614174913705</v>
      </c>
      <c r="AT109" s="35">
        <f ca="1">IF(Y$11="x",0,_xlfn.NORM.INV(S109,Satokasvi!$H$8,Satokasvi!$I$8)*IF(Y$8="x",1+Toimenpiteet!$C$7,1)*IF(Y$9="x",1+Toimenpiteet!$C$34,1)*(1+Y$30)*_xlfn.BINOM.INV(1,(1-(Satokasvi!$H$15*(1+Y$43))),S109))</f>
        <v>0</v>
      </c>
      <c r="AU109" s="35">
        <f ca="1">IF(Z$11="x",0,_xlfn.NORM.INV(T109,Satokasvi!$H$8,Satokasvi!$I$8)*IF(Z$8="x",1+Toimenpiteet!$C$7,1)*IF(Z$9="x",1+Toimenpiteet!$C$34,1)*(1+Z$30)*_xlfn.BINOM.INV(1,(1-(Satokasvi!$H$15*(1+Z$43))),T109))</f>
        <v>2553.1977357910173</v>
      </c>
      <c r="AV109" s="35">
        <f ca="1">IF(AA$11="x",0,_xlfn.NORM.INV(U109,Satokasvi!$H$8,Satokasvi!$I$8)*IF(AA$8="x",1+Toimenpiteet!$C$7,1)*IF(AA$9="x",1+Toimenpiteet!$C$34,1)*(1+AA$30)*_xlfn.BINOM.INV(1,(1-(Satokasvi!$H$15*(1+AA$43))),U109))</f>
        <v>2335.5235186809336</v>
      </c>
      <c r="AW109" s="35">
        <f ca="1">IF(AB$11="x",0,_xlfn.NORM.INV(V109,Satokasvi!$H$8,Satokasvi!$I$8)*IF(AB$8="x",1+Toimenpiteet!$C$7,1)*IF(AB$9="x",1+Toimenpiteet!$C$34,1)*(1+AB$30)*_xlfn.BINOM.INV(1,(1-(Satokasvi!$H$15*(1+AB$43))),V109))</f>
        <v>2992.7263377709251</v>
      </c>
      <c r="AX109" s="35">
        <f ca="1">IF(AC$11="x",0,_xlfn.NORM.INV(W109,Satokasvi!$H$8,Satokasvi!$I$8)*IF(AC$8="x",1+Toimenpiteet!$C$7,1)*IF(AC$9="x",1+Toimenpiteet!$C$34,1)*(1+AC$30)*_xlfn.BINOM.INV(1,(1-(Satokasvi!$H$15*(1+AC$43))),W109))</f>
        <v>2492.3041214645909</v>
      </c>
      <c r="AY109" s="35">
        <f ca="1">IF(AD$11="x",0,_xlfn.NORM.INV(X109,Satokasvi!$H$8,Satokasvi!$I$8)*IF(AD$8="x",1+Toimenpiteet!$C$7,1)*IF(AD$9="x",1+Toimenpiteet!$C$34,1)*(1+AD$30)*_xlfn.BINOM.INV(1,(1-(Satokasvi!$H$15*(1+AD$43))),X109))</f>
        <v>0</v>
      </c>
      <c r="AZ109" s="35">
        <f ca="1">IF(AE$11="x",0,_xlfn.NORM.INV(Y109,Satokasvi!$H$8,Satokasvi!$I$8)*IF(AE$8="x",1+Toimenpiteet!$C$7,1)*IF(AE$9="x",1+Toimenpiteet!$C$34,1)*(1+AE$30)*_xlfn.BINOM.INV(1,(1-(Satokasvi!$H$15*(1+AE$43))),Y109))</f>
        <v>2433.9241753874621</v>
      </c>
      <c r="BA109" s="35">
        <f ca="1">IF(AF$11="x",0,_xlfn.NORM.INV(Z109,Satokasvi!$H$8,Satokasvi!$I$8)*IF(AF$8="x",1+Toimenpiteet!$C$7,1)*IF(AF$9="x",1+Toimenpiteet!$C$34,1)*(1+AF$30)*_xlfn.BINOM.INV(1,(1-(Satokasvi!$H$15*(1+AF$43))),Z109))</f>
        <v>2834.3270242254762</v>
      </c>
      <c r="BD109" s="35">
        <f ca="1">IF(H$11="x",0,_xlfn.NORM.INV(B109,Satokasvi!$H$8,Satokasvi!$I$8)*IF(COUNTIF($H$12:H$12,"x")&gt;0,(1+$C$6),1)*IF(COUNTIF($H$13:H$13,"x")&gt;0,(1+$C$30),1)*IF(H$8="x",(1+Toimenpiteet!$C$7),1)*IF(H$9="x",(1+Toimenpiteet!$C$34),1)*(1+H$30)*_xlfn.BINOM.INV(1,(1-(Satokasvi!$H$15*(1+H$44))),B109))</f>
        <v>2987.8012564010437</v>
      </c>
      <c r="BE109" s="35">
        <f ca="1">IF(I$11="x",0,_xlfn.NORM.INV(C109,Satokasvi!$H$8,Satokasvi!$I$8)*IF(COUNTIF($H$12:I$12,"x")&gt;0,(1+$C$6),1)*IF(COUNTIF($H$13:I$13,"x")&gt;0,(1+$C$30),1)*IF(I$8="x",(1+Toimenpiteet!$C$7),1)*IF(I$9="x",(1+Toimenpiteet!$C$34),1)*(1+I$30)*_xlfn.BINOM.INV(1,(1-(Satokasvi!$H$15*(1+I$44))),C109))</f>
        <v>3284.8417189592806</v>
      </c>
      <c r="BF109" s="35">
        <f ca="1">IF(J$11="x",0,_xlfn.NORM.INV(D109,Satokasvi!$H$8,Satokasvi!$I$8)*IF(COUNTIF($H$12:J$12,"x")&gt;0,(1+$C$6),1)*IF(COUNTIF($H$13:J$13,"x")&gt;0,(1+$C$30),1)*IF(J$8="x",(1+Toimenpiteet!$C$7),1)*IF(J$9="x",(1+Toimenpiteet!$C$34),1)*(1+J$30)*_xlfn.BINOM.INV(1,(1-(Satokasvi!$H$15*(1+J$44))),D109))</f>
        <v>3490.1246290258227</v>
      </c>
      <c r="BG109" s="35">
        <f ca="1">IF(K$11="x",0,_xlfn.NORM.INV(E109,Satokasvi!$H$8,Satokasvi!$I$8)*IF(COUNTIF($H$12:K$12,"x")&gt;0,(1+$C$6),1)*IF(COUNTIF($H$13:K$13,"x")&gt;0,(1+$C$30),1)*IF(K$8="x",(1+Toimenpiteet!$C$7),1)*IF(K$9="x",(1+Toimenpiteet!$C$34),1)*(1+K$30)*_xlfn.BINOM.INV(1,(1-(Satokasvi!$H$15*(1+K$44))),E109))</f>
        <v>2821.5383905400599</v>
      </c>
      <c r="BH109" s="35">
        <f ca="1">IF(L$11="x",0,_xlfn.NORM.INV(F109,Satokasvi!$H$8,Satokasvi!$I$8)*IF(COUNTIF($H$12:L$12,"x")&gt;0,(1+$C$6),1)*IF(COUNTIF($H$13:L$13,"x")&gt;0,(1+$C$30),1)*IF(L$8="x",(1+Toimenpiteet!$C$7),1)*IF(L$9="x",(1+Toimenpiteet!$C$34),1)*(1+L$30)*_xlfn.BINOM.INV(1,(1-(Satokasvi!$H$15*(1+L$44))),F109))</f>
        <v>3438.6879113572818</v>
      </c>
      <c r="BI109" s="35">
        <f ca="1">IF(M$11="x",0,_xlfn.NORM.INV(G109,Satokasvi!$H$8,Satokasvi!$I$8)*IF(COUNTIF($H$12:M$12,"x")&gt;0,(1+$C$6),1)*IF(COUNTIF($H$13:M$13,"x")&gt;0,(1+$C$30),1)*IF(M$8="x",(1+Toimenpiteet!$C$7),1)*IF(M$9="x",(1+Toimenpiteet!$C$34),1)*(1+M$30)*_xlfn.BINOM.INV(1,(1-(Satokasvi!$H$15*(1+M$44))),G109))</f>
        <v>2754.8073348853991</v>
      </c>
      <c r="BJ109" s="35">
        <f ca="1">IF(N$11="x",0,_xlfn.NORM.INV(H109,Satokasvi!$H$8,Satokasvi!$I$8)*IF(COUNTIF($H$12:N$12,"x")&gt;0,(1+$C$6),1)*IF(COUNTIF($H$13:N$13,"x")&gt;0,(1+$C$30),1)*IF(N$8="x",(1+Toimenpiteet!$C$7),1)*IF(N$9="x",(1+Toimenpiteet!$C$34),1)*(1+N$30)*_xlfn.BINOM.INV(1,(1-(Satokasvi!$H$15*(1+N$44))),H109))</f>
        <v>3221.4837734955349</v>
      </c>
      <c r="BK109" s="35">
        <f ca="1">IF(O$11="x",0,_xlfn.NORM.INV(I109,Satokasvi!$H$8,Satokasvi!$I$8)*IF(COUNTIF($H$12:O$12,"x")&gt;0,(1+$C$6),1)*IF(COUNTIF($H$13:O$13,"x")&gt;0,(1+$C$30),1)*IF(O$8="x",(1+Toimenpiteet!$C$7),1)*IF(O$9="x",(1+Toimenpiteet!$C$34),1)*(1+O$30)*_xlfn.BINOM.INV(1,(1-(Satokasvi!$H$15*(1+O$44))),I109))</f>
        <v>2817.5138551672439</v>
      </c>
      <c r="BL109" s="35">
        <f ca="1">IF(P$11="x",0,_xlfn.NORM.INV(J109,Satokasvi!$H$8,Satokasvi!$I$8)*IF(COUNTIF($H$12:P$12,"x")&gt;0,(1+$C$6),1)*IF(COUNTIF($H$13:P$13,"x")&gt;0,(1+$C$30),1)*IF(P$8="x",(1+Toimenpiteet!$C$7),1)*IF(P$9="x",(1+Toimenpiteet!$C$34),1)*(1+P$30)*_xlfn.BINOM.INV(1,(1-(Satokasvi!$H$15*(1+P$44))),J109))</f>
        <v>2969.6707326660621</v>
      </c>
      <c r="BM109" s="35">
        <f ca="1">IF(Q$11="x",0,_xlfn.NORM.INV(K109,Satokasvi!$H$8,Satokasvi!$I$8)*IF(COUNTIF($H$12:Q$12,"x")&gt;0,(1+$C$6),1)*IF(COUNTIF($H$13:Q$13,"x")&gt;0,(1+$C$30),1)*IF(Q$8="x",(1+Toimenpiteet!$C$7),1)*IF(Q$9="x",(1+Toimenpiteet!$C$34),1)*(1+Q$30)*_xlfn.BINOM.INV(1,(1-(Satokasvi!$H$15*(1+Q$44))),K109))</f>
        <v>3150.8208957648017</v>
      </c>
      <c r="BN109" s="35">
        <f ca="1">IF(R$11="x",0,_xlfn.NORM.INV(L109,Satokasvi!$H$8,Satokasvi!$I$8)*IF(COUNTIF($H$12:R$12,"x")&gt;0,(1+$C$6),1)*IF(COUNTIF($H$13:R$13,"x")&gt;0,(1+$C$30),1)*IF(R$8="x",(1+Toimenpiteet!$C$7),1)*IF(R$9="x",(1+Toimenpiteet!$C$34),1)*(1+R$30)*_xlfn.BINOM.INV(1,(1-(Satokasvi!$H$15*(1+R$44))),L109))</f>
        <v>3011.697017508533</v>
      </c>
      <c r="BO109" s="35">
        <f ca="1">IF(S$11="x",0,_xlfn.NORM.INV(M109,Satokasvi!$H$8,Satokasvi!$I$8)*IF(COUNTIF($H$12:S$12,"x")&gt;0,(1+$C$6),1)*IF(COUNTIF($H$13:S$13,"x")&gt;0,(1+$C$30),1)*IF(S$8="x",(1+Toimenpiteet!$C$7),1)*IF(S$9="x",(1+Toimenpiteet!$C$34),1)*(1+S$30)*_xlfn.BINOM.INV(1,(1-(Satokasvi!$H$15*(1+S$44))),M109))</f>
        <v>2850.7193429449494</v>
      </c>
      <c r="BP109" s="35">
        <f ca="1">IF(T$11="x",0,_xlfn.NORM.INV(N109,Satokasvi!$H$8,Satokasvi!$I$8)*IF(COUNTIF($H$12:T$12,"x")&gt;0,(1+$C$6),1)*IF(COUNTIF($H$13:T$13,"x")&gt;0,(1+$C$30),1)*IF(T$8="x",(1+Toimenpiteet!$C$7),1)*IF(T$9="x",(1+Toimenpiteet!$C$34),1)*(1+T$30)*_xlfn.BINOM.INV(1,(1-(Satokasvi!$H$15*(1+T$44))),N109))</f>
        <v>3080.8372941539051</v>
      </c>
      <c r="BQ109" s="35">
        <f ca="1">IF(U$11="x",0,_xlfn.NORM.INV(O109,Satokasvi!$H$8,Satokasvi!$I$8)*IF(COUNTIF($H$12:U$12,"x")&gt;0,(1+$C$6),1)*IF(COUNTIF($H$13:U$13,"x")&gt;0,(1+$C$30),1)*IF(U$8="x",(1+Toimenpiteet!$C$7),1)*IF(U$9="x",(1+Toimenpiteet!$C$34),1)*(1+U$30)*_xlfn.BINOM.INV(1,(1-(Satokasvi!$H$15*(1+U$44))),O109))</f>
        <v>3003.3973119845136</v>
      </c>
      <c r="BR109" s="35">
        <f ca="1">IF(V$11="x",0,_xlfn.NORM.INV(P109,Satokasvi!$H$8,Satokasvi!$I$8)*IF(COUNTIF($H$12:V$12,"x")&gt;0,(1+$C$6),1)*IF(COUNTIF($H$13:V$13,"x")&gt;0,(1+$C$30),1)*IF(V$8="x",(1+Toimenpiteet!$C$7),1)*IF(V$9="x",(1+Toimenpiteet!$C$34),1)*(1+V$30)*_xlfn.BINOM.INV(1,(1-(Satokasvi!$H$15*(1+V$44))),P109))</f>
        <v>3000.1735058328409</v>
      </c>
      <c r="BS109" s="35">
        <f ca="1">IF(W$11="x",0,_xlfn.NORM.INV(Q109,Satokasvi!$H$8,Satokasvi!$I$8)*IF(COUNTIF($H$12:W$12,"x")&gt;0,(1+$C$6),1)*IF(COUNTIF($H$13:W$13,"x")&gt;0,(1+$C$30),1)*IF(W$8="x",(1+Toimenpiteet!$C$7),1)*IF(W$9="x",(1+Toimenpiteet!$C$34),1)*(1+W$30)*_xlfn.BINOM.INV(1,(1-(Satokasvi!$H$15*(1+W$44))),Q109))</f>
        <v>0</v>
      </c>
      <c r="BT109" s="35">
        <f ca="1">IF(X$11="x",0,_xlfn.NORM.INV(R109,Satokasvi!$H$8,Satokasvi!$I$8)*IF(COUNTIF($H$12:X$12,"x")&gt;0,(1+$C$6),1)*IF(COUNTIF($H$13:X$13,"x")&gt;0,(1+$C$30),1)*IF(X$8="x",(1+Toimenpiteet!$C$7),1)*IF(X$9="x",(1+Toimenpiteet!$C$34),1)*(1+X$30)*_xlfn.BINOM.INV(1,(1-(Satokasvi!$H$15*(1+X$44))),R109))</f>
        <v>3219.1370098964458</v>
      </c>
      <c r="BU109" s="35">
        <f ca="1">IF(Y$11="x",0,_xlfn.NORM.INV(S109,Satokasvi!$H$8,Satokasvi!$I$8)*IF(COUNTIF($H$12:Y$12,"x")&gt;0,(1+$C$6),1)*IF(COUNTIF($H$13:Y$13,"x")&gt;0,(1+$C$30),1)*IF(Y$8="x",(1+Toimenpiteet!$C$7),1)*IF(Y$9="x",(1+Toimenpiteet!$C$34),1)*(1+Y$30)*_xlfn.BINOM.INV(1,(1-(Satokasvi!$H$15*(1+Y$44))),S109))</f>
        <v>2669.0948816167388</v>
      </c>
      <c r="BV109" s="35">
        <f ca="1">IF(Z$11="x",0,_xlfn.NORM.INV(T109,Satokasvi!$H$8,Satokasvi!$I$8)*IF(COUNTIF($H$12:Z$12,"x")&gt;0,(1+$C$6),1)*IF(COUNTIF($H$13:Z$13,"x")&gt;0,(1+$C$30),1)*IF(Z$8="x",(1+Toimenpiteet!$C$7),1)*IF(Z$9="x",(1+Toimenpiteet!$C$34),1)*(1+Z$30)*_xlfn.BINOM.INV(1,(1-(Satokasvi!$H$15*(1+Z$44))),T109))</f>
        <v>3063.8372829492205</v>
      </c>
      <c r="BW109" s="35">
        <f ca="1">IF(AA$11="x",0,_xlfn.NORM.INV(U109,Satokasvi!$H$8,Satokasvi!$I$8)*IF(COUNTIF($H$12:AA$12,"x")&gt;0,(1+$C$6),1)*IF(COUNTIF($H$13:AA$13,"x")&gt;0,(1+$C$30),1)*IF(AA$8="x",(1+Toimenpiteet!$C$7),1)*IF(AA$9="x",(1+Toimenpiteet!$C$34),1)*(1+AA$30)*_xlfn.BINOM.INV(1,(1-(Satokasvi!$H$15*(1+AA$44))),U109))</f>
        <v>2802.6282224171205</v>
      </c>
      <c r="BX109" s="35">
        <f ca="1">IF(AB$11="x",0,_xlfn.NORM.INV(V109,Satokasvi!$H$8,Satokasvi!$I$8)*IF(COUNTIF($H$12:AB$12,"x")&gt;0,(1+$C$6),1)*IF(COUNTIF($H$13:AB$13,"x")&gt;0,(1+$C$30),1)*IF(AB$8="x",(1+Toimenpiteet!$C$7),1)*IF(AB$9="x",(1+Toimenpiteet!$C$34),1)*(1+AB$30)*_xlfn.BINOM.INV(1,(1-(Satokasvi!$H$15*(1+AB$44))),V109))</f>
        <v>3591.2716053251102</v>
      </c>
      <c r="BY109" s="35">
        <f ca="1">IF(AC$11="x",0,_xlfn.NORM.INV(W109,Satokasvi!$H$8,Satokasvi!$I$8)*IF(COUNTIF($H$12:AC$12,"x")&gt;0,(1+$C$6),1)*IF(COUNTIF($H$13:AC$13,"x")&gt;0,(1+$C$30),1)*IF(AC$8="x",(1+Toimenpiteet!$C$7),1)*IF(AC$9="x",(1+Toimenpiteet!$C$34),1)*(1+AC$30)*_xlfn.BINOM.INV(1,(1-(Satokasvi!$H$15*(1+AC$44))),W109))</f>
        <v>2990.7649457575089</v>
      </c>
      <c r="BZ109" s="35">
        <f ca="1">IF(AD$11="x",0,_xlfn.NORM.INV(X109,Satokasvi!$H$8,Satokasvi!$I$8)*IF(COUNTIF($H$12:AD$12,"x")&gt;0,(1+$C$6),1)*IF(COUNTIF($H$13:AD$13,"x")&gt;0,(1+$C$30),1)*IF(AD$8="x",(1+Toimenpiteet!$C$7),1)*IF(AD$9="x",(1+Toimenpiteet!$C$34),1)*(1+AD$30)*_xlfn.BINOM.INV(1,(1-(Satokasvi!$H$15*(1+AD$44))),X109))</f>
        <v>0</v>
      </c>
      <c r="CA109" s="35">
        <f ca="1">IF(AE$11="x",0,_xlfn.NORM.INV(Y109,Satokasvi!$H$8,Satokasvi!$I$8)*IF(COUNTIF($H$12:AE$12,"x")&gt;0,(1+$C$6),1)*IF(COUNTIF($H$13:AE$13,"x")&gt;0,(1+$C$30),1)*IF(AE$8="x",(1+Toimenpiteet!$C$7),1)*IF(AE$9="x",(1+Toimenpiteet!$C$34),1)*(1+AE$30)*_xlfn.BINOM.INV(1,(1-(Satokasvi!$H$15*(1+AE$44))),Y109))</f>
        <v>2920.7090104649546</v>
      </c>
      <c r="CB109" s="35">
        <f ca="1">IF(AF$11="x",0,_xlfn.NORM.INV(Z109,Satokasvi!$H$8,Satokasvi!$I$8)*IF(COUNTIF($H$12:AF$12,"x")&gt;0,(1+$C$6),1)*IF(COUNTIF($H$13:AF$13,"x")&gt;0,(1+$C$30),1)*IF(AF$8="x",(1+Toimenpiteet!$C$7),1)*IF(AF$9="x",(1+Toimenpiteet!$C$34),1)*(1+AF$30)*_xlfn.BINOM.INV(1,(1-(Satokasvi!$H$15*(1+AF$44))),Z109))</f>
        <v>3401.1924290705715</v>
      </c>
      <c r="CD109" s="37">
        <f ca="1">_xlfn.NORM.INV(RAND(),Satokasvi!$H$13,Satokasvi!$I$13)</f>
        <v>141.77186887180576</v>
      </c>
      <c r="CE109" s="37">
        <f ca="1">_xlfn.NORM.INV(RAND(),Satokasvi!$H$13,Satokasvi!$I$13)</f>
        <v>131.1321113785192</v>
      </c>
      <c r="CF109" s="37">
        <f ca="1">_xlfn.NORM.INV(RAND(),Satokasvi!$H$13,Satokasvi!$I$13)</f>
        <v>246.86916168906748</v>
      </c>
      <c r="CG109" s="37">
        <f ca="1">_xlfn.NORM.INV(RAND(),Satokasvi!$H$13,Satokasvi!$I$13)</f>
        <v>153.48165351749662</v>
      </c>
      <c r="CH109" s="37">
        <f ca="1">_xlfn.NORM.INV(RAND(),Satokasvi!$H$13,Satokasvi!$I$13)</f>
        <v>162.03447514242774</v>
      </c>
      <c r="CI109" s="37">
        <f ca="1">_xlfn.NORM.INV(RAND(),Satokasvi!$H$13,Satokasvi!$I$13)</f>
        <v>208.69026453496409</v>
      </c>
      <c r="CJ109" s="37">
        <f ca="1">_xlfn.NORM.INV(RAND(),Satokasvi!$H$13,Satokasvi!$I$13)</f>
        <v>210.618958259853</v>
      </c>
      <c r="CK109" s="37">
        <f ca="1">_xlfn.NORM.INV(RAND(),Satokasvi!$H$13,Satokasvi!$I$13)</f>
        <v>150.84228284078097</v>
      </c>
      <c r="CL109" s="37">
        <f ca="1">_xlfn.NORM.INV(RAND(),Satokasvi!$H$13,Satokasvi!$I$13)</f>
        <v>236.30672701065416</v>
      </c>
      <c r="CM109" s="37">
        <f ca="1">_xlfn.NORM.INV(RAND(),Satokasvi!$H$13,Satokasvi!$I$13)</f>
        <v>152.69544196945287</v>
      </c>
      <c r="CN109" s="37">
        <f ca="1">_xlfn.NORM.INV(RAND(),Satokasvi!$H$13,Satokasvi!$I$13)</f>
        <v>218.28260167507477</v>
      </c>
      <c r="CO109" s="37">
        <f ca="1">_xlfn.NORM.INV(RAND(),Satokasvi!$H$13,Satokasvi!$I$13)</f>
        <v>243.61843916062054</v>
      </c>
      <c r="CP109" s="37">
        <f ca="1">_xlfn.NORM.INV(RAND(),Satokasvi!$H$13,Satokasvi!$I$13)</f>
        <v>193.57778483162716</v>
      </c>
      <c r="CQ109" s="37">
        <f ca="1">_xlfn.NORM.INV(RAND(),Satokasvi!$H$13,Satokasvi!$I$13)</f>
        <v>190.57291080748328</v>
      </c>
      <c r="CR109" s="37">
        <f ca="1">_xlfn.NORM.INV(RAND(),Satokasvi!$H$13,Satokasvi!$I$13)</f>
        <v>146.44221138498315</v>
      </c>
      <c r="CS109" s="37">
        <f ca="1">_xlfn.NORM.INV(RAND(),Satokasvi!$H$13,Satokasvi!$I$13)</f>
        <v>114.75723670664593</v>
      </c>
      <c r="CT109" s="37">
        <f ca="1">_xlfn.NORM.INV(RAND(),Satokasvi!$H$13,Satokasvi!$I$13)</f>
        <v>154.39408046680447</v>
      </c>
      <c r="CU109" s="37">
        <f ca="1">_xlfn.NORM.INV(RAND(),Satokasvi!$H$13,Satokasvi!$I$13)</f>
        <v>189.22609094721577</v>
      </c>
      <c r="CV109" s="37">
        <f ca="1">_xlfn.NORM.INV(RAND(),Satokasvi!$H$13,Satokasvi!$I$13)</f>
        <v>238.32438533302371</v>
      </c>
      <c r="CW109" s="37">
        <f ca="1">_xlfn.NORM.INV(RAND(),Satokasvi!$H$13,Satokasvi!$I$13)</f>
        <v>190.96523254003074</v>
      </c>
      <c r="CX109" s="37">
        <f ca="1">_xlfn.NORM.INV(RAND(),Satokasvi!$H$13,Satokasvi!$I$13)</f>
        <v>90.742195816812995</v>
      </c>
      <c r="CY109" s="37">
        <f ca="1">_xlfn.NORM.INV(RAND(),Satokasvi!$H$13,Satokasvi!$I$13)</f>
        <v>310.30975009615008</v>
      </c>
      <c r="CZ109" s="37">
        <f ca="1">_xlfn.NORM.INV(RAND(),Satokasvi!$H$13,Satokasvi!$I$13)</f>
        <v>174.08528420834526</v>
      </c>
      <c r="DA109" s="37">
        <f ca="1">_xlfn.NORM.INV(RAND(),Satokasvi!$H$13,Satokasvi!$I$13)</f>
        <v>252.4790690367177</v>
      </c>
      <c r="DB109" s="37">
        <f ca="1">_xlfn.NORM.INV(RAND(),Satokasvi!$H$13,Satokasvi!$I$13)</f>
        <v>284.5087514201166</v>
      </c>
      <c r="DD109" s="37">
        <f ca="1">IF(H$11="x",Toimenpiteet!$E$115,AC109*CD109/1000+(Satokasvi!$E$28-Satokasvi!$E$7)+IF(H$8="x",Toimenpiteet!$E$29,0)+IF(H$9="x",Toimenpiteet!$E$60,0)+IF(H$10="x",Toimenpiteet!$E$88,0))/(1+$H$15)^DD$59</f>
        <v>85.425702214810116</v>
      </c>
      <c r="DE109" s="37">
        <f ca="1">IF(I$11="x",Toimenpiteet!$E$115,AD109*CE109/1000+(Satokasvi!$E$28-Satokasvi!$E$7)+IF(I$8="x",Toimenpiteet!$E$29,0)+IF(I$9="x",Toimenpiteet!$E$60,0)+IF(I$10="x",Toimenpiteet!$E$88,0))/(1+$H$15)^DE$59</f>
        <v>88.563350418964092</v>
      </c>
      <c r="DF109" s="37">
        <f ca="1">IF(J$11="x",Toimenpiteet!$E$115,AE109*CF109/1000+(Satokasvi!$E$28-Satokasvi!$E$7)+IF(J$8="x",Toimenpiteet!$E$29,0)+IF(J$9="x",Toimenpiteet!$E$60,0)+IF(J$10="x",Toimenpiteet!$E$88,0))/(1+$H$15)^DF$59</f>
        <v>414.56232996132036</v>
      </c>
      <c r="DG109" s="37">
        <f ca="1">IF(K$11="x",Toimenpiteet!$E$115,AF109*CG109/1000+(Satokasvi!$E$28-Satokasvi!$E$7)+IF(K$8="x",Toimenpiteet!$E$29,0)+IF(K$9="x",Toimenpiteet!$E$60,0)+IF(K$10="x",Toimenpiteet!$E$88,0))/(1+$H$15)^DG$59</f>
        <v>85.186936951641556</v>
      </c>
      <c r="DH109" s="37">
        <f ca="1">IF(L$11="x",Toimenpiteet!$E$115,AG109*CH109/1000+(Satokasvi!$E$28-Satokasvi!$E$7)+IF(L$8="x",Toimenpiteet!$E$29,0)+IF(L$9="x",Toimenpiteet!$E$60,0)+IF(L$10="x",Toimenpiteet!$E$88,0))/(1+$H$15)^DH$59</f>
        <v>171.93661403999383</v>
      </c>
      <c r="DI109" s="37">
        <f ca="1">IF(M$11="x",Toimenpiteet!$E$115,AH109*CI109/1000+(Satokasvi!$E$28-Satokasvi!$E$7)+IF(M$8="x",Toimenpiteet!$E$29,0)+IF(M$9="x",Toimenpiteet!$E$60,0)+IF(M$10="x",Toimenpiteet!$E$88,0))/(1+$H$15)^DI$59</f>
        <v>-221.93332802116842</v>
      </c>
      <c r="DJ109" s="37">
        <f ca="1">IF(N$11="x",Toimenpiteet!$E$115,AI109*CJ109/1000+(Satokasvi!$E$28-Satokasvi!$E$7)+IF(N$8="x",Toimenpiteet!$E$29,0)+IF(N$9="x",Toimenpiteet!$E$60,0)+IF(N$10="x",Toimenpiteet!$E$88,0))/(1+$H$15)^DJ$59</f>
        <v>244.27000643416267</v>
      </c>
      <c r="DK109" s="37">
        <f ca="1">IF(O$11="x",Toimenpiteet!$E$115,AJ109*CK109/1000+(Satokasvi!$E$28-Satokasvi!$E$7)+IF(O$8="x",Toimenpiteet!$E$29,0)+IF(O$9="x",Toimenpiteet!$E$60,0)+IF(O$10="x",Toimenpiteet!$E$88,0))/(1+$H$15)^DK$59</f>
        <v>70.38913600100507</v>
      </c>
      <c r="DL109" s="37">
        <f ca="1">IF(P$11="x",Toimenpiteet!$E$115,AK109*CL109/1000+(Satokasvi!$E$28-Satokasvi!$E$7)+IF(P$8="x",Toimenpiteet!$E$29,0)+IF(P$9="x",Toimenpiteet!$E$60,0)+IF(P$10="x",Toimenpiteet!$E$88,0))/(1+$H$15)^DL$59</f>
        <v>245.09570954024028</v>
      </c>
      <c r="DM109" s="37">
        <f ca="1">IF(Q$11="x",Toimenpiteet!$E$115,AL109*CM109/1000+(Satokasvi!$E$28-Satokasvi!$E$7)+IF(Q$8="x",Toimenpiteet!$E$29,0)+IF(Q$9="x",Toimenpiteet!$E$60,0)+IF(Q$10="x",Toimenpiteet!$E$88,0))/(1+$H$15)^DM$59</f>
        <v>101.14467918321435</v>
      </c>
      <c r="DN109" s="37">
        <f ca="1">IF(R$11="x",Toimenpiteet!$E$115,AM109*CN109/1000+(Satokasvi!$E$28-Satokasvi!$E$7)+IF(R$8="x",Toimenpiteet!$E$29,0)+IF(R$9="x",Toimenpiteet!$E$60,0)+IF(R$10="x",Toimenpiteet!$E$88,0))/(1+$H$15)^DN$59</f>
        <v>204.32545613432515</v>
      </c>
      <c r="DO109" s="37">
        <f ca="1">IF(S$11="x",Toimenpiteet!$E$115,AN109*CO109/1000+(Satokasvi!$E$28-Satokasvi!$E$7)+IF(S$8="x",Toimenpiteet!$E$29,0)+IF(S$9="x",Toimenpiteet!$E$60,0)+IF(S$10="x",Toimenpiteet!$E$88,0))/(1+$H$15)^DO$59</f>
        <v>220.05080485248794</v>
      </c>
      <c r="DP109" s="37">
        <f ca="1">IF(T$11="x",Toimenpiteet!$E$115,AO109*CP109/1000+(Satokasvi!$E$28-Satokasvi!$E$7)+IF(T$8="x",Toimenpiteet!$E$29,0)+IF(T$9="x",Toimenpiteet!$E$60,0)+IF(T$10="x",Toimenpiteet!$E$88,0))/(1+$H$15)^DP$59</f>
        <v>157.97030300759639</v>
      </c>
      <c r="DQ109" s="37">
        <f ca="1">IF(U$11="x",Toimenpiteet!$E$115,AP109*CQ109/1000+(Satokasvi!$E$28-Satokasvi!$E$7)+IF(U$8="x",Toimenpiteet!$E$29,0)+IF(U$9="x",Toimenpiteet!$E$60,0)+IF(U$10="x",Toimenpiteet!$E$88,0))/(1+$H$15)^DQ$59</f>
        <v>140.13833574987049</v>
      </c>
      <c r="DR109" s="37">
        <f ca="1">IF(V$11="x",Toimenpiteet!$E$115,AQ109*CR109/1000+(Satokasvi!$E$28-Satokasvi!$E$7)+IF(V$8="x",Toimenpiteet!$E$29,0)+IF(V$9="x",Toimenpiteet!$E$60,0)+IF(V$10="x",Toimenpiteet!$E$88,0))/(1+$H$15)^DR$59</f>
        <v>64.909382057536632</v>
      </c>
      <c r="DS109" s="37">
        <f ca="1">IF(W$11="x",Toimenpiteet!$E$115,AR109*CS109/1000+(Satokasvi!$E$28-Satokasvi!$E$7)+IF(W$8="x",Toimenpiteet!$E$29,0)+IF(W$9="x",Toimenpiteet!$E$60,0)+IF(W$10="x",Toimenpiteet!$E$88,0))/(1+$H$15)^DS$59</f>
        <v>-165.13923889333032</v>
      </c>
      <c r="DT109" s="37">
        <f ca="1">IF(X$11="x",Toimenpiteet!$E$115,AS109*CT109/1000+(Satokasvi!$E$28-Satokasvi!$E$7)+IF(X$8="x",Toimenpiteet!$E$29,0)+IF(X$9="x",Toimenpiteet!$E$60,0)+IF(X$10="x",Toimenpiteet!$E$88,0))/(1+$H$15)^DT$59</f>
        <v>90.256201400716691</v>
      </c>
      <c r="DU109" s="37">
        <f ca="1">IF(Y$11="x",Toimenpiteet!$E$115,AT109*CU109/1000+(Satokasvi!$E$28-Satokasvi!$E$7)+IF(Y$8="x",Toimenpiteet!$E$29,0)+IF(Y$9="x",Toimenpiteet!$E$60,0)+IF(Y$10="x",Toimenpiteet!$E$88,0))/(1+$H$15)^DU$59</f>
        <v>-155.65957101831492</v>
      </c>
      <c r="DV109" s="37">
        <f ca="1">IF(Z$11="x",Toimenpiteet!$E$115,AU109*CV109/1000+(Satokasvi!$E$28-Satokasvi!$E$7)+IF(Z$8="x",Toimenpiteet!$E$29,0)+IF(Z$9="x",Toimenpiteet!$E$60,0)+IF(Z$10="x",Toimenpiteet!$E$88,0))/(1+$H$15)^DV$59</f>
        <v>195.88713732313485</v>
      </c>
      <c r="DW109" s="37">
        <f ca="1">IF(AA$11="x",Toimenpiteet!$E$115,AV109*CW109/1000+(Satokasvi!$E$28-Satokasvi!$E$7)+IF(AA$8="x",Toimenpiteet!$E$29,0)+IF(AA$9="x",Toimenpiteet!$E$60,0)+IF(AA$10="x",Toimenpiteet!$E$88,0))/(1+$H$15)^DW$59</f>
        <v>100.21741096181481</v>
      </c>
      <c r="DX109" s="37">
        <f ca="1">IF(AB$11="x",Toimenpiteet!$E$115,AW109*CX109/1000+(Satokasvi!$E$28-Satokasvi!$E$7)+IF(AB$8="x",Toimenpiteet!$E$29,0)+IF(AB$9="x",Toimenpiteet!$E$60,0)+IF(AB$10="x",Toimenpiteet!$E$88,0))/(1+$H$15)^DX$59</f>
        <v>3.529849233559101</v>
      </c>
      <c r="DY109" s="37">
        <f ca="1">IF(AC$11="x",Toimenpiteet!$E$115,AX109*CY109/1000+(Satokasvi!$E$28-Satokasvi!$E$7)+IF(AC$8="x",Toimenpiteet!$E$29,0)+IF(AC$9="x",Toimenpiteet!$E$60,0)+IF(AC$10="x",Toimenpiteet!$E$88,0))/(1+$H$15)^DY$59</f>
        <v>265.32298139250383</v>
      </c>
      <c r="DZ109" s="37">
        <f ca="1">IF(AD$11="x",Toimenpiteet!$E$115,AY109*CZ109/1000+(Satokasvi!$E$28-Satokasvi!$E$7)+IF(AD$8="x",Toimenpiteet!$E$29,0)+IF(AD$9="x",Toimenpiteet!$E$60,0)+IF(AD$10="x",Toimenpiteet!$E$88,0))/(1+$H$15)^DZ$59</f>
        <v>-134.27331333386908</v>
      </c>
      <c r="EA109" s="37">
        <f ca="1">IF(AE$11="x",Toimenpiteet!$E$115,AZ109*DA109/1000+(Satokasvi!$E$28-Satokasvi!$E$7)+IF(AE$8="x",Toimenpiteet!$E$29,0)+IF(AE$9="x",Toimenpiteet!$E$60,0)+IF(AE$10="x",Toimenpiteet!$E$88,0))/(1+$H$15)^EA$59</f>
        <v>171.9381755373048</v>
      </c>
      <c r="EB109" s="37">
        <f ca="1">IF(AF$11="x",Toimenpiteet!$E$115,BA109*DB109/1000+(Satokasvi!$E$28-Satokasvi!$E$7)+IF(AF$8="x",Toimenpiteet!$E$29,0)+IF(AF$9="x",Toimenpiteet!$E$60,0)+IF(AF$10="x",Toimenpiteet!$E$88,0))/(1+$H$15)^EB$59</f>
        <v>258.57128165836343</v>
      </c>
      <c r="ED109" s="37">
        <f ca="1">IF(H$11="x",Toimenpiteet!$E$115,BD109*CD109/1000+(Satokasvi!$E$28-Satokasvi!$E$7)+IF(H$8="x",Toimenpiteet!$E$29,0)+IF(H$9="x",Toimenpiteet!$E$60,0)+IF(H$10="x",Toimenpiteet!$E$88,0))/(1+$H$15)^ED$59</f>
        <v>153.96715333738379</v>
      </c>
      <c r="EE109" s="37">
        <f ca="1">IF(I$11="x",Toimenpiteet!$E$115,BE109*CE109/1000+(Satokasvi!$E$28-Satokasvi!$E$7)+IF(I$8="x",Toimenpiteet!$E$29,0)+IF(I$9="x",Toimenpiteet!$E$60,0)+IF(I$10="x",Toimenpiteet!$E$88,0))/(1+$H$15)^EE$59</f>
        <v>156.2336036868459</v>
      </c>
      <c r="EF109" s="37">
        <f ca="1">IF(J$11="x",Toimenpiteet!$E$115,BF109*CF109/1000+(Satokasvi!$E$28-Satokasvi!$E$7)+IF(J$8="x",Toimenpiteet!$E$29,0)+IF(J$9="x",Toimenpiteet!$E$60,0)+IF(J$10="x",Toimenpiteet!$E$88,0))/(1+$H$15)^EF$59</f>
        <v>545.97730389930189</v>
      </c>
      <c r="EG109" s="37">
        <f ca="1">IF(K$11="x",Toimenpiteet!$E$115,BG109*CG109/1000+(Satokasvi!$E$28-Satokasvi!$E$7)+IF(K$8="x",Toimenpiteet!$E$29,0)+IF(K$9="x",Toimenpiteet!$E$60,0)+IF(K$10="x",Toimenpiteet!$E$88,0))/(1+$H$15)^EG$59</f>
        <v>149.31413788150144</v>
      </c>
      <c r="EH109" s="37">
        <f ca="1">IF(L$11="x",Toimenpiteet!$E$115,BH109*CH109/1000+(Satokasvi!$E$28-Satokasvi!$E$7)+IF(L$8="x",Toimenpiteet!$E$29,0)+IF(L$9="x",Toimenpiteet!$E$60,0)+IF(L$10="x",Toimenpiteet!$E$88,0))/(1+$H$15)^EH$59</f>
        <v>252.04220242035322</v>
      </c>
      <c r="EI109" s="37">
        <f ca="1">IF(M$11="x",Toimenpiteet!$E$115,BI109*CI109/1000+(Satokasvi!$E$28-Satokasvi!$E$7)+IF(M$8="x",Toimenpiteet!$E$29,0)+IF(M$9="x",Toimenpiteet!$E$60,0)+IF(M$10="x",Toimenpiteet!$E$88,0))/(1+$H$15)^EI$59</f>
        <v>259.53760347092697</v>
      </c>
      <c r="EJ109" s="37">
        <f ca="1">IF(N$11="x",Toimenpiteet!$E$115,BJ109*CJ109/1000+(Satokasvi!$E$28-Satokasvi!$E$7)+IF(N$8="x",Toimenpiteet!$E$29,0)+IF(N$9="x",Toimenpiteet!$E$60,0)+IF(N$10="x",Toimenpiteet!$E$88,0))/(1+$H$15)^EJ$59</f>
        <v>336.21785782219291</v>
      </c>
      <c r="EK109" s="37">
        <f ca="1">IF(O$11="x",Toimenpiteet!$E$115,BK109*CK109/1000+(Satokasvi!$E$28-Satokasvi!$E$7)+IF(O$8="x",Toimenpiteet!$E$29,0)+IF(O$9="x",Toimenpiteet!$E$60,0)+IF(O$10="x",Toimenpiteet!$E$88,0))/(1+$H$15)^EK$59</f>
        <v>126.30565261984468</v>
      </c>
      <c r="EL109" s="37">
        <f ca="1">IF(P$11="x",Toimenpiteet!$E$115,BL109*CL109/1000+(Satokasvi!$E$28-Satokasvi!$E$7)+IF(P$8="x",Toimenpiteet!$E$29,0)+IF(P$9="x",Toimenpiteet!$E$60,0)+IF(P$10="x",Toimenpiteet!$E$88,0))/(1+$H$15)^EL$59</f>
        <v>334.73493826250058</v>
      </c>
      <c r="EM109" s="37">
        <f ca="1">IF(Q$11="x",Toimenpiteet!$E$115,BM109*CM109/1000+(Satokasvi!$E$28-Satokasvi!$E$7)+IF(Q$8="x",Toimenpiteet!$E$29,0)+IF(Q$9="x",Toimenpiteet!$E$60,0)+IF(Q$10="x",Toimenpiteet!$E$88,0))/(1+$H$15)^EM$59</f>
        <v>160.81059250938361</v>
      </c>
      <c r="EN109" s="37">
        <f ca="1">IF(R$11="x",Toimenpiteet!$E$115,BN109*CN109/1000+(Satokasvi!$E$28-Satokasvi!$E$7)+IF(R$8="x",Toimenpiteet!$E$29,0)+IF(R$9="x",Toimenpiteet!$E$60,0)+IF(R$10="x",Toimenpiteet!$E$88,0))/(1+$H$15)^EN$59</f>
        <v>283.47887502092459</v>
      </c>
      <c r="EO109" s="37">
        <f ca="1">IF(S$11="x",Toimenpiteet!$E$115,BO109*CO109/1000+(Satokasvi!$E$28-Satokasvi!$E$7)+IF(S$8="x",Toimenpiteet!$E$29,0)+IF(S$9="x",Toimenpiteet!$E$60,0)+IF(S$10="x",Toimenpiteet!$E$88,0))/(1+$H$15)^EO$59</f>
        <v>301.23409947321312</v>
      </c>
      <c r="EP109" s="37">
        <f ca="1">IF(T$11="x",Toimenpiteet!$E$115,BP109*CP109/1000+(Satokasvi!$E$28-Satokasvi!$E$7)+IF(T$8="x",Toimenpiteet!$E$29,0)+IF(T$9="x",Toimenpiteet!$E$60,0)+IF(T$10="x",Toimenpiteet!$E$88,0))/(1+$H$15)^EP$59</f>
        <v>225.65478462875402</v>
      </c>
      <c r="EQ109" s="37">
        <f ca="1">IF(U$11="x",Toimenpiteet!$E$115,BQ109*CQ109/1000+(Satokasvi!$E$28-Satokasvi!$E$7)+IF(U$8="x",Toimenpiteet!$E$29,0)+IF(U$9="x",Toimenpiteet!$E$60,0)+IF(U$10="x",Toimenpiteet!$E$88,0))/(1+$H$15)^EQ$59</f>
        <v>203.20524660823145</v>
      </c>
      <c r="ER109" s="37">
        <f ca="1">IF(V$11="x",Toimenpiteet!$E$115,BR109*CR109/1000+(Satokasvi!$E$28-Satokasvi!$E$7)+IF(V$8="x",Toimenpiteet!$E$29,0)+IF(V$9="x",Toimenpiteet!$E$60,0)+IF(V$10="x",Toimenpiteet!$E$88,0))/(1+$H$15)^ER$59</f>
        <v>111.90994168107001</v>
      </c>
      <c r="ES109" s="37">
        <f ca="1">IF(W$11="x",Toimenpiteet!$E$115,BS109*CS109/1000+(Satokasvi!$E$28-Satokasvi!$E$7)+IF(W$8="x",Toimenpiteet!$E$29,0)+IF(W$9="x",Toimenpiteet!$E$60,0)+IF(W$10="x",Toimenpiteet!$E$88,0))/(1+$H$15)^ES$59</f>
        <v>-165.13923889333032</v>
      </c>
      <c r="ET109" s="37">
        <f ca="1">IF(X$11="x",Toimenpiteet!$E$115,BT109*CT109/1000+(Satokasvi!$E$28-Satokasvi!$E$7)+IF(X$8="x",Toimenpiteet!$E$29,0)+IF(X$9="x",Toimenpiteet!$E$60,0)+IF(X$10="x",Toimenpiteet!$E$88,0))/(1+$H$15)^ET$59</f>
        <v>140.37331331063285</v>
      </c>
      <c r="EU109" s="37">
        <f ca="1">IF(Y$11="x",Toimenpiteet!$E$115,BU109*CU109/1000+(Satokasvi!$E$28-Satokasvi!$E$7)+IF(Y$8="x",Toimenpiteet!$E$29,0)+IF(Y$9="x",Toimenpiteet!$E$60,0)+IF(Y$10="x",Toimenpiteet!$E$88,0))/(1+$H$15)^EU$59</f>
        <v>141.01135385653086</v>
      </c>
      <c r="EV109" s="37">
        <f ca="1">IF(Z$11="x",Toimenpiteet!$E$115,BV109*CV109/1000+(Satokasvi!$E$28-Satokasvi!$E$7)+IF(Z$8="x",Toimenpiteet!$E$29,0)+IF(Z$9="x",Toimenpiteet!$E$60,0)+IF(Z$10="x",Toimenpiteet!$E$88,0))/(1+$H$15)^EV$59</f>
        <v>265.28972420879376</v>
      </c>
      <c r="EW109" s="37">
        <f ca="1">IF(AA$11="x",Toimenpiteet!$E$115,BW109*CW109/1000+(Satokasvi!$E$28-Satokasvi!$E$7)+IF(AA$8="x",Toimenpiteet!$E$29,0)+IF(AA$9="x",Toimenpiteet!$E$60,0)+IF(AA$10="x",Toimenpiteet!$E$88,0))/(1+$H$15)^EW$59</f>
        <v>149.60570812605351</v>
      </c>
      <c r="EX109" s="37">
        <f ca="1">IF(AB$11="x",Toimenpiteet!$E$115,BX109*CX109/1000+(Satokasvi!$E$28-Satokasvi!$E$7)+IF(AB$8="x",Toimenpiteet!$E$29,0)+IF(AB$9="x",Toimenpiteet!$E$60,0)+IF(AB$10="x",Toimenpiteet!$E$88,0))/(1+$H$15)^EX$59</f>
        <v>32.725930703451283</v>
      </c>
      <c r="EY109" s="37">
        <f ca="1">IF(AC$11="x",Toimenpiteet!$E$115,BY109*CY109/1000+(Satokasvi!$E$28-Satokasvi!$E$7)+IF(AC$8="x",Toimenpiteet!$E$29,0)+IF(AC$9="x",Toimenpiteet!$E$60,0)+IF(AC$10="x",Toimenpiteet!$E$88,0))/(1+$H$15)^EY$59</f>
        <v>346.04788021778165</v>
      </c>
      <c r="EZ109" s="37">
        <f ca="1">IF(AD$11="x",Toimenpiteet!$E$115,BZ109*CZ109/1000+(Satokasvi!$E$28-Satokasvi!$E$7)+IF(AD$8="x",Toimenpiteet!$E$29,0)+IF(AD$9="x",Toimenpiteet!$E$60,0)+IF(AD$10="x",Toimenpiteet!$E$88,0))/(1+$H$15)^EZ$59</f>
        <v>-134.27331333386908</v>
      </c>
      <c r="FA109" s="37">
        <f ca="1">IF(AE$11="x",Toimenpiteet!$E$115,CA109*DA109/1000+(Satokasvi!$E$28-Satokasvi!$E$7)+IF(AE$8="x",Toimenpiteet!$E$29,0)+IF(AE$9="x",Toimenpiteet!$E$60,0)+IF(AE$10="x",Toimenpiteet!$E$88,0))/(1+$H$15)^FA$59</f>
        <v>232.39829867075983</v>
      </c>
      <c r="FB109" s="37">
        <f ca="1">IF(AF$11="x",Toimenpiteet!$E$115,CB109*DB109/1000+(Satokasvi!$E$28-Satokasvi!$E$7)+IF(AF$8="x",Toimenpiteet!$E$29,0)+IF(AF$9="x",Toimenpiteet!$E$60,0)+IF(AF$10="x",Toimenpiteet!$E$88,0))/(1+$H$15)^FB$59</f>
        <v>335.59863316090411</v>
      </c>
      <c r="FD109" s="37">
        <f t="shared" ca="1" si="15"/>
        <v>85.425702214810116</v>
      </c>
      <c r="FE109" s="37">
        <f t="shared" ca="1" si="32"/>
        <v>173.98905263377421</v>
      </c>
      <c r="FF109" s="37">
        <f t="shared" ca="1" si="32"/>
        <v>588.55138259509454</v>
      </c>
      <c r="FG109" s="37">
        <f t="shared" ca="1" si="32"/>
        <v>673.73831954673608</v>
      </c>
      <c r="FH109" s="37">
        <f t="shared" ca="1" si="32"/>
        <v>845.67493358672994</v>
      </c>
      <c r="FI109" s="37">
        <f t="shared" ca="1" si="32"/>
        <v>623.74160556556149</v>
      </c>
      <c r="FJ109" s="37">
        <f t="shared" ca="1" si="32"/>
        <v>868.01161199972421</v>
      </c>
      <c r="FK109" s="37">
        <f t="shared" ca="1" si="32"/>
        <v>938.40074800072932</v>
      </c>
      <c r="FL109" s="37">
        <f t="shared" ca="1" si="31"/>
        <v>1183.4964575409697</v>
      </c>
      <c r="FM109" s="37">
        <f t="shared" ca="1" si="31"/>
        <v>1284.641136724184</v>
      </c>
      <c r="FN109" s="37">
        <f t="shared" ca="1" si="31"/>
        <v>1488.9665928585091</v>
      </c>
      <c r="FO109" s="37">
        <f t="shared" ca="1" si="31"/>
        <v>1709.0173977109971</v>
      </c>
      <c r="FP109" s="37">
        <f t="shared" ca="1" si="31"/>
        <v>1866.9877007185935</v>
      </c>
      <c r="FQ109" s="37">
        <f t="shared" ca="1" si="31"/>
        <v>2007.126036468464</v>
      </c>
      <c r="FR109" s="37">
        <f t="shared" ca="1" si="31"/>
        <v>2072.0354185260007</v>
      </c>
      <c r="FS109" s="37">
        <f t="shared" ca="1" si="31"/>
        <v>1906.8961796326705</v>
      </c>
      <c r="FT109" s="37">
        <f t="shared" ca="1" si="31"/>
        <v>1997.1523810333872</v>
      </c>
      <c r="FU109" s="37">
        <f t="shared" ca="1" si="24"/>
        <v>1841.4928100150723</v>
      </c>
      <c r="FV109" s="37">
        <f t="shared" ca="1" si="24"/>
        <v>2037.3799473382071</v>
      </c>
      <c r="FW109" s="37">
        <f t="shared" ca="1" si="23"/>
        <v>2137.5973583000218</v>
      </c>
      <c r="FX109" s="37">
        <f t="shared" ca="1" si="20"/>
        <v>2141.127207533581</v>
      </c>
      <c r="FY109" s="37">
        <f t="shared" ca="1" si="20"/>
        <v>2406.4501889260846</v>
      </c>
      <c r="FZ109" s="37">
        <f t="shared" ca="1" si="20"/>
        <v>2272.1768755922153</v>
      </c>
      <c r="GA109" s="37">
        <f t="shared" ca="1" si="20"/>
        <v>2444.11505112952</v>
      </c>
      <c r="GB109" s="37">
        <f t="shared" ca="1" si="20"/>
        <v>2702.6863327878837</v>
      </c>
      <c r="GC109" s="37"/>
      <c r="GD109" s="37">
        <f t="shared" ca="1" si="16"/>
        <v>153.96715333738379</v>
      </c>
      <c r="GE109" s="37">
        <f t="shared" ca="1" si="36"/>
        <v>310.20075702422969</v>
      </c>
      <c r="GF109" s="37">
        <f t="shared" ca="1" si="36"/>
        <v>856.17806092353158</v>
      </c>
      <c r="GG109" s="37">
        <f t="shared" ca="1" si="36"/>
        <v>1005.492198805033</v>
      </c>
      <c r="GH109" s="37">
        <f t="shared" ca="1" si="36"/>
        <v>1257.5344012253863</v>
      </c>
      <c r="GI109" s="37">
        <f t="shared" ca="1" si="36"/>
        <v>1517.0720046963133</v>
      </c>
      <c r="GJ109" s="37">
        <f t="shared" ca="1" si="36"/>
        <v>1853.2898625185062</v>
      </c>
      <c r="GK109" s="37">
        <f t="shared" ca="1" si="36"/>
        <v>1979.5955151383509</v>
      </c>
      <c r="GL109" s="37">
        <f t="shared" ca="1" si="36"/>
        <v>2314.3304534008516</v>
      </c>
      <c r="GM109" s="37">
        <f t="shared" ca="1" si="36"/>
        <v>2475.1410459102353</v>
      </c>
      <c r="GN109" s="37">
        <f t="shared" ca="1" si="36"/>
        <v>2758.6199209311599</v>
      </c>
      <c r="GO109" s="37">
        <f t="shared" ca="1" si="36"/>
        <v>3059.8540204043729</v>
      </c>
      <c r="GP109" s="37">
        <f t="shared" ca="1" si="36"/>
        <v>3285.5088050331269</v>
      </c>
      <c r="GQ109" s="37">
        <f t="shared" ca="1" si="36"/>
        <v>3488.7140516413583</v>
      </c>
      <c r="GR109" s="37">
        <f t="shared" ca="1" si="36"/>
        <v>3600.6239933224283</v>
      </c>
      <c r="GS109" s="37">
        <f t="shared" ca="1" si="36"/>
        <v>3435.4847544290978</v>
      </c>
      <c r="GT109" s="37">
        <f t="shared" ca="1" si="34"/>
        <v>3575.8580677397308</v>
      </c>
      <c r="GU109" s="37">
        <f t="shared" ca="1" si="22"/>
        <v>3716.8694215962619</v>
      </c>
      <c r="GV109" s="37">
        <f t="shared" ca="1" si="22"/>
        <v>3982.1591458050557</v>
      </c>
      <c r="GW109" s="37">
        <f t="shared" ca="1" si="22"/>
        <v>4131.7648539311094</v>
      </c>
      <c r="GX109" s="37">
        <f t="shared" ca="1" si="22"/>
        <v>4164.4907846345604</v>
      </c>
      <c r="GY109" s="37">
        <f t="shared" ca="1" si="30"/>
        <v>4510.5386648523418</v>
      </c>
      <c r="GZ109" s="37">
        <f t="shared" ca="1" si="30"/>
        <v>4376.2653515184729</v>
      </c>
      <c r="HA109" s="37">
        <f t="shared" ca="1" si="30"/>
        <v>4608.6636501892326</v>
      </c>
      <c r="HB109" s="37">
        <f t="shared" ca="1" si="30"/>
        <v>4944.2622833501364</v>
      </c>
      <c r="HC109" s="37"/>
      <c r="HD109" s="37">
        <f t="shared" si="29"/>
        <v>1500.1</v>
      </c>
      <c r="HE109" s="37">
        <f ca="1">SUM($GD109:GD109)-$HD109-SUM($FD109:FD109)</f>
        <v>-1431.5585488774263</v>
      </c>
      <c r="HF109" s="37">
        <f ca="1">SUM($GD109:GE109)-$HD109-SUM($FD109:FE109)</f>
        <v>-1295.3468444869709</v>
      </c>
      <c r="HG109" s="37">
        <f ca="1">SUM($GD109:GF109)-$HD109-SUM($FD109:FF109)</f>
        <v>-1027.7201661585339</v>
      </c>
      <c r="HH109" s="37">
        <f ca="1">SUM($GD109:GG109)-$HD109-SUM($FD109:FG109)</f>
        <v>-695.96628690023681</v>
      </c>
      <c r="HI109" s="37">
        <f ca="1">SUM($GD109:GH109)-$HD109-SUM($FD109:FH109)</f>
        <v>-284.10681926158031</v>
      </c>
      <c r="HJ109" s="37">
        <f ca="1">SUM($GD109:GI109)-$HD109-SUM($FD109:FI109)</f>
        <v>609.22357986917132</v>
      </c>
      <c r="HK109" s="37">
        <f ca="1">SUM($GD109:GJ109)-$HD109-SUM($FD109:FJ109)</f>
        <v>1594.5018303879529</v>
      </c>
      <c r="HL109" s="37">
        <f ca="1">SUM($GD109:GK109)-$HD109-SUM($FD109:FK109)</f>
        <v>2635.6965975255753</v>
      </c>
      <c r="HM109" s="37">
        <f ca="1">SUM($GD109:GL109)-$HD109-SUM($FD109:FL109)</f>
        <v>3766.530593385457</v>
      </c>
      <c r="HN109" s="37">
        <f ca="1">SUM($GD109:GM109)-$HD109-SUM($FD109:FM109)</f>
        <v>4957.0305025715079</v>
      </c>
      <c r="HO109" s="37">
        <f ca="1">SUM($GD109:GN109)-$HD109-SUM($FD109:FN109)</f>
        <v>6226.6838306441605</v>
      </c>
      <c r="HP109" s="37">
        <f ca="1">SUM($GD109:GO109)-$HD109-SUM($FD109:FO109)</f>
        <v>7577.5204533375399</v>
      </c>
      <c r="HQ109" s="37">
        <f ca="1">SUM($GD109:GP109)-$HD109-SUM($FD109:FP109)</f>
        <v>8996.0415576520718</v>
      </c>
      <c r="HR109" s="37">
        <f ca="1">SUM($GD109:GQ109)-$HD109-SUM($FD109:FQ109)</f>
        <v>10477.629572824964</v>
      </c>
      <c r="HS109" s="37">
        <f ca="1">SUM($GD109:GR109)-$HD109-SUM($FD109:FR109)</f>
        <v>12006.218147621392</v>
      </c>
      <c r="HT109" s="37">
        <f ca="1">SUM($GD109:GS109)-$HD109-SUM($FD109:FS109)</f>
        <v>13534.806722417819</v>
      </c>
      <c r="HU109" s="37">
        <f ca="1">SUM($GD109:GT109)-$HD109-SUM($FD109:FT109)</f>
        <v>15113.512409124167</v>
      </c>
      <c r="HV109" s="37">
        <f ca="1">SUM($GD109:GU109)-$HD109-SUM($FD109:FU109)</f>
        <v>16988.889020705356</v>
      </c>
      <c r="HW109" s="37">
        <f ca="1">SUM($GD109:GV109)-$HD109-SUM($FD109:FV109)</f>
        <v>18933.668219172203</v>
      </c>
      <c r="HX109" s="37">
        <f ca="1">SUM($GD109:GW109)-$HD109-SUM($FD109:FW109)</f>
        <v>20927.835714803292</v>
      </c>
      <c r="HY109" s="37">
        <f ca="1">SUM($GD109:GX109)-$HD109-SUM($FD109:FX109)</f>
        <v>22951.199291904271</v>
      </c>
      <c r="HZ109" s="37">
        <f ca="1">SUM($GD109:GY109)-$HD109-SUM($FD109:FY109)</f>
        <v>25055.28776783053</v>
      </c>
      <c r="IA109" s="37">
        <f ca="1">SUM($GD109:GZ109)-$HD109-SUM($FD109:FZ109)</f>
        <v>27159.376243756786</v>
      </c>
      <c r="IB109" s="37">
        <f ca="1">SUM($GD109:HA109)-$HD109-SUM($FD109:GA109)</f>
        <v>29323.924842816494</v>
      </c>
      <c r="IC109" s="37">
        <f ca="1">SUM($GD109:HB109)-$HD109-SUM($FD109:GB109)</f>
        <v>31565.500793378742</v>
      </c>
    </row>
    <row r="110" spans="2:237" x14ac:dyDescent="0.35">
      <c r="B110" s="37">
        <f t="shared" ca="1" si="26"/>
        <v>0.58326470718592205</v>
      </c>
      <c r="C110" s="37">
        <f t="shared" ca="1" si="26"/>
        <v>5.9215817528083803E-2</v>
      </c>
      <c r="D110" s="37">
        <f t="shared" ca="1" si="26"/>
        <v>0.92978542904273886</v>
      </c>
      <c r="E110" s="37">
        <f t="shared" ca="1" si="26"/>
        <v>0.384534441941493</v>
      </c>
      <c r="F110" s="37">
        <f t="shared" ca="1" si="26"/>
        <v>0.283460351905087</v>
      </c>
      <c r="G110" s="37">
        <f t="shared" ca="1" si="26"/>
        <v>0.3246518229632166</v>
      </c>
      <c r="H110" s="37">
        <f t="shared" ca="1" si="26"/>
        <v>2.2590770448912112E-2</v>
      </c>
      <c r="I110" s="37">
        <f t="shared" ca="1" si="26"/>
        <v>9.6759835496960878E-2</v>
      </c>
      <c r="J110" s="37">
        <f t="shared" ca="1" si="26"/>
        <v>0.59632995328400917</v>
      </c>
      <c r="K110" s="37">
        <f t="shared" ca="1" si="26"/>
        <v>0.17199454929477398</v>
      </c>
      <c r="L110" s="37">
        <f t="shared" ca="1" si="26"/>
        <v>0.79004790742300812</v>
      </c>
      <c r="M110" s="37">
        <f t="shared" ca="1" si="26"/>
        <v>0.90602448211427011</v>
      </c>
      <c r="N110" s="37">
        <f t="shared" ca="1" si="26"/>
        <v>0.83342677096586637</v>
      </c>
      <c r="O110" s="37">
        <f t="shared" ca="1" si="26"/>
        <v>0.6245339342221915</v>
      </c>
      <c r="P110" s="37">
        <f t="shared" ca="1" si="26"/>
        <v>0.16391191813386252</v>
      </c>
      <c r="Q110" s="37">
        <f t="shared" ca="1" si="26"/>
        <v>0.92261938603879623</v>
      </c>
      <c r="R110" s="37">
        <f t="shared" ca="1" si="33"/>
        <v>0.30960010368511781</v>
      </c>
      <c r="S110" s="37">
        <f t="shared" ca="1" si="33"/>
        <v>0.17472837240249706</v>
      </c>
      <c r="T110" s="37">
        <f t="shared" ca="1" si="35"/>
        <v>0.68455195533851665</v>
      </c>
      <c r="U110" s="37">
        <f t="shared" ca="1" si="35"/>
        <v>0.71123699607856772</v>
      </c>
      <c r="V110" s="37">
        <f t="shared" ca="1" si="35"/>
        <v>0.32783376412524923</v>
      </c>
      <c r="W110" s="37">
        <f t="shared" ca="1" si="35"/>
        <v>0.44671795228515376</v>
      </c>
      <c r="X110" s="37">
        <f t="shared" ca="1" si="35"/>
        <v>0.42040684099109915</v>
      </c>
      <c r="Y110" s="37">
        <f t="shared" ca="1" si="35"/>
        <v>0.15679470308419241</v>
      </c>
      <c r="Z110" s="37">
        <f t="shared" ca="1" si="35"/>
        <v>0.90623735942190442</v>
      </c>
      <c r="AC110" s="35">
        <f ca="1">IF(H$11="x",0,_xlfn.NORM.INV(B110,Satokasvi!$H$8,Satokasvi!$I$8)*IF(H$8="x",1+Toimenpiteet!$C$7,1)*IF(H$9="x",1+Toimenpiteet!$C$34,1)*(1+H$30)*_xlfn.BINOM.INV(1,(1-(Satokasvi!$H$15*(1+H$43))),B110))</f>
        <v>2552.5631315621963</v>
      </c>
      <c r="AD110" s="35">
        <f ca="1">IF(I$11="x",0,_xlfn.NORM.INV(C110,Satokasvi!$H$8,Satokasvi!$I$8)*IF(I$8="x",1+Toimenpiteet!$C$7,1)*IF(I$9="x",1+Toimenpiteet!$C$34,1)*(1+I$30)*_xlfn.BINOM.INV(1,(1-(Satokasvi!$H$15*(1+I$43))),C110))</f>
        <v>0</v>
      </c>
      <c r="AE110" s="35">
        <f ca="1">IF(J$11="x",0,_xlfn.NORM.INV(D110,Satokasvi!$H$8,Satokasvi!$I$8)*IF(J$8="x",1+Toimenpiteet!$C$7,1)*IF(J$9="x",1+Toimenpiteet!$C$34,1)*(1+J$30)*_xlfn.BINOM.INV(1,(1-(Satokasvi!$H$15*(1+J$43))),D110))</f>
        <v>2868.548707092305</v>
      </c>
      <c r="AF110" s="35">
        <f ca="1">IF(K$11="x",0,_xlfn.NORM.INV(E110,Satokasvi!$H$8,Satokasvi!$I$8)*IF(K$8="x",1+Toimenpiteet!$C$7,1)*IF(K$9="x",1+Toimenpiteet!$C$34,1)*(1+K$30)*_xlfn.BINOM.INV(1,(1-(Satokasvi!$H$15*(1+K$43))),E110))</f>
        <v>2426.601736429373</v>
      </c>
      <c r="AG110" s="35">
        <f ca="1">IF(L$11="x",0,_xlfn.NORM.INV(F110,Satokasvi!$H$8,Satokasvi!$I$8)*IF(L$8="x",1+Toimenpiteet!$C$7,1)*IF(L$9="x",1+Toimenpiteet!$C$34,1)*(1+L$30)*_xlfn.BINOM.INV(1,(1-(Satokasvi!$H$15*(1+L$43))),F110))</f>
        <v>2356.8518989085496</v>
      </c>
      <c r="AH110" s="35">
        <f ca="1">IF(M$11="x",0,_xlfn.NORM.INV(G110,Satokasvi!$H$8,Satokasvi!$I$8)*IF(M$8="x",1+Toimenpiteet!$C$7,1)*IF(M$9="x",1+Toimenpiteet!$C$34,1)*(1+M$30)*_xlfn.BINOM.INV(1,(1-(Satokasvi!$H$15*(1+M$43))),G110))</f>
        <v>2386.3175523191258</v>
      </c>
      <c r="AI110" s="35">
        <f ca="1">IF(N$11="x",0,_xlfn.NORM.INV(H110,Satokasvi!$H$8,Satokasvi!$I$8)*IF(N$8="x",1+Toimenpiteet!$C$7,1)*IF(N$9="x",1+Toimenpiteet!$C$34,1)*(1+N$30)*_xlfn.BINOM.INV(1,(1-(Satokasvi!$H$15*(1+N$43))),H110))</f>
        <v>0</v>
      </c>
      <c r="AJ110" s="35">
        <f ca="1">IF(O$11="x",0,_xlfn.NORM.INV(I110,Satokasvi!$H$8,Satokasvi!$I$8)*IF(O$8="x",1+Toimenpiteet!$C$7,1)*IF(O$9="x",1+Toimenpiteet!$C$34,1)*(1+O$30)*_xlfn.BINOM.INV(1,(1-(Satokasvi!$H$15*(1+O$43))),I110))</f>
        <v>0</v>
      </c>
      <c r="AK110" s="35">
        <f ca="1">IF(P$11="x",0,_xlfn.NORM.INV(J110,Satokasvi!$H$8,Satokasvi!$I$8)*IF(P$8="x",1+Toimenpiteet!$C$7,1)*IF(P$9="x",1+Toimenpiteet!$C$34,1)*(1+P$30)*_xlfn.BINOM.INV(1,(1-(Satokasvi!$H$15*(1+P$43))),J110))</f>
        <v>2560.9647275635525</v>
      </c>
      <c r="AL110" s="35">
        <f ca="1">IF(Q$11="x",0,_xlfn.NORM.INV(K110,Satokasvi!$H$8,Satokasvi!$I$8)*IF(Q$8="x",1+Toimenpiteet!$C$7,1)*IF(Q$9="x",1+Toimenpiteet!$C$34,1)*(1+Q$30)*_xlfn.BINOM.INV(1,(1-(Satokasvi!$H$15*(1+Q$43))),K110))</f>
        <v>0</v>
      </c>
      <c r="AM110" s="35">
        <f ca="1">IF(R$11="x",0,_xlfn.NORM.INV(L110,Satokasvi!$H$8,Satokasvi!$I$8)*IF(R$8="x",1+Toimenpiteet!$C$7,1)*IF(R$9="x",1+Toimenpiteet!$C$34,1)*(1+R$30)*_xlfn.BINOM.INV(1,(1-(Satokasvi!$H$15*(1+R$43))),L110))</f>
        <v>2701.6468718008832</v>
      </c>
      <c r="AN110" s="35">
        <f ca="1">IF(S$11="x",0,_xlfn.NORM.INV(M110,Satokasvi!$H$8,Satokasvi!$I$8)*IF(S$8="x",1+Toimenpiteet!$C$7,1)*IF(S$9="x",1+Toimenpiteet!$C$34,1)*(1+S$30)*_xlfn.BINOM.INV(1,(1-(Satokasvi!$H$15*(1+S$43))),M110))</f>
        <v>2829.1661789332175</v>
      </c>
      <c r="AO110" s="35">
        <f ca="1">IF(T$11="x",0,_xlfn.NORM.INV(N110,Satokasvi!$H$8,Satokasvi!$I$8)*IF(T$8="x",1+Toimenpiteet!$C$7,1)*IF(T$9="x",1+Toimenpiteet!$C$34,1)*(1+T$30)*_xlfn.BINOM.INV(1,(1-(Satokasvi!$H$15*(1+T$43))),N110))</f>
        <v>2741.9489018209665</v>
      </c>
      <c r="AP110" s="35">
        <f ca="1">IF(U$11="x",0,_xlfn.NORM.INV(O110,Satokasvi!$H$8,Satokasvi!$I$8)*IF(U$8="x",1+Toimenpiteet!$C$7,1)*IF(U$9="x",1+Toimenpiteet!$C$34,1)*(1+U$30)*_xlfn.BINOM.INV(1,(1-(Satokasvi!$H$15*(1+U$43))),O110))</f>
        <v>2579.3526281079967</v>
      </c>
      <c r="AQ110" s="35">
        <f ca="1">IF(V$11="x",0,_xlfn.NORM.INV(P110,Satokasvi!$H$8,Satokasvi!$I$8)*IF(V$8="x",1+Toimenpiteet!$C$7,1)*IF(V$9="x",1+Toimenpiteet!$C$34,1)*(1+V$30)*_xlfn.BINOM.INV(1,(1-(Satokasvi!$H$15*(1+V$43))),P110))</f>
        <v>0</v>
      </c>
      <c r="AR110" s="35">
        <f ca="1">IF(W$11="x",0,_xlfn.NORM.INV(Q110,Satokasvi!$H$8,Satokasvi!$I$8)*IF(W$8="x",1+Toimenpiteet!$C$7,1)*IF(W$9="x",1+Toimenpiteet!$C$34,1)*(1+W$30)*_xlfn.BINOM.INV(1,(1-(Satokasvi!$H$15*(1+W$43))),Q110))</f>
        <v>2855.7283787099122</v>
      </c>
      <c r="AS110" s="35">
        <f ca="1">IF(X$11="x",0,_xlfn.NORM.INV(R110,Satokasvi!$H$8,Satokasvi!$I$8)*IF(X$8="x",1+Toimenpiteet!$C$7,1)*IF(X$9="x",1+Toimenpiteet!$C$34,1)*(1+X$30)*_xlfn.BINOM.INV(1,(1-(Satokasvi!$H$15*(1+X$43))),R110))</f>
        <v>2375.7539549933563</v>
      </c>
      <c r="AT110" s="35">
        <f ca="1">IF(Y$11="x",0,_xlfn.NORM.INV(S110,Satokasvi!$H$8,Satokasvi!$I$8)*IF(Y$8="x",1+Toimenpiteet!$C$7,1)*IF(Y$9="x",1+Toimenpiteet!$C$34,1)*(1+Y$30)*_xlfn.BINOM.INV(1,(1-(Satokasvi!$H$15*(1+Y$43))),S110))</f>
        <v>0</v>
      </c>
      <c r="AU110" s="35">
        <f ca="1">IF(Z$11="x",0,_xlfn.NORM.INV(T110,Satokasvi!$H$8,Satokasvi!$I$8)*IF(Z$8="x",1+Toimenpiteet!$C$7,1)*IF(Z$9="x",1+Toimenpiteet!$C$34,1)*(1+Z$30)*_xlfn.BINOM.INV(1,(1-(Satokasvi!$H$15*(1+Z$43))),T110))</f>
        <v>2620.116494535504</v>
      </c>
      <c r="AV110" s="35">
        <f ca="1">IF(AA$11="x",0,_xlfn.NORM.INV(U110,Satokasvi!$H$8,Satokasvi!$I$8)*IF(AA$8="x",1+Toimenpiteet!$C$7,1)*IF(AA$9="x",1+Toimenpiteet!$C$34,1)*(1+AA$30)*_xlfn.BINOM.INV(1,(1-(Satokasvi!$H$15*(1+AA$43))),U110))</f>
        <v>2639.2505200800142</v>
      </c>
      <c r="AW110" s="35">
        <f ca="1">IF(AB$11="x",0,_xlfn.NORM.INV(V110,Satokasvi!$H$8,Satokasvi!$I$8)*IF(AB$8="x",1+Toimenpiteet!$C$7,1)*IF(AB$9="x",1+Toimenpiteet!$C$34,1)*(1+AB$30)*_xlfn.BINOM.INV(1,(1-(Satokasvi!$H$15*(1+AB$43))),V110))</f>
        <v>2388.5243237595182</v>
      </c>
      <c r="AX110" s="35">
        <f ca="1">IF(AC$11="x",0,_xlfn.NORM.INV(W110,Satokasvi!$H$8,Satokasvi!$I$8)*IF(AC$8="x",1+Toimenpiteet!$C$7,1)*IF(AC$9="x",1+Toimenpiteet!$C$34,1)*(1+AC$30)*_xlfn.BINOM.INV(1,(1-(Satokasvi!$H$15*(1+AC$43))),W110))</f>
        <v>2466.5105374346003</v>
      </c>
      <c r="AY110" s="35">
        <f ca="1">IF(AD$11="x",0,_xlfn.NORM.INV(X110,Satokasvi!$H$8,Satokasvi!$I$8)*IF(AD$8="x",1+Toimenpiteet!$C$7,1)*IF(AD$9="x",1+Toimenpiteet!$C$34,1)*(1+AD$30)*_xlfn.BINOM.INV(1,(1-(Satokasvi!$H$15*(1+AD$43))),X110))</f>
        <v>2449.7868020215742</v>
      </c>
      <c r="AZ110" s="35">
        <f ca="1">IF(AE$11="x",0,_xlfn.NORM.INV(Y110,Satokasvi!$H$8,Satokasvi!$I$8)*IF(AE$8="x",1+Toimenpiteet!$C$7,1)*IF(AE$9="x",1+Toimenpiteet!$C$34,1)*(1+AE$30)*_xlfn.BINOM.INV(1,(1-(Satokasvi!$H$15*(1+AE$43))),Y110))</f>
        <v>0</v>
      </c>
      <c r="BA110" s="35">
        <f ca="1">IF(AF$11="x",0,_xlfn.NORM.INV(Z110,Satokasvi!$H$8,Satokasvi!$I$8)*IF(AF$8="x",1+Toimenpiteet!$C$7,1)*IF(AF$9="x",1+Toimenpiteet!$C$34,1)*(1+AF$30)*_xlfn.BINOM.INV(1,(1-(Satokasvi!$H$15*(1+AF$43))),Z110))</f>
        <v>2829.4838447085663</v>
      </c>
      <c r="BD110" s="35">
        <f ca="1">IF(H$11="x",0,_xlfn.NORM.INV(B110,Satokasvi!$H$8,Satokasvi!$I$8)*IF(COUNTIF($H$12:H$12,"x")&gt;0,(1+$C$6),1)*IF(COUNTIF($H$13:H$13,"x")&gt;0,(1+$C$30),1)*IF(H$8="x",(1+Toimenpiteet!$C$7),1)*IF(H$9="x",(1+Toimenpiteet!$C$34),1)*(1+H$30)*_xlfn.BINOM.INV(1,(1-(Satokasvi!$H$15*(1+H$44))),B110))</f>
        <v>3063.0757578746357</v>
      </c>
      <c r="BE110" s="35">
        <f ca="1">IF(I$11="x",0,_xlfn.NORM.INV(C110,Satokasvi!$H$8,Satokasvi!$I$8)*IF(COUNTIF($H$12:I$12,"x")&gt;0,(1+$C$6),1)*IF(COUNTIF($H$13:I$13,"x")&gt;0,(1+$C$30),1)*IF(I$8="x",(1+Toimenpiteet!$C$7),1)*IF(I$9="x",(1+Toimenpiteet!$C$34),1)*(1+I$30)*_xlfn.BINOM.INV(1,(1-(Satokasvi!$H$15*(1+I$44))),C110))</f>
        <v>0</v>
      </c>
      <c r="BF110" s="35">
        <f ca="1">IF(J$11="x",0,_xlfn.NORM.INV(D110,Satokasvi!$H$8,Satokasvi!$I$8)*IF(COUNTIF($H$12:J$12,"x")&gt;0,(1+$C$6),1)*IF(COUNTIF($H$13:J$13,"x")&gt;0,(1+$C$30),1)*IF(J$8="x",(1+Toimenpiteet!$C$7),1)*IF(J$9="x",(1+Toimenpiteet!$C$34),1)*(1+J$30)*_xlfn.BINOM.INV(1,(1-(Satokasvi!$H$15*(1+J$44))),D110))</f>
        <v>3442.2584485107659</v>
      </c>
      <c r="BG110" s="35">
        <f ca="1">IF(K$11="x",0,_xlfn.NORM.INV(E110,Satokasvi!$H$8,Satokasvi!$I$8)*IF(COUNTIF($H$12:K$12,"x")&gt;0,(1+$C$6),1)*IF(COUNTIF($H$13:K$13,"x")&gt;0,(1+$C$30),1)*IF(K$8="x",(1+Toimenpiteet!$C$7),1)*IF(K$9="x",(1+Toimenpiteet!$C$34),1)*(1+K$30)*_xlfn.BINOM.INV(1,(1-(Satokasvi!$H$15*(1+K$44))),E110))</f>
        <v>2911.9220837152475</v>
      </c>
      <c r="BH110" s="35">
        <f ca="1">IF(L$11="x",0,_xlfn.NORM.INV(F110,Satokasvi!$H$8,Satokasvi!$I$8)*IF(COUNTIF($H$12:L$12,"x")&gt;0,(1+$C$6),1)*IF(COUNTIF($H$13:L$13,"x")&gt;0,(1+$C$30),1)*IF(L$8="x",(1+Toimenpiteet!$C$7),1)*IF(L$9="x",(1+Toimenpiteet!$C$34),1)*(1+L$30)*_xlfn.BINOM.INV(1,(1-(Satokasvi!$H$15*(1+L$44))),F110))</f>
        <v>2828.2222786902594</v>
      </c>
      <c r="BI110" s="35">
        <f ca="1">IF(M$11="x",0,_xlfn.NORM.INV(G110,Satokasvi!$H$8,Satokasvi!$I$8)*IF(COUNTIF($H$12:M$12,"x")&gt;0,(1+$C$6),1)*IF(COUNTIF($H$13:M$13,"x")&gt;0,(1+$C$30),1)*IF(M$8="x",(1+Toimenpiteet!$C$7),1)*IF(M$9="x",(1+Toimenpiteet!$C$34),1)*(1+M$30)*_xlfn.BINOM.INV(1,(1-(Satokasvi!$H$15*(1+M$44))),G110))</f>
        <v>2863.581062782951</v>
      </c>
      <c r="BJ110" s="35">
        <f ca="1">IF(N$11="x",0,_xlfn.NORM.INV(H110,Satokasvi!$H$8,Satokasvi!$I$8)*IF(COUNTIF($H$12:N$12,"x")&gt;0,(1+$C$6),1)*IF(COUNTIF($H$13:N$13,"x")&gt;0,(1+$C$30),1)*IF(N$8="x",(1+Toimenpiteet!$C$7),1)*IF(N$9="x",(1+Toimenpiteet!$C$34),1)*(1+N$30)*_xlfn.BINOM.INV(1,(1-(Satokasvi!$H$15*(1+N$44))),H110))</f>
        <v>0</v>
      </c>
      <c r="BK110" s="35">
        <f ca="1">IF(O$11="x",0,_xlfn.NORM.INV(I110,Satokasvi!$H$8,Satokasvi!$I$8)*IF(COUNTIF($H$12:O$12,"x")&gt;0,(1+$C$6),1)*IF(COUNTIF($H$13:O$13,"x")&gt;0,(1+$C$30),1)*IF(O$8="x",(1+Toimenpiteet!$C$7),1)*IF(O$9="x",(1+Toimenpiteet!$C$34),1)*(1+O$30)*_xlfn.BINOM.INV(1,(1-(Satokasvi!$H$15*(1+O$44))),I110))</f>
        <v>2609.9288282225211</v>
      </c>
      <c r="BL110" s="35">
        <f ca="1">IF(P$11="x",0,_xlfn.NORM.INV(J110,Satokasvi!$H$8,Satokasvi!$I$8)*IF(COUNTIF($H$12:P$12,"x")&gt;0,(1+$C$6),1)*IF(COUNTIF($H$13:P$13,"x")&gt;0,(1+$C$30),1)*IF(P$8="x",(1+Toimenpiteet!$C$7),1)*IF(P$9="x",(1+Toimenpiteet!$C$34),1)*(1+P$30)*_xlfn.BINOM.INV(1,(1-(Satokasvi!$H$15*(1+P$44))),J110))</f>
        <v>3073.1576730762631</v>
      </c>
      <c r="BM110" s="35">
        <f ca="1">IF(Q$11="x",0,_xlfn.NORM.INV(K110,Satokasvi!$H$8,Satokasvi!$I$8)*IF(COUNTIF($H$12:Q$12,"x")&gt;0,(1+$C$6),1)*IF(COUNTIF($H$13:Q$13,"x")&gt;0,(1+$C$30),1)*IF(Q$8="x",(1+Toimenpiteet!$C$7),1)*IF(Q$9="x",(1+Toimenpiteet!$C$34),1)*(1+Q$30)*_xlfn.BINOM.INV(1,(1-(Satokasvi!$H$15*(1+Q$44))),K110))</f>
        <v>2716.1061787949016</v>
      </c>
      <c r="BN110" s="35">
        <f ca="1">IF(R$11="x",0,_xlfn.NORM.INV(L110,Satokasvi!$H$8,Satokasvi!$I$8)*IF(COUNTIF($H$12:R$12,"x")&gt;0,(1+$C$6),1)*IF(COUNTIF($H$13:R$13,"x")&gt;0,(1+$C$30),1)*IF(R$8="x",(1+Toimenpiteet!$C$7),1)*IF(R$9="x",(1+Toimenpiteet!$C$34),1)*(1+R$30)*_xlfn.BINOM.INV(1,(1-(Satokasvi!$H$15*(1+R$44))),L110))</f>
        <v>3241.9762461610599</v>
      </c>
      <c r="BO110" s="35">
        <f ca="1">IF(S$11="x",0,_xlfn.NORM.INV(M110,Satokasvi!$H$8,Satokasvi!$I$8)*IF(COUNTIF($H$12:S$12,"x")&gt;0,(1+$C$6),1)*IF(COUNTIF($H$13:S$13,"x")&gt;0,(1+$C$30),1)*IF(S$8="x",(1+Toimenpiteet!$C$7),1)*IF(S$9="x",(1+Toimenpiteet!$C$34),1)*(1+S$30)*_xlfn.BINOM.INV(1,(1-(Satokasvi!$H$15*(1+S$44))),M110))</f>
        <v>3394.9994147198609</v>
      </c>
      <c r="BP110" s="35">
        <f ca="1">IF(T$11="x",0,_xlfn.NORM.INV(N110,Satokasvi!$H$8,Satokasvi!$I$8)*IF(COUNTIF($H$12:T$12,"x")&gt;0,(1+$C$6),1)*IF(COUNTIF($H$13:T$13,"x")&gt;0,(1+$C$30),1)*IF(T$8="x",(1+Toimenpiteet!$C$7),1)*IF(T$9="x",(1+Toimenpiteet!$C$34),1)*(1+T$30)*_xlfn.BINOM.INV(1,(1-(Satokasvi!$H$15*(1+T$44))),N110))</f>
        <v>3290.3386821851595</v>
      </c>
      <c r="BQ110" s="35">
        <f ca="1">IF(U$11="x",0,_xlfn.NORM.INV(O110,Satokasvi!$H$8,Satokasvi!$I$8)*IF(COUNTIF($H$12:U$12,"x")&gt;0,(1+$C$6),1)*IF(COUNTIF($H$13:U$13,"x")&gt;0,(1+$C$30),1)*IF(U$8="x",(1+Toimenpiteet!$C$7),1)*IF(U$9="x",(1+Toimenpiteet!$C$34),1)*(1+U$30)*_xlfn.BINOM.INV(1,(1-(Satokasvi!$H$15*(1+U$44))),O110))</f>
        <v>3095.2231537295961</v>
      </c>
      <c r="BR110" s="35">
        <f ca="1">IF(V$11="x",0,_xlfn.NORM.INV(P110,Satokasvi!$H$8,Satokasvi!$I$8)*IF(COUNTIF($H$12:V$12,"x")&gt;0,(1+$C$6),1)*IF(COUNTIF($H$13:V$13,"x")&gt;0,(1+$C$30),1)*IF(V$8="x",(1+Toimenpiteet!$C$7),1)*IF(V$9="x",(1+Toimenpiteet!$C$34),1)*(1+V$30)*_xlfn.BINOM.INV(1,(1-(Satokasvi!$H$15*(1+V$44))),P110))</f>
        <v>2706.4480246125609</v>
      </c>
      <c r="BS110" s="35">
        <f ca="1">IF(W$11="x",0,_xlfn.NORM.INV(Q110,Satokasvi!$H$8,Satokasvi!$I$8)*IF(COUNTIF($H$12:W$12,"x")&gt;0,(1+$C$6),1)*IF(COUNTIF($H$13:W$13,"x")&gt;0,(1+$C$30),1)*IF(W$8="x",(1+Toimenpiteet!$C$7),1)*IF(W$9="x",(1+Toimenpiteet!$C$34),1)*(1+W$30)*_xlfn.BINOM.INV(1,(1-(Satokasvi!$H$15*(1+W$44))),Q110))</f>
        <v>3426.8740544518946</v>
      </c>
      <c r="BT110" s="35">
        <f ca="1">IF(X$11="x",0,_xlfn.NORM.INV(R110,Satokasvi!$H$8,Satokasvi!$I$8)*IF(COUNTIF($H$12:X$12,"x")&gt;0,(1+$C$6),1)*IF(COUNTIF($H$13:X$13,"x")&gt;0,(1+$C$30),1)*IF(X$8="x",(1+Toimenpiteet!$C$7),1)*IF(X$9="x",(1+Toimenpiteet!$C$34),1)*(1+X$30)*_xlfn.BINOM.INV(1,(1-(Satokasvi!$H$15*(1+X$44))),R110))</f>
        <v>2850.9047459920275</v>
      </c>
      <c r="BU110" s="35">
        <f ca="1">IF(Y$11="x",0,_xlfn.NORM.INV(S110,Satokasvi!$H$8,Satokasvi!$I$8)*IF(COUNTIF($H$12:Y$12,"x")&gt;0,(1+$C$6),1)*IF(COUNTIF($H$13:Y$13,"x")&gt;0,(1+$C$30),1)*IF(Y$8="x",(1+Toimenpiteet!$C$7),1)*IF(Y$9="x",(1+Toimenpiteet!$C$34),1)*(1+Y$30)*_xlfn.BINOM.INV(1,(1-(Satokasvi!$H$15*(1+Y$44))),S110))</f>
        <v>2719.306935461806</v>
      </c>
      <c r="BV110" s="35">
        <f ca="1">IF(Z$11="x",0,_xlfn.NORM.INV(T110,Satokasvi!$H$8,Satokasvi!$I$8)*IF(COUNTIF($H$12:Z$12,"x")&gt;0,(1+$C$6),1)*IF(COUNTIF($H$13:Z$13,"x")&gt;0,(1+$C$30),1)*IF(Z$8="x",(1+Toimenpiteet!$C$7),1)*IF(Z$9="x",(1+Toimenpiteet!$C$34),1)*(1+Z$30)*_xlfn.BINOM.INV(1,(1-(Satokasvi!$H$15*(1+Z$44))),T110))</f>
        <v>3144.1397934426045</v>
      </c>
      <c r="BW110" s="35">
        <f ca="1">IF(AA$11="x",0,_xlfn.NORM.INV(U110,Satokasvi!$H$8,Satokasvi!$I$8)*IF(COUNTIF($H$12:AA$12,"x")&gt;0,(1+$C$6),1)*IF(COUNTIF($H$13:AA$13,"x")&gt;0,(1+$C$30),1)*IF(AA$8="x",(1+Toimenpiteet!$C$7),1)*IF(AA$9="x",(1+Toimenpiteet!$C$34),1)*(1+AA$30)*_xlfn.BINOM.INV(1,(1-(Satokasvi!$H$15*(1+AA$44))),U110))</f>
        <v>3167.1006240960169</v>
      </c>
      <c r="BX110" s="35">
        <f ca="1">IF(AB$11="x",0,_xlfn.NORM.INV(V110,Satokasvi!$H$8,Satokasvi!$I$8)*IF(COUNTIF($H$12:AB$12,"x")&gt;0,(1+$C$6),1)*IF(COUNTIF($H$13:AB$13,"x")&gt;0,(1+$C$30),1)*IF(AB$8="x",(1+Toimenpiteet!$C$7),1)*IF(AB$9="x",(1+Toimenpiteet!$C$34),1)*(1+AB$30)*_xlfn.BINOM.INV(1,(1-(Satokasvi!$H$15*(1+AB$44))),V110))</f>
        <v>2866.2291885114219</v>
      </c>
      <c r="BY110" s="35">
        <f ca="1">IF(AC$11="x",0,_xlfn.NORM.INV(W110,Satokasvi!$H$8,Satokasvi!$I$8)*IF(COUNTIF($H$12:AC$12,"x")&gt;0,(1+$C$6),1)*IF(COUNTIF($H$13:AC$13,"x")&gt;0,(1+$C$30),1)*IF(AC$8="x",(1+Toimenpiteet!$C$7),1)*IF(AC$9="x",(1+Toimenpiteet!$C$34),1)*(1+AC$30)*_xlfn.BINOM.INV(1,(1-(Satokasvi!$H$15*(1+AC$44))),W110))</f>
        <v>2959.8126449215201</v>
      </c>
      <c r="BZ110" s="35">
        <f ca="1">IF(AD$11="x",0,_xlfn.NORM.INV(X110,Satokasvi!$H$8,Satokasvi!$I$8)*IF(COUNTIF($H$12:AD$12,"x")&gt;0,(1+$C$6),1)*IF(COUNTIF($H$13:AD$13,"x")&gt;0,(1+$C$30),1)*IF(AD$8="x",(1+Toimenpiteet!$C$7),1)*IF(AD$9="x",(1+Toimenpiteet!$C$34),1)*(1+AD$30)*_xlfn.BINOM.INV(1,(1-(Satokasvi!$H$15*(1+AD$44))),X110))</f>
        <v>2939.744162425889</v>
      </c>
      <c r="CA110" s="35">
        <f ca="1">IF(AE$11="x",0,_xlfn.NORM.INV(Y110,Satokasvi!$H$8,Satokasvi!$I$8)*IF(COUNTIF($H$12:AE$12,"x")&gt;0,(1+$C$6),1)*IF(COUNTIF($H$13:AE$13,"x")&gt;0,(1+$C$30),1)*IF(AE$8="x",(1+Toimenpiteet!$C$7),1)*IF(AE$9="x",(1+Toimenpiteet!$C$34),1)*(1+AE$30)*_xlfn.BINOM.INV(1,(1-(Satokasvi!$H$15*(1+AE$44))),Y110))</f>
        <v>2697.6843157190701</v>
      </c>
      <c r="CB110" s="35">
        <f ca="1">IF(AF$11="x",0,_xlfn.NORM.INV(Z110,Satokasvi!$H$8,Satokasvi!$I$8)*IF(COUNTIF($H$12:AF$12,"x")&gt;0,(1+$C$6),1)*IF(COUNTIF($H$13:AF$13,"x")&gt;0,(1+$C$30),1)*IF(AF$8="x",(1+Toimenpiteet!$C$7),1)*IF(AF$9="x",(1+Toimenpiteet!$C$34),1)*(1+AF$30)*_xlfn.BINOM.INV(1,(1-(Satokasvi!$H$15*(1+AF$44))),Z110))</f>
        <v>3395.3806136502794</v>
      </c>
      <c r="CD110" s="37">
        <f ca="1">_xlfn.NORM.INV(RAND(),Satokasvi!$H$13,Satokasvi!$I$13)</f>
        <v>201.61826495046117</v>
      </c>
      <c r="CE110" s="37">
        <f ca="1">_xlfn.NORM.INV(RAND(),Satokasvi!$H$13,Satokasvi!$I$13)</f>
        <v>264.0521758162061</v>
      </c>
      <c r="CF110" s="37">
        <f ca="1">_xlfn.NORM.INV(RAND(),Satokasvi!$H$13,Satokasvi!$I$13)</f>
        <v>187.1297731635326</v>
      </c>
      <c r="CG110" s="37">
        <f ca="1">_xlfn.NORM.INV(RAND(),Satokasvi!$H$13,Satokasvi!$I$13)</f>
        <v>175.70529869535682</v>
      </c>
      <c r="CH110" s="37">
        <f ca="1">_xlfn.NORM.INV(RAND(),Satokasvi!$H$13,Satokasvi!$I$13)</f>
        <v>192.48679668450583</v>
      </c>
      <c r="CI110" s="37">
        <f ca="1">_xlfn.NORM.INV(RAND(),Satokasvi!$H$13,Satokasvi!$I$13)</f>
        <v>204.29489184068822</v>
      </c>
      <c r="CJ110" s="37">
        <f ca="1">_xlfn.NORM.INV(RAND(),Satokasvi!$H$13,Satokasvi!$I$13)</f>
        <v>219.65808663906324</v>
      </c>
      <c r="CK110" s="37">
        <f ca="1">_xlfn.NORM.INV(RAND(),Satokasvi!$H$13,Satokasvi!$I$13)</f>
        <v>194.05132860427176</v>
      </c>
      <c r="CL110" s="37">
        <f ca="1">_xlfn.NORM.INV(RAND(),Satokasvi!$H$13,Satokasvi!$I$13)</f>
        <v>218.91255056690386</v>
      </c>
      <c r="CM110" s="37">
        <f ca="1">_xlfn.NORM.INV(RAND(),Satokasvi!$H$13,Satokasvi!$I$13)</f>
        <v>152.51307494410133</v>
      </c>
      <c r="CN110" s="37">
        <f ca="1">_xlfn.NORM.INV(RAND(),Satokasvi!$H$13,Satokasvi!$I$13)</f>
        <v>217.0089766477588</v>
      </c>
      <c r="CO110" s="37">
        <f ca="1">_xlfn.NORM.INV(RAND(),Satokasvi!$H$13,Satokasvi!$I$13)</f>
        <v>229.34323658391239</v>
      </c>
      <c r="CP110" s="37">
        <f ca="1">_xlfn.NORM.INV(RAND(),Satokasvi!$H$13,Satokasvi!$I$13)</f>
        <v>102.94466989057129</v>
      </c>
      <c r="CQ110" s="37">
        <f ca="1">_xlfn.NORM.INV(RAND(),Satokasvi!$H$13,Satokasvi!$I$13)</f>
        <v>173.13714377313374</v>
      </c>
      <c r="CR110" s="37">
        <f ca="1">_xlfn.NORM.INV(RAND(),Satokasvi!$H$13,Satokasvi!$I$13)</f>
        <v>130.56632563874865</v>
      </c>
      <c r="CS110" s="37">
        <f ca="1">_xlfn.NORM.INV(RAND(),Satokasvi!$H$13,Satokasvi!$I$13)</f>
        <v>199.3247060513327</v>
      </c>
      <c r="CT110" s="37">
        <f ca="1">_xlfn.NORM.INV(RAND(),Satokasvi!$H$13,Satokasvi!$I$13)</f>
        <v>250.66189030158895</v>
      </c>
      <c r="CU110" s="37">
        <f ca="1">_xlfn.NORM.INV(RAND(),Satokasvi!$H$13,Satokasvi!$I$13)</f>
        <v>131.14087902993722</v>
      </c>
      <c r="CV110" s="37">
        <f ca="1">_xlfn.NORM.INV(RAND(),Satokasvi!$H$13,Satokasvi!$I$13)</f>
        <v>246.42757770498491</v>
      </c>
      <c r="CW110" s="37">
        <f ca="1">_xlfn.NORM.INV(RAND(),Satokasvi!$H$13,Satokasvi!$I$13)</f>
        <v>296.36073962856847</v>
      </c>
      <c r="CX110" s="37">
        <f ca="1">_xlfn.NORM.INV(RAND(),Satokasvi!$H$13,Satokasvi!$I$13)</f>
        <v>153.37017734482311</v>
      </c>
      <c r="CY110" s="37">
        <f ca="1">_xlfn.NORM.INV(RAND(),Satokasvi!$H$13,Satokasvi!$I$13)</f>
        <v>180.01134697112738</v>
      </c>
      <c r="CZ110" s="37">
        <f ca="1">_xlfn.NORM.INV(RAND(),Satokasvi!$H$13,Satokasvi!$I$13)</f>
        <v>183.41171570015726</v>
      </c>
      <c r="DA110" s="37">
        <f ca="1">_xlfn.NORM.INV(RAND(),Satokasvi!$H$13,Satokasvi!$I$13)</f>
        <v>327.72371889760046</v>
      </c>
      <c r="DB110" s="37">
        <f ca="1">_xlfn.NORM.INV(RAND(),Satokasvi!$H$13,Satokasvi!$I$13)</f>
        <v>232.30207684119605</v>
      </c>
      <c r="DD110" s="37">
        <f ca="1">IF(H$11="x",Toimenpiteet!$E$115,AC110*CD110/1000+(Satokasvi!$E$28-Satokasvi!$E$7)+IF(H$8="x",Toimenpiteet!$E$29,0)+IF(H$9="x",Toimenpiteet!$E$60,0)+IF(H$10="x",Toimenpiteet!$E$88,0))/(1+$H$15)^DD$59</f>
        <v>242.37218423503475</v>
      </c>
      <c r="DE110" s="37">
        <f ca="1">IF(I$11="x",Toimenpiteet!$E$115,AD110*CE110/1000+(Satokasvi!$E$28-Satokasvi!$E$7)+IF(I$8="x",Toimenpiteet!$E$29,0)+IF(I$9="x",Toimenpiteet!$E$60,0)+IF(I$10="x",Toimenpiteet!$E$88,0))/(1+$H$15)^DE$59</f>
        <v>-249.7879159204449</v>
      </c>
      <c r="DF110" s="37">
        <f ca="1">IF(J$11="x",Toimenpiteet!$E$115,AE110*CF110/1000+(Satokasvi!$E$28-Satokasvi!$E$7)+IF(J$8="x",Toimenpiteet!$E$29,0)+IF(J$9="x",Toimenpiteet!$E$60,0)+IF(J$10="x",Toimenpiteet!$E$88,0))/(1+$H$15)^DF$59</f>
        <v>248.72714673173428</v>
      </c>
      <c r="DG110" s="37">
        <f ca="1">IF(K$11="x",Toimenpiteet!$E$115,AF110*CG110/1000+(Satokasvi!$E$28-Satokasvi!$E$7)+IF(K$8="x",Toimenpiteet!$E$29,0)+IF(K$9="x",Toimenpiteet!$E$60,0)+IF(K$10="x",Toimenpiteet!$E$88,0))/(1+$H$15)^DG$59</f>
        <v>143.37229658290678</v>
      </c>
      <c r="DH110" s="37">
        <f ca="1">IF(L$11="x",Toimenpiteet!$E$115,AG110*CH110/1000+(Satokasvi!$E$28-Satokasvi!$E$7)+IF(L$8="x",Toimenpiteet!$E$29,0)+IF(L$9="x",Toimenpiteet!$E$60,0)+IF(L$10="x",Toimenpiteet!$E$88,0))/(1+$H$15)^DH$59</f>
        <v>162.74225091648071</v>
      </c>
      <c r="DI110" s="37">
        <f ca="1">IF(M$11="x",Toimenpiteet!$E$115,AH110*CI110/1000+(Satokasvi!$E$28-Satokasvi!$E$7)+IF(M$8="x",Toimenpiteet!$E$29,0)+IF(M$9="x",Toimenpiteet!$E$60,0)+IF(M$10="x",Toimenpiteet!$E$88,0))/(1+$H$15)^DI$59</f>
        <v>186.35070414871689</v>
      </c>
      <c r="DJ110" s="37">
        <f ca="1">IF(N$11="x",Toimenpiteet!$E$115,AI110*CJ110/1000+(Satokasvi!$E$28-Satokasvi!$E$7)+IF(N$8="x",Toimenpiteet!$E$29,0)+IF(N$9="x",Toimenpiteet!$E$60,0)+IF(N$10="x",Toimenpiteet!$E$88,0))/(1+$H$15)^DJ$59</f>
        <v>-215.46925050598875</v>
      </c>
      <c r="DK110" s="37">
        <f ca="1">IF(O$11="x",Toimenpiteet!$E$115,AJ110*CK110/1000+(Satokasvi!$E$28-Satokasvi!$E$7)+IF(O$8="x",Toimenpiteet!$E$29,0)+IF(O$9="x",Toimenpiteet!$E$60,0)+IF(O$10="x",Toimenpiteet!$E$88,0))/(1+$H$15)^DK$59</f>
        <v>-209.19344709319299</v>
      </c>
      <c r="DL110" s="37">
        <f ca="1">IF(P$11="x",Toimenpiteet!$E$115,AK110*CL110/1000+(Satokasvi!$E$28-Satokasvi!$E$7)+IF(P$8="x",Toimenpiteet!$E$29,0)+IF(P$9="x",Toimenpiteet!$E$60,0)+IF(P$10="x",Toimenpiteet!$E$88,0))/(1+$H$15)^DL$59</f>
        <v>226.57372490995505</v>
      </c>
      <c r="DM110" s="37">
        <f ca="1">IF(Q$11="x",Toimenpiteet!$E$115,AL110*CM110/1000+(Satokasvi!$E$28-Satokasvi!$E$7)+IF(Q$8="x",Toimenpiteet!$E$29,0)+IF(Q$9="x",Toimenpiteet!$E$60,0)+IF(Q$10="x",Toimenpiteet!$E$88,0))/(1+$H$15)^DM$59</f>
        <v>-197.18488744763218</v>
      </c>
      <c r="DN110" s="37">
        <f ca="1">IF(R$11="x",Toimenpiteet!$E$115,AM110*CN110/1000+(Satokasvi!$E$28-Satokasvi!$E$7)+IF(R$8="x",Toimenpiteet!$E$29,0)+IF(R$9="x",Toimenpiteet!$E$60,0)+IF(R$10="x",Toimenpiteet!$E$88,0))/(1+$H$15)^DN$59</f>
        <v>232.10068017262441</v>
      </c>
      <c r="DO110" s="37">
        <f ca="1">IF(S$11="x",Toimenpiteet!$E$115,AN110*CO110/1000+(Satokasvi!$E$28-Satokasvi!$E$7)+IF(S$8="x",Toimenpiteet!$E$29,0)+IF(S$9="x",Toimenpiteet!$E$60,0)+IF(S$10="x",Toimenpiteet!$E$88,0))/(1+$H$15)^DO$59</f>
        <v>269.22475700632464</v>
      </c>
      <c r="DP110" s="37">
        <f ca="1">IF(T$11="x",Toimenpiteet!$E$115,AO110*CP110/1000+(Satokasvi!$E$28-Satokasvi!$E$7)+IF(T$8="x",Toimenpiteet!$E$29,0)+IF(T$9="x",Toimenpiteet!$E$60,0)+IF(T$10="x",Toimenpiteet!$E$88,0))/(1+$H$15)^DP$59</f>
        <v>11.759365410948355</v>
      </c>
      <c r="DQ110" s="37">
        <f ca="1">IF(U$11="x",Toimenpiteet!$E$115,AP110*CQ110/1000+(Satokasvi!$E$28-Satokasvi!$E$7)+IF(U$8="x",Toimenpiteet!$E$29,0)+IF(U$9="x",Toimenpiteet!$E$60,0)+IF(U$10="x",Toimenpiteet!$E$88,0))/(1+$H$15)^DQ$59</f>
        <v>120.04692603061157</v>
      </c>
      <c r="DR110" s="37">
        <f ca="1">IF(V$11="x",Toimenpiteet!$E$115,AQ110*CR110/1000+(Satokasvi!$E$28-Satokasvi!$E$7)+IF(V$8="x",Toimenpiteet!$E$29,0)+IF(V$9="x",Toimenpiteet!$E$60,0)+IF(V$10="x",Toimenpiteet!$E$88,0))/(1+$H$15)^DR$59</f>
        <v>-170.09341606013018</v>
      </c>
      <c r="DS110" s="37">
        <f ca="1">IF(W$11="x",Toimenpiteet!$E$115,AR110*CS110/1000+(Satokasvi!$E$28-Satokasvi!$E$7)+IF(W$8="x",Toimenpiteet!$E$29,0)+IF(W$9="x",Toimenpiteet!$E$60,0)+IF(W$10="x",Toimenpiteet!$E$88,0))/(1+$H$15)^DS$59</f>
        <v>189.57811362659726</v>
      </c>
      <c r="DT110" s="37">
        <f ca="1">IF(X$11="x",Toimenpiteet!$E$115,AS110*CT110/1000+(Satokasvi!$E$28-Satokasvi!$E$7)+IF(X$8="x",Toimenpiteet!$E$29,0)+IF(X$9="x",Toimenpiteet!$E$60,0)+IF(X$10="x",Toimenpiteet!$E$88,0))/(1+$H$15)^DT$59</f>
        <v>199.96457676854411</v>
      </c>
      <c r="DU110" s="37">
        <f ca="1">IF(Y$11="x",Toimenpiteet!$E$115,AT110*CU110/1000+(Satokasvi!$E$28-Satokasvi!$E$7)+IF(Y$8="x",Toimenpiteet!$E$29,0)+IF(Y$9="x",Toimenpiteet!$E$60,0)+IF(Y$10="x",Toimenpiteet!$E$88,0))/(1+$H$15)^DU$59</f>
        <v>-155.65957101831492</v>
      </c>
      <c r="DV110" s="37">
        <f ca="1">IF(Z$11="x",Toimenpiteet!$E$115,AU110*CV110/1000+(Satokasvi!$E$28-Satokasvi!$E$7)+IF(Z$8="x",Toimenpiteet!$E$29,0)+IF(Z$9="x",Toimenpiteet!$E$60,0)+IF(Z$10="x",Toimenpiteet!$E$88,0))/(1+$H$15)^DV$59</f>
        <v>217.09018932968738</v>
      </c>
      <c r="DW110" s="37">
        <f ca="1">IF(AA$11="x",Toimenpiteet!$E$115,AV110*CW110/1000+(Satokasvi!$E$28-Satokasvi!$E$7)+IF(AA$8="x",Toimenpiteet!$E$29,0)+IF(AA$9="x",Toimenpiteet!$E$60,0)+IF(AA$10="x",Toimenpiteet!$E$88,0))/(1+$H$15)^DW$59</f>
        <v>286.34462056854358</v>
      </c>
      <c r="DX110" s="37">
        <f ca="1">IF(AB$11="x",Toimenpiteet!$E$115,AW110*CX110/1000+(Satokasvi!$E$28-Satokasvi!$E$7)+IF(AB$8="x",Toimenpiteet!$E$29,0)+IF(AB$9="x",Toimenpiteet!$E$60,0)+IF(AB$10="x",Toimenpiteet!$E$88,0))/(1+$H$15)^DX$59</f>
        <v>54.469007579969698</v>
      </c>
      <c r="DY110" s="37">
        <f ca="1">IF(AC$11="x",Toimenpiteet!$E$115,AX110*CY110/1000+(Satokasvi!$E$28-Satokasvi!$E$7)+IF(AC$8="x",Toimenpiteet!$E$29,0)+IF(AC$9="x",Toimenpiteet!$E$60,0)+IF(AC$10="x",Toimenpiteet!$E$88,0))/(1+$H$15)^DY$59</f>
        <v>93.41869720304193</v>
      </c>
      <c r="DZ110" s="37">
        <f ca="1">IF(AD$11="x",Toimenpiteet!$E$115,AY110*CZ110/1000+(Satokasvi!$E$28-Satokasvi!$E$7)+IF(AD$8="x",Toimenpiteet!$E$29,0)+IF(AD$9="x",Toimenpiteet!$E$60,0)+IF(AD$10="x",Toimenpiteet!$E$88,0))/(1+$H$15)^DZ$59</f>
        <v>93.393220626118492</v>
      </c>
      <c r="EA110" s="37">
        <f ca="1">IF(AE$11="x",Toimenpiteet!$E$115,AZ110*DA110/1000+(Satokasvi!$E$28-Satokasvi!$E$7)+IF(AE$8="x",Toimenpiteet!$E$29,0)+IF(AE$9="x",Toimenpiteet!$E$60,0)+IF(AE$10="x",Toimenpiteet!$E$88,0))/(1+$H$15)^EA$59</f>
        <v>-130.36244012997</v>
      </c>
      <c r="EB110" s="37">
        <f ca="1">IF(AF$11="x",Toimenpiteet!$E$115,BA110*DB110/1000+(Satokasvi!$E$28-Satokasvi!$E$7)+IF(AF$8="x",Toimenpiteet!$E$29,0)+IF(AF$9="x",Toimenpiteet!$E$60,0)+IF(AF$10="x",Toimenpiteet!$E$88,0))/(1+$H$15)^EB$59</f>
        <v>187.36226414383853</v>
      </c>
      <c r="ED110" s="37">
        <f ca="1">IF(H$11="x",Toimenpiteet!$E$115,BD110*CD110/1000+(Satokasvi!$E$28-Satokasvi!$E$7)+IF(H$8="x",Toimenpiteet!$E$29,0)+IF(H$9="x",Toimenpiteet!$E$60,0)+IF(H$10="x",Toimenpiteet!$E$88,0))/(1+$H$15)^ED$59</f>
        <v>342.30293176165338</v>
      </c>
      <c r="EE110" s="37">
        <f ca="1">IF(I$11="x",Toimenpiteet!$E$115,BE110*CE110/1000+(Satokasvi!$E$28-Satokasvi!$E$7)+IF(I$8="x",Toimenpiteet!$E$29,0)+IF(I$9="x",Toimenpiteet!$E$60,0)+IF(I$10="x",Toimenpiteet!$E$88,0))/(1+$H$15)^EE$59</f>
        <v>-249.7879159204449</v>
      </c>
      <c r="EF110" s="37">
        <f ca="1">IF(J$11="x",Toimenpiteet!$E$115,BF110*CF110/1000+(Satokasvi!$E$28-Satokasvi!$E$7)+IF(J$8="x",Toimenpiteet!$E$29,0)+IF(J$9="x",Toimenpiteet!$E$60,0)+IF(J$10="x",Toimenpiteet!$E$88,0))/(1+$H$15)^EF$59</f>
        <v>346.97508402379862</v>
      </c>
      <c r="EG110" s="37">
        <f ca="1">IF(K$11="x",Toimenpiteet!$E$115,BG110*CG110/1000+(Satokasvi!$E$28-Satokasvi!$E$7)+IF(K$8="x",Toimenpiteet!$E$29,0)+IF(K$9="x",Toimenpiteet!$E$60,0)+IF(K$10="x",Toimenpiteet!$E$88,0))/(1+$H$15)^EG$59</f>
        <v>219.13656943901967</v>
      </c>
      <c r="EH110" s="37">
        <f ca="1">IF(L$11="x",Toimenpiteet!$E$115,BH110*CH110/1000+(Satokasvi!$E$28-Satokasvi!$E$7)+IF(L$8="x",Toimenpiteet!$E$29,0)+IF(L$9="x",Toimenpiteet!$E$60,0)+IF(L$10="x",Toimenpiteet!$E$88,0))/(1+$H$15)^EH$59</f>
        <v>241.00896667213746</v>
      </c>
      <c r="EI110" s="37">
        <f ca="1">IF(M$11="x",Toimenpiteet!$E$115,BI110*CI110/1000+(Satokasvi!$E$28-Satokasvi!$E$7)+IF(M$8="x",Toimenpiteet!$E$29,0)+IF(M$9="x",Toimenpiteet!$E$60,0)+IF(M$10="x",Toimenpiteet!$E$88,0))/(1+$H$15)^EI$59</f>
        <v>268.00751058269401</v>
      </c>
      <c r="EJ110" s="37">
        <f ca="1">IF(N$11="x",Toimenpiteet!$E$115,BJ110*CJ110/1000+(Satokasvi!$E$28-Satokasvi!$E$7)+IF(N$8="x",Toimenpiteet!$E$29,0)+IF(N$9="x",Toimenpiteet!$E$60,0)+IF(N$10="x",Toimenpiteet!$E$88,0))/(1+$H$15)^EJ$59</f>
        <v>-215.46925050598875</v>
      </c>
      <c r="EK110" s="37">
        <f ca="1">IF(O$11="x",Toimenpiteet!$E$115,BK110*CK110/1000+(Satokasvi!$E$28-Satokasvi!$E$7)+IF(O$8="x",Toimenpiteet!$E$29,0)+IF(O$9="x",Toimenpiteet!$E$60,0)+IF(O$10="x",Toimenpiteet!$E$88,0))/(1+$H$15)^EK$59</f>
        <v>190.61087740142685</v>
      </c>
      <c r="EL110" s="37">
        <f ca="1">IF(P$11="x",Toimenpiteet!$E$115,BL110*CL110/1000+(Satokasvi!$E$28-Satokasvi!$E$7)+IF(P$8="x",Toimenpiteet!$E$29,0)+IF(P$9="x",Toimenpiteet!$E$60,0)+IF(P$10="x",Toimenpiteet!$E$88,0))/(1+$H$15)^EL$59</f>
        <v>312.50855670615823</v>
      </c>
      <c r="EM110" s="37">
        <f ca="1">IF(Q$11="x",Toimenpiteet!$E$115,BM110*CM110/1000+(Satokasvi!$E$28-Satokasvi!$E$7)+IF(Q$8="x",Toimenpiteet!$E$29,0)+IF(Q$9="x",Toimenpiteet!$E$60,0)+IF(Q$10="x",Toimenpiteet!$E$88,0))/(1+$H$15)^EM$59</f>
        <v>111.04984469012776</v>
      </c>
      <c r="EN110" s="37">
        <f ca="1">IF(R$11="x",Toimenpiteet!$E$115,BN110*CN110/1000+(Satokasvi!$E$28-Satokasvi!$E$7)+IF(R$8="x",Toimenpiteet!$E$29,0)+IF(R$9="x",Toimenpiteet!$E$60,0)+IF(R$10="x",Toimenpiteet!$E$88,0))/(1+$H$15)^EN$59</f>
        <v>316.80914386688374</v>
      </c>
      <c r="EO110" s="37">
        <f ca="1">IF(S$11="x",Toimenpiteet!$E$115,BO110*CO110/1000+(Satokasvi!$E$28-Satokasvi!$E$7)+IF(S$8="x",Toimenpiteet!$E$29,0)+IF(S$9="x",Toimenpiteet!$E$60,0)+IF(S$10="x",Toimenpiteet!$E$88,0))/(1+$H$15)^EO$59</f>
        <v>360.24284205781703</v>
      </c>
      <c r="EP110" s="37">
        <f ca="1">IF(T$11="x",Toimenpiteet!$E$115,BP110*CP110/1000+(Satokasvi!$E$28-Satokasvi!$E$7)+IF(T$8="x",Toimenpiteet!$E$29,0)+IF(T$9="x",Toimenpiteet!$E$60,0)+IF(T$10="x",Toimenpiteet!$E$88,0))/(1+$H$15)^EP$59</f>
        <v>50.201659512776416</v>
      </c>
      <c r="EQ110" s="37">
        <f ca="1">IF(U$11="x",Toimenpiteet!$E$115,BQ110*CQ110/1000+(Satokasvi!$E$28-Satokasvi!$E$7)+IF(U$8="x",Toimenpiteet!$E$29,0)+IF(U$9="x",Toimenpiteet!$E$60,0)+IF(U$10="x",Toimenpiteet!$E$88,0))/(1+$H$15)^EQ$59</f>
        <v>179.09555494512065</v>
      </c>
      <c r="ER110" s="37">
        <f ca="1">IF(V$11="x",Toimenpiteet!$E$115,BR110*CR110/1000+(Satokasvi!$E$28-Satokasvi!$E$7)+IF(V$8="x",Toimenpiteet!$E$29,0)+IF(V$9="x",Toimenpiteet!$E$60,0)+IF(V$10="x",Toimenpiteet!$E$88,0))/(1+$H$15)^ER$59</f>
        <v>56.721965532965342</v>
      </c>
      <c r="ES110" s="37">
        <f ca="1">IF(W$11="x",Toimenpiteet!$E$115,BS110*CS110/1000+(Satokasvi!$E$28-Satokasvi!$E$7)+IF(W$8="x",Toimenpiteet!$E$29,0)+IF(W$9="x",Toimenpiteet!$E$60,0)+IF(W$10="x",Toimenpiteet!$E$88,0))/(1+$H$15)^ES$59</f>
        <v>260.52158413058277</v>
      </c>
      <c r="ET110" s="37">
        <f ca="1">IF(X$11="x",Toimenpiteet!$E$115,BT110*CT110/1000+(Satokasvi!$E$28-Satokasvi!$E$7)+IF(X$8="x",Toimenpiteet!$E$29,0)+IF(X$9="x",Toimenpiteet!$E$60,0)+IF(X$10="x",Toimenpiteet!$E$88,0))/(1+$H$15)^ET$59</f>
        <v>272.02336375202577</v>
      </c>
      <c r="EU110" s="37">
        <f ca="1">IF(Y$11="x",Toimenpiteet!$E$115,BU110*CU110/1000+(Satokasvi!$E$28-Satokasvi!$E$7)+IF(Y$8="x",Toimenpiteet!$E$29,0)+IF(Y$9="x",Toimenpiteet!$E$60,0)+IF(Y$10="x",Toimenpiteet!$E$88,0))/(1+$H$15)^EU$59</f>
        <v>53.812572108969519</v>
      </c>
      <c r="EV110" s="37">
        <f ca="1">IF(Z$11="x",Toimenpiteet!$E$115,BV110*CV110/1000+(Satokasvi!$E$28-Satokasvi!$E$7)+IF(Z$8="x",Toimenpiteet!$E$29,0)+IF(Z$9="x",Toimenpiteet!$E$60,0)+IF(Z$10="x",Toimenpiteet!$E$88,0))/(1+$H$15)^EV$59</f>
        <v>290.7333866166569</v>
      </c>
      <c r="EW110" s="37">
        <f ca="1">IF(AA$11="x",Toimenpiteet!$E$115,BW110*CW110/1000+(Satokasvi!$E$28-Satokasvi!$E$7)+IF(AA$8="x",Toimenpiteet!$E$29,0)+IF(AA$9="x",Toimenpiteet!$E$60,0)+IF(AA$10="x",Toimenpiteet!$E$88,0))/(1+$H$15)^EW$59</f>
        <v>372.95835965412812</v>
      </c>
      <c r="EX110" s="37">
        <f ca="1">IF(AB$11="x",Toimenpiteet!$E$115,BX110*CX110/1000+(Satokasvi!$E$28-Satokasvi!$E$7)+IF(AB$8="x",Toimenpiteet!$E$29,0)+IF(AB$9="x",Toimenpiteet!$E$60,0)+IF(AB$10="x",Toimenpiteet!$E$88,0))/(1+$H$15)^EX$59</f>
        <v>93.852920719143981</v>
      </c>
      <c r="EY110" s="37">
        <f ca="1">IF(AC$11="x",Toimenpiteet!$E$115,BY110*CY110/1000+(Satokasvi!$E$28-Satokasvi!$E$7)+IF(AC$8="x",Toimenpiteet!$E$29,0)+IF(AC$9="x",Toimenpiteet!$E$60,0)+IF(AC$10="x",Toimenpiteet!$E$88,0))/(1+$H$15)^EY$59</f>
        <v>139.76273919042731</v>
      </c>
      <c r="EZ110" s="37">
        <f ca="1">IF(AD$11="x",Toimenpiteet!$E$115,BZ110*CZ110/1000+(Satokasvi!$E$28-Satokasvi!$E$7)+IF(AD$8="x",Toimenpiteet!$E$29,0)+IF(AD$9="x",Toimenpiteet!$E$60,0)+IF(AD$10="x",Toimenpiteet!$E$88,0))/(1+$H$15)^EZ$59</f>
        <v>138.926527418116</v>
      </c>
      <c r="FA110" s="37">
        <f ca="1">IF(AE$11="x",Toimenpiteet!$E$115,CA110*DA110/1000+(Satokasvi!$E$28-Satokasvi!$E$7)+IF(AE$8="x",Toimenpiteet!$E$29,0)+IF(AE$9="x",Toimenpiteet!$E$60,0)+IF(AE$10="x",Toimenpiteet!$E$88,0))/(1+$H$15)^FA$59</f>
        <v>304.55378357879061</v>
      </c>
      <c r="FB110" s="37">
        <f ca="1">IF(AF$11="x",Toimenpiteet!$E$115,CB110*DB110/1000+(Satokasvi!$E$28-Satokasvi!$E$7)+IF(AF$8="x",Toimenpiteet!$E$29,0)+IF(AF$9="x",Toimenpiteet!$E$60,0)+IF(AF$10="x",Toimenpiteet!$E$88,0))/(1+$H$15)^FB$59</f>
        <v>250.1478121434742</v>
      </c>
      <c r="FD110" s="37">
        <f t="shared" ca="1" si="15"/>
        <v>242.37218423503475</v>
      </c>
      <c r="FE110" s="37">
        <f t="shared" ca="1" si="32"/>
        <v>-7.4157316854101509</v>
      </c>
      <c r="FF110" s="37">
        <f t="shared" ca="1" si="32"/>
        <v>241.31141504632413</v>
      </c>
      <c r="FG110" s="37">
        <f t="shared" ca="1" si="32"/>
        <v>384.68371162923091</v>
      </c>
      <c r="FH110" s="37">
        <f t="shared" ca="1" si="32"/>
        <v>547.42596254571163</v>
      </c>
      <c r="FI110" s="37">
        <f t="shared" ca="1" si="32"/>
        <v>733.77666669442851</v>
      </c>
      <c r="FJ110" s="37">
        <f t="shared" ca="1" si="32"/>
        <v>518.30741618843979</v>
      </c>
      <c r="FK110" s="37">
        <f t="shared" ca="1" si="32"/>
        <v>309.11396909524683</v>
      </c>
      <c r="FL110" s="37">
        <f t="shared" ca="1" si="31"/>
        <v>535.68769400520182</v>
      </c>
      <c r="FM110" s="37">
        <f t="shared" ca="1" si="31"/>
        <v>338.50280655756967</v>
      </c>
      <c r="FN110" s="37">
        <f t="shared" ca="1" si="31"/>
        <v>570.60348673019405</v>
      </c>
      <c r="FO110" s="37">
        <f t="shared" ca="1" si="31"/>
        <v>839.82824373651874</v>
      </c>
      <c r="FP110" s="37">
        <f t="shared" ca="1" si="31"/>
        <v>851.58760914746711</v>
      </c>
      <c r="FQ110" s="37">
        <f t="shared" ca="1" si="31"/>
        <v>971.63453517807864</v>
      </c>
      <c r="FR110" s="37">
        <f t="shared" ca="1" si="31"/>
        <v>801.54111911794848</v>
      </c>
      <c r="FS110" s="37">
        <f t="shared" ca="1" si="31"/>
        <v>991.1192327445458</v>
      </c>
      <c r="FT110" s="37">
        <f t="shared" ca="1" si="31"/>
        <v>1191.0838095130898</v>
      </c>
      <c r="FU110" s="37">
        <f t="shared" ca="1" si="24"/>
        <v>1035.424238494775</v>
      </c>
      <c r="FV110" s="37">
        <f t="shared" ca="1" si="24"/>
        <v>1252.5144278244622</v>
      </c>
      <c r="FW110" s="37">
        <f t="shared" ca="1" si="23"/>
        <v>1538.8590483930059</v>
      </c>
      <c r="FX110" s="37">
        <f t="shared" ca="1" si="20"/>
        <v>1593.3280559729756</v>
      </c>
      <c r="FY110" s="37">
        <f t="shared" ca="1" si="20"/>
        <v>1686.7467531760176</v>
      </c>
      <c r="FZ110" s="37">
        <f t="shared" ca="1" si="20"/>
        <v>1780.1399738021362</v>
      </c>
      <c r="GA110" s="37">
        <f t="shared" ca="1" si="20"/>
        <v>1649.7775336721661</v>
      </c>
      <c r="GB110" s="37">
        <f t="shared" ca="1" si="20"/>
        <v>1837.1397978160046</v>
      </c>
      <c r="GC110" s="37"/>
      <c r="GD110" s="37">
        <f t="shared" ca="1" si="16"/>
        <v>342.30293176165338</v>
      </c>
      <c r="GE110" s="37">
        <f t="shared" ca="1" si="36"/>
        <v>92.515015841208481</v>
      </c>
      <c r="GF110" s="37">
        <f t="shared" ca="1" si="36"/>
        <v>439.4900998650071</v>
      </c>
      <c r="GG110" s="37">
        <f t="shared" ca="1" si="36"/>
        <v>658.62666930402679</v>
      </c>
      <c r="GH110" s="37">
        <f t="shared" ca="1" si="36"/>
        <v>899.63563597616428</v>
      </c>
      <c r="GI110" s="37">
        <f t="shared" ca="1" si="36"/>
        <v>1167.6431465588582</v>
      </c>
      <c r="GJ110" s="37">
        <f t="shared" ca="1" si="36"/>
        <v>952.17389605286951</v>
      </c>
      <c r="GK110" s="37">
        <f t="shared" ca="1" si="36"/>
        <v>1142.7847734542963</v>
      </c>
      <c r="GL110" s="37">
        <f t="shared" ca="1" si="36"/>
        <v>1455.2933301604546</v>
      </c>
      <c r="GM110" s="37">
        <f t="shared" ca="1" si="36"/>
        <v>1566.3431748505823</v>
      </c>
      <c r="GN110" s="37">
        <f t="shared" ca="1" si="36"/>
        <v>1883.152318717466</v>
      </c>
      <c r="GO110" s="37">
        <f t="shared" ca="1" si="36"/>
        <v>2243.3951607752829</v>
      </c>
      <c r="GP110" s="37">
        <f t="shared" ca="1" si="36"/>
        <v>2293.5968202880595</v>
      </c>
      <c r="GQ110" s="37">
        <f t="shared" ca="1" si="36"/>
        <v>2472.69237523318</v>
      </c>
      <c r="GR110" s="37">
        <f t="shared" ca="1" si="36"/>
        <v>2529.4143407661454</v>
      </c>
      <c r="GS110" s="37">
        <f t="shared" ca="1" si="36"/>
        <v>2789.935924896728</v>
      </c>
      <c r="GT110" s="37">
        <f t="shared" ca="1" si="34"/>
        <v>3061.959288648754</v>
      </c>
      <c r="GU110" s="37">
        <f t="shared" ca="1" si="22"/>
        <v>3115.7718607577235</v>
      </c>
      <c r="GV110" s="37">
        <f t="shared" ca="1" si="22"/>
        <v>3406.5052473743804</v>
      </c>
      <c r="GW110" s="37">
        <f t="shared" ca="1" si="22"/>
        <v>3779.4636070285087</v>
      </c>
      <c r="GX110" s="37">
        <f t="shared" ca="1" si="22"/>
        <v>3873.3165277476528</v>
      </c>
      <c r="GY110" s="37">
        <f t="shared" ca="1" si="30"/>
        <v>4013.0792669380803</v>
      </c>
      <c r="GZ110" s="37">
        <f t="shared" ca="1" si="30"/>
        <v>4152.005794356196</v>
      </c>
      <c r="HA110" s="37">
        <f t="shared" ca="1" si="30"/>
        <v>4456.5595779349869</v>
      </c>
      <c r="HB110" s="37">
        <f t="shared" ca="1" si="30"/>
        <v>4706.7073900784608</v>
      </c>
      <c r="HC110" s="37"/>
      <c r="HD110" s="37">
        <f t="shared" si="29"/>
        <v>1500.1</v>
      </c>
      <c r="HE110" s="37">
        <f ca="1">SUM($GD110:GD110)-$HD110-SUM($FD110:FD110)</f>
        <v>-1400.1692524733812</v>
      </c>
      <c r="HF110" s="37">
        <f ca="1">SUM($GD110:GE110)-$HD110-SUM($FD110:FE110)</f>
        <v>-1300.2385049467628</v>
      </c>
      <c r="HG110" s="37">
        <f ca="1">SUM($GD110:GF110)-$HD110-SUM($FD110:FF110)</f>
        <v>-1102.0598201280795</v>
      </c>
      <c r="HH110" s="37">
        <f ca="1">SUM($GD110:GG110)-$HD110-SUM($FD110:FG110)</f>
        <v>-828.11686245328383</v>
      </c>
      <c r="HI110" s="37">
        <f ca="1">SUM($GD110:GH110)-$HD110-SUM($FD110:FH110)</f>
        <v>-475.90718902283106</v>
      </c>
      <c r="HJ110" s="37">
        <f ca="1">SUM($GD110:GI110)-$HD110-SUM($FD110:FI110)</f>
        <v>-42.040709158401114</v>
      </c>
      <c r="HK110" s="37">
        <f ca="1">SUM($GD110:GJ110)-$HD110-SUM($FD110:FJ110)</f>
        <v>391.82577070602838</v>
      </c>
      <c r="HL110" s="37">
        <f ca="1">SUM($GD110:GK110)-$HD110-SUM($FD110:FK110)</f>
        <v>1225.4965750650776</v>
      </c>
      <c r="HM110" s="37">
        <f ca="1">SUM($GD110:GL110)-$HD110-SUM($FD110:FL110)</f>
        <v>2145.1022112203309</v>
      </c>
      <c r="HN110" s="37">
        <f ca="1">SUM($GD110:GM110)-$HD110-SUM($FD110:FM110)</f>
        <v>3372.942579513342</v>
      </c>
      <c r="HO110" s="37">
        <f ca="1">SUM($GD110:GN110)-$HD110-SUM($FD110:FN110)</f>
        <v>4685.491411500614</v>
      </c>
      <c r="HP110" s="37">
        <f ca="1">SUM($GD110:GO110)-$HD110-SUM($FD110:FO110)</f>
        <v>6089.0583285393777</v>
      </c>
      <c r="HQ110" s="37">
        <f ca="1">SUM($GD110:GP110)-$HD110-SUM($FD110:FP110)</f>
        <v>7531.0675396799697</v>
      </c>
      <c r="HR110" s="37">
        <f ca="1">SUM($GD110:GQ110)-$HD110-SUM($FD110:FQ110)</f>
        <v>9032.1253797350728</v>
      </c>
      <c r="HS110" s="37">
        <f ca="1">SUM($GD110:GR110)-$HD110-SUM($FD110:FR110)</f>
        <v>10759.998601383271</v>
      </c>
      <c r="HT110" s="37">
        <f ca="1">SUM($GD110:GS110)-$HD110-SUM($FD110:FS110)</f>
        <v>12558.815293535454</v>
      </c>
      <c r="HU110" s="37">
        <f ca="1">SUM($GD110:GT110)-$HD110-SUM($FD110:FT110)</f>
        <v>14429.69077267112</v>
      </c>
      <c r="HV110" s="37">
        <f ca="1">SUM($GD110:GU110)-$HD110-SUM($FD110:FU110)</f>
        <v>16510.038394934068</v>
      </c>
      <c r="HW110" s="37">
        <f ca="1">SUM($GD110:GV110)-$HD110-SUM($FD110:FV110)</f>
        <v>18664.029214483984</v>
      </c>
      <c r="HX110" s="37">
        <f ca="1">SUM($GD110:GW110)-$HD110-SUM($FD110:FW110)</f>
        <v>20904.633773119487</v>
      </c>
      <c r="HY110" s="37">
        <f ca="1">SUM($GD110:GX110)-$HD110-SUM($FD110:FX110)</f>
        <v>23184.622244894163</v>
      </c>
      <c r="HZ110" s="37">
        <f ca="1">SUM($GD110:GY110)-$HD110-SUM($FD110:FY110)</f>
        <v>25510.954758656229</v>
      </c>
      <c r="IA110" s="37">
        <f ca="1">SUM($GD110:GZ110)-$HD110-SUM($FD110:FZ110)</f>
        <v>27882.820579210293</v>
      </c>
      <c r="IB110" s="37">
        <f ca="1">SUM($GD110:HA110)-$HD110-SUM($FD110:GA110)</f>
        <v>30689.602623473118</v>
      </c>
      <c r="IC110" s="37">
        <f ca="1">SUM($GD110:HB110)-$HD110-SUM($FD110:GB110)</f>
        <v>33559.170215735576</v>
      </c>
    </row>
    <row r="111" spans="2:237" x14ac:dyDescent="0.35">
      <c r="B111" s="37">
        <f t="shared" ca="1" si="26"/>
        <v>0.75657736298618417</v>
      </c>
      <c r="C111" s="37">
        <f t="shared" ca="1" si="26"/>
        <v>0.5979821918398831</v>
      </c>
      <c r="D111" s="37">
        <f t="shared" ca="1" si="26"/>
        <v>0.70455187114548601</v>
      </c>
      <c r="E111" s="37">
        <f t="shared" ca="1" si="26"/>
        <v>0.48422502738755235</v>
      </c>
      <c r="F111" s="37">
        <f t="shared" ca="1" si="26"/>
        <v>0.69981223600199682</v>
      </c>
      <c r="G111" s="37">
        <f t="shared" ca="1" si="26"/>
        <v>0.35229339463278109</v>
      </c>
      <c r="H111" s="37">
        <f t="shared" ca="1" si="26"/>
        <v>0.82381881202608787</v>
      </c>
      <c r="I111" s="37">
        <f t="shared" ca="1" si="26"/>
        <v>0.62781953092374154</v>
      </c>
      <c r="J111" s="37">
        <f t="shared" ca="1" si="26"/>
        <v>0.72177472746134708</v>
      </c>
      <c r="K111" s="37">
        <f t="shared" ca="1" si="26"/>
        <v>0.3061808986570792</v>
      </c>
      <c r="L111" s="37">
        <f t="shared" ca="1" si="26"/>
        <v>0.90222033583230399</v>
      </c>
      <c r="M111" s="37">
        <f t="shared" ca="1" si="26"/>
        <v>0.10106165180053917</v>
      </c>
      <c r="N111" s="37">
        <f t="shared" ca="1" si="26"/>
        <v>0.60674568617203417</v>
      </c>
      <c r="O111" s="37">
        <f t="shared" ca="1" si="26"/>
        <v>0.52292034108137653</v>
      </c>
      <c r="P111" s="37">
        <f t="shared" ca="1" si="26"/>
        <v>6.986427649924043E-2</v>
      </c>
      <c r="Q111" s="37">
        <f t="shared" ca="1" si="26"/>
        <v>0.98811553985454581</v>
      </c>
      <c r="R111" s="37">
        <f t="shared" ca="1" si="33"/>
        <v>0.43146113121227836</v>
      </c>
      <c r="S111" s="37">
        <f t="shared" ca="1" si="33"/>
        <v>0.1550598883609845</v>
      </c>
      <c r="T111" s="37">
        <f t="shared" ca="1" si="35"/>
        <v>0.1945370343262709</v>
      </c>
      <c r="U111" s="37">
        <f t="shared" ca="1" si="35"/>
        <v>0.89135632515014285</v>
      </c>
      <c r="V111" s="37">
        <f t="shared" ca="1" si="35"/>
        <v>0.73844641329133576</v>
      </c>
      <c r="W111" s="37">
        <f t="shared" ca="1" si="35"/>
        <v>0.43279698414156986</v>
      </c>
      <c r="X111" s="37">
        <f t="shared" ca="1" si="35"/>
        <v>0.99500909729776255</v>
      </c>
      <c r="Y111" s="37">
        <f t="shared" ca="1" si="35"/>
        <v>0.41103201862767313</v>
      </c>
      <c r="Z111" s="37">
        <f t="shared" ca="1" si="35"/>
        <v>0.26948319917852714</v>
      </c>
      <c r="AC111" s="35">
        <f ca="1">IF(H$11="x",0,_xlfn.NORM.INV(B111,Satokasvi!$H$8,Satokasvi!$I$8)*IF(H$8="x",1+Toimenpiteet!$C$7,1)*IF(H$9="x",1+Toimenpiteet!$C$34,1)*(1+H$30)*_xlfn.BINOM.INV(1,(1-(Satokasvi!$H$15*(1+H$43))),B111))</f>
        <v>2673.8337942684147</v>
      </c>
      <c r="AD111" s="35">
        <f ca="1">IF(I$11="x",0,_xlfn.NORM.INV(C111,Satokasvi!$H$8,Satokasvi!$I$8)*IF(I$8="x",1+Toimenpiteet!$C$7,1)*IF(I$9="x",1+Toimenpiteet!$C$34,1)*(1+I$30)*_xlfn.BINOM.INV(1,(1-(Satokasvi!$H$15*(1+I$43))),C111))</f>
        <v>2562.0319210636098</v>
      </c>
      <c r="AE111" s="35">
        <f ca="1">IF(J$11="x",0,_xlfn.NORM.INV(D111,Satokasvi!$H$8,Satokasvi!$I$8)*IF(J$8="x",1+Toimenpiteet!$C$7,1)*IF(J$9="x",1+Toimenpiteet!$C$34,1)*(1+J$30)*_xlfn.BINOM.INV(1,(1-(Satokasvi!$H$15*(1+J$43))),D111))</f>
        <v>2634.3844225242783</v>
      </c>
      <c r="AF111" s="35">
        <f ca="1">IF(K$11="x",0,_xlfn.NORM.INV(E111,Satokasvi!$H$8,Satokasvi!$I$8)*IF(K$8="x",1+Toimenpiteet!$C$7,1)*IF(K$9="x",1+Toimenpiteet!$C$34,1)*(1+K$30)*_xlfn.BINOM.INV(1,(1-(Satokasvi!$H$15*(1+K$43))),E111))</f>
        <v>2490.1119243838057</v>
      </c>
      <c r="AG111" s="35">
        <f ca="1">IF(L$11="x",0,_xlfn.NORM.INV(F111,Satokasvi!$H$8,Satokasvi!$I$8)*IF(L$8="x",1+Toimenpiteet!$C$7,1)*IF(L$9="x",1+Toimenpiteet!$C$34,1)*(1+L$30)*_xlfn.BINOM.INV(1,(1-(Satokasvi!$H$15*(1+L$43))),F111))</f>
        <v>2630.9651401028414</v>
      </c>
      <c r="AH111" s="35">
        <f ca="1">IF(M$11="x",0,_xlfn.NORM.INV(G111,Satokasvi!$H$8,Satokasvi!$I$8)*IF(M$8="x",1+Toimenpiteet!$C$7,1)*IF(M$9="x",1+Toimenpiteet!$C$34,1)*(1+M$30)*_xlfn.BINOM.INV(1,(1-(Satokasvi!$H$15*(1+M$43))),G111))</f>
        <v>2405.2159713804217</v>
      </c>
      <c r="AI111" s="35">
        <f ca="1">IF(N$11="x",0,_xlfn.NORM.INV(H111,Satokasvi!$H$8,Satokasvi!$I$8)*IF(N$8="x",1+Toimenpiteet!$C$7,1)*IF(N$9="x",1+Toimenpiteet!$C$34,1)*(1+N$30)*_xlfn.BINOM.INV(1,(1-(Satokasvi!$H$15*(1+N$43))),H111))</f>
        <v>2732.504204936849</v>
      </c>
      <c r="AJ111" s="35">
        <f ca="1">IF(O$11="x",0,_xlfn.NORM.INV(I111,Satokasvi!$H$8,Satokasvi!$I$8)*IF(O$8="x",1+Toimenpiteet!$C$7,1)*IF(O$9="x",1+Toimenpiteet!$C$34,1)*(1+O$30)*_xlfn.BINOM.INV(1,(1-(Satokasvi!$H$15*(1+O$43))),I111))</f>
        <v>2581.5209550621162</v>
      </c>
      <c r="AK111" s="35">
        <f ca="1">IF(P$11="x",0,_xlfn.NORM.INV(J111,Satokasvi!$H$8,Satokasvi!$I$8)*IF(P$8="x",1+Toimenpiteet!$C$7,1)*IF(P$9="x",1+Toimenpiteet!$C$34,1)*(1+P$30)*_xlfn.BINOM.INV(1,(1-(Satokasvi!$H$15*(1+P$43))),J111))</f>
        <v>2647.0304486925234</v>
      </c>
      <c r="AL111" s="35">
        <f ca="1">IF(Q$11="x",0,_xlfn.NORM.INV(K111,Satokasvi!$H$8,Satokasvi!$I$8)*IF(Q$8="x",1+Toimenpiteet!$C$7,1)*IF(Q$9="x",1+Toimenpiteet!$C$34,1)*(1+Q$30)*_xlfn.BINOM.INV(1,(1-(Satokasvi!$H$15*(1+Q$43))),K111))</f>
        <v>2373.323741286008</v>
      </c>
      <c r="AM111" s="35">
        <f ca="1">IF(R$11="x",0,_xlfn.NORM.INV(L111,Satokasvi!$H$8,Satokasvi!$I$8)*IF(R$8="x",1+Toimenpiteet!$C$7,1)*IF(R$9="x",1+Toimenpiteet!$C$34,1)*(1+R$30)*_xlfn.BINOM.INV(1,(1-(Satokasvi!$H$15*(1+R$43))),L111))</f>
        <v>2823.576801552812</v>
      </c>
      <c r="AN111" s="35">
        <f ca="1">IF(S$11="x",0,_xlfn.NORM.INV(M111,Satokasvi!$H$8,Satokasvi!$I$8)*IF(S$8="x",1+Toimenpiteet!$C$7,1)*IF(S$9="x",1+Toimenpiteet!$C$34,1)*(1+S$30)*_xlfn.BINOM.INV(1,(1-(Satokasvi!$H$15*(1+S$43))),M111))</f>
        <v>0</v>
      </c>
      <c r="AO111" s="35">
        <f ca="1">IF(T$11="x",0,_xlfn.NORM.INV(N111,Satokasvi!$H$8,Satokasvi!$I$8)*IF(T$8="x",1+Toimenpiteet!$C$7,1)*IF(T$9="x",1+Toimenpiteet!$C$34,1)*(1+T$30)*_xlfn.BINOM.INV(1,(1-(Satokasvi!$H$15*(1+T$43))),N111))</f>
        <v>2567.7117766467481</v>
      </c>
      <c r="AP111" s="35">
        <f ca="1">IF(U$11="x",0,_xlfn.NORM.INV(O111,Satokasvi!$H$8,Satokasvi!$I$8)*IF(U$8="x",1+Toimenpiteet!$C$7,1)*IF(U$9="x",1+Toimenpiteet!$C$34,1)*(1+U$30)*_xlfn.BINOM.INV(1,(1-(Satokasvi!$H$15*(1+U$43))),O111))</f>
        <v>2514.3711046192739</v>
      </c>
      <c r="AQ111" s="35">
        <f ca="1">IF(V$11="x",0,_xlfn.NORM.INV(P111,Satokasvi!$H$8,Satokasvi!$I$8)*IF(V$8="x",1+Toimenpiteet!$C$7,1)*IF(V$9="x",1+Toimenpiteet!$C$34,1)*(1+V$30)*_xlfn.BINOM.INV(1,(1-(Satokasvi!$H$15*(1+V$43))),P111))</f>
        <v>0</v>
      </c>
      <c r="AR111" s="35">
        <f ca="1">IF(W$11="x",0,_xlfn.NORM.INV(Q111,Satokasvi!$H$8,Satokasvi!$I$8)*IF(W$8="x",1+Toimenpiteet!$C$7,1)*IF(W$9="x",1+Toimenpiteet!$C$34,1)*(1+W$30)*_xlfn.BINOM.INV(1,(1-(Satokasvi!$H$15*(1+W$43))),Q111))</f>
        <v>3065.2109942559873</v>
      </c>
      <c r="AS111" s="35">
        <f ca="1">IF(X$11="x",0,_xlfn.NORM.INV(R111,Satokasvi!$H$8,Satokasvi!$I$8)*IF(X$8="x",1+Toimenpiteet!$C$7,1)*IF(X$9="x",1+Toimenpiteet!$C$34,1)*(1+X$30)*_xlfn.BINOM.INV(1,(1-(Satokasvi!$H$15*(1+X$43))),R111))</f>
        <v>2456.8361371467699</v>
      </c>
      <c r="AT111" s="35">
        <f ca="1">IF(Y$11="x",0,_xlfn.NORM.INV(S111,Satokasvi!$H$8,Satokasvi!$I$8)*IF(Y$8="x",1+Toimenpiteet!$C$7,1)*IF(Y$9="x",1+Toimenpiteet!$C$34,1)*(1+Y$30)*_xlfn.BINOM.INV(1,(1-(Satokasvi!$H$15*(1+Y$43))),S111))</f>
        <v>0</v>
      </c>
      <c r="AU111" s="35">
        <f ca="1">IF(Z$11="x",0,_xlfn.NORM.INV(T111,Satokasvi!$H$8,Satokasvi!$I$8)*IF(Z$8="x",1+Toimenpiteet!$C$7,1)*IF(Z$9="x",1+Toimenpiteet!$C$34,1)*(1+Z$30)*_xlfn.BINOM.INV(1,(1-(Satokasvi!$H$15*(1+Z$43))),T111))</f>
        <v>0</v>
      </c>
      <c r="AV111" s="35">
        <f ca="1">IF(AA$11="x",0,_xlfn.NORM.INV(U111,Satokasvi!$H$8,Satokasvi!$I$8)*IF(AA$8="x",1+Toimenpiteet!$C$7,1)*IF(AA$9="x",1+Toimenpiteet!$C$34,1)*(1+AA$30)*_xlfn.BINOM.INV(1,(1-(Satokasvi!$H$15*(1+AA$43))),U111))</f>
        <v>2808.4433528864151</v>
      </c>
      <c r="AW111" s="35">
        <f ca="1">IF(AB$11="x",0,_xlfn.NORM.INV(V111,Satokasvi!$H$8,Satokasvi!$I$8)*IF(AB$8="x",1+Toimenpiteet!$C$7,1)*IF(AB$9="x",1+Toimenpiteet!$C$34,1)*(1+AB$30)*_xlfn.BINOM.INV(1,(1-(Satokasvi!$H$15*(1+AB$43))),V111))</f>
        <v>2659.6407823952431</v>
      </c>
      <c r="AX111" s="35">
        <f ca="1">IF(AC$11="x",0,_xlfn.NORM.INV(W111,Satokasvi!$H$8,Satokasvi!$I$8)*IF(AC$8="x",1+Toimenpiteet!$C$7,1)*IF(AC$9="x",1+Toimenpiteet!$C$34,1)*(1+AC$30)*_xlfn.BINOM.INV(1,(1-(Satokasvi!$H$15*(1+AC$43))),W111))</f>
        <v>2457.6855819617558</v>
      </c>
      <c r="AY111" s="35">
        <f ca="1">IF(AD$11="x",0,_xlfn.NORM.INV(X111,Satokasvi!$H$8,Satokasvi!$I$8)*IF(AD$8="x",1+Toimenpiteet!$C$7,1)*IF(AD$9="x",1+Toimenpiteet!$C$34,1)*(1+AD$30)*_xlfn.BINOM.INV(1,(1-(Satokasvi!$H$15*(1+AD$43))),X111))</f>
        <v>3144.1147401259159</v>
      </c>
      <c r="AZ111" s="35">
        <f ca="1">IF(AE$11="x",0,_xlfn.NORM.INV(Y111,Satokasvi!$H$8,Satokasvi!$I$8)*IF(AE$8="x",1+Toimenpiteet!$C$7,1)*IF(AE$9="x",1+Toimenpiteet!$C$34,1)*(1+AE$30)*_xlfn.BINOM.INV(1,(1-(Satokasvi!$H$15*(1+AE$43))),Y111))</f>
        <v>2443.7772391772696</v>
      </c>
      <c r="BA111" s="35">
        <f ca="1">IF(AF$11="x",0,_xlfn.NORM.INV(Z111,Satokasvi!$H$8,Satokasvi!$I$8)*IF(AF$8="x",1+Toimenpiteet!$C$7,1)*IF(AF$9="x",1+Toimenpiteet!$C$34,1)*(1+AF$30)*_xlfn.BINOM.INV(1,(1-(Satokasvi!$H$15*(1+AF$43))),Z111))</f>
        <v>2346.4058134133725</v>
      </c>
      <c r="BD111" s="35">
        <f ca="1">IF(H$11="x",0,_xlfn.NORM.INV(B111,Satokasvi!$H$8,Satokasvi!$I$8)*IF(COUNTIF($H$12:H$12,"x")&gt;0,(1+$C$6),1)*IF(COUNTIF($H$13:H$13,"x")&gt;0,(1+$C$30),1)*IF(H$8="x",(1+Toimenpiteet!$C$7),1)*IF(H$9="x",(1+Toimenpiteet!$C$34),1)*(1+H$30)*_xlfn.BINOM.INV(1,(1-(Satokasvi!$H$15*(1+H$44))),B111))</f>
        <v>3208.6005531220976</v>
      </c>
      <c r="BE111" s="35">
        <f ca="1">IF(I$11="x",0,_xlfn.NORM.INV(C111,Satokasvi!$H$8,Satokasvi!$I$8)*IF(COUNTIF($H$12:I$12,"x")&gt;0,(1+$C$6),1)*IF(COUNTIF($H$13:I$13,"x")&gt;0,(1+$C$30),1)*IF(I$8="x",(1+Toimenpiteet!$C$7),1)*IF(I$9="x",(1+Toimenpiteet!$C$34),1)*(1+I$30)*_xlfn.BINOM.INV(1,(1-(Satokasvi!$H$15*(1+I$44))),C111))</f>
        <v>3074.4383052763319</v>
      </c>
      <c r="BF111" s="35">
        <f ca="1">IF(J$11="x",0,_xlfn.NORM.INV(D111,Satokasvi!$H$8,Satokasvi!$I$8)*IF(COUNTIF($H$12:J$12,"x")&gt;0,(1+$C$6),1)*IF(COUNTIF($H$13:J$13,"x")&gt;0,(1+$C$30),1)*IF(J$8="x",(1+Toimenpiteet!$C$7),1)*IF(J$9="x",(1+Toimenpiteet!$C$34),1)*(1+J$30)*_xlfn.BINOM.INV(1,(1-(Satokasvi!$H$15*(1+J$44))),D111))</f>
        <v>3161.2613070291341</v>
      </c>
      <c r="BG111" s="35">
        <f ca="1">IF(K$11="x",0,_xlfn.NORM.INV(E111,Satokasvi!$H$8,Satokasvi!$I$8)*IF(COUNTIF($H$12:K$12,"x")&gt;0,(1+$C$6),1)*IF(COUNTIF($H$13:K$13,"x")&gt;0,(1+$C$30),1)*IF(K$8="x",(1+Toimenpiteet!$C$7),1)*IF(K$9="x",(1+Toimenpiteet!$C$34),1)*(1+K$30)*_xlfn.BINOM.INV(1,(1-(Satokasvi!$H$15*(1+K$44))),E111))</f>
        <v>2988.1343092605666</v>
      </c>
      <c r="BH111" s="35">
        <f ca="1">IF(L$11="x",0,_xlfn.NORM.INV(F111,Satokasvi!$H$8,Satokasvi!$I$8)*IF(COUNTIF($H$12:L$12,"x")&gt;0,(1+$C$6),1)*IF(COUNTIF($H$13:L$13,"x")&gt;0,(1+$C$30),1)*IF(L$8="x",(1+Toimenpiteet!$C$7),1)*IF(L$9="x",(1+Toimenpiteet!$C$34),1)*(1+L$30)*_xlfn.BINOM.INV(1,(1-(Satokasvi!$H$15*(1+L$44))),F111))</f>
        <v>3157.1581681234097</v>
      </c>
      <c r="BI111" s="35">
        <f ca="1">IF(M$11="x",0,_xlfn.NORM.INV(G111,Satokasvi!$H$8,Satokasvi!$I$8)*IF(COUNTIF($H$12:M$12,"x")&gt;0,(1+$C$6),1)*IF(COUNTIF($H$13:M$13,"x")&gt;0,(1+$C$30),1)*IF(M$8="x",(1+Toimenpiteet!$C$7),1)*IF(M$9="x",(1+Toimenpiteet!$C$34),1)*(1+M$30)*_xlfn.BINOM.INV(1,(1-(Satokasvi!$H$15*(1+M$44))),G111))</f>
        <v>2886.259165656506</v>
      </c>
      <c r="BJ111" s="35">
        <f ca="1">IF(N$11="x",0,_xlfn.NORM.INV(H111,Satokasvi!$H$8,Satokasvi!$I$8)*IF(COUNTIF($H$12:N$12,"x")&gt;0,(1+$C$6),1)*IF(COUNTIF($H$13:N$13,"x")&gt;0,(1+$C$30),1)*IF(N$8="x",(1+Toimenpiteet!$C$7),1)*IF(N$9="x",(1+Toimenpiteet!$C$34),1)*(1+N$30)*_xlfn.BINOM.INV(1,(1-(Satokasvi!$H$15*(1+N$44))),H111))</f>
        <v>3279.0050459242188</v>
      </c>
      <c r="BK111" s="35">
        <f ca="1">IF(O$11="x",0,_xlfn.NORM.INV(I111,Satokasvi!$H$8,Satokasvi!$I$8)*IF(COUNTIF($H$12:O$12,"x")&gt;0,(1+$C$6),1)*IF(COUNTIF($H$13:O$13,"x")&gt;0,(1+$C$30),1)*IF(O$8="x",(1+Toimenpiteet!$C$7),1)*IF(O$9="x",(1+Toimenpiteet!$C$34),1)*(1+O$30)*_xlfn.BINOM.INV(1,(1-(Satokasvi!$H$15*(1+O$44))),I111))</f>
        <v>3097.8251460745391</v>
      </c>
      <c r="BL111" s="35">
        <f ca="1">IF(P$11="x",0,_xlfn.NORM.INV(J111,Satokasvi!$H$8,Satokasvi!$I$8)*IF(COUNTIF($H$12:P$12,"x")&gt;0,(1+$C$6),1)*IF(COUNTIF($H$13:P$13,"x")&gt;0,(1+$C$30),1)*IF(P$8="x",(1+Toimenpiteet!$C$7),1)*IF(P$9="x",(1+Toimenpiteet!$C$34),1)*(1+P$30)*_xlfn.BINOM.INV(1,(1-(Satokasvi!$H$15*(1+P$44))),J111))</f>
        <v>3176.4365384310281</v>
      </c>
      <c r="BM111" s="35">
        <f ca="1">IF(Q$11="x",0,_xlfn.NORM.INV(K111,Satokasvi!$H$8,Satokasvi!$I$8)*IF(COUNTIF($H$12:Q$12,"x")&gt;0,(1+$C$6),1)*IF(COUNTIF($H$13:Q$13,"x")&gt;0,(1+$C$30),1)*IF(Q$8="x",(1+Toimenpiteet!$C$7),1)*IF(Q$9="x",(1+Toimenpiteet!$C$34),1)*(1+Q$30)*_xlfn.BINOM.INV(1,(1-(Satokasvi!$H$15*(1+Q$44))),K111))</f>
        <v>2847.9884895432097</v>
      </c>
      <c r="BN111" s="35">
        <f ca="1">IF(R$11="x",0,_xlfn.NORM.INV(L111,Satokasvi!$H$8,Satokasvi!$I$8)*IF(COUNTIF($H$12:R$12,"x")&gt;0,(1+$C$6),1)*IF(COUNTIF($H$13:R$13,"x")&gt;0,(1+$C$30),1)*IF(R$8="x",(1+Toimenpiteet!$C$7),1)*IF(R$9="x",(1+Toimenpiteet!$C$34),1)*(1+R$30)*_xlfn.BINOM.INV(1,(1-(Satokasvi!$H$15*(1+R$44))),L111))</f>
        <v>3388.2921618633741</v>
      </c>
      <c r="BO111" s="35">
        <f ca="1">IF(S$11="x",0,_xlfn.NORM.INV(M111,Satokasvi!$H$8,Satokasvi!$I$8)*IF(COUNTIF($H$12:S$12,"x")&gt;0,(1+$C$6),1)*IF(COUNTIF($H$13:S$13,"x")&gt;0,(1+$C$30),1)*IF(S$8="x",(1+Toimenpiteet!$C$7),1)*IF(S$9="x",(1+Toimenpiteet!$C$34),1)*(1+S$30)*_xlfn.BINOM.INV(1,(1-(Satokasvi!$H$15*(1+S$44))),M111))</f>
        <v>2617.3423493567802</v>
      </c>
      <c r="BP111" s="35">
        <f ca="1">IF(T$11="x",0,_xlfn.NORM.INV(N111,Satokasvi!$H$8,Satokasvi!$I$8)*IF(COUNTIF($H$12:T$12,"x")&gt;0,(1+$C$6),1)*IF(COUNTIF($H$13:T$13,"x")&gt;0,(1+$C$30),1)*IF(T$8="x",(1+Toimenpiteet!$C$7),1)*IF(T$9="x",(1+Toimenpiteet!$C$34),1)*(1+T$30)*_xlfn.BINOM.INV(1,(1-(Satokasvi!$H$15*(1+T$44))),N111))</f>
        <v>3081.2541319760976</v>
      </c>
      <c r="BQ111" s="35">
        <f ca="1">IF(U$11="x",0,_xlfn.NORM.INV(O111,Satokasvi!$H$8,Satokasvi!$I$8)*IF(COUNTIF($H$12:U$12,"x")&gt;0,(1+$C$6),1)*IF(COUNTIF($H$13:U$13,"x")&gt;0,(1+$C$30),1)*IF(U$8="x",(1+Toimenpiteet!$C$7),1)*IF(U$9="x",(1+Toimenpiteet!$C$34),1)*(1+U$30)*_xlfn.BINOM.INV(1,(1-(Satokasvi!$H$15*(1+U$44))),O111))</f>
        <v>3017.2453255431287</v>
      </c>
      <c r="BR111" s="35">
        <f ca="1">IF(V$11="x",0,_xlfn.NORM.INV(P111,Satokasvi!$H$8,Satokasvi!$I$8)*IF(COUNTIF($H$12:V$12,"x")&gt;0,(1+$C$6),1)*IF(COUNTIF($H$13:V$13,"x")&gt;0,(1+$C$30),1)*IF(V$8="x",(1+Toimenpiteet!$C$7),1)*IF(V$9="x",(1+Toimenpiteet!$C$34),1)*(1+V$30)*_xlfn.BINOM.INV(1,(1-(Satokasvi!$H$15*(1+V$44))),P111))</f>
        <v>2556.9592128023373</v>
      </c>
      <c r="BS111" s="35">
        <f ca="1">IF(W$11="x",0,_xlfn.NORM.INV(Q111,Satokasvi!$H$8,Satokasvi!$I$8)*IF(COUNTIF($H$12:W$12,"x")&gt;0,(1+$C$6),1)*IF(COUNTIF($H$13:W$13,"x")&gt;0,(1+$C$30),1)*IF(W$8="x",(1+Toimenpiteet!$C$7),1)*IF(W$9="x",(1+Toimenpiteet!$C$34),1)*(1+W$30)*_xlfn.BINOM.INV(1,(1-(Satokasvi!$H$15*(1+W$44))),Q111))</f>
        <v>3678.2531931071849</v>
      </c>
      <c r="BT111" s="35">
        <f ca="1">IF(X$11="x",0,_xlfn.NORM.INV(R111,Satokasvi!$H$8,Satokasvi!$I$8)*IF(COUNTIF($H$12:X$12,"x")&gt;0,(1+$C$6),1)*IF(COUNTIF($H$13:X$13,"x")&gt;0,(1+$C$30),1)*IF(X$8="x",(1+Toimenpiteet!$C$7),1)*IF(X$9="x",(1+Toimenpiteet!$C$34),1)*(1+X$30)*_xlfn.BINOM.INV(1,(1-(Satokasvi!$H$15*(1+X$44))),R111))</f>
        <v>2948.2033645761239</v>
      </c>
      <c r="BU111" s="35">
        <f ca="1">IF(Y$11="x",0,_xlfn.NORM.INV(S111,Satokasvi!$H$8,Satokasvi!$I$8)*IF(COUNTIF($H$12:Y$12,"x")&gt;0,(1+$C$6),1)*IF(COUNTIF($H$13:Y$13,"x")&gt;0,(1+$C$30),1)*IF(Y$8="x",(1+Toimenpiteet!$C$7),1)*IF(Y$9="x",(1+Toimenpiteet!$C$34),1)*(1+Y$30)*_xlfn.BINOM.INV(1,(1-(Satokasvi!$H$15*(1+Y$44))),S111))</f>
        <v>2695.5087787987377</v>
      </c>
      <c r="BV111" s="35">
        <f ca="1">IF(Z$11="x",0,_xlfn.NORM.INV(T111,Satokasvi!$H$8,Satokasvi!$I$8)*IF(COUNTIF($H$12:Z$12,"x")&gt;0,(1+$C$6),1)*IF(COUNTIF($H$13:Z$13,"x")&gt;0,(1+$C$30),1)*IF(Z$8="x",(1+Toimenpiteet!$C$7),1)*IF(Z$9="x",(1+Toimenpiteet!$C$34),1)*(1+Z$30)*_xlfn.BINOM.INV(1,(1-(Satokasvi!$H$15*(1+Z$44))),T111))</f>
        <v>2741.6106717631778</v>
      </c>
      <c r="BW111" s="35">
        <f ca="1">IF(AA$11="x",0,_xlfn.NORM.INV(U111,Satokasvi!$H$8,Satokasvi!$I$8)*IF(COUNTIF($H$12:AA$12,"x")&gt;0,(1+$C$6),1)*IF(COUNTIF($H$13:AA$13,"x")&gt;0,(1+$C$30),1)*IF(AA$8="x",(1+Toimenpiteet!$C$7),1)*IF(AA$9="x",(1+Toimenpiteet!$C$34),1)*(1+AA$30)*_xlfn.BINOM.INV(1,(1-(Satokasvi!$H$15*(1+AA$44))),U111))</f>
        <v>3370.1320234636983</v>
      </c>
      <c r="BX111" s="35">
        <f ca="1">IF(AB$11="x",0,_xlfn.NORM.INV(V111,Satokasvi!$H$8,Satokasvi!$I$8)*IF(COUNTIF($H$12:AB$12,"x")&gt;0,(1+$C$6),1)*IF(COUNTIF($H$13:AB$13,"x")&gt;0,(1+$C$30),1)*IF(AB$8="x",(1+Toimenpiteet!$C$7),1)*IF(AB$9="x",(1+Toimenpiteet!$C$34),1)*(1+AB$30)*_xlfn.BINOM.INV(1,(1-(Satokasvi!$H$15*(1+AB$44))),V111))</f>
        <v>3191.5689388742917</v>
      </c>
      <c r="BY111" s="35">
        <f ca="1">IF(AC$11="x",0,_xlfn.NORM.INV(W111,Satokasvi!$H$8,Satokasvi!$I$8)*IF(COUNTIF($H$12:AC$12,"x")&gt;0,(1+$C$6),1)*IF(COUNTIF($H$13:AC$13,"x")&gt;0,(1+$C$30),1)*IF(AC$8="x",(1+Toimenpiteet!$C$7),1)*IF(AC$9="x",(1+Toimenpiteet!$C$34),1)*(1+AC$30)*_xlfn.BINOM.INV(1,(1-(Satokasvi!$H$15*(1+AC$44))),W111))</f>
        <v>2949.2226983541068</v>
      </c>
      <c r="BZ111" s="35">
        <f ca="1">IF(AD$11="x",0,_xlfn.NORM.INV(X111,Satokasvi!$H$8,Satokasvi!$I$8)*IF(COUNTIF($H$12:AD$12,"x")&gt;0,(1+$C$6),1)*IF(COUNTIF($H$13:AD$13,"x")&gt;0,(1+$C$30),1)*IF(AD$8="x",(1+Toimenpiteet!$C$7),1)*IF(AD$9="x",(1+Toimenpiteet!$C$34),1)*(1+AD$30)*_xlfn.BINOM.INV(1,(1-(Satokasvi!$H$15*(1+AD$44))),X111))</f>
        <v>3772.9376881510989</v>
      </c>
      <c r="CA111" s="35">
        <f ca="1">IF(AE$11="x",0,_xlfn.NORM.INV(Y111,Satokasvi!$H$8,Satokasvi!$I$8)*IF(COUNTIF($H$12:AE$12,"x")&gt;0,(1+$C$6),1)*IF(COUNTIF($H$13:AE$13,"x")&gt;0,(1+$C$30),1)*IF(AE$8="x",(1+Toimenpiteet!$C$7),1)*IF(AE$9="x",(1+Toimenpiteet!$C$34),1)*(1+AE$30)*_xlfn.BINOM.INV(1,(1-(Satokasvi!$H$15*(1+AE$44))),Y111))</f>
        <v>2932.5326870127233</v>
      </c>
      <c r="CB111" s="35">
        <f ca="1">IF(AF$11="x",0,_xlfn.NORM.INV(Z111,Satokasvi!$H$8,Satokasvi!$I$8)*IF(COUNTIF($H$12:AF$12,"x")&gt;0,(1+$C$6),1)*IF(COUNTIF($H$13:AF$13,"x")&gt;0,(1+$C$30),1)*IF(AF$8="x",(1+Toimenpiteet!$C$7),1)*IF(AF$9="x",(1+Toimenpiteet!$C$34),1)*(1+AF$30)*_xlfn.BINOM.INV(1,(1-(Satokasvi!$H$15*(1+AF$44))),Z111))</f>
        <v>2815.6869760960467</v>
      </c>
      <c r="CD111" s="37">
        <f ca="1">_xlfn.NORM.INV(RAND(),Satokasvi!$H$13,Satokasvi!$I$13)</f>
        <v>212.59204932898362</v>
      </c>
      <c r="CE111" s="37">
        <f ca="1">_xlfn.NORM.INV(RAND(),Satokasvi!$H$13,Satokasvi!$I$13)</f>
        <v>199.99795820570256</v>
      </c>
      <c r="CF111" s="37">
        <f ca="1">_xlfn.NORM.INV(RAND(),Satokasvi!$H$13,Satokasvi!$I$13)</f>
        <v>192.09086353862926</v>
      </c>
      <c r="CG111" s="37">
        <f ca="1">_xlfn.NORM.INV(RAND(),Satokasvi!$H$13,Satokasvi!$I$13)</f>
        <v>92.77165307339159</v>
      </c>
      <c r="CH111" s="37">
        <f ca="1">_xlfn.NORM.INV(RAND(),Satokasvi!$H$13,Satokasvi!$I$13)</f>
        <v>275.2277623458121</v>
      </c>
      <c r="CI111" s="37">
        <f ca="1">_xlfn.NORM.INV(RAND(),Satokasvi!$H$13,Satokasvi!$I$13)</f>
        <v>152.66868209022806</v>
      </c>
      <c r="CJ111" s="37">
        <f ca="1">_xlfn.NORM.INV(RAND(),Satokasvi!$H$13,Satokasvi!$I$13)</f>
        <v>260.99256361935272</v>
      </c>
      <c r="CK111" s="37">
        <f ca="1">_xlfn.NORM.INV(RAND(),Satokasvi!$H$13,Satokasvi!$I$13)</f>
        <v>244.6267340379207</v>
      </c>
      <c r="CL111" s="37">
        <f ca="1">_xlfn.NORM.INV(RAND(),Satokasvi!$H$13,Satokasvi!$I$13)</f>
        <v>188.90037317239594</v>
      </c>
      <c r="CM111" s="37">
        <f ca="1">_xlfn.NORM.INV(RAND(),Satokasvi!$H$13,Satokasvi!$I$13)</f>
        <v>164.89160685444972</v>
      </c>
      <c r="CN111" s="37">
        <f ca="1">_xlfn.NORM.INV(RAND(),Satokasvi!$H$13,Satokasvi!$I$13)</f>
        <v>178.0228643311309</v>
      </c>
      <c r="CO111" s="37">
        <f ca="1">_xlfn.NORM.INV(RAND(),Satokasvi!$H$13,Satokasvi!$I$13)</f>
        <v>230.08275202897602</v>
      </c>
      <c r="CP111" s="37">
        <f ca="1">_xlfn.NORM.INV(RAND(),Satokasvi!$H$13,Satokasvi!$I$13)</f>
        <v>205.21081144499794</v>
      </c>
      <c r="CQ111" s="37">
        <f ca="1">_xlfn.NORM.INV(RAND(),Satokasvi!$H$13,Satokasvi!$I$13)</f>
        <v>232.57073439987659</v>
      </c>
      <c r="CR111" s="37">
        <f ca="1">_xlfn.NORM.INV(RAND(),Satokasvi!$H$13,Satokasvi!$I$13)</f>
        <v>181.07847201395421</v>
      </c>
      <c r="CS111" s="37">
        <f ca="1">_xlfn.NORM.INV(RAND(),Satokasvi!$H$13,Satokasvi!$I$13)</f>
        <v>135.45361306338111</v>
      </c>
      <c r="CT111" s="37">
        <f ca="1">_xlfn.NORM.INV(RAND(),Satokasvi!$H$13,Satokasvi!$I$13)</f>
        <v>220.20833264702998</v>
      </c>
      <c r="CU111" s="37">
        <f ca="1">_xlfn.NORM.INV(RAND(),Satokasvi!$H$13,Satokasvi!$I$13)</f>
        <v>236.32056822848131</v>
      </c>
      <c r="CV111" s="37">
        <f ca="1">_xlfn.NORM.INV(RAND(),Satokasvi!$H$13,Satokasvi!$I$13)</f>
        <v>187.87293027866014</v>
      </c>
      <c r="CW111" s="37">
        <f ca="1">_xlfn.NORM.INV(RAND(),Satokasvi!$H$13,Satokasvi!$I$13)</f>
        <v>170.91004153149936</v>
      </c>
      <c r="CX111" s="37">
        <f ca="1">_xlfn.NORM.INV(RAND(),Satokasvi!$H$13,Satokasvi!$I$13)</f>
        <v>241.35703822707441</v>
      </c>
      <c r="CY111" s="37">
        <f ca="1">_xlfn.NORM.INV(RAND(),Satokasvi!$H$13,Satokasvi!$I$13)</f>
        <v>161.24217103178162</v>
      </c>
      <c r="CZ111" s="37">
        <f ca="1">_xlfn.NORM.INV(RAND(),Satokasvi!$H$13,Satokasvi!$I$13)</f>
        <v>203.91498011305058</v>
      </c>
      <c r="DA111" s="37">
        <f ca="1">_xlfn.NORM.INV(RAND(),Satokasvi!$H$13,Satokasvi!$I$13)</f>
        <v>249.40185237720394</v>
      </c>
      <c r="DB111" s="37">
        <f ca="1">_xlfn.NORM.INV(RAND(),Satokasvi!$H$13,Satokasvi!$I$13)</f>
        <v>204.05961513825187</v>
      </c>
      <c r="DD111" s="37">
        <f ca="1">IF(H$11="x",Toimenpiteet!$E$115,AC111*CD111/1000+(Satokasvi!$E$28-Satokasvi!$E$7)+IF(H$8="x",Toimenpiteet!$E$29,0)+IF(H$9="x",Toimenpiteet!$E$60,0)+IF(H$10="x",Toimenpiteet!$E$88,0))/(1+$H$15)^DD$59</f>
        <v>294.5978697947711</v>
      </c>
      <c r="DE111" s="37">
        <f ca="1">IF(I$11="x",Toimenpiteet!$E$115,AD111*CE111/1000+(Satokasvi!$E$28-Satokasvi!$E$7)+IF(I$8="x",Toimenpiteet!$E$29,0)+IF(I$9="x",Toimenpiteet!$E$60,0)+IF(I$10="x",Toimenpiteet!$E$88,0))/(1+$H$15)^DE$59</f>
        <v>233.19931479927956</v>
      </c>
      <c r="DF111" s="37">
        <f ca="1">IF(J$11="x",Toimenpiteet!$E$115,AE111*CF111/1000+(Satokasvi!$E$28-Satokasvi!$E$7)+IF(J$8="x",Toimenpiteet!$E$29,0)+IF(J$9="x",Toimenpiteet!$E$60,0)+IF(J$10="x",Toimenpiteet!$E$88,0))/(1+$H$15)^DF$59</f>
        <v>220.58682417054013</v>
      </c>
      <c r="DG111" s="37">
        <f ca="1">IF(K$11="x",Toimenpiteet!$E$115,AF111*CG111/1000+(Satokasvi!$E$28-Satokasvi!$E$7)+IF(K$8="x",Toimenpiteet!$E$29,0)+IF(K$9="x",Toimenpiteet!$E$60,0)+IF(K$10="x",Toimenpiteet!$E$88,0))/(1+$H$15)^DG$59</f>
        <v>-30.198075870370207</v>
      </c>
      <c r="DH111" s="37">
        <f ca="1">IF(L$11="x",Toimenpiteet!$E$115,AG111*CH111/1000+(Satokasvi!$E$28-Satokasvi!$E$7)+IF(L$8="x",Toimenpiteet!$E$29,0)+IF(L$9="x",Toimenpiteet!$E$60,0)+IF(L$10="x",Toimenpiteet!$E$88,0))/(1+$H$15)^DH$59</f>
        <v>396.03632868057235</v>
      </c>
      <c r="DI111" s="37">
        <f ca="1">IF(M$11="x",Toimenpiteet!$E$115,AH111*CI111/1000+(Satokasvi!$E$28-Satokasvi!$E$7)+IF(M$8="x",Toimenpiteet!$E$29,0)+IF(M$9="x",Toimenpiteet!$E$60,0)+IF(M$10="x",Toimenpiteet!$E$88,0))/(1+$H$15)^DI$59</f>
        <v>85.591856227826867</v>
      </c>
      <c r="DJ111" s="37">
        <f ca="1">IF(N$11="x",Toimenpiteet!$E$115,AI111*CJ111/1000+(Satokasvi!$E$28-Satokasvi!$E$7)+IF(N$8="x",Toimenpiteet!$E$29,0)+IF(N$9="x",Toimenpiteet!$E$60,0)+IF(N$10="x",Toimenpiteet!$E$88,0))/(1+$H$15)^DJ$59</f>
        <v>364.39775666938635</v>
      </c>
      <c r="DK111" s="37">
        <f ca="1">IF(O$11="x",Toimenpiteet!$E$115,AJ111*CK111/1000+(Satokasvi!$E$28-Satokasvi!$E$7)+IF(O$8="x",Toimenpiteet!$E$29,0)+IF(O$9="x",Toimenpiteet!$E$60,0)+IF(O$10="x",Toimenpiteet!$E$88,0))/(1+$H$15)^DK$59</f>
        <v>289.32562070445056</v>
      </c>
      <c r="DL111" s="37">
        <f ca="1">IF(P$11="x",Toimenpiteet!$E$115,AK111*CL111/1000+(Satokasvi!$E$28-Satokasvi!$E$7)+IF(P$8="x",Toimenpiteet!$E$29,0)+IF(P$9="x",Toimenpiteet!$E$60,0)+IF(P$10="x",Toimenpiteet!$E$88,0))/(1+$H$15)^DL$59</f>
        <v>180.12712283598714</v>
      </c>
      <c r="DM111" s="37">
        <f ca="1">IF(Q$11="x",Toimenpiteet!$E$115,AL111*CM111/1000+(Satokasvi!$E$28-Satokasvi!$E$7)+IF(Q$8="x",Toimenpiteet!$E$29,0)+IF(Q$9="x",Toimenpiteet!$E$60,0)+IF(Q$10="x",Toimenpiteet!$E$88,0))/(1+$H$15)^DM$59</f>
        <v>94.009692290619356</v>
      </c>
      <c r="DN111" s="37">
        <f ca="1">IF(R$11="x",Toimenpiteet!$E$115,AM111*CN111/1000+(Satokasvi!$E$28-Satokasvi!$E$7)+IF(R$8="x",Toimenpiteet!$E$29,0)+IF(R$9="x",Toimenpiteet!$E$60,0)+IF(R$10="x",Toimenpiteet!$E$88,0))/(1+$H$15)^DN$59</f>
        <v>171.69152908170324</v>
      </c>
      <c r="DO111" s="37">
        <f ca="1">IF(S$11="x",Toimenpiteet!$E$115,AN111*CO111/1000+(Satokasvi!$E$28-Satokasvi!$E$7)+IF(S$8="x",Toimenpiteet!$E$29,0)+IF(S$9="x",Toimenpiteet!$E$60,0)+IF(S$10="x",Toimenpiteet!$E$88,0))/(1+$H$15)^DO$59</f>
        <v>-185.86566825113789</v>
      </c>
      <c r="DP111" s="37">
        <f ca="1">IF(T$11="x",Toimenpiteet!$E$115,AO111*CP111/1000+(Satokasvi!$E$28-Satokasvi!$E$7)+IF(T$8="x",Toimenpiteet!$E$29,0)+IF(T$9="x",Toimenpiteet!$E$60,0)+IF(T$10="x",Toimenpiteet!$E$88,0))/(1+$H$15)^DP$59</f>
        <v>178.35628480530309</v>
      </c>
      <c r="DQ111" s="37">
        <f ca="1">IF(U$11="x",Toimenpiteet!$E$115,AP111*CQ111/1000+(Satokasvi!$E$28-Satokasvi!$E$7)+IF(U$8="x",Toimenpiteet!$E$29,0)+IF(U$9="x",Toimenpiteet!$E$60,0)+IF(U$10="x",Toimenpiteet!$E$88,0))/(1+$H$15)^DQ$59</f>
        <v>211.40506847338503</v>
      </c>
      <c r="DR111" s="37">
        <f ca="1">IF(V$11="x",Toimenpiteet!$E$115,AQ111*CR111/1000+(Satokasvi!$E$28-Satokasvi!$E$7)+IF(V$8="x",Toimenpiteet!$E$29,0)+IF(V$9="x",Toimenpiteet!$E$60,0)+IF(V$10="x",Toimenpiteet!$E$88,0))/(1+$H$15)^DR$59</f>
        <v>-170.09341606013018</v>
      </c>
      <c r="DS111" s="37">
        <f ca="1">IF(W$11="x",Toimenpiteet!$E$115,AR111*CS111/1000+(Satokasvi!$E$28-Satokasvi!$E$7)+IF(W$8="x",Toimenpiteet!$E$29,0)+IF(W$9="x",Toimenpiteet!$E$60,0)+IF(W$10="x",Toimenpiteet!$E$88,0))/(1+$H$15)^DS$59</f>
        <v>93.595875428730736</v>
      </c>
      <c r="DT111" s="37">
        <f ca="1">IF(X$11="x",Toimenpiteet!$E$115,AS111*CT111/1000+(Satokasvi!$E$28-Satokasvi!$E$7)+IF(X$8="x",Toimenpiteet!$E$29,0)+IF(X$9="x",Toimenpiteet!$E$60,0)+IF(X$10="x",Toimenpiteet!$E$88,0))/(1+$H$15)^DT$59</f>
        <v>166.99409186840234</v>
      </c>
      <c r="DU111" s="37">
        <f ca="1">IF(Y$11="x",Toimenpiteet!$E$115,AT111*CU111/1000+(Satokasvi!$E$28-Satokasvi!$E$7)+IF(Y$8="x",Toimenpiteet!$E$29,0)+IF(Y$9="x",Toimenpiteet!$E$60,0)+IF(Y$10="x",Toimenpiteet!$E$88,0))/(1+$H$15)^DU$59</f>
        <v>-155.65957101831492</v>
      </c>
      <c r="DV111" s="37">
        <f ca="1">IF(Z$11="x",Toimenpiteet!$E$115,AU111*CV111/1000+(Satokasvi!$E$28-Satokasvi!$E$7)+IF(Z$8="x",Toimenpiteet!$E$29,0)+IF(Z$9="x",Toimenpiteet!$E$60,0)+IF(Z$10="x",Toimenpiteet!$E$88,0))/(1+$H$15)^DV$59</f>
        <v>-151.12579710516013</v>
      </c>
      <c r="DW111" s="37">
        <f ca="1">IF(AA$11="x",Toimenpiteet!$E$115,AV111*CW111/1000+(Satokasvi!$E$28-Satokasvi!$E$7)+IF(AA$8="x",Toimenpiteet!$E$29,0)+IF(AA$9="x",Toimenpiteet!$E$60,0)+IF(AA$10="x",Toimenpiteet!$E$88,0))/(1+$H$15)^DW$59</f>
        <v>119.03539823782339</v>
      </c>
      <c r="DX111" s="37">
        <f ca="1">IF(AB$11="x",Toimenpiteet!$E$115,AW111*CX111/1000+(Satokasvi!$E$28-Satokasvi!$E$7)+IF(AB$8="x",Toimenpiteet!$E$29,0)+IF(AB$9="x",Toimenpiteet!$E$60,0)+IF(AB$10="x",Toimenpiteet!$E$88,0))/(1+$H$15)^DX$59</f>
        <v>202.61469754248969</v>
      </c>
      <c r="DY111" s="37">
        <f ca="1">IF(AC$11="x",Toimenpiteet!$E$115,AX111*CY111/1000+(Satokasvi!$E$28-Satokasvi!$E$7)+IF(AC$8="x",Toimenpiteet!$E$29,0)+IF(AC$9="x",Toimenpiteet!$E$60,0)+IF(AC$10="x",Toimenpiteet!$E$88,0))/(1+$H$15)^DY$59</f>
        <v>68.515383012170119</v>
      </c>
      <c r="DZ111" s="37">
        <f ca="1">IF(AD$11="x",Toimenpiteet!$E$115,AY111*CZ111/1000+(Satokasvi!$E$28-Satokasvi!$E$7)+IF(AD$8="x",Toimenpiteet!$E$29,0)+IF(AD$9="x",Toimenpiteet!$E$60,0)+IF(AD$10="x",Toimenpiteet!$E$88,0))/(1+$H$15)^DZ$59</f>
        <v>190.58302870706879</v>
      </c>
      <c r="EA111" s="37">
        <f ca="1">IF(AE$11="x",Toimenpiteet!$E$115,AZ111*DA111/1000+(Satokasvi!$E$28-Satokasvi!$E$7)+IF(AE$8="x",Toimenpiteet!$E$29,0)+IF(AE$9="x",Toimenpiteet!$E$60,0)+IF(AE$10="x",Toimenpiteet!$E$88,0))/(1+$H$15)^EA$59</f>
        <v>169.46259788596586</v>
      </c>
      <c r="EB111" s="37">
        <f ca="1">IF(AF$11="x",Toimenpiteet!$E$115,BA111*DB111/1000+(Satokasvi!$E$28-Satokasvi!$E$7)+IF(AF$8="x",Toimenpiteet!$E$29,0)+IF(AF$9="x",Toimenpiteet!$E$60,0)+IF(AF$10="x",Toimenpiteet!$E$88,0))/(1+$H$15)^EB$59</f>
        <v>102.11525502066961</v>
      </c>
      <c r="ED111" s="37">
        <f ca="1">IF(H$11="x",Toimenpiteet!$E$115,BD111*CD111/1000+(Satokasvi!$E$28-Satokasvi!$E$7)+IF(H$8="x",Toimenpiteet!$E$29,0)+IF(H$9="x",Toimenpiteet!$E$60,0)+IF(H$10="x",Toimenpiteet!$E$88,0))/(1+$H$15)^ED$59</f>
        <v>404.97375443333698</v>
      </c>
      <c r="EE111" s="37">
        <f ca="1">IF(I$11="x",Toimenpiteet!$E$115,BE111*CE111/1000+(Satokasvi!$E$28-Satokasvi!$E$7)+IF(I$8="x",Toimenpiteet!$E$29,0)+IF(I$9="x",Toimenpiteet!$E$60,0)+IF(I$10="x",Toimenpiteet!$E$88,0))/(1+$H$15)^EE$59</f>
        <v>329.79676094322451</v>
      </c>
      <c r="EF111" s="37">
        <f ca="1">IF(J$11="x",Toimenpiteet!$E$115,BF111*CF111/1000+(Satokasvi!$E$28-Satokasvi!$E$7)+IF(J$8="x",Toimenpiteet!$E$29,0)+IF(J$9="x",Toimenpiteet!$E$60,0)+IF(J$10="x",Toimenpiteet!$E$88,0))/(1+$H$15)^EF$59</f>
        <v>313.20669695036565</v>
      </c>
      <c r="EG111" s="37">
        <f ca="1">IF(K$11="x",Toimenpiteet!$E$115,BG111*CG111/1000+(Satokasvi!$E$28-Satokasvi!$E$7)+IF(K$8="x",Toimenpiteet!$E$29,0)+IF(K$9="x",Toimenpiteet!$E$60,0)+IF(K$10="x",Toimenpiteet!$E$88,0))/(1+$H$15)^EG$59</f>
        <v>10.852122495087245</v>
      </c>
      <c r="EH111" s="37">
        <f ca="1">IF(L$11="x",Toimenpiteet!$E$115,BH111*CH111/1000+(Satokasvi!$E$28-Satokasvi!$E$7)+IF(L$8="x",Toimenpiteet!$E$29,0)+IF(L$9="x",Toimenpiteet!$E$60,0)+IF(L$10="x",Toimenpiteet!$E$88,0))/(1+$H$15)^EH$59</f>
        <v>520.96185998904753</v>
      </c>
      <c r="EI111" s="37">
        <f ca="1">IF(M$11="x",Toimenpiteet!$E$115,BI111*CI111/1000+(Satokasvi!$E$28-Satokasvi!$E$7)+IF(M$8="x",Toimenpiteet!$E$29,0)+IF(M$9="x",Toimenpiteet!$E$60,0)+IF(M$10="x",Toimenpiteet!$E$88,0))/(1+$H$15)^EI$59</f>
        <v>147.09689307762594</v>
      </c>
      <c r="EJ111" s="37">
        <f ca="1">IF(N$11="x",Toimenpiteet!$E$115,BJ111*CJ111/1000+(Satokasvi!$E$28-Satokasvi!$E$7)+IF(N$8="x",Toimenpiteet!$E$29,0)+IF(N$9="x",Toimenpiteet!$E$60,0)+IF(N$10="x",Toimenpiteet!$E$88,0))/(1+$H$15)^EJ$59</f>
        <v>480.37115810446141</v>
      </c>
      <c r="EK111" s="37">
        <f ca="1">IF(O$11="x",Toimenpiteet!$E$115,BK111*CK111/1000+(Satokasvi!$E$28-Satokasvi!$E$7)+IF(O$8="x",Toimenpiteet!$E$29,0)+IF(O$9="x",Toimenpiteet!$E$60,0)+IF(O$10="x",Toimenpiteet!$E$88,0))/(1+$H$15)^EK$59</f>
        <v>389.02943426397917</v>
      </c>
      <c r="EL111" s="37">
        <f ca="1">IF(P$11="x",Toimenpiteet!$E$115,BL111*CL111/1000+(Satokasvi!$E$28-Satokasvi!$E$7)+IF(P$8="x",Toimenpiteet!$E$29,0)+IF(P$9="x",Toimenpiteet!$E$60,0)+IF(P$10="x",Toimenpiteet!$E$88,0))/(1+$H$15)^EL$59</f>
        <v>256.77263421739679</v>
      </c>
      <c r="EM111" s="37">
        <f ca="1">IF(Q$11="x",Toimenpiteet!$E$115,BM111*CM111/1000+(Satokasvi!$E$28-Satokasvi!$E$7)+IF(Q$8="x",Toimenpiteet!$E$29,0)+IF(Q$9="x",Toimenpiteet!$E$60,0)+IF(Q$10="x",Toimenpiteet!$E$88,0))/(1+$H$15)^EM$59</f>
        <v>152.2486082382697</v>
      </c>
      <c r="EN111" s="37">
        <f ca="1">IF(R$11="x",Toimenpiteet!$E$115,BN111*CN111/1000+(Satokasvi!$E$28-Satokasvi!$E$7)+IF(R$8="x",Toimenpiteet!$E$29,0)+IF(R$9="x",Toimenpiteet!$E$60,0)+IF(R$10="x",Toimenpiteet!$E$88,0))/(1+$H$15)^EN$59</f>
        <v>244.31816255777829</v>
      </c>
      <c r="EO111" s="37">
        <f ca="1">IF(S$11="x",Toimenpiteet!$E$115,BO111*CO111/1000+(Satokasvi!$E$28-Satokasvi!$E$7)+IF(S$8="x",Toimenpiteet!$E$29,0)+IF(S$9="x",Toimenpiteet!$E$60,0)+IF(S$10="x",Toimenpiteet!$E$88,0))/(1+$H$15)^EO$59</f>
        <v>236.5090344762514</v>
      </c>
      <c r="EP111" s="37">
        <f ca="1">IF(T$11="x",Toimenpiteet!$E$115,BP111*CP111/1000+(Satokasvi!$E$28-Satokasvi!$E$7)+IF(T$8="x",Toimenpiteet!$E$29,0)+IF(T$9="x",Toimenpiteet!$E$60,0)+IF(T$10="x",Toimenpiteet!$E$88,0))/(1+$H$15)^EP$59</f>
        <v>250.11796278600215</v>
      </c>
      <c r="EQ111" s="37">
        <f ca="1">IF(U$11="x",Toimenpiteet!$E$115,BQ111*CQ111/1000+(Satokasvi!$E$28-Satokasvi!$E$7)+IF(U$8="x",Toimenpiteet!$E$29,0)+IF(U$9="x",Toimenpiteet!$E$60,0)+IF(U$10="x",Toimenpiteet!$E$88,0))/(1+$H$15)^EQ$59</f>
        <v>288.72532587644889</v>
      </c>
      <c r="ER111" s="37">
        <f ca="1">IF(V$11="x",Toimenpiteet!$E$115,BR111*CR111/1000+(Satokasvi!$E$28-Satokasvi!$E$7)+IF(V$8="x",Toimenpiteet!$E$29,0)+IF(V$9="x",Toimenpiteet!$E$60,0)+IF(V$10="x",Toimenpiteet!$E$88,0))/(1+$H$15)^ER$59</f>
        <v>127.09525574564141</v>
      </c>
      <c r="ES111" s="37">
        <f ca="1">IF(W$11="x",Toimenpiteet!$E$115,BS111*CS111/1000+(Satokasvi!$E$28-Satokasvi!$E$7)+IF(W$8="x",Toimenpiteet!$E$29,0)+IF(W$9="x",Toimenpiteet!$E$60,0)+IF(W$10="x",Toimenpiteet!$E$88,0))/(1+$H$15)^ES$59</f>
        <v>145.34289829314301</v>
      </c>
      <c r="ET111" s="37">
        <f ca="1">IF(X$11="x",Toimenpiteet!$E$115,BT111*CT111/1000+(Satokasvi!$E$28-Satokasvi!$E$7)+IF(X$8="x",Toimenpiteet!$E$29,0)+IF(X$9="x",Toimenpiteet!$E$60,0)+IF(X$10="x",Toimenpiteet!$E$88,0))/(1+$H$15)^ET$59</f>
        <v>232.45878187185576</v>
      </c>
      <c r="EU111" s="37">
        <f ca="1">IF(Y$11="x",Toimenpiteet!$E$115,BU111*CU111/1000+(Satokasvi!$E$28-Satokasvi!$E$7)+IF(Y$8="x",Toimenpiteet!$E$29,0)+IF(Y$9="x",Toimenpiteet!$E$60,0)+IF(Y$10="x",Toimenpiteet!$E$88,0))/(1+$H$15)^EU$59</f>
        <v>218.51324127812825</v>
      </c>
      <c r="EV111" s="37">
        <f ca="1">IF(Z$11="x",Toimenpiteet!$E$115,BV111*CV111/1000+(Satokasvi!$E$28-Satokasvi!$E$7)+IF(Z$8="x",Toimenpiteet!$E$29,0)+IF(Z$9="x",Toimenpiteet!$E$60,0)+IF(Z$10="x",Toimenpiteet!$E$88,0))/(1+$H$15)^EV$59</f>
        <v>142.6139534269395</v>
      </c>
      <c r="EW111" s="37">
        <f ca="1">IF(AA$11="x",Toimenpiteet!$E$115,BW111*CW111/1000+(Satokasvi!$E$28-Satokasvi!$E$7)+IF(AA$8="x",Toimenpiteet!$E$29,0)+IF(AA$9="x",Toimenpiteet!$E$60,0)+IF(AA$10="x",Toimenpiteet!$E$88,0))/(1+$H$15)^EW$59</f>
        <v>172.18729285726386</v>
      </c>
      <c r="EX111" s="37">
        <f ca="1">IF(AB$11="x",Toimenpiteet!$E$115,BX111*CX111/1000+(Satokasvi!$E$28-Satokasvi!$E$7)+IF(AB$8="x",Toimenpiteet!$E$29,0)+IF(AB$9="x",Toimenpiteet!$E$60,0)+IF(AB$10="x",Toimenpiteet!$E$88,0))/(1+$H$15)^EX$59</f>
        <v>271.627748674168</v>
      </c>
      <c r="EY111" s="37">
        <f ca="1">IF(AC$11="x",Toimenpiteet!$E$115,BY111*CY111/1000+(Satokasvi!$E$28-Satokasvi!$E$7)+IF(AC$8="x",Toimenpiteet!$E$29,0)+IF(AC$9="x",Toimenpiteet!$E$60,0)+IF(AC$10="x",Toimenpiteet!$E$88,0))/(1+$H$15)^EY$59</f>
        <v>109.87876216138116</v>
      </c>
      <c r="EZ111" s="37">
        <f ca="1">IF(AD$11="x",Toimenpiteet!$E$115,BZ111*CZ111/1000+(Satokasvi!$E$28-Satokasvi!$E$7)+IF(AD$8="x",Toimenpiteet!$E$29,0)+IF(AD$9="x",Toimenpiteet!$E$60,0)+IF(AD$10="x",Toimenpiteet!$E$88,0))/(1+$H$15)^EZ$59</f>
        <v>255.5542971152563</v>
      </c>
      <c r="FA111" s="37">
        <f ca="1">IF(AE$11="x",Toimenpiteet!$E$115,CA111*DA111/1000+(Satokasvi!$E$28-Satokasvi!$E$7)+IF(AE$8="x",Toimenpiteet!$E$29,0)+IF(AE$9="x",Toimenpiteet!$E$60,0)+IF(AE$10="x",Toimenpiteet!$E$88,0))/(1+$H$15)^FA$59</f>
        <v>229.42760548915302</v>
      </c>
      <c r="FB111" s="37">
        <f ca="1">IF(AF$11="x",Toimenpiteet!$E$115,CB111*DB111/1000+(Satokasvi!$E$28-Satokasvi!$E$7)+IF(AF$8="x",Toimenpiteet!$E$29,0)+IF(AF$9="x",Toimenpiteet!$E$60,0)+IF(AF$10="x",Toimenpiteet!$E$88,0))/(1+$H$15)^FB$59</f>
        <v>147.85140119567146</v>
      </c>
      <c r="FD111" s="37">
        <f t="shared" ca="1" si="15"/>
        <v>294.5978697947711</v>
      </c>
      <c r="FE111" s="37">
        <f t="shared" ca="1" si="32"/>
        <v>527.79718459405069</v>
      </c>
      <c r="FF111" s="37">
        <f t="shared" ca="1" si="32"/>
        <v>748.38400876459082</v>
      </c>
      <c r="FG111" s="37">
        <f t="shared" ca="1" si="32"/>
        <v>718.18593289422063</v>
      </c>
      <c r="FH111" s="37">
        <f t="shared" ca="1" si="32"/>
        <v>1114.222261574793</v>
      </c>
      <c r="FI111" s="37">
        <f t="shared" ca="1" si="32"/>
        <v>1199.8141178026199</v>
      </c>
      <c r="FJ111" s="37">
        <f t="shared" ca="1" si="32"/>
        <v>1564.2118744720062</v>
      </c>
      <c r="FK111" s="37">
        <f t="shared" ca="1" si="32"/>
        <v>1853.5374951764568</v>
      </c>
      <c r="FL111" s="37">
        <f t="shared" ca="1" si="31"/>
        <v>2033.664618012444</v>
      </c>
      <c r="FM111" s="37">
        <f t="shared" ca="1" si="31"/>
        <v>2127.6743103030635</v>
      </c>
      <c r="FN111" s="37">
        <f t="shared" ca="1" si="31"/>
        <v>2299.3658393847668</v>
      </c>
      <c r="FO111" s="37">
        <f t="shared" ca="1" si="31"/>
        <v>2113.500171133629</v>
      </c>
      <c r="FP111" s="37">
        <f t="shared" ca="1" si="31"/>
        <v>2291.856455938932</v>
      </c>
      <c r="FQ111" s="37">
        <f t="shared" ca="1" si="31"/>
        <v>2503.2615244123172</v>
      </c>
      <c r="FR111" s="37">
        <f t="shared" ca="1" si="31"/>
        <v>2333.1681083521871</v>
      </c>
      <c r="FS111" s="37">
        <f t="shared" ca="1" si="31"/>
        <v>2426.7639837809179</v>
      </c>
      <c r="FT111" s="37">
        <f t="shared" ca="1" si="31"/>
        <v>2593.7580756493203</v>
      </c>
      <c r="FU111" s="37">
        <f t="shared" ca="1" si="24"/>
        <v>2438.0985046310052</v>
      </c>
      <c r="FV111" s="37">
        <f t="shared" ca="1" si="24"/>
        <v>2286.9727075258452</v>
      </c>
      <c r="FW111" s="37">
        <f t="shared" ca="1" si="23"/>
        <v>2406.0081057636685</v>
      </c>
      <c r="FX111" s="37">
        <f t="shared" ca="1" si="20"/>
        <v>2608.6228033061579</v>
      </c>
      <c r="FY111" s="37">
        <f t="shared" ca="1" si="20"/>
        <v>2677.1381863183283</v>
      </c>
      <c r="FZ111" s="37">
        <f t="shared" ca="1" si="20"/>
        <v>2867.7212150253972</v>
      </c>
      <c r="GA111" s="37">
        <f t="shared" ca="1" si="20"/>
        <v>3037.183812911363</v>
      </c>
      <c r="GB111" s="37">
        <f t="shared" ca="1" si="20"/>
        <v>3139.2990679320328</v>
      </c>
      <c r="GC111" s="37"/>
      <c r="GD111" s="37">
        <f t="shared" ca="1" si="16"/>
        <v>404.97375443333698</v>
      </c>
      <c r="GE111" s="37">
        <f t="shared" ca="1" si="36"/>
        <v>734.77051537656143</v>
      </c>
      <c r="GF111" s="37">
        <f t="shared" ca="1" si="36"/>
        <v>1047.9772123269272</v>
      </c>
      <c r="GG111" s="37">
        <f t="shared" ca="1" si="36"/>
        <v>1058.8293348220145</v>
      </c>
      <c r="GH111" s="37">
        <f t="shared" ca="1" si="36"/>
        <v>1579.791194811062</v>
      </c>
      <c r="GI111" s="37">
        <f t="shared" ca="1" si="36"/>
        <v>1726.888087888688</v>
      </c>
      <c r="GJ111" s="37">
        <f t="shared" ca="1" si="36"/>
        <v>2207.2592459931493</v>
      </c>
      <c r="GK111" s="37">
        <f t="shared" ca="1" si="36"/>
        <v>2596.2886802571284</v>
      </c>
      <c r="GL111" s="37">
        <f t="shared" ca="1" si="36"/>
        <v>2853.0613144745253</v>
      </c>
      <c r="GM111" s="37">
        <f t="shared" ca="1" si="36"/>
        <v>3005.309922712795</v>
      </c>
      <c r="GN111" s="37">
        <f t="shared" ca="1" si="36"/>
        <v>3249.6280852705731</v>
      </c>
      <c r="GO111" s="37">
        <f t="shared" ca="1" si="36"/>
        <v>3486.1371197468247</v>
      </c>
      <c r="GP111" s="37">
        <f t="shared" ca="1" si="36"/>
        <v>3736.2550825328267</v>
      </c>
      <c r="GQ111" s="37">
        <f t="shared" ca="1" si="36"/>
        <v>4024.9804084092757</v>
      </c>
      <c r="GR111" s="37">
        <f t="shared" ca="1" si="36"/>
        <v>4152.0756641549169</v>
      </c>
      <c r="GS111" s="37">
        <f t="shared" ca="1" si="36"/>
        <v>4297.4185624480597</v>
      </c>
      <c r="GT111" s="37">
        <f t="shared" ca="1" si="34"/>
        <v>4529.8773443199152</v>
      </c>
      <c r="GU111" s="37">
        <f t="shared" ca="1" si="22"/>
        <v>4748.3905855980438</v>
      </c>
      <c r="GV111" s="37">
        <f t="shared" ca="1" si="22"/>
        <v>4891.0045390249834</v>
      </c>
      <c r="GW111" s="37">
        <f t="shared" ca="1" si="22"/>
        <v>5063.1918318822472</v>
      </c>
      <c r="GX111" s="37">
        <f t="shared" ca="1" si="22"/>
        <v>5334.8195805564155</v>
      </c>
      <c r="GY111" s="37">
        <f t="shared" ca="1" si="30"/>
        <v>5444.6983427177965</v>
      </c>
      <c r="GZ111" s="37">
        <f t="shared" ca="1" si="30"/>
        <v>5700.2526398330529</v>
      </c>
      <c r="HA111" s="37">
        <f t="shared" ca="1" si="30"/>
        <v>5929.6802453222062</v>
      </c>
      <c r="HB111" s="37">
        <f t="shared" ca="1" si="30"/>
        <v>6077.5316465178776</v>
      </c>
      <c r="HC111" s="37"/>
      <c r="HD111" s="37">
        <f t="shared" si="29"/>
        <v>1500.1</v>
      </c>
      <c r="HE111" s="37">
        <f ca="1">SUM($GD111:GD111)-$HD111-SUM($FD111:FD111)</f>
        <v>-1389.7241153614341</v>
      </c>
      <c r="HF111" s="37">
        <f ca="1">SUM($GD111:GE111)-$HD111-SUM($FD111:FE111)</f>
        <v>-1182.7507845789232</v>
      </c>
      <c r="HG111" s="37">
        <f ca="1">SUM($GD111:GF111)-$HD111-SUM($FD111:FF111)</f>
        <v>-883.15758101658685</v>
      </c>
      <c r="HH111" s="37">
        <f ca="1">SUM($GD111:GG111)-$HD111-SUM($FD111:FG111)</f>
        <v>-542.51417908879284</v>
      </c>
      <c r="HI111" s="37">
        <f ca="1">SUM($GD111:GH111)-$HD111-SUM($FD111:FH111)</f>
        <v>-76.945245852523385</v>
      </c>
      <c r="HJ111" s="37">
        <f ca="1">SUM($GD111:GI111)-$HD111-SUM($FD111:FI111)</f>
        <v>450.12872423354474</v>
      </c>
      <c r="HK111" s="37">
        <f ca="1">SUM($GD111:GJ111)-$HD111-SUM($FD111:FJ111)</f>
        <v>1093.1760957546876</v>
      </c>
      <c r="HL111" s="37">
        <f ca="1">SUM($GD111:GK111)-$HD111-SUM($FD111:FK111)</f>
        <v>1835.9272808353589</v>
      </c>
      <c r="HM111" s="37">
        <f ca="1">SUM($GD111:GL111)-$HD111-SUM($FD111:FL111)</f>
        <v>2655.3239772974412</v>
      </c>
      <c r="HN111" s="37">
        <f ca="1">SUM($GD111:GM111)-$HD111-SUM($FD111:FM111)</f>
        <v>3532.9595897071704</v>
      </c>
      <c r="HO111" s="37">
        <f ca="1">SUM($GD111:GN111)-$HD111-SUM($FD111:FN111)</f>
        <v>4483.2218355929799</v>
      </c>
      <c r="HP111" s="37">
        <f ca="1">SUM($GD111:GO111)-$HD111-SUM($FD111:FO111)</f>
        <v>5855.8587842061752</v>
      </c>
      <c r="HQ111" s="37">
        <f ca="1">SUM($GD111:GP111)-$HD111-SUM($FD111:FP111)</f>
        <v>7300.2574108000699</v>
      </c>
      <c r="HR111" s="37">
        <f ca="1">SUM($GD111:GQ111)-$HD111-SUM($FD111:FQ111)</f>
        <v>8821.9762947970266</v>
      </c>
      <c r="HS111" s="37">
        <f ca="1">SUM($GD111:GR111)-$HD111-SUM($FD111:FR111)</f>
        <v>10640.883850599759</v>
      </c>
      <c r="HT111" s="37">
        <f ca="1">SUM($GD111:GS111)-$HD111-SUM($FD111:FS111)</f>
        <v>12511.5384292669</v>
      </c>
      <c r="HU111" s="37">
        <f ca="1">SUM($GD111:GT111)-$HD111-SUM($FD111:FT111)</f>
        <v>14447.657697937499</v>
      </c>
      <c r="HV111" s="37">
        <f ca="1">SUM($GD111:GU111)-$HD111-SUM($FD111:FU111)</f>
        <v>16757.949778904534</v>
      </c>
      <c r="HW111" s="37">
        <f ca="1">SUM($GD111:GV111)-$HD111-SUM($FD111:FV111)</f>
        <v>19361.981610403665</v>
      </c>
      <c r="HX111" s="37">
        <f ca="1">SUM($GD111:GW111)-$HD111-SUM($FD111:FW111)</f>
        <v>22019.165336522245</v>
      </c>
      <c r="HY111" s="37">
        <f ca="1">SUM($GD111:GX111)-$HD111-SUM($FD111:FX111)</f>
        <v>24745.362113772506</v>
      </c>
      <c r="HZ111" s="37">
        <f ca="1">SUM($GD111:GY111)-$HD111-SUM($FD111:FY111)</f>
        <v>27512.92227017197</v>
      </c>
      <c r="IA111" s="37">
        <f ca="1">SUM($GD111:GZ111)-$HD111-SUM($FD111:FZ111)</f>
        <v>30345.453694979624</v>
      </c>
      <c r="IB111" s="37">
        <f ca="1">SUM($GD111:HA111)-$HD111-SUM($FD111:GA111)</f>
        <v>33237.950127390468</v>
      </c>
      <c r="IC111" s="37">
        <f ca="1">SUM($GD111:HB111)-$HD111-SUM($FD111:GB111)</f>
        <v>36176.182705976309</v>
      </c>
    </row>
    <row r="112" spans="2:237" x14ac:dyDescent="0.35">
      <c r="B112" s="37">
        <f t="shared" ca="1" si="26"/>
        <v>0.50828620498941957</v>
      </c>
      <c r="C112" s="37">
        <f t="shared" ca="1" si="26"/>
        <v>0.44467112205093173</v>
      </c>
      <c r="D112" s="37">
        <f t="shared" ca="1" si="26"/>
        <v>0.79032868642633969</v>
      </c>
      <c r="E112" s="37">
        <f t="shared" ca="1" si="26"/>
        <v>0.46587148496118191</v>
      </c>
      <c r="F112" s="37">
        <f t="shared" ca="1" si="26"/>
        <v>0.77323121770615166</v>
      </c>
      <c r="G112" s="37">
        <f t="shared" ca="1" si="26"/>
        <v>0.61909099147695512</v>
      </c>
      <c r="H112" s="37">
        <f t="shared" ca="1" si="26"/>
        <v>0.98503800683702936</v>
      </c>
      <c r="I112" s="37">
        <f t="shared" ca="1" si="26"/>
        <v>0.62529554064932003</v>
      </c>
      <c r="J112" s="37">
        <f t="shared" ca="1" si="26"/>
        <v>0.96125597061138846</v>
      </c>
      <c r="K112" s="37">
        <f t="shared" ca="1" si="26"/>
        <v>0.32596687435501903</v>
      </c>
      <c r="L112" s="37">
        <f t="shared" ca="1" si="26"/>
        <v>0.82151157741236891</v>
      </c>
      <c r="M112" s="37">
        <f t="shared" ca="1" si="26"/>
        <v>0.11241706652066263</v>
      </c>
      <c r="N112" s="37">
        <f t="shared" ca="1" si="26"/>
        <v>0.78407394670849384</v>
      </c>
      <c r="O112" s="37">
        <f t="shared" ca="1" si="26"/>
        <v>0.45305427436950518</v>
      </c>
      <c r="P112" s="37">
        <f t="shared" ca="1" si="26"/>
        <v>0.64062471603756388</v>
      </c>
      <c r="Q112" s="37">
        <f t="shared" ca="1" si="26"/>
        <v>0.14641173470383051</v>
      </c>
      <c r="R112" s="37">
        <f t="shared" ca="1" si="33"/>
        <v>0.1462551271115744</v>
      </c>
      <c r="S112" s="37">
        <f t="shared" ca="1" si="33"/>
        <v>0.57638516055343991</v>
      </c>
      <c r="T112" s="37">
        <f t="shared" ca="1" si="35"/>
        <v>0.66395945958763236</v>
      </c>
      <c r="U112" s="37">
        <f t="shared" ca="1" si="35"/>
        <v>0.4736957879917536</v>
      </c>
      <c r="V112" s="37">
        <f t="shared" ca="1" si="35"/>
        <v>0.46101205778467058</v>
      </c>
      <c r="W112" s="37">
        <f t="shared" ca="1" si="35"/>
        <v>0.78017529571753486</v>
      </c>
      <c r="X112" s="37">
        <f t="shared" ca="1" si="35"/>
        <v>0.19767159284206015</v>
      </c>
      <c r="Y112" s="37">
        <f t="shared" ca="1" si="35"/>
        <v>0.18370516838118445</v>
      </c>
      <c r="Z112" s="37">
        <f t="shared" ca="1" si="35"/>
        <v>0.59056918907909606</v>
      </c>
      <c r="AC112" s="35">
        <f ca="1">IF(H$11="x",0,_xlfn.NORM.INV(B112,Satokasvi!$H$8,Satokasvi!$I$8)*IF(H$8="x",1+Toimenpiteet!$C$7,1)*IF(H$9="x",1+Toimenpiteet!$C$34,1)*(1+H$30)*_xlfn.BINOM.INV(1,(1-(Satokasvi!$H$15*(1+H$43))),B112))</f>
        <v>2505.1929823434539</v>
      </c>
      <c r="AD112" s="35">
        <f ca="1">IF(I$11="x",0,_xlfn.NORM.INV(C112,Satokasvi!$H$8,Satokasvi!$I$8)*IF(I$8="x",1+Toimenpiteet!$C$7,1)*IF(I$9="x",1+Toimenpiteet!$C$34,1)*(1+I$30)*_xlfn.BINOM.INV(1,(1-(Satokasvi!$H$15*(1+I$43))),C112))</f>
        <v>2465.2158617759596</v>
      </c>
      <c r="AE112" s="35">
        <f ca="1">IF(J$11="x",0,_xlfn.NORM.INV(D112,Satokasvi!$H$8,Satokasvi!$I$8)*IF(J$8="x",1+Toimenpiteet!$C$7,1)*IF(J$9="x",1+Toimenpiteet!$C$34,1)*(1+J$30)*_xlfn.BINOM.INV(1,(1-(Satokasvi!$H$15*(1+J$43))),D112))</f>
        <v>2701.8905618193344</v>
      </c>
      <c r="AF112" s="35">
        <f ca="1">IF(K$11="x",0,_xlfn.NORM.INV(E112,Satokasvi!$H$8,Satokasvi!$I$8)*IF(K$8="x",1+Toimenpiteet!$C$7,1)*IF(K$9="x",1+Toimenpiteet!$C$34,1)*(1+K$30)*_xlfn.BINOM.INV(1,(1-(Satokasvi!$H$15*(1+K$43))),E112))</f>
        <v>2478.5869715831077</v>
      </c>
      <c r="AG112" s="35">
        <f ca="1">IF(L$11="x",0,_xlfn.NORM.INV(F112,Satokasvi!$H$8,Satokasvi!$I$8)*IF(L$8="x",1+Toimenpiteet!$C$7,1)*IF(L$9="x",1+Toimenpiteet!$C$34,1)*(1+L$30)*_xlfn.BINOM.INV(1,(1-(Satokasvi!$H$15*(1+L$43))),F112))</f>
        <v>2687.3826075702177</v>
      </c>
      <c r="AH112" s="35">
        <f ca="1">IF(M$11="x",0,_xlfn.NORM.INV(G112,Satokasvi!$H$8,Satokasvi!$I$8)*IF(M$8="x",1+Toimenpiteet!$C$7,1)*IF(M$9="x",1+Toimenpiteet!$C$34,1)*(1+M$30)*_xlfn.BINOM.INV(1,(1-(Satokasvi!$H$15*(1+M$43))),G112))</f>
        <v>2575.7735687234581</v>
      </c>
      <c r="AI112" s="35">
        <f ca="1">IF(N$11="x",0,_xlfn.NORM.INV(H112,Satokasvi!$H$8,Satokasvi!$I$8)*IF(N$8="x",1+Toimenpiteet!$C$7,1)*IF(N$9="x",1+Toimenpiteet!$C$34,1)*(1+N$30)*_xlfn.BINOM.INV(1,(1-(Satokasvi!$H$15*(1+N$43))),H112))</f>
        <v>3042.7737685333</v>
      </c>
      <c r="AJ112" s="35">
        <f ca="1">IF(O$11="x",0,_xlfn.NORM.INV(I112,Satokasvi!$H$8,Satokasvi!$I$8)*IF(O$8="x",1+Toimenpiteet!$C$7,1)*IF(O$9="x",1+Toimenpiteet!$C$34,1)*(1+O$30)*_xlfn.BINOM.INV(1,(1-(Satokasvi!$H$15*(1+O$43))),I112))</f>
        <v>2579.854712491468</v>
      </c>
      <c r="AK112" s="35">
        <f ca="1">IF(P$11="x",0,_xlfn.NORM.INV(J112,Satokasvi!$H$8,Satokasvi!$I$8)*IF(P$8="x",1+Toimenpiteet!$C$7,1)*IF(P$9="x",1+Toimenpiteet!$C$34,1)*(1+P$30)*_xlfn.BINOM.INV(1,(1-(Satokasvi!$H$15*(1+P$43))),J112))</f>
        <v>2941.3626602857039</v>
      </c>
      <c r="AL112" s="35">
        <f ca="1">IF(Q$11="x",0,_xlfn.NORM.INV(K112,Satokasvi!$H$8,Satokasvi!$I$8)*IF(Q$8="x",1+Toimenpiteet!$C$7,1)*IF(Q$9="x",1+Toimenpiteet!$C$34,1)*(1+Q$30)*_xlfn.BINOM.INV(1,(1-(Satokasvi!$H$15*(1+Q$43))),K112))</f>
        <v>2387.2306441688042</v>
      </c>
      <c r="AM112" s="35">
        <f ca="1">IF(R$11="x",0,_xlfn.NORM.INV(L112,Satokasvi!$H$8,Satokasvi!$I$8)*IF(R$8="x",1+Toimenpiteet!$C$7,1)*IF(R$9="x",1+Toimenpiteet!$C$34,1)*(1+R$30)*_xlfn.BINOM.INV(1,(1-(Satokasvi!$H$15*(1+R$43))),L112))</f>
        <v>2730.2852364395153</v>
      </c>
      <c r="AN112" s="35">
        <f ca="1">IF(S$11="x",0,_xlfn.NORM.INV(M112,Satokasvi!$H$8,Satokasvi!$I$8)*IF(S$8="x",1+Toimenpiteet!$C$7,1)*IF(S$9="x",1+Toimenpiteet!$C$34,1)*(1+S$30)*_xlfn.BINOM.INV(1,(1-(Satokasvi!$H$15*(1+S$43))),M112))</f>
        <v>0</v>
      </c>
      <c r="AO112" s="35">
        <f ca="1">IF(T$11="x",0,_xlfn.NORM.INV(N112,Satokasvi!$H$8,Satokasvi!$I$8)*IF(T$8="x",1+Toimenpiteet!$C$7,1)*IF(T$9="x",1+Toimenpiteet!$C$34,1)*(1+T$30)*_xlfn.BINOM.INV(1,(1-(Satokasvi!$H$15*(1+T$43))),N112))</f>
        <v>2696.5065634038929</v>
      </c>
      <c r="AP112" s="35">
        <f ca="1">IF(U$11="x",0,_xlfn.NORM.INV(O112,Satokasvi!$H$8,Satokasvi!$I$8)*IF(U$8="x",1+Toimenpiteet!$C$7,1)*IF(U$9="x",1+Toimenpiteet!$C$34,1)*(1+U$30)*_xlfn.BINOM.INV(1,(1-(Satokasvi!$H$15*(1+U$43))),O112))</f>
        <v>2470.5129017428649</v>
      </c>
      <c r="AQ112" s="35">
        <f ca="1">IF(V$11="x",0,_xlfn.NORM.INV(P112,Satokasvi!$H$8,Satokasvi!$I$8)*IF(V$8="x",1+Toimenpiteet!$C$7,1)*IF(V$9="x",1+Toimenpiteet!$C$34,1)*(1+V$30)*_xlfn.BINOM.INV(1,(1-(Satokasvi!$H$15*(1+V$43))),P112))</f>
        <v>2590.0322830786949</v>
      </c>
      <c r="AR112" s="35">
        <f ca="1">IF(W$11="x",0,_xlfn.NORM.INV(Q112,Satokasvi!$H$8,Satokasvi!$I$8)*IF(W$8="x",1+Toimenpiteet!$C$7,1)*IF(W$9="x",1+Toimenpiteet!$C$34,1)*(1+W$30)*_xlfn.BINOM.INV(1,(1-(Satokasvi!$H$15*(1+W$43))),Q112))</f>
        <v>0</v>
      </c>
      <c r="AS112" s="35">
        <f ca="1">IF(X$11="x",0,_xlfn.NORM.INV(R112,Satokasvi!$H$8,Satokasvi!$I$8)*IF(X$8="x",1+Toimenpiteet!$C$7,1)*IF(X$9="x",1+Toimenpiteet!$C$34,1)*(1+X$30)*_xlfn.BINOM.INV(1,(1-(Satokasvi!$H$15*(1+X$43))),R112))</f>
        <v>0</v>
      </c>
      <c r="AT112" s="35">
        <f ca="1">IF(Y$11="x",0,_xlfn.NORM.INV(S112,Satokasvi!$H$8,Satokasvi!$I$8)*IF(Y$8="x",1+Toimenpiteet!$C$7,1)*IF(Y$9="x",1+Toimenpiteet!$C$34,1)*(1+Y$30)*_xlfn.BINOM.INV(1,(1-(Satokasvi!$H$15*(1+Y$43))),S112))</f>
        <v>2548.1635869018355</v>
      </c>
      <c r="AU112" s="35">
        <f ca="1">IF(Z$11="x",0,_xlfn.NORM.INV(T112,Satokasvi!$H$8,Satokasvi!$I$8)*IF(Z$8="x",1+Toimenpiteet!$C$7,1)*IF(Z$9="x",1+Toimenpiteet!$C$34,1)*(1+Z$30)*_xlfn.BINOM.INV(1,(1-(Satokasvi!$H$15*(1+Z$43))),T112))</f>
        <v>2605.8233939472443</v>
      </c>
      <c r="AV112" s="35">
        <f ca="1">IF(AA$11="x",0,_xlfn.NORM.INV(U112,Satokasvi!$H$8,Satokasvi!$I$8)*IF(AA$8="x",1+Toimenpiteet!$C$7,1)*IF(AA$9="x",1+Toimenpiteet!$C$34,1)*(1+AA$30)*_xlfn.BINOM.INV(1,(1-(Satokasvi!$H$15*(1+AA$43))),U112))</f>
        <v>2483.5043178241135</v>
      </c>
      <c r="AW112" s="35">
        <f ca="1">IF(AB$11="x",0,_xlfn.NORM.INV(V112,Satokasvi!$H$8,Satokasvi!$I$8)*IF(AB$8="x",1+Toimenpiteet!$C$7,1)*IF(AB$9="x",1+Toimenpiteet!$C$34,1)*(1+AB$30)*_xlfn.BINOM.INV(1,(1-(Satokasvi!$H$15*(1+AB$43))),V112))</f>
        <v>2475.52890884005</v>
      </c>
      <c r="AX112" s="35">
        <f ca="1">IF(AC$11="x",0,_xlfn.NORM.INV(W112,Satokasvi!$H$8,Satokasvi!$I$8)*IF(AC$8="x",1+Toimenpiteet!$C$7,1)*IF(AC$9="x",1+Toimenpiteet!$C$34,1)*(1+AC$30)*_xlfn.BINOM.INV(1,(1-(Satokasvi!$H$15*(1+AC$43))),W112))</f>
        <v>2693.1963444189669</v>
      </c>
      <c r="AY112" s="35">
        <f ca="1">IF(AD$11="x",0,_xlfn.NORM.INV(X112,Satokasvi!$H$8,Satokasvi!$I$8)*IF(AD$8="x",1+Toimenpiteet!$C$7,1)*IF(AD$9="x",1+Toimenpiteet!$C$34,1)*(1+AD$30)*_xlfn.BINOM.INV(1,(1-(Satokasvi!$H$15*(1+AD$43))),X112))</f>
        <v>0</v>
      </c>
      <c r="AZ112" s="35">
        <f ca="1">IF(AE$11="x",0,_xlfn.NORM.INV(Y112,Satokasvi!$H$8,Satokasvi!$I$8)*IF(AE$8="x",1+Toimenpiteet!$C$7,1)*IF(AE$9="x",1+Toimenpiteet!$C$34,1)*(1+AE$30)*_xlfn.BINOM.INV(1,(1-(Satokasvi!$H$15*(1+AE$43))),Y112))</f>
        <v>0</v>
      </c>
      <c r="BA112" s="35">
        <f ca="1">IF(AF$11="x",0,_xlfn.NORM.INV(Z112,Satokasvi!$H$8,Satokasvi!$I$8)*IF(AF$8="x",1+Toimenpiteet!$C$7,1)*IF(AF$9="x",1+Toimenpiteet!$C$34,1)*(1+AF$30)*_xlfn.BINOM.INV(1,(1-(Satokasvi!$H$15*(1+AF$43))),Z112))</f>
        <v>2557.252346229458</v>
      </c>
      <c r="BD112" s="35">
        <f ca="1">IF(H$11="x",0,_xlfn.NORM.INV(B112,Satokasvi!$H$8,Satokasvi!$I$8)*IF(COUNTIF($H$12:H$12,"x")&gt;0,(1+$C$6),1)*IF(COUNTIF($H$13:H$13,"x")&gt;0,(1+$C$30),1)*IF(H$8="x",(1+Toimenpiteet!$C$7),1)*IF(H$9="x",(1+Toimenpiteet!$C$34),1)*(1+H$30)*_xlfn.BINOM.INV(1,(1-(Satokasvi!$H$15*(1+H$44))),B112))</f>
        <v>3006.2315788121446</v>
      </c>
      <c r="BE112" s="35">
        <f ca="1">IF(I$11="x",0,_xlfn.NORM.INV(C112,Satokasvi!$H$8,Satokasvi!$I$8)*IF(COUNTIF($H$12:I$12,"x")&gt;0,(1+$C$6),1)*IF(COUNTIF($H$13:I$13,"x")&gt;0,(1+$C$30),1)*IF(I$8="x",(1+Toimenpiteet!$C$7),1)*IF(I$9="x",(1+Toimenpiteet!$C$34),1)*(1+I$30)*_xlfn.BINOM.INV(1,(1-(Satokasvi!$H$15*(1+I$44))),C112))</f>
        <v>2958.2590341311516</v>
      </c>
      <c r="BF112" s="35">
        <f ca="1">IF(J$11="x",0,_xlfn.NORM.INV(D112,Satokasvi!$H$8,Satokasvi!$I$8)*IF(COUNTIF($H$12:J$12,"x")&gt;0,(1+$C$6),1)*IF(COUNTIF($H$13:J$13,"x")&gt;0,(1+$C$30),1)*IF(J$8="x",(1+Toimenpiteet!$C$7),1)*IF(J$9="x",(1+Toimenpiteet!$C$34),1)*(1+J$30)*_xlfn.BINOM.INV(1,(1-(Satokasvi!$H$15*(1+J$44))),D112))</f>
        <v>3242.2686741832013</v>
      </c>
      <c r="BG112" s="35">
        <f ca="1">IF(K$11="x",0,_xlfn.NORM.INV(E112,Satokasvi!$H$8,Satokasvi!$I$8)*IF(COUNTIF($H$12:K$12,"x")&gt;0,(1+$C$6),1)*IF(COUNTIF($H$13:K$13,"x")&gt;0,(1+$C$30),1)*IF(K$8="x",(1+Toimenpiteet!$C$7),1)*IF(K$9="x",(1+Toimenpiteet!$C$34),1)*(1+K$30)*_xlfn.BINOM.INV(1,(1-(Satokasvi!$H$15*(1+K$44))),E112))</f>
        <v>2974.304365899729</v>
      </c>
      <c r="BH112" s="35">
        <f ca="1">IF(L$11="x",0,_xlfn.NORM.INV(F112,Satokasvi!$H$8,Satokasvi!$I$8)*IF(COUNTIF($H$12:L$12,"x")&gt;0,(1+$C$6),1)*IF(COUNTIF($H$13:L$13,"x")&gt;0,(1+$C$30),1)*IF(L$8="x",(1+Toimenpiteet!$C$7),1)*IF(L$9="x",(1+Toimenpiteet!$C$34),1)*(1+L$30)*_xlfn.BINOM.INV(1,(1-(Satokasvi!$H$15*(1+L$44))),F112))</f>
        <v>3224.859129084261</v>
      </c>
      <c r="BI112" s="35">
        <f ca="1">IF(M$11="x",0,_xlfn.NORM.INV(G112,Satokasvi!$H$8,Satokasvi!$I$8)*IF(COUNTIF($H$12:M$12,"x")&gt;0,(1+$C$6),1)*IF(COUNTIF($H$13:M$13,"x")&gt;0,(1+$C$30),1)*IF(M$8="x",(1+Toimenpiteet!$C$7),1)*IF(M$9="x",(1+Toimenpiteet!$C$34),1)*(1+M$30)*_xlfn.BINOM.INV(1,(1-(Satokasvi!$H$15*(1+M$44))),G112))</f>
        <v>3090.9282824681495</v>
      </c>
      <c r="BJ112" s="35">
        <f ca="1">IF(N$11="x",0,_xlfn.NORM.INV(H112,Satokasvi!$H$8,Satokasvi!$I$8)*IF(COUNTIF($H$12:N$12,"x")&gt;0,(1+$C$6),1)*IF(COUNTIF($H$13:N$13,"x")&gt;0,(1+$C$30),1)*IF(N$8="x",(1+Toimenpiteet!$C$7),1)*IF(N$9="x",(1+Toimenpiteet!$C$34),1)*(1+N$30)*_xlfn.BINOM.INV(1,(1-(Satokasvi!$H$15*(1+N$44))),H112))</f>
        <v>3651.32852223996</v>
      </c>
      <c r="BK112" s="35">
        <f ca="1">IF(O$11="x",0,_xlfn.NORM.INV(I112,Satokasvi!$H$8,Satokasvi!$I$8)*IF(COUNTIF($H$12:O$12,"x")&gt;0,(1+$C$6),1)*IF(COUNTIF($H$13:O$13,"x")&gt;0,(1+$C$30),1)*IF(O$8="x",(1+Toimenpiteet!$C$7),1)*IF(O$9="x",(1+Toimenpiteet!$C$34),1)*(1+O$30)*_xlfn.BINOM.INV(1,(1-(Satokasvi!$H$15*(1+O$44))),I112))</f>
        <v>3095.8256549897615</v>
      </c>
      <c r="BL112" s="35">
        <f ca="1">IF(P$11="x",0,_xlfn.NORM.INV(J112,Satokasvi!$H$8,Satokasvi!$I$8)*IF(COUNTIF($H$12:P$12,"x")&gt;0,(1+$C$6),1)*IF(COUNTIF($H$13:P$13,"x")&gt;0,(1+$C$30),1)*IF(P$8="x",(1+Toimenpiteet!$C$7),1)*IF(P$9="x",(1+Toimenpiteet!$C$34),1)*(1+P$30)*_xlfn.BINOM.INV(1,(1-(Satokasvi!$H$15*(1+P$44))),J112))</f>
        <v>3529.6351923428447</v>
      </c>
      <c r="BM112" s="35">
        <f ca="1">IF(Q$11="x",0,_xlfn.NORM.INV(K112,Satokasvi!$H$8,Satokasvi!$I$8)*IF(COUNTIF($H$12:Q$12,"x")&gt;0,(1+$C$6),1)*IF(COUNTIF($H$13:Q$13,"x")&gt;0,(1+$C$30),1)*IF(Q$8="x",(1+Toimenpiteet!$C$7),1)*IF(Q$9="x",(1+Toimenpiteet!$C$34),1)*(1+Q$30)*_xlfn.BINOM.INV(1,(1-(Satokasvi!$H$15*(1+Q$44))),K112))</f>
        <v>2864.6767730025649</v>
      </c>
      <c r="BN112" s="35">
        <f ca="1">IF(R$11="x",0,_xlfn.NORM.INV(L112,Satokasvi!$H$8,Satokasvi!$I$8)*IF(COUNTIF($H$12:R$12,"x")&gt;0,(1+$C$6),1)*IF(COUNTIF($H$13:R$13,"x")&gt;0,(1+$C$30),1)*IF(R$8="x",(1+Toimenpiteet!$C$7),1)*IF(R$9="x",(1+Toimenpiteet!$C$34),1)*(1+R$30)*_xlfn.BINOM.INV(1,(1-(Satokasvi!$H$15*(1+R$44))),L112))</f>
        <v>3276.3422837274184</v>
      </c>
      <c r="BO112" s="35">
        <f ca="1">IF(S$11="x",0,_xlfn.NORM.INV(M112,Satokasvi!$H$8,Satokasvi!$I$8)*IF(COUNTIF($H$12:S$12,"x")&gt;0,(1+$C$6),1)*IF(COUNTIF($H$13:S$13,"x")&gt;0,(1+$C$30),1)*IF(S$8="x",(1+Toimenpiteet!$C$7),1)*IF(S$9="x",(1+Toimenpiteet!$C$34),1)*(1+S$30)*_xlfn.BINOM.INV(1,(1-(Satokasvi!$H$15*(1+S$44))),M112))</f>
        <v>2635.8678751327025</v>
      </c>
      <c r="BP112" s="35">
        <f ca="1">IF(T$11="x",0,_xlfn.NORM.INV(N112,Satokasvi!$H$8,Satokasvi!$I$8)*IF(COUNTIF($H$12:T$12,"x")&gt;0,(1+$C$6),1)*IF(COUNTIF($H$13:T$13,"x")&gt;0,(1+$C$30),1)*IF(T$8="x",(1+Toimenpiteet!$C$7),1)*IF(T$9="x",(1+Toimenpiteet!$C$34),1)*(1+T$30)*_xlfn.BINOM.INV(1,(1-(Satokasvi!$H$15*(1+T$44))),N112))</f>
        <v>3235.8078760846715</v>
      </c>
      <c r="BQ112" s="35">
        <f ca="1">IF(U$11="x",0,_xlfn.NORM.INV(O112,Satokasvi!$H$8,Satokasvi!$I$8)*IF(COUNTIF($H$12:U$12,"x")&gt;0,(1+$C$6),1)*IF(COUNTIF($H$13:U$13,"x")&gt;0,(1+$C$30),1)*IF(U$8="x",(1+Toimenpiteet!$C$7),1)*IF(U$9="x",(1+Toimenpiteet!$C$34),1)*(1+U$30)*_xlfn.BINOM.INV(1,(1-(Satokasvi!$H$15*(1+U$44))),O112))</f>
        <v>2964.6154820914376</v>
      </c>
      <c r="BR112" s="35">
        <f ca="1">IF(V$11="x",0,_xlfn.NORM.INV(P112,Satokasvi!$H$8,Satokasvi!$I$8)*IF(COUNTIF($H$12:V$12,"x")&gt;0,(1+$C$6),1)*IF(COUNTIF($H$13:V$13,"x")&gt;0,(1+$C$30),1)*IF(V$8="x",(1+Toimenpiteet!$C$7),1)*IF(V$9="x",(1+Toimenpiteet!$C$34),1)*(1+V$30)*_xlfn.BINOM.INV(1,(1-(Satokasvi!$H$15*(1+V$44))),P112))</f>
        <v>3108.0387396944338</v>
      </c>
      <c r="BS112" s="35">
        <f ca="1">IF(W$11="x",0,_xlfn.NORM.INV(Q112,Satokasvi!$H$8,Satokasvi!$I$8)*IF(COUNTIF($H$12:W$12,"x")&gt;0,(1+$C$6),1)*IF(COUNTIF($H$13:W$13,"x")&gt;0,(1+$C$30),1)*IF(W$8="x",(1+Toimenpiteet!$C$7),1)*IF(W$9="x",(1+Toimenpiteet!$C$34),1)*(1+W$30)*_xlfn.BINOM.INV(1,(1-(Satokasvi!$H$15*(1+W$44))),Q112))</f>
        <v>2684.4156402658778</v>
      </c>
      <c r="BT112" s="35">
        <f ca="1">IF(X$11="x",0,_xlfn.NORM.INV(R112,Satokasvi!$H$8,Satokasvi!$I$8)*IF(COUNTIF($H$12:X$12,"x")&gt;0,(1+$C$6),1)*IF(COUNTIF($H$13:X$13,"x")&gt;0,(1+$C$30),1)*IF(X$8="x",(1+Toimenpiteet!$C$7),1)*IF(X$9="x",(1+Toimenpiteet!$C$34),1)*(1+X$30)*_xlfn.BINOM.INV(1,(1-(Satokasvi!$H$15*(1+X$44))),R112))</f>
        <v>2684.210772364198</v>
      </c>
      <c r="BU112" s="35">
        <f ca="1">IF(Y$11="x",0,_xlfn.NORM.INV(S112,Satokasvi!$H$8,Satokasvi!$I$8)*IF(COUNTIF($H$12:Y$12,"x")&gt;0,(1+$C$6),1)*IF(COUNTIF($H$13:Y$13,"x")&gt;0,(1+$C$30),1)*IF(Y$8="x",(1+Toimenpiteet!$C$7),1)*IF(Y$9="x",(1+Toimenpiteet!$C$34),1)*(1+Y$30)*_xlfn.BINOM.INV(1,(1-(Satokasvi!$H$15*(1+Y$44))),S112))</f>
        <v>3057.7963042822025</v>
      </c>
      <c r="BV112" s="35">
        <f ca="1">IF(Z$11="x",0,_xlfn.NORM.INV(T112,Satokasvi!$H$8,Satokasvi!$I$8)*IF(COUNTIF($H$12:Z$12,"x")&gt;0,(1+$C$6),1)*IF(COUNTIF($H$13:Z$13,"x")&gt;0,(1+$C$30),1)*IF(Z$8="x",(1+Toimenpiteet!$C$7),1)*IF(Z$9="x",(1+Toimenpiteet!$C$34),1)*(1+Z$30)*_xlfn.BINOM.INV(1,(1-(Satokasvi!$H$15*(1+Z$44))),T112))</f>
        <v>3126.9880727366931</v>
      </c>
      <c r="BW112" s="35">
        <f ca="1">IF(AA$11="x",0,_xlfn.NORM.INV(U112,Satokasvi!$H$8,Satokasvi!$I$8)*IF(COUNTIF($H$12:AA$12,"x")&gt;0,(1+$C$6),1)*IF(COUNTIF($H$13:AA$13,"x")&gt;0,(1+$C$30),1)*IF(AA$8="x",(1+Toimenpiteet!$C$7),1)*IF(AA$9="x",(1+Toimenpiteet!$C$34),1)*(1+AA$30)*_xlfn.BINOM.INV(1,(1-(Satokasvi!$H$15*(1+AA$44))),U112))</f>
        <v>2980.2051813889361</v>
      </c>
      <c r="BX112" s="35">
        <f ca="1">IF(AB$11="x",0,_xlfn.NORM.INV(V112,Satokasvi!$H$8,Satokasvi!$I$8)*IF(COUNTIF($H$12:AB$12,"x")&gt;0,(1+$C$6),1)*IF(COUNTIF($H$13:AB$13,"x")&gt;0,(1+$C$30),1)*IF(AB$8="x",(1+Toimenpiteet!$C$7),1)*IF(AB$9="x",(1+Toimenpiteet!$C$34),1)*(1+AB$30)*_xlfn.BINOM.INV(1,(1-(Satokasvi!$H$15*(1+AB$44))),V112))</f>
        <v>2970.6346906080598</v>
      </c>
      <c r="BY112" s="35">
        <f ca="1">IF(AC$11="x",0,_xlfn.NORM.INV(W112,Satokasvi!$H$8,Satokasvi!$I$8)*IF(COUNTIF($H$12:AC$12,"x")&gt;0,(1+$C$6),1)*IF(COUNTIF($H$13:AC$13,"x")&gt;0,(1+$C$30),1)*IF(AC$8="x",(1+Toimenpiteet!$C$7),1)*IF(AC$9="x",(1+Toimenpiteet!$C$34),1)*(1+AC$30)*_xlfn.BINOM.INV(1,(1-(Satokasvi!$H$15*(1+AC$44))),W112))</f>
        <v>3231.8356133027601</v>
      </c>
      <c r="BZ112" s="35">
        <f ca="1">IF(AD$11="x",0,_xlfn.NORM.INV(X112,Satokasvi!$H$8,Satokasvi!$I$8)*IF(COUNTIF($H$12:AD$12,"x")&gt;0,(1+$C$6),1)*IF(COUNTIF($H$13:AD$13,"x")&gt;0,(1+$C$30),1)*IF(AD$8="x",(1+Toimenpiteet!$C$7),1)*IF(AD$9="x",(1+Toimenpiteet!$C$34),1)*(1+AD$30)*_xlfn.BINOM.INV(1,(1-(Satokasvi!$H$15*(1+AD$44))),X112))</f>
        <v>2745.0097662800536</v>
      </c>
      <c r="CA112" s="35">
        <f ca="1">IF(AE$11="x",0,_xlfn.NORM.INV(Y112,Satokasvi!$H$8,Satokasvi!$I$8)*IF(COUNTIF($H$12:AE$12,"x")&gt;0,(1+$C$6),1)*IF(COUNTIF($H$13:AE$13,"x")&gt;0,(1+$C$30),1)*IF(AE$8="x",(1+Toimenpiteet!$C$7),1)*IF(AE$9="x",(1+Toimenpiteet!$C$34),1)*(1+AE$30)*_xlfn.BINOM.INV(1,(1-(Satokasvi!$H$15*(1+AE$44))),Y112))</f>
        <v>2729.5995603039364</v>
      </c>
      <c r="CB112" s="35">
        <f ca="1">IF(AF$11="x",0,_xlfn.NORM.INV(Z112,Satokasvi!$H$8,Satokasvi!$I$8)*IF(COUNTIF($H$12:AF$12,"x")&gt;0,(1+$C$6),1)*IF(COUNTIF($H$13:AF$13,"x")&gt;0,(1+$C$30),1)*IF(AF$8="x",(1+Toimenpiteet!$C$7),1)*IF(AF$9="x",(1+Toimenpiteet!$C$34),1)*(1+AF$30)*_xlfn.BINOM.INV(1,(1-(Satokasvi!$H$15*(1+AF$44))),Z112))</f>
        <v>3068.7028154753493</v>
      </c>
      <c r="CD112" s="37">
        <f ca="1">_xlfn.NORM.INV(RAND(),Satokasvi!$H$13,Satokasvi!$I$13)</f>
        <v>209.03224759500591</v>
      </c>
      <c r="CE112" s="37">
        <f ca="1">_xlfn.NORM.INV(RAND(),Satokasvi!$H$13,Satokasvi!$I$13)</f>
        <v>178.07246408661564</v>
      </c>
      <c r="CF112" s="37">
        <f ca="1">_xlfn.NORM.INV(RAND(),Satokasvi!$H$13,Satokasvi!$I$13)</f>
        <v>275.21625568028247</v>
      </c>
      <c r="CG112" s="37">
        <f ca="1">_xlfn.NORM.INV(RAND(),Satokasvi!$H$13,Satokasvi!$I$13)</f>
        <v>155.02927040713044</v>
      </c>
      <c r="CH112" s="37">
        <f ca="1">_xlfn.NORM.INV(RAND(),Satokasvi!$H$13,Satokasvi!$I$13)</f>
        <v>132.97982983866035</v>
      </c>
      <c r="CI112" s="37">
        <f ca="1">_xlfn.NORM.INV(RAND(),Satokasvi!$H$13,Satokasvi!$I$13)</f>
        <v>169.13587040309622</v>
      </c>
      <c r="CJ112" s="37">
        <f ca="1">_xlfn.NORM.INV(RAND(),Satokasvi!$H$13,Satokasvi!$I$13)</f>
        <v>220.06407951206734</v>
      </c>
      <c r="CK112" s="37">
        <f ca="1">_xlfn.NORM.INV(RAND(),Satokasvi!$H$13,Satokasvi!$I$13)</f>
        <v>193.56004020851913</v>
      </c>
      <c r="CL112" s="37">
        <f ca="1">_xlfn.NORM.INV(RAND(),Satokasvi!$H$13,Satokasvi!$I$13)</f>
        <v>245.48200528920341</v>
      </c>
      <c r="CM112" s="37">
        <f ca="1">_xlfn.NORM.INV(RAND(),Satokasvi!$H$13,Satokasvi!$I$13)</f>
        <v>145.32881029669551</v>
      </c>
      <c r="CN112" s="37">
        <f ca="1">_xlfn.NORM.INV(RAND(),Satokasvi!$H$13,Satokasvi!$I$13)</f>
        <v>131.37402939757538</v>
      </c>
      <c r="CO112" s="37">
        <f ca="1">_xlfn.NORM.INV(RAND(),Satokasvi!$H$13,Satokasvi!$I$13)</f>
        <v>252.0121071557237</v>
      </c>
      <c r="CP112" s="37">
        <f ca="1">_xlfn.NORM.INV(RAND(),Satokasvi!$H$13,Satokasvi!$I$13)</f>
        <v>270.53174409658754</v>
      </c>
      <c r="CQ112" s="37">
        <f ca="1">_xlfn.NORM.INV(RAND(),Satokasvi!$H$13,Satokasvi!$I$13)</f>
        <v>185.1489614735496</v>
      </c>
      <c r="CR112" s="37">
        <f ca="1">_xlfn.NORM.INV(RAND(),Satokasvi!$H$13,Satokasvi!$I$13)</f>
        <v>163.28434687676364</v>
      </c>
      <c r="CS112" s="37">
        <f ca="1">_xlfn.NORM.INV(RAND(),Satokasvi!$H$13,Satokasvi!$I$13)</f>
        <v>260.01496628533772</v>
      </c>
      <c r="CT112" s="37">
        <f ca="1">_xlfn.NORM.INV(RAND(),Satokasvi!$H$13,Satokasvi!$I$13)</f>
        <v>189.4212178041559</v>
      </c>
      <c r="CU112" s="37">
        <f ca="1">_xlfn.NORM.INV(RAND(),Satokasvi!$H$13,Satokasvi!$I$13)</f>
        <v>221.55489127887546</v>
      </c>
      <c r="CV112" s="37">
        <f ca="1">_xlfn.NORM.INV(RAND(),Satokasvi!$H$13,Satokasvi!$I$13)</f>
        <v>190.90128786535305</v>
      </c>
      <c r="CW112" s="37">
        <f ca="1">_xlfn.NORM.INV(RAND(),Satokasvi!$H$13,Satokasvi!$I$13)</f>
        <v>229.21815859461742</v>
      </c>
      <c r="CX112" s="37">
        <f ca="1">_xlfn.NORM.INV(RAND(),Satokasvi!$H$13,Satokasvi!$I$13)</f>
        <v>166.93248999229536</v>
      </c>
      <c r="CY112" s="37">
        <f ca="1">_xlfn.NORM.INV(RAND(),Satokasvi!$H$13,Satokasvi!$I$13)</f>
        <v>242.7047480892937</v>
      </c>
      <c r="CZ112" s="37">
        <f ca="1">_xlfn.NORM.INV(RAND(),Satokasvi!$H$13,Satokasvi!$I$13)</f>
        <v>209.13726007452578</v>
      </c>
      <c r="DA112" s="37">
        <f ca="1">_xlfn.NORM.INV(RAND(),Satokasvi!$H$13,Satokasvi!$I$13)</f>
        <v>154.94675711091094</v>
      </c>
      <c r="DB112" s="37">
        <f ca="1">_xlfn.NORM.INV(RAND(),Satokasvi!$H$13,Satokasvi!$I$13)</f>
        <v>153.97826336072484</v>
      </c>
      <c r="DD112" s="37">
        <f ca="1">IF(H$11="x",Toimenpiteet!$E$115,AC112*CD112/1000+(Satokasvi!$E$28-Satokasvi!$E$7)+IF(H$8="x",Toimenpiteet!$E$29,0)+IF(H$9="x",Toimenpiteet!$E$60,0)+IF(H$10="x",Toimenpiteet!$E$88,0))/(1+$H$15)^DD$59</f>
        <v>251.13215510532825</v>
      </c>
      <c r="DE112" s="37">
        <f ca="1">IF(I$11="x",Toimenpiteet!$E$115,AD112*CE112/1000+(Satokasvi!$E$28-Satokasvi!$E$7)+IF(I$8="x",Toimenpiteet!$E$29,0)+IF(I$9="x",Toimenpiteet!$E$60,0)+IF(I$10="x",Toimenpiteet!$E$88,0))/(1+$H$15)^DE$59</f>
        <v>163.99949383717109</v>
      </c>
      <c r="DF112" s="37">
        <f ca="1">IF(J$11="x",Toimenpiteet!$E$115,AE112*CF112/1000+(Satokasvi!$E$28-Satokasvi!$E$7)+IF(J$8="x",Toimenpiteet!$E$29,0)+IF(J$9="x",Toimenpiteet!$E$60,0)+IF(J$10="x",Toimenpiteet!$E$88,0))/(1+$H$15)^DF$59</f>
        <v>437.99064513077099</v>
      </c>
      <c r="DG112" s="37">
        <f ca="1">IF(K$11="x",Toimenpiteet!$E$115,AF112*CG112/1000+(Satokasvi!$E$28-Satokasvi!$E$7)+IF(K$8="x",Toimenpiteet!$E$29,0)+IF(K$9="x",Toimenpiteet!$E$60,0)+IF(K$10="x",Toimenpiteet!$E$88,0))/(1+$H$15)^DG$59</f>
        <v>105.95521668564118</v>
      </c>
      <c r="DH112" s="37">
        <f ca="1">IF(L$11="x",Toimenpiteet!$E$115,AG112*CH112/1000+(Satokasvi!$E$28-Satokasvi!$E$7)+IF(L$8="x",Toimenpiteet!$E$29,0)+IF(L$9="x",Toimenpiteet!$E$60,0)+IF(L$10="x",Toimenpiteet!$E$88,0))/(1+$H$15)^DH$59</f>
        <v>79.677173770867739</v>
      </c>
      <c r="DI112" s="37">
        <f ca="1">IF(M$11="x",Toimenpiteet!$E$115,AH112*CI112/1000+(Satokasvi!$E$28-Satokasvi!$E$7)+IF(M$8="x",Toimenpiteet!$E$29,0)+IF(M$9="x",Toimenpiteet!$E$60,0)+IF(M$10="x",Toimenpiteet!$E$88,0))/(1+$H$15)^DI$59</f>
        <v>142.9214658381479</v>
      </c>
      <c r="DJ112" s="37">
        <f ca="1">IF(N$11="x",Toimenpiteet!$E$115,AI112*CJ112/1000+(Satokasvi!$E$28-Satokasvi!$E$7)+IF(N$8="x",Toimenpiteet!$E$29,0)+IF(N$9="x",Toimenpiteet!$E$60,0)+IF(N$10="x",Toimenpiteet!$E$88,0))/(1+$H$15)^DJ$59</f>
        <v>328.9810605057217</v>
      </c>
      <c r="DK112" s="37">
        <f ca="1">IF(O$11="x",Toimenpiteet!$E$115,AJ112*CK112/1000+(Satokasvi!$E$28-Satokasvi!$E$7)+IF(O$8="x",Toimenpiteet!$E$29,0)+IF(O$9="x",Toimenpiteet!$E$60,0)+IF(O$10="x",Toimenpiteet!$E$88,0))/(1+$H$15)^DK$59</f>
        <v>185.00340774173674</v>
      </c>
      <c r="DL112" s="37">
        <f ca="1">IF(P$11="x",Toimenpiteet!$E$115,AK112*CL112/1000+(Satokasvi!$E$28-Satokasvi!$E$7)+IF(P$8="x",Toimenpiteet!$E$29,0)+IF(P$9="x",Toimenpiteet!$E$60,0)+IF(P$10="x",Toimenpiteet!$E$88,0))/(1+$H$15)^DL$59</f>
        <v>350.29199694951336</v>
      </c>
      <c r="DM112" s="37">
        <f ca="1">IF(Q$11="x",Toimenpiteet!$E$115,AL112*CM112/1000+(Satokasvi!$E$28-Satokasvi!$E$7)+IF(Q$8="x",Toimenpiteet!$E$29,0)+IF(Q$9="x",Toimenpiteet!$E$60,0)+IF(Q$10="x",Toimenpiteet!$E$88,0))/(1+$H$15)^DM$59</f>
        <v>60.966136494930389</v>
      </c>
      <c r="DN112" s="37">
        <f ca="1">IF(R$11="x",Toimenpiteet!$E$115,AM112*CN112/1000+(Satokasvi!$E$28-Satokasvi!$E$7)+IF(R$8="x",Toimenpiteet!$E$29,0)+IF(R$9="x",Toimenpiteet!$E$60,0)+IF(R$10="x",Toimenpiteet!$E$88,0))/(1+$H$15)^DN$59</f>
        <v>67.68261844852745</v>
      </c>
      <c r="DO112" s="37">
        <f ca="1">IF(S$11="x",Toimenpiteet!$E$115,AN112*CO112/1000+(Satokasvi!$E$28-Satokasvi!$E$7)+IF(S$8="x",Toimenpiteet!$E$29,0)+IF(S$9="x",Toimenpiteet!$E$60,0)+IF(S$10="x",Toimenpiteet!$E$88,0))/(1+$H$15)^DO$59</f>
        <v>-185.86566825113789</v>
      </c>
      <c r="DP112" s="37">
        <f ca="1">IF(T$11="x",Toimenpiteet!$E$115,AO112*CP112/1000+(Satokasvi!$E$28-Satokasvi!$E$7)+IF(T$8="x",Toimenpiteet!$E$29,0)+IF(T$9="x",Toimenpiteet!$E$60,0)+IF(T$10="x",Toimenpiteet!$E$88,0))/(1+$H$15)^DP$59</f>
        <v>316.2955125312285</v>
      </c>
      <c r="DQ112" s="37">
        <f ca="1">IF(U$11="x",Toimenpiteet!$E$115,AP112*CQ112/1000+(Satokasvi!$E$28-Satokasvi!$E$7)+IF(U$8="x",Toimenpiteet!$E$29,0)+IF(U$9="x",Toimenpiteet!$E$60,0)+IF(U$10="x",Toimenpiteet!$E$88,0))/(1+$H$15)^DQ$59</f>
        <v>127.2075929797341</v>
      </c>
      <c r="DR112" s="37">
        <f ca="1">IF(V$11="x",Toimenpiteet!$E$115,AQ112*CR112/1000+(Satokasvi!$E$28-Satokasvi!$E$7)+IF(V$8="x",Toimenpiteet!$E$29,0)+IF(V$9="x",Toimenpiteet!$E$60,0)+IF(V$10="x",Toimenpiteet!$E$88,0))/(1+$H$15)^DR$59</f>
        <v>101.35753036271825</v>
      </c>
      <c r="DS112" s="37">
        <f ca="1">IF(W$11="x",Toimenpiteet!$E$115,AR112*CS112/1000+(Satokasvi!$E$28-Satokasvi!$E$7)+IF(W$8="x",Toimenpiteet!$E$29,0)+IF(W$9="x",Toimenpiteet!$E$60,0)+IF(W$10="x",Toimenpiteet!$E$88,0))/(1+$H$15)^DS$59</f>
        <v>-165.13923889333032</v>
      </c>
      <c r="DT112" s="37">
        <f ca="1">IF(X$11="x",Toimenpiteet!$E$115,AS112*CT112/1000+(Satokasvi!$E$28-Satokasvi!$E$7)+IF(X$8="x",Toimenpiteet!$E$29,0)+IF(X$9="x",Toimenpiteet!$E$60,0)+IF(X$10="x",Toimenpiteet!$E$88,0))/(1+$H$15)^DT$59</f>
        <v>-160.32935814886437</v>
      </c>
      <c r="DU112" s="37">
        <f ca="1">IF(Y$11="x",Toimenpiteet!$E$115,AT112*CU112/1000+(Satokasvi!$E$28-Satokasvi!$E$7)+IF(Y$8="x",Toimenpiteet!$E$29,0)+IF(Y$9="x",Toimenpiteet!$E$60,0)+IF(Y$10="x",Toimenpiteet!$E$88,0))/(1+$H$15)^DU$59</f>
        <v>175.95881640048367</v>
      </c>
      <c r="DV112" s="37">
        <f ca="1">IF(Z$11="x",Toimenpiteet!$E$115,AU112*CV112/1000+(Satokasvi!$E$28-Satokasvi!$E$7)+IF(Z$8="x",Toimenpiteet!$E$29,0)+IF(Z$9="x",Toimenpiteet!$E$60,0)+IF(Z$10="x",Toimenpiteet!$E$88,0))/(1+$H$15)^DV$59</f>
        <v>132.56586223142813</v>
      </c>
      <c r="DW112" s="37">
        <f ca="1">IF(AA$11="x",Toimenpiteet!$E$115,AV112*CW112/1000+(Satokasvi!$E$28-Satokasvi!$E$7)+IF(AA$8="x",Toimenpiteet!$E$29,0)+IF(AA$9="x",Toimenpiteet!$E$60,0)+IF(AA$10="x",Toimenpiteet!$E$88,0))/(1+$H$15)^DW$59</f>
        <v>168.46375835158165</v>
      </c>
      <c r="DX112" s="37">
        <f ca="1">IF(AB$11="x",Toimenpiteet!$E$115,AW112*CX112/1000+(Satokasvi!$E$28-Satokasvi!$E$7)+IF(AB$8="x",Toimenpiteet!$E$29,0)+IF(AB$9="x",Toimenpiteet!$E$60,0)+IF(AB$10="x",Toimenpiteet!$E$88,0))/(1+$H$15)^DX$59</f>
        <v>79.689640046818198</v>
      </c>
      <c r="DY112" s="37">
        <f ca="1">IF(AC$11="x",Toimenpiteet!$E$115,AX112*CY112/1000+(Satokasvi!$E$28-Satokasvi!$E$7)+IF(AC$8="x",Toimenpiteet!$E$29,0)+IF(AC$9="x",Toimenpiteet!$E$60,0)+IF(AC$10="x",Toimenpiteet!$E$88,0))/(1+$H$15)^DY$59</f>
        <v>202.83432435323775</v>
      </c>
      <c r="DZ112" s="37">
        <f ca="1">IF(AD$11="x",Toimenpiteet!$E$115,AY112*CZ112/1000+(Satokasvi!$E$28-Satokasvi!$E$7)+IF(AD$8="x",Toimenpiteet!$E$29,0)+IF(AD$9="x",Toimenpiteet!$E$60,0)+IF(AD$10="x",Toimenpiteet!$E$88,0))/(1+$H$15)^DZ$59</f>
        <v>-134.27331333386908</v>
      </c>
      <c r="EA112" s="37">
        <f ca="1">IF(AE$11="x",Toimenpiteet!$E$115,AZ112*DA112/1000+(Satokasvi!$E$28-Satokasvi!$E$7)+IF(AE$8="x",Toimenpiteet!$E$29,0)+IF(AE$9="x",Toimenpiteet!$E$60,0)+IF(AE$10="x",Toimenpiteet!$E$88,0))/(1+$H$15)^EA$59</f>
        <v>-130.36244012997</v>
      </c>
      <c r="EB112" s="37">
        <f ca="1">IF(AF$11="x",Toimenpiteet!$E$115,BA112*DB112/1000+(Satokasvi!$E$28-Satokasvi!$E$7)+IF(AF$8="x",Toimenpiteet!$E$29,0)+IF(AF$9="x",Toimenpiteet!$E$60,0)+IF(AF$10="x",Toimenpiteet!$E$88,0))/(1+$H$15)^EB$59</f>
        <v>61.497102163463843</v>
      </c>
      <c r="ED112" s="37">
        <f ca="1">IF(H$11="x",Toimenpiteet!$E$115,BD112*CD112/1000+(Satokasvi!$E$28-Satokasvi!$E$7)+IF(H$8="x",Toimenpiteet!$E$29,0)+IF(H$9="x",Toimenpiteet!$E$60,0)+IF(H$10="x",Toimenpiteet!$E$88,0))/(1+$H$15)^ED$59</f>
        <v>352.81489680600549</v>
      </c>
      <c r="EE112" s="37">
        <f ca="1">IF(I$11="x",Toimenpiteet!$E$115,BE112*CE112/1000+(Satokasvi!$E$28-Satokasvi!$E$7)+IF(I$8="x",Toimenpiteet!$E$29,0)+IF(I$9="x",Toimenpiteet!$E$60,0)+IF(I$10="x",Toimenpiteet!$E$88,0))/(1+$H$15)^EE$59</f>
        <v>246.75697578869423</v>
      </c>
      <c r="EF112" s="37">
        <f ca="1">IF(J$11="x",Toimenpiteet!$E$115,BF112*CF112/1000+(Satokasvi!$E$28-Satokasvi!$E$7)+IF(J$8="x",Toimenpiteet!$E$29,0)+IF(J$9="x",Toimenpiteet!$E$60,0)+IF(J$10="x",Toimenpiteet!$E$88,0))/(1+$H$15)^EF$59</f>
        <v>574.09128210264271</v>
      </c>
      <c r="EG112" s="37">
        <f ca="1">IF(K$11="x",Toimenpiteet!$E$115,BG112*CG112/1000+(Satokasvi!$E$28-Satokasvi!$E$7)+IF(K$8="x",Toimenpiteet!$E$29,0)+IF(K$9="x",Toimenpiteet!$E$60,0)+IF(K$10="x",Toimenpiteet!$E$88,0))/(1+$H$15)^EG$59</f>
        <v>174.2360735623009</v>
      </c>
      <c r="EH112" s="37">
        <f ca="1">IF(L$11="x",Toimenpiteet!$E$115,BH112*CH112/1000+(Satokasvi!$E$28-Satokasvi!$E$7)+IF(L$8="x",Toimenpiteet!$E$29,0)+IF(L$9="x",Toimenpiteet!$E$60,0)+IF(L$10="x",Toimenpiteet!$E$88,0))/(1+$H$15)^EH$59</f>
        <v>141.33087409740193</v>
      </c>
      <c r="EI112" s="37">
        <f ca="1">IF(M$11="x",Toimenpiteet!$E$115,BI112*CI112/1000+(Satokasvi!$E$28-Satokasvi!$E$7)+IF(M$8="x",Toimenpiteet!$E$29,0)+IF(M$9="x",Toimenpiteet!$E$60,0)+IF(M$10="x",Toimenpiteet!$E$88,0))/(1+$H$15)^EI$59</f>
        <v>215.89242461001109</v>
      </c>
      <c r="EJ112" s="37">
        <f ca="1">IF(N$11="x",Toimenpiteet!$E$115,BJ112*CJ112/1000+(Satokasvi!$E$28-Satokasvi!$E$7)+IF(N$8="x",Toimenpiteet!$E$29,0)+IF(N$9="x",Toimenpiteet!$E$60,0)+IF(N$10="x",Toimenpiteet!$E$88,0))/(1+$H$15)^EJ$59</f>
        <v>437.87112270806381</v>
      </c>
      <c r="EK112" s="37">
        <f ca="1">IF(O$11="x",Toimenpiteet!$E$115,BK112*CK112/1000+(Satokasvi!$E$28-Satokasvi!$E$7)+IF(O$8="x",Toimenpiteet!$E$29,0)+IF(O$9="x",Toimenpiteet!$E$60,0)+IF(O$10="x",Toimenpiteet!$E$88,0))/(1+$H$15)^EK$59</f>
        <v>263.84277870872262</v>
      </c>
      <c r="EL112" s="37">
        <f ca="1">IF(P$11="x",Toimenpiteet!$E$115,BL112*CL112/1000+(Satokasvi!$E$28-Satokasvi!$E$7)+IF(P$8="x",Toimenpiteet!$E$29,0)+IF(P$9="x",Toimenpiteet!$E$60,0)+IF(P$10="x",Toimenpiteet!$E$88,0))/(1+$H$15)^EL$59</f>
        <v>460.97048315362832</v>
      </c>
      <c r="EM112" s="37">
        <f ca="1">IF(Q$11="x",Toimenpiteet!$E$115,BM112*CM112/1000+(Satokasvi!$E$28-Satokasvi!$E$7)+IF(Q$8="x",Toimenpiteet!$E$29,0)+IF(Q$9="x",Toimenpiteet!$E$60,0)+IF(Q$10="x",Toimenpiteet!$E$88,0))/(1+$H$15)^EM$59</f>
        <v>112.59634128344288</v>
      </c>
      <c r="EN112" s="37">
        <f ca="1">IF(R$11="x",Toimenpiteet!$E$115,BN112*CN112/1000+(Satokasvi!$E$28-Satokasvi!$E$7)+IF(R$8="x",Toimenpiteet!$E$29,0)+IF(R$9="x",Toimenpiteet!$E$60,0)+IF(R$10="x",Toimenpiteet!$E$88,0))/(1+$H$15)^EN$59</f>
        <v>119.50746979796733</v>
      </c>
      <c r="EO112" s="37">
        <f ca="1">IF(S$11="x",Toimenpiteet!$E$115,BO112*CO112/1000+(Satokasvi!$E$28-Satokasvi!$E$7)+IF(S$8="x",Toimenpiteet!$E$29,0)+IF(S$9="x",Toimenpiteet!$E$60,0)+IF(S$10="x",Toimenpiteet!$E$88,0))/(1+$H$15)^EO$59</f>
        <v>280.04037779397191</v>
      </c>
      <c r="EP112" s="37">
        <f ca="1">IF(T$11="x",Toimenpiteet!$E$115,BP112*CP112/1000+(Satokasvi!$E$28-Satokasvi!$E$7)+IF(T$8="x",Toimenpiteet!$E$29,0)+IF(T$9="x",Toimenpiteet!$E$60,0)+IF(T$10="x",Toimenpiteet!$E$88,0))/(1+$H$15)^EP$59</f>
        <v>415.64503605711269</v>
      </c>
      <c r="EQ112" s="37">
        <f ca="1">IF(U$11="x",Toimenpiteet!$E$115,BQ112*CQ112/1000+(Satokasvi!$E$28-Satokasvi!$E$7)+IF(U$8="x",Toimenpiteet!$E$29,0)+IF(U$9="x",Toimenpiteet!$E$60,0)+IF(U$10="x",Toimenpiteet!$E$88,0))/(1+$H$15)^EQ$59</f>
        <v>187.68835528406774</v>
      </c>
      <c r="ER112" s="37">
        <f ca="1">IF(V$11="x",Toimenpiteet!$E$115,BR112*CR112/1000+(Satokasvi!$E$28-Satokasvi!$E$7)+IF(V$8="x",Toimenpiteet!$E$29,0)+IF(V$9="x",Toimenpiteet!$E$60,0)+IF(V$10="x",Toimenpiteet!$E$88,0))/(1+$H$15)^ER$59</f>
        <v>155.64771964728791</v>
      </c>
      <c r="ES112" s="37">
        <f ca="1">IF(W$11="x",Toimenpiteet!$E$115,BS112*CS112/1000+(Satokasvi!$E$28-Satokasvi!$E$7)+IF(W$8="x",Toimenpiteet!$E$29,0)+IF(W$9="x",Toimenpiteet!$E$60,0)+IF(W$10="x",Toimenpiteet!$E$88,0))/(1+$H$15)^ES$59</f>
        <v>269.8239576098008</v>
      </c>
      <c r="ET112" s="37">
        <f ca="1">IF(X$11="x",Toimenpiteet!$E$115,BT112*CT112/1000+(Satokasvi!$E$28-Satokasvi!$E$7)+IF(X$8="x",Toimenpiteet!$E$29,0)+IF(X$9="x",Toimenpiteet!$E$60,0)+IF(X$10="x",Toimenpiteet!$E$88,0))/(1+$H$15)^ET$59</f>
        <v>147.28912005618821</v>
      </c>
      <c r="EU112" s="37">
        <f ca="1">IF(Y$11="x",Toimenpiteet!$E$115,BU112*CU112/1000+(Satokasvi!$E$28-Satokasvi!$E$7)+IF(Y$8="x",Toimenpiteet!$E$29,0)+IF(Y$9="x",Toimenpiteet!$E$60,0)+IF(Y$10="x",Toimenpiteet!$E$88,0))/(1+$H$15)^EU$59</f>
        <v>242.28249388424334</v>
      </c>
      <c r="EV112" s="37">
        <f ca="1">IF(Z$11="x",Toimenpiteet!$E$115,BV112*CV112/1000+(Satokasvi!$E$28-Satokasvi!$E$7)+IF(Z$8="x",Toimenpiteet!$E$29,0)+IF(Z$9="x",Toimenpiteet!$E$60,0)+IF(Z$10="x",Toimenpiteet!$E$88,0))/(1+$H$15)^EV$59</f>
        <v>189.30419409874577</v>
      </c>
      <c r="EW112" s="37">
        <f ca="1">IF(AA$11="x",Toimenpiteet!$E$115,BW112*CW112/1000+(Satokasvi!$E$28-Satokasvi!$E$7)+IF(AA$8="x",Toimenpiteet!$E$29,0)+IF(AA$9="x",Toimenpiteet!$E$60,0)+IF(AA$10="x",Toimenpiteet!$E$88,0))/(1+$H$15)^EW$59</f>
        <v>231.50132499377375</v>
      </c>
      <c r="EX112" s="37">
        <f ca="1">IF(AB$11="x",Toimenpiteet!$E$115,BX112*CX112/1000+(Satokasvi!$E$28-Satokasvi!$E$7)+IF(AB$8="x",Toimenpiteet!$E$29,0)+IF(AB$9="x",Toimenpiteet!$E$60,0)+IF(AB$10="x",Toimenpiteet!$E$88,0))/(1+$H$15)^EX$59</f>
        <v>124.11767967936217</v>
      </c>
      <c r="EY112" s="37">
        <f ca="1">IF(AC$11="x",Toimenpiteet!$E$115,BY112*CY112/1000+(Satokasvi!$E$28-Satokasvi!$E$7)+IF(AC$8="x",Toimenpiteet!$E$29,0)+IF(AC$9="x",Toimenpiteet!$E$60,0)+IF(AC$10="x",Toimenpiteet!$E$88,0))/(1+$H$15)^EY$59</f>
        <v>271.06149177066231</v>
      </c>
      <c r="EZ112" s="37">
        <f ca="1">IF(AD$11="x",Toimenpiteet!$E$115,BZ112*CZ112/1000+(Satokasvi!$E$28-Satokasvi!$E$7)+IF(AD$8="x",Toimenpiteet!$E$29,0)+IF(AD$9="x",Toimenpiteet!$E$60,0)+IF(AD$10="x",Toimenpiteet!$E$88,0))/(1+$H$15)^EZ$59</f>
        <v>156.61022187529397</v>
      </c>
      <c r="FA112" s="37">
        <f ca="1">IF(AE$11="x",Toimenpiteet!$E$115,CA112*DA112/1000+(Satokasvi!$E$28-Satokasvi!$E$7)+IF(AE$8="x",Toimenpiteet!$E$29,0)+IF(AE$9="x",Toimenpiteet!$E$60,0)+IF(AE$10="x",Toimenpiteet!$E$88,0))/(1+$H$15)^FA$59</f>
        <v>77.697293384759249</v>
      </c>
      <c r="FB112" s="37">
        <f ca="1">IF(AF$11="x",Toimenpiteet!$E$115,CB112*DB112/1000+(Satokasvi!$E$28-Satokasvi!$E$7)+IF(AF$8="x",Toimenpiteet!$E$29,0)+IF(AF$9="x",Toimenpiteet!$E$60,0)+IF(AF$10="x",Toimenpiteet!$E$88,0))/(1+$H$15)^FB$59</f>
        <v>99.109617767024545</v>
      </c>
      <c r="FD112" s="37">
        <f t="shared" ca="1" si="15"/>
        <v>251.13215510532825</v>
      </c>
      <c r="FE112" s="37">
        <f t="shared" ca="1" si="32"/>
        <v>415.13164894249934</v>
      </c>
      <c r="FF112" s="37">
        <f t="shared" ca="1" si="32"/>
        <v>853.12229407327027</v>
      </c>
      <c r="FG112" s="37">
        <f t="shared" ca="1" si="32"/>
        <v>959.07751075891144</v>
      </c>
      <c r="FH112" s="37">
        <f t="shared" ca="1" si="32"/>
        <v>1038.7546845297793</v>
      </c>
      <c r="FI112" s="37">
        <f t="shared" ca="1" si="32"/>
        <v>1181.6761503679272</v>
      </c>
      <c r="FJ112" s="37">
        <f t="shared" ca="1" si="32"/>
        <v>1510.6572108736489</v>
      </c>
      <c r="FK112" s="37">
        <f t="shared" ca="1" si="32"/>
        <v>1695.6606186153856</v>
      </c>
      <c r="FL112" s="37">
        <f t="shared" ca="1" si="31"/>
        <v>2045.9526155648989</v>
      </c>
      <c r="FM112" s="37">
        <f t="shared" ca="1" si="31"/>
        <v>2106.9187520598293</v>
      </c>
      <c r="FN112" s="37">
        <f t="shared" ca="1" si="31"/>
        <v>2174.6013705083569</v>
      </c>
      <c r="FO112" s="37">
        <f t="shared" ca="1" si="31"/>
        <v>1988.7357022572191</v>
      </c>
      <c r="FP112" s="37">
        <f t="shared" ca="1" si="31"/>
        <v>2305.0312147884479</v>
      </c>
      <c r="FQ112" s="37">
        <f t="shared" ca="1" si="31"/>
        <v>2432.2388077681821</v>
      </c>
      <c r="FR112" s="37">
        <f t="shared" ca="1" si="31"/>
        <v>2533.5963381309002</v>
      </c>
      <c r="FS112" s="37">
        <f t="shared" ca="1" si="31"/>
        <v>2368.4570992375698</v>
      </c>
      <c r="FT112" s="37">
        <f t="shared" ca="1" si="31"/>
        <v>2208.1277410887055</v>
      </c>
      <c r="FU112" s="37">
        <f t="shared" ca="1" si="24"/>
        <v>2384.0865574891891</v>
      </c>
      <c r="FV112" s="37">
        <f t="shared" ca="1" si="24"/>
        <v>2516.6524197206172</v>
      </c>
      <c r="FW112" s="37">
        <f t="shared" ca="1" si="23"/>
        <v>2685.1161780721986</v>
      </c>
      <c r="FX112" s="37">
        <f t="shared" ca="1" si="20"/>
        <v>2764.8058181190167</v>
      </c>
      <c r="FY112" s="37">
        <f t="shared" ca="1" si="20"/>
        <v>2967.6401424722544</v>
      </c>
      <c r="FZ112" s="37">
        <f t="shared" ca="1" si="20"/>
        <v>2833.3668291383851</v>
      </c>
      <c r="GA112" s="37">
        <f t="shared" ca="1" si="20"/>
        <v>2703.0043890084153</v>
      </c>
      <c r="GB112" s="37">
        <f t="shared" ca="1" si="20"/>
        <v>2764.501491171879</v>
      </c>
      <c r="GC112" s="37"/>
      <c r="GD112" s="37">
        <f t="shared" ca="1" si="16"/>
        <v>352.81489680600549</v>
      </c>
      <c r="GE112" s="37">
        <f t="shared" ca="1" si="36"/>
        <v>599.5718725946997</v>
      </c>
      <c r="GF112" s="37">
        <f t="shared" ca="1" si="36"/>
        <v>1173.6631546973424</v>
      </c>
      <c r="GG112" s="37">
        <f t="shared" ca="1" si="36"/>
        <v>1347.8992282596432</v>
      </c>
      <c r="GH112" s="37">
        <f t="shared" ca="1" si="36"/>
        <v>1489.2301023570451</v>
      </c>
      <c r="GI112" s="37">
        <f t="shared" ca="1" si="36"/>
        <v>1705.1225269670563</v>
      </c>
      <c r="GJ112" s="37">
        <f t="shared" ca="1" si="36"/>
        <v>2142.9936496751202</v>
      </c>
      <c r="GK112" s="37">
        <f t="shared" ca="1" si="36"/>
        <v>2406.8364283838428</v>
      </c>
      <c r="GL112" s="37">
        <f t="shared" ca="1" si="36"/>
        <v>2867.806911537471</v>
      </c>
      <c r="GM112" s="37">
        <f t="shared" ca="1" si="36"/>
        <v>2980.4032528209141</v>
      </c>
      <c r="GN112" s="37">
        <f t="shared" ca="1" si="36"/>
        <v>3099.9107226188812</v>
      </c>
      <c r="GO112" s="37">
        <f t="shared" ca="1" si="36"/>
        <v>3379.9511004128531</v>
      </c>
      <c r="GP112" s="37">
        <f t="shared" ca="1" si="36"/>
        <v>3795.5961364699656</v>
      </c>
      <c r="GQ112" s="37">
        <f t="shared" ca="1" si="36"/>
        <v>3983.2844917540333</v>
      </c>
      <c r="GR112" s="37">
        <f t="shared" ca="1" si="36"/>
        <v>4138.9322114013212</v>
      </c>
      <c r="GS112" s="37">
        <f t="shared" ca="1" si="36"/>
        <v>4408.7561690111215</v>
      </c>
      <c r="GT112" s="37">
        <f t="shared" ca="1" si="34"/>
        <v>4556.0452890673096</v>
      </c>
      <c r="GU112" s="37">
        <f t="shared" ca="1" si="22"/>
        <v>4798.3277829515528</v>
      </c>
      <c r="GV112" s="37">
        <f t="shared" ca="1" si="22"/>
        <v>4987.6319770502987</v>
      </c>
      <c r="GW112" s="37">
        <f t="shared" ca="1" si="22"/>
        <v>5219.1333020440725</v>
      </c>
      <c r="GX112" s="37">
        <f t="shared" ca="1" si="22"/>
        <v>5343.250981723435</v>
      </c>
      <c r="GY112" s="37">
        <f t="shared" ca="1" si="30"/>
        <v>5614.3124734940975</v>
      </c>
      <c r="GZ112" s="37">
        <f t="shared" ca="1" si="30"/>
        <v>5770.9226953693915</v>
      </c>
      <c r="HA112" s="37">
        <f t="shared" ca="1" si="30"/>
        <v>5848.6199887541507</v>
      </c>
      <c r="HB112" s="37">
        <f t="shared" ca="1" si="30"/>
        <v>5947.7296065211749</v>
      </c>
      <c r="HC112" s="37"/>
      <c r="HD112" s="37">
        <f t="shared" si="29"/>
        <v>1500.1</v>
      </c>
      <c r="HE112" s="37">
        <f ca="1">SUM($GD112:GD112)-$HD112-SUM($FD112:FD112)</f>
        <v>-1398.4172582993228</v>
      </c>
      <c r="HF112" s="37">
        <f ca="1">SUM($GD112:GE112)-$HD112-SUM($FD112:FE112)</f>
        <v>-1213.9770346471223</v>
      </c>
      <c r="HG112" s="37">
        <f ca="1">SUM($GD112:GF112)-$HD112-SUM($FD112:FF112)</f>
        <v>-893.43617402305017</v>
      </c>
      <c r="HH112" s="37">
        <f ca="1">SUM($GD112:GG112)-$HD112-SUM($FD112:FG112)</f>
        <v>-504.61445652231851</v>
      </c>
      <c r="HI112" s="37">
        <f ca="1">SUM($GD112:GH112)-$HD112-SUM($FD112:FH112)</f>
        <v>-54.139038695052477</v>
      </c>
      <c r="HJ112" s="37">
        <f ca="1">SUM($GD112:GI112)-$HD112-SUM($FD112:FI112)</f>
        <v>469.30733790407612</v>
      </c>
      <c r="HK112" s="37">
        <f ca="1">SUM($GD112:GJ112)-$HD112-SUM($FD112:FJ112)</f>
        <v>1101.6437767055468</v>
      </c>
      <c r="HL112" s="37">
        <f ca="1">SUM($GD112:GK112)-$HD112-SUM($FD112:FK112)</f>
        <v>1812.8195864740046</v>
      </c>
      <c r="HM112" s="37">
        <f ca="1">SUM($GD112:GL112)-$HD112-SUM($FD112:FL112)</f>
        <v>2634.6738824465774</v>
      </c>
      <c r="HN112" s="37">
        <f ca="1">SUM($GD112:GM112)-$HD112-SUM($FD112:FM112)</f>
        <v>3508.1583832076612</v>
      </c>
      <c r="HO112" s="37">
        <f ca="1">SUM($GD112:GN112)-$HD112-SUM($FD112:FN112)</f>
        <v>4433.4677353181887</v>
      </c>
      <c r="HP112" s="37">
        <f ca="1">SUM($GD112:GO112)-$HD112-SUM($FD112:FO112)</f>
        <v>5824.6831334738235</v>
      </c>
      <c r="HQ112" s="37">
        <f ca="1">SUM($GD112:GP112)-$HD112-SUM($FD112:FP112)</f>
        <v>7315.2480551553417</v>
      </c>
      <c r="HR112" s="37">
        <f ca="1">SUM($GD112:GQ112)-$HD112-SUM($FD112:FQ112)</f>
        <v>8866.2937391411906</v>
      </c>
      <c r="HS112" s="37">
        <f ca="1">SUM($GD112:GR112)-$HD112-SUM($FD112:FR112)</f>
        <v>10471.629612411609</v>
      </c>
      <c r="HT112" s="37">
        <f ca="1">SUM($GD112:GS112)-$HD112-SUM($FD112:FS112)</f>
        <v>12511.928682185157</v>
      </c>
      <c r="HU112" s="37">
        <f ca="1">SUM($GD112:GT112)-$HD112-SUM($FD112:FT112)</f>
        <v>14859.846230163763</v>
      </c>
      <c r="HV112" s="37">
        <f ca="1">SUM($GD112:GU112)-$HD112-SUM($FD112:FU112)</f>
        <v>17274.087455626122</v>
      </c>
      <c r="HW112" s="37">
        <f ca="1">SUM($GD112:GV112)-$HD112-SUM($FD112:FV112)</f>
        <v>19745.067012955798</v>
      </c>
      <c r="HX112" s="37">
        <f ca="1">SUM($GD112:GW112)-$HD112-SUM($FD112:FW112)</f>
        <v>22279.084136927675</v>
      </c>
      <c r="HY112" s="37">
        <f ca="1">SUM($GD112:GX112)-$HD112-SUM($FD112:FX112)</f>
        <v>24857.5293005321</v>
      </c>
      <c r="HZ112" s="37">
        <f ca="1">SUM($GD112:GY112)-$HD112-SUM($FD112:FY112)</f>
        <v>27504.201631553929</v>
      </c>
      <c r="IA112" s="37">
        <f ca="1">SUM($GD112:GZ112)-$HD112-SUM($FD112:FZ112)</f>
        <v>30441.757497784929</v>
      </c>
      <c r="IB112" s="37">
        <f ca="1">SUM($GD112:HA112)-$HD112-SUM($FD112:GA112)</f>
        <v>33587.373097530661</v>
      </c>
      <c r="IC112" s="37">
        <f ca="1">SUM($GD112:HB112)-$HD112-SUM($FD112:GB112)</f>
        <v>36770.601212879948</v>
      </c>
    </row>
    <row r="113" spans="2:237" x14ac:dyDescent="0.35">
      <c r="B113" s="37">
        <f t="shared" ca="1" si="26"/>
        <v>0.62814946672850491</v>
      </c>
      <c r="C113" s="37">
        <f t="shared" ca="1" si="26"/>
        <v>0.411179690170975</v>
      </c>
      <c r="D113" s="37">
        <f t="shared" ca="1" si="26"/>
        <v>0.83371204703778745</v>
      </c>
      <c r="E113" s="37">
        <f t="shared" ca="1" si="26"/>
        <v>0.67023059112112471</v>
      </c>
      <c r="F113" s="37">
        <f t="shared" ca="1" si="26"/>
        <v>0.46005714243767681</v>
      </c>
      <c r="G113" s="37">
        <f t="shared" ca="1" si="26"/>
        <v>5.3531531383867681E-2</v>
      </c>
      <c r="H113" s="37">
        <f t="shared" ca="1" si="26"/>
        <v>0.40328167667629733</v>
      </c>
      <c r="I113" s="37">
        <f t="shared" ca="1" si="26"/>
        <v>0.64261815842556724</v>
      </c>
      <c r="J113" s="37">
        <f t="shared" ca="1" si="26"/>
        <v>0.79749994340211394</v>
      </c>
      <c r="K113" s="37">
        <f t="shared" ca="1" si="26"/>
        <v>2.9594037519915184E-2</v>
      </c>
      <c r="L113" s="37">
        <f t="shared" ca="1" si="26"/>
        <v>1.6667887085218824E-2</v>
      </c>
      <c r="M113" s="37">
        <f t="shared" ca="1" si="26"/>
        <v>0.27165554262450453</v>
      </c>
      <c r="N113" s="37">
        <f t="shared" ca="1" si="26"/>
        <v>0.91036372165403967</v>
      </c>
      <c r="O113" s="37">
        <f t="shared" ca="1" si="26"/>
        <v>0.11338140963574972</v>
      </c>
      <c r="P113" s="37">
        <f t="shared" ca="1" si="26"/>
        <v>0.27226715647599442</v>
      </c>
      <c r="Q113" s="37">
        <f t="shared" ca="1" si="26"/>
        <v>0.5386298744696979</v>
      </c>
      <c r="R113" s="37">
        <f t="shared" ca="1" si="33"/>
        <v>0.48171708116141831</v>
      </c>
      <c r="S113" s="37">
        <f t="shared" ca="1" si="33"/>
        <v>0.21755917526671209</v>
      </c>
      <c r="T113" s="37">
        <f t="shared" ca="1" si="35"/>
        <v>0.91714069701057399</v>
      </c>
      <c r="U113" s="37">
        <f t="shared" ca="1" si="35"/>
        <v>0.6344563912563983</v>
      </c>
      <c r="V113" s="37">
        <f t="shared" ca="1" si="35"/>
        <v>0.30621102995811678</v>
      </c>
      <c r="W113" s="37">
        <f t="shared" ca="1" si="35"/>
        <v>0.35745232182091791</v>
      </c>
      <c r="X113" s="37">
        <f t="shared" ca="1" si="35"/>
        <v>0.91076633243306682</v>
      </c>
      <c r="Y113" s="37">
        <f t="shared" ca="1" si="35"/>
        <v>0.93346402882282953</v>
      </c>
      <c r="Z113" s="37">
        <f t="shared" ca="1" si="35"/>
        <v>0.30122032319361558</v>
      </c>
      <c r="AC113" s="35">
        <f ca="1">IF(H$11="x",0,_xlfn.NORM.INV(B113,Satokasvi!$H$8,Satokasvi!$I$8)*IF(H$8="x",1+Toimenpiteet!$C$7,1)*IF(H$9="x",1+Toimenpiteet!$C$34,1)*(1+H$30)*_xlfn.BINOM.INV(1,(1-(Satokasvi!$H$15*(1+H$43))),B113))</f>
        <v>2581.7390324416865</v>
      </c>
      <c r="AD113" s="35">
        <f ca="1">IF(I$11="x",0,_xlfn.NORM.INV(C113,Satokasvi!$H$8,Satokasvi!$I$8)*IF(I$8="x",1+Toimenpiteet!$C$7,1)*IF(I$9="x",1+Toimenpiteet!$C$34,1)*(1+I$30)*_xlfn.BINOM.INV(1,(1-(Satokasvi!$H$15*(1+I$43))),C113))</f>
        <v>2443.8721445202509</v>
      </c>
      <c r="AE113" s="35">
        <f ca="1">IF(J$11="x",0,_xlfn.NORM.INV(D113,Satokasvi!$H$8,Satokasvi!$I$8)*IF(J$8="x",1+Toimenpiteet!$C$7,1)*IF(J$9="x",1+Toimenpiteet!$C$34,1)*(1+J$30)*_xlfn.BINOM.INV(1,(1-(Satokasvi!$H$15*(1+J$43))),D113))</f>
        <v>2742.2346094195918</v>
      </c>
      <c r="AF113" s="35">
        <f ca="1">IF(K$11="x",0,_xlfn.NORM.INV(E113,Satokasvi!$H$8,Satokasvi!$I$8)*IF(K$8="x",1+Toimenpiteet!$C$7,1)*IF(K$9="x",1+Toimenpiteet!$C$34,1)*(1+K$30)*_xlfn.BINOM.INV(1,(1-(Satokasvi!$H$15*(1+K$43))),E113))</f>
        <v>2610.1374963434073</v>
      </c>
      <c r="AG113" s="35">
        <f ca="1">IF(L$11="x",0,_xlfn.NORM.INV(F113,Satokasvi!$H$8,Satokasvi!$I$8)*IF(L$8="x",1+Toimenpiteet!$C$7,1)*IF(L$9="x",1+Toimenpiteet!$C$34,1)*(1+L$30)*_xlfn.BINOM.INV(1,(1-(Satokasvi!$H$15*(1+L$43))),F113))</f>
        <v>2474.9275593807929</v>
      </c>
      <c r="AH113" s="35">
        <f ca="1">IF(M$11="x",0,_xlfn.NORM.INV(G113,Satokasvi!$H$8,Satokasvi!$I$8)*IF(M$8="x",1+Toimenpiteet!$C$7,1)*IF(M$9="x",1+Toimenpiteet!$C$34,1)*(1+M$30)*_xlfn.BINOM.INV(1,(1-(Satokasvi!$H$15*(1+M$43))),G113))</f>
        <v>0</v>
      </c>
      <c r="AI113" s="35">
        <f ca="1">IF(N$11="x",0,_xlfn.NORM.INV(H113,Satokasvi!$H$8,Satokasvi!$I$8)*IF(N$8="x",1+Toimenpiteet!$C$7,1)*IF(N$9="x",1+Toimenpiteet!$C$34,1)*(1+N$30)*_xlfn.BINOM.INV(1,(1-(Satokasvi!$H$15*(1+N$43))),H113))</f>
        <v>2438.7845218382377</v>
      </c>
      <c r="AJ113" s="35">
        <f ca="1">IF(O$11="x",0,_xlfn.NORM.INV(I113,Satokasvi!$H$8,Satokasvi!$I$8)*IF(O$8="x",1+Toimenpiteet!$C$7,1)*IF(O$9="x",1+Toimenpiteet!$C$34,1)*(1+O$30)*_xlfn.BINOM.INV(1,(1-(Satokasvi!$H$15*(1+O$43))),I113))</f>
        <v>2591.3664661895145</v>
      </c>
      <c r="AK113" s="35">
        <f ca="1">IF(P$11="x",0,_xlfn.NORM.INV(J113,Satokasvi!$H$8,Satokasvi!$I$8)*IF(P$8="x",1+Toimenpiteet!$C$7,1)*IF(P$9="x",1+Toimenpiteet!$C$34,1)*(1+P$30)*_xlfn.BINOM.INV(1,(1-(Satokasvi!$H$15*(1+P$43))),J113))</f>
        <v>2708.1811296536898</v>
      </c>
      <c r="AL113" s="35">
        <f ca="1">IF(Q$11="x",0,_xlfn.NORM.INV(K113,Satokasvi!$H$8,Satokasvi!$I$8)*IF(Q$8="x",1+Toimenpiteet!$C$7,1)*IF(Q$9="x",1+Toimenpiteet!$C$34,1)*(1+Q$30)*_xlfn.BINOM.INV(1,(1-(Satokasvi!$H$15*(1+Q$43))),K113))</f>
        <v>0</v>
      </c>
      <c r="AM113" s="35">
        <f ca="1">IF(R$11="x",0,_xlfn.NORM.INV(L113,Satokasvi!$H$8,Satokasvi!$I$8)*IF(R$8="x",1+Toimenpiteet!$C$7,1)*IF(R$9="x",1+Toimenpiteet!$C$34,1)*(1+R$30)*_xlfn.BINOM.INV(1,(1-(Satokasvi!$H$15*(1+R$43))),L113))</f>
        <v>0</v>
      </c>
      <c r="AN113" s="35">
        <f ca="1">IF(S$11="x",0,_xlfn.NORM.INV(M113,Satokasvi!$H$8,Satokasvi!$I$8)*IF(S$8="x",1+Toimenpiteet!$C$7,1)*IF(S$9="x",1+Toimenpiteet!$C$34,1)*(1+S$30)*_xlfn.BINOM.INV(1,(1-(Satokasvi!$H$15*(1+S$43))),M113))</f>
        <v>2348.0465913425173</v>
      </c>
      <c r="AO113" s="35">
        <f ca="1">IF(T$11="x",0,_xlfn.NORM.INV(N113,Satokasvi!$H$8,Satokasvi!$I$8)*IF(T$8="x",1+Toimenpiteet!$C$7,1)*IF(T$9="x",1+Toimenpiteet!$C$34,1)*(1+T$30)*_xlfn.BINOM.INV(1,(1-(Satokasvi!$H$15*(1+T$43))),N113))</f>
        <v>2835.7495500018345</v>
      </c>
      <c r="AP113" s="35">
        <f ca="1">IF(U$11="x",0,_xlfn.NORM.INV(O113,Satokasvi!$H$8,Satokasvi!$I$8)*IF(U$8="x",1+Toimenpiteet!$C$7,1)*IF(U$9="x",1+Toimenpiteet!$C$34,1)*(1+U$30)*_xlfn.BINOM.INV(1,(1-(Satokasvi!$H$15*(1+U$43))),O113))</f>
        <v>0</v>
      </c>
      <c r="AQ113" s="35">
        <f ca="1">IF(V$11="x",0,_xlfn.NORM.INV(P113,Satokasvi!$H$8,Satokasvi!$I$8)*IF(V$8="x",1+Toimenpiteet!$C$7,1)*IF(V$9="x",1+Toimenpiteet!$C$34,1)*(1+V$30)*_xlfn.BINOM.INV(1,(1-(Satokasvi!$H$15*(1+V$43))),P113))</f>
        <v>2348.5073638234953</v>
      </c>
      <c r="AR113" s="35">
        <f ca="1">IF(W$11="x",0,_xlfn.NORM.INV(Q113,Satokasvi!$H$8,Satokasvi!$I$8)*IF(W$8="x",1+Toimenpiteet!$C$7,1)*IF(W$9="x",1+Toimenpiteet!$C$34,1)*(1+W$30)*_xlfn.BINOM.INV(1,(1-(Satokasvi!$H$15*(1+W$43))),Q113))</f>
        <v>2524.2456378588281</v>
      </c>
      <c r="AS113" s="35">
        <f ca="1">IF(X$11="x",0,_xlfn.NORM.INV(R113,Satokasvi!$H$8,Satokasvi!$I$8)*IF(X$8="x",1+Toimenpiteet!$C$7,1)*IF(X$9="x",1+Toimenpiteet!$C$34,1)*(1+X$30)*_xlfn.BINOM.INV(1,(1-(Satokasvi!$H$15*(1+X$43))),R113))</f>
        <v>2488.538866254466</v>
      </c>
      <c r="AT113" s="35">
        <f ca="1">IF(Y$11="x",0,_xlfn.NORM.INV(S113,Satokasvi!$H$8,Satokasvi!$I$8)*IF(Y$8="x",1+Toimenpiteet!$C$7,1)*IF(Y$9="x",1+Toimenpiteet!$C$34,1)*(1+Y$30)*_xlfn.BINOM.INV(1,(1-(Satokasvi!$H$15*(1+Y$43))),S113))</f>
        <v>0</v>
      </c>
      <c r="AU113" s="35">
        <f ca="1">IF(Z$11="x",0,_xlfn.NORM.INV(T113,Satokasvi!$H$8,Satokasvi!$I$8)*IF(Z$8="x",1+Toimenpiteet!$C$7,1)*IF(Z$9="x",1+Toimenpiteet!$C$34,1)*(1+Z$30)*_xlfn.BINOM.INV(1,(1-(Satokasvi!$H$15*(1+Z$43))),T113))</f>
        <v>2846.5231694146983</v>
      </c>
      <c r="AV113" s="35">
        <f ca="1">IF(AA$11="x",0,_xlfn.NORM.INV(U113,Satokasvi!$H$8,Satokasvi!$I$8)*IF(AA$8="x",1+Toimenpiteet!$C$7,1)*IF(AA$9="x",1+Toimenpiteet!$C$34,1)*(1+AA$30)*_xlfn.BINOM.INV(1,(1-(Satokasvi!$H$15*(1+AA$43))),U113))</f>
        <v>2585.9199123119834</v>
      </c>
      <c r="AW113" s="35">
        <f ca="1">IF(AB$11="x",0,_xlfn.NORM.INV(V113,Satokasvi!$H$8,Satokasvi!$I$8)*IF(AB$8="x",1+Toimenpiteet!$C$7,1)*IF(AB$9="x",1+Toimenpiteet!$C$34,1)*(1+AB$30)*_xlfn.BINOM.INV(1,(1-(Satokasvi!$H$15*(1+AB$43))),V113))</f>
        <v>2373.3452092536395</v>
      </c>
      <c r="AX113" s="35">
        <f ca="1">IF(AC$11="x",0,_xlfn.NORM.INV(W113,Satokasvi!$H$8,Satokasvi!$I$8)*IF(AC$8="x",1+Toimenpiteet!$C$7,1)*IF(AC$9="x",1+Toimenpiteet!$C$34,1)*(1+AC$30)*_xlfn.BINOM.INV(1,(1-(Satokasvi!$H$15*(1+AC$43))),W113))</f>
        <v>2408.6807494316372</v>
      </c>
      <c r="AY113" s="35">
        <f ca="1">IF(AD$11="x",0,_xlfn.NORM.INV(X113,Satokasvi!$H$8,Satokasvi!$I$8)*IF(AD$8="x",1+Toimenpiteet!$C$7,1)*IF(AD$9="x",1+Toimenpiteet!$C$34,1)*(1+AD$30)*_xlfn.BINOM.INV(1,(1-(Satokasvi!$H$15*(1+AD$43))),X113))</f>
        <v>2836.3722779562122</v>
      </c>
      <c r="AZ113" s="35">
        <f ca="1">IF(AE$11="x",0,_xlfn.NORM.INV(Y113,Satokasvi!$H$8,Satokasvi!$I$8)*IF(AE$8="x",1+Toimenpiteet!$C$7,1)*IF(AE$9="x",1+Toimenpiteet!$C$34,1)*(1+AE$30)*_xlfn.BINOM.INV(1,(1-(Satokasvi!$H$15*(1+AE$43))),Y113))</f>
        <v>2875.524363470664</v>
      </c>
      <c r="BA113" s="35">
        <f ca="1">IF(AF$11="x",0,_xlfn.NORM.INV(Z113,Satokasvi!$H$8,Satokasvi!$I$8)*IF(AF$8="x",1+Toimenpiteet!$C$7,1)*IF(AF$9="x",1+Toimenpiteet!$C$34,1)*(1+AF$30)*_xlfn.BINOM.INV(1,(1-(Satokasvi!$H$15*(1+AF$43))),Z113))</f>
        <v>2369.7765111284943</v>
      </c>
      <c r="BD113" s="35">
        <f ca="1">IF(H$11="x",0,_xlfn.NORM.INV(B113,Satokasvi!$H$8,Satokasvi!$I$8)*IF(COUNTIF($H$12:H$12,"x")&gt;0,(1+$C$6),1)*IF(COUNTIF($H$13:H$13,"x")&gt;0,(1+$C$30),1)*IF(H$8="x",(1+Toimenpiteet!$C$7),1)*IF(H$9="x",(1+Toimenpiteet!$C$34),1)*(1+H$30)*_xlfn.BINOM.INV(1,(1-(Satokasvi!$H$15*(1+H$44))),B113))</f>
        <v>3098.0868389300235</v>
      </c>
      <c r="BE113" s="35">
        <f ca="1">IF(I$11="x",0,_xlfn.NORM.INV(C113,Satokasvi!$H$8,Satokasvi!$I$8)*IF(COUNTIF($H$12:I$12,"x")&gt;0,(1+$C$6),1)*IF(COUNTIF($H$13:I$13,"x")&gt;0,(1+$C$30),1)*IF(I$8="x",(1+Toimenpiteet!$C$7),1)*IF(I$9="x",(1+Toimenpiteet!$C$34),1)*(1+I$30)*_xlfn.BINOM.INV(1,(1-(Satokasvi!$H$15*(1+I$44))),C113))</f>
        <v>2932.6465734243011</v>
      </c>
      <c r="BF113" s="35">
        <f ca="1">IF(J$11="x",0,_xlfn.NORM.INV(D113,Satokasvi!$H$8,Satokasvi!$I$8)*IF(COUNTIF($H$12:J$12,"x")&gt;0,(1+$C$6),1)*IF(COUNTIF($H$13:J$13,"x")&gt;0,(1+$C$30),1)*IF(J$8="x",(1+Toimenpiteet!$C$7),1)*IF(J$9="x",(1+Toimenpiteet!$C$34),1)*(1+J$30)*_xlfn.BINOM.INV(1,(1-(Satokasvi!$H$15*(1+J$44))),D113))</f>
        <v>3290.6815313035099</v>
      </c>
      <c r="BG113" s="35">
        <f ca="1">IF(K$11="x",0,_xlfn.NORM.INV(E113,Satokasvi!$H$8,Satokasvi!$I$8)*IF(COUNTIF($H$12:K$12,"x")&gt;0,(1+$C$6),1)*IF(COUNTIF($H$13:K$13,"x")&gt;0,(1+$C$30),1)*IF(K$8="x",(1+Toimenpiteet!$C$7),1)*IF(K$9="x",(1+Toimenpiteet!$C$34),1)*(1+K$30)*_xlfn.BINOM.INV(1,(1-(Satokasvi!$H$15*(1+K$44))),E113))</f>
        <v>3132.1649956120887</v>
      </c>
      <c r="BH113" s="35">
        <f ca="1">IF(L$11="x",0,_xlfn.NORM.INV(F113,Satokasvi!$H$8,Satokasvi!$I$8)*IF(COUNTIF($H$12:L$12,"x")&gt;0,(1+$C$6),1)*IF(COUNTIF($H$13:L$13,"x")&gt;0,(1+$C$30),1)*IF(L$8="x",(1+Toimenpiteet!$C$7),1)*IF(L$9="x",(1+Toimenpiteet!$C$34),1)*(1+L$30)*_xlfn.BINOM.INV(1,(1-(Satokasvi!$H$15*(1+L$44))),F113))</f>
        <v>2969.9130712569513</v>
      </c>
      <c r="BI113" s="35">
        <f ca="1">IF(M$11="x",0,_xlfn.NORM.INV(G113,Satokasvi!$H$8,Satokasvi!$I$8)*IF(COUNTIF($H$12:M$12,"x")&gt;0,(1+$C$6),1)*IF(COUNTIF($H$13:M$13,"x")&gt;0,(1+$C$30),1)*IF(M$8="x",(1+Toimenpiteet!$C$7),1)*IF(M$9="x",(1+Toimenpiteet!$C$34),1)*(1+M$30)*_xlfn.BINOM.INV(1,(1-(Satokasvi!$H$15*(1+M$44))),G113))</f>
        <v>0</v>
      </c>
      <c r="BJ113" s="35">
        <f ca="1">IF(N$11="x",0,_xlfn.NORM.INV(H113,Satokasvi!$H$8,Satokasvi!$I$8)*IF(COUNTIF($H$12:N$12,"x")&gt;0,(1+$C$6),1)*IF(COUNTIF($H$13:N$13,"x")&gt;0,(1+$C$30),1)*IF(N$8="x",(1+Toimenpiteet!$C$7),1)*IF(N$9="x",(1+Toimenpiteet!$C$34),1)*(1+N$30)*_xlfn.BINOM.INV(1,(1-(Satokasvi!$H$15*(1+N$44))),H113))</f>
        <v>2926.5414262058853</v>
      </c>
      <c r="BK113" s="35">
        <f ca="1">IF(O$11="x",0,_xlfn.NORM.INV(I113,Satokasvi!$H$8,Satokasvi!$I$8)*IF(COUNTIF($H$12:O$12,"x")&gt;0,(1+$C$6),1)*IF(COUNTIF($H$13:O$13,"x")&gt;0,(1+$C$30),1)*IF(O$8="x",(1+Toimenpiteet!$C$7),1)*IF(O$9="x",(1+Toimenpiteet!$C$34),1)*(1+O$30)*_xlfn.BINOM.INV(1,(1-(Satokasvi!$H$15*(1+O$44))),I113))</f>
        <v>3109.6397594274172</v>
      </c>
      <c r="BL113" s="35">
        <f ca="1">IF(P$11="x",0,_xlfn.NORM.INV(J113,Satokasvi!$H$8,Satokasvi!$I$8)*IF(COUNTIF($H$12:P$12,"x")&gt;0,(1+$C$6),1)*IF(COUNTIF($H$13:P$13,"x")&gt;0,(1+$C$30),1)*IF(P$8="x",(1+Toimenpiteet!$C$7),1)*IF(P$9="x",(1+Toimenpiteet!$C$34),1)*(1+P$30)*_xlfn.BINOM.INV(1,(1-(Satokasvi!$H$15*(1+P$44))),J113))</f>
        <v>3249.8173555844278</v>
      </c>
      <c r="BM113" s="35">
        <f ca="1">IF(Q$11="x",0,_xlfn.NORM.INV(K113,Satokasvi!$H$8,Satokasvi!$I$8)*IF(COUNTIF($H$12:Q$12,"x")&gt;0,(1+$C$6),1)*IF(COUNTIF($H$13:Q$13,"x")&gt;0,(1+$C$30),1)*IF(Q$8="x",(1+Toimenpiteet!$C$7),1)*IF(Q$9="x",(1+Toimenpiteet!$C$34),1)*(1+Q$30)*_xlfn.BINOM.INV(1,(1-(Satokasvi!$H$15*(1+Q$44))),K113))</f>
        <v>0</v>
      </c>
      <c r="BN113" s="35">
        <f ca="1">IF(R$11="x",0,_xlfn.NORM.INV(L113,Satokasvi!$H$8,Satokasvi!$I$8)*IF(COUNTIF($H$12:R$12,"x")&gt;0,(1+$C$6),1)*IF(COUNTIF($H$13:R$13,"x")&gt;0,(1+$C$30),1)*IF(R$8="x",(1+Toimenpiteet!$C$7),1)*IF(R$9="x",(1+Toimenpiteet!$C$34),1)*(1+R$30)*_xlfn.BINOM.INV(1,(1-(Satokasvi!$H$15*(1+R$44))),L113))</f>
        <v>0</v>
      </c>
      <c r="BO113" s="35">
        <f ca="1">IF(S$11="x",0,_xlfn.NORM.INV(M113,Satokasvi!$H$8,Satokasvi!$I$8)*IF(COUNTIF($H$12:S$12,"x")&gt;0,(1+$C$6),1)*IF(COUNTIF($H$13:S$13,"x")&gt;0,(1+$C$30),1)*IF(S$8="x",(1+Toimenpiteet!$C$7),1)*IF(S$9="x",(1+Toimenpiteet!$C$34),1)*(1+S$30)*_xlfn.BINOM.INV(1,(1-(Satokasvi!$H$15*(1+S$44))),M113))</f>
        <v>2817.6559096110209</v>
      </c>
      <c r="BP113" s="35">
        <f ca="1">IF(T$11="x",0,_xlfn.NORM.INV(N113,Satokasvi!$H$8,Satokasvi!$I$8)*IF(COUNTIF($H$12:T$12,"x")&gt;0,(1+$C$6),1)*IF(COUNTIF($H$13:T$13,"x")&gt;0,(1+$C$30),1)*IF(T$8="x",(1+Toimenpiteet!$C$7),1)*IF(T$9="x",(1+Toimenpiteet!$C$34),1)*(1+T$30)*_xlfn.BINOM.INV(1,(1-(Satokasvi!$H$15*(1+T$44))),N113))</f>
        <v>3402.8994600022011</v>
      </c>
      <c r="BQ113" s="35">
        <f ca="1">IF(U$11="x",0,_xlfn.NORM.INV(O113,Satokasvi!$H$8,Satokasvi!$I$8)*IF(COUNTIF($H$12:U$12,"x")&gt;0,(1+$C$6),1)*IF(COUNTIF($H$13:U$13,"x")&gt;0,(1+$C$30),1)*IF(U$8="x",(1+Toimenpiteet!$C$7),1)*IF(U$9="x",(1+Toimenpiteet!$C$34),1)*(1+U$30)*_xlfn.BINOM.INV(1,(1-(Satokasvi!$H$15*(1+U$44))),O113))</f>
        <v>2637.3780547781203</v>
      </c>
      <c r="BR113" s="35">
        <f ca="1">IF(V$11="x",0,_xlfn.NORM.INV(P113,Satokasvi!$H$8,Satokasvi!$I$8)*IF(COUNTIF($H$12:V$12,"x")&gt;0,(1+$C$6),1)*IF(COUNTIF($H$13:V$13,"x")&gt;0,(1+$C$30),1)*IF(V$8="x",(1+Toimenpiteet!$C$7),1)*IF(V$9="x",(1+Toimenpiteet!$C$34),1)*(1+V$30)*_xlfn.BINOM.INV(1,(1-(Satokasvi!$H$15*(1+V$44))),P113))</f>
        <v>2818.2088365881941</v>
      </c>
      <c r="BS113" s="35">
        <f ca="1">IF(W$11="x",0,_xlfn.NORM.INV(Q113,Satokasvi!$H$8,Satokasvi!$I$8)*IF(COUNTIF($H$12:W$12,"x")&gt;0,(1+$C$6),1)*IF(COUNTIF($H$13:W$13,"x")&gt;0,(1+$C$30),1)*IF(W$8="x",(1+Toimenpiteet!$C$7),1)*IF(W$9="x",(1+Toimenpiteet!$C$34),1)*(1+W$30)*_xlfn.BINOM.INV(1,(1-(Satokasvi!$H$15*(1+W$44))),Q113))</f>
        <v>3029.0947654305937</v>
      </c>
      <c r="BT113" s="35">
        <f ca="1">IF(X$11="x",0,_xlfn.NORM.INV(R113,Satokasvi!$H$8,Satokasvi!$I$8)*IF(COUNTIF($H$12:X$12,"x")&gt;0,(1+$C$6),1)*IF(COUNTIF($H$13:X$13,"x")&gt;0,(1+$C$30),1)*IF(X$8="x",(1+Toimenpiteet!$C$7),1)*IF(X$9="x",(1+Toimenpiteet!$C$34),1)*(1+X$30)*_xlfn.BINOM.INV(1,(1-(Satokasvi!$H$15*(1+X$44))),R113))</f>
        <v>2986.2466395053593</v>
      </c>
      <c r="BU113" s="35">
        <f ca="1">IF(Y$11="x",0,_xlfn.NORM.INV(S113,Satokasvi!$H$8,Satokasvi!$I$8)*IF(COUNTIF($H$12:Y$12,"x")&gt;0,(1+$C$6),1)*IF(COUNTIF($H$13:Y$13,"x")&gt;0,(1+$C$30),1)*IF(Y$8="x",(1+Toimenpiteet!$C$7),1)*IF(Y$9="x",(1+Toimenpiteet!$C$34),1)*(1+Y$30)*_xlfn.BINOM.INV(1,(1-(Satokasvi!$H$15*(1+Y$44))),S113))</f>
        <v>2765.8610758355312</v>
      </c>
      <c r="BV113" s="35">
        <f ca="1">IF(Z$11="x",0,_xlfn.NORM.INV(T113,Satokasvi!$H$8,Satokasvi!$I$8)*IF(COUNTIF($H$12:Z$12,"x")&gt;0,(1+$C$6),1)*IF(COUNTIF($H$13:Z$13,"x")&gt;0,(1+$C$30),1)*IF(Z$8="x",(1+Toimenpiteet!$C$7),1)*IF(Z$9="x",(1+Toimenpiteet!$C$34),1)*(1+Z$30)*_xlfn.BINOM.INV(1,(1-(Satokasvi!$H$15*(1+Z$44))),T113))</f>
        <v>3415.8278032976377</v>
      </c>
      <c r="BW113" s="35">
        <f ca="1">IF(AA$11="x",0,_xlfn.NORM.INV(U113,Satokasvi!$H$8,Satokasvi!$I$8)*IF(COUNTIF($H$12:AA$12,"x")&gt;0,(1+$C$6),1)*IF(COUNTIF($H$13:AA$13,"x")&gt;0,(1+$C$30),1)*IF(AA$8="x",(1+Toimenpiteet!$C$7),1)*IF(AA$9="x",(1+Toimenpiteet!$C$34),1)*(1+AA$30)*_xlfn.BINOM.INV(1,(1-(Satokasvi!$H$15*(1+AA$44))),U113))</f>
        <v>3103.10389477438</v>
      </c>
      <c r="BX113" s="35">
        <f ca="1">IF(AB$11="x",0,_xlfn.NORM.INV(V113,Satokasvi!$H$8,Satokasvi!$I$8)*IF(COUNTIF($H$12:AB$12,"x")&gt;0,(1+$C$6),1)*IF(COUNTIF($H$13:AB$13,"x")&gt;0,(1+$C$30),1)*IF(AB$8="x",(1+Toimenpiteet!$C$7),1)*IF(AB$9="x",(1+Toimenpiteet!$C$34),1)*(1+AB$30)*_xlfn.BINOM.INV(1,(1-(Satokasvi!$H$15*(1+AB$44))),V113))</f>
        <v>2848.0142511043673</v>
      </c>
      <c r="BY113" s="35">
        <f ca="1">IF(AC$11="x",0,_xlfn.NORM.INV(W113,Satokasvi!$H$8,Satokasvi!$I$8)*IF(COUNTIF($H$12:AC$12,"x")&gt;0,(1+$C$6),1)*IF(COUNTIF($H$13:AC$13,"x")&gt;0,(1+$C$30),1)*IF(AC$8="x",(1+Toimenpiteet!$C$7),1)*IF(AC$9="x",(1+Toimenpiteet!$C$34),1)*(1+AC$30)*_xlfn.BINOM.INV(1,(1-(Satokasvi!$H$15*(1+AC$44))),W113))</f>
        <v>2890.4168993179646</v>
      </c>
      <c r="BZ113" s="35">
        <f ca="1">IF(AD$11="x",0,_xlfn.NORM.INV(X113,Satokasvi!$H$8,Satokasvi!$I$8)*IF(COUNTIF($H$12:AD$12,"x")&gt;0,(1+$C$6),1)*IF(COUNTIF($H$13:AD$13,"x")&gt;0,(1+$C$30),1)*IF(AD$8="x",(1+Toimenpiteet!$C$7),1)*IF(AD$9="x",(1+Toimenpiteet!$C$34),1)*(1+AD$30)*_xlfn.BINOM.INV(1,(1-(Satokasvi!$H$15*(1+AD$44))),X113))</f>
        <v>3403.6467335474545</v>
      </c>
      <c r="CA113" s="35">
        <f ca="1">IF(AE$11="x",0,_xlfn.NORM.INV(Y113,Satokasvi!$H$8,Satokasvi!$I$8)*IF(COUNTIF($H$12:AE$12,"x")&gt;0,(1+$C$6),1)*IF(COUNTIF($H$13:AE$13,"x")&gt;0,(1+$C$30),1)*IF(AE$8="x",(1+Toimenpiteet!$C$7),1)*IF(AE$9="x",(1+Toimenpiteet!$C$34),1)*(1+AE$30)*_xlfn.BINOM.INV(1,(1-(Satokasvi!$H$15*(1+AE$44))),Y113))</f>
        <v>3450.6292361647966</v>
      </c>
      <c r="CB113" s="35">
        <f ca="1">IF(AF$11="x",0,_xlfn.NORM.INV(Z113,Satokasvi!$H$8,Satokasvi!$I$8)*IF(COUNTIF($H$12:AF$12,"x")&gt;0,(1+$C$6),1)*IF(COUNTIF($H$13:AF$13,"x")&gt;0,(1+$C$30),1)*IF(AF$8="x",(1+Toimenpiteet!$C$7),1)*IF(AF$9="x",(1+Toimenpiteet!$C$34),1)*(1+AF$30)*_xlfn.BINOM.INV(1,(1-(Satokasvi!$H$15*(1+AF$44))),Z113))</f>
        <v>2843.731813354193</v>
      </c>
      <c r="CD113" s="37">
        <f ca="1">_xlfn.NORM.INV(RAND(),Satokasvi!$H$13,Satokasvi!$I$13)</f>
        <v>189.85183941647352</v>
      </c>
      <c r="CE113" s="37">
        <f ca="1">_xlfn.NORM.INV(RAND(),Satokasvi!$H$13,Satokasvi!$I$13)</f>
        <v>239.93777954314052</v>
      </c>
      <c r="CF113" s="37">
        <f ca="1">_xlfn.NORM.INV(RAND(),Satokasvi!$H$13,Satokasvi!$I$13)</f>
        <v>232.28241897050506</v>
      </c>
      <c r="CG113" s="37">
        <f ca="1">_xlfn.NORM.INV(RAND(),Satokasvi!$H$13,Satokasvi!$I$13)</f>
        <v>268.00652013047306</v>
      </c>
      <c r="CH113" s="37">
        <f ca="1">_xlfn.NORM.INV(RAND(),Satokasvi!$H$13,Satokasvi!$I$13)</f>
        <v>126.79303388638955</v>
      </c>
      <c r="CI113" s="37">
        <f ca="1">_xlfn.NORM.INV(RAND(),Satokasvi!$H$13,Satokasvi!$I$13)</f>
        <v>247.99220272856184</v>
      </c>
      <c r="CJ113" s="37">
        <f ca="1">_xlfn.NORM.INV(RAND(),Satokasvi!$H$13,Satokasvi!$I$13)</f>
        <v>193.45374224379779</v>
      </c>
      <c r="CK113" s="37">
        <f ca="1">_xlfn.NORM.INV(RAND(),Satokasvi!$H$13,Satokasvi!$I$13)</f>
        <v>253.75199163636267</v>
      </c>
      <c r="CL113" s="37">
        <f ca="1">_xlfn.NORM.INV(RAND(),Satokasvi!$H$13,Satokasvi!$I$13)</f>
        <v>171.63035114310694</v>
      </c>
      <c r="CM113" s="37">
        <f ca="1">_xlfn.NORM.INV(RAND(),Satokasvi!$H$13,Satokasvi!$I$13)</f>
        <v>67.825151071594831</v>
      </c>
      <c r="CN113" s="37">
        <f ca="1">_xlfn.NORM.INV(RAND(),Satokasvi!$H$13,Satokasvi!$I$13)</f>
        <v>139.86188531612484</v>
      </c>
      <c r="CO113" s="37">
        <f ca="1">_xlfn.NORM.INV(RAND(),Satokasvi!$H$13,Satokasvi!$I$13)</f>
        <v>206.74387079520613</v>
      </c>
      <c r="CP113" s="37">
        <f ca="1">_xlfn.NORM.INV(RAND(),Satokasvi!$H$13,Satokasvi!$I$13)</f>
        <v>255.58548908245695</v>
      </c>
      <c r="CQ113" s="37">
        <f ca="1">_xlfn.NORM.INV(RAND(),Satokasvi!$H$13,Satokasvi!$I$13)</f>
        <v>175.80601976863682</v>
      </c>
      <c r="CR113" s="37">
        <f ca="1">_xlfn.NORM.INV(RAND(),Satokasvi!$H$13,Satokasvi!$I$13)</f>
        <v>288.84348164514267</v>
      </c>
      <c r="CS113" s="37">
        <f ca="1">_xlfn.NORM.INV(RAND(),Satokasvi!$H$13,Satokasvi!$I$13)</f>
        <v>168.41093755457484</v>
      </c>
      <c r="CT113" s="37">
        <f ca="1">_xlfn.NORM.INV(RAND(),Satokasvi!$H$13,Satokasvi!$I$13)</f>
        <v>182.43135657463475</v>
      </c>
      <c r="CU113" s="37">
        <f ca="1">_xlfn.NORM.INV(RAND(),Satokasvi!$H$13,Satokasvi!$I$13)</f>
        <v>224.17740850179683</v>
      </c>
      <c r="CV113" s="37">
        <f ca="1">_xlfn.NORM.INV(RAND(),Satokasvi!$H$13,Satokasvi!$I$13)</f>
        <v>202.98687571338399</v>
      </c>
      <c r="CW113" s="37">
        <f ca="1">_xlfn.NORM.INV(RAND(),Satokasvi!$H$13,Satokasvi!$I$13)</f>
        <v>150.41442066661028</v>
      </c>
      <c r="CX113" s="37">
        <f ca="1">_xlfn.NORM.INV(RAND(),Satokasvi!$H$13,Satokasvi!$I$13)</f>
        <v>209.28294414766921</v>
      </c>
      <c r="CY113" s="37">
        <f ca="1">_xlfn.NORM.INV(RAND(),Satokasvi!$H$13,Satokasvi!$I$13)</f>
        <v>232.20955832281837</v>
      </c>
      <c r="CZ113" s="37">
        <f ca="1">_xlfn.NORM.INV(RAND(),Satokasvi!$H$13,Satokasvi!$I$13)</f>
        <v>202.90927653569619</v>
      </c>
      <c r="DA113" s="37">
        <f ca="1">_xlfn.NORM.INV(RAND(),Satokasvi!$H$13,Satokasvi!$I$13)</f>
        <v>123.88122473758335</v>
      </c>
      <c r="DB113" s="37">
        <f ca="1">_xlfn.NORM.INV(RAND(),Satokasvi!$H$13,Satokasvi!$I$13)</f>
        <v>265.47997434420802</v>
      </c>
      <c r="DD113" s="37">
        <f ca="1">IF(H$11="x",Toimenpiteet!$E$115,AC113*CD113/1000+(Satokasvi!$E$28-Satokasvi!$E$7)+IF(H$8="x",Toimenpiteet!$E$29,0)+IF(H$9="x",Toimenpiteet!$E$60,0)+IF(H$10="x",Toimenpiteet!$E$88,0))/(1+$H$15)^DD$59</f>
        <v>218.59019825471921</v>
      </c>
      <c r="DE113" s="37">
        <f ca="1">IF(I$11="x",Toimenpiteet!$E$115,AD113*CE113/1000+(Satokasvi!$E$28-Satokasvi!$E$7)+IF(I$8="x",Toimenpiteet!$E$29,0)+IF(I$9="x",Toimenpiteet!$E$60,0)+IF(I$10="x",Toimenpiteet!$E$88,0))/(1+$H$15)^DE$59</f>
        <v>302.9288866467358</v>
      </c>
      <c r="DF113" s="37">
        <f ca="1">IF(J$11="x",Toimenpiteet!$E$115,AE113*CF113/1000+(Satokasvi!$E$28-Satokasvi!$E$7)+IF(J$8="x",Toimenpiteet!$E$29,0)+IF(J$9="x",Toimenpiteet!$E$60,0)+IF(J$10="x",Toimenpiteet!$E$88,0))/(1+$H$15)^DF$59</f>
        <v>340.40788638024031</v>
      </c>
      <c r="DG113" s="37">
        <f ca="1">IF(K$11="x",Toimenpiteet!$E$115,AF113*CG113/1000+(Satokasvi!$E$28-Satokasvi!$E$7)+IF(K$8="x",Toimenpiteet!$E$29,0)+IF(K$9="x",Toimenpiteet!$E$60,0)+IF(K$10="x",Toimenpiteet!$E$88,0))/(1+$H$15)^DG$59</f>
        <v>386.07771311631228</v>
      </c>
      <c r="DH113" s="37">
        <f ca="1">IF(L$11="x",Toimenpiteet!$E$115,AG113*CH113/1000+(Satokasvi!$E$28-Satokasvi!$E$7)+IF(L$8="x",Toimenpiteet!$E$29,0)+IF(L$9="x",Toimenpiteet!$E$60,0)+IF(L$10="x",Toimenpiteet!$E$88,0))/(1+$H$15)^DH$59</f>
        <v>42.098391558007691</v>
      </c>
      <c r="DI113" s="37">
        <f ca="1">IF(M$11="x",Toimenpiteet!$E$115,AH113*CI113/1000+(Satokasvi!$E$28-Satokasvi!$E$7)+IF(M$8="x",Toimenpiteet!$E$29,0)+IF(M$9="x",Toimenpiteet!$E$60,0)+IF(M$10="x",Toimenpiteet!$E$88,0))/(1+$H$15)^DI$59</f>
        <v>-221.93332802116842</v>
      </c>
      <c r="DJ113" s="37">
        <f ca="1">IF(N$11="x",Toimenpiteet!$E$115,AI113*CJ113/1000+(Satokasvi!$E$28-Satokasvi!$E$7)+IF(N$8="x",Toimenpiteet!$E$29,0)+IF(N$9="x",Toimenpiteet!$E$60,0)+IF(N$10="x",Toimenpiteet!$E$88,0))/(1+$H$15)^DJ$59</f>
        <v>168.14081353328058</v>
      </c>
      <c r="DK113" s="37">
        <f ca="1">IF(O$11="x",Toimenpiteet!$E$115,AJ113*CK113/1000+(Satokasvi!$E$28-Satokasvi!$E$7)+IF(O$8="x",Toimenpiteet!$E$29,0)+IF(O$9="x",Toimenpiteet!$E$60,0)+IF(O$10="x",Toimenpiteet!$E$88,0))/(1+$H$15)^DK$59</f>
        <v>309.89396388747872</v>
      </c>
      <c r="DL113" s="37">
        <f ca="1">IF(P$11="x",Toimenpiteet!$E$115,AK113*CL113/1000+(Satokasvi!$E$28-Satokasvi!$E$7)+IF(P$8="x",Toimenpiteet!$E$29,0)+IF(P$9="x",Toimenpiteet!$E$60,0)+IF(P$10="x",Toimenpiteet!$E$88,0))/(1+$H$15)^DL$59</f>
        <v>153.13472158832121</v>
      </c>
      <c r="DM113" s="37">
        <f ca="1">IF(Q$11="x",Toimenpiteet!$E$115,AL113*CM113/1000+(Satokasvi!$E$28-Satokasvi!$E$7)+IF(Q$8="x",Toimenpiteet!$E$29,0)+IF(Q$9="x",Toimenpiteet!$E$60,0)+IF(Q$10="x",Toimenpiteet!$E$88,0))/(1+$H$15)^DM$59</f>
        <v>-197.18488744763218</v>
      </c>
      <c r="DN113" s="37">
        <f ca="1">IF(R$11="x",Toimenpiteet!$E$115,AM113*CN113/1000+(Satokasvi!$E$28-Satokasvi!$E$7)+IF(R$8="x",Toimenpiteet!$E$29,0)+IF(R$9="x",Toimenpiteet!$E$60,0)+IF(R$10="x",Toimenpiteet!$E$88,0))/(1+$H$15)^DN$59</f>
        <v>-191.44163829867202</v>
      </c>
      <c r="DO113" s="37">
        <f ca="1">IF(S$11="x",Toimenpiteet!$E$115,AN113*CO113/1000+(Satokasvi!$E$28-Satokasvi!$E$7)+IF(S$8="x",Toimenpiteet!$E$29,0)+IF(S$9="x",Toimenpiteet!$E$60,0)+IF(S$10="x",Toimenpiteet!$E$88,0))/(1+$H$15)^DO$59</f>
        <v>154.61515541310027</v>
      </c>
      <c r="DP113" s="37">
        <f ca="1">IF(T$11="x",Toimenpiteet!$E$115,AO113*CP113/1000+(Satokasvi!$E$28-Satokasvi!$E$7)+IF(T$8="x",Toimenpiteet!$E$29,0)+IF(T$9="x",Toimenpiteet!$E$60,0)+IF(T$10="x",Toimenpiteet!$E$88,0))/(1+$H$15)^DP$59</f>
        <v>313.08537995490883</v>
      </c>
      <c r="DQ113" s="37">
        <f ca="1">IF(U$11="x",Toimenpiteet!$E$115,AP113*CQ113/1000+(Satokasvi!$E$28-Satokasvi!$E$7)+IF(U$8="x",Toimenpiteet!$E$29,0)+IF(U$9="x",Toimenpiteet!$E$60,0)+IF(U$10="x",Toimenpiteet!$E$88,0))/(1+$H$15)^DQ$59</f>
        <v>-175.19621854193412</v>
      </c>
      <c r="DR113" s="37">
        <f ca="1">IF(V$11="x",Toimenpiteet!$E$115,AQ113*CR113/1000+(Satokasvi!$E$28-Satokasvi!$E$7)+IF(V$8="x",Toimenpiteet!$E$29,0)+IF(V$9="x",Toimenpiteet!$E$60,0)+IF(V$10="x",Toimenpiteet!$E$88,0))/(1+$H$15)^DR$59</f>
        <v>265.31430582669049</v>
      </c>
      <c r="DS113" s="37">
        <f ca="1">IF(W$11="x",Toimenpiteet!$E$115,AR113*CS113/1000+(Satokasvi!$E$28-Satokasvi!$E$7)+IF(W$8="x",Toimenpiteet!$E$29,0)+IF(W$9="x",Toimenpiteet!$E$60,0)+IF(W$10="x",Toimenpiteet!$E$88,0))/(1+$H$15)^DS$59</f>
        <v>99.775616641614562</v>
      </c>
      <c r="DT113" s="37">
        <f ca="1">IF(X$11="x",Toimenpiteet!$E$115,AS113*CT113/1000+(Satokasvi!$E$28-Satokasvi!$E$7)+IF(X$8="x",Toimenpiteet!$E$29,0)+IF(X$9="x",Toimenpiteet!$E$60,0)+IF(X$10="x",Toimenpiteet!$E$88,0))/(1+$H$15)^DT$59</f>
        <v>114.34055842143931</v>
      </c>
      <c r="DU113" s="37">
        <f ca="1">IF(Y$11="x",Toimenpiteet!$E$115,AT113*CU113/1000+(Satokasvi!$E$28-Satokasvi!$E$7)+IF(Y$8="x",Toimenpiteet!$E$29,0)+IF(Y$9="x",Toimenpiteet!$E$60,0)+IF(Y$10="x",Toimenpiteet!$E$88,0))/(1+$H$15)^DU$59</f>
        <v>-155.65957101831492</v>
      </c>
      <c r="DV113" s="37">
        <f ca="1">IF(Z$11="x",Toimenpiteet!$E$115,AU113*CV113/1000+(Satokasvi!$E$28-Satokasvi!$E$7)+IF(Z$8="x",Toimenpiteet!$E$29,0)+IF(Z$9="x",Toimenpiteet!$E$60,0)+IF(Z$10="x",Toimenpiteet!$E$88,0))/(1+$H$15)^DV$59</f>
        <v>178.38937268356005</v>
      </c>
      <c r="DW113" s="37">
        <f ca="1">IF(AA$11="x",Toimenpiteet!$E$115,AV113*CW113/1000+(Satokasvi!$E$28-Satokasvi!$E$7)+IF(AA$8="x",Toimenpiteet!$E$29,0)+IF(AA$9="x",Toimenpiteet!$E$60,0)+IF(AA$10="x",Toimenpiteet!$E$88,0))/(1+$H$15)^DW$59</f>
        <v>68.633450211247904</v>
      </c>
      <c r="DX113" s="37">
        <f ca="1">IF(AB$11="x",Toimenpiteet!$E$115,AW113*CX113/1000+(Satokasvi!$E$28-Satokasvi!$E$7)+IF(AB$8="x",Toimenpiteet!$E$29,0)+IF(AB$9="x",Toimenpiteet!$E$60,0)+IF(AB$10="x",Toimenpiteet!$E$88,0))/(1+$H$15)^DX$59</f>
        <v>124.55052892964642</v>
      </c>
      <c r="DY113" s="37">
        <f ca="1">IF(AC$11="x",Toimenpiteet!$E$115,AX113*CY113/1000+(Satokasvi!$E$28-Satokasvi!$E$7)+IF(AC$8="x",Toimenpiteet!$E$29,0)+IF(AC$9="x",Toimenpiteet!$E$60,0)+IF(AC$10="x",Toimenpiteet!$E$88,0))/(1+$H$15)^DY$59</f>
        <v>153.60271872862165</v>
      </c>
      <c r="DZ113" s="37">
        <f ca="1">IF(AD$11="x",Toimenpiteet!$E$115,AY113*CZ113/1000+(Satokasvi!$E$28-Satokasvi!$E$7)+IF(AD$8="x",Toimenpiteet!$E$29,0)+IF(AD$9="x",Toimenpiteet!$E$60,0)+IF(AD$10="x",Toimenpiteet!$E$88,0))/(1+$H$15)^DZ$59</f>
        <v>157.34108697811203</v>
      </c>
      <c r="EA113" s="37">
        <f ca="1">IF(AE$11="x",Toimenpiteet!$E$115,AZ113*DA113/1000+(Satokasvi!$E$28-Satokasvi!$E$7)+IF(AE$8="x",Toimenpiteet!$E$29,0)+IF(AE$9="x",Toimenpiteet!$E$60,0)+IF(AE$10="x",Toimenpiteet!$E$88,0))/(1+$H$15)^EA$59</f>
        <v>44.875907313775272</v>
      </c>
      <c r="EB113" s="37">
        <f ca="1">IF(AF$11="x",Toimenpiteet!$E$115,BA113*DB113/1000+(Satokasvi!$E$28-Satokasvi!$E$7)+IF(AF$8="x",Toimenpiteet!$E$29,0)+IF(AF$9="x",Toimenpiteet!$E$60,0)+IF(AF$10="x",Toimenpiteet!$E$88,0))/(1+$H$15)^EB$59</f>
        <v>173.90965976799413</v>
      </c>
      <c r="ED113" s="37">
        <f ca="1">IF(H$11="x",Toimenpiteet!$E$115,BD113*CD113/1000+(Satokasvi!$E$28-Satokasvi!$E$7)+IF(H$8="x",Toimenpiteet!$E$29,0)+IF(H$9="x",Toimenpiteet!$E$60,0)+IF(H$10="x",Toimenpiteet!$E$88,0))/(1+$H$15)^ED$59</f>
        <v>313.76454858527467</v>
      </c>
      <c r="EE113" s="37">
        <f ca="1">IF(I$11="x",Toimenpiteet!$E$115,BE113*CE113/1000+(Satokasvi!$E$28-Satokasvi!$E$7)+IF(I$8="x",Toimenpiteet!$E$29,0)+IF(I$9="x",Toimenpiteet!$E$60,0)+IF(I$10="x",Toimenpiteet!$E$88,0))/(1+$H$15)^EE$59</f>
        <v>413.47224716017195</v>
      </c>
      <c r="EF113" s="37">
        <f ca="1">IF(J$11="x",Toimenpiteet!$E$115,BF113*CF113/1000+(Satokasvi!$E$28-Satokasvi!$E$7)+IF(J$8="x",Toimenpiteet!$E$29,0)+IF(J$9="x",Toimenpiteet!$E$60,0)+IF(J$10="x",Toimenpiteet!$E$88,0))/(1+$H$15)^EF$59</f>
        <v>456.99197160200583</v>
      </c>
      <c r="EG113" s="37">
        <f ca="1">IF(K$11="x",Toimenpiteet!$E$115,BG113*CG113/1000+(Satokasvi!$E$28-Satokasvi!$E$7)+IF(K$8="x",Toimenpiteet!$E$29,0)+IF(K$9="x",Toimenpiteet!$E$60,0)+IF(K$10="x",Toimenpiteet!$E$88,0))/(1+$H$15)^EG$59</f>
        <v>510.38306927910617</v>
      </c>
      <c r="EH113" s="37">
        <f ca="1">IF(L$11="x",Toimenpiteet!$E$115,BH113*CH113/1000+(Satokasvi!$E$28-Satokasvi!$E$7)+IF(L$8="x",Toimenpiteet!$E$29,0)+IF(L$9="x",Toimenpiteet!$E$60,0)+IF(L$10="x",Toimenpiteet!$E$88,0))/(1+$H$15)^EH$59</f>
        <v>96.236335441969871</v>
      </c>
      <c r="EI113" s="37">
        <f ca="1">IF(M$11="x",Toimenpiteet!$E$115,BI113*CI113/1000+(Satokasvi!$E$28-Satokasvi!$E$7)+IF(M$8="x",Toimenpiteet!$E$29,0)+IF(M$9="x",Toimenpiteet!$E$60,0)+IF(M$10="x",Toimenpiteet!$E$88,0))/(1+$H$15)^EI$59</f>
        <v>-221.93332802116842</v>
      </c>
      <c r="EJ113" s="37">
        <f ca="1">IF(N$11="x",Toimenpiteet!$E$115,BJ113*CJ113/1000+(Satokasvi!$E$28-Satokasvi!$E$7)+IF(N$8="x",Toimenpiteet!$E$29,0)+IF(N$9="x",Toimenpiteet!$E$60,0)+IF(N$10="x",Toimenpiteet!$E$88,0))/(1+$H$15)^EJ$59</f>
        <v>244.86282634113445</v>
      </c>
      <c r="EK113" s="37">
        <f ca="1">IF(O$11="x",Toimenpiteet!$E$115,BK113*CK113/1000+(Satokasvi!$E$28-Satokasvi!$E$7)+IF(O$8="x",Toimenpiteet!$E$29,0)+IF(O$9="x",Toimenpiteet!$E$60,0)+IF(O$10="x",Toimenpiteet!$E$88,0))/(1+$H$15)^EK$59</f>
        <v>413.71144608361305</v>
      </c>
      <c r="EL113" s="37">
        <f ca="1">IF(P$11="x",Toimenpiteet!$E$115,BL113*CL113/1000+(Satokasvi!$E$28-Satokasvi!$E$7)+IF(P$8="x",Toimenpiteet!$E$29,0)+IF(P$9="x",Toimenpiteet!$E$60,0)+IF(P$10="x",Toimenpiteet!$E$88,0))/(1+$H$15)^EL$59</f>
        <v>224.38175272019774</v>
      </c>
      <c r="EM113" s="37">
        <f ca="1">IF(Q$11="x",Toimenpiteet!$E$115,BM113*CM113/1000+(Satokasvi!$E$28-Satokasvi!$E$7)+IF(Q$8="x",Toimenpiteet!$E$29,0)+IF(Q$9="x",Toimenpiteet!$E$60,0)+IF(Q$10="x",Toimenpiteet!$E$88,0))/(1+$H$15)^EM$59</f>
        <v>-197.18488744763218</v>
      </c>
      <c r="EN113" s="37">
        <f ca="1">IF(R$11="x",Toimenpiteet!$E$115,BN113*CN113/1000+(Satokasvi!$E$28-Satokasvi!$E$7)+IF(R$8="x",Toimenpiteet!$E$29,0)+IF(R$9="x",Toimenpiteet!$E$60,0)+IF(R$10="x",Toimenpiteet!$E$88,0))/(1+$H$15)^EN$59</f>
        <v>-191.44163829867202</v>
      </c>
      <c r="EO113" s="37">
        <f ca="1">IF(S$11="x",Toimenpiteet!$E$115,BO113*CO113/1000+(Satokasvi!$E$28-Satokasvi!$E$7)+IF(S$8="x",Toimenpiteet!$E$29,0)+IF(S$9="x",Toimenpiteet!$E$60,0)+IF(S$10="x",Toimenpiteet!$E$88,0))/(1+$H$15)^EO$59</f>
        <v>222.71132014594789</v>
      </c>
      <c r="EP113" s="37">
        <f ca="1">IF(T$11="x",Toimenpiteet!$E$115,BP113*CP113/1000+(Satokasvi!$E$28-Satokasvi!$E$7)+IF(T$8="x",Toimenpiteet!$E$29,0)+IF(T$9="x",Toimenpiteet!$E$60,0)+IF(T$10="x",Toimenpiteet!$E$88,0))/(1+$H$15)^EP$59</f>
        <v>411.79287696552899</v>
      </c>
      <c r="EQ113" s="37">
        <f ca="1">IF(U$11="x",Toimenpiteet!$E$115,BQ113*CQ113/1000+(Satokasvi!$E$28-Satokasvi!$E$7)+IF(U$8="x",Toimenpiteet!$E$29,0)+IF(U$9="x",Toimenpiteet!$E$60,0)+IF(U$10="x",Toimenpiteet!$E$88,0))/(1+$H$15)^EQ$59</f>
        <v>131.34225042730682</v>
      </c>
      <c r="ER113" s="37">
        <f ca="1">IF(V$11="x",Toimenpiteet!$E$115,BR113*CR113/1000+(Satokasvi!$E$28-Satokasvi!$E$7)+IF(V$8="x",Toimenpiteet!$E$29,0)+IF(V$9="x",Toimenpiteet!$E$60,0)+IF(V$10="x",Toimenpiteet!$E$88,0))/(1+$H$15)^ER$59</f>
        <v>352.39585020405463</v>
      </c>
      <c r="ES113" s="37">
        <f ca="1">IF(W$11="x",Toimenpiteet!$E$115,BS113*CS113/1000+(Satokasvi!$E$28-Satokasvi!$E$7)+IF(W$8="x",Toimenpiteet!$E$29,0)+IF(W$9="x",Toimenpiteet!$E$60,0)+IF(W$10="x",Toimenpiteet!$E$88,0))/(1+$H$15)^ES$59</f>
        <v>152.75858774860359</v>
      </c>
      <c r="ET113" s="37">
        <f ca="1">IF(X$11="x",Toimenpiteet!$E$115,BT113*CT113/1000+(Satokasvi!$E$28-Satokasvi!$E$7)+IF(X$8="x",Toimenpiteet!$E$29,0)+IF(X$9="x",Toimenpiteet!$E$60,0)+IF(X$10="x",Toimenpiteet!$E$88,0))/(1+$H$15)^ET$59</f>
        <v>169.27454173550009</v>
      </c>
      <c r="EU113" s="37">
        <f ca="1">IF(Y$11="x",Toimenpiteet!$E$115,BU113*CU113/1000+(Satokasvi!$E$28-Satokasvi!$E$7)+IF(Y$8="x",Toimenpiteet!$E$29,0)+IF(Y$9="x",Toimenpiteet!$E$60,0)+IF(Y$10="x",Toimenpiteet!$E$88,0))/(1+$H$15)^EU$59</f>
        <v>208.55067746288859</v>
      </c>
      <c r="EV113" s="37">
        <f ca="1">IF(Z$11="x",Toimenpiteet!$E$115,BV113*CV113/1000+(Satokasvi!$E$28-Satokasvi!$E$7)+IF(Z$8="x",Toimenpiteet!$E$29,0)+IF(Z$9="x",Toimenpiteet!$E$60,0)+IF(Z$10="x",Toimenpiteet!$E$88,0))/(1+$H$15)^EV$59</f>
        <v>244.29240664130404</v>
      </c>
      <c r="EW113" s="37">
        <f ca="1">IF(AA$11="x",Toimenpiteet!$E$115,BW113*CW113/1000+(Satokasvi!$E$28-Satokasvi!$E$7)+IF(AA$8="x",Toimenpiteet!$E$29,0)+IF(AA$9="x",Toimenpiteet!$E$60,0)+IF(AA$10="x",Toimenpiteet!$E$88,0))/(1+$H$15)^EW$59</f>
        <v>111.70495522537324</v>
      </c>
      <c r="EX113" s="37">
        <f ca="1">IF(AB$11="x",Toimenpiteet!$E$115,BX113*CX113/1000+(Satokasvi!$E$28-Satokasvi!$E$7)+IF(AB$8="x",Toimenpiteet!$E$29,0)+IF(AB$9="x",Toimenpiteet!$E$60,0)+IF(AB$10="x",Toimenpiteet!$E$88,0))/(1+$H$15)^EX$59</f>
        <v>177.95074633875603</v>
      </c>
      <c r="EY113" s="37">
        <f ca="1">IF(AC$11="x",Toimenpiteet!$E$115,BY113*CY113/1000+(Satokasvi!$E$28-Satokasvi!$E$7)+IF(AC$8="x",Toimenpiteet!$E$29,0)+IF(AC$9="x",Toimenpiteet!$E$60,0)+IF(AC$10="x",Toimenpiteet!$E$88,0))/(1+$H$15)^EY$59</f>
        <v>211.98356502112301</v>
      </c>
      <c r="EZ113" s="37">
        <f ca="1">IF(AD$11="x",Toimenpiteet!$E$115,BZ113*CZ113/1000+(Satokasvi!$E$28-Satokasvi!$E$7)+IF(AD$8="x",Toimenpiteet!$E$29,0)+IF(AD$9="x",Toimenpiteet!$E$60,0)+IF(AD$10="x",Toimenpiteet!$E$88,0))/(1+$H$15)^EZ$59</f>
        <v>215.66396704050823</v>
      </c>
      <c r="FA113" s="37">
        <f ca="1">IF(AE$11="x",Toimenpiteet!$E$115,CA113*DA113/1000+(Satokasvi!$E$28-Satokasvi!$E$7)+IF(AE$8="x",Toimenpiteet!$E$29,0)+IF(AE$9="x",Toimenpiteet!$E$60,0)+IF(AE$10="x",Toimenpiteet!$E$88,0))/(1+$H$15)^FA$59</f>
        <v>79.923576802524309</v>
      </c>
      <c r="FB113" s="37">
        <f ca="1">IF(AF$11="x",Toimenpiteet!$E$115,CB113*DB113/1000+(Satokasvi!$E$28-Satokasvi!$E$7)+IF(AF$8="x",Toimenpiteet!$E$29,0)+IF(AF$9="x",Toimenpiteet!$E$60,0)+IF(AF$10="x",Toimenpiteet!$E$88,0))/(1+$H$15)^FB$59</f>
        <v>234.00468689246091</v>
      </c>
      <c r="FD113" s="37">
        <f t="shared" ca="1" si="15"/>
        <v>218.59019825471921</v>
      </c>
      <c r="FE113" s="37">
        <f t="shared" ca="1" si="32"/>
        <v>521.51908490145502</v>
      </c>
      <c r="FF113" s="37">
        <f t="shared" ca="1" si="32"/>
        <v>861.92697128169539</v>
      </c>
      <c r="FG113" s="37">
        <f t="shared" ca="1" si="32"/>
        <v>1248.0046843980076</v>
      </c>
      <c r="FH113" s="37">
        <f t="shared" ca="1" si="32"/>
        <v>1290.1030759560153</v>
      </c>
      <c r="FI113" s="37">
        <f t="shared" ca="1" si="32"/>
        <v>1068.169747934847</v>
      </c>
      <c r="FJ113" s="37">
        <f t="shared" ca="1" si="32"/>
        <v>1236.3105614681276</v>
      </c>
      <c r="FK113" s="37">
        <f t="shared" ca="1" si="32"/>
        <v>1546.2045253556064</v>
      </c>
      <c r="FL113" s="37">
        <f t="shared" ca="1" si="31"/>
        <v>1699.3392469439277</v>
      </c>
      <c r="FM113" s="37">
        <f t="shared" ca="1" si="31"/>
        <v>1502.1543594962955</v>
      </c>
      <c r="FN113" s="37">
        <f t="shared" ca="1" si="31"/>
        <v>1310.7127211976235</v>
      </c>
      <c r="FO113" s="37">
        <f t="shared" ca="1" si="31"/>
        <v>1465.3278766107237</v>
      </c>
      <c r="FP113" s="37">
        <f t="shared" ca="1" si="31"/>
        <v>1778.4132565656325</v>
      </c>
      <c r="FQ113" s="37">
        <f t="shared" ca="1" si="31"/>
        <v>1603.2170380236985</v>
      </c>
      <c r="FR113" s="37">
        <f t="shared" ca="1" si="31"/>
        <v>1868.531343850389</v>
      </c>
      <c r="FS113" s="37">
        <f t="shared" ca="1" si="31"/>
        <v>1968.3069604920036</v>
      </c>
      <c r="FT113" s="37">
        <f t="shared" ca="1" si="31"/>
        <v>2082.647518913443</v>
      </c>
      <c r="FU113" s="37">
        <f t="shared" ca="1" si="24"/>
        <v>1926.9879478951282</v>
      </c>
      <c r="FV113" s="37">
        <f t="shared" ca="1" si="24"/>
        <v>2105.3773205786883</v>
      </c>
      <c r="FW113" s="37">
        <f t="shared" ca="1" si="23"/>
        <v>2174.010770789936</v>
      </c>
      <c r="FX113" s="37">
        <f t="shared" ca="1" si="20"/>
        <v>2298.5612997195826</v>
      </c>
      <c r="FY113" s="37">
        <f t="shared" ca="1" si="20"/>
        <v>2452.1640184482044</v>
      </c>
      <c r="FZ113" s="37">
        <f t="shared" ca="1" si="20"/>
        <v>2609.5051054263163</v>
      </c>
      <c r="GA113" s="37">
        <f t="shared" ca="1" si="20"/>
        <v>2654.3810127400916</v>
      </c>
      <c r="GB113" s="37">
        <f t="shared" ca="1" si="20"/>
        <v>2828.2906725080857</v>
      </c>
      <c r="GC113" s="37"/>
      <c r="GD113" s="37">
        <f t="shared" ca="1" si="16"/>
        <v>313.76454858527467</v>
      </c>
      <c r="GE113" s="37">
        <f t="shared" ca="1" si="36"/>
        <v>727.23679574544667</v>
      </c>
      <c r="GF113" s="37">
        <f t="shared" ca="1" si="36"/>
        <v>1184.2287673474525</v>
      </c>
      <c r="GG113" s="37">
        <f t="shared" ca="1" si="36"/>
        <v>1694.6118366265587</v>
      </c>
      <c r="GH113" s="37">
        <f t="shared" ca="1" si="36"/>
        <v>1790.8481720685286</v>
      </c>
      <c r="GI113" s="37">
        <f t="shared" ca="1" si="36"/>
        <v>1568.9148440473602</v>
      </c>
      <c r="GJ113" s="37">
        <f t="shared" ca="1" si="36"/>
        <v>1813.7776703884947</v>
      </c>
      <c r="GK113" s="37">
        <f t="shared" ca="1" si="36"/>
        <v>2227.4891164721075</v>
      </c>
      <c r="GL113" s="37">
        <f t="shared" ca="1" si="36"/>
        <v>2451.8708691923052</v>
      </c>
      <c r="GM113" s="37">
        <f t="shared" ca="1" si="36"/>
        <v>2254.685981744673</v>
      </c>
      <c r="GN113" s="37">
        <f t="shared" ca="1" si="36"/>
        <v>2063.244343446001</v>
      </c>
      <c r="GO113" s="37">
        <f t="shared" ca="1" si="36"/>
        <v>2285.9556635919489</v>
      </c>
      <c r="GP113" s="37">
        <f t="shared" ca="1" si="36"/>
        <v>2697.748540557478</v>
      </c>
      <c r="GQ113" s="37">
        <f t="shared" ca="1" si="36"/>
        <v>2829.0907909847847</v>
      </c>
      <c r="GR113" s="37">
        <f t="shared" ca="1" si="36"/>
        <v>3181.4866411888393</v>
      </c>
      <c r="GS113" s="37">
        <f t="shared" ca="1" si="36"/>
        <v>3334.2452289374428</v>
      </c>
      <c r="GT113" s="37">
        <f t="shared" ca="1" si="34"/>
        <v>3503.5197706729427</v>
      </c>
      <c r="GU113" s="37">
        <f t="shared" ca="1" si="22"/>
        <v>3712.0704481358312</v>
      </c>
      <c r="GV113" s="37">
        <f t="shared" ca="1" si="22"/>
        <v>3956.362854777135</v>
      </c>
      <c r="GW113" s="37">
        <f t="shared" ca="1" si="22"/>
        <v>4068.0678100025084</v>
      </c>
      <c r="GX113" s="37">
        <f t="shared" ca="1" si="22"/>
        <v>4246.0185563412642</v>
      </c>
      <c r="GY113" s="37">
        <f t="shared" ca="1" si="30"/>
        <v>4458.0021213623877</v>
      </c>
      <c r="GZ113" s="37">
        <f t="shared" ca="1" si="30"/>
        <v>4673.6660884028961</v>
      </c>
      <c r="HA113" s="37">
        <f t="shared" ca="1" si="30"/>
        <v>4753.5896652054207</v>
      </c>
      <c r="HB113" s="37">
        <f t="shared" ca="1" si="30"/>
        <v>4987.5943520978817</v>
      </c>
      <c r="HC113" s="37"/>
      <c r="HD113" s="37">
        <f t="shared" si="29"/>
        <v>1500.1</v>
      </c>
      <c r="HE113" s="37">
        <f ca="1">SUM($GD113:GD113)-$HD113-SUM($FD113:FD113)</f>
        <v>-1404.9256496694443</v>
      </c>
      <c r="HF113" s="37">
        <f ca="1">SUM($GD113:GE113)-$HD113-SUM($FD113:FE113)</f>
        <v>-1199.2079388254529</v>
      </c>
      <c r="HG113" s="37">
        <f ca="1">SUM($GD113:GF113)-$HD113-SUM($FD113:FF113)</f>
        <v>-876.90614275969574</v>
      </c>
      <c r="HH113" s="37">
        <f ca="1">SUM($GD113:GG113)-$HD113-SUM($FD113:FG113)</f>
        <v>-430.29899053114468</v>
      </c>
      <c r="HI113" s="37">
        <f ca="1">SUM($GD113:GH113)-$HD113-SUM($FD113:FH113)</f>
        <v>70.446105581368101</v>
      </c>
      <c r="HJ113" s="37">
        <f ca="1">SUM($GD113:GI113)-$HD113-SUM($FD113:FI113)</f>
        <v>571.19120169388134</v>
      </c>
      <c r="HK113" s="37">
        <f ca="1">SUM($GD113:GJ113)-$HD113-SUM($FD113:FJ113)</f>
        <v>1148.6583106142498</v>
      </c>
      <c r="HL113" s="37">
        <f ca="1">SUM($GD113:GK113)-$HD113-SUM($FD113:FK113)</f>
        <v>1829.9429017307521</v>
      </c>
      <c r="HM113" s="37">
        <f ca="1">SUM($GD113:GL113)-$HD113-SUM($FD113:FL113)</f>
        <v>2582.47452397913</v>
      </c>
      <c r="HN113" s="37">
        <f ca="1">SUM($GD113:GM113)-$HD113-SUM($FD113:FM113)</f>
        <v>3335.006146227508</v>
      </c>
      <c r="HO113" s="37">
        <f ca="1">SUM($GD113:GN113)-$HD113-SUM($FD113:FN113)</f>
        <v>4087.5377684758878</v>
      </c>
      <c r="HP113" s="37">
        <f ca="1">SUM($GD113:GO113)-$HD113-SUM($FD113:FO113)</f>
        <v>4908.1655554571153</v>
      </c>
      <c r="HQ113" s="37">
        <f ca="1">SUM($GD113:GP113)-$HD113-SUM($FD113:FP113)</f>
        <v>5827.5008394489596</v>
      </c>
      <c r="HR113" s="37">
        <f ca="1">SUM($GD113:GQ113)-$HD113-SUM($FD113:FQ113)</f>
        <v>7053.3745924100476</v>
      </c>
      <c r="HS113" s="37">
        <f ca="1">SUM($GD113:GR113)-$HD113-SUM($FD113:FR113)</f>
        <v>8366.3298897485001</v>
      </c>
      <c r="HT113" s="37">
        <f ca="1">SUM($GD113:GS113)-$HD113-SUM($FD113:FS113)</f>
        <v>9732.2681581939396</v>
      </c>
      <c r="HU113" s="37">
        <f ca="1">SUM($GD113:GT113)-$HD113-SUM($FD113:FT113)</f>
        <v>11153.140409953441</v>
      </c>
      <c r="HV113" s="37">
        <f ca="1">SUM($GD113:GU113)-$HD113-SUM($FD113:FU113)</f>
        <v>12938.222910194145</v>
      </c>
      <c r="HW113" s="37">
        <f ca="1">SUM($GD113:GV113)-$HD113-SUM($FD113:FV113)</f>
        <v>14789.208444392592</v>
      </c>
      <c r="HX113" s="37">
        <f ca="1">SUM($GD113:GW113)-$HD113-SUM($FD113:FW113)</f>
        <v>16683.265483605166</v>
      </c>
      <c r="HY113" s="37">
        <f ca="1">SUM($GD113:GX113)-$HD113-SUM($FD113:FX113)</f>
        <v>18630.722740226851</v>
      </c>
      <c r="HZ113" s="37">
        <f ca="1">SUM($GD113:GY113)-$HD113-SUM($FD113:FY113)</f>
        <v>20636.560843141036</v>
      </c>
      <c r="IA113" s="37">
        <f ca="1">SUM($GD113:GZ113)-$HD113-SUM($FD113:FZ113)</f>
        <v>22700.721826117617</v>
      </c>
      <c r="IB113" s="37">
        <f ca="1">SUM($GD113:HA113)-$HD113-SUM($FD113:GA113)</f>
        <v>24799.930478582944</v>
      </c>
      <c r="IC113" s="37">
        <f ca="1">SUM($GD113:HB113)-$HD113-SUM($FD113:GB113)</f>
        <v>26959.234158172731</v>
      </c>
    </row>
    <row r="114" spans="2:237" x14ac:dyDescent="0.35">
      <c r="B114" s="37">
        <f t="shared" ca="1" si="26"/>
        <v>1.5474012877215282E-2</v>
      </c>
      <c r="C114" s="37">
        <f t="shared" ca="1" si="26"/>
        <v>0.66718868668839959</v>
      </c>
      <c r="D114" s="37">
        <f t="shared" ca="1" si="26"/>
        <v>0.20274598528749688</v>
      </c>
      <c r="E114" s="37">
        <f t="shared" ca="1" si="26"/>
        <v>0.25471904958438485</v>
      </c>
      <c r="F114" s="37">
        <f t="shared" ca="1" si="26"/>
        <v>0.8060156880720668</v>
      </c>
      <c r="G114" s="37">
        <f t="shared" ca="1" si="26"/>
        <v>0.57350294662444412</v>
      </c>
      <c r="H114" s="37">
        <f t="shared" ca="1" si="26"/>
        <v>0.79637404277448709</v>
      </c>
      <c r="I114" s="37">
        <f t="shared" ca="1" si="26"/>
        <v>0.25514668581733713</v>
      </c>
      <c r="J114" s="37">
        <f t="shared" ca="1" si="26"/>
        <v>0.5503710437413678</v>
      </c>
      <c r="K114" s="37">
        <f t="shared" ca="1" si="26"/>
        <v>0.32589420363146393</v>
      </c>
      <c r="L114" s="37">
        <f t="shared" ca="1" si="26"/>
        <v>3.9541599528098437E-2</v>
      </c>
      <c r="M114" s="37">
        <f t="shared" ca="1" si="26"/>
        <v>0.36378721908492317</v>
      </c>
      <c r="N114" s="37">
        <f t="shared" ca="1" si="26"/>
        <v>0.24494788007833701</v>
      </c>
      <c r="O114" s="37">
        <f t="shared" ca="1" si="26"/>
        <v>0.64822421739184988</v>
      </c>
      <c r="P114" s="37">
        <f t="shared" ca="1" si="26"/>
        <v>0.9149857811112404</v>
      </c>
      <c r="Q114" s="37">
        <f t="shared" ca="1" si="26"/>
        <v>0.51640694442377222</v>
      </c>
      <c r="R114" s="37">
        <f t="shared" ca="1" si="33"/>
        <v>0.8175019425414124</v>
      </c>
      <c r="S114" s="37">
        <f t="shared" ca="1" si="33"/>
        <v>0.77768442096485546</v>
      </c>
      <c r="T114" s="37">
        <f t="shared" ca="1" si="35"/>
        <v>0.54187850262479487</v>
      </c>
      <c r="U114" s="37">
        <f t="shared" ca="1" si="35"/>
        <v>0.49521118490281568</v>
      </c>
      <c r="V114" s="37">
        <f t="shared" ca="1" si="35"/>
        <v>0.56241259813253286</v>
      </c>
      <c r="W114" s="37">
        <f t="shared" ca="1" si="35"/>
        <v>0.56466538304588965</v>
      </c>
      <c r="X114" s="37">
        <f t="shared" ca="1" si="35"/>
        <v>0.18449150494690225</v>
      </c>
      <c r="Y114" s="37">
        <f t="shared" ca="1" si="35"/>
        <v>0.55638680523833017</v>
      </c>
      <c r="Z114" s="37">
        <f t="shared" ca="1" si="35"/>
        <v>0.77447744365036786</v>
      </c>
      <c r="AC114" s="35">
        <f ca="1">IF(H$11="x",0,_xlfn.NORM.INV(B114,Satokasvi!$H$8,Satokasvi!$I$8)*IF(H$8="x",1+Toimenpiteet!$C$7,1)*IF(H$9="x",1+Toimenpiteet!$C$34,1)*(1+H$30)*_xlfn.BINOM.INV(1,(1-(Satokasvi!$H$15*(1+H$43))),B114))</f>
        <v>0</v>
      </c>
      <c r="AD114" s="35">
        <f ca="1">IF(I$11="x",0,_xlfn.NORM.INV(C114,Satokasvi!$H$8,Satokasvi!$I$8)*IF(I$8="x",1+Toimenpiteet!$C$7,1)*IF(I$9="x",1+Toimenpiteet!$C$34,1)*(1+I$30)*_xlfn.BINOM.INV(1,(1-(Satokasvi!$H$15*(1+I$43))),C114))</f>
        <v>2608.0408608515822</v>
      </c>
      <c r="AE114" s="35">
        <f ca="1">IF(J$11="x",0,_xlfn.NORM.INV(D114,Satokasvi!$H$8,Satokasvi!$I$8)*IF(J$8="x",1+Toimenpiteet!$C$7,1)*IF(J$9="x",1+Toimenpiteet!$C$34,1)*(1+J$30)*_xlfn.BINOM.INV(1,(1-(Satokasvi!$H$15*(1+J$43))),D114))</f>
        <v>0</v>
      </c>
      <c r="AF114" s="35">
        <f ca="1">IF(K$11="x",0,_xlfn.NORM.INV(E114,Satokasvi!$H$8,Satokasvi!$I$8)*IF(K$8="x",1+Toimenpiteet!$C$7,1)*IF(K$9="x",1+Toimenpiteet!$C$34,1)*(1+K$30)*_xlfn.BINOM.INV(1,(1-(Satokasvi!$H$15*(1+K$43))),E114))</f>
        <v>2335.0717798204278</v>
      </c>
      <c r="AG114" s="35">
        <f ca="1">IF(L$11="x",0,_xlfn.NORM.INV(F114,Satokasvi!$H$8,Satokasvi!$I$8)*IF(L$8="x",1+Toimenpiteet!$C$7,1)*IF(L$9="x",1+Toimenpiteet!$C$34,1)*(1+L$30)*_xlfn.BINOM.INV(1,(1-(Satokasvi!$H$15*(1+L$43))),F114))</f>
        <v>2715.8267830465766</v>
      </c>
      <c r="AH114" s="35">
        <f ca="1">IF(M$11="x",0,_xlfn.NORM.INV(G114,Satokasvi!$H$8,Satokasvi!$I$8)*IF(M$8="x",1+Toimenpiteet!$C$7,1)*IF(M$9="x",1+Toimenpiteet!$C$34,1)*(1+M$30)*_xlfn.BINOM.INV(1,(1-(Satokasvi!$H$15*(1+M$43))),G114))</f>
        <v>2546.3248824684183</v>
      </c>
      <c r="AI114" s="35">
        <f ca="1">IF(N$11="x",0,_xlfn.NORM.INV(H114,Satokasvi!$H$8,Satokasvi!$I$8)*IF(N$8="x",1+Toimenpiteet!$C$7,1)*IF(N$9="x",1+Toimenpiteet!$C$34,1)*(1+N$30)*_xlfn.BINOM.INV(1,(1-(Satokasvi!$H$15*(1+N$43))),H114))</f>
        <v>2707.1848373396952</v>
      </c>
      <c r="AJ114" s="35">
        <f ca="1">IF(O$11="x",0,_xlfn.NORM.INV(I114,Satokasvi!$H$8,Satokasvi!$I$8)*IF(O$8="x",1+Toimenpiteet!$C$7,1)*IF(O$9="x",1+Toimenpiteet!$C$34,1)*(1+O$30)*_xlfn.BINOM.INV(1,(1-(Satokasvi!$H$15*(1+O$43))),I114))</f>
        <v>2335.4047618569844</v>
      </c>
      <c r="AK114" s="35">
        <f ca="1">IF(P$11="x",0,_xlfn.NORM.INV(J114,Satokasvi!$H$8,Satokasvi!$I$8)*IF(P$8="x",1+Toimenpiteet!$C$7,1)*IF(P$9="x",1+Toimenpiteet!$C$34,1)*(1+P$30)*_xlfn.BINOM.INV(1,(1-(Satokasvi!$H$15*(1+P$43))),J114))</f>
        <v>2531.6497108158228</v>
      </c>
      <c r="AL114" s="35">
        <f ca="1">IF(Q$11="x",0,_xlfn.NORM.INV(K114,Satokasvi!$H$8,Satokasvi!$I$8)*IF(Q$8="x",1+Toimenpiteet!$C$7,1)*IF(Q$9="x",1+Toimenpiteet!$C$34,1)*(1+Q$30)*_xlfn.BINOM.INV(1,(1-(Satokasvi!$H$15*(1+Q$43))),K114))</f>
        <v>2387.1802253907422</v>
      </c>
      <c r="AM114" s="35">
        <f ca="1">IF(R$11="x",0,_xlfn.NORM.INV(L114,Satokasvi!$H$8,Satokasvi!$I$8)*IF(R$8="x",1+Toimenpiteet!$C$7,1)*IF(R$9="x",1+Toimenpiteet!$C$34,1)*(1+R$30)*_xlfn.BINOM.INV(1,(1-(Satokasvi!$H$15*(1+R$43))),L114))</f>
        <v>0</v>
      </c>
      <c r="AN114" s="35">
        <f ca="1">IF(S$11="x",0,_xlfn.NORM.INV(M114,Satokasvi!$H$8,Satokasvi!$I$8)*IF(S$8="x",1+Toimenpiteet!$C$7,1)*IF(S$9="x",1+Toimenpiteet!$C$34,1)*(1+S$30)*_xlfn.BINOM.INV(1,(1-(Satokasvi!$H$15*(1+S$43))),M114))</f>
        <v>2412.9115312829854</v>
      </c>
      <c r="AO114" s="35">
        <f ca="1">IF(T$11="x",0,_xlfn.NORM.INV(N114,Satokasvi!$H$8,Satokasvi!$I$8)*IF(T$8="x",1+Toimenpiteet!$C$7,1)*IF(T$9="x",1+Toimenpiteet!$C$34,1)*(1+T$30)*_xlfn.BINOM.INV(1,(1-(Satokasvi!$H$15*(1+T$43))),N114))</f>
        <v>0</v>
      </c>
      <c r="AP114" s="35">
        <f ca="1">IF(U$11="x",0,_xlfn.NORM.INV(O114,Satokasvi!$H$8,Satokasvi!$I$8)*IF(U$8="x",1+Toimenpiteet!$C$7,1)*IF(U$9="x",1+Toimenpiteet!$C$34,1)*(1+U$30)*_xlfn.BINOM.INV(1,(1-(Satokasvi!$H$15*(1+U$43))),O114))</f>
        <v>2595.1326571284912</v>
      </c>
      <c r="AQ114" s="35">
        <f ca="1">IF(V$11="x",0,_xlfn.NORM.INV(P114,Satokasvi!$H$8,Satokasvi!$I$8)*IF(V$8="x",1+Toimenpiteet!$C$7,1)*IF(V$9="x",1+Toimenpiteet!$C$34,1)*(1+V$30)*_xlfn.BINOM.INV(1,(1-(Satokasvi!$H$15*(1+V$43))),P114))</f>
        <v>2843.0281097138313</v>
      </c>
      <c r="AR114" s="35">
        <f ca="1">IF(W$11="x",0,_xlfn.NORM.INV(Q114,Satokasvi!$H$8,Satokasvi!$I$8)*IF(W$8="x",1+Toimenpiteet!$C$7,1)*IF(W$9="x",1+Toimenpiteet!$C$34,1)*(1+W$30)*_xlfn.BINOM.INV(1,(1-(Satokasvi!$H$15*(1+W$43))),Q114))</f>
        <v>2510.2844277041559</v>
      </c>
      <c r="AS114" s="35">
        <f ca="1">IF(X$11="x",0,_xlfn.NORM.INV(R114,Satokasvi!$H$8,Satokasvi!$I$8)*IF(X$8="x",1+Toimenpiteet!$C$7,1)*IF(X$9="x",1+Toimenpiteet!$C$34,1)*(1+X$30)*_xlfn.BINOM.INV(1,(1-(Satokasvi!$H$15*(1+X$43))),R114))</f>
        <v>2726.4715379091481</v>
      </c>
      <c r="AT114" s="35">
        <f ca="1">IF(Y$11="x",0,_xlfn.NORM.INV(S114,Satokasvi!$H$8,Satokasvi!$I$8)*IF(Y$8="x",1+Toimenpiteet!$C$7,1)*IF(Y$9="x",1+Toimenpiteet!$C$34,1)*(1+Y$30)*_xlfn.BINOM.INV(1,(1-(Satokasvi!$H$15*(1+Y$43))),S114))</f>
        <v>2691.0990560928958</v>
      </c>
      <c r="AU114" s="35">
        <f ca="1">IF(Z$11="x",0,_xlfn.NORM.INV(T114,Satokasvi!$H$8,Satokasvi!$I$8)*IF(Z$8="x",1+Toimenpiteet!$C$7,1)*IF(Z$9="x",1+Toimenpiteet!$C$34,1)*(1+Z$30)*_xlfn.BINOM.INV(1,(1-(Satokasvi!$H$15*(1+Z$43))),T114))</f>
        <v>2526.2918448073779</v>
      </c>
      <c r="AV114" s="35">
        <f ca="1">IF(AA$11="x",0,_xlfn.NORM.INV(U114,Satokasvi!$H$8,Satokasvi!$I$8)*IF(AA$8="x",1+Toimenpiteet!$C$7,1)*IF(AA$9="x",1+Toimenpiteet!$C$34,1)*(1+AA$30)*_xlfn.BINOM.INV(1,(1-(Satokasvi!$H$15*(1+AA$43))),U114))</f>
        <v>2496.9989830971704</v>
      </c>
      <c r="AW114" s="35">
        <f ca="1">IF(AB$11="x",0,_xlfn.NORM.INV(V114,Satokasvi!$H$8,Satokasvi!$I$8)*IF(AB$8="x",1+Toimenpiteet!$C$7,1)*IF(AB$9="x",1+Toimenpiteet!$C$34,1)*(1+AB$30)*_xlfn.BINOM.INV(1,(1-(Satokasvi!$H$15*(1+AB$43))),V114))</f>
        <v>2539.2722192120277</v>
      </c>
      <c r="AX114" s="35">
        <f ca="1">IF(AC$11="x",0,_xlfn.NORM.INV(W114,Satokasvi!$H$8,Satokasvi!$I$8)*IF(AC$8="x",1+Toimenpiteet!$C$7,1)*IF(AC$9="x",1+Toimenpiteet!$C$34,1)*(1+AC$30)*_xlfn.BINOM.INV(1,(1-(Satokasvi!$H$15*(1+AC$43))),W114))</f>
        <v>2540.7021191666245</v>
      </c>
      <c r="AY114" s="35">
        <f ca="1">IF(AD$11="x",0,_xlfn.NORM.INV(X114,Satokasvi!$H$8,Satokasvi!$I$8)*IF(AD$8="x",1+Toimenpiteet!$C$7,1)*IF(AD$9="x",1+Toimenpiteet!$C$34,1)*(1+AD$30)*_xlfn.BINOM.INV(1,(1-(Satokasvi!$H$15*(1+AD$43))),X114))</f>
        <v>0</v>
      </c>
      <c r="AZ114" s="35">
        <f ca="1">IF(AE$11="x",0,_xlfn.NORM.INV(Y114,Satokasvi!$H$8,Satokasvi!$I$8)*IF(AE$8="x",1+Toimenpiteet!$C$7,1)*IF(AE$9="x",1+Toimenpiteet!$C$34,1)*(1+AE$30)*_xlfn.BINOM.INV(1,(1-(Satokasvi!$H$15*(1+AE$43))),Y114))</f>
        <v>2535.4536696139862</v>
      </c>
      <c r="BA114" s="35">
        <f ca="1">IF(AF$11="x",0,_xlfn.NORM.INV(Z114,Satokasvi!$H$8,Satokasvi!$I$8)*IF(AF$8="x",1+Toimenpiteet!$C$7,1)*IF(AF$9="x",1+Toimenpiteet!$C$34,1)*(1+AF$30)*_xlfn.BINOM.INV(1,(1-(Satokasvi!$H$15*(1+AF$43))),Z114))</f>
        <v>2688.4184521321486</v>
      </c>
      <c r="BD114" s="35">
        <f ca="1">IF(H$11="x",0,_xlfn.NORM.INV(B114,Satokasvi!$H$8,Satokasvi!$I$8)*IF(COUNTIF($H$12:H$12,"x")&gt;0,(1+$C$6),1)*IF(COUNTIF($H$13:H$13,"x")&gt;0,(1+$C$30),1)*IF(H$8="x",(1+Toimenpiteet!$C$7),1)*IF(H$9="x",(1+Toimenpiteet!$C$34),1)*(1+H$30)*_xlfn.BINOM.INV(1,(1-(Satokasvi!$H$15*(1+H$44))),B114))</f>
        <v>0</v>
      </c>
      <c r="BE114" s="35">
        <f ca="1">IF(I$11="x",0,_xlfn.NORM.INV(C114,Satokasvi!$H$8,Satokasvi!$I$8)*IF(COUNTIF($H$12:I$12,"x")&gt;0,(1+$C$6),1)*IF(COUNTIF($H$13:I$13,"x")&gt;0,(1+$C$30),1)*IF(I$8="x",(1+Toimenpiteet!$C$7),1)*IF(I$9="x",(1+Toimenpiteet!$C$34),1)*(1+I$30)*_xlfn.BINOM.INV(1,(1-(Satokasvi!$H$15*(1+I$44))),C114))</f>
        <v>3129.6490330218985</v>
      </c>
      <c r="BF114" s="35">
        <f ca="1">IF(J$11="x",0,_xlfn.NORM.INV(D114,Satokasvi!$H$8,Satokasvi!$I$8)*IF(COUNTIF($H$12:J$12,"x")&gt;0,(1+$C$6),1)*IF(COUNTIF($H$13:J$13,"x")&gt;0,(1+$C$30),1)*IF(J$8="x",(1+Toimenpiteet!$C$7),1)*IF(J$9="x",(1+Toimenpiteet!$C$34),1)*(1+J$30)*_xlfn.BINOM.INV(1,(1-(Satokasvi!$H$15*(1+J$44))),D114))</f>
        <v>2750.4441248886028</v>
      </c>
      <c r="BG114" s="35">
        <f ca="1">IF(K$11="x",0,_xlfn.NORM.INV(E114,Satokasvi!$H$8,Satokasvi!$I$8)*IF(COUNTIF($H$12:K$12,"x")&gt;0,(1+$C$6),1)*IF(COUNTIF($H$13:K$13,"x")&gt;0,(1+$C$30),1)*IF(K$8="x",(1+Toimenpiteet!$C$7),1)*IF(K$9="x",(1+Toimenpiteet!$C$34),1)*(1+K$30)*_xlfn.BINOM.INV(1,(1-(Satokasvi!$H$15*(1+K$44))),E114))</f>
        <v>2802.0861357845133</v>
      </c>
      <c r="BH114" s="35">
        <f ca="1">IF(L$11="x",0,_xlfn.NORM.INV(F114,Satokasvi!$H$8,Satokasvi!$I$8)*IF(COUNTIF($H$12:L$12,"x")&gt;0,(1+$C$6),1)*IF(COUNTIF($H$13:L$13,"x")&gt;0,(1+$C$30),1)*IF(L$8="x",(1+Toimenpiteet!$C$7),1)*IF(L$9="x",(1+Toimenpiteet!$C$34),1)*(1+L$30)*_xlfn.BINOM.INV(1,(1-(Satokasvi!$H$15*(1+L$44))),F114))</f>
        <v>3258.9921396558916</v>
      </c>
      <c r="BI114" s="35">
        <f ca="1">IF(M$11="x",0,_xlfn.NORM.INV(G114,Satokasvi!$H$8,Satokasvi!$I$8)*IF(COUNTIF($H$12:M$12,"x")&gt;0,(1+$C$6),1)*IF(COUNTIF($H$13:M$13,"x")&gt;0,(1+$C$30),1)*IF(M$8="x",(1+Toimenpiteet!$C$7),1)*IF(M$9="x",(1+Toimenpiteet!$C$34),1)*(1+M$30)*_xlfn.BINOM.INV(1,(1-(Satokasvi!$H$15*(1+M$44))),G114))</f>
        <v>3055.589858962102</v>
      </c>
      <c r="BJ114" s="35">
        <f ca="1">IF(N$11="x",0,_xlfn.NORM.INV(H114,Satokasvi!$H$8,Satokasvi!$I$8)*IF(COUNTIF($H$12:N$12,"x")&gt;0,(1+$C$6),1)*IF(COUNTIF($H$13:N$13,"x")&gt;0,(1+$C$30),1)*IF(N$8="x",(1+Toimenpiteet!$C$7),1)*IF(N$9="x",(1+Toimenpiteet!$C$34),1)*(1+N$30)*_xlfn.BINOM.INV(1,(1-(Satokasvi!$H$15*(1+N$44))),H114))</f>
        <v>3248.6218048076339</v>
      </c>
      <c r="BK114" s="35">
        <f ca="1">IF(O$11="x",0,_xlfn.NORM.INV(I114,Satokasvi!$H$8,Satokasvi!$I$8)*IF(COUNTIF($H$12:O$12,"x")&gt;0,(1+$C$6),1)*IF(COUNTIF($H$13:O$13,"x")&gt;0,(1+$C$30),1)*IF(O$8="x",(1+Toimenpiteet!$C$7),1)*IF(O$9="x",(1+Toimenpiteet!$C$34),1)*(1+O$30)*_xlfn.BINOM.INV(1,(1-(Satokasvi!$H$15*(1+O$44))),I114))</f>
        <v>2802.4857142283813</v>
      </c>
      <c r="BL114" s="35">
        <f ca="1">IF(P$11="x",0,_xlfn.NORM.INV(J114,Satokasvi!$H$8,Satokasvi!$I$8)*IF(COUNTIF($H$12:P$12,"x")&gt;0,(1+$C$6),1)*IF(COUNTIF($H$13:P$13,"x")&gt;0,(1+$C$30),1)*IF(P$8="x",(1+Toimenpiteet!$C$7),1)*IF(P$9="x",(1+Toimenpiteet!$C$34),1)*(1+P$30)*_xlfn.BINOM.INV(1,(1-(Satokasvi!$H$15*(1+P$44))),J114))</f>
        <v>3037.9796529789874</v>
      </c>
      <c r="BM114" s="35">
        <f ca="1">IF(Q$11="x",0,_xlfn.NORM.INV(K114,Satokasvi!$H$8,Satokasvi!$I$8)*IF(COUNTIF($H$12:Q$12,"x")&gt;0,(1+$C$6),1)*IF(COUNTIF($H$13:Q$13,"x")&gt;0,(1+$C$30),1)*IF(Q$8="x",(1+Toimenpiteet!$C$7),1)*IF(Q$9="x",(1+Toimenpiteet!$C$34),1)*(1+Q$30)*_xlfn.BINOM.INV(1,(1-(Satokasvi!$H$15*(1+Q$44))),K114))</f>
        <v>2864.6162704688904</v>
      </c>
      <c r="BN114" s="35">
        <f ca="1">IF(R$11="x",0,_xlfn.NORM.INV(L114,Satokasvi!$H$8,Satokasvi!$I$8)*IF(COUNTIF($H$12:R$12,"x")&gt;0,(1+$C$6),1)*IF(COUNTIF($H$13:R$13,"x")&gt;0,(1+$C$30),1)*IF(R$8="x",(1+Toimenpiteet!$C$7),1)*IF(R$9="x",(1+Toimenpiteet!$C$34),1)*(1+R$30)*_xlfn.BINOM.INV(1,(1-(Satokasvi!$H$15*(1+R$44))),L114))</f>
        <v>0</v>
      </c>
      <c r="BO114" s="35">
        <f ca="1">IF(S$11="x",0,_xlfn.NORM.INV(M114,Satokasvi!$H$8,Satokasvi!$I$8)*IF(COUNTIF($H$12:S$12,"x")&gt;0,(1+$C$6),1)*IF(COUNTIF($H$13:S$13,"x")&gt;0,(1+$C$30),1)*IF(S$8="x",(1+Toimenpiteet!$C$7),1)*IF(S$9="x",(1+Toimenpiteet!$C$34),1)*(1+S$30)*_xlfn.BINOM.INV(1,(1-(Satokasvi!$H$15*(1+S$44))),M114))</f>
        <v>2895.4938375395823</v>
      </c>
      <c r="BP114" s="35">
        <f ca="1">IF(T$11="x",0,_xlfn.NORM.INV(N114,Satokasvi!$H$8,Satokasvi!$I$8)*IF(COUNTIF($H$12:T$12,"x")&gt;0,(1+$C$6),1)*IF(COUNTIF($H$13:T$13,"x")&gt;0,(1+$C$30),1)*IF(T$8="x",(1+Toimenpiteet!$C$7),1)*IF(T$9="x",(1+Toimenpiteet!$C$34),1)*(1+T$30)*_xlfn.BINOM.INV(1,(1-(Satokasvi!$H$15*(1+T$44))),N114))</f>
        <v>2792.8576116308941</v>
      </c>
      <c r="BQ114" s="35">
        <f ca="1">IF(U$11="x",0,_xlfn.NORM.INV(O114,Satokasvi!$H$8,Satokasvi!$I$8)*IF(COUNTIF($H$12:U$12,"x")&gt;0,(1+$C$6),1)*IF(COUNTIF($H$13:U$13,"x")&gt;0,(1+$C$30),1)*IF(U$8="x",(1+Toimenpiteet!$C$7),1)*IF(U$9="x",(1+Toimenpiteet!$C$34),1)*(1+U$30)*_xlfn.BINOM.INV(1,(1-(Satokasvi!$H$15*(1+U$44))),O114))</f>
        <v>3114.1591885541893</v>
      </c>
      <c r="BR114" s="35">
        <f ca="1">IF(V$11="x",0,_xlfn.NORM.INV(P114,Satokasvi!$H$8,Satokasvi!$I$8)*IF(COUNTIF($H$12:V$12,"x")&gt;0,(1+$C$6),1)*IF(COUNTIF($H$13:V$13,"x")&gt;0,(1+$C$30),1)*IF(V$8="x",(1+Toimenpiteet!$C$7),1)*IF(V$9="x",(1+Toimenpiteet!$C$34),1)*(1+V$30)*_xlfn.BINOM.INV(1,(1-(Satokasvi!$H$15*(1+V$44))),P114))</f>
        <v>3411.6337316565973</v>
      </c>
      <c r="BS114" s="35">
        <f ca="1">IF(W$11="x",0,_xlfn.NORM.INV(Q114,Satokasvi!$H$8,Satokasvi!$I$8)*IF(COUNTIF($H$12:W$12,"x")&gt;0,(1+$C$6),1)*IF(COUNTIF($H$13:W$13,"x")&gt;0,(1+$C$30),1)*IF(W$8="x",(1+Toimenpiteet!$C$7),1)*IF(W$9="x",(1+Toimenpiteet!$C$34),1)*(1+W$30)*_xlfn.BINOM.INV(1,(1-(Satokasvi!$H$15*(1+W$44))),Q114))</f>
        <v>3012.3413132449868</v>
      </c>
      <c r="BT114" s="35">
        <f ca="1">IF(X$11="x",0,_xlfn.NORM.INV(R114,Satokasvi!$H$8,Satokasvi!$I$8)*IF(COUNTIF($H$12:X$12,"x")&gt;0,(1+$C$6),1)*IF(COUNTIF($H$13:X$13,"x")&gt;0,(1+$C$30),1)*IF(X$8="x",(1+Toimenpiteet!$C$7),1)*IF(X$9="x",(1+Toimenpiteet!$C$34),1)*(1+X$30)*_xlfn.BINOM.INV(1,(1-(Satokasvi!$H$15*(1+X$44))),R114))</f>
        <v>3271.7658454909774</v>
      </c>
      <c r="BU114" s="35">
        <f ca="1">IF(Y$11="x",0,_xlfn.NORM.INV(S114,Satokasvi!$H$8,Satokasvi!$I$8)*IF(COUNTIF($H$12:Y$12,"x")&gt;0,(1+$C$6),1)*IF(COUNTIF($H$13:Y$13,"x")&gt;0,(1+$C$30),1)*IF(Y$8="x",(1+Toimenpiteet!$C$7),1)*IF(Y$9="x",(1+Toimenpiteet!$C$34),1)*(1+Y$30)*_xlfn.BINOM.INV(1,(1-(Satokasvi!$H$15*(1+Y$44))),S114))</f>
        <v>3229.3188673114751</v>
      </c>
      <c r="BV114" s="35">
        <f ca="1">IF(Z$11="x",0,_xlfn.NORM.INV(T114,Satokasvi!$H$8,Satokasvi!$I$8)*IF(COUNTIF($H$12:Z$12,"x")&gt;0,(1+$C$6),1)*IF(COUNTIF($H$13:Z$13,"x")&gt;0,(1+$C$30),1)*IF(Z$8="x",(1+Toimenpiteet!$C$7),1)*IF(Z$9="x",(1+Toimenpiteet!$C$34),1)*(1+Z$30)*_xlfn.BINOM.INV(1,(1-(Satokasvi!$H$15*(1+Z$44))),T114))</f>
        <v>3031.5502137688532</v>
      </c>
      <c r="BW114" s="35">
        <f ca="1">IF(AA$11="x",0,_xlfn.NORM.INV(U114,Satokasvi!$H$8,Satokasvi!$I$8)*IF(COUNTIF($H$12:AA$12,"x")&gt;0,(1+$C$6),1)*IF(COUNTIF($H$13:AA$13,"x")&gt;0,(1+$C$30),1)*IF(AA$8="x",(1+Toimenpiteet!$C$7),1)*IF(AA$9="x",(1+Toimenpiteet!$C$34),1)*(1+AA$30)*_xlfn.BINOM.INV(1,(1-(Satokasvi!$H$15*(1+AA$44))),U114))</f>
        <v>2996.3987797166042</v>
      </c>
      <c r="BX114" s="35">
        <f ca="1">IF(AB$11="x",0,_xlfn.NORM.INV(V114,Satokasvi!$H$8,Satokasvi!$I$8)*IF(COUNTIF($H$12:AB$12,"x")&gt;0,(1+$C$6),1)*IF(COUNTIF($H$13:AB$13,"x")&gt;0,(1+$C$30),1)*IF(AB$8="x",(1+Toimenpiteet!$C$7),1)*IF(AB$9="x",(1+Toimenpiteet!$C$34),1)*(1+AB$30)*_xlfn.BINOM.INV(1,(1-(Satokasvi!$H$15*(1+AB$44))),V114))</f>
        <v>3047.1266630544333</v>
      </c>
      <c r="BY114" s="35">
        <f ca="1">IF(AC$11="x",0,_xlfn.NORM.INV(W114,Satokasvi!$H$8,Satokasvi!$I$8)*IF(COUNTIF($H$12:AC$12,"x")&gt;0,(1+$C$6),1)*IF(COUNTIF($H$13:AC$13,"x")&gt;0,(1+$C$30),1)*IF(AC$8="x",(1+Toimenpiteet!$C$7),1)*IF(AC$9="x",(1+Toimenpiteet!$C$34),1)*(1+AC$30)*_xlfn.BINOM.INV(1,(1-(Satokasvi!$H$15*(1+AC$44))),W114))</f>
        <v>3048.8425429999493</v>
      </c>
      <c r="BZ114" s="35">
        <f ca="1">IF(AD$11="x",0,_xlfn.NORM.INV(X114,Satokasvi!$H$8,Satokasvi!$I$8)*IF(COUNTIF($H$12:AD$12,"x")&gt;0,(1+$C$6),1)*IF(COUNTIF($H$13:AD$13,"x")&gt;0,(1+$C$30),1)*IF(AD$8="x",(1+Toimenpiteet!$C$7),1)*IF(AD$9="x",(1+Toimenpiteet!$C$34),1)*(1+AD$30)*_xlfn.BINOM.INV(1,(1-(Satokasvi!$H$15*(1+AD$44))),X114))</f>
        <v>2730.4860082071186</v>
      </c>
      <c r="CA114" s="35">
        <f ca="1">IF(AE$11="x",0,_xlfn.NORM.INV(Y114,Satokasvi!$H$8,Satokasvi!$I$8)*IF(COUNTIF($H$12:AE$12,"x")&gt;0,(1+$C$6),1)*IF(COUNTIF($H$13:AE$13,"x")&gt;0,(1+$C$30),1)*IF(AE$8="x",(1+Toimenpiteet!$C$7),1)*IF(AE$9="x",(1+Toimenpiteet!$C$34),1)*(1+AE$30)*_xlfn.BINOM.INV(1,(1-(Satokasvi!$H$15*(1+AE$44))),Y114))</f>
        <v>3042.5444035367832</v>
      </c>
      <c r="CB114" s="35">
        <f ca="1">IF(AF$11="x",0,_xlfn.NORM.INV(Z114,Satokasvi!$H$8,Satokasvi!$I$8)*IF(COUNTIF($H$12:AF$12,"x")&gt;0,(1+$C$6),1)*IF(COUNTIF($H$13:AF$13,"x")&gt;0,(1+$C$30),1)*IF(AF$8="x",(1+Toimenpiteet!$C$7),1)*IF(AF$9="x",(1+Toimenpiteet!$C$34),1)*(1+AF$30)*_xlfn.BINOM.INV(1,(1-(Satokasvi!$H$15*(1+AF$44))),Z114))</f>
        <v>3226.1021425585782</v>
      </c>
      <c r="CD114" s="37">
        <f ca="1">_xlfn.NORM.INV(RAND(),Satokasvi!$H$13,Satokasvi!$I$13)</f>
        <v>142.75671836848042</v>
      </c>
      <c r="CE114" s="37">
        <f ca="1">_xlfn.NORM.INV(RAND(),Satokasvi!$H$13,Satokasvi!$I$13)</f>
        <v>159.74113731105086</v>
      </c>
      <c r="CF114" s="37">
        <f ca="1">_xlfn.NORM.INV(RAND(),Satokasvi!$H$13,Satokasvi!$I$13)</f>
        <v>187.67088854758524</v>
      </c>
      <c r="CG114" s="37">
        <f ca="1">_xlfn.NORM.INV(RAND(),Satokasvi!$H$13,Satokasvi!$I$13)</f>
        <v>218.39427735413233</v>
      </c>
      <c r="CH114" s="37">
        <f ca="1">_xlfn.NORM.INV(RAND(),Satokasvi!$H$13,Satokasvi!$I$13)</f>
        <v>162.15287119355554</v>
      </c>
      <c r="CI114" s="37">
        <f ca="1">_xlfn.NORM.INV(RAND(),Satokasvi!$H$13,Satokasvi!$I$13)</f>
        <v>188.36395246823486</v>
      </c>
      <c r="CJ114" s="37">
        <f ca="1">_xlfn.NORM.INV(RAND(),Satokasvi!$H$13,Satokasvi!$I$13)</f>
        <v>117.28049054853844</v>
      </c>
      <c r="CK114" s="37">
        <f ca="1">_xlfn.NORM.INV(RAND(),Satokasvi!$H$13,Satokasvi!$I$13)</f>
        <v>122.97891475229046</v>
      </c>
      <c r="CL114" s="37">
        <f ca="1">_xlfn.NORM.INV(RAND(),Satokasvi!$H$13,Satokasvi!$I$13)</f>
        <v>209.81588227357415</v>
      </c>
      <c r="CM114" s="37">
        <f ca="1">_xlfn.NORM.INV(RAND(),Satokasvi!$H$13,Satokasvi!$I$13)</f>
        <v>145.68246566128079</v>
      </c>
      <c r="CN114" s="37">
        <f ca="1">_xlfn.NORM.INV(RAND(),Satokasvi!$H$13,Satokasvi!$I$13)</f>
        <v>228.18304538731368</v>
      </c>
      <c r="CO114" s="37">
        <f ca="1">_xlfn.NORM.INV(RAND(),Satokasvi!$H$13,Satokasvi!$I$13)</f>
        <v>305.16525973112084</v>
      </c>
      <c r="CP114" s="37">
        <f ca="1">_xlfn.NORM.INV(RAND(),Satokasvi!$H$13,Satokasvi!$I$13)</f>
        <v>270.83111257504868</v>
      </c>
      <c r="CQ114" s="37">
        <f ca="1">_xlfn.NORM.INV(RAND(),Satokasvi!$H$13,Satokasvi!$I$13)</f>
        <v>227.10470446447107</v>
      </c>
      <c r="CR114" s="37">
        <f ca="1">_xlfn.NORM.INV(RAND(),Satokasvi!$H$13,Satokasvi!$I$13)</f>
        <v>271.39222899175564</v>
      </c>
      <c r="CS114" s="37">
        <f ca="1">_xlfn.NORM.INV(RAND(),Satokasvi!$H$13,Satokasvi!$I$13)</f>
        <v>229.82942600939393</v>
      </c>
      <c r="CT114" s="37">
        <f ca="1">_xlfn.NORM.INV(RAND(),Satokasvi!$H$13,Satokasvi!$I$13)</f>
        <v>209.2486731703564</v>
      </c>
      <c r="CU114" s="37">
        <f ca="1">_xlfn.NORM.INV(RAND(),Satokasvi!$H$13,Satokasvi!$I$13)</f>
        <v>200.8942412107595</v>
      </c>
      <c r="CV114" s="37">
        <f ca="1">_xlfn.NORM.INV(RAND(),Satokasvi!$H$13,Satokasvi!$I$13)</f>
        <v>205.78484908573938</v>
      </c>
      <c r="CW114" s="37">
        <f ca="1">_xlfn.NORM.INV(RAND(),Satokasvi!$H$13,Satokasvi!$I$13)</f>
        <v>221.80224148290796</v>
      </c>
      <c r="CX114" s="37">
        <f ca="1">_xlfn.NORM.INV(RAND(),Satokasvi!$H$13,Satokasvi!$I$13)</f>
        <v>224.9317239366888</v>
      </c>
      <c r="CY114" s="37">
        <f ca="1">_xlfn.NORM.INV(RAND(),Satokasvi!$H$13,Satokasvi!$I$13)</f>
        <v>176.95033933161133</v>
      </c>
      <c r="CZ114" s="37">
        <f ca="1">_xlfn.NORM.INV(RAND(),Satokasvi!$H$13,Satokasvi!$I$13)</f>
        <v>222.77848061462481</v>
      </c>
      <c r="DA114" s="37">
        <f ca="1">_xlfn.NORM.INV(RAND(),Satokasvi!$H$13,Satokasvi!$I$13)</f>
        <v>136.25129778739003</v>
      </c>
      <c r="DB114" s="37">
        <f ca="1">_xlfn.NORM.INV(RAND(),Satokasvi!$H$13,Satokasvi!$I$13)</f>
        <v>189.51896250747268</v>
      </c>
      <c r="DD114" s="37">
        <f ca="1">IF(H$11="x",Toimenpiteet!$E$115,AC114*CD114/1000+(Satokasvi!$E$28-Satokasvi!$E$7)+IF(H$8="x",Toimenpiteet!$E$29,0)+IF(H$9="x",Toimenpiteet!$E$60,0)+IF(H$10="x",Toimenpiteet!$E$88,0))/(1+$H$15)^DD$59</f>
        <v>-257.28155339805824</v>
      </c>
      <c r="DE114" s="37">
        <f ca="1">IF(I$11="x",Toimenpiteet!$E$115,AD114*CE114/1000+(Satokasvi!$E$28-Satokasvi!$E$7)+IF(I$8="x",Toimenpiteet!$E$29,0)+IF(I$9="x",Toimenpiteet!$E$60,0)+IF(I$10="x",Toimenpiteet!$E$88,0))/(1+$H$15)^DE$59</f>
        <v>142.90829792263543</v>
      </c>
      <c r="DF114" s="37">
        <f ca="1">IF(J$11="x",Toimenpiteet!$E$115,AE114*CF114/1000+(Satokasvi!$E$28-Satokasvi!$E$7)+IF(J$8="x",Toimenpiteet!$E$29,0)+IF(J$9="x",Toimenpiteet!$E$60,0)+IF(J$10="x",Toimenpiteet!$E$88,0))/(1+$H$15)^DF$59</f>
        <v>-242.51253972858729</v>
      </c>
      <c r="DG114" s="37">
        <f ca="1">IF(K$11="x",Toimenpiteet!$E$115,AF114*CG114/1000+(Satokasvi!$E$28-Satokasvi!$E$7)+IF(K$8="x",Toimenpiteet!$E$29,0)+IF(K$9="x",Toimenpiteet!$E$60,0)+IF(K$10="x",Toimenpiteet!$E$88,0))/(1+$H$15)^DG$59</f>
        <v>217.64939709704265</v>
      </c>
      <c r="DH114" s="37">
        <f ca="1">IF(L$11="x",Toimenpiteet!$E$115,AG114*CH114/1000+(Satokasvi!$E$28-Satokasvi!$E$7)+IF(L$8="x",Toimenpiteet!$E$29,0)+IF(L$9="x",Toimenpiteet!$E$60,0)+IF(L$10="x",Toimenpiteet!$E$88,0))/(1+$H$15)^DH$59</f>
        <v>151.28356134528266</v>
      </c>
      <c r="DI114" s="37">
        <f ca="1">IF(M$11="x",Toimenpiteet!$E$115,AH114*CI114/1000+(Satokasvi!$E$28-Satokasvi!$E$7)+IF(M$8="x",Toimenpiteet!$E$29,0)+IF(M$9="x",Toimenpiteet!$E$60,0)+IF(M$10="x",Toimenpiteet!$E$88,0))/(1+$H$15)^DI$59</f>
        <v>179.75411944174593</v>
      </c>
      <c r="DJ114" s="37">
        <f ca="1">IF(N$11="x",Toimenpiteet!$E$115,AI114*CJ114/1000+(Satokasvi!$E$28-Satokasvi!$E$7)+IF(N$8="x",Toimenpiteet!$E$29,0)+IF(N$9="x",Toimenpiteet!$E$60,0)+IF(N$10="x",Toimenpiteet!$E$88,0))/(1+$H$15)^DJ$59</f>
        <v>42.687276479875585</v>
      </c>
      <c r="DK114" s="37">
        <f ca="1">IF(O$11="x",Toimenpiteet!$E$115,AJ114*CK114/1000+(Satokasvi!$E$28-Satokasvi!$E$7)+IF(O$8="x",Toimenpiteet!$E$29,0)+IF(O$9="x",Toimenpiteet!$E$60,0)+IF(O$10="x",Toimenpiteet!$E$88,0))/(1+$H$15)^DK$59</f>
        <v>17.529260792281601</v>
      </c>
      <c r="DL114" s="37">
        <f ca="1">IF(P$11="x",Toimenpiteet!$E$115,AK114*CL114/1000+(Satokasvi!$E$28-Satokasvi!$E$7)+IF(P$8="x",Toimenpiteet!$E$29,0)+IF(P$9="x",Toimenpiteet!$E$60,0)+IF(P$10="x",Toimenpiteet!$E$88,0))/(1+$H$15)^DL$59</f>
        <v>204.00504929238014</v>
      </c>
      <c r="DM114" s="37">
        <f ca="1">IF(Q$11="x",Toimenpiteet!$E$115,AL114*CM114/1000+(Satokasvi!$E$28-Satokasvi!$E$7)+IF(Q$8="x",Toimenpiteet!$E$29,0)+IF(Q$9="x",Toimenpiteet!$E$60,0)+IF(Q$10="x",Toimenpiteet!$E$88,0))/(1+$H$15)^DM$59</f>
        <v>61.588877466595164</v>
      </c>
      <c r="DN114" s="37">
        <f ca="1">IF(R$11="x",Toimenpiteet!$E$115,AM114*CN114/1000+(Satokasvi!$E$28-Satokasvi!$E$7)+IF(R$8="x",Toimenpiteet!$E$29,0)+IF(R$9="x",Toimenpiteet!$E$60,0)+IF(R$10="x",Toimenpiteet!$E$88,0))/(1+$H$15)^DN$59</f>
        <v>-191.44163829867202</v>
      </c>
      <c r="DO114" s="37">
        <f ca="1">IF(S$11="x",Toimenpiteet!$E$115,AN114*CO114/1000+(Satokasvi!$E$28-Satokasvi!$E$7)+IF(S$8="x",Toimenpiteet!$E$29,0)+IF(S$9="x",Toimenpiteet!$E$60,0)+IF(S$10="x",Toimenpiteet!$E$88,0))/(1+$H$15)^DO$59</f>
        <v>330.58613018540467</v>
      </c>
      <c r="DP114" s="37">
        <f ca="1">IF(T$11="x",Toimenpiteet!$E$115,AO114*CP114/1000+(Satokasvi!$E$28-Satokasvi!$E$7)+IF(T$8="x",Toimenpiteet!$E$29,0)+IF(T$9="x",Toimenpiteet!$E$60,0)+IF(T$10="x",Toimenpiteet!$E$88,0))/(1+$H$15)^DP$59</f>
        <v>-180.45210509819213</v>
      </c>
      <c r="DQ114" s="37">
        <f ca="1">IF(U$11="x",Toimenpiteet!$E$115,AP114*CQ114/1000+(Satokasvi!$E$28-Satokasvi!$E$7)+IF(U$8="x",Toimenpiteet!$E$29,0)+IF(U$9="x",Toimenpiteet!$E$60,0)+IF(U$10="x",Toimenpiteet!$E$88,0))/(1+$H$15)^DQ$59</f>
        <v>214.44469033024419</v>
      </c>
      <c r="DR114" s="37">
        <f ca="1">IF(V$11="x",Toimenpiteet!$E$115,AQ114*CR114/1000+(Satokasvi!$E$28-Satokasvi!$E$7)+IF(V$8="x",Toimenpiteet!$E$29,0)+IF(V$9="x",Toimenpiteet!$E$60,0)+IF(V$10="x",Toimenpiteet!$E$88,0))/(1+$H$15)^DR$59</f>
        <v>325.15168827260931</v>
      </c>
      <c r="DS114" s="37">
        <f ca="1">IF(W$11="x",Toimenpiteet!$E$115,AR114*CS114/1000+(Satokasvi!$E$28-Satokasvi!$E$7)+IF(W$8="x",Toimenpiteet!$E$29,0)+IF(W$9="x",Toimenpiteet!$E$60,0)+IF(W$10="x",Toimenpiteet!$E$88,0))/(1+$H$15)^DS$59</f>
        <v>194.38896831170686</v>
      </c>
      <c r="DT114" s="37">
        <f ca="1">IF(X$11="x",Toimenpiteet!$E$115,AS114*CT114/1000+(Satokasvi!$E$28-Satokasvi!$E$7)+IF(X$8="x",Toimenpiteet!$E$29,0)+IF(X$9="x",Toimenpiteet!$E$60,0)+IF(X$10="x",Toimenpiteet!$E$88,0))/(1+$H$15)^DT$59</f>
        <v>184.83890818436927</v>
      </c>
      <c r="DU114" s="37">
        <f ca="1">IF(Y$11="x",Toimenpiteet!$E$115,AT114*CU114/1000+(Satokasvi!$E$28-Satokasvi!$E$7)+IF(Y$8="x",Toimenpiteet!$E$29,0)+IF(Y$9="x",Toimenpiteet!$E$60,0)+IF(Y$10="x",Toimenpiteet!$E$88,0))/(1+$H$15)^DU$59</f>
        <v>161.90140403877697</v>
      </c>
      <c r="DV114" s="37">
        <f ca="1">IF(Z$11="x",Toimenpiteet!$E$115,AU114*CV114/1000+(Satokasvi!$E$28-Satokasvi!$E$7)+IF(Z$8="x",Toimenpiteet!$E$29,0)+IF(Z$9="x",Toimenpiteet!$E$60,0)+IF(Z$10="x",Toimenpiteet!$E$88,0))/(1+$H$15)^DV$59</f>
        <v>145.35027443045493</v>
      </c>
      <c r="DW114" s="37">
        <f ca="1">IF(AA$11="x",Toimenpiteet!$E$115,AV114*CW114/1000+(Satokasvi!$E$28-Satokasvi!$E$7)+IF(AA$8="x",Toimenpiteet!$E$29,0)+IF(AA$9="x",Toimenpiteet!$E$60,0)+IF(AA$10="x",Toimenpiteet!$E$88,0))/(1+$H$15)^DW$59</f>
        <v>159.92368902149198</v>
      </c>
      <c r="DX114" s="37">
        <f ca="1">IF(AB$11="x",Toimenpiteet!$E$115,AW114*CX114/1000+(Satokasvi!$E$28-Satokasvi!$E$7)+IF(AB$8="x",Toimenpiteet!$E$29,0)+IF(AB$9="x",Toimenpiteet!$E$60,0)+IF(AB$10="x",Toimenpiteet!$E$88,0))/(1+$H$15)^DX$59</f>
        <v>164.5776332780234</v>
      </c>
      <c r="DY114" s="37">
        <f ca="1">IF(AC$11="x",Toimenpiteet!$E$115,AX114*CY114/1000+(Satokasvi!$E$28-Satokasvi!$E$7)+IF(AC$8="x",Toimenpiteet!$E$29,0)+IF(AC$9="x",Toimenpiteet!$E$60,0)+IF(AC$10="x",Toimenpiteet!$E$88,0))/(1+$H$15)^DY$59</f>
        <v>96.329927327262141</v>
      </c>
      <c r="DZ114" s="37">
        <f ca="1">IF(AD$11="x",Toimenpiteet!$E$115,AY114*CZ114/1000+(Satokasvi!$E$28-Satokasvi!$E$7)+IF(AD$8="x",Toimenpiteet!$E$29,0)+IF(AD$9="x",Toimenpiteet!$E$60,0)+IF(AD$10="x",Toimenpiteet!$E$88,0))/(1+$H$15)^DZ$59</f>
        <v>-134.27331333386908</v>
      </c>
      <c r="EA114" s="37">
        <f ca="1">IF(AE$11="x",Toimenpiteet!$E$115,AZ114*DA114/1000+(Satokasvi!$E$28-Satokasvi!$E$7)+IF(AE$8="x",Toimenpiteet!$E$29,0)+IF(AE$9="x",Toimenpiteet!$E$60,0)+IF(AE$10="x",Toimenpiteet!$E$88,0))/(1+$H$15)^EA$59</f>
        <v>39.580424160519073</v>
      </c>
      <c r="EB114" s="37">
        <f ca="1">IF(AF$11="x",Toimenpiteet!$E$115,BA114*DB114/1000+(Satokasvi!$E$28-Satokasvi!$E$7)+IF(AF$8="x",Toimenpiteet!$E$29,0)+IF(AF$9="x",Toimenpiteet!$E$60,0)+IF(AF$10="x",Toimenpiteet!$E$88,0))/(1+$H$15)^EB$59</f>
        <v>116.77755905776048</v>
      </c>
      <c r="ED114" s="37">
        <f ca="1">IF(H$11="x",Toimenpiteet!$E$115,BD114*CD114/1000+(Satokasvi!$E$28-Satokasvi!$E$7)+IF(H$8="x",Toimenpiteet!$E$29,0)+IF(H$9="x",Toimenpiteet!$E$60,0)+IF(H$10="x",Toimenpiteet!$E$88,0))/(1+$H$15)^ED$59</f>
        <v>-257.28155339805824</v>
      </c>
      <c r="EE114" s="37">
        <f ca="1">IF(I$11="x",Toimenpiteet!$E$115,BE114*CE114/1000+(Satokasvi!$E$28-Satokasvi!$E$7)+IF(I$8="x",Toimenpiteet!$E$29,0)+IF(I$9="x",Toimenpiteet!$E$60,0)+IF(I$10="x",Toimenpiteet!$E$88,0))/(1+$H$15)^EE$59</f>
        <v>221.44754069125142</v>
      </c>
      <c r="EF114" s="37">
        <f ca="1">IF(J$11="x",Toimenpiteet!$E$115,BF114*CF114/1000+(Satokasvi!$E$28-Satokasvi!$E$7)+IF(J$8="x",Toimenpiteet!$E$29,0)+IF(J$9="x",Toimenpiteet!$E$60,0)+IF(J$10="x",Toimenpiteet!$E$88,0))/(1+$H$15)^EF$59</f>
        <v>229.86371968325997</v>
      </c>
      <c r="EG114" s="37">
        <f ca="1">IF(K$11="x",Toimenpiteet!$E$115,BG114*CG114/1000+(Satokasvi!$E$28-Satokasvi!$E$7)+IF(K$8="x",Toimenpiteet!$E$29,0)+IF(K$9="x",Toimenpiteet!$E$60,0)+IF(K$10="x",Toimenpiteet!$E$88,0))/(1+$H$15)^EG$59</f>
        <v>308.2690900559827</v>
      </c>
      <c r="EH114" s="37">
        <f ca="1">IF(L$11="x",Toimenpiteet!$E$115,BH114*CH114/1000+(Satokasvi!$E$28-Satokasvi!$E$7)+IF(L$8="x",Toimenpiteet!$E$29,0)+IF(L$9="x",Toimenpiteet!$E$60,0)+IF(L$10="x",Toimenpiteet!$E$88,0))/(1+$H$15)^EH$59</f>
        <v>227.25853918669992</v>
      </c>
      <c r="EI114" s="37">
        <f ca="1">IF(M$11="x",Toimenpiteet!$E$115,BI114*CI114/1000+(Satokasvi!$E$28-Satokasvi!$E$7)+IF(M$8="x",Toimenpiteet!$E$29,0)+IF(M$9="x",Toimenpiteet!$E$60,0)+IF(M$10="x",Toimenpiteet!$E$88,0))/(1+$H$15)^EI$59</f>
        <v>260.0916089343288</v>
      </c>
      <c r="EJ114" s="37">
        <f ca="1">IF(N$11="x",Toimenpiteet!$E$115,BJ114*CJ114/1000+(Satokasvi!$E$28-Satokasvi!$E$7)+IF(N$8="x",Toimenpiteet!$E$29,0)+IF(N$9="x",Toimenpiteet!$E$60,0)+IF(N$10="x",Toimenpiteet!$E$88,0))/(1+$H$15)^EJ$59</f>
        <v>94.318581877048373</v>
      </c>
      <c r="EK114" s="37">
        <f ca="1">IF(O$11="x",Toimenpiteet!$E$115,BK114*CK114/1000+(Satokasvi!$E$28-Satokasvi!$E$7)+IF(O$8="x",Toimenpiteet!$E$29,0)+IF(O$9="x",Toimenpiteet!$E$60,0)+IF(O$10="x",Toimenpiteet!$E$88,0))/(1+$H$15)^EK$59</f>
        <v>62.873802369376506</v>
      </c>
      <c r="EL114" s="37">
        <f ca="1">IF(P$11="x",Toimenpiteet!$E$115,BL114*CL114/1000+(Satokasvi!$E$28-Satokasvi!$E$7)+IF(P$8="x",Toimenpiteet!$E$29,0)+IF(P$9="x",Toimenpiteet!$E$60,0)+IF(P$10="x",Toimenpiteet!$E$88,0))/(1+$H$15)^EL$59</f>
        <v>285.42614596506826</v>
      </c>
      <c r="EM114" s="37">
        <f ca="1">IF(Q$11="x",Toimenpiteet!$E$115,BM114*CM114/1000+(Satokasvi!$E$28-Satokasvi!$E$7)+IF(Q$8="x",Toimenpiteet!$E$29,0)+IF(Q$9="x",Toimenpiteet!$E$60,0)+IF(Q$10="x",Toimenpiteet!$E$88,0))/(1+$H$15)^EM$59</f>
        <v>113.34363044944062</v>
      </c>
      <c r="EN114" s="37">
        <f ca="1">IF(R$11="x",Toimenpiteet!$E$115,BN114*CN114/1000+(Satokasvi!$E$28-Satokasvi!$E$7)+IF(R$8="x",Toimenpiteet!$E$29,0)+IF(R$9="x",Toimenpiteet!$E$60,0)+IF(R$10="x",Toimenpiteet!$E$88,0))/(1+$H$15)^EN$59</f>
        <v>-191.44163829867202</v>
      </c>
      <c r="EO114" s="37">
        <f ca="1">IF(S$11="x",Toimenpiteet!$E$115,BO114*CO114/1000+(Satokasvi!$E$28-Satokasvi!$E$7)+IF(S$8="x",Toimenpiteet!$E$29,0)+IF(S$9="x",Toimenpiteet!$E$60,0)+IF(S$10="x",Toimenpiteet!$E$88,0))/(1+$H$15)^EO$59</f>
        <v>433.87648987271308</v>
      </c>
      <c r="EP114" s="37">
        <f ca="1">IF(T$11="x",Toimenpiteet!$E$115,BP114*CP114/1000+(Satokasvi!$E$28-Satokasvi!$E$7)+IF(T$8="x",Toimenpiteet!$E$29,0)+IF(T$9="x",Toimenpiteet!$E$60,0)+IF(T$10="x",Toimenpiteet!$E$88,0))/(1+$H$15)^EP$59</f>
        <v>334.61454083117013</v>
      </c>
      <c r="EQ114" s="37">
        <f ca="1">IF(U$11="x",Toimenpiteet!$E$115,BQ114*CQ114/1000+(Satokasvi!$E$28-Satokasvi!$E$7)+IF(U$8="x",Toimenpiteet!$E$29,0)+IF(U$9="x",Toimenpiteet!$E$60,0)+IF(U$10="x",Toimenpiteet!$E$88,0))/(1+$H$15)^EQ$59</f>
        <v>292.37287210467986</v>
      </c>
      <c r="ER114" s="37">
        <f ca="1">IF(V$11="x",Toimenpiteet!$E$115,BR114*CR114/1000+(Satokasvi!$E$28-Satokasvi!$E$7)+IF(V$8="x",Toimenpiteet!$E$29,0)+IF(V$9="x",Toimenpiteet!$E$60,0)+IF(V$10="x",Toimenpiteet!$E$88,0))/(1+$H$15)^ER$59</f>
        <v>424.20070913915725</v>
      </c>
      <c r="ES114" s="37">
        <f ca="1">IF(W$11="x",Toimenpiteet!$E$115,BS114*CS114/1000+(Satokasvi!$E$28-Satokasvi!$E$7)+IF(W$8="x",Toimenpiteet!$E$29,0)+IF(W$9="x",Toimenpiteet!$E$60,0)+IF(W$10="x",Toimenpiteet!$E$88,0))/(1+$H$15)^ES$59</f>
        <v>266.29460975271422</v>
      </c>
      <c r="ET114" s="37">
        <f ca="1">IF(X$11="x",Toimenpiteet!$E$115,BT114*CT114/1000+(Satokasvi!$E$28-Satokasvi!$E$7)+IF(X$8="x",Toimenpiteet!$E$29,0)+IF(X$9="x",Toimenpiteet!$E$60,0)+IF(X$10="x",Toimenpiteet!$E$88,0))/(1+$H$15)^ET$59</f>
        <v>253.872561451016</v>
      </c>
      <c r="EU114" s="37">
        <f ca="1">IF(Y$11="x",Toimenpiteet!$E$115,BU114*CU114/1000+(Satokasvi!$E$28-Satokasvi!$E$7)+IF(Y$8="x",Toimenpiteet!$E$29,0)+IF(Y$9="x",Toimenpiteet!$E$60,0)+IF(Y$10="x",Toimenpiteet!$E$88,0))/(1+$H$15)^EU$59</f>
        <v>225.4135990501953</v>
      </c>
      <c r="EV114" s="37">
        <f ca="1">IF(Z$11="x",Toimenpiteet!$E$115,BV114*CV114/1000+(Satokasvi!$E$28-Satokasvi!$E$7)+IF(Z$8="x",Toimenpiteet!$E$29,0)+IF(Z$9="x",Toimenpiteet!$E$60,0)+IF(Z$10="x",Toimenpiteet!$E$88,0))/(1+$H$15)^EV$59</f>
        <v>204.64548873757789</v>
      </c>
      <c r="EW114" s="37">
        <f ca="1">IF(AA$11="x",Toimenpiteet!$E$115,BW114*CW114/1000+(Satokasvi!$E$28-Satokasvi!$E$7)+IF(AA$8="x",Toimenpiteet!$E$29,0)+IF(AA$9="x",Toimenpiteet!$E$60,0)+IF(AA$10="x",Toimenpiteet!$E$88,0))/(1+$H$15)^EW$59</f>
        <v>221.25324179766608</v>
      </c>
      <c r="EX114" s="37">
        <f ca="1">IF(AB$11="x",Toimenpiteet!$E$115,BX114*CX114/1000+(Satokasvi!$E$28-Satokasvi!$E$7)+IF(AB$8="x",Toimenpiteet!$E$29,0)+IF(AB$9="x",Toimenpiteet!$E$60,0)+IF(AB$10="x",Toimenpiteet!$E$88,0))/(1+$H$15)^EX$59</f>
        <v>225.98327155680843</v>
      </c>
      <c r="EY114" s="37">
        <f ca="1">IF(AC$11="x",Toimenpiteet!$E$115,BY114*CY114/1000+(Satokasvi!$E$28-Satokasvi!$E$7)+IF(AC$8="x",Toimenpiteet!$E$29,0)+IF(AC$9="x",Toimenpiteet!$E$60,0)+IF(AC$10="x",Toimenpiteet!$E$88,0))/(1+$H$15)^EY$59</f>
        <v>143.25621533949152</v>
      </c>
      <c r="EZ114" s="37">
        <f ca="1">IF(AD$11="x",Toimenpiteet!$E$115,BZ114*CZ114/1000+(Satokasvi!$E$28-Satokasvi!$E$7)+IF(AD$8="x",Toimenpiteet!$E$29,0)+IF(AD$9="x",Toimenpiteet!$E$60,0)+IF(AD$10="x",Toimenpiteet!$E$88,0))/(1+$H$15)^EZ$59</f>
        <v>173.94399602574697</v>
      </c>
      <c r="FA114" s="37">
        <f ca="1">IF(AE$11="x",Toimenpiteet!$E$115,CA114*DA114/1000+(Satokasvi!$E$28-Satokasvi!$E$7)+IF(AE$8="x",Toimenpiteet!$E$29,0)+IF(AE$9="x",Toimenpiteet!$E$60,0)+IF(AE$10="x",Toimenpiteet!$E$88,0))/(1+$H$15)^FA$59</f>
        <v>73.568997018616855</v>
      </c>
      <c r="FB114" s="37">
        <f ca="1">IF(AF$11="x",Toimenpiteet!$E$115,CB114*DB114/1000+(Satokasvi!$E$28-Satokasvi!$E$7)+IF(AF$8="x",Toimenpiteet!$E$29,0)+IF(AF$9="x",Toimenpiteet!$E$60,0)+IF(AF$10="x",Toimenpiteet!$E$88,0))/(1+$H$15)^FB$59</f>
        <v>165.44616604018051</v>
      </c>
      <c r="FD114" s="37">
        <f t="shared" ca="1" si="15"/>
        <v>-257.28155339805824</v>
      </c>
      <c r="FE114" s="37">
        <f t="shared" ca="1" si="32"/>
        <v>-114.37325547542281</v>
      </c>
      <c r="FF114" s="37">
        <f t="shared" ca="1" si="32"/>
        <v>-356.88579520401009</v>
      </c>
      <c r="FG114" s="37">
        <f t="shared" ca="1" si="32"/>
        <v>-139.23639810696744</v>
      </c>
      <c r="FH114" s="37">
        <f t="shared" ca="1" si="32"/>
        <v>12.047163238315221</v>
      </c>
      <c r="FI114" s="37">
        <f t="shared" ca="1" si="32"/>
        <v>191.80128268006115</v>
      </c>
      <c r="FJ114" s="37">
        <f t="shared" ca="1" si="32"/>
        <v>234.48855915993673</v>
      </c>
      <c r="FK114" s="37">
        <f t="shared" ca="1" si="32"/>
        <v>252.01781995221833</v>
      </c>
      <c r="FL114" s="37">
        <f t="shared" ca="1" si="31"/>
        <v>456.0228692445985</v>
      </c>
      <c r="FM114" s="37">
        <f t="shared" ca="1" si="31"/>
        <v>517.61174671119363</v>
      </c>
      <c r="FN114" s="37">
        <f t="shared" ca="1" si="31"/>
        <v>326.17010841252159</v>
      </c>
      <c r="FO114" s="37">
        <f t="shared" ca="1" si="31"/>
        <v>656.75623859792631</v>
      </c>
      <c r="FP114" s="37">
        <f t="shared" ca="1" si="31"/>
        <v>476.30413349973418</v>
      </c>
      <c r="FQ114" s="37">
        <f t="shared" ca="1" si="31"/>
        <v>690.74882382997839</v>
      </c>
      <c r="FR114" s="37">
        <f t="shared" ca="1" si="31"/>
        <v>1015.9005121025878</v>
      </c>
      <c r="FS114" s="37">
        <f t="shared" ca="1" si="31"/>
        <v>1210.2894804142945</v>
      </c>
      <c r="FT114" s="37">
        <f t="shared" ca="1" si="31"/>
        <v>1395.1283885986638</v>
      </c>
      <c r="FU114" s="37">
        <f t="shared" ca="1" si="24"/>
        <v>1557.0297926374408</v>
      </c>
      <c r="FV114" s="37">
        <f t="shared" ca="1" si="24"/>
        <v>1702.3800670678957</v>
      </c>
      <c r="FW114" s="37">
        <f t="shared" ca="1" si="23"/>
        <v>1862.3037560893877</v>
      </c>
      <c r="FX114" s="37">
        <f t="shared" ca="1" si="20"/>
        <v>2026.881389367411</v>
      </c>
      <c r="FY114" s="37">
        <f t="shared" ca="1" si="20"/>
        <v>2123.2113166946733</v>
      </c>
      <c r="FZ114" s="37">
        <f t="shared" ca="1" si="20"/>
        <v>1988.9380033608043</v>
      </c>
      <c r="GA114" s="37">
        <f t="shared" ca="1" si="20"/>
        <v>2028.5184275213232</v>
      </c>
      <c r="GB114" s="37">
        <f t="shared" ca="1" si="20"/>
        <v>2145.2959865790835</v>
      </c>
      <c r="GC114" s="37"/>
      <c r="GD114" s="37">
        <f t="shared" ca="1" si="16"/>
        <v>-257.28155339805824</v>
      </c>
      <c r="GE114" s="37">
        <f t="shared" ca="1" si="36"/>
        <v>-35.834012706806817</v>
      </c>
      <c r="GF114" s="37">
        <f t="shared" ca="1" si="36"/>
        <v>194.02970697645316</v>
      </c>
      <c r="GG114" s="37">
        <f t="shared" ca="1" si="36"/>
        <v>502.29879703243586</v>
      </c>
      <c r="GH114" s="37">
        <f t="shared" ca="1" si="36"/>
        <v>729.55733621913578</v>
      </c>
      <c r="GI114" s="37">
        <f t="shared" ca="1" si="36"/>
        <v>989.64894515346464</v>
      </c>
      <c r="GJ114" s="37">
        <f t="shared" ca="1" si="36"/>
        <v>1083.9675270305131</v>
      </c>
      <c r="GK114" s="37">
        <f t="shared" ca="1" si="36"/>
        <v>1146.8413293998897</v>
      </c>
      <c r="GL114" s="37">
        <f t="shared" ca="1" si="36"/>
        <v>1432.267475364958</v>
      </c>
      <c r="GM114" s="37">
        <f t="shared" ca="1" si="36"/>
        <v>1545.6111058143986</v>
      </c>
      <c r="GN114" s="37">
        <f t="shared" ca="1" si="36"/>
        <v>1354.1694675157266</v>
      </c>
      <c r="GO114" s="37">
        <f t="shared" ca="1" si="36"/>
        <v>1788.0459573884398</v>
      </c>
      <c r="GP114" s="37">
        <f t="shared" ca="1" si="36"/>
        <v>2122.66049821961</v>
      </c>
      <c r="GQ114" s="37">
        <f t="shared" ca="1" si="36"/>
        <v>2415.03337032429</v>
      </c>
      <c r="GR114" s="37">
        <f t="shared" ca="1" si="36"/>
        <v>2839.2340794634474</v>
      </c>
      <c r="GS114" s="37">
        <f t="shared" ca="1" si="36"/>
        <v>3105.5286892161616</v>
      </c>
      <c r="GT114" s="37">
        <f t="shared" ca="1" si="34"/>
        <v>3359.4012506671775</v>
      </c>
      <c r="GU114" s="37">
        <f t="shared" ca="1" si="22"/>
        <v>3584.8148497173729</v>
      </c>
      <c r="GV114" s="37">
        <f t="shared" ca="1" si="22"/>
        <v>3789.4603384549509</v>
      </c>
      <c r="GW114" s="37">
        <f t="shared" ca="1" si="22"/>
        <v>4010.7135802526172</v>
      </c>
      <c r="GX114" s="37">
        <f t="shared" ca="1" si="22"/>
        <v>4236.6968518094254</v>
      </c>
      <c r="GY114" s="37">
        <f t="shared" ca="1" si="30"/>
        <v>4379.9530671489174</v>
      </c>
      <c r="GZ114" s="37">
        <f t="shared" ca="1" si="30"/>
        <v>4553.8970631746643</v>
      </c>
      <c r="HA114" s="37">
        <f t="shared" ca="1" si="30"/>
        <v>4627.466060193281</v>
      </c>
      <c r="HB114" s="37">
        <f t="shared" ca="1" si="30"/>
        <v>4792.9122262334613</v>
      </c>
      <c r="HC114" s="37"/>
      <c r="HD114" s="37">
        <f t="shared" si="29"/>
        <v>1500.1</v>
      </c>
      <c r="HE114" s="37">
        <f ca="1">SUM($GD114:GD114)-$HD114-SUM($FD114:FD114)</f>
        <v>-1500.1</v>
      </c>
      <c r="HF114" s="37">
        <f ca="1">SUM($GD114:GE114)-$HD114-SUM($FD114:FE114)</f>
        <v>-1421.5607572313841</v>
      </c>
      <c r="HG114" s="37">
        <f ca="1">SUM($GD114:GF114)-$HD114-SUM($FD114:FF114)</f>
        <v>-870.64525505092058</v>
      </c>
      <c r="HH114" s="37">
        <f ca="1">SUM($GD114:GG114)-$HD114-SUM($FD114:FG114)</f>
        <v>-229.11005991151751</v>
      </c>
      <c r="HI114" s="37">
        <f ca="1">SUM($GD114:GH114)-$HD114-SUM($FD114:FH114)</f>
        <v>488.40011306930307</v>
      </c>
      <c r="HJ114" s="37">
        <f ca="1">SUM($GD114:GI114)-$HD114-SUM($FD114:FI114)</f>
        <v>1286.2477755427062</v>
      </c>
      <c r="HK114" s="37">
        <f ca="1">SUM($GD114:GJ114)-$HD114-SUM($FD114:FJ114)</f>
        <v>2135.7267434132827</v>
      </c>
      <c r="HL114" s="37">
        <f ca="1">SUM($GD114:GK114)-$HD114-SUM($FD114:FK114)</f>
        <v>3030.550252860955</v>
      </c>
      <c r="HM114" s="37">
        <f ca="1">SUM($GD114:GL114)-$HD114-SUM($FD114:FL114)</f>
        <v>4006.794858981315</v>
      </c>
      <c r="HN114" s="37">
        <f ca="1">SUM($GD114:GM114)-$HD114-SUM($FD114:FM114)</f>
        <v>5034.7942180845193</v>
      </c>
      <c r="HO114" s="37">
        <f ca="1">SUM($GD114:GN114)-$HD114-SUM($FD114:FN114)</f>
        <v>6062.7935771877237</v>
      </c>
      <c r="HP114" s="37">
        <f ca="1">SUM($GD114:GO114)-$HD114-SUM($FD114:FO114)</f>
        <v>7194.0832959782383</v>
      </c>
      <c r="HQ114" s="37">
        <f ca="1">SUM($GD114:GP114)-$HD114-SUM($FD114:FP114)</f>
        <v>8840.4396606981136</v>
      </c>
      <c r="HR114" s="37">
        <f ca="1">SUM($GD114:GQ114)-$HD114-SUM($FD114:FQ114)</f>
        <v>10564.724207192425</v>
      </c>
      <c r="HS114" s="37">
        <f ca="1">SUM($GD114:GR114)-$HD114-SUM($FD114:FR114)</f>
        <v>12388.057774553285</v>
      </c>
      <c r="HT114" s="37">
        <f ca="1">SUM($GD114:GS114)-$HD114-SUM($FD114:FS114)</f>
        <v>14283.296983355152</v>
      </c>
      <c r="HU114" s="37">
        <f ca="1">SUM($GD114:GT114)-$HD114-SUM($FD114:FT114)</f>
        <v>16247.569845423666</v>
      </c>
      <c r="HV114" s="37">
        <f ca="1">SUM($GD114:GU114)-$HD114-SUM($FD114:FU114)</f>
        <v>18275.354902503597</v>
      </c>
      <c r="HW114" s="37">
        <f ca="1">SUM($GD114:GV114)-$HD114-SUM($FD114:FV114)</f>
        <v>20362.435173890655</v>
      </c>
      <c r="HX114" s="37">
        <f ca="1">SUM($GD114:GW114)-$HD114-SUM($FD114:FW114)</f>
        <v>22510.844998053886</v>
      </c>
      <c r="HY114" s="37">
        <f ca="1">SUM($GD114:GX114)-$HD114-SUM($FD114:FX114)</f>
        <v>24720.660460495896</v>
      </c>
      <c r="HZ114" s="37">
        <f ca="1">SUM($GD114:GY114)-$HD114-SUM($FD114:FY114)</f>
        <v>26977.402210950142</v>
      </c>
      <c r="IA114" s="37">
        <f ca="1">SUM($GD114:GZ114)-$HD114-SUM($FD114:FZ114)</f>
        <v>29542.361270764002</v>
      </c>
      <c r="IB114" s="37">
        <f ca="1">SUM($GD114:HA114)-$HD114-SUM($FD114:GA114)</f>
        <v>32141.308903435965</v>
      </c>
      <c r="IC114" s="37">
        <f ca="1">SUM($GD114:HB114)-$HD114-SUM($FD114:GB114)</f>
        <v>34788.925143090346</v>
      </c>
    </row>
    <row r="115" spans="2:237" x14ac:dyDescent="0.35">
      <c r="B115" s="37">
        <f t="shared" ca="1" si="26"/>
        <v>0.69202284194956198</v>
      </c>
      <c r="C115" s="37">
        <f t="shared" ca="1" si="26"/>
        <v>0.32327461065283758</v>
      </c>
      <c r="D115" s="37">
        <f t="shared" ca="1" si="26"/>
        <v>0.15118139801906361</v>
      </c>
      <c r="E115" s="37">
        <f t="shared" ca="1" si="26"/>
        <v>0.34456774663934653</v>
      </c>
      <c r="F115" s="37">
        <f t="shared" ca="1" si="26"/>
        <v>0.21947109702171197</v>
      </c>
      <c r="G115" s="37">
        <f t="shared" ca="1" si="26"/>
        <v>0.42172076741607345</v>
      </c>
      <c r="H115" s="37">
        <f t="shared" ca="1" si="26"/>
        <v>0.45393223459984966</v>
      </c>
      <c r="I115" s="37">
        <f t="shared" ca="1" si="26"/>
        <v>0.99162572483469746</v>
      </c>
      <c r="J115" s="37">
        <f t="shared" ca="1" si="26"/>
        <v>0.85013757473793095</v>
      </c>
      <c r="K115" s="37">
        <f t="shared" ca="1" si="26"/>
        <v>0.16888331159715098</v>
      </c>
      <c r="L115" s="37">
        <f t="shared" ca="1" si="26"/>
        <v>6.4861077672571432E-2</v>
      </c>
      <c r="M115" s="37">
        <f t="shared" ca="1" si="26"/>
        <v>0.33745043527256702</v>
      </c>
      <c r="N115" s="37">
        <f t="shared" ca="1" si="26"/>
        <v>0.64593961854115489</v>
      </c>
      <c r="O115" s="37">
        <f t="shared" ca="1" si="26"/>
        <v>0.32365239614917851</v>
      </c>
      <c r="P115" s="37">
        <f t="shared" ca="1" si="26"/>
        <v>7.3386932932564153E-2</v>
      </c>
      <c r="Q115" s="37">
        <f t="shared" ca="1" si="26"/>
        <v>0.3332065503460746</v>
      </c>
      <c r="R115" s="37">
        <f t="shared" ca="1" si="33"/>
        <v>0.74095355224898984</v>
      </c>
      <c r="S115" s="37">
        <f t="shared" ca="1" si="33"/>
        <v>0.34578571575024775</v>
      </c>
      <c r="T115" s="37">
        <f t="shared" ca="1" si="35"/>
        <v>0.35859303313259216</v>
      </c>
      <c r="U115" s="37">
        <f t="shared" ca="1" si="35"/>
        <v>0.44657052241934669</v>
      </c>
      <c r="V115" s="37">
        <f t="shared" ca="1" si="35"/>
        <v>0.22657283488172797</v>
      </c>
      <c r="W115" s="37">
        <f t="shared" ca="1" si="35"/>
        <v>0.16027978121137521</v>
      </c>
      <c r="X115" s="37">
        <f t="shared" ca="1" si="35"/>
        <v>0.17188239557340113</v>
      </c>
      <c r="Y115" s="37">
        <f t="shared" ca="1" si="35"/>
        <v>0.85819994065975813</v>
      </c>
      <c r="Z115" s="37">
        <f t="shared" ca="1" si="35"/>
        <v>0.48736885391421281</v>
      </c>
      <c r="AC115" s="35">
        <f ca="1">IF(H$11="x",0,_xlfn.NORM.INV(B115,Satokasvi!$H$8,Satokasvi!$I$8)*IF(H$8="x",1+Toimenpiteet!$C$7,1)*IF(H$9="x",1+Toimenpiteet!$C$34,1)*(1+H$30)*_xlfn.BINOM.INV(1,(1-(Satokasvi!$H$15*(1+H$43))),B115))</f>
        <v>2625.3980823849042</v>
      </c>
      <c r="AD115" s="35">
        <f ca="1">IF(I$11="x",0,_xlfn.NORM.INV(C115,Satokasvi!$H$8,Satokasvi!$I$8)*IF(I$8="x",1+Toimenpiteet!$C$7,1)*IF(I$9="x",1+Toimenpiteet!$C$34,1)*(1+I$30)*_xlfn.BINOM.INV(1,(1-(Satokasvi!$H$15*(1+I$43))),C115))</f>
        <v>2385.3596709801004</v>
      </c>
      <c r="AE115" s="35">
        <f ca="1">IF(J$11="x",0,_xlfn.NORM.INV(D115,Satokasvi!$H$8,Satokasvi!$I$8)*IF(J$8="x",1+Toimenpiteet!$C$7,1)*IF(J$9="x",1+Toimenpiteet!$C$34,1)*(1+J$30)*_xlfn.BINOM.INV(1,(1-(Satokasvi!$H$15*(1+J$43))),D115))</f>
        <v>0</v>
      </c>
      <c r="AF115" s="35">
        <f ca="1">IF(K$11="x",0,_xlfn.NORM.INV(E115,Satokasvi!$H$8,Satokasvi!$I$8)*IF(K$8="x",1+Toimenpiteet!$C$7,1)*IF(K$9="x",1+Toimenpiteet!$C$34,1)*(1+K$30)*_xlfn.BINOM.INV(1,(1-(Satokasvi!$H$15*(1+K$43))),E115))</f>
        <v>2399.9928640628241</v>
      </c>
      <c r="AG115" s="35">
        <f ca="1">IF(L$11="x",0,_xlfn.NORM.INV(F115,Satokasvi!$H$8,Satokasvi!$I$8)*IF(L$8="x",1+Toimenpiteet!$C$7,1)*IF(L$9="x",1+Toimenpiteet!$C$34,1)*(1+L$30)*_xlfn.BINOM.INV(1,(1-(Satokasvi!$H$15*(1+L$43))),F115))</f>
        <v>0</v>
      </c>
      <c r="AH115" s="35">
        <f ca="1">IF(M$11="x",0,_xlfn.NORM.INV(G115,Satokasvi!$H$8,Satokasvi!$I$8)*IF(M$8="x",1+Toimenpiteet!$C$7,1)*IF(M$9="x",1+Toimenpiteet!$C$34,1)*(1+M$30)*_xlfn.BINOM.INV(1,(1-(Satokasvi!$H$15*(1+M$43))),G115))</f>
        <v>2450.6266784548216</v>
      </c>
      <c r="AI115" s="35">
        <f ca="1">IF(N$11="x",0,_xlfn.NORM.INV(H115,Satokasvi!$H$8,Satokasvi!$I$8)*IF(N$8="x",1+Toimenpiteet!$C$7,1)*IF(N$9="x",1+Toimenpiteet!$C$34,1)*(1+N$30)*_xlfn.BINOM.INV(1,(1-(Satokasvi!$H$15*(1+N$43))),H115))</f>
        <v>2471.0668501317336</v>
      </c>
      <c r="AJ115" s="35">
        <f ca="1">IF(O$11="x",0,_xlfn.NORM.INV(I115,Satokasvi!$H$8,Satokasvi!$I$8)*IF(O$8="x",1+Toimenpiteet!$C$7,1)*IF(O$9="x",1+Toimenpiteet!$C$34,1)*(1+O$30)*_xlfn.BINOM.INV(1,(1-(Satokasvi!$H$15*(1+O$43))),I115))</f>
        <v>3098.0454150278729</v>
      </c>
      <c r="AK115" s="35">
        <f ca="1">IF(P$11="x",0,_xlfn.NORM.INV(J115,Satokasvi!$H$8,Satokasvi!$I$8)*IF(P$8="x",1+Toimenpiteet!$C$7,1)*IF(P$9="x",1+Toimenpiteet!$C$34,1)*(1+P$30)*_xlfn.BINOM.INV(1,(1-(Satokasvi!$H$15*(1+P$43))),J115))</f>
        <v>2759.2559043649144</v>
      </c>
      <c r="AL115" s="35">
        <f ca="1">IF(Q$11="x",0,_xlfn.NORM.INV(K115,Satokasvi!$H$8,Satokasvi!$I$8)*IF(Q$8="x",1+Toimenpiteet!$C$7,1)*IF(Q$9="x",1+Toimenpiteet!$C$34,1)*(1+Q$30)*_xlfn.BINOM.INV(1,(1-(Satokasvi!$H$15*(1+Q$43))),K115))</f>
        <v>0</v>
      </c>
      <c r="AM115" s="35">
        <f ca="1">IF(R$11="x",0,_xlfn.NORM.INV(L115,Satokasvi!$H$8,Satokasvi!$I$8)*IF(R$8="x",1+Toimenpiteet!$C$7,1)*IF(R$9="x",1+Toimenpiteet!$C$34,1)*(1+R$30)*_xlfn.BINOM.INV(1,(1-(Satokasvi!$H$15*(1+R$43))),L115))</f>
        <v>0</v>
      </c>
      <c r="AN115" s="35">
        <f ca="1">IF(S$11="x",0,_xlfn.NORM.INV(M115,Satokasvi!$H$8,Satokasvi!$I$8)*IF(S$8="x",1+Toimenpiteet!$C$7,1)*IF(S$9="x",1+Toimenpiteet!$C$34,1)*(1+S$30)*_xlfn.BINOM.INV(1,(1-(Satokasvi!$H$15*(1+S$43))),M115))</f>
        <v>2395.1421467692935</v>
      </c>
      <c r="AO115" s="35">
        <f ca="1">IF(T$11="x",0,_xlfn.NORM.INV(N115,Satokasvi!$H$8,Satokasvi!$I$8)*IF(T$8="x",1+Toimenpiteet!$C$7,1)*IF(T$9="x",1+Toimenpiteet!$C$34,1)*(1+T$30)*_xlfn.BINOM.INV(1,(1-(Satokasvi!$H$15*(1+T$43))),N115))</f>
        <v>2593.5952882277829</v>
      </c>
      <c r="AP115" s="35">
        <f ca="1">IF(U$11="x",0,_xlfn.NORM.INV(O115,Satokasvi!$H$8,Satokasvi!$I$8)*IF(U$8="x",1+Toimenpiteet!$C$7,1)*IF(U$9="x",1+Toimenpiteet!$C$34,1)*(1+U$30)*_xlfn.BINOM.INV(1,(1-(Satokasvi!$H$15*(1+U$43))),O115))</f>
        <v>2385.6225960318156</v>
      </c>
      <c r="AQ115" s="35">
        <f ca="1">IF(V$11="x",0,_xlfn.NORM.INV(P115,Satokasvi!$H$8,Satokasvi!$I$8)*IF(V$8="x",1+Toimenpiteet!$C$7,1)*IF(V$9="x",1+Toimenpiteet!$C$34,1)*(1+V$30)*_xlfn.BINOM.INV(1,(1-(Satokasvi!$H$15*(1+V$43))),P115))</f>
        <v>0</v>
      </c>
      <c r="AR115" s="35">
        <f ca="1">IF(W$11="x",0,_xlfn.NORM.INV(Q115,Satokasvi!$H$8,Satokasvi!$I$8)*IF(W$8="x",1+Toimenpiteet!$C$7,1)*IF(W$9="x",1+Toimenpiteet!$C$34,1)*(1+W$30)*_xlfn.BINOM.INV(1,(1-(Satokasvi!$H$15*(1+W$43))),Q115))</f>
        <v>2392.2309965525815</v>
      </c>
      <c r="AS115" s="35">
        <f ca="1">IF(X$11="x",0,_xlfn.NORM.INV(R115,Satokasvi!$H$8,Satokasvi!$I$8)*IF(X$8="x",1+Toimenpiteet!$C$7,1)*IF(X$9="x",1+Toimenpiteet!$C$34,1)*(1+X$30)*_xlfn.BINOM.INV(1,(1-(Satokasvi!$H$15*(1+X$43))),R115))</f>
        <v>2661.5719854676272</v>
      </c>
      <c r="AT115" s="35">
        <f ca="1">IF(Y$11="x",0,_xlfn.NORM.INV(S115,Satokasvi!$H$8,Satokasvi!$I$8)*IF(Y$8="x",1+Toimenpiteet!$C$7,1)*IF(Y$9="x",1+Toimenpiteet!$C$34,1)*(1+Y$30)*_xlfn.BINOM.INV(1,(1-(Satokasvi!$H$15*(1+Y$43))),S115))</f>
        <v>2400.8191462555988</v>
      </c>
      <c r="AU115" s="35">
        <f ca="1">IF(Z$11="x",0,_xlfn.NORM.INV(T115,Satokasvi!$H$8,Satokasvi!$I$8)*IF(Z$8="x",1+Toimenpiteet!$C$7,1)*IF(Z$9="x",1+Toimenpiteet!$C$34,1)*(1+Z$30)*_xlfn.BINOM.INV(1,(1-(Satokasvi!$H$15*(1+Z$43))),T115))</f>
        <v>2409.4444751228571</v>
      </c>
      <c r="AV115" s="35">
        <f ca="1">IF(AA$11="x",0,_xlfn.NORM.INV(U115,Satokasvi!$H$8,Satokasvi!$I$8)*IF(AA$8="x",1+Toimenpiteet!$C$7,1)*IF(AA$9="x",1+Toimenpiteet!$C$34,1)*(1+AA$30)*_xlfn.BINOM.INV(1,(1-(Satokasvi!$H$15*(1+AA$43))),U115))</f>
        <v>2466.4173144692645</v>
      </c>
      <c r="AW115" s="35">
        <f ca="1">IF(AB$11="x",0,_xlfn.NORM.INV(V115,Satokasvi!$H$8,Satokasvi!$I$8)*IF(AB$8="x",1+Toimenpiteet!$C$7,1)*IF(AB$9="x",1+Toimenpiteet!$C$34,1)*(1+AB$30)*_xlfn.BINOM.INV(1,(1-(Satokasvi!$H$15*(1+AB$43))),V115))</f>
        <v>0</v>
      </c>
      <c r="AX115" s="35">
        <f ca="1">IF(AC$11="x",0,_xlfn.NORM.INV(W115,Satokasvi!$H$8,Satokasvi!$I$8)*IF(AC$8="x",1+Toimenpiteet!$C$7,1)*IF(AC$9="x",1+Toimenpiteet!$C$34,1)*(1+AC$30)*_xlfn.BINOM.INV(1,(1-(Satokasvi!$H$15*(1+AC$43))),W115))</f>
        <v>0</v>
      </c>
      <c r="AY115" s="35">
        <f ca="1">IF(AD$11="x",0,_xlfn.NORM.INV(X115,Satokasvi!$H$8,Satokasvi!$I$8)*IF(AD$8="x",1+Toimenpiteet!$C$7,1)*IF(AD$9="x",1+Toimenpiteet!$C$34,1)*(1+AD$30)*_xlfn.BINOM.INV(1,(1-(Satokasvi!$H$15*(1+AD$43))),X115))</f>
        <v>0</v>
      </c>
      <c r="AZ115" s="35">
        <f ca="1">IF(AE$11="x",0,_xlfn.NORM.INV(Y115,Satokasvi!$H$8,Satokasvi!$I$8)*IF(AE$8="x",1+Toimenpiteet!$C$7,1)*IF(AE$9="x",1+Toimenpiteet!$C$34,1)*(1+AE$30)*_xlfn.BINOM.INV(1,(1-(Satokasvi!$H$15*(1+AE$43))),Y115))</f>
        <v>2768.0667532128236</v>
      </c>
      <c r="BA115" s="35">
        <f ca="1">IF(AF$11="x",0,_xlfn.NORM.INV(Z115,Satokasvi!$H$8,Satokasvi!$I$8)*IF(AF$8="x",1+Toimenpiteet!$C$7,1)*IF(AF$9="x",1+Toimenpiteet!$C$34,1)*(1+AF$30)*_xlfn.BINOM.INV(1,(1-(Satokasvi!$H$15*(1+AF$43))),Z115))</f>
        <v>2492.0832800828261</v>
      </c>
      <c r="BD115" s="35">
        <f ca="1">IF(H$11="x",0,_xlfn.NORM.INV(B115,Satokasvi!$H$8,Satokasvi!$I$8)*IF(COUNTIF($H$12:H$12,"x")&gt;0,(1+$C$6),1)*IF(COUNTIF($H$13:H$13,"x")&gt;0,(1+$C$30),1)*IF(H$8="x",(1+Toimenpiteet!$C$7),1)*IF(H$9="x",(1+Toimenpiteet!$C$34),1)*(1+H$30)*_xlfn.BINOM.INV(1,(1-(Satokasvi!$H$15*(1+H$44))),B115))</f>
        <v>3150.4776988618851</v>
      </c>
      <c r="BE115" s="35">
        <f ca="1">IF(I$11="x",0,_xlfn.NORM.INV(C115,Satokasvi!$H$8,Satokasvi!$I$8)*IF(COUNTIF($H$12:I$12,"x")&gt;0,(1+$C$6),1)*IF(COUNTIF($H$13:I$13,"x")&gt;0,(1+$C$30),1)*IF(I$8="x",(1+Toimenpiteet!$C$7),1)*IF(I$9="x",(1+Toimenpiteet!$C$34),1)*(1+I$30)*_xlfn.BINOM.INV(1,(1-(Satokasvi!$H$15*(1+I$44))),C115))</f>
        <v>2862.4316051761202</v>
      </c>
      <c r="BF115" s="35">
        <f ca="1">IF(J$11="x",0,_xlfn.NORM.INV(D115,Satokasvi!$H$8,Satokasvi!$I$8)*IF(COUNTIF($H$12:J$12,"x")&gt;0,(1+$C$6),1)*IF(COUNTIF($H$13:J$13,"x")&gt;0,(1+$C$30),1)*IF(J$8="x",(1+Toimenpiteet!$C$7),1)*IF(J$9="x",(1+Toimenpiteet!$C$34),1)*(1+J$30)*_xlfn.BINOM.INV(1,(1-(Satokasvi!$H$15*(1+J$44))),D115))</f>
        <v>2690.5860896389108</v>
      </c>
      <c r="BG115" s="35">
        <f ca="1">IF(K$11="x",0,_xlfn.NORM.INV(E115,Satokasvi!$H$8,Satokasvi!$I$8)*IF(COUNTIF($H$12:K$12,"x")&gt;0,(1+$C$6),1)*IF(COUNTIF($H$13:K$13,"x")&gt;0,(1+$C$30),1)*IF(K$8="x",(1+Toimenpiteet!$C$7),1)*IF(K$9="x",(1+Toimenpiteet!$C$34),1)*(1+K$30)*_xlfn.BINOM.INV(1,(1-(Satokasvi!$H$15*(1+K$44))),E115))</f>
        <v>2879.9914368753889</v>
      </c>
      <c r="BH115" s="35">
        <f ca="1">IF(L$11="x",0,_xlfn.NORM.INV(F115,Satokasvi!$H$8,Satokasvi!$I$8)*IF(COUNTIF($H$12:L$12,"x")&gt;0,(1+$C$6),1)*IF(COUNTIF($H$13:L$13,"x")&gt;0,(1+$C$30),1)*IF(L$8="x",(1+Toimenpiteet!$C$7),1)*IF(L$9="x",(1+Toimenpiteet!$C$34),1)*(1+L$30)*_xlfn.BINOM.INV(1,(1-(Satokasvi!$H$15*(1+L$44))),F115))</f>
        <v>2767.8057846441502</v>
      </c>
      <c r="BI115" s="35">
        <f ca="1">IF(M$11="x",0,_xlfn.NORM.INV(G115,Satokasvi!$H$8,Satokasvi!$I$8)*IF(COUNTIF($H$12:M$12,"x")&gt;0,(1+$C$6),1)*IF(COUNTIF($H$13:M$13,"x")&gt;0,(1+$C$30),1)*IF(M$8="x",(1+Toimenpiteet!$C$7),1)*IF(M$9="x",(1+Toimenpiteet!$C$34),1)*(1+M$30)*_xlfn.BINOM.INV(1,(1-(Satokasvi!$H$15*(1+M$44))),G115))</f>
        <v>2940.7520141457858</v>
      </c>
      <c r="BJ115" s="35">
        <f ca="1">IF(N$11="x",0,_xlfn.NORM.INV(H115,Satokasvi!$H$8,Satokasvi!$I$8)*IF(COUNTIF($H$12:N$12,"x")&gt;0,(1+$C$6),1)*IF(COUNTIF($H$13:N$13,"x")&gt;0,(1+$C$30),1)*IF(N$8="x",(1+Toimenpiteet!$C$7),1)*IF(N$9="x",(1+Toimenpiteet!$C$34),1)*(1+N$30)*_xlfn.BINOM.INV(1,(1-(Satokasvi!$H$15*(1+N$44))),H115))</f>
        <v>2965.2802201580803</v>
      </c>
      <c r="BK115" s="35">
        <f ca="1">IF(O$11="x",0,_xlfn.NORM.INV(I115,Satokasvi!$H$8,Satokasvi!$I$8)*IF(COUNTIF($H$12:O$12,"x")&gt;0,(1+$C$6),1)*IF(COUNTIF($H$13:O$13,"x")&gt;0,(1+$C$30),1)*IF(O$8="x",(1+Toimenpiteet!$C$7),1)*IF(O$9="x",(1+Toimenpiteet!$C$34),1)*(1+O$30)*_xlfn.BINOM.INV(1,(1-(Satokasvi!$H$15*(1+O$44))),I115))</f>
        <v>3717.6544980334475</v>
      </c>
      <c r="BL115" s="35">
        <f ca="1">IF(P$11="x",0,_xlfn.NORM.INV(J115,Satokasvi!$H$8,Satokasvi!$I$8)*IF(COUNTIF($H$12:P$12,"x")&gt;0,(1+$C$6),1)*IF(COUNTIF($H$13:P$13,"x")&gt;0,(1+$C$30),1)*IF(P$8="x",(1+Toimenpiteet!$C$7),1)*IF(P$9="x",(1+Toimenpiteet!$C$34),1)*(1+P$30)*_xlfn.BINOM.INV(1,(1-(Satokasvi!$H$15*(1+P$44))),J115))</f>
        <v>3311.1070852378971</v>
      </c>
      <c r="BM115" s="35">
        <f ca="1">IF(Q$11="x",0,_xlfn.NORM.INV(K115,Satokasvi!$H$8,Satokasvi!$I$8)*IF(COUNTIF($H$12:Q$12,"x")&gt;0,(1+$C$6),1)*IF(COUNTIF($H$13:Q$13,"x")&gt;0,(1+$C$30),1)*IF(Q$8="x",(1+Toimenpiteet!$C$7),1)*IF(Q$9="x",(1+Toimenpiteet!$C$34),1)*(1+Q$30)*_xlfn.BINOM.INV(1,(1-(Satokasvi!$H$15*(1+Q$44))),K115))</f>
        <v>2712.4237684705436</v>
      </c>
      <c r="BN115" s="35">
        <f ca="1">IF(R$11="x",0,_xlfn.NORM.INV(L115,Satokasvi!$H$8,Satokasvi!$I$8)*IF(COUNTIF($H$12:R$12,"x")&gt;0,(1+$C$6),1)*IF(COUNTIF($H$13:R$13,"x")&gt;0,(1+$C$30),1)*IF(R$8="x",(1+Toimenpiteet!$C$7),1)*IF(R$9="x",(1+Toimenpiteet!$C$34),1)*(1+R$30)*_xlfn.BINOM.INV(1,(1-(Satokasvi!$H$15*(1+R$44))),L115))</f>
        <v>2545.4404648156997</v>
      </c>
      <c r="BO115" s="35">
        <f ca="1">IF(S$11="x",0,_xlfn.NORM.INV(M115,Satokasvi!$H$8,Satokasvi!$I$8)*IF(COUNTIF($H$12:S$12,"x")&gt;0,(1+$C$6),1)*IF(COUNTIF($H$13:S$13,"x")&gt;0,(1+$C$30),1)*IF(S$8="x",(1+Toimenpiteet!$C$7),1)*IF(S$9="x",(1+Toimenpiteet!$C$34),1)*(1+S$30)*_xlfn.BINOM.INV(1,(1-(Satokasvi!$H$15*(1+S$44))),M115))</f>
        <v>2874.1705761231519</v>
      </c>
      <c r="BP115" s="35">
        <f ca="1">IF(T$11="x",0,_xlfn.NORM.INV(N115,Satokasvi!$H$8,Satokasvi!$I$8)*IF(COUNTIF($H$12:T$12,"x")&gt;0,(1+$C$6),1)*IF(COUNTIF($H$13:T$13,"x")&gt;0,(1+$C$30),1)*IF(T$8="x",(1+Toimenpiteet!$C$7),1)*IF(T$9="x",(1+Toimenpiteet!$C$34),1)*(1+T$30)*_xlfn.BINOM.INV(1,(1-(Satokasvi!$H$15*(1+T$44))),N115))</f>
        <v>3112.3143458733393</v>
      </c>
      <c r="BQ115" s="35">
        <f ca="1">IF(U$11="x",0,_xlfn.NORM.INV(O115,Satokasvi!$H$8,Satokasvi!$I$8)*IF(COUNTIF($H$12:U$12,"x")&gt;0,(1+$C$6),1)*IF(COUNTIF($H$13:U$13,"x")&gt;0,(1+$C$30),1)*IF(U$8="x",(1+Toimenpiteet!$C$7),1)*IF(U$9="x",(1+Toimenpiteet!$C$34),1)*(1+U$30)*_xlfn.BINOM.INV(1,(1-(Satokasvi!$H$15*(1+U$44))),O115))</f>
        <v>2862.7471152381786</v>
      </c>
      <c r="BR115" s="35">
        <f ca="1">IF(V$11="x",0,_xlfn.NORM.INV(P115,Satokasvi!$H$8,Satokasvi!$I$8)*IF(COUNTIF($H$12:V$12,"x")&gt;0,(1+$C$6),1)*IF(COUNTIF($H$13:V$13,"x")&gt;0,(1+$C$30),1)*IF(V$8="x",(1+Toimenpiteet!$C$7),1)*IF(V$9="x",(1+Toimenpiteet!$C$34),1)*(1+V$30)*_xlfn.BINOM.INV(1,(1-(Satokasvi!$H$15*(1+V$44))),P115))</f>
        <v>2564.6935417971554</v>
      </c>
      <c r="BS115" s="35">
        <f ca="1">IF(W$11="x",0,_xlfn.NORM.INV(Q115,Satokasvi!$H$8,Satokasvi!$I$8)*IF(COUNTIF($H$12:W$12,"x")&gt;0,(1+$C$6),1)*IF(COUNTIF($H$13:W$13,"x")&gt;0,(1+$C$30),1)*IF(W$8="x",(1+Toimenpiteet!$C$7),1)*IF(W$9="x",(1+Toimenpiteet!$C$34),1)*(1+W$30)*_xlfn.BINOM.INV(1,(1-(Satokasvi!$H$15*(1+W$44))),Q115))</f>
        <v>2870.6771958630975</v>
      </c>
      <c r="BT115" s="35">
        <f ca="1">IF(X$11="x",0,_xlfn.NORM.INV(R115,Satokasvi!$H$8,Satokasvi!$I$8)*IF(COUNTIF($H$12:X$12,"x")&gt;0,(1+$C$6),1)*IF(COUNTIF($H$13:X$13,"x")&gt;0,(1+$C$30),1)*IF(X$8="x",(1+Toimenpiteet!$C$7),1)*IF(X$9="x",(1+Toimenpiteet!$C$34),1)*(1+X$30)*_xlfn.BINOM.INV(1,(1-(Satokasvi!$H$15*(1+X$44))),R115))</f>
        <v>3193.8863825611525</v>
      </c>
      <c r="BU115" s="35">
        <f ca="1">IF(Y$11="x",0,_xlfn.NORM.INV(S115,Satokasvi!$H$8,Satokasvi!$I$8)*IF(COUNTIF($H$12:Y$12,"x")&gt;0,(1+$C$6),1)*IF(COUNTIF($H$13:Y$13,"x")&gt;0,(1+$C$30),1)*IF(Y$8="x",(1+Toimenpiteet!$C$7),1)*IF(Y$9="x",(1+Toimenpiteet!$C$34),1)*(1+Y$30)*_xlfn.BINOM.INV(1,(1-(Satokasvi!$H$15*(1+Y$44))),S115))</f>
        <v>2880.9829755067185</v>
      </c>
      <c r="BV115" s="35">
        <f ca="1">IF(Z$11="x",0,_xlfn.NORM.INV(T115,Satokasvi!$H$8,Satokasvi!$I$8)*IF(COUNTIF($H$12:Z$12,"x")&gt;0,(1+$C$6),1)*IF(COUNTIF($H$13:Z$13,"x")&gt;0,(1+$C$30),1)*IF(Z$8="x",(1+Toimenpiteet!$C$7),1)*IF(Z$9="x",(1+Toimenpiteet!$C$34),1)*(1+Z$30)*_xlfn.BINOM.INV(1,(1-(Satokasvi!$H$15*(1+Z$44))),T115))</f>
        <v>2891.3333701474285</v>
      </c>
      <c r="BW115" s="35">
        <f ca="1">IF(AA$11="x",0,_xlfn.NORM.INV(U115,Satokasvi!$H$8,Satokasvi!$I$8)*IF(COUNTIF($H$12:AA$12,"x")&gt;0,(1+$C$6),1)*IF(COUNTIF($H$13:AA$13,"x")&gt;0,(1+$C$30),1)*IF(AA$8="x",(1+Toimenpiteet!$C$7),1)*IF(AA$9="x",(1+Toimenpiteet!$C$34),1)*(1+AA$30)*_xlfn.BINOM.INV(1,(1-(Satokasvi!$H$15*(1+AA$44))),U115))</f>
        <v>2959.7007773631171</v>
      </c>
      <c r="BX115" s="35">
        <f ca="1">IF(AB$11="x",0,_xlfn.NORM.INV(V115,Satokasvi!$H$8,Satokasvi!$I$8)*IF(COUNTIF($H$12:AB$12,"x")&gt;0,(1+$C$6),1)*IF(COUNTIF($H$13:AB$13,"x")&gt;0,(1+$C$30),1)*IF(AB$8="x",(1+Toimenpiteet!$C$7),1)*IF(AB$9="x",(1+Toimenpiteet!$C$34),1)*(1+AB$30)*_xlfn.BINOM.INV(1,(1-(Satokasvi!$H$15*(1+AB$44))),V115))</f>
        <v>2774.9456847361548</v>
      </c>
      <c r="BY115" s="35">
        <f ca="1">IF(AC$11="x",0,_xlfn.NORM.INV(W115,Satokasvi!$H$8,Satokasvi!$I$8)*IF(COUNTIF($H$12:AC$12,"x")&gt;0,(1+$C$6),1)*IF(COUNTIF($H$13:AC$13,"x")&gt;0,(1+$C$30),1)*IF(AC$8="x",(1+Toimenpiteet!$C$7),1)*IF(AC$9="x",(1+Toimenpiteet!$C$34),1)*(1+AC$30)*_xlfn.BINOM.INV(1,(1-(Satokasvi!$H$15*(1+AC$44))),W115))</f>
        <v>2702.0074043772329</v>
      </c>
      <c r="BZ115" s="35">
        <f ca="1">IF(AD$11="x",0,_xlfn.NORM.INV(X115,Satokasvi!$H$8,Satokasvi!$I$8)*IF(COUNTIF($H$12:AD$12,"x")&gt;0,(1+$C$6),1)*IF(COUNTIF($H$13:AD$13,"x")&gt;0,(1+$C$30),1)*IF(AD$8="x",(1+Toimenpiteet!$C$7),1)*IF(AD$9="x",(1+Toimenpiteet!$C$34),1)*(1+AD$30)*_xlfn.BINOM.INV(1,(1-(Satokasvi!$H$15*(1+AD$44))),X115))</f>
        <v>2715.9741792753371</v>
      </c>
      <c r="CA115" s="35">
        <f ca="1">IF(AE$11="x",0,_xlfn.NORM.INV(Y115,Satokasvi!$H$8,Satokasvi!$I$8)*IF(COUNTIF($H$12:AE$12,"x")&gt;0,(1+$C$6),1)*IF(COUNTIF($H$13:AE$13,"x")&gt;0,(1+$C$30),1)*IF(AE$8="x",(1+Toimenpiteet!$C$7),1)*IF(AE$9="x",(1+Toimenpiteet!$C$34),1)*(1+AE$30)*_xlfn.BINOM.INV(1,(1-(Satokasvi!$H$15*(1+AE$44))),Y115))</f>
        <v>3321.6801038553881</v>
      </c>
      <c r="CB115" s="35">
        <f ca="1">IF(AF$11="x",0,_xlfn.NORM.INV(Z115,Satokasvi!$H$8,Satokasvi!$I$8)*IF(COUNTIF($H$12:AF$12,"x")&gt;0,(1+$C$6),1)*IF(COUNTIF($H$13:AF$13,"x")&gt;0,(1+$C$30),1)*IF(AF$8="x",(1+Toimenpiteet!$C$7),1)*IF(AF$9="x",(1+Toimenpiteet!$C$34),1)*(1+AF$30)*_xlfn.BINOM.INV(1,(1-(Satokasvi!$H$15*(1+AF$44))),Z115))</f>
        <v>2990.4999360993911</v>
      </c>
      <c r="CD115" s="37">
        <f ca="1">_xlfn.NORM.INV(RAND(),Satokasvi!$H$13,Satokasvi!$I$13)</f>
        <v>217.95875240477883</v>
      </c>
      <c r="CE115" s="37">
        <f ca="1">_xlfn.NORM.INV(RAND(),Satokasvi!$H$13,Satokasvi!$I$13)</f>
        <v>195.70069233200996</v>
      </c>
      <c r="CF115" s="37">
        <f ca="1">_xlfn.NORM.INV(RAND(),Satokasvi!$H$13,Satokasvi!$I$13)</f>
        <v>292.93069298594116</v>
      </c>
      <c r="CG115" s="37">
        <f ca="1">_xlfn.NORM.INV(RAND(),Satokasvi!$H$13,Satokasvi!$I$13)</f>
        <v>181.13579933307653</v>
      </c>
      <c r="CH115" s="37">
        <f ca="1">_xlfn.NORM.INV(RAND(),Satokasvi!$H$13,Satokasvi!$I$13)</f>
        <v>204.8901128976531</v>
      </c>
      <c r="CI115" s="37">
        <f ca="1">_xlfn.NORM.INV(RAND(),Satokasvi!$H$13,Satokasvi!$I$13)</f>
        <v>189.62147078706386</v>
      </c>
      <c r="CJ115" s="37">
        <f ca="1">_xlfn.NORM.INV(RAND(),Satokasvi!$H$13,Satokasvi!$I$13)</f>
        <v>95.163131250541326</v>
      </c>
      <c r="CK115" s="37">
        <f ca="1">_xlfn.NORM.INV(RAND(),Satokasvi!$H$13,Satokasvi!$I$13)</f>
        <v>79.085556687280544</v>
      </c>
      <c r="CL115" s="37">
        <f ca="1">_xlfn.NORM.INV(RAND(),Satokasvi!$H$13,Satokasvi!$I$13)</f>
        <v>173.19913615250576</v>
      </c>
      <c r="CM115" s="37">
        <f ca="1">_xlfn.NORM.INV(RAND(),Satokasvi!$H$13,Satokasvi!$I$13)</f>
        <v>174.20510373432185</v>
      </c>
      <c r="CN115" s="37">
        <f ca="1">_xlfn.NORM.INV(RAND(),Satokasvi!$H$13,Satokasvi!$I$13)</f>
        <v>160.72780810518591</v>
      </c>
      <c r="CO115" s="37">
        <f ca="1">_xlfn.NORM.INV(RAND(),Satokasvi!$H$13,Satokasvi!$I$13)</f>
        <v>203.23756692547514</v>
      </c>
      <c r="CP115" s="37">
        <f ca="1">_xlfn.NORM.INV(RAND(),Satokasvi!$H$13,Satokasvi!$I$13)</f>
        <v>194.7854196586427</v>
      </c>
      <c r="CQ115" s="37">
        <f ca="1">_xlfn.NORM.INV(RAND(),Satokasvi!$H$13,Satokasvi!$I$13)</f>
        <v>193.23770683716728</v>
      </c>
      <c r="CR115" s="37">
        <f ca="1">_xlfn.NORM.INV(RAND(),Satokasvi!$H$13,Satokasvi!$I$13)</f>
        <v>214.46933917109112</v>
      </c>
      <c r="CS115" s="37">
        <f ca="1">_xlfn.NORM.INV(RAND(),Satokasvi!$H$13,Satokasvi!$I$13)</f>
        <v>148.90209936920809</v>
      </c>
      <c r="CT115" s="37">
        <f ca="1">_xlfn.NORM.INV(RAND(),Satokasvi!$H$13,Satokasvi!$I$13)</f>
        <v>179.77824212787789</v>
      </c>
      <c r="CU115" s="37">
        <f ca="1">_xlfn.NORM.INV(RAND(),Satokasvi!$H$13,Satokasvi!$I$13)</f>
        <v>204.10189933894011</v>
      </c>
      <c r="CV115" s="37">
        <f ca="1">_xlfn.NORM.INV(RAND(),Satokasvi!$H$13,Satokasvi!$I$13)</f>
        <v>184.59680514099031</v>
      </c>
      <c r="CW115" s="37">
        <f ca="1">_xlfn.NORM.INV(RAND(),Satokasvi!$H$13,Satokasvi!$I$13)</f>
        <v>236.56564106757716</v>
      </c>
      <c r="CX115" s="37">
        <f ca="1">_xlfn.NORM.INV(RAND(),Satokasvi!$H$13,Satokasvi!$I$13)</f>
        <v>238.2773170366637</v>
      </c>
      <c r="CY115" s="37">
        <f ca="1">_xlfn.NORM.INV(RAND(),Satokasvi!$H$13,Satokasvi!$I$13)</f>
        <v>221.53854686212051</v>
      </c>
      <c r="CZ115" s="37">
        <f ca="1">_xlfn.NORM.INV(RAND(),Satokasvi!$H$13,Satokasvi!$I$13)</f>
        <v>208.44875830896291</v>
      </c>
      <c r="DA115" s="37">
        <f ca="1">_xlfn.NORM.INV(RAND(),Satokasvi!$H$13,Satokasvi!$I$13)</f>
        <v>265.05092549492707</v>
      </c>
      <c r="DB115" s="37">
        <f ca="1">_xlfn.NORM.INV(RAND(),Satokasvi!$H$13,Satokasvi!$I$13)</f>
        <v>252.66799485097582</v>
      </c>
      <c r="DD115" s="37">
        <f ca="1">IF(H$11="x",Toimenpiteet!$E$115,AC115*CD115/1000+(Satokasvi!$E$28-Satokasvi!$E$7)+IF(H$8="x",Toimenpiteet!$E$29,0)+IF(H$9="x",Toimenpiteet!$E$60,0)+IF(H$10="x",Toimenpiteet!$E$88,0))/(1+$H$15)^DD$59</f>
        <v>298.28008796360433</v>
      </c>
      <c r="DE115" s="37">
        <f ca="1">IF(I$11="x",Toimenpiteet!$E$115,AD115*CE115/1000+(Satokasvi!$E$28-Satokasvi!$E$7)+IF(I$8="x",Toimenpiteet!$E$29,0)+IF(I$9="x",Toimenpiteet!$E$60,0)+IF(I$10="x",Toimenpiteet!$E$88,0))/(1+$H$15)^DE$59</f>
        <v>190.23144412448028</v>
      </c>
      <c r="DF115" s="37">
        <f ca="1">IF(J$11="x",Toimenpiteet!$E$115,AE115*CF115/1000+(Satokasvi!$E$28-Satokasvi!$E$7)+IF(J$8="x",Toimenpiteet!$E$29,0)+IF(J$9="x",Toimenpiteet!$E$60,0)+IF(J$10="x",Toimenpiteet!$E$88,0))/(1+$H$15)^DF$59</f>
        <v>-242.51253972858729</v>
      </c>
      <c r="DG115" s="37">
        <f ca="1">IF(K$11="x",Toimenpiteet!$E$115,AF115*CG115/1000+(Satokasvi!$E$28-Satokasvi!$E$7)+IF(K$8="x",Toimenpiteet!$E$29,0)+IF(K$9="x",Toimenpiteet!$E$60,0)+IF(K$10="x",Toimenpiteet!$E$88,0))/(1+$H$15)^DG$59</f>
        <v>150.7981317584705</v>
      </c>
      <c r="DH115" s="37">
        <f ca="1">IF(L$11="x",Toimenpiteet!$E$115,AG115*CH115/1000+(Satokasvi!$E$28-Satokasvi!$E$7)+IF(L$8="x",Toimenpiteet!$E$29,0)+IF(L$9="x",Toimenpiteet!$E$60,0)+IF(L$10="x",Toimenpiteet!$E$88,0))/(1+$H$15)^DH$59</f>
        <v>-228.59132786180348</v>
      </c>
      <c r="DI115" s="37">
        <f ca="1">IF(M$11="x",Toimenpiteet!$E$115,AH115*CI115/1000+(Satokasvi!$E$28-Satokasvi!$E$7)+IF(M$8="x",Toimenpiteet!$E$29,0)+IF(M$9="x",Toimenpiteet!$E$60,0)+IF(M$10="x",Toimenpiteet!$E$88,0))/(1+$H$15)^DI$59</f>
        <v>167.23843310640993</v>
      </c>
      <c r="DJ115" s="37">
        <f ca="1">IF(N$11="x",Toimenpiteet!$E$115,AI115*CJ115/1000+(Satokasvi!$E$28-Satokasvi!$E$7)+IF(N$8="x",Toimenpiteet!$E$29,0)+IF(N$9="x",Toimenpiteet!$E$60,0)+IF(N$10="x",Toimenpiteet!$E$88,0))/(1+$H$15)^DJ$59</f>
        <v>-24.267156048349499</v>
      </c>
      <c r="DK115" s="37">
        <f ca="1">IF(O$11="x",Toimenpiteet!$E$115,AJ115*CK115/1000+(Satokasvi!$E$28-Satokasvi!$E$7)+IF(O$8="x",Toimenpiteet!$E$29,0)+IF(O$9="x",Toimenpiteet!$E$60,0)+IF(O$10="x",Toimenpiteet!$E$88,0))/(1+$H$15)^DK$59</f>
        <v>-15.77978040667594</v>
      </c>
      <c r="DL115" s="37">
        <f ca="1">IF(P$11="x",Toimenpiteet!$E$115,AK115*CL115/1000+(Satokasvi!$E$28-Satokasvi!$E$7)+IF(P$8="x",Toimenpiteet!$E$29,0)+IF(P$9="x",Toimenpiteet!$E$60,0)+IF(P$10="x",Toimenpiteet!$E$88,0))/(1+$H$15)^DL$59</f>
        <v>163.17068874368169</v>
      </c>
      <c r="DM115" s="37">
        <f ca="1">IF(Q$11="x",Toimenpiteet!$E$115,AL115*CM115/1000+(Satokasvi!$E$28-Satokasvi!$E$7)+IF(Q$8="x",Toimenpiteet!$E$29,0)+IF(Q$9="x",Toimenpiteet!$E$60,0)+IF(Q$10="x",Toimenpiteet!$E$88,0))/(1+$H$15)^DM$59</f>
        <v>-197.18488744763218</v>
      </c>
      <c r="DN115" s="37">
        <f ca="1">IF(R$11="x",Toimenpiteet!$E$115,AM115*CN115/1000+(Satokasvi!$E$28-Satokasvi!$E$7)+IF(R$8="x",Toimenpiteet!$E$29,0)+IF(R$9="x",Toimenpiteet!$E$60,0)+IF(R$10="x",Toimenpiteet!$E$88,0))/(1+$H$15)^DN$59</f>
        <v>-191.44163829867202</v>
      </c>
      <c r="DO115" s="37">
        <f ca="1">IF(S$11="x",Toimenpiteet!$E$115,AN115*CO115/1000+(Satokasvi!$E$28-Satokasvi!$E$7)+IF(S$8="x",Toimenpiteet!$E$29,0)+IF(S$9="x",Toimenpiteet!$E$60,0)+IF(S$10="x",Toimenpiteet!$E$88,0))/(1+$H$15)^DO$59</f>
        <v>155.5540374239331</v>
      </c>
      <c r="DP115" s="37">
        <f ca="1">IF(T$11="x",Toimenpiteet!$E$115,AO115*CP115/1000+(Satokasvi!$E$28-Satokasvi!$E$7)+IF(T$8="x",Toimenpiteet!$E$29,0)+IF(T$9="x",Toimenpiteet!$E$60,0)+IF(T$10="x",Toimenpiteet!$E$88,0))/(1+$H$15)^DP$59</f>
        <v>163.56079839501027</v>
      </c>
      <c r="DQ115" s="37">
        <f ca="1">IF(U$11="x",Toimenpiteet!$E$115,AP115*CQ115/1000+(Satokasvi!$E$28-Satokasvi!$E$7)+IF(U$8="x",Toimenpiteet!$E$29,0)+IF(U$9="x",Toimenpiteet!$E$60,0)+IF(U$10="x",Toimenpiteet!$E$88,0))/(1+$H$15)^DQ$59</f>
        <v>129.57395955793089</v>
      </c>
      <c r="DR115" s="37">
        <f ca="1">IF(V$11="x",Toimenpiteet!$E$115,AQ115*CR115/1000+(Satokasvi!$E$28-Satokasvi!$E$7)+IF(V$8="x",Toimenpiteet!$E$29,0)+IF(V$9="x",Toimenpiteet!$E$60,0)+IF(V$10="x",Toimenpiteet!$E$88,0))/(1+$H$15)^DR$59</f>
        <v>-170.09341606013018</v>
      </c>
      <c r="DS115" s="37">
        <f ca="1">IF(W$11="x",Toimenpiteet!$E$115,AR115*CS115/1000+(Satokasvi!$E$28-Satokasvi!$E$7)+IF(W$8="x",Toimenpiteet!$E$29,0)+IF(W$9="x",Toimenpiteet!$E$60,0)+IF(W$10="x",Toimenpiteet!$E$88,0))/(1+$H$15)^DS$59</f>
        <v>56.837945770315017</v>
      </c>
      <c r="DT115" s="37">
        <f ca="1">IF(X$11="x",Toimenpiteet!$E$115,AS115*CT115/1000+(Satokasvi!$E$28-Satokasvi!$E$7)+IF(X$8="x",Toimenpiteet!$E$29,0)+IF(X$9="x",Toimenpiteet!$E$60,0)+IF(X$10="x",Toimenpiteet!$E$88,0))/(1+$H$15)^DT$59</f>
        <v>129.16661443907046</v>
      </c>
      <c r="DU115" s="37">
        <f ca="1">IF(Y$11="x",Toimenpiteet!$E$115,AT115*CU115/1000+(Satokasvi!$E$28-Satokasvi!$E$7)+IF(Y$8="x",Toimenpiteet!$E$29,0)+IF(Y$9="x",Toimenpiteet!$E$60,0)+IF(Y$10="x",Toimenpiteet!$E$88,0))/(1+$H$15)^DU$59</f>
        <v>132.17068726107883</v>
      </c>
      <c r="DV115" s="37">
        <f ca="1">IF(Z$11="x",Toimenpiteet!$E$115,AU115*CV115/1000+(Satokasvi!$E$28-Satokasvi!$E$7)+IF(Z$8="x",Toimenpiteet!$E$29,0)+IF(Z$9="x",Toimenpiteet!$E$60,0)+IF(Z$10="x",Toimenpiteet!$E$88,0))/(1+$H$15)^DV$59</f>
        <v>102.523599480489</v>
      </c>
      <c r="DW115" s="37">
        <f ca="1">IF(AA$11="x",Toimenpiteet!$E$115,AV115*CW115/1000+(Satokasvi!$E$28-Satokasvi!$E$7)+IF(AA$8="x",Toimenpiteet!$E$29,0)+IF(AA$9="x",Toimenpiteet!$E$60,0)+IF(AA$10="x",Toimenpiteet!$E$88,0))/(1+$H$15)^DW$59</f>
        <v>176.32889216587239</v>
      </c>
      <c r="DX115" s="37">
        <f ca="1">IF(AB$11="x",Toimenpiteet!$E$115,AW115*CX115/1000+(Satokasvi!$E$28-Satokasvi!$E$7)+IF(AB$8="x",Toimenpiteet!$E$29,0)+IF(AB$9="x",Toimenpiteet!$E$60,0)+IF(AB$10="x",Toimenpiteet!$E$88,0))/(1+$H$15)^DX$59</f>
        <v>-142.45055811590174</v>
      </c>
      <c r="DY115" s="37">
        <f ca="1">IF(AC$11="x",Toimenpiteet!$E$115,AX115*CY115/1000+(Satokasvi!$E$28-Satokasvi!$E$7)+IF(AC$8="x",Toimenpiteet!$E$29,0)+IF(AC$9="x",Toimenpiteet!$E$60,0)+IF(AC$10="x",Toimenpiteet!$E$88,0))/(1+$H$15)^DY$59</f>
        <v>-138.30151273388518</v>
      </c>
      <c r="DZ115" s="37">
        <f ca="1">IF(AD$11="x",Toimenpiteet!$E$115,AY115*CZ115/1000+(Satokasvi!$E$28-Satokasvi!$E$7)+IF(AD$8="x",Toimenpiteet!$E$29,0)+IF(AD$9="x",Toimenpiteet!$E$60,0)+IF(AD$10="x",Toimenpiteet!$E$88,0))/(1+$H$15)^DZ$59</f>
        <v>-134.27331333386908</v>
      </c>
      <c r="EA115" s="37">
        <f ca="1">IF(AE$11="x",Toimenpiteet!$E$115,AZ115*DA115/1000+(Satokasvi!$E$28-Satokasvi!$E$7)+IF(AE$8="x",Toimenpiteet!$E$29,0)+IF(AE$9="x",Toimenpiteet!$E$60,0)+IF(AE$10="x",Toimenpiteet!$E$88,0))/(1+$H$15)^EA$59</f>
        <v>230.55884178397312</v>
      </c>
      <c r="EB115" s="37">
        <f ca="1">IF(AF$11="x",Toimenpiteet!$E$115,BA115*DB115/1000+(Satokasvi!$E$28-Satokasvi!$E$7)+IF(AF$8="x",Toimenpiteet!$E$29,0)+IF(AF$9="x",Toimenpiteet!$E$60,0)+IF(AF$10="x",Toimenpiteet!$E$88,0))/(1+$H$15)^EB$59</f>
        <v>174.16827267846665</v>
      </c>
      <c r="ED115" s="37">
        <f ca="1">IF(H$11="x",Toimenpiteet!$E$115,BD115*CD115/1000+(Satokasvi!$E$28-Satokasvi!$E$7)+IF(H$8="x",Toimenpiteet!$E$29,0)+IF(H$9="x",Toimenpiteet!$E$60,0)+IF(H$10="x",Toimenpiteet!$E$88,0))/(1+$H$15)^ED$59</f>
        <v>409.39241623593693</v>
      </c>
      <c r="EE115" s="37">
        <f ca="1">IF(I$11="x",Toimenpiteet!$E$115,BE115*CE115/1000+(Satokasvi!$E$28-Satokasvi!$E$7)+IF(I$8="x",Toimenpiteet!$E$29,0)+IF(I$9="x",Toimenpiteet!$E$60,0)+IF(I$10="x",Toimenpiteet!$E$88,0))/(1+$H$15)^EE$59</f>
        <v>278.23531613346535</v>
      </c>
      <c r="EF115" s="37">
        <f ca="1">IF(J$11="x",Toimenpiteet!$E$115,BF115*CF115/1000+(Satokasvi!$E$28-Satokasvi!$E$7)+IF(J$8="x",Toimenpiteet!$E$29,0)+IF(J$9="x",Toimenpiteet!$E$60,0)+IF(J$10="x",Toimenpiteet!$E$88,0))/(1+$H$15)^EF$59</f>
        <v>478.76116154927973</v>
      </c>
      <c r="EG115" s="37">
        <f ca="1">IF(K$11="x",Toimenpiteet!$E$115,BG115*CG115/1000+(Satokasvi!$E$28-Satokasvi!$E$7)+IF(K$8="x",Toimenpiteet!$E$29,0)+IF(K$9="x",Toimenpiteet!$E$60,0)+IF(K$10="x",Toimenpiteet!$E$88,0))/(1+$H$15)^EG$59</f>
        <v>228.0475716496961</v>
      </c>
      <c r="EH115" s="37">
        <f ca="1">IF(L$11="x",Toimenpiteet!$E$115,BH115*CH115/1000+(Satokasvi!$E$28-Satokasvi!$E$7)+IF(L$8="x",Toimenpiteet!$E$29,0)+IF(L$9="x",Toimenpiteet!$E$60,0)+IF(L$10="x",Toimenpiteet!$E$88,0))/(1+$H$15)^EH$59</f>
        <v>260.59069756815768</v>
      </c>
      <c r="EI115" s="37">
        <f ca="1">IF(M$11="x",Toimenpiteet!$E$115,BI115*CI115/1000+(Satokasvi!$E$28-Satokasvi!$E$7)+IF(M$8="x",Toimenpiteet!$E$29,0)+IF(M$9="x",Toimenpiteet!$E$60,0)+IF(M$10="x",Toimenpiteet!$E$88,0))/(1+$H$15)^EI$59</f>
        <v>245.07278533192559</v>
      </c>
      <c r="EJ115" s="37">
        <f ca="1">IF(N$11="x",Toimenpiteet!$E$115,BJ115*CJ115/1000+(Satokasvi!$E$28-Satokasvi!$E$7)+IF(N$8="x",Toimenpiteet!$E$29,0)+IF(N$9="x",Toimenpiteet!$E$60,0)+IF(N$10="x",Toimenpiteet!$E$88,0))/(1+$H$15)^EJ$59</f>
        <v>13.973262843178315</v>
      </c>
      <c r="EK115" s="37">
        <f ca="1">IF(O$11="x",Toimenpiteet!$E$115,BK115*CK115/1000+(Satokasvi!$E$28-Satokasvi!$E$7)+IF(O$8="x",Toimenpiteet!$E$29,0)+IF(O$9="x",Toimenpiteet!$E$60,0)+IF(O$10="x",Toimenpiteet!$E$88,0))/(1+$H$15)^EK$59</f>
        <v>22.90295293062746</v>
      </c>
      <c r="EL115" s="37">
        <f ca="1">IF(P$11="x",Toimenpiteet!$E$115,BL115*CL115/1000+(Satokasvi!$E$28-Satokasvi!$E$7)+IF(P$8="x",Toimenpiteet!$E$29,0)+IF(P$9="x",Toimenpiteet!$E$60,0)+IF(P$10="x",Toimenpiteet!$E$88,0))/(1+$H$15)^EL$59</f>
        <v>236.4249133066302</v>
      </c>
      <c r="EM115" s="37">
        <f ca="1">IF(Q$11="x",Toimenpiteet!$E$115,BM115*CM115/1000+(Satokasvi!$E$28-Satokasvi!$E$7)+IF(Q$8="x",Toimenpiteet!$E$29,0)+IF(Q$9="x",Toimenpiteet!$E$60,0)+IF(Q$10="x",Toimenpiteet!$E$88,0))/(1+$H$15)^EM$59</f>
        <v>154.41292862218657</v>
      </c>
      <c r="EN115" s="37">
        <f ca="1">IF(R$11="x",Toimenpiteet!$E$115,BN115*CN115/1000+(Satokasvi!$E$28-Satokasvi!$E$7)+IF(R$8="x",Toimenpiteet!$E$29,0)+IF(R$9="x",Toimenpiteet!$E$60,0)+IF(R$10="x",Toimenpiteet!$E$88,0))/(1+$H$15)^EN$59</f>
        <v>104.11756974032539</v>
      </c>
      <c r="EO115" s="37">
        <f ca="1">IF(S$11="x",Toimenpiteet!$E$115,BO115*CO115/1000+(Satokasvi!$E$28-Satokasvi!$E$7)+IF(S$8="x",Toimenpiteet!$E$29,0)+IF(S$9="x",Toimenpiteet!$E$60,0)+IF(S$10="x",Toimenpiteet!$E$88,0))/(1+$H$15)^EO$59</f>
        <v>223.83797855894721</v>
      </c>
      <c r="EP115" s="37">
        <f ca="1">IF(T$11="x",Toimenpiteet!$E$115,BP115*CP115/1000+(Satokasvi!$E$28-Satokasvi!$E$7)+IF(T$8="x",Toimenpiteet!$E$29,0)+IF(T$9="x",Toimenpiteet!$E$60,0)+IF(T$10="x",Toimenpiteet!$E$88,0))/(1+$H$15)^EP$59</f>
        <v>232.36337909365074</v>
      </c>
      <c r="EQ115" s="37">
        <f ca="1">IF(U$11="x",Toimenpiteet!$E$115,BQ115*CQ115/1000+(Satokasvi!$E$28-Satokasvi!$E$7)+IF(U$8="x",Toimenpiteet!$E$29,0)+IF(U$9="x",Toimenpiteet!$E$60,0)+IF(U$10="x",Toimenpiteet!$E$88,0))/(1+$H$15)^EQ$59</f>
        <v>190.5279951779039</v>
      </c>
      <c r="ER115" s="37">
        <f ca="1">IF(V$11="x",Toimenpiteet!$E$115,BR115*CR115/1000+(Satokasvi!$E$28-Satokasvi!$E$7)+IF(V$8="x",Toimenpiteet!$E$29,0)+IF(V$9="x",Toimenpiteet!$E$60,0)+IF(V$10="x",Toimenpiteet!$E$88,0))/(1+$H$15)^ER$59</f>
        <v>182.96154723667487</v>
      </c>
      <c r="ES115" s="37">
        <f ca="1">IF(W$11="x",Toimenpiteet!$E$115,BS115*CS115/1000+(Satokasvi!$E$28-Satokasvi!$E$7)+IF(W$8="x",Toimenpiteet!$E$29,0)+IF(W$9="x",Toimenpiteet!$E$60,0)+IF(W$10="x",Toimenpiteet!$E$88,0))/(1+$H$15)^ES$59</f>
        <v>101.23338270304406</v>
      </c>
      <c r="ET115" s="37">
        <f ca="1">IF(X$11="x",Toimenpiteet!$E$115,BT115*CT115/1000+(Satokasvi!$E$28-Satokasvi!$E$7)+IF(X$8="x",Toimenpiteet!$E$29,0)+IF(X$9="x",Toimenpiteet!$E$60,0)+IF(X$10="x",Toimenpiteet!$E$88,0))/(1+$H$15)^ET$59</f>
        <v>187.06580895665743</v>
      </c>
      <c r="EU115" s="37">
        <f ca="1">IF(Y$11="x",Toimenpiteet!$E$115,BU115*CU115/1000+(Satokasvi!$E$28-Satokasvi!$E$7)+IF(Y$8="x",Toimenpiteet!$E$29,0)+IF(Y$9="x",Toimenpiteet!$E$60,0)+IF(Y$10="x",Toimenpiteet!$E$88,0))/(1+$H$15)^EU$59</f>
        <v>189.73673891695756</v>
      </c>
      <c r="EV115" s="37">
        <f ca="1">IF(Z$11="x",Toimenpiteet!$E$115,BV115*CV115/1000+(Satokasvi!$E$28-Satokasvi!$E$7)+IF(Z$8="x",Toimenpiteet!$E$29,0)+IF(Z$9="x",Toimenpiteet!$E$60,0)+IF(Z$10="x",Toimenpiteet!$E$88,0))/(1+$H$15)^EV$59</f>
        <v>153.25347879761884</v>
      </c>
      <c r="EW115" s="37">
        <f ca="1">IF(AA$11="x",Toimenpiteet!$E$115,BW115*CW115/1000+(Satokasvi!$E$28-Satokasvi!$E$7)+IF(AA$8="x",Toimenpiteet!$E$29,0)+IF(AA$9="x",Toimenpiteet!$E$60,0)+IF(AA$10="x",Toimenpiteet!$E$88,0))/(1+$H$15)^EW$59</f>
        <v>240.93948557092259</v>
      </c>
      <c r="EX115" s="37">
        <f ca="1">IF(AB$11="x",Toimenpiteet!$E$115,BX115*CX115/1000+(Satokasvi!$E$28-Satokasvi!$E$7)+IF(AB$8="x",Toimenpiteet!$E$29,0)+IF(AB$9="x",Toimenpiteet!$E$60,0)+IF(AB$10="x",Toimenpiteet!$E$88,0))/(1+$H$15)^EX$59</f>
        <v>212.98057775726846</v>
      </c>
      <c r="EY115" s="37">
        <f ca="1">IF(AC$11="x",Toimenpiteet!$E$115,BY115*CY115/1000+(Satokasvi!$E$28-Satokasvi!$E$7)+IF(AC$8="x",Toimenpiteet!$E$29,0)+IF(AC$9="x",Toimenpiteet!$E$60,0)+IF(AC$10="x",Toimenpiteet!$E$88,0))/(1+$H$15)^EY$59</f>
        <v>174.10270887976935</v>
      </c>
      <c r="EZ115" s="37">
        <f ca="1">IF(AD$11="x",Toimenpiteet!$E$115,BZ115*CZ115/1000+(Satokasvi!$E$28-Satokasvi!$E$7)+IF(AD$8="x",Toimenpiteet!$E$29,0)+IF(AD$9="x",Toimenpiteet!$E$60,0)+IF(AD$10="x",Toimenpiteet!$E$88,0))/(1+$H$15)^EZ$59</f>
        <v>152.58588542807016</v>
      </c>
      <c r="FA115" s="37">
        <f ca="1">IF(AE$11="x",Toimenpiteet!$E$115,CA115*DA115/1000+(Satokasvi!$E$28-Satokasvi!$E$7)+IF(AE$8="x",Toimenpiteet!$E$29,0)+IF(AE$9="x",Toimenpiteet!$E$60,0)+IF(AE$10="x",Toimenpiteet!$E$88,0))/(1+$H$15)^FA$59</f>
        <v>302.74309816676174</v>
      </c>
      <c r="FB115" s="37">
        <f ca="1">IF(AF$11="x",Toimenpiteet!$E$115,CB115*DB115/1000+(Satokasvi!$E$28-Satokasvi!$E$7)+IF(AF$8="x",Toimenpiteet!$E$29,0)+IF(AF$9="x",Toimenpiteet!$E$60,0)+IF(AF$10="x",Toimenpiteet!$E$88,0))/(1+$H$15)^FB$59</f>
        <v>234.31502238502787</v>
      </c>
      <c r="FD115" s="37">
        <f t="shared" ca="1" si="15"/>
        <v>298.28008796360433</v>
      </c>
      <c r="FE115" s="37">
        <f t="shared" ca="1" si="32"/>
        <v>488.51153208808461</v>
      </c>
      <c r="FF115" s="37">
        <f t="shared" ca="1" si="32"/>
        <v>245.99899235949732</v>
      </c>
      <c r="FG115" s="37">
        <f t="shared" ca="1" si="32"/>
        <v>396.79712411796783</v>
      </c>
      <c r="FH115" s="37">
        <f t="shared" ca="1" si="32"/>
        <v>168.20579625616435</v>
      </c>
      <c r="FI115" s="37">
        <f t="shared" ca="1" si="32"/>
        <v>335.44422936257428</v>
      </c>
      <c r="FJ115" s="37">
        <f t="shared" ca="1" si="32"/>
        <v>311.1770733142248</v>
      </c>
      <c r="FK115" s="37">
        <f t="shared" ca="1" si="32"/>
        <v>295.39729290754883</v>
      </c>
      <c r="FL115" s="37">
        <f t="shared" ca="1" si="31"/>
        <v>458.56798165123053</v>
      </c>
      <c r="FM115" s="37">
        <f t="shared" ca="1" si="31"/>
        <v>261.38309420359838</v>
      </c>
      <c r="FN115" s="37">
        <f t="shared" ca="1" si="31"/>
        <v>69.941455904926357</v>
      </c>
      <c r="FO115" s="37">
        <f t="shared" ca="1" si="31"/>
        <v>225.49549332885945</v>
      </c>
      <c r="FP115" s="37">
        <f t="shared" ca="1" si="31"/>
        <v>389.05629172386972</v>
      </c>
      <c r="FQ115" s="37">
        <f t="shared" ca="1" si="31"/>
        <v>518.63025128180061</v>
      </c>
      <c r="FR115" s="37">
        <f t="shared" ca="1" si="31"/>
        <v>348.53683522167046</v>
      </c>
      <c r="FS115" s="37">
        <f t="shared" ca="1" si="31"/>
        <v>405.37478099198546</v>
      </c>
      <c r="FT115" s="37">
        <f t="shared" ca="1" si="31"/>
        <v>534.54139543105589</v>
      </c>
      <c r="FU115" s="37">
        <f t="shared" ca="1" si="24"/>
        <v>666.71208269213469</v>
      </c>
      <c r="FV115" s="37">
        <f t="shared" ca="1" si="24"/>
        <v>769.23568217262368</v>
      </c>
      <c r="FW115" s="37">
        <f t="shared" ca="1" si="23"/>
        <v>945.56457433849607</v>
      </c>
      <c r="FX115" s="37">
        <f t="shared" ca="1" si="20"/>
        <v>803.11401622259427</v>
      </c>
      <c r="FY115" s="37">
        <f t="shared" ca="1" si="20"/>
        <v>664.81250348870913</v>
      </c>
      <c r="FZ115" s="37">
        <f t="shared" ca="1" si="20"/>
        <v>530.53919015484007</v>
      </c>
      <c r="GA115" s="37">
        <f t="shared" ca="1" si="20"/>
        <v>761.09803193881316</v>
      </c>
      <c r="GB115" s="37">
        <f t="shared" ca="1" si="20"/>
        <v>935.26630461727984</v>
      </c>
      <c r="GC115" s="37"/>
      <c r="GD115" s="37">
        <f t="shared" ca="1" si="16"/>
        <v>409.39241623593693</v>
      </c>
      <c r="GE115" s="37">
        <f t="shared" ca="1" si="36"/>
        <v>687.62773236940234</v>
      </c>
      <c r="GF115" s="37">
        <f t="shared" ca="1" si="36"/>
        <v>1166.388893918682</v>
      </c>
      <c r="GG115" s="37">
        <f t="shared" ca="1" si="36"/>
        <v>1394.436465568378</v>
      </c>
      <c r="GH115" s="37">
        <f t="shared" ca="1" si="36"/>
        <v>1655.0271631365358</v>
      </c>
      <c r="GI115" s="37">
        <f t="shared" ca="1" si="36"/>
        <v>1900.0999484684614</v>
      </c>
      <c r="GJ115" s="37">
        <f t="shared" ca="1" si="36"/>
        <v>1914.0732113116399</v>
      </c>
      <c r="GK115" s="37">
        <f t="shared" ca="1" si="36"/>
        <v>1936.9761642422673</v>
      </c>
      <c r="GL115" s="37">
        <f t="shared" ca="1" si="36"/>
        <v>2173.4010775488973</v>
      </c>
      <c r="GM115" s="37">
        <f t="shared" ca="1" si="36"/>
        <v>2327.8140061710837</v>
      </c>
      <c r="GN115" s="37">
        <f t="shared" ca="1" si="36"/>
        <v>2431.9315759114093</v>
      </c>
      <c r="GO115" s="37">
        <f t="shared" ca="1" si="36"/>
        <v>2655.7695544703565</v>
      </c>
      <c r="GP115" s="37">
        <f t="shared" ca="1" si="36"/>
        <v>2888.1329335640071</v>
      </c>
      <c r="GQ115" s="37">
        <f t="shared" ca="1" si="36"/>
        <v>3078.660928741911</v>
      </c>
      <c r="GR115" s="37">
        <f t="shared" ca="1" si="36"/>
        <v>3261.622475978586</v>
      </c>
      <c r="GS115" s="37">
        <f t="shared" ca="1" si="36"/>
        <v>3362.8558586816298</v>
      </c>
      <c r="GT115" s="37">
        <f t="shared" ca="1" si="34"/>
        <v>3549.9216676382871</v>
      </c>
      <c r="GU115" s="37">
        <f t="shared" ca="1" si="22"/>
        <v>3739.6584065552447</v>
      </c>
      <c r="GV115" s="37">
        <f t="shared" ca="1" si="22"/>
        <v>3892.9118853528635</v>
      </c>
      <c r="GW115" s="37">
        <f t="shared" ca="1" si="22"/>
        <v>4133.8513709237859</v>
      </c>
      <c r="GX115" s="37">
        <f t="shared" ca="1" si="22"/>
        <v>4346.8319486810542</v>
      </c>
      <c r="GY115" s="37">
        <f t="shared" ca="1" si="30"/>
        <v>4520.9346575608233</v>
      </c>
      <c r="GZ115" s="37">
        <f t="shared" ca="1" si="30"/>
        <v>4673.5205429888938</v>
      </c>
      <c r="HA115" s="37">
        <f t="shared" ca="1" si="30"/>
        <v>4976.2636411556559</v>
      </c>
      <c r="HB115" s="37">
        <f t="shared" ca="1" si="30"/>
        <v>5210.5786635406839</v>
      </c>
      <c r="HC115" s="37"/>
      <c r="HD115" s="37">
        <f t="shared" si="29"/>
        <v>1500.1</v>
      </c>
      <c r="HE115" s="37">
        <f ca="1">SUM($GD115:GD115)-$HD115-SUM($FD115:FD115)</f>
        <v>-1388.9876717276672</v>
      </c>
      <c r="HF115" s="37">
        <f ca="1">SUM($GD115:GE115)-$HD115-SUM($FD115:FE115)</f>
        <v>-1189.8714714463495</v>
      </c>
      <c r="HG115" s="37">
        <f ca="1">SUM($GD115:GF115)-$HD115-SUM($FD115:FF115)</f>
        <v>-269.48156988716505</v>
      </c>
      <c r="HH115" s="37">
        <f ca="1">SUM($GD115:GG115)-$HD115-SUM($FD115:FG115)</f>
        <v>728.15777156324521</v>
      </c>
      <c r="HI115" s="37">
        <f ca="1">SUM($GD115:GH115)-$HD115-SUM($FD115:FH115)</f>
        <v>2214.9791384436171</v>
      </c>
      <c r="HJ115" s="37">
        <f ca="1">SUM($GD115:GI115)-$HD115-SUM($FD115:FI115)</f>
        <v>3779.634857549504</v>
      </c>
      <c r="HK115" s="37">
        <f ca="1">SUM($GD115:GJ115)-$HD115-SUM($FD115:FJ115)</f>
        <v>5382.5309955469183</v>
      </c>
      <c r="HL115" s="37">
        <f ca="1">SUM($GD115:GK115)-$HD115-SUM($FD115:FK115)</f>
        <v>7024.1098668816367</v>
      </c>
      <c r="HM115" s="37">
        <f ca="1">SUM($GD115:GL115)-$HD115-SUM($FD115:FL115)</f>
        <v>8738.9429627793033</v>
      </c>
      <c r="HN115" s="37">
        <f ca="1">SUM($GD115:GM115)-$HD115-SUM($FD115:FM115)</f>
        <v>10805.373874746789</v>
      </c>
      <c r="HO115" s="37">
        <f ca="1">SUM($GD115:GN115)-$HD115-SUM($FD115:FN115)</f>
        <v>13167.363994753274</v>
      </c>
      <c r="HP115" s="37">
        <f ca="1">SUM($GD115:GO115)-$HD115-SUM($FD115:FO115)</f>
        <v>15597.638055894771</v>
      </c>
      <c r="HQ115" s="37">
        <f ca="1">SUM($GD115:GP115)-$HD115-SUM($FD115:FP115)</f>
        <v>18096.714697734908</v>
      </c>
      <c r="HR115" s="37">
        <f ca="1">SUM($GD115:GQ115)-$HD115-SUM($FD115:FQ115)</f>
        <v>20656.74537519502</v>
      </c>
      <c r="HS115" s="37">
        <f ca="1">SUM($GD115:GR115)-$HD115-SUM($FD115:FR115)</f>
        <v>23569.831015951939</v>
      </c>
      <c r="HT115" s="37">
        <f ca="1">SUM($GD115:GS115)-$HD115-SUM($FD115:FS115)</f>
        <v>26527.31209364158</v>
      </c>
      <c r="HU115" s="37">
        <f ca="1">SUM($GD115:GT115)-$HD115-SUM($FD115:FT115)</f>
        <v>29542.692365848812</v>
      </c>
      <c r="HV115" s="37">
        <f ca="1">SUM($GD115:GU115)-$HD115-SUM($FD115:FU115)</f>
        <v>32615.638689711923</v>
      </c>
      <c r="HW115" s="37">
        <f ca="1">SUM($GD115:GV115)-$HD115-SUM($FD115:FV115)</f>
        <v>35739.314892892158</v>
      </c>
      <c r="HX115" s="37">
        <f ca="1">SUM($GD115:GW115)-$HD115-SUM($FD115:FW115)</f>
        <v>38927.601689477451</v>
      </c>
      <c r="HY115" s="37">
        <f ca="1">SUM($GD115:GX115)-$HD115-SUM($FD115:FX115)</f>
        <v>42471.319621935909</v>
      </c>
      <c r="HZ115" s="37">
        <f ca="1">SUM($GD115:GY115)-$HD115-SUM($FD115:FY115)</f>
        <v>46327.441776008025</v>
      </c>
      <c r="IA115" s="37">
        <f ca="1">SUM($GD115:GZ115)-$HD115-SUM($FD115:FZ115)</f>
        <v>50470.423128842078</v>
      </c>
      <c r="IB115" s="37">
        <f ca="1">SUM($GD115:HA115)-$HD115-SUM($FD115:GA115)</f>
        <v>54685.588738058912</v>
      </c>
      <c r="IC115" s="37">
        <f ca="1">SUM($GD115:HB115)-$HD115-SUM($FD115:GB115)</f>
        <v>58960.901096982314</v>
      </c>
    </row>
    <row r="116" spans="2:237" x14ac:dyDescent="0.35">
      <c r="B116" s="37">
        <f t="shared" ca="1" si="26"/>
        <v>0.88033034973149749</v>
      </c>
      <c r="C116" s="37">
        <f t="shared" ca="1" si="26"/>
        <v>0.62742010858219832</v>
      </c>
      <c r="D116" s="37">
        <f t="shared" ca="1" si="26"/>
        <v>6.5613060902095843E-2</v>
      </c>
      <c r="E116" s="37">
        <f t="shared" ca="1" si="26"/>
        <v>0.57732538933056188</v>
      </c>
      <c r="F116" s="37">
        <f t="shared" ca="1" si="26"/>
        <v>0.32190035597506783</v>
      </c>
      <c r="G116" s="37">
        <f t="shared" ca="1" si="26"/>
        <v>0.84102736369272668</v>
      </c>
      <c r="H116" s="37">
        <f t="shared" ca="1" si="26"/>
        <v>0.23996011265066697</v>
      </c>
      <c r="I116" s="37">
        <f t="shared" ca="1" si="26"/>
        <v>0.42465366209288546</v>
      </c>
      <c r="J116" s="37">
        <f t="shared" ca="1" si="26"/>
        <v>0.31201424309540726</v>
      </c>
      <c r="K116" s="37">
        <f t="shared" ca="1" si="26"/>
        <v>0.93801962626353164</v>
      </c>
      <c r="L116" s="37">
        <f t="shared" ca="1" si="26"/>
        <v>0.18067828381519968</v>
      </c>
      <c r="M116" s="37">
        <f t="shared" ca="1" si="26"/>
        <v>2.6949884740830821E-2</v>
      </c>
      <c r="N116" s="37">
        <f t="shared" ca="1" si="26"/>
        <v>4.742556726061864E-2</v>
      </c>
      <c r="O116" s="37">
        <f t="shared" ca="1" si="26"/>
        <v>0.89137189025040764</v>
      </c>
      <c r="P116" s="37">
        <f t="shared" ca="1" si="26"/>
        <v>0.60494547953051314</v>
      </c>
      <c r="Q116" s="37">
        <f t="shared" ca="1" si="26"/>
        <v>0.97292596285053567</v>
      </c>
      <c r="R116" s="37">
        <f t="shared" ca="1" si="33"/>
        <v>7.2444774502029352E-2</v>
      </c>
      <c r="S116" s="37">
        <f t="shared" ca="1" si="33"/>
        <v>0.77725313406033969</v>
      </c>
      <c r="T116" s="37">
        <f t="shared" ca="1" si="35"/>
        <v>0.58604484325759454</v>
      </c>
      <c r="U116" s="37">
        <f t="shared" ca="1" si="35"/>
        <v>0.44354053287562467</v>
      </c>
      <c r="V116" s="37">
        <f t="shared" ca="1" si="35"/>
        <v>2.3757332218770744E-2</v>
      </c>
      <c r="W116" s="37">
        <f t="shared" ca="1" si="35"/>
        <v>0.88961144666988923</v>
      </c>
      <c r="X116" s="37">
        <f t="shared" ca="1" si="35"/>
        <v>0.88316295225363883</v>
      </c>
      <c r="Y116" s="37">
        <f t="shared" ca="1" si="35"/>
        <v>0.73470519831215064</v>
      </c>
      <c r="Z116" s="37">
        <f t="shared" ca="1" si="35"/>
        <v>0.99022774796370527</v>
      </c>
      <c r="AC116" s="35">
        <f ca="1">IF(H$11="x",0,_xlfn.NORM.INV(B116,Satokasvi!$H$8,Satokasvi!$I$8)*IF(H$8="x",1+Toimenpiteet!$C$7,1)*IF(H$9="x",1+Toimenpiteet!$C$34,1)*(1+H$30)*_xlfn.BINOM.INV(1,(1-(Satokasvi!$H$15*(1+H$43))),B116))</f>
        <v>2794.1599528672095</v>
      </c>
      <c r="AD116" s="35">
        <f ca="1">IF(I$11="x",0,_xlfn.NORM.INV(C116,Satokasvi!$H$8,Satokasvi!$I$8)*IF(I$8="x",1+Toimenpiteet!$C$7,1)*IF(I$9="x",1+Toimenpiteet!$C$34,1)*(1+I$30)*_xlfn.BINOM.INV(1,(1-(Satokasvi!$H$15*(1+I$43))),C116))</f>
        <v>2581.2570321879775</v>
      </c>
      <c r="AE116" s="35">
        <f ca="1">IF(J$11="x",0,_xlfn.NORM.INV(D116,Satokasvi!$H$8,Satokasvi!$I$8)*IF(J$8="x",1+Toimenpiteet!$C$7,1)*IF(J$9="x",1+Toimenpiteet!$C$34,1)*(1+J$30)*_xlfn.BINOM.INV(1,(1-(Satokasvi!$H$15*(1+J$43))),D116))</f>
        <v>0</v>
      </c>
      <c r="AF116" s="35">
        <f ca="1">IF(K$11="x",0,_xlfn.NORM.INV(E116,Satokasvi!$H$8,Satokasvi!$I$8)*IF(K$8="x",1+Toimenpiteet!$C$7,1)*IF(K$9="x",1+Toimenpiteet!$C$34,1)*(1+K$30)*_xlfn.BINOM.INV(1,(1-(Satokasvi!$H$15*(1+K$43))),E116))</f>
        <v>2548.7639637444422</v>
      </c>
      <c r="AG116" s="35">
        <f ca="1">IF(L$11="x",0,_xlfn.NORM.INV(F116,Satokasvi!$H$8,Satokasvi!$I$8)*IF(L$8="x",1+Toimenpiteet!$C$7,1)*IF(L$9="x",1+Toimenpiteet!$C$34,1)*(1+L$30)*_xlfn.BINOM.INV(1,(1-(Satokasvi!$H$15*(1+L$43))),F116))</f>
        <v>2384.4021662247028</v>
      </c>
      <c r="AH116" s="35">
        <f ca="1">IF(M$11="x",0,_xlfn.NORM.INV(G116,Satokasvi!$H$8,Satokasvi!$I$8)*IF(M$8="x",1+Toimenpiteet!$C$7,1)*IF(M$9="x",1+Toimenpiteet!$C$34,1)*(1+M$30)*_xlfn.BINOM.INV(1,(1-(Satokasvi!$H$15*(1+M$43))),G116))</f>
        <v>2749.6723007495907</v>
      </c>
      <c r="AI116" s="35">
        <f ca="1">IF(N$11="x",0,_xlfn.NORM.INV(H116,Satokasvi!$H$8,Satokasvi!$I$8)*IF(N$8="x",1+Toimenpiteet!$C$7,1)*IF(N$9="x",1+Toimenpiteet!$C$34,1)*(1+N$30)*_xlfn.BINOM.INV(1,(1-(Satokasvi!$H$15*(1+N$43))),H116))</f>
        <v>0</v>
      </c>
      <c r="AJ116" s="35">
        <f ca="1">IF(O$11="x",0,_xlfn.NORM.INV(I116,Satokasvi!$H$8,Satokasvi!$I$8)*IF(O$8="x",1+Toimenpiteet!$C$7,1)*IF(O$9="x",1+Toimenpiteet!$C$34,1)*(1+O$30)*_xlfn.BINOM.INV(1,(1-(Satokasvi!$H$15*(1+O$43))),I116))</f>
        <v>2452.4994237118731</v>
      </c>
      <c r="AK116" s="35">
        <f ca="1">IF(P$11="x",0,_xlfn.NORM.INV(J116,Satokasvi!$H$8,Satokasvi!$I$8)*IF(P$8="x",1+Toimenpiteet!$C$7,1)*IF(P$9="x",1+Toimenpiteet!$C$34,1)*(1+P$30)*_xlfn.BINOM.INV(1,(1-(Satokasvi!$H$15*(1+P$43))),J116))</f>
        <v>2377.4627569226777</v>
      </c>
      <c r="AL116" s="35">
        <f ca="1">IF(Q$11="x",0,_xlfn.NORM.INV(K116,Satokasvi!$H$8,Satokasvi!$I$8)*IF(Q$8="x",1+Toimenpiteet!$C$7,1)*IF(Q$9="x",1+Toimenpiteet!$C$34,1)*(1+Q$30)*_xlfn.BINOM.INV(1,(1-(Satokasvi!$H$15*(1+Q$43))),K116))</f>
        <v>2884.5898663229409</v>
      </c>
      <c r="AM116" s="35">
        <f ca="1">IF(R$11="x",0,_xlfn.NORM.INV(L116,Satokasvi!$H$8,Satokasvi!$I$8)*IF(R$8="x",1+Toimenpiteet!$C$7,1)*IF(R$9="x",1+Toimenpiteet!$C$34,1)*(1+R$30)*_xlfn.BINOM.INV(1,(1-(Satokasvi!$H$15*(1+R$43))),L116))</f>
        <v>0</v>
      </c>
      <c r="AN116" s="35">
        <f ca="1">IF(S$11="x",0,_xlfn.NORM.INV(M116,Satokasvi!$H$8,Satokasvi!$I$8)*IF(S$8="x",1+Toimenpiteet!$C$7,1)*IF(S$9="x",1+Toimenpiteet!$C$34,1)*(1+S$30)*_xlfn.BINOM.INV(1,(1-(Satokasvi!$H$15*(1+S$43))),M116))</f>
        <v>0</v>
      </c>
      <c r="AO116" s="35">
        <f ca="1">IF(T$11="x",0,_xlfn.NORM.INV(N116,Satokasvi!$H$8,Satokasvi!$I$8)*IF(T$8="x",1+Toimenpiteet!$C$7,1)*IF(T$9="x",1+Toimenpiteet!$C$34,1)*(1+T$30)*_xlfn.BINOM.INV(1,(1-(Satokasvi!$H$15*(1+T$43))),N116))</f>
        <v>0</v>
      </c>
      <c r="AP116" s="35">
        <f ca="1">IF(U$11="x",0,_xlfn.NORM.INV(O116,Satokasvi!$H$8,Satokasvi!$I$8)*IF(U$8="x",1+Toimenpiteet!$C$7,1)*IF(U$9="x",1+Toimenpiteet!$C$34,1)*(1+U$30)*_xlfn.BINOM.INV(1,(1-(Satokasvi!$H$15*(1+U$43))),O116))</f>
        <v>2808.4642335878898</v>
      </c>
      <c r="AQ116" s="35">
        <f ca="1">IF(V$11="x",0,_xlfn.NORM.INV(P116,Satokasvi!$H$8,Satokasvi!$I$8)*IF(V$8="x",1+Toimenpiteet!$C$7,1)*IF(V$9="x",1+Toimenpiteet!$C$34,1)*(1+V$30)*_xlfn.BINOM.INV(1,(1-(Satokasvi!$H$15*(1+V$43))),P116))</f>
        <v>2566.5422550571461</v>
      </c>
      <c r="AR116" s="35">
        <f ca="1">IF(W$11="x",0,_xlfn.NORM.INV(Q116,Satokasvi!$H$8,Satokasvi!$I$8)*IF(W$8="x",1+Toimenpiteet!$C$7,1)*IF(W$9="x",1+Toimenpiteet!$C$34,1)*(1+W$30)*_xlfn.BINOM.INV(1,(1-(Satokasvi!$H$15*(1+W$43))),Q116))</f>
        <v>2981.412533439358</v>
      </c>
      <c r="AS116" s="35">
        <f ca="1">IF(X$11="x",0,_xlfn.NORM.INV(R116,Satokasvi!$H$8,Satokasvi!$I$8)*IF(X$8="x",1+Toimenpiteet!$C$7,1)*IF(X$9="x",1+Toimenpiteet!$C$34,1)*(1+X$30)*_xlfn.BINOM.INV(1,(1-(Satokasvi!$H$15*(1+X$43))),R116))</f>
        <v>0</v>
      </c>
      <c r="AT116" s="35">
        <f ca="1">IF(Y$11="x",0,_xlfn.NORM.INV(S116,Satokasvi!$H$8,Satokasvi!$I$8)*IF(Y$8="x",1+Toimenpiteet!$C$7,1)*IF(Y$9="x",1+Toimenpiteet!$C$34,1)*(1+Y$30)*_xlfn.BINOM.INV(1,(1-(Satokasvi!$H$15*(1+Y$43))),S116))</f>
        <v>2690.7372835320766</v>
      </c>
      <c r="AU116" s="35">
        <f ca="1">IF(Z$11="x",0,_xlfn.NORM.INV(T116,Satokasvi!$H$8,Satokasvi!$I$8)*IF(Z$8="x",1+Toimenpiteet!$C$7,1)*IF(Z$9="x",1+Toimenpiteet!$C$34,1)*(1+Z$30)*_xlfn.BINOM.INV(1,(1-(Satokasvi!$H$15*(1+Z$43))),T116))</f>
        <v>2554.3456104423285</v>
      </c>
      <c r="AV116" s="35">
        <f ca="1">IF(AA$11="x",0,_xlfn.NORM.INV(U116,Satokasvi!$H$8,Satokasvi!$I$8)*IF(AA$8="x",1+Toimenpiteet!$C$7,1)*IF(AA$9="x",1+Toimenpiteet!$C$34,1)*(1+AA$30)*_xlfn.BINOM.INV(1,(1-(Satokasvi!$H$15*(1+AA$43))),U116))</f>
        <v>2464.5003355141848</v>
      </c>
      <c r="AW116" s="35">
        <f ca="1">IF(AB$11="x",0,_xlfn.NORM.INV(V116,Satokasvi!$H$8,Satokasvi!$I$8)*IF(AB$8="x",1+Toimenpiteet!$C$7,1)*IF(AB$9="x",1+Toimenpiteet!$C$34,1)*(1+AB$30)*_xlfn.BINOM.INV(1,(1-(Satokasvi!$H$15*(1+AB$43))),V116))</f>
        <v>0</v>
      </c>
      <c r="AX116" s="35">
        <f ca="1">IF(AC$11="x",0,_xlfn.NORM.INV(W116,Satokasvi!$H$8,Satokasvi!$I$8)*IF(AC$8="x",1+Toimenpiteet!$C$7,1)*IF(AC$9="x",1+Toimenpiteet!$C$34,1)*(1+AC$30)*_xlfn.BINOM.INV(1,(1-(Satokasvi!$H$15*(1+AC$43))),W116))</f>
        <v>2806.1160876631548</v>
      </c>
      <c r="AY116" s="35">
        <f ca="1">IF(AD$11="x",0,_xlfn.NORM.INV(X116,Satokasvi!$H$8,Satokasvi!$I$8)*IF(AD$8="x",1+Toimenpiteet!$C$7,1)*IF(AD$9="x",1+Toimenpiteet!$C$34,1)*(1+AD$30)*_xlfn.BINOM.INV(1,(1-(Satokasvi!$H$15*(1+AD$43))),X116))</f>
        <v>2797.7369387635135</v>
      </c>
      <c r="AZ116" s="35">
        <f ca="1">IF(AE$11="x",0,_xlfn.NORM.INV(Y116,Satokasvi!$H$8,Satokasvi!$I$8)*IF(AE$8="x",1+Toimenpiteet!$C$7,1)*IF(AE$9="x",1+Toimenpiteet!$C$34,1)*(1+AE$30)*_xlfn.BINOM.INV(1,(1-(Satokasvi!$H$15*(1+AE$43))),Y116))</f>
        <v>2656.7765575985436</v>
      </c>
      <c r="BA116" s="35">
        <f ca="1">IF(AF$11="x",0,_xlfn.NORM.INV(Z116,Satokasvi!$H$8,Satokasvi!$I$8)*IF(AF$8="x",1+Toimenpiteet!$C$7,1)*IF(AF$9="x",1+Toimenpiteet!$C$34,1)*(1+AF$30)*_xlfn.BINOM.INV(1,(1-(Satokasvi!$H$15*(1+AF$43))),Z116))</f>
        <v>3083.7448157258464</v>
      </c>
      <c r="BD116" s="35">
        <f ca="1">IF(H$11="x",0,_xlfn.NORM.INV(B116,Satokasvi!$H$8,Satokasvi!$I$8)*IF(COUNTIF($H$12:H$12,"x")&gt;0,(1+$C$6),1)*IF(COUNTIF($H$13:H$13,"x")&gt;0,(1+$C$30),1)*IF(H$8="x",(1+Toimenpiteet!$C$7),1)*IF(H$9="x",(1+Toimenpiteet!$C$34),1)*(1+H$30)*_xlfn.BINOM.INV(1,(1-(Satokasvi!$H$15*(1+H$44))),B116))</f>
        <v>3352.9919434406515</v>
      </c>
      <c r="BE116" s="35">
        <f ca="1">IF(I$11="x",0,_xlfn.NORM.INV(C116,Satokasvi!$H$8,Satokasvi!$I$8)*IF(COUNTIF($H$12:I$12,"x")&gt;0,(1+$C$6),1)*IF(COUNTIF($H$13:I$13,"x")&gt;0,(1+$C$30),1)*IF(I$8="x",(1+Toimenpiteet!$C$7),1)*IF(I$9="x",(1+Toimenpiteet!$C$34),1)*(1+I$30)*_xlfn.BINOM.INV(1,(1-(Satokasvi!$H$15*(1+I$44))),C116))</f>
        <v>3097.508438625573</v>
      </c>
      <c r="BF116" s="35">
        <f ca="1">IF(J$11="x",0,_xlfn.NORM.INV(D116,Satokasvi!$H$8,Satokasvi!$I$8)*IF(COUNTIF($H$12:J$12,"x")&gt;0,(1+$C$6),1)*IF(COUNTIF($H$13:J$13,"x")&gt;0,(1+$C$30),1)*IF(J$8="x",(1+Toimenpiteet!$C$7),1)*IF(J$9="x",(1+Toimenpiteet!$C$34),1)*(1+J$30)*_xlfn.BINOM.INV(1,(1-(Satokasvi!$H$15*(1+J$44))),D116))</f>
        <v>2547.2146826243525</v>
      </c>
      <c r="BG116" s="35">
        <f ca="1">IF(K$11="x",0,_xlfn.NORM.INV(E116,Satokasvi!$H$8,Satokasvi!$I$8)*IF(COUNTIF($H$12:K$12,"x")&gt;0,(1+$C$6),1)*IF(COUNTIF($H$13:K$13,"x")&gt;0,(1+$C$30),1)*IF(K$8="x",(1+Toimenpiteet!$C$7),1)*IF(K$9="x",(1+Toimenpiteet!$C$34),1)*(1+K$30)*_xlfn.BINOM.INV(1,(1-(Satokasvi!$H$15*(1+K$44))),E116))</f>
        <v>3058.5167564933304</v>
      </c>
      <c r="BH116" s="35">
        <f ca="1">IF(L$11="x",0,_xlfn.NORM.INV(F116,Satokasvi!$H$8,Satokasvi!$I$8)*IF(COUNTIF($H$12:L$12,"x")&gt;0,(1+$C$6),1)*IF(COUNTIF($H$13:L$13,"x")&gt;0,(1+$C$30),1)*IF(L$8="x",(1+Toimenpiteet!$C$7),1)*IF(L$9="x",(1+Toimenpiteet!$C$34),1)*(1+L$30)*_xlfn.BINOM.INV(1,(1-(Satokasvi!$H$15*(1+L$44))),F116))</f>
        <v>2861.2825994696432</v>
      </c>
      <c r="BI116" s="35">
        <f ca="1">IF(M$11="x",0,_xlfn.NORM.INV(G116,Satokasvi!$H$8,Satokasvi!$I$8)*IF(COUNTIF($H$12:M$12,"x")&gt;0,(1+$C$6),1)*IF(COUNTIF($H$13:M$13,"x")&gt;0,(1+$C$30),1)*IF(M$8="x",(1+Toimenpiteet!$C$7),1)*IF(M$9="x",(1+Toimenpiteet!$C$34),1)*(1+M$30)*_xlfn.BINOM.INV(1,(1-(Satokasvi!$H$15*(1+M$44))),G116))</f>
        <v>3299.6067608995086</v>
      </c>
      <c r="BJ116" s="35">
        <f ca="1">IF(N$11="x",0,_xlfn.NORM.INV(H116,Satokasvi!$H$8,Satokasvi!$I$8)*IF(COUNTIF($H$12:N$12,"x")&gt;0,(1+$C$6),1)*IF(COUNTIF($H$13:N$13,"x")&gt;0,(1+$C$30),1)*IF(N$8="x",(1+Toimenpiteet!$C$7),1)*IF(N$9="x",(1+Toimenpiteet!$C$34),1)*(1+N$30)*_xlfn.BINOM.INV(1,(1-(Satokasvi!$H$15*(1+N$44))),H116))</f>
        <v>2788.0707371660765</v>
      </c>
      <c r="BK116" s="35">
        <f ca="1">IF(O$11="x",0,_xlfn.NORM.INV(I116,Satokasvi!$H$8,Satokasvi!$I$8)*IF(COUNTIF($H$12:O$12,"x")&gt;0,(1+$C$6),1)*IF(COUNTIF($H$13:O$13,"x")&gt;0,(1+$C$30),1)*IF(O$8="x",(1+Toimenpiteet!$C$7),1)*IF(O$9="x",(1+Toimenpiteet!$C$34),1)*(1+O$30)*_xlfn.BINOM.INV(1,(1-(Satokasvi!$H$15*(1+O$44))),I116))</f>
        <v>2942.9993084542475</v>
      </c>
      <c r="BL116" s="35">
        <f ca="1">IF(P$11="x",0,_xlfn.NORM.INV(J116,Satokasvi!$H$8,Satokasvi!$I$8)*IF(COUNTIF($H$12:P$12,"x")&gt;0,(1+$C$6),1)*IF(COUNTIF($H$13:P$13,"x")&gt;0,(1+$C$30),1)*IF(P$8="x",(1+Toimenpiteet!$C$7),1)*IF(P$9="x",(1+Toimenpiteet!$C$34),1)*(1+P$30)*_xlfn.BINOM.INV(1,(1-(Satokasvi!$H$15*(1+P$44))),J116))</f>
        <v>2852.9553083072133</v>
      </c>
      <c r="BM116" s="35">
        <f ca="1">IF(Q$11="x",0,_xlfn.NORM.INV(K116,Satokasvi!$H$8,Satokasvi!$I$8)*IF(COUNTIF($H$12:Q$12,"x")&gt;0,(1+$C$6),1)*IF(COUNTIF($H$13:Q$13,"x")&gt;0,(1+$C$30),1)*IF(Q$8="x",(1+Toimenpiteet!$C$7),1)*IF(Q$9="x",(1+Toimenpiteet!$C$34),1)*(1+Q$30)*_xlfn.BINOM.INV(1,(1-(Satokasvi!$H$15*(1+Q$44))),K116))</f>
        <v>3461.5078395875289</v>
      </c>
      <c r="BN116" s="35">
        <f ca="1">IF(R$11="x",0,_xlfn.NORM.INV(L116,Satokasvi!$H$8,Satokasvi!$I$8)*IF(COUNTIF($H$12:R$12,"x")&gt;0,(1+$C$6),1)*IF(COUNTIF($H$13:R$13,"x")&gt;0,(1+$C$30),1)*IF(R$8="x",(1+Toimenpiteet!$C$7),1)*IF(R$9="x",(1+Toimenpiteet!$C$34),1)*(1+R$30)*_xlfn.BINOM.INV(1,(1-(Satokasvi!$H$15*(1+R$44))),L116))</f>
        <v>2726.1650353763976</v>
      </c>
      <c r="BO116" s="35">
        <f ca="1">IF(S$11="x",0,_xlfn.NORM.INV(M116,Satokasvi!$H$8,Satokasvi!$I$8)*IF(COUNTIF($H$12:S$12,"x")&gt;0,(1+$C$6),1)*IF(COUNTIF($H$13:S$13,"x")&gt;0,(1+$C$30),1)*IF(S$8="x",(1+Toimenpiteet!$C$7),1)*IF(S$9="x",(1+Toimenpiteet!$C$34),1)*(1+S$30)*_xlfn.BINOM.INV(1,(1-(Satokasvi!$H$15*(1+S$44))),M116))</f>
        <v>0</v>
      </c>
      <c r="BP116" s="35">
        <f ca="1">IF(T$11="x",0,_xlfn.NORM.INV(N116,Satokasvi!$H$8,Satokasvi!$I$8)*IF(COUNTIF($H$12:T$12,"x")&gt;0,(1+$C$6),1)*IF(COUNTIF($H$13:T$13,"x")&gt;0,(1+$C$30),1)*IF(T$8="x",(1+Toimenpiteet!$C$7),1)*IF(T$9="x",(1+Toimenpiteet!$C$34),1)*(1+T$30)*_xlfn.BINOM.INV(1,(1-(Satokasvi!$H$15*(1+T$44))),N116))</f>
        <v>0</v>
      </c>
      <c r="BQ116" s="35">
        <f ca="1">IF(U$11="x",0,_xlfn.NORM.INV(O116,Satokasvi!$H$8,Satokasvi!$I$8)*IF(COUNTIF($H$12:U$12,"x")&gt;0,(1+$C$6),1)*IF(COUNTIF($H$13:U$13,"x")&gt;0,(1+$C$30),1)*IF(U$8="x",(1+Toimenpiteet!$C$7),1)*IF(U$9="x",(1+Toimenpiteet!$C$34),1)*(1+U$30)*_xlfn.BINOM.INV(1,(1-(Satokasvi!$H$15*(1+U$44))),O116))</f>
        <v>3370.1570803054678</v>
      </c>
      <c r="BR116" s="35">
        <f ca="1">IF(V$11="x",0,_xlfn.NORM.INV(P116,Satokasvi!$H$8,Satokasvi!$I$8)*IF(COUNTIF($H$12:V$12,"x")&gt;0,(1+$C$6),1)*IF(COUNTIF($H$13:V$13,"x")&gt;0,(1+$C$30),1)*IF(V$8="x",(1+Toimenpiteet!$C$7),1)*IF(V$9="x",(1+Toimenpiteet!$C$34),1)*(1+V$30)*_xlfn.BINOM.INV(1,(1-(Satokasvi!$H$15*(1+V$44))),P116))</f>
        <v>3079.8507060685752</v>
      </c>
      <c r="BS116" s="35">
        <f ca="1">IF(W$11="x",0,_xlfn.NORM.INV(Q116,Satokasvi!$H$8,Satokasvi!$I$8)*IF(COUNTIF($H$12:W$12,"x")&gt;0,(1+$C$6),1)*IF(COUNTIF($H$13:W$13,"x")&gt;0,(1+$C$30),1)*IF(W$8="x",(1+Toimenpiteet!$C$7),1)*IF(W$9="x",(1+Toimenpiteet!$C$34),1)*(1+W$30)*_xlfn.BINOM.INV(1,(1-(Satokasvi!$H$15*(1+W$44))),Q116))</f>
        <v>3577.6950401272293</v>
      </c>
      <c r="BT116" s="35">
        <f ca="1">IF(X$11="x",0,_xlfn.NORM.INV(R116,Satokasvi!$H$8,Satokasvi!$I$8)*IF(COUNTIF($H$12:X$12,"x")&gt;0,(1+$C$6),1)*IF(COUNTIF($H$13:X$13,"x")&gt;0,(1+$C$30),1)*IF(X$8="x",(1+Toimenpiteet!$C$7),1)*IF(X$9="x",(1+Toimenpiteet!$C$34),1)*(1+X$30)*_xlfn.BINOM.INV(1,(1-(Satokasvi!$H$15*(1+X$44))),R116))</f>
        <v>2562.6533307695322</v>
      </c>
      <c r="BU116" s="35">
        <f ca="1">IF(Y$11="x",0,_xlfn.NORM.INV(S116,Satokasvi!$H$8,Satokasvi!$I$8)*IF(COUNTIF($H$12:Y$12,"x")&gt;0,(1+$C$6),1)*IF(COUNTIF($H$13:Y$13,"x")&gt;0,(1+$C$30),1)*IF(Y$8="x",(1+Toimenpiteet!$C$7),1)*IF(Y$9="x",(1+Toimenpiteet!$C$34),1)*(1+Y$30)*_xlfn.BINOM.INV(1,(1-(Satokasvi!$H$15*(1+Y$44))),S116))</f>
        <v>3228.8847402384918</v>
      </c>
      <c r="BV116" s="35">
        <f ca="1">IF(Z$11="x",0,_xlfn.NORM.INV(T116,Satokasvi!$H$8,Satokasvi!$I$8)*IF(COUNTIF($H$12:Z$12,"x")&gt;0,(1+$C$6),1)*IF(COUNTIF($H$13:Z$13,"x")&gt;0,(1+$C$30),1)*IF(Z$8="x",(1+Toimenpiteet!$C$7),1)*IF(Z$9="x",(1+Toimenpiteet!$C$34),1)*(1+Z$30)*_xlfn.BINOM.INV(1,(1-(Satokasvi!$H$15*(1+Z$44))),T116))</f>
        <v>3065.2147325307942</v>
      </c>
      <c r="BW116" s="35">
        <f ca="1">IF(AA$11="x",0,_xlfn.NORM.INV(U116,Satokasvi!$H$8,Satokasvi!$I$8)*IF(COUNTIF($H$12:AA$12,"x")&gt;0,(1+$C$6),1)*IF(COUNTIF($H$13:AA$13,"x")&gt;0,(1+$C$30),1)*IF(AA$8="x",(1+Toimenpiteet!$C$7),1)*IF(AA$9="x",(1+Toimenpiteet!$C$34),1)*(1+AA$30)*_xlfn.BINOM.INV(1,(1-(Satokasvi!$H$15*(1+AA$44))),U116))</f>
        <v>2957.4004026170219</v>
      </c>
      <c r="BX116" s="35">
        <f ca="1">IF(AB$11="x",0,_xlfn.NORM.INV(V116,Satokasvi!$H$8,Satokasvi!$I$8)*IF(COUNTIF($H$12:AB$12,"x")&gt;0,(1+$C$6),1)*IF(COUNTIF($H$13:AB$13,"x")&gt;0,(1+$C$30),1)*IF(AB$8="x",(1+Toimenpiteet!$C$7),1)*IF(AB$9="x",(1+Toimenpiteet!$C$34),1)*(1+AB$30)*_xlfn.BINOM.INV(1,(1-(Satokasvi!$H$15*(1+AB$44))),V116))</f>
        <v>0</v>
      </c>
      <c r="BY116" s="35">
        <f ca="1">IF(AC$11="x",0,_xlfn.NORM.INV(W116,Satokasvi!$H$8,Satokasvi!$I$8)*IF(COUNTIF($H$12:AC$12,"x")&gt;0,(1+$C$6),1)*IF(COUNTIF($H$13:AC$13,"x")&gt;0,(1+$C$30),1)*IF(AC$8="x",(1+Toimenpiteet!$C$7),1)*IF(AC$9="x",(1+Toimenpiteet!$C$34),1)*(1+AC$30)*_xlfn.BINOM.INV(1,(1-(Satokasvi!$H$15*(1+AC$44))),W116))</f>
        <v>3367.3393051957855</v>
      </c>
      <c r="BZ116" s="35">
        <f ca="1">IF(AD$11="x",0,_xlfn.NORM.INV(X116,Satokasvi!$H$8,Satokasvi!$I$8)*IF(COUNTIF($H$12:AD$12,"x")&gt;0,(1+$C$6),1)*IF(COUNTIF($H$13:AD$13,"x")&gt;0,(1+$C$30),1)*IF(AD$8="x",(1+Toimenpiteet!$C$7),1)*IF(AD$9="x",(1+Toimenpiteet!$C$34),1)*(1+AD$30)*_xlfn.BINOM.INV(1,(1-(Satokasvi!$H$15*(1+AD$44))),X116))</f>
        <v>3357.284326516216</v>
      </c>
      <c r="CA116" s="35">
        <f ca="1">IF(AE$11="x",0,_xlfn.NORM.INV(Y116,Satokasvi!$H$8,Satokasvi!$I$8)*IF(COUNTIF($H$12:AE$12,"x")&gt;0,(1+$C$6),1)*IF(COUNTIF($H$13:AE$13,"x")&gt;0,(1+$C$30),1)*IF(AE$8="x",(1+Toimenpiteet!$C$7),1)*IF(AE$9="x",(1+Toimenpiteet!$C$34),1)*(1+AE$30)*_xlfn.BINOM.INV(1,(1-(Satokasvi!$H$15*(1+AE$44))),Y116))</f>
        <v>3188.1318691182523</v>
      </c>
      <c r="CB116" s="35">
        <f ca="1">IF(AF$11="x",0,_xlfn.NORM.INV(Z116,Satokasvi!$H$8,Satokasvi!$I$8)*IF(COUNTIF($H$12:AF$12,"x")&gt;0,(1+$C$6),1)*IF(COUNTIF($H$13:AF$13,"x")&gt;0,(1+$C$30),1)*IF(AF$8="x",(1+Toimenpiteet!$C$7),1)*IF(AF$9="x",(1+Toimenpiteet!$C$34),1)*(1+AF$30)*_xlfn.BINOM.INV(1,(1-(Satokasvi!$H$15*(1+AF$44))),Z116))</f>
        <v>3700.4937788710154</v>
      </c>
      <c r="CD116" s="37">
        <f ca="1">_xlfn.NORM.INV(RAND(),Satokasvi!$H$13,Satokasvi!$I$13)</f>
        <v>102.65229598598836</v>
      </c>
      <c r="CE116" s="37">
        <f ca="1">_xlfn.NORM.INV(RAND(),Satokasvi!$H$13,Satokasvi!$I$13)</f>
        <v>127.65341902679812</v>
      </c>
      <c r="CF116" s="37">
        <f ca="1">_xlfn.NORM.INV(RAND(),Satokasvi!$H$13,Satokasvi!$I$13)</f>
        <v>211.11280278005259</v>
      </c>
      <c r="CG116" s="37">
        <f ca="1">_xlfn.NORM.INV(RAND(),Satokasvi!$H$13,Satokasvi!$I$13)</f>
        <v>274.14423733619566</v>
      </c>
      <c r="CH116" s="37">
        <f ca="1">_xlfn.NORM.INV(RAND(),Satokasvi!$H$13,Satokasvi!$I$13)</f>
        <v>182.57889665202163</v>
      </c>
      <c r="CI116" s="37">
        <f ca="1">_xlfn.NORM.INV(RAND(),Satokasvi!$H$13,Satokasvi!$I$13)</f>
        <v>208.60338817752165</v>
      </c>
      <c r="CJ116" s="37">
        <f ca="1">_xlfn.NORM.INV(RAND(),Satokasvi!$H$13,Satokasvi!$I$13)</f>
        <v>157.41122085678109</v>
      </c>
      <c r="CK116" s="37">
        <f ca="1">_xlfn.NORM.INV(RAND(),Satokasvi!$H$13,Satokasvi!$I$13)</f>
        <v>137.00525767857255</v>
      </c>
      <c r="CL116" s="37">
        <f ca="1">_xlfn.NORM.INV(RAND(),Satokasvi!$H$13,Satokasvi!$I$13)</f>
        <v>288.43352910352598</v>
      </c>
      <c r="CM116" s="37">
        <f ca="1">_xlfn.NORM.INV(RAND(),Satokasvi!$H$13,Satokasvi!$I$13)</f>
        <v>249.55204842032794</v>
      </c>
      <c r="CN116" s="37">
        <f ca="1">_xlfn.NORM.INV(RAND(),Satokasvi!$H$13,Satokasvi!$I$13)</f>
        <v>114.09720019067255</v>
      </c>
      <c r="CO116" s="37">
        <f ca="1">_xlfn.NORM.INV(RAND(),Satokasvi!$H$13,Satokasvi!$I$13)</f>
        <v>235.47233820664366</v>
      </c>
      <c r="CP116" s="37">
        <f ca="1">_xlfn.NORM.INV(RAND(),Satokasvi!$H$13,Satokasvi!$I$13)</f>
        <v>187.09373785791573</v>
      </c>
      <c r="CQ116" s="37">
        <f ca="1">_xlfn.NORM.INV(RAND(),Satokasvi!$H$13,Satokasvi!$I$13)</f>
        <v>255.13174801317001</v>
      </c>
      <c r="CR116" s="37">
        <f ca="1">_xlfn.NORM.INV(RAND(),Satokasvi!$H$13,Satokasvi!$I$13)</f>
        <v>239.48956744887622</v>
      </c>
      <c r="CS116" s="37">
        <f ca="1">_xlfn.NORM.INV(RAND(),Satokasvi!$H$13,Satokasvi!$I$13)</f>
        <v>116.92779745298861</v>
      </c>
      <c r="CT116" s="37">
        <f ca="1">_xlfn.NORM.INV(RAND(),Satokasvi!$H$13,Satokasvi!$I$13)</f>
        <v>212.01409545533022</v>
      </c>
      <c r="CU116" s="37">
        <f ca="1">_xlfn.NORM.INV(RAND(),Satokasvi!$H$13,Satokasvi!$I$13)</f>
        <v>180.99621862763593</v>
      </c>
      <c r="CV116" s="37">
        <f ca="1">_xlfn.NORM.INV(RAND(),Satokasvi!$H$13,Satokasvi!$I$13)</f>
        <v>189.47554129384883</v>
      </c>
      <c r="CW116" s="37">
        <f ca="1">_xlfn.NORM.INV(RAND(),Satokasvi!$H$13,Satokasvi!$I$13)</f>
        <v>207.00822211584472</v>
      </c>
      <c r="CX116" s="37">
        <f ca="1">_xlfn.NORM.INV(RAND(),Satokasvi!$H$13,Satokasvi!$I$13)</f>
        <v>156.48552725900828</v>
      </c>
      <c r="CY116" s="37">
        <f ca="1">_xlfn.NORM.INV(RAND(),Satokasvi!$H$13,Satokasvi!$I$13)</f>
        <v>207.63888632266639</v>
      </c>
      <c r="CZ116" s="37">
        <f ca="1">_xlfn.NORM.INV(RAND(),Satokasvi!$H$13,Satokasvi!$I$13)</f>
        <v>169.9044426684211</v>
      </c>
      <c r="DA116" s="37">
        <f ca="1">_xlfn.NORM.INV(RAND(),Satokasvi!$H$13,Satokasvi!$I$13)</f>
        <v>221.03008087637465</v>
      </c>
      <c r="DB116" s="37">
        <f ca="1">_xlfn.NORM.INV(RAND(),Satokasvi!$H$13,Satokasvi!$I$13)</f>
        <v>195.7565673486765</v>
      </c>
      <c r="DD116" s="37">
        <f ca="1">IF(H$11="x",Toimenpiteet!$E$115,AC116*CD116/1000+(Satokasvi!$E$28-Satokasvi!$E$7)+IF(H$8="x",Toimenpiteet!$E$29,0)+IF(H$9="x",Toimenpiteet!$E$60,0)+IF(H$10="x",Toimenpiteet!$E$88,0))/(1+$H$15)^DD$59</f>
        <v>21.191198557203975</v>
      </c>
      <c r="DE116" s="37">
        <f ca="1">IF(I$11="x",Toimenpiteet!$E$115,AD116*CE116/1000+(Satokasvi!$E$28-Satokasvi!$E$7)+IF(I$8="x",Toimenpiteet!$E$29,0)+IF(I$9="x",Toimenpiteet!$E$60,0)+IF(I$10="x",Toimenpiteet!$E$88,0))/(1+$H$15)^DE$59</f>
        <v>60.803360868848351</v>
      </c>
      <c r="DF116" s="37">
        <f ca="1">IF(J$11="x",Toimenpiteet!$E$115,AE116*CF116/1000+(Satokasvi!$E$28-Satokasvi!$E$7)+IF(J$8="x",Toimenpiteet!$E$29,0)+IF(J$9="x",Toimenpiteet!$E$60,0)+IF(J$10="x",Toimenpiteet!$E$88,0))/(1+$H$15)^DF$59</f>
        <v>-242.51253972858729</v>
      </c>
      <c r="DG116" s="37">
        <f ca="1">IF(K$11="x",Toimenpiteet!$E$115,AF116*CG116/1000+(Satokasvi!$E$28-Satokasvi!$E$7)+IF(K$8="x",Toimenpiteet!$E$29,0)+IF(K$9="x",Toimenpiteet!$E$60,0)+IF(K$10="x",Toimenpiteet!$E$88,0))/(1+$H$15)^DG$59</f>
        <v>385.3625570382689</v>
      </c>
      <c r="DH116" s="37">
        <f ca="1">IF(L$11="x",Toimenpiteet!$E$115,AG116*CH116/1000+(Satokasvi!$E$28-Satokasvi!$E$7)+IF(L$8="x",Toimenpiteet!$E$29,0)+IF(L$9="x",Toimenpiteet!$E$60,0)+IF(L$10="x",Toimenpiteet!$E$88,0))/(1+$H$15)^DH$59</f>
        <v>146.93808863693701</v>
      </c>
      <c r="DI116" s="37">
        <f ca="1">IF(M$11="x",Toimenpiteet!$E$115,AH116*CI116/1000+(Satokasvi!$E$28-Satokasvi!$E$7)+IF(M$8="x",Toimenpiteet!$E$29,0)+IF(M$9="x",Toimenpiteet!$E$60,0)+IF(M$10="x",Toimenpiteet!$E$88,0))/(1+$H$15)^DI$59</f>
        <v>258.44006934310278</v>
      </c>
      <c r="DJ116" s="37">
        <f ca="1">IF(N$11="x",Toimenpiteet!$E$115,AI116*CJ116/1000+(Satokasvi!$E$28-Satokasvi!$E$7)+IF(N$8="x",Toimenpiteet!$E$29,0)+IF(N$9="x",Toimenpiteet!$E$60,0)+IF(N$10="x",Toimenpiteet!$E$88,0))/(1+$H$15)^DJ$59</f>
        <v>-215.46925050598875</v>
      </c>
      <c r="DK116" s="37">
        <f ca="1">IF(O$11="x",Toimenpiteet!$E$115,AJ116*CK116/1000+(Satokasvi!$E$28-Satokasvi!$E$7)+IF(O$8="x",Toimenpiteet!$E$29,0)+IF(O$9="x",Toimenpiteet!$E$60,0)+IF(O$10="x",Toimenpiteet!$E$88,0))/(1+$H$15)^DK$59</f>
        <v>56.052251742807861</v>
      </c>
      <c r="DL116" s="37">
        <f ca="1">IF(P$11="x",Toimenpiteet!$E$115,AK116*CL116/1000+(Satokasvi!$E$28-Satokasvi!$E$7)+IF(P$8="x",Toimenpiteet!$E$29,0)+IF(P$9="x",Toimenpiteet!$E$60,0)+IF(P$10="x",Toimenpiteet!$E$88,0))/(1+$H$15)^DL$59</f>
        <v>322.46215549634445</v>
      </c>
      <c r="DM116" s="37">
        <f ca="1">IF(Q$11="x",Toimenpiteet!$E$115,AL116*CM116/1000+(Satokasvi!$E$28-Satokasvi!$E$7)+IF(Q$8="x",Toimenpiteet!$E$29,0)+IF(Q$9="x",Toimenpiteet!$E$60,0)+IF(Q$10="x",Toimenpiteet!$E$88,0))/(1+$H$15)^DM$59</f>
        <v>338.45506832455987</v>
      </c>
      <c r="DN116" s="37">
        <f ca="1">IF(R$11="x",Toimenpiteet!$E$115,AM116*CN116/1000+(Satokasvi!$E$28-Satokasvi!$E$7)+IF(R$8="x",Toimenpiteet!$E$29,0)+IF(R$9="x",Toimenpiteet!$E$60,0)+IF(R$10="x",Toimenpiteet!$E$88,0))/(1+$H$15)^DN$59</f>
        <v>-191.44163829867202</v>
      </c>
      <c r="DO116" s="37">
        <f ca="1">IF(S$11="x",Toimenpiteet!$E$115,AN116*CO116/1000+(Satokasvi!$E$28-Satokasvi!$E$7)+IF(S$8="x",Toimenpiteet!$E$29,0)+IF(S$9="x",Toimenpiteet!$E$60,0)+IF(S$10="x",Toimenpiteet!$E$88,0))/(1+$H$15)^DO$59</f>
        <v>-185.86566825113789</v>
      </c>
      <c r="DP116" s="37">
        <f ca="1">IF(T$11="x",Toimenpiteet!$E$115,AO116*CP116/1000+(Satokasvi!$E$28-Satokasvi!$E$7)+IF(T$8="x",Toimenpiteet!$E$29,0)+IF(T$9="x",Toimenpiteet!$E$60,0)+IF(T$10="x",Toimenpiteet!$E$88,0))/(1+$H$15)^DP$59</f>
        <v>-180.45210509819213</v>
      </c>
      <c r="DQ116" s="37">
        <f ca="1">IF(U$11="x",Toimenpiteet!$E$115,AP116*CQ116/1000+(Satokasvi!$E$28-Satokasvi!$E$7)+IF(U$8="x",Toimenpiteet!$E$29,0)+IF(U$9="x",Toimenpiteet!$E$60,0)+IF(U$10="x",Toimenpiteet!$E$88,0))/(1+$H$15)^DQ$59</f>
        <v>298.51345789817356</v>
      </c>
      <c r="DR116" s="37">
        <f ca="1">IF(V$11="x",Toimenpiteet!$E$115,AQ116*CR116/1000+(Satokasvi!$E$28-Satokasvi!$E$7)+IF(V$8="x",Toimenpiteet!$E$29,0)+IF(V$9="x",Toimenpiteet!$E$60,0)+IF(V$10="x",Toimenpiteet!$E$88,0))/(1+$H$15)^DR$59</f>
        <v>224.43350918455124</v>
      </c>
      <c r="DS116" s="37">
        <f ca="1">IF(W$11="x",Toimenpiteet!$E$115,AR116*CS116/1000+(Satokasvi!$E$28-Satokasvi!$E$7)+IF(W$8="x",Toimenpiteet!$E$29,0)+IF(W$9="x",Toimenpiteet!$E$60,0)+IF(W$10="x",Toimenpiteet!$E$88,0))/(1+$H$15)^DS$59</f>
        <v>52.102988307789666</v>
      </c>
      <c r="DT116" s="37">
        <f ca="1">IF(X$11="x",Toimenpiteet!$E$115,AS116*CT116/1000+(Satokasvi!$E$28-Satokasvi!$E$7)+IF(X$8="x",Toimenpiteet!$E$29,0)+IF(X$9="x",Toimenpiteet!$E$60,0)+IF(X$10="x",Toimenpiteet!$E$88,0))/(1+$H$15)^DT$59</f>
        <v>-160.32935814886437</v>
      </c>
      <c r="DU116" s="37">
        <f ca="1">IF(Y$11="x",Toimenpiteet!$E$115,AT116*CU116/1000+(Satokasvi!$E$28-Satokasvi!$E$7)+IF(Y$8="x",Toimenpiteet!$E$29,0)+IF(Y$9="x",Toimenpiteet!$E$60,0)+IF(Y$10="x",Toimenpiteet!$E$88,0))/(1+$H$15)^DU$59</f>
        <v>130.40939975519973</v>
      </c>
      <c r="DV116" s="37">
        <f ca="1">IF(Z$11="x",Toimenpiteet!$E$115,AU116*CV116/1000+(Satokasvi!$E$28-Satokasvi!$E$7)+IF(Z$8="x",Toimenpiteet!$E$29,0)+IF(Z$9="x",Toimenpiteet!$E$60,0)+IF(Z$10="x",Toimenpiteet!$E$88,0))/(1+$H$15)^DV$59</f>
        <v>124.88466567072538</v>
      </c>
      <c r="DW116" s="37">
        <f ca="1">IF(AA$11="x",Toimenpiteet!$E$115,AV116*CW116/1000+(Satokasvi!$E$28-Satokasvi!$E$7)+IF(AA$8="x",Toimenpiteet!$E$29,0)+IF(AA$9="x",Toimenpiteet!$E$60,0)+IF(AA$10="x",Toimenpiteet!$E$88,0))/(1+$H$15)^DW$59</f>
        <v>135.74569946328356</v>
      </c>
      <c r="DX116" s="37">
        <f ca="1">IF(AB$11="x",Toimenpiteet!$E$115,AW116*CX116/1000+(Satokasvi!$E$28-Satokasvi!$E$7)+IF(AB$8="x",Toimenpiteet!$E$29,0)+IF(AB$9="x",Toimenpiteet!$E$60,0)+IF(AB$10="x",Toimenpiteet!$E$88,0))/(1+$H$15)^DX$59</f>
        <v>-142.45055811590174</v>
      </c>
      <c r="DY116" s="37">
        <f ca="1">IF(AC$11="x",Toimenpiteet!$E$115,AX116*CY116/1000+(Satokasvi!$E$28-Satokasvi!$E$7)+IF(AC$8="x",Toimenpiteet!$E$29,0)+IF(AC$9="x",Toimenpiteet!$E$60,0)+IF(AC$10="x",Toimenpiteet!$E$88,0))/(1+$H$15)^DY$59</f>
        <v>165.78375564988906</v>
      </c>
      <c r="DZ116" s="37">
        <f ca="1">IF(AD$11="x",Toimenpiteet!$E$115,AY116*CZ116/1000+(Satokasvi!$E$28-Satokasvi!$E$7)+IF(AD$8="x",Toimenpiteet!$E$29,0)+IF(AD$9="x",Toimenpiteet!$E$60,0)+IF(AD$10="x",Toimenpiteet!$E$88,0))/(1+$H$15)^DZ$59</f>
        <v>106.58156312255809</v>
      </c>
      <c r="EA116" s="37">
        <f ca="1">IF(AE$11="x",Toimenpiteet!$E$115,AZ116*DA116/1000+(Satokasvi!$E$28-Satokasvi!$E$7)+IF(AE$8="x",Toimenpiteet!$E$29,0)+IF(AE$9="x",Toimenpiteet!$E$60,0)+IF(AE$10="x",Toimenpiteet!$E$88,0))/(1+$H$15)^EA$59</f>
        <v>158.51459642292068</v>
      </c>
      <c r="EB116" s="37">
        <f ca="1">IF(AF$11="x",Toimenpiteet!$E$115,BA116*DB116/1000+(Satokasvi!$E$28-Satokasvi!$E$7)+IF(AF$8="x",Toimenpiteet!$E$29,0)+IF(AF$9="x",Toimenpiteet!$E$60,0)+IF(AF$10="x",Toimenpiteet!$E$88,0))/(1+$H$15)^EB$59</f>
        <v>161.74747804400567</v>
      </c>
      <c r="ED116" s="37">
        <f ca="1">IF(H$11="x",Toimenpiteet!$E$115,BD116*CD116/1000+(Satokasvi!$E$28-Satokasvi!$E$7)+IF(H$8="x",Toimenpiteet!$E$29,0)+IF(H$9="x",Toimenpiteet!$E$60,0)+IF(H$10="x",Toimenpiteet!$E$88,0))/(1+$H$15)^ED$59</f>
        <v>76.885748948256392</v>
      </c>
      <c r="EE116" s="37">
        <f ca="1">IF(I$11="x",Toimenpiteet!$E$115,BE116*CE116/1000+(Satokasvi!$E$28-Satokasvi!$E$7)+IF(I$8="x",Toimenpiteet!$E$29,0)+IF(I$9="x",Toimenpiteet!$E$60,0)+IF(I$10="x",Toimenpiteet!$E$88,0))/(1+$H$15)^EE$59</f>
        <v>122.92161622670702</v>
      </c>
      <c r="EF116" s="37">
        <f ca="1">IF(J$11="x",Toimenpiteet!$E$115,BF116*CF116/1000+(Satokasvi!$E$28-Satokasvi!$E$7)+IF(J$8="x",Toimenpiteet!$E$29,0)+IF(J$9="x",Toimenpiteet!$E$60,0)+IF(J$10="x",Toimenpiteet!$E$88,0))/(1+$H$15)^EF$59</f>
        <v>249.60454983845847</v>
      </c>
      <c r="EG116" s="37">
        <f ca="1">IF(K$11="x",Toimenpiteet!$E$115,BG116*CG116/1000+(Satokasvi!$E$28-Satokasvi!$E$7)+IF(K$8="x",Toimenpiteet!$E$29,0)+IF(K$9="x",Toimenpiteet!$E$60,0)+IF(K$10="x",Toimenpiteet!$E$88,0))/(1+$H$15)^EG$59</f>
        <v>509.52488198545416</v>
      </c>
      <c r="EH116" s="37">
        <f ca="1">IF(L$11="x",Toimenpiteet!$E$115,BH116*CH116/1000+(Satokasvi!$E$28-Satokasvi!$E$7)+IF(L$8="x",Toimenpiteet!$E$29,0)+IF(L$9="x",Toimenpiteet!$E$60,0)+IF(L$10="x",Toimenpiteet!$E$88,0))/(1+$H$15)^EH$59</f>
        <v>222.04397193668513</v>
      </c>
      <c r="EI116" s="37">
        <f ca="1">IF(M$11="x",Toimenpiteet!$E$115,BI116*CI116/1000+(Satokasvi!$E$28-Satokasvi!$E$7)+IF(M$8="x",Toimenpiteet!$E$29,0)+IF(M$9="x",Toimenpiteet!$E$60,0)+IF(M$10="x",Toimenpiteet!$E$88,0))/(1+$H$15)^EI$59</f>
        <v>354.51474881595709</v>
      </c>
      <c r="EJ116" s="37">
        <f ca="1">IF(N$11="x",Toimenpiteet!$E$115,BJ116*CJ116/1000+(Satokasvi!$E$28-Satokasvi!$E$7)+IF(N$8="x",Toimenpiteet!$E$29,0)+IF(N$9="x",Toimenpiteet!$E$60,0)+IF(N$10="x",Toimenpiteet!$E$88,0))/(1+$H$15)^EJ$59</f>
        <v>141.37516330775242</v>
      </c>
      <c r="EK116" s="37">
        <f ca="1">IF(O$11="x",Toimenpiteet!$E$115,BK116*CK116/1000+(Satokasvi!$E$28-Satokasvi!$E$7)+IF(O$8="x",Toimenpiteet!$E$29,0)+IF(O$9="x",Toimenpiteet!$E$60,0)+IF(O$10="x",Toimenpiteet!$E$88,0))/(1+$H$15)^EK$59</f>
        <v>109.10139151000803</v>
      </c>
      <c r="EL116" s="37">
        <f ca="1">IF(P$11="x",Toimenpiteet!$E$115,BL116*CL116/1000+(Satokasvi!$E$28-Satokasvi!$E$7)+IF(P$8="x",Toimenpiteet!$E$29,0)+IF(P$9="x",Toimenpiteet!$E$60,0)+IF(P$10="x",Toimenpiteet!$E$88,0))/(1+$H$15)^EL$59</f>
        <v>427.57467340982561</v>
      </c>
      <c r="EM116" s="37">
        <f ca="1">IF(Q$11="x",Toimenpiteet!$E$115,BM116*CM116/1000+(Satokasvi!$E$28-Satokasvi!$E$7)+IF(Q$8="x",Toimenpiteet!$E$29,0)+IF(Q$9="x",Toimenpiteet!$E$60,0)+IF(Q$10="x",Toimenpiteet!$E$88,0))/(1+$H$15)^EM$59</f>
        <v>445.58305947899817</v>
      </c>
      <c r="EN116" s="37">
        <f ca="1">IF(R$11="x",Toimenpiteet!$E$115,BN116*CN116/1000+(Satokasvi!$E$28-Satokasvi!$E$7)+IF(R$8="x",Toimenpiteet!$E$29,0)+IF(R$9="x",Toimenpiteet!$E$60,0)+IF(R$10="x",Toimenpiteet!$E$88,0))/(1+$H$15)^EN$59</f>
        <v>33.265908867013508</v>
      </c>
      <c r="EO116" s="37">
        <f ca="1">IF(S$11="x",Toimenpiteet!$E$115,BO116*CO116/1000+(Satokasvi!$E$28-Satokasvi!$E$7)+IF(S$8="x",Toimenpiteet!$E$29,0)+IF(S$9="x",Toimenpiteet!$E$60,0)+IF(S$10="x",Toimenpiteet!$E$88,0))/(1+$H$15)^EO$59</f>
        <v>-185.86566825113789</v>
      </c>
      <c r="EP116" s="37">
        <f ca="1">IF(T$11="x",Toimenpiteet!$E$115,BP116*CP116/1000+(Satokasvi!$E$28-Satokasvi!$E$7)+IF(T$8="x",Toimenpiteet!$E$29,0)+IF(T$9="x",Toimenpiteet!$E$60,0)+IF(T$10="x",Toimenpiteet!$E$88,0))/(1+$H$15)^EP$59</f>
        <v>-180.45210509819213</v>
      </c>
      <c r="EQ116" s="37">
        <f ca="1">IF(U$11="x",Toimenpiteet!$E$115,BQ116*CQ116/1000+(Satokasvi!$E$28-Satokasvi!$E$7)+IF(U$8="x",Toimenpiteet!$E$29,0)+IF(U$9="x",Toimenpiteet!$E$60,0)+IF(U$10="x",Toimenpiteet!$E$88,0))/(1+$H$15)^EQ$59</f>
        <v>393.25539318619519</v>
      </c>
      <c r="ER116" s="37">
        <f ca="1">IF(V$11="x",Toimenpiteet!$E$115,BR116*CR116/1000+(Satokasvi!$E$28-Satokasvi!$E$7)+IF(V$8="x",Toimenpiteet!$E$29,0)+IF(V$9="x",Toimenpiteet!$E$60,0)+IF(V$10="x",Toimenpiteet!$E$88,0))/(1+$H$15)^ER$59</f>
        <v>303.33889423348751</v>
      </c>
      <c r="ES116" s="37">
        <f ca="1">IF(W$11="x",Toimenpiteet!$E$115,BS116*CS116/1000+(Satokasvi!$E$28-Satokasvi!$E$7)+IF(W$8="x",Toimenpiteet!$E$29,0)+IF(W$9="x",Toimenpiteet!$E$60,0)+IF(W$10="x",Toimenpiteet!$E$88,0))/(1+$H$15)^ES$59</f>
        <v>95.551433748013608</v>
      </c>
      <c r="ET116" s="37">
        <f ca="1">IF(X$11="x",Toimenpiteet!$E$115,BT116*CT116/1000+(Satokasvi!$E$28-Satokasvi!$E$7)+IF(X$8="x",Toimenpiteet!$E$29,0)+IF(X$9="x",Toimenpiteet!$E$60,0)+IF(X$10="x",Toimenpiteet!$E$88,0))/(1+$H$15)^ET$59</f>
        <v>168.38734705760953</v>
      </c>
      <c r="EU116" s="37">
        <f ca="1">IF(Y$11="x",Toimenpiteet!$E$115,BU116*CU116/1000+(Satokasvi!$E$28-Satokasvi!$E$7)+IF(Y$8="x",Toimenpiteet!$E$29,0)+IF(Y$9="x",Toimenpiteet!$E$60,0)+IF(Y$10="x",Toimenpiteet!$E$88,0))/(1+$H$15)^EU$59</f>
        <v>187.6231939099026</v>
      </c>
      <c r="EV116" s="37">
        <f ca="1">IF(Z$11="x",Toimenpiteet!$E$115,BV116*CV116/1000+(Satokasvi!$E$28-Satokasvi!$E$7)+IF(Z$8="x",Toimenpiteet!$E$29,0)+IF(Z$9="x",Toimenpiteet!$E$60,0)+IF(Z$10="x",Toimenpiteet!$E$88,0))/(1+$H$15)^EV$59</f>
        <v>180.08675822590243</v>
      </c>
      <c r="EW116" s="37">
        <f ca="1">IF(AA$11="x",Toimenpiteet!$E$115,BW116*CW116/1000+(Satokasvi!$E$28-Satokasvi!$E$7)+IF(AA$8="x",Toimenpiteet!$E$29,0)+IF(AA$9="x",Toimenpiteet!$E$60,0)+IF(AA$10="x",Toimenpiteet!$E$88,0))/(1+$H$15)^EW$59</f>
        <v>192.23965432781608</v>
      </c>
      <c r="EX116" s="37">
        <f ca="1">IF(AB$11="x",Toimenpiteet!$E$115,BX116*CX116/1000+(Satokasvi!$E$28-Satokasvi!$E$7)+IF(AB$8="x",Toimenpiteet!$E$29,0)+IF(AB$9="x",Toimenpiteet!$E$60,0)+IF(AB$10="x",Toimenpiteet!$E$88,0))/(1+$H$15)^EX$59</f>
        <v>-142.45055811590174</v>
      </c>
      <c r="EY116" s="37">
        <f ca="1">IF(AC$11="x",Toimenpiteet!$E$115,BY116*CY116/1000+(Satokasvi!$E$28-Satokasvi!$E$7)+IF(AC$8="x",Toimenpiteet!$E$29,0)+IF(AC$9="x",Toimenpiteet!$E$60,0)+IF(AC$10="x",Toimenpiteet!$E$88,0))/(1+$H$15)^EY$59</f>
        <v>226.60080932664391</v>
      </c>
      <c r="EZ116" s="37">
        <f ca="1">IF(AD$11="x",Toimenpiteet!$E$115,BZ116*CZ116/1000+(Satokasvi!$E$28-Satokasvi!$E$7)+IF(AD$8="x",Toimenpiteet!$E$29,0)+IF(AD$9="x",Toimenpiteet!$E$60,0)+IF(AD$10="x",Toimenpiteet!$E$88,0))/(1+$H$15)^EZ$59</f>
        <v>154.75253841384352</v>
      </c>
      <c r="FA116" s="37">
        <f ca="1">IF(AE$11="x",Toimenpiteet!$E$115,CA116*DA116/1000+(Satokasvi!$E$28-Satokasvi!$E$7)+IF(AE$8="x",Toimenpiteet!$E$29,0)+IF(AE$9="x",Toimenpiteet!$E$60,0)+IF(AE$10="x",Toimenpiteet!$E$88,0))/(1+$H$15)^FA$59</f>
        <v>216.29000373349888</v>
      </c>
      <c r="FB116" s="37">
        <f ca="1">IF(AF$11="x",Toimenpiteet!$E$115,CB116*DB116/1000+(Satokasvi!$E$28-Satokasvi!$E$7)+IF(AF$8="x",Toimenpiteet!$E$29,0)+IF(AF$9="x",Toimenpiteet!$E$60,0)+IF(AF$10="x",Toimenpiteet!$E$88,0))/(1+$H$15)^FB$59</f>
        <v>219.41006882367475</v>
      </c>
      <c r="FD116" s="37">
        <f t="shared" ca="1" si="15"/>
        <v>21.191198557203975</v>
      </c>
      <c r="FE116" s="37">
        <f t="shared" ca="1" si="32"/>
        <v>81.994559426052319</v>
      </c>
      <c r="FF116" s="37">
        <f t="shared" ca="1" si="32"/>
        <v>-160.51798030253497</v>
      </c>
      <c r="FG116" s="37">
        <f t="shared" ca="1" si="32"/>
        <v>224.84457673573394</v>
      </c>
      <c r="FH116" s="37">
        <f t="shared" ca="1" si="32"/>
        <v>371.78266537267098</v>
      </c>
      <c r="FI116" s="37">
        <f t="shared" ca="1" si="32"/>
        <v>630.22273471577375</v>
      </c>
      <c r="FJ116" s="37">
        <f t="shared" ca="1" si="32"/>
        <v>414.75348420978503</v>
      </c>
      <c r="FK116" s="37">
        <f t="shared" ca="1" si="32"/>
        <v>470.8057359525929</v>
      </c>
      <c r="FL116" s="37">
        <f t="shared" ca="1" si="31"/>
        <v>793.26789144893735</v>
      </c>
      <c r="FM116" s="37">
        <f t="shared" ca="1" si="31"/>
        <v>1131.7229597734972</v>
      </c>
      <c r="FN116" s="37">
        <f t="shared" ca="1" si="31"/>
        <v>940.28132147482518</v>
      </c>
      <c r="FO116" s="37">
        <f t="shared" ca="1" si="31"/>
        <v>754.41565322368729</v>
      </c>
      <c r="FP116" s="37">
        <f t="shared" ca="1" si="31"/>
        <v>573.96354812549521</v>
      </c>
      <c r="FQ116" s="37">
        <f t="shared" ca="1" si="31"/>
        <v>872.47700602366876</v>
      </c>
      <c r="FR116" s="37">
        <f t="shared" ca="1" si="31"/>
        <v>1096.91051520822</v>
      </c>
      <c r="FS116" s="37">
        <f t="shared" ca="1" si="31"/>
        <v>1149.0135035160097</v>
      </c>
      <c r="FT116" s="37">
        <f t="shared" ca="1" si="31"/>
        <v>988.68414536714533</v>
      </c>
      <c r="FU116" s="37">
        <f t="shared" ca="1" si="24"/>
        <v>1119.0935451223449</v>
      </c>
      <c r="FV116" s="37">
        <f t="shared" ca="1" si="24"/>
        <v>1243.9782107930703</v>
      </c>
      <c r="FW116" s="37">
        <f t="shared" ca="1" si="23"/>
        <v>1379.7239102563537</v>
      </c>
      <c r="FX116" s="37">
        <f t="shared" ca="1" si="20"/>
        <v>1237.2733521404521</v>
      </c>
      <c r="FY116" s="37">
        <f t="shared" ca="1" si="20"/>
        <v>1403.0571077903412</v>
      </c>
      <c r="FZ116" s="37">
        <f t="shared" ca="1" si="20"/>
        <v>1509.6386709128992</v>
      </c>
      <c r="GA116" s="37">
        <f t="shared" ca="1" si="20"/>
        <v>1668.1532673358199</v>
      </c>
      <c r="GB116" s="37">
        <f t="shared" ca="1" si="20"/>
        <v>1829.9007453798256</v>
      </c>
      <c r="GC116" s="37"/>
      <c r="GD116" s="37">
        <f t="shared" ca="1" si="16"/>
        <v>76.885748948256392</v>
      </c>
      <c r="GE116" s="37">
        <f t="shared" ca="1" si="36"/>
        <v>199.80736517496342</v>
      </c>
      <c r="GF116" s="37">
        <f t="shared" ca="1" si="36"/>
        <v>449.41191501342189</v>
      </c>
      <c r="GG116" s="37">
        <f t="shared" ca="1" si="36"/>
        <v>958.93679699887605</v>
      </c>
      <c r="GH116" s="37">
        <f t="shared" ca="1" si="36"/>
        <v>1180.9807689355612</v>
      </c>
      <c r="GI116" s="37">
        <f t="shared" ca="1" si="36"/>
        <v>1535.4955177515183</v>
      </c>
      <c r="GJ116" s="37">
        <f t="shared" ca="1" si="36"/>
        <v>1676.8706810592707</v>
      </c>
      <c r="GK116" s="37">
        <f t="shared" ca="1" si="36"/>
        <v>1785.9720725692787</v>
      </c>
      <c r="GL116" s="37">
        <f t="shared" ca="1" si="36"/>
        <v>2213.5467459791043</v>
      </c>
      <c r="GM116" s="37">
        <f t="shared" ca="1" si="36"/>
        <v>2659.1298054581025</v>
      </c>
      <c r="GN116" s="37">
        <f t="shared" ca="1" si="36"/>
        <v>2692.3957143251159</v>
      </c>
      <c r="GO116" s="37">
        <f t="shared" ca="1" si="36"/>
        <v>2506.5300460739782</v>
      </c>
      <c r="GP116" s="37">
        <f t="shared" ca="1" si="36"/>
        <v>2326.0779409757861</v>
      </c>
      <c r="GQ116" s="37">
        <f t="shared" ca="1" si="36"/>
        <v>2719.3333341619814</v>
      </c>
      <c r="GR116" s="37">
        <f t="shared" ca="1" si="36"/>
        <v>3022.6722283954687</v>
      </c>
      <c r="GS116" s="37">
        <f t="shared" ca="1" si="36"/>
        <v>3118.2236621434822</v>
      </c>
      <c r="GT116" s="37">
        <f t="shared" ca="1" si="34"/>
        <v>3286.6110092010917</v>
      </c>
      <c r="GU116" s="37">
        <f t="shared" ca="1" si="22"/>
        <v>3474.2342031109943</v>
      </c>
      <c r="GV116" s="37">
        <f t="shared" ca="1" si="22"/>
        <v>3654.3209613368967</v>
      </c>
      <c r="GW116" s="37">
        <f t="shared" ca="1" si="22"/>
        <v>3846.5606156647127</v>
      </c>
      <c r="GX116" s="37">
        <f t="shared" ca="1" si="22"/>
        <v>3704.1100575488108</v>
      </c>
      <c r="GY116" s="37">
        <f t="shared" ca="1" si="30"/>
        <v>3930.7108668754545</v>
      </c>
      <c r="GZ116" s="37">
        <f t="shared" ca="1" si="30"/>
        <v>4085.463405289298</v>
      </c>
      <c r="HA116" s="37">
        <f t="shared" ca="1" si="30"/>
        <v>4301.7534090227964</v>
      </c>
      <c r="HB116" s="37">
        <f t="shared" ca="1" si="30"/>
        <v>4521.1634778464713</v>
      </c>
      <c r="HC116" s="37"/>
      <c r="HD116" s="37">
        <f t="shared" si="29"/>
        <v>1500.1</v>
      </c>
      <c r="HE116" s="37">
        <f ca="1">SUM($GD116:GD116)-$HD116-SUM($FD116:FD116)</f>
        <v>-1444.4054496089475</v>
      </c>
      <c r="HF116" s="37">
        <f ca="1">SUM($GD116:GE116)-$HD116-SUM($FD116:FE116)</f>
        <v>-1326.5926438600363</v>
      </c>
      <c r="HG116" s="37">
        <f ca="1">SUM($GD116:GF116)-$HD116-SUM($FD116:FF116)</f>
        <v>-716.66274854407959</v>
      </c>
      <c r="HH116" s="37">
        <f ca="1">SUM($GD116:GG116)-$HD116-SUM($FD116:FG116)</f>
        <v>17.429471719062406</v>
      </c>
      <c r="HI116" s="37">
        <f ca="1">SUM($GD116:GH116)-$HD116-SUM($FD116:FH116)</f>
        <v>826.62757528195266</v>
      </c>
      <c r="HJ116" s="37">
        <f ca="1">SUM($GD116:GI116)-$HD116-SUM($FD116:FI116)</f>
        <v>1731.9003583176968</v>
      </c>
      <c r="HK116" s="37">
        <f ca="1">SUM($GD116:GJ116)-$HD116-SUM($FD116:FJ116)</f>
        <v>2994.0175551671828</v>
      </c>
      <c r="HL116" s="37">
        <f ca="1">SUM($GD116:GK116)-$HD116-SUM($FD116:FK116)</f>
        <v>4309.1838917838686</v>
      </c>
      <c r="HM116" s="37">
        <f ca="1">SUM($GD116:GL116)-$HD116-SUM($FD116:FL116)</f>
        <v>5729.4627463140359</v>
      </c>
      <c r="HN116" s="37">
        <f ca="1">SUM($GD116:GM116)-$HD116-SUM($FD116:FM116)</f>
        <v>7256.8695919986403</v>
      </c>
      <c r="HO116" s="37">
        <f ca="1">SUM($GD116:GN116)-$HD116-SUM($FD116:FN116)</f>
        <v>9008.9839848489319</v>
      </c>
      <c r="HP116" s="37">
        <f ca="1">SUM($GD116:GO116)-$HD116-SUM($FD116:FO116)</f>
        <v>10761.098377699225</v>
      </c>
      <c r="HQ116" s="37">
        <f ca="1">SUM($GD116:GP116)-$HD116-SUM($FD116:FP116)</f>
        <v>12513.212770549515</v>
      </c>
      <c r="HR116" s="37">
        <f ca="1">SUM($GD116:GQ116)-$HD116-SUM($FD116:FQ116)</f>
        <v>14360.069098687825</v>
      </c>
      <c r="HS116" s="37">
        <f ca="1">SUM($GD116:GR116)-$HD116-SUM($FD116:FR116)</f>
        <v>16285.830811875076</v>
      </c>
      <c r="HT116" s="37">
        <f ca="1">SUM($GD116:GS116)-$HD116-SUM($FD116:FS116)</f>
        <v>18255.040970502549</v>
      </c>
      <c r="HU116" s="37">
        <f ca="1">SUM($GD116:GT116)-$HD116-SUM($FD116:FT116)</f>
        <v>20552.967834336494</v>
      </c>
      <c r="HV116" s="37">
        <f ca="1">SUM($GD116:GU116)-$HD116-SUM($FD116:FU116)</f>
        <v>22908.10849232514</v>
      </c>
      <c r="HW116" s="37">
        <f ca="1">SUM($GD116:GV116)-$HD116-SUM($FD116:FV116)</f>
        <v>25318.45124286897</v>
      </c>
      <c r="HX116" s="37">
        <f ca="1">SUM($GD116:GW116)-$HD116-SUM($FD116:FW116)</f>
        <v>27785.287948277328</v>
      </c>
      <c r="HY116" s="37">
        <f ca="1">SUM($GD116:GX116)-$HD116-SUM($FD116:FX116)</f>
        <v>30252.124653685685</v>
      </c>
      <c r="HZ116" s="37">
        <f ca="1">SUM($GD116:GY116)-$HD116-SUM($FD116:FY116)</f>
        <v>32779.778412770793</v>
      </c>
      <c r="IA116" s="37">
        <f ca="1">SUM($GD116:GZ116)-$HD116-SUM($FD116:FZ116)</f>
        <v>35355.603147147194</v>
      </c>
      <c r="IB116" s="37">
        <f ca="1">SUM($GD116:HA116)-$HD116-SUM($FD116:GA116)</f>
        <v>37989.203288834178</v>
      </c>
      <c r="IC116" s="37">
        <f ca="1">SUM($GD116:HB116)-$HD116-SUM($FD116:GB116)</f>
        <v>40680.466021300817</v>
      </c>
    </row>
    <row r="117" spans="2:237" x14ac:dyDescent="0.35">
      <c r="B117" s="37">
        <f t="shared" ca="1" si="26"/>
        <v>0.79784015957386223</v>
      </c>
      <c r="C117" s="37">
        <f t="shared" ca="1" si="26"/>
        <v>0.50072906235333636</v>
      </c>
      <c r="D117" s="37">
        <f t="shared" ca="1" si="26"/>
        <v>2.8268053547029437E-2</v>
      </c>
      <c r="E117" s="37">
        <f t="shared" ca="1" si="26"/>
        <v>0.84230043911871955</v>
      </c>
      <c r="F117" s="37">
        <f t="shared" ca="1" si="26"/>
        <v>0.59607271212283885</v>
      </c>
      <c r="G117" s="37">
        <f t="shared" ca="1" si="26"/>
        <v>0.19889019436995514</v>
      </c>
      <c r="H117" s="37">
        <f t="shared" ca="1" si="26"/>
        <v>0.19120472378003195</v>
      </c>
      <c r="I117" s="37">
        <f t="shared" ca="1" si="26"/>
        <v>0.64177918308107573</v>
      </c>
      <c r="J117" s="37">
        <f t="shared" ca="1" si="26"/>
        <v>0.85720875575154076</v>
      </c>
      <c r="K117" s="37">
        <f t="shared" ca="1" si="26"/>
        <v>0.81786334871824307</v>
      </c>
      <c r="L117" s="37">
        <f t="shared" ca="1" si="26"/>
        <v>0.4826238381849004</v>
      </c>
      <c r="M117" s="37">
        <f t="shared" ca="1" si="26"/>
        <v>0.65944338288389048</v>
      </c>
      <c r="N117" s="37">
        <f t="shared" ca="1" si="26"/>
        <v>0.38383300361191475</v>
      </c>
      <c r="O117" s="37">
        <f t="shared" ca="1" si="26"/>
        <v>0.21033509041961451</v>
      </c>
      <c r="P117" s="37">
        <f t="shared" ca="1" si="26"/>
        <v>0.56107038707841805</v>
      </c>
      <c r="Q117" s="37">
        <f t="shared" ca="1" si="26"/>
        <v>0.84424055746660609</v>
      </c>
      <c r="R117" s="37">
        <f t="shared" ca="1" si="33"/>
        <v>1.096189418316007E-2</v>
      </c>
      <c r="S117" s="37">
        <f t="shared" ca="1" si="33"/>
        <v>0.21336348334324962</v>
      </c>
      <c r="T117" s="37">
        <f t="shared" ca="1" si="35"/>
        <v>0.92171961856794982</v>
      </c>
      <c r="U117" s="37">
        <f t="shared" ca="1" si="35"/>
        <v>0.51811645790570027</v>
      </c>
      <c r="V117" s="37">
        <f t="shared" ca="1" si="35"/>
        <v>0.46648764678383303</v>
      </c>
      <c r="W117" s="37">
        <f t="shared" ca="1" si="35"/>
        <v>6.3136716662590131E-2</v>
      </c>
      <c r="X117" s="37">
        <f t="shared" ca="1" si="35"/>
        <v>2.7058974704042948E-2</v>
      </c>
      <c r="Y117" s="37">
        <f t="shared" ca="1" si="35"/>
        <v>0.95814367819569268</v>
      </c>
      <c r="Z117" s="37">
        <f t="shared" ca="1" si="35"/>
        <v>0.298984043447308</v>
      </c>
      <c r="AC117" s="35">
        <f ca="1">IF(H$11="x",0,_xlfn.NORM.INV(B117,Satokasvi!$H$8,Satokasvi!$I$8)*IF(H$8="x",1+Toimenpiteet!$C$7,1)*IF(H$9="x",1+Toimenpiteet!$C$34,1)*(1+H$30)*_xlfn.BINOM.INV(1,(1-(Satokasvi!$H$15*(1+H$43))),B117))</f>
        <v>2708.4828326629463</v>
      </c>
      <c r="AD117" s="35">
        <f ca="1">IF(I$11="x",0,_xlfn.NORM.INV(C117,Satokasvi!$H$8,Satokasvi!$I$8)*IF(I$8="x",1+Toimenpiteet!$C$7,1)*IF(I$9="x",1+Toimenpiteet!$C$34,1)*(1+I$30)*_xlfn.BINOM.INV(1,(1-(Satokasvi!$H$15*(1+I$43))),C117))</f>
        <v>2500.4568723315142</v>
      </c>
      <c r="AE117" s="35">
        <f ca="1">IF(J$11="x",0,_xlfn.NORM.INV(D117,Satokasvi!$H$8,Satokasvi!$I$8)*IF(J$8="x",1+Toimenpiteet!$C$7,1)*IF(J$9="x",1+Toimenpiteet!$C$34,1)*(1+J$30)*_xlfn.BINOM.INV(1,(1-(Satokasvi!$H$15*(1+J$43))),D117))</f>
        <v>0</v>
      </c>
      <c r="AF117" s="35">
        <f ca="1">IF(K$11="x",0,_xlfn.NORM.INV(E117,Satokasvi!$H$8,Satokasvi!$I$8)*IF(K$8="x",1+Toimenpiteet!$C$7,1)*IF(K$9="x",1+Toimenpiteet!$C$34,1)*(1+K$30)*_xlfn.BINOM.INV(1,(1-(Satokasvi!$H$15*(1+K$43))),E117))</f>
        <v>2750.9893633328479</v>
      </c>
      <c r="AG117" s="35">
        <f ca="1">IF(L$11="x",0,_xlfn.NORM.INV(F117,Satokasvi!$H$8,Satokasvi!$I$8)*IF(L$8="x",1+Toimenpiteet!$C$7,1)*IF(L$9="x",1+Toimenpiteet!$C$34,1)*(1+L$30)*_xlfn.BINOM.INV(1,(1-(Satokasvi!$H$15*(1+L$43))),F117))</f>
        <v>2560.7986739255812</v>
      </c>
      <c r="AH117" s="35">
        <f ca="1">IF(M$11="x",0,_xlfn.NORM.INV(G117,Satokasvi!$H$8,Satokasvi!$I$8)*IF(M$8="x",1+Toimenpiteet!$C$7,1)*IF(M$9="x",1+Toimenpiteet!$C$34,1)*(1+M$30)*_xlfn.BINOM.INV(1,(1-(Satokasvi!$H$15*(1+M$43))),G117))</f>
        <v>0</v>
      </c>
      <c r="AI117" s="35">
        <f ca="1">IF(N$11="x",0,_xlfn.NORM.INV(H117,Satokasvi!$H$8,Satokasvi!$I$8)*IF(N$8="x",1+Toimenpiteet!$C$7,1)*IF(N$9="x",1+Toimenpiteet!$C$34,1)*(1+N$30)*_xlfn.BINOM.INV(1,(1-(Satokasvi!$H$15*(1+N$43))),H117))</f>
        <v>0</v>
      </c>
      <c r="AJ117" s="35">
        <f ca="1">IF(O$11="x",0,_xlfn.NORM.INV(I117,Satokasvi!$H$8,Satokasvi!$I$8)*IF(O$8="x",1+Toimenpiteet!$C$7,1)*IF(O$9="x",1+Toimenpiteet!$C$34,1)*(1+O$30)*_xlfn.BINOM.INV(1,(1-(Satokasvi!$H$15*(1+O$43))),I117))</f>
        <v>2590.8046367612828</v>
      </c>
      <c r="AK117" s="35">
        <f ca="1">IF(P$11="x",0,_xlfn.NORM.INV(J117,Satokasvi!$H$8,Satokasvi!$I$8)*IF(P$8="x",1+Toimenpiteet!$C$7,1)*IF(P$9="x",1+Toimenpiteet!$C$34,1)*(1+P$30)*_xlfn.BINOM.INV(1,(1-(Satokasvi!$H$15*(1+P$43))),J117))</f>
        <v>2766.9656537049405</v>
      </c>
      <c r="AL117" s="35">
        <f ca="1">IF(Q$11="x",0,_xlfn.NORM.INV(K117,Satokasvi!$H$8,Satokasvi!$I$8)*IF(Q$8="x",1+Toimenpiteet!$C$7,1)*IF(Q$9="x",1+Toimenpiteet!$C$34,1)*(1+Q$30)*_xlfn.BINOM.INV(1,(1-(Satokasvi!$H$15*(1+Q$43))),K117))</f>
        <v>2726.8131174653518</v>
      </c>
      <c r="AM117" s="35">
        <f ca="1">IF(R$11="x",0,_xlfn.NORM.INV(L117,Satokasvi!$H$8,Satokasvi!$I$8)*IF(R$8="x",1+Toimenpiteet!$C$7,1)*IF(R$9="x",1+Toimenpiteet!$C$34,1)*(1+R$30)*_xlfn.BINOM.INV(1,(1-(Satokasvi!$H$15*(1+R$43))),L117))</f>
        <v>2489.1076602185717</v>
      </c>
      <c r="AN117" s="35">
        <f ca="1">IF(S$11="x",0,_xlfn.NORM.INV(M117,Satokasvi!$H$8,Satokasvi!$I$8)*IF(S$8="x",1+Toimenpiteet!$C$7,1)*IF(S$9="x",1+Toimenpiteet!$C$34,1)*(1+S$30)*_xlfn.BINOM.INV(1,(1-(Satokasvi!$H$15*(1+S$43))),M117))</f>
        <v>2602.7361239735174</v>
      </c>
      <c r="AO117" s="35">
        <f ca="1">IF(T$11="x",0,_xlfn.NORM.INV(N117,Satokasvi!$H$8,Satokasvi!$I$8)*IF(T$8="x",1+Toimenpiteet!$C$7,1)*IF(T$9="x",1+Toimenpiteet!$C$34,1)*(1+T$30)*_xlfn.BINOM.INV(1,(1-(Satokasvi!$H$15*(1+T$43))),N117))</f>
        <v>2426.1426926018958</v>
      </c>
      <c r="AP117" s="35">
        <f ca="1">IF(U$11="x",0,_xlfn.NORM.INV(O117,Satokasvi!$H$8,Satokasvi!$I$8)*IF(U$8="x",1+Toimenpiteet!$C$7,1)*IF(U$9="x",1+Toimenpiteet!$C$34,1)*(1+U$30)*_xlfn.BINOM.INV(1,(1-(Satokasvi!$H$15*(1+U$43))),O117))</f>
        <v>0</v>
      </c>
      <c r="AQ117" s="35">
        <f ca="1">IF(V$11="x",0,_xlfn.NORM.INV(P117,Satokasvi!$H$8,Satokasvi!$I$8)*IF(V$8="x",1+Toimenpiteet!$C$7,1)*IF(V$9="x",1+Toimenpiteet!$C$34,1)*(1+V$30)*_xlfn.BINOM.INV(1,(1-(Satokasvi!$H$15*(1+V$43))),P117))</f>
        <v>2538.4208970227542</v>
      </c>
      <c r="AR117" s="35">
        <f ca="1">IF(W$11="x",0,_xlfn.NORM.INV(Q117,Satokasvi!$H$8,Satokasvi!$I$8)*IF(W$8="x",1+Toimenpiteet!$C$7,1)*IF(W$9="x",1+Toimenpiteet!$C$34,1)*(1+W$30)*_xlfn.BINOM.INV(1,(1-(Satokasvi!$H$15*(1+W$43))),Q117))</f>
        <v>2753.0100226763834</v>
      </c>
      <c r="AS117" s="35">
        <f ca="1">IF(X$11="x",0,_xlfn.NORM.INV(R117,Satokasvi!$H$8,Satokasvi!$I$8)*IF(X$8="x",1+Toimenpiteet!$C$7,1)*IF(X$9="x",1+Toimenpiteet!$C$34,1)*(1+X$30)*_xlfn.BINOM.INV(1,(1-(Satokasvi!$H$15*(1+X$43))),R117))</f>
        <v>0</v>
      </c>
      <c r="AT117" s="35">
        <f ca="1">IF(Y$11="x",0,_xlfn.NORM.INV(S117,Satokasvi!$H$8,Satokasvi!$I$8)*IF(Y$8="x",1+Toimenpiteet!$C$7,1)*IF(Y$9="x",1+Toimenpiteet!$C$34,1)*(1+Y$30)*_xlfn.BINOM.INV(1,(1-(Satokasvi!$H$15*(1+Y$43))),S117))</f>
        <v>0</v>
      </c>
      <c r="AU117" s="35">
        <f ca="1">IF(Z$11="x",0,_xlfn.NORM.INV(T117,Satokasvi!$H$8,Satokasvi!$I$8)*IF(Z$8="x",1+Toimenpiteet!$C$7,1)*IF(Z$9="x",1+Toimenpiteet!$C$34,1)*(1+Z$30)*_xlfn.BINOM.INV(1,(1-(Satokasvi!$H$15*(1+Z$43))),T117))</f>
        <v>2854.1834569478124</v>
      </c>
      <c r="AV117" s="35">
        <f ca="1">IF(AA$11="x",0,_xlfn.NORM.INV(U117,Satokasvi!$H$8,Satokasvi!$I$8)*IF(AA$8="x",1+Toimenpiteet!$C$7,1)*IF(AA$9="x",1+Toimenpiteet!$C$34,1)*(1+AA$30)*_xlfn.BINOM.INV(1,(1-(Satokasvi!$H$15*(1+AA$43))),U117))</f>
        <v>2511.3567111450275</v>
      </c>
      <c r="AW117" s="35">
        <f ca="1">IF(AB$11="x",0,_xlfn.NORM.INV(V117,Satokasvi!$H$8,Satokasvi!$I$8)*IF(AB$8="x",1+Toimenpiteet!$C$7,1)*IF(AB$9="x",1+Toimenpiteet!$C$34,1)*(1+AB$30)*_xlfn.BINOM.INV(1,(1-(Satokasvi!$H$15*(1+AB$43))),V117))</f>
        <v>2478.9744871261992</v>
      </c>
      <c r="AX117" s="35">
        <f ca="1">IF(AC$11="x",0,_xlfn.NORM.INV(W117,Satokasvi!$H$8,Satokasvi!$I$8)*IF(AC$8="x",1+Toimenpiteet!$C$7,1)*IF(AC$9="x",1+Toimenpiteet!$C$34,1)*(1+AC$30)*_xlfn.BINOM.INV(1,(1-(Satokasvi!$H$15*(1+AC$43))),W117))</f>
        <v>0</v>
      </c>
      <c r="AY117" s="35">
        <f ca="1">IF(AD$11="x",0,_xlfn.NORM.INV(X117,Satokasvi!$H$8,Satokasvi!$I$8)*IF(AD$8="x",1+Toimenpiteet!$C$7,1)*IF(AD$9="x",1+Toimenpiteet!$C$34,1)*(1+AD$30)*_xlfn.BINOM.INV(1,(1-(Satokasvi!$H$15*(1+AD$43))),X117))</f>
        <v>0</v>
      </c>
      <c r="AZ117" s="35">
        <f ca="1">IF(AE$11="x",0,_xlfn.NORM.INV(Y117,Satokasvi!$H$8,Satokasvi!$I$8)*IF(AE$8="x",1+Toimenpiteet!$C$7,1)*IF(AE$9="x",1+Toimenpiteet!$C$34,1)*(1+AE$30)*_xlfn.BINOM.INV(1,(1-(Satokasvi!$H$15*(1+AE$43))),Y117))</f>
        <v>2932.3847907524228</v>
      </c>
      <c r="BA117" s="35">
        <f ca="1">IF(AF$11="x",0,_xlfn.NORM.INV(Z117,Satokasvi!$H$8,Satokasvi!$I$8)*IF(AF$8="x",1+Toimenpiteet!$C$7,1)*IF(AF$9="x",1+Toimenpiteet!$C$34,1)*(1+AF$30)*_xlfn.BINOM.INV(1,(1-(Satokasvi!$H$15*(1+AF$43))),Z117))</f>
        <v>2368.1688114480357</v>
      </c>
      <c r="BD117" s="35">
        <f ca="1">IF(H$11="x",0,_xlfn.NORM.INV(B117,Satokasvi!$H$8,Satokasvi!$I$8)*IF(COUNTIF($H$12:H$12,"x")&gt;0,(1+$C$6),1)*IF(COUNTIF($H$13:H$13,"x")&gt;0,(1+$C$30),1)*IF(H$8="x",(1+Toimenpiteet!$C$7),1)*IF(H$9="x",(1+Toimenpiteet!$C$34),1)*(1+H$30)*_xlfn.BINOM.INV(1,(1-(Satokasvi!$H$15*(1+H$44))),B117))</f>
        <v>3250.1793991955356</v>
      </c>
      <c r="BE117" s="35">
        <f ca="1">IF(I$11="x",0,_xlfn.NORM.INV(C117,Satokasvi!$H$8,Satokasvi!$I$8)*IF(COUNTIF($H$12:I$12,"x")&gt;0,(1+$C$6),1)*IF(COUNTIF($H$13:I$13,"x")&gt;0,(1+$C$30),1)*IF(I$8="x",(1+Toimenpiteet!$C$7),1)*IF(I$9="x",(1+Toimenpiteet!$C$34),1)*(1+I$30)*_xlfn.BINOM.INV(1,(1-(Satokasvi!$H$15*(1+I$44))),C117))</f>
        <v>3000.5482467978168</v>
      </c>
      <c r="BF117" s="35">
        <f ca="1">IF(J$11="x",0,_xlfn.NORM.INV(D117,Satokasvi!$H$8,Satokasvi!$I$8)*IF(COUNTIF($H$12:J$12,"x")&gt;0,(1+$C$6),1)*IF(COUNTIF($H$13:J$13,"x")&gt;0,(1+$C$30),1)*IF(J$8="x",(1+Toimenpiteet!$C$7),1)*IF(J$9="x",(1+Toimenpiteet!$C$34),1)*(1+J$30)*_xlfn.BINOM.INV(1,(1-(Satokasvi!$H$15*(1+J$44))),D117))</f>
        <v>0</v>
      </c>
      <c r="BG117" s="35">
        <f ca="1">IF(K$11="x",0,_xlfn.NORM.INV(E117,Satokasvi!$H$8,Satokasvi!$I$8)*IF(COUNTIF($H$12:K$12,"x")&gt;0,(1+$C$6),1)*IF(COUNTIF($H$13:K$13,"x")&gt;0,(1+$C$30),1)*IF(K$8="x",(1+Toimenpiteet!$C$7),1)*IF(K$9="x",(1+Toimenpiteet!$C$34),1)*(1+K$30)*_xlfn.BINOM.INV(1,(1-(Satokasvi!$H$15*(1+K$44))),E117))</f>
        <v>3301.1872359994172</v>
      </c>
      <c r="BH117" s="35">
        <f ca="1">IF(L$11="x",0,_xlfn.NORM.INV(F117,Satokasvi!$H$8,Satokasvi!$I$8)*IF(COUNTIF($H$12:L$12,"x")&gt;0,(1+$C$6),1)*IF(COUNTIF($H$13:L$13,"x")&gt;0,(1+$C$30),1)*IF(L$8="x",(1+Toimenpiteet!$C$7),1)*IF(L$9="x",(1+Toimenpiteet!$C$34),1)*(1+L$30)*_xlfn.BINOM.INV(1,(1-(Satokasvi!$H$15*(1+L$44))),F117))</f>
        <v>3072.9584087106973</v>
      </c>
      <c r="BI117" s="35">
        <f ca="1">IF(M$11="x",0,_xlfn.NORM.INV(G117,Satokasvi!$H$8,Satokasvi!$I$8)*IF(COUNTIF($H$12:M$12,"x")&gt;0,(1+$C$6),1)*IF(COUNTIF($H$13:M$13,"x")&gt;0,(1+$C$30),1)*IF(M$8="x",(1+Toimenpiteet!$C$7),1)*IF(M$9="x",(1+Toimenpiteet!$C$34),1)*(1+M$30)*_xlfn.BINOM.INV(1,(1-(Satokasvi!$H$15*(1+M$44))),G117))</f>
        <v>2746.3223993488045</v>
      </c>
      <c r="BJ117" s="35">
        <f ca="1">IF(N$11="x",0,_xlfn.NORM.INV(H117,Satokasvi!$H$8,Satokasvi!$I$8)*IF(COUNTIF($H$12:N$12,"x")&gt;0,(1+$C$6),1)*IF(COUNTIF($H$13:N$13,"x")&gt;0,(1+$C$30),1)*IF(N$8="x",(1+Toimenpiteet!$C$7),1)*IF(N$9="x",(1+Toimenpiteet!$C$34),1)*(1+N$30)*_xlfn.BINOM.INV(1,(1-(Satokasvi!$H$15*(1+N$44))),H117))</f>
        <v>2737.9603745645131</v>
      </c>
      <c r="BK117" s="35">
        <f ca="1">IF(O$11="x",0,_xlfn.NORM.INV(I117,Satokasvi!$H$8,Satokasvi!$I$8)*IF(COUNTIF($H$12:O$12,"x")&gt;0,(1+$C$6),1)*IF(COUNTIF($H$13:O$13,"x")&gt;0,(1+$C$30),1)*IF(O$8="x",(1+Toimenpiteet!$C$7),1)*IF(O$9="x",(1+Toimenpiteet!$C$34),1)*(1+O$30)*_xlfn.BINOM.INV(1,(1-(Satokasvi!$H$15*(1+O$44))),I117))</f>
        <v>3108.9655641135391</v>
      </c>
      <c r="BL117" s="35">
        <f ca="1">IF(P$11="x",0,_xlfn.NORM.INV(J117,Satokasvi!$H$8,Satokasvi!$I$8)*IF(COUNTIF($H$12:P$12,"x")&gt;0,(1+$C$6),1)*IF(COUNTIF($H$13:P$13,"x")&gt;0,(1+$C$30),1)*IF(P$8="x",(1+Toimenpiteet!$C$7),1)*IF(P$9="x",(1+Toimenpiteet!$C$34),1)*(1+P$30)*_xlfn.BINOM.INV(1,(1-(Satokasvi!$H$15*(1+P$44))),J117))</f>
        <v>3320.3587844459284</v>
      </c>
      <c r="BM117" s="35">
        <f ca="1">IF(Q$11="x",0,_xlfn.NORM.INV(K117,Satokasvi!$H$8,Satokasvi!$I$8)*IF(COUNTIF($H$12:Q$12,"x")&gt;0,(1+$C$6),1)*IF(COUNTIF($H$13:Q$13,"x")&gt;0,(1+$C$30),1)*IF(Q$8="x",(1+Toimenpiteet!$C$7),1)*IF(Q$9="x",(1+Toimenpiteet!$C$34),1)*(1+Q$30)*_xlfn.BINOM.INV(1,(1-(Satokasvi!$H$15*(1+Q$44))),K117))</f>
        <v>3272.175740958422</v>
      </c>
      <c r="BN117" s="35">
        <f ca="1">IF(R$11="x",0,_xlfn.NORM.INV(L117,Satokasvi!$H$8,Satokasvi!$I$8)*IF(COUNTIF($H$12:R$12,"x")&gt;0,(1+$C$6),1)*IF(COUNTIF($H$13:R$13,"x")&gt;0,(1+$C$30),1)*IF(R$8="x",(1+Toimenpiteet!$C$7),1)*IF(R$9="x",(1+Toimenpiteet!$C$34),1)*(1+R$30)*_xlfn.BINOM.INV(1,(1-(Satokasvi!$H$15*(1+R$44))),L117))</f>
        <v>2986.9291922622861</v>
      </c>
      <c r="BO117" s="35">
        <f ca="1">IF(S$11="x",0,_xlfn.NORM.INV(M117,Satokasvi!$H$8,Satokasvi!$I$8)*IF(COUNTIF($H$12:S$12,"x")&gt;0,(1+$C$6),1)*IF(COUNTIF($H$13:S$13,"x")&gt;0,(1+$C$30),1)*IF(S$8="x",(1+Toimenpiteet!$C$7),1)*IF(S$9="x",(1+Toimenpiteet!$C$34),1)*(1+S$30)*_xlfn.BINOM.INV(1,(1-(Satokasvi!$H$15*(1+S$44))),M117))</f>
        <v>3123.2833487682205</v>
      </c>
      <c r="BP117" s="35">
        <f ca="1">IF(T$11="x",0,_xlfn.NORM.INV(N117,Satokasvi!$H$8,Satokasvi!$I$8)*IF(COUNTIF($H$12:T$12,"x")&gt;0,(1+$C$6),1)*IF(COUNTIF($H$13:T$13,"x")&gt;0,(1+$C$30),1)*IF(T$8="x",(1+Toimenpiteet!$C$7),1)*IF(T$9="x",(1+Toimenpiteet!$C$34),1)*(1+T$30)*_xlfn.BINOM.INV(1,(1-(Satokasvi!$H$15*(1+T$44))),N117))</f>
        <v>2911.3712311222748</v>
      </c>
      <c r="BQ117" s="35">
        <f ca="1">IF(U$11="x",0,_xlfn.NORM.INV(O117,Satokasvi!$H$8,Satokasvi!$I$8)*IF(COUNTIF($H$12:U$12,"x")&gt;0,(1+$C$6),1)*IF(COUNTIF($H$13:U$13,"x")&gt;0,(1+$C$30),1)*IF(U$8="x",(1+Toimenpiteet!$C$7),1)*IF(U$9="x",(1+Toimenpiteet!$C$34),1)*(1+U$30)*_xlfn.BINOM.INV(1,(1-(Satokasvi!$H$15*(1+U$44))),O117))</f>
        <v>2758.4222712890783</v>
      </c>
      <c r="BR117" s="35">
        <f ca="1">IF(V$11="x",0,_xlfn.NORM.INV(P117,Satokasvi!$H$8,Satokasvi!$I$8)*IF(COUNTIF($H$12:V$12,"x")&gt;0,(1+$C$6),1)*IF(COUNTIF($H$13:V$13,"x")&gt;0,(1+$C$30),1)*IF(V$8="x",(1+Toimenpiteet!$C$7),1)*IF(V$9="x",(1+Toimenpiteet!$C$34),1)*(1+V$30)*_xlfn.BINOM.INV(1,(1-(Satokasvi!$H$15*(1+V$44))),P117))</f>
        <v>3046.105076427305</v>
      </c>
      <c r="BS117" s="35">
        <f ca="1">IF(W$11="x",0,_xlfn.NORM.INV(Q117,Satokasvi!$H$8,Satokasvi!$I$8)*IF(COUNTIF($H$12:W$12,"x")&gt;0,(1+$C$6),1)*IF(COUNTIF($H$13:W$13,"x")&gt;0,(1+$C$30),1)*IF(W$8="x",(1+Toimenpiteet!$C$7),1)*IF(W$9="x",(1+Toimenpiteet!$C$34),1)*(1+W$30)*_xlfn.BINOM.INV(1,(1-(Satokasvi!$H$15*(1+W$44))),Q117))</f>
        <v>3303.61202721166</v>
      </c>
      <c r="BT117" s="35">
        <f ca="1">IF(X$11="x",0,_xlfn.NORM.INV(R117,Satokasvi!$H$8,Satokasvi!$I$8)*IF(COUNTIF($H$12:X$12,"x")&gt;0,(1+$C$6),1)*IF(COUNTIF($H$13:X$13,"x")&gt;0,(1+$C$30),1)*IF(X$8="x",(1+Toimenpiteet!$C$7),1)*IF(X$9="x",(1+Toimenpiteet!$C$34),1)*(1+X$30)*_xlfn.BINOM.INV(1,(1-(Satokasvi!$H$15*(1+X$44))),R117))</f>
        <v>0</v>
      </c>
      <c r="BU117" s="35">
        <f ca="1">IF(Y$11="x",0,_xlfn.NORM.INV(S117,Satokasvi!$H$8,Satokasvi!$I$8)*IF(COUNTIF($H$12:Y$12,"x")&gt;0,(1+$C$6),1)*IF(COUNTIF($H$13:Y$13,"x")&gt;0,(1+$C$30),1)*IF(Y$8="x",(1+Toimenpiteet!$C$7),1)*IF(Y$9="x",(1+Toimenpiteet!$C$34),1)*(1+Y$30)*_xlfn.BINOM.INV(1,(1-(Satokasvi!$H$15*(1+Y$44))),S117))</f>
        <v>2761.558512701165</v>
      </c>
      <c r="BV117" s="35">
        <f ca="1">IF(Z$11="x",0,_xlfn.NORM.INV(T117,Satokasvi!$H$8,Satokasvi!$I$8)*IF(COUNTIF($H$12:Z$12,"x")&gt;0,(1+$C$6),1)*IF(COUNTIF($H$13:Z$13,"x")&gt;0,(1+$C$30),1)*IF(Z$8="x",(1+Toimenpiteet!$C$7),1)*IF(Z$9="x",(1+Toimenpiteet!$C$34),1)*(1+Z$30)*_xlfn.BINOM.INV(1,(1-(Satokasvi!$H$15*(1+Z$44))),T117))</f>
        <v>3425.0201483373748</v>
      </c>
      <c r="BW117" s="35">
        <f ca="1">IF(AA$11="x",0,_xlfn.NORM.INV(U117,Satokasvi!$H$8,Satokasvi!$I$8)*IF(COUNTIF($H$12:AA$12,"x")&gt;0,(1+$C$6),1)*IF(COUNTIF($H$13:AA$13,"x")&gt;0,(1+$C$30),1)*IF(AA$8="x",(1+Toimenpiteet!$C$7),1)*IF(AA$9="x",(1+Toimenpiteet!$C$34),1)*(1+AA$30)*_xlfn.BINOM.INV(1,(1-(Satokasvi!$H$15*(1+AA$44))),U117))</f>
        <v>3013.6280533740328</v>
      </c>
      <c r="BX117" s="35">
        <f ca="1">IF(AB$11="x",0,_xlfn.NORM.INV(V117,Satokasvi!$H$8,Satokasvi!$I$8)*IF(COUNTIF($H$12:AB$12,"x")&gt;0,(1+$C$6),1)*IF(COUNTIF($H$13:AB$13,"x")&gt;0,(1+$C$30),1)*IF(AB$8="x",(1+Toimenpiteet!$C$7),1)*IF(AB$9="x",(1+Toimenpiteet!$C$34),1)*(1+AB$30)*_xlfn.BINOM.INV(1,(1-(Satokasvi!$H$15*(1+AB$44))),V117))</f>
        <v>2974.7693845514391</v>
      </c>
      <c r="BY117" s="35">
        <f ca="1">IF(AC$11="x",0,_xlfn.NORM.INV(W117,Satokasvi!$H$8,Satokasvi!$I$8)*IF(COUNTIF($H$12:AC$12,"x")&gt;0,(1+$C$6),1)*IF(COUNTIF($H$13:AC$13,"x")&gt;0,(1+$C$30),1)*IF(AC$8="x",(1+Toimenpiteet!$C$7),1)*IF(AC$9="x",(1+Toimenpiteet!$C$34),1)*(1+AC$30)*_xlfn.BINOM.INV(1,(1-(Satokasvi!$H$15*(1+AC$44))),W117))</f>
        <v>2541.31087817054</v>
      </c>
      <c r="BZ117" s="35">
        <f ca="1">IF(AD$11="x",0,_xlfn.NORM.INV(X117,Satokasvi!$H$8,Satokasvi!$I$8)*IF(COUNTIF($H$12:AD$12,"x")&gt;0,(1+$C$6),1)*IF(COUNTIF($H$13:AD$13,"x")&gt;0,(1+$C$30),1)*IF(AD$8="x",(1+Toimenpiteet!$C$7),1)*IF(AD$9="x",(1+Toimenpiteet!$C$34),1)*(1+AD$30)*_xlfn.BINOM.INV(1,(1-(Satokasvi!$H$15*(1+AD$44))),X117))</f>
        <v>0</v>
      </c>
      <c r="CA117" s="35">
        <f ca="1">IF(AE$11="x",0,_xlfn.NORM.INV(Y117,Satokasvi!$H$8,Satokasvi!$I$8)*IF(COUNTIF($H$12:AE$12,"x")&gt;0,(1+$C$6),1)*IF(COUNTIF($H$13:AE$13,"x")&gt;0,(1+$C$30),1)*IF(AE$8="x",(1+Toimenpiteet!$C$7),1)*IF(AE$9="x",(1+Toimenpiteet!$C$34),1)*(1+AE$30)*_xlfn.BINOM.INV(1,(1-(Satokasvi!$H$15*(1+AE$44))),Y117))</f>
        <v>3518.861748902907</v>
      </c>
      <c r="CB117" s="35">
        <f ca="1">IF(AF$11="x",0,_xlfn.NORM.INV(Z117,Satokasvi!$H$8,Satokasvi!$I$8)*IF(COUNTIF($H$12:AF$12,"x")&gt;0,(1+$C$6),1)*IF(COUNTIF($H$13:AF$13,"x")&gt;0,(1+$C$30),1)*IF(AF$8="x",(1+Toimenpiteet!$C$7),1)*IF(AF$9="x",(1+Toimenpiteet!$C$34),1)*(1+AF$30)*_xlfn.BINOM.INV(1,(1-(Satokasvi!$H$15*(1+AF$44))),Z117))</f>
        <v>2841.8025737376429</v>
      </c>
      <c r="CD117" s="37">
        <f ca="1">_xlfn.NORM.INV(RAND(),Satokasvi!$H$13,Satokasvi!$I$13)</f>
        <v>222.63391040334517</v>
      </c>
      <c r="CE117" s="37">
        <f ca="1">_xlfn.NORM.INV(RAND(),Satokasvi!$H$13,Satokasvi!$I$13)</f>
        <v>173.43958127330029</v>
      </c>
      <c r="CF117" s="37">
        <f ca="1">_xlfn.NORM.INV(RAND(),Satokasvi!$H$13,Satokasvi!$I$13)</f>
        <v>175.23590184820964</v>
      </c>
      <c r="CG117" s="37">
        <f ca="1">_xlfn.NORM.INV(RAND(),Satokasvi!$H$13,Satokasvi!$I$13)</f>
        <v>157.67860626955576</v>
      </c>
      <c r="CH117" s="37">
        <f ca="1">_xlfn.NORM.INV(RAND(),Satokasvi!$H$13,Satokasvi!$I$13)</f>
        <v>157.56200979237622</v>
      </c>
      <c r="CI117" s="37">
        <f ca="1">_xlfn.NORM.INV(RAND(),Satokasvi!$H$13,Satokasvi!$I$13)</f>
        <v>157.21091984293452</v>
      </c>
      <c r="CJ117" s="37">
        <f ca="1">_xlfn.NORM.INV(RAND(),Satokasvi!$H$13,Satokasvi!$I$13)</f>
        <v>208.89533191229552</v>
      </c>
      <c r="CK117" s="37">
        <f ca="1">_xlfn.NORM.INV(RAND(),Satokasvi!$H$13,Satokasvi!$I$13)</f>
        <v>154.97153280019211</v>
      </c>
      <c r="CL117" s="37">
        <f ca="1">_xlfn.NORM.INV(RAND(),Satokasvi!$H$13,Satokasvi!$I$13)</f>
        <v>108.13056366194243</v>
      </c>
      <c r="CM117" s="37">
        <f ca="1">_xlfn.NORM.INV(RAND(),Satokasvi!$H$13,Satokasvi!$I$13)</f>
        <v>212.60081898797671</v>
      </c>
      <c r="CN117" s="37">
        <f ca="1">_xlfn.NORM.INV(RAND(),Satokasvi!$H$13,Satokasvi!$I$13)</f>
        <v>147.12943954027503</v>
      </c>
      <c r="CO117" s="37">
        <f ca="1">_xlfn.NORM.INV(RAND(),Satokasvi!$H$13,Satokasvi!$I$13)</f>
        <v>160.72841526196416</v>
      </c>
      <c r="CP117" s="37">
        <f ca="1">_xlfn.NORM.INV(RAND(),Satokasvi!$H$13,Satokasvi!$I$13)</f>
        <v>176.82936350533012</v>
      </c>
      <c r="CQ117" s="37">
        <f ca="1">_xlfn.NORM.INV(RAND(),Satokasvi!$H$13,Satokasvi!$I$13)</f>
        <v>286.12577575867181</v>
      </c>
      <c r="CR117" s="37">
        <f ca="1">_xlfn.NORM.INV(RAND(),Satokasvi!$H$13,Satokasvi!$I$13)</f>
        <v>271.00358768807422</v>
      </c>
      <c r="CS117" s="37">
        <f ca="1">_xlfn.NORM.INV(RAND(),Satokasvi!$H$13,Satokasvi!$I$13)</f>
        <v>303.26136648265953</v>
      </c>
      <c r="CT117" s="37">
        <f ca="1">_xlfn.NORM.INV(RAND(),Satokasvi!$H$13,Satokasvi!$I$13)</f>
        <v>243.88776704752306</v>
      </c>
      <c r="CU117" s="37">
        <f ca="1">_xlfn.NORM.INV(RAND(),Satokasvi!$H$13,Satokasvi!$I$13)</f>
        <v>313.78534465045232</v>
      </c>
      <c r="CV117" s="37">
        <f ca="1">_xlfn.NORM.INV(RAND(),Satokasvi!$H$13,Satokasvi!$I$13)</f>
        <v>142.85455189032186</v>
      </c>
      <c r="CW117" s="37">
        <f ca="1">_xlfn.NORM.INV(RAND(),Satokasvi!$H$13,Satokasvi!$I$13)</f>
        <v>212.80912406171569</v>
      </c>
      <c r="CX117" s="37">
        <f ca="1">_xlfn.NORM.INV(RAND(),Satokasvi!$H$13,Satokasvi!$I$13)</f>
        <v>232.11801561121706</v>
      </c>
      <c r="CY117" s="37">
        <f ca="1">_xlfn.NORM.INV(RAND(),Satokasvi!$H$13,Satokasvi!$I$13)</f>
        <v>196.0491193616887</v>
      </c>
      <c r="CZ117" s="37">
        <f ca="1">_xlfn.NORM.INV(RAND(),Satokasvi!$H$13,Satokasvi!$I$13)</f>
        <v>213.35253810606321</v>
      </c>
      <c r="DA117" s="37">
        <f ca="1">_xlfn.NORM.INV(RAND(),Satokasvi!$H$13,Satokasvi!$I$13)</f>
        <v>232.31646875140518</v>
      </c>
      <c r="DB117" s="37">
        <f ca="1">_xlfn.NORM.INV(RAND(),Satokasvi!$H$13,Satokasvi!$I$13)</f>
        <v>153.8293858451672</v>
      </c>
      <c r="DD117" s="37">
        <f ca="1">IF(H$11="x",Toimenpiteet!$E$115,AC117*CD117/1000+(Satokasvi!$E$28-Satokasvi!$E$7)+IF(H$8="x",Toimenpiteet!$E$29,0)+IF(H$9="x",Toimenpiteet!$E$60,0)+IF(H$10="x",Toimenpiteet!$E$88,0))/(1+$H$15)^DD$59</f>
        <v>328.15546048163196</v>
      </c>
      <c r="DE117" s="37">
        <f ca="1">IF(I$11="x",Toimenpiteet!$E$115,AD117*CE117/1000+(Satokasvi!$E$28-Satokasvi!$E$7)+IF(I$8="x",Toimenpiteet!$E$29,0)+IF(I$9="x",Toimenpiteet!$E$60,0)+IF(I$10="x",Toimenpiteet!$E$88,0))/(1+$H$15)^DE$59</f>
        <v>158.99537461506642</v>
      </c>
      <c r="DF117" s="37">
        <f ca="1">IF(J$11="x",Toimenpiteet!$E$115,AE117*CF117/1000+(Satokasvi!$E$28-Satokasvi!$E$7)+IF(J$8="x",Toimenpiteet!$E$29,0)+IF(J$9="x",Toimenpiteet!$E$60,0)+IF(J$10="x",Toimenpiteet!$E$88,0))/(1+$H$15)^DF$59</f>
        <v>-242.51253972858729</v>
      </c>
      <c r="DG117" s="37">
        <f ca="1">IF(K$11="x",Toimenpiteet!$E$115,AF117*CG117/1000+(Satokasvi!$E$28-Satokasvi!$E$7)+IF(K$8="x",Toimenpiteet!$E$29,0)+IF(K$9="x",Toimenpiteet!$E$60,0)+IF(K$10="x",Toimenpiteet!$E$88,0))/(1+$H$15)^DG$59</f>
        <v>149.95188591433239</v>
      </c>
      <c r="DH117" s="37">
        <f ca="1">IF(L$11="x",Toimenpiteet!$E$115,AG117*CH117/1000+(Satokasvi!$E$28-Satokasvi!$E$7)+IF(L$8="x",Toimenpiteet!$E$29,0)+IF(L$9="x",Toimenpiteet!$E$60,0)+IF(L$10="x",Toimenpiteet!$E$88,0))/(1+$H$15)^DH$59</f>
        <v>119.45802015885423</v>
      </c>
      <c r="DI117" s="37">
        <f ca="1">IF(M$11="x",Toimenpiteet!$E$115,AH117*CI117/1000+(Satokasvi!$E$28-Satokasvi!$E$7)+IF(M$8="x",Toimenpiteet!$E$29,0)+IF(M$9="x",Toimenpiteet!$E$60,0)+IF(M$10="x",Toimenpiteet!$E$88,0))/(1+$H$15)^DI$59</f>
        <v>-221.93332802116842</v>
      </c>
      <c r="DJ117" s="37">
        <f ca="1">IF(N$11="x",Toimenpiteet!$E$115,AI117*CJ117/1000+(Satokasvi!$E$28-Satokasvi!$E$7)+IF(N$8="x",Toimenpiteet!$E$29,0)+IF(N$9="x",Toimenpiteet!$E$60,0)+IF(N$10="x",Toimenpiteet!$E$88,0))/(1+$H$15)^DJ$59</f>
        <v>-215.46925050598875</v>
      </c>
      <c r="DK117" s="37">
        <f ca="1">IF(O$11="x",Toimenpiteet!$E$115,AJ117*CK117/1000+(Satokasvi!$E$28-Satokasvi!$E$7)+IF(O$8="x",Toimenpiteet!$E$29,0)+IF(O$9="x",Toimenpiteet!$E$60,0)+IF(O$10="x",Toimenpiteet!$E$88,0))/(1+$H$15)^DK$59</f>
        <v>107.75512285166876</v>
      </c>
      <c r="DL117" s="37">
        <f ca="1">IF(P$11="x",Toimenpiteet!$E$115,AK117*CL117/1000+(Satokasvi!$E$28-Satokasvi!$E$7)+IF(P$8="x",Toimenpiteet!$E$29,0)+IF(P$9="x",Toimenpiteet!$E$60,0)+IF(P$10="x",Toimenpiteet!$E$88,0))/(1+$H$15)^DL$59</f>
        <v>26.206513279188552</v>
      </c>
      <c r="DM117" s="37">
        <f ca="1">IF(Q$11="x",Toimenpiteet!$E$115,AL117*CM117/1000+(Satokasvi!$E$28-Satokasvi!$E$7)+IF(Q$8="x",Toimenpiteet!$E$29,0)+IF(Q$9="x",Toimenpiteet!$E$60,0)+IF(Q$10="x",Toimenpiteet!$E$88,0))/(1+$H$15)^DM$59</f>
        <v>234.18324743827242</v>
      </c>
      <c r="DN117" s="37">
        <f ca="1">IF(R$11="x",Toimenpiteet!$E$115,AM117*CN117/1000+(Satokasvi!$E$28-Satokasvi!$E$7)+IF(R$8="x",Toimenpiteet!$E$29,0)+IF(R$9="x",Toimenpiteet!$E$60,0)+IF(R$10="x",Toimenpiteet!$E$88,0))/(1+$H$15)^DN$59</f>
        <v>73.124214877352543</v>
      </c>
      <c r="DO117" s="37">
        <f ca="1">IF(S$11="x",Toimenpiteet!$E$115,AN117*CO117/1000+(Satokasvi!$E$28-Satokasvi!$E$7)+IF(S$8="x",Toimenpiteet!$E$29,0)+IF(S$9="x",Toimenpiteet!$E$60,0)+IF(S$10="x",Toimenpiteet!$E$88,0))/(1+$H$15)^DO$59</f>
        <v>107.54513885600316</v>
      </c>
      <c r="DP117" s="37">
        <f ca="1">IF(T$11="x",Toimenpiteet!$E$115,AO117*CP117/1000+(Satokasvi!$E$28-Satokasvi!$E$7)+IF(T$8="x",Toimenpiteet!$E$29,0)+IF(T$9="x",Toimenpiteet!$E$60,0)+IF(T$10="x",Toimenpiteet!$E$88,0))/(1+$H$15)^DP$59</f>
        <v>111.68505469337366</v>
      </c>
      <c r="DQ117" s="37">
        <f ca="1">IF(U$11="x",Toimenpiteet!$E$115,AP117*CQ117/1000+(Satokasvi!$E$28-Satokasvi!$E$7)+IF(U$8="x",Toimenpiteet!$E$29,0)+IF(U$9="x",Toimenpiteet!$E$60,0)+IF(U$10="x",Toimenpiteet!$E$88,0))/(1+$H$15)^DQ$59</f>
        <v>-175.19621854193412</v>
      </c>
      <c r="DR117" s="37">
        <f ca="1">IF(V$11="x",Toimenpiteet!$E$115,AQ117*CR117/1000+(Satokasvi!$E$28-Satokasvi!$E$7)+IF(V$8="x",Toimenpiteet!$E$29,0)+IF(V$9="x",Toimenpiteet!$E$60,0)+IF(V$10="x",Toimenpiteet!$E$88,0))/(1+$H$15)^DR$59</f>
        <v>271.45700587133734</v>
      </c>
      <c r="DS117" s="37">
        <f ca="1">IF(W$11="x",Toimenpiteet!$E$115,AR117*CS117/1000+(Satokasvi!$E$28-Satokasvi!$E$7)+IF(W$8="x",Toimenpiteet!$E$29,0)+IF(W$9="x",Toimenpiteet!$E$60,0)+IF(W$10="x",Toimenpiteet!$E$88,0))/(1+$H$15)^DS$59</f>
        <v>355.13136080973572</v>
      </c>
      <c r="DT117" s="37">
        <f ca="1">IF(X$11="x",Toimenpiteet!$E$115,AS117*CT117/1000+(Satokasvi!$E$28-Satokasvi!$E$7)+IF(X$8="x",Toimenpiteet!$E$29,0)+IF(X$9="x",Toimenpiteet!$E$60,0)+IF(X$10="x",Toimenpiteet!$E$88,0))/(1+$H$15)^DT$59</f>
        <v>-160.32935814886437</v>
      </c>
      <c r="DU117" s="37">
        <f ca="1">IF(Y$11="x",Toimenpiteet!$E$115,AT117*CU117/1000+(Satokasvi!$E$28-Satokasvi!$E$7)+IF(Y$8="x",Toimenpiteet!$E$29,0)+IF(Y$9="x",Toimenpiteet!$E$60,0)+IF(Y$10="x",Toimenpiteet!$E$88,0))/(1+$H$15)^DU$59</f>
        <v>-155.65957101831492</v>
      </c>
      <c r="DV117" s="37">
        <f ca="1">IF(Z$11="x",Toimenpiteet!$E$115,AU117*CV117/1000+(Satokasvi!$E$28-Satokasvi!$E$7)+IF(Z$8="x",Toimenpiteet!$E$29,0)+IF(Z$9="x",Toimenpiteet!$E$60,0)+IF(Z$10="x",Toimenpiteet!$E$88,0))/(1+$H$15)^DV$59</f>
        <v>81.39869178357128</v>
      </c>
      <c r="DW117" s="37">
        <f ca="1">IF(AA$11="x",Toimenpiteet!$E$115,AV117*CW117/1000+(Satokasvi!$E$28-Satokasvi!$E$7)+IF(AA$8="x",Toimenpiteet!$E$29,0)+IF(AA$9="x",Toimenpiteet!$E$60,0)+IF(AA$10="x",Toimenpiteet!$E$88,0))/(1+$H$15)^DW$59</f>
        <v>149.1821858660893</v>
      </c>
      <c r="DX117" s="37">
        <f ca="1">IF(AB$11="x",Toimenpiteet!$E$115,AW117*CX117/1000+(Satokasvi!$E$28-Satokasvi!$E$7)+IF(AB$8="x",Toimenpiteet!$E$29,0)+IF(AB$9="x",Toimenpiteet!$E$60,0)+IF(AB$10="x",Toimenpiteet!$E$88,0))/(1+$H$15)^DX$59</f>
        <v>166.86316426613882</v>
      </c>
      <c r="DY117" s="37">
        <f ca="1">IF(AC$11="x",Toimenpiteet!$E$115,AX117*CY117/1000+(Satokasvi!$E$28-Satokasvi!$E$7)+IF(AC$8="x",Toimenpiteet!$E$29,0)+IF(AC$9="x",Toimenpiteet!$E$60,0)+IF(AC$10="x",Toimenpiteet!$E$88,0))/(1+$H$15)^DY$59</f>
        <v>-138.30151273388518</v>
      </c>
      <c r="DZ117" s="37">
        <f ca="1">IF(AD$11="x",Toimenpiteet!$E$115,AY117*CZ117/1000+(Satokasvi!$E$28-Satokasvi!$E$7)+IF(AD$8="x",Toimenpiteet!$E$29,0)+IF(AD$9="x",Toimenpiteet!$E$60,0)+IF(AD$10="x",Toimenpiteet!$E$88,0))/(1+$H$15)^DZ$59</f>
        <v>-134.27331333386908</v>
      </c>
      <c r="EA117" s="37">
        <f ca="1">IF(AE$11="x",Toimenpiteet!$E$115,AZ117*DA117/1000+(Satokasvi!$E$28-Satokasvi!$E$7)+IF(AE$8="x",Toimenpiteet!$E$29,0)+IF(AE$9="x",Toimenpiteet!$E$60,0)+IF(AE$10="x",Toimenpiteet!$E$88,0))/(1+$H$15)^EA$59</f>
        <v>204.76312789626797</v>
      </c>
      <c r="EB117" s="37">
        <f ca="1">IF(AF$11="x",Toimenpiteet!$E$115,BA117*DB117/1000+(Satokasvi!$E$28-Satokasvi!$E$7)+IF(AF$8="x",Toimenpiteet!$E$29,0)+IF(AF$9="x",Toimenpiteet!$E$60,0)+IF(AF$10="x",Toimenpiteet!$E$88,0))/(1+$H$15)^EB$59</f>
        <v>47.423345349298451</v>
      </c>
      <c r="ED117" s="37">
        <f ca="1">IF(H$11="x",Toimenpiteet!$E$115,BD117*CD117/1000+(Satokasvi!$E$28-Satokasvi!$E$7)+IF(H$8="x",Toimenpiteet!$E$29,0)+IF(H$9="x",Toimenpiteet!$E$60,0)+IF(H$10="x",Toimenpiteet!$E$88,0))/(1+$H$15)^ED$59</f>
        <v>445.24286325756998</v>
      </c>
      <c r="EE117" s="37">
        <f ca="1">IF(I$11="x",Toimenpiteet!$E$115,BE117*CE117/1000+(Satokasvi!$E$28-Satokasvi!$E$7)+IF(I$8="x",Toimenpiteet!$E$29,0)+IF(I$9="x",Toimenpiteet!$E$60,0)+IF(I$10="x",Toimenpiteet!$E$88,0))/(1+$H$15)^EE$59</f>
        <v>240.75203272216854</v>
      </c>
      <c r="EF117" s="37">
        <f ca="1">IF(J$11="x",Toimenpiteet!$E$115,BF117*CF117/1000+(Satokasvi!$E$28-Satokasvi!$E$7)+IF(J$8="x",Toimenpiteet!$E$29,0)+IF(J$9="x",Toimenpiteet!$E$60,0)+IF(J$10="x",Toimenpiteet!$E$88,0))/(1+$H$15)^EF$59</f>
        <v>-242.51253972858729</v>
      </c>
      <c r="EG117" s="37">
        <f ca="1">IF(K$11="x",Toimenpiteet!$E$115,BG117*CG117/1000+(Satokasvi!$E$28-Satokasvi!$E$7)+IF(K$8="x",Toimenpiteet!$E$29,0)+IF(K$9="x",Toimenpiteet!$E$60,0)+IF(K$10="x",Toimenpiteet!$E$88,0))/(1+$H$15)^EG$59</f>
        <v>227.03207663673035</v>
      </c>
      <c r="EH117" s="37">
        <f ca="1">IF(L$11="x",Toimenpiteet!$E$115,BH117*CH117/1000+(Satokasvi!$E$28-Satokasvi!$E$7)+IF(L$8="x",Toimenpiteet!$E$29,0)+IF(L$9="x",Toimenpiteet!$E$60,0)+IF(L$10="x",Toimenpiteet!$E$88,0))/(1+$H$15)^EH$59</f>
        <v>189.06788976298577</v>
      </c>
      <c r="EI117" s="37">
        <f ca="1">IF(M$11="x",Toimenpiteet!$E$115,BI117*CI117/1000+(Satokasvi!$E$28-Satokasvi!$E$7)+IF(M$8="x",Toimenpiteet!$E$29,0)+IF(M$9="x",Toimenpiteet!$E$60,0)+IF(M$10="x",Toimenpiteet!$E$88,0))/(1+$H$15)^EI$59</f>
        <v>139.65206638906255</v>
      </c>
      <c r="EJ117" s="37">
        <f ca="1">IF(N$11="x",Toimenpiteet!$E$115,BJ117*CJ117/1000+(Satokasvi!$E$28-Satokasvi!$E$7)+IF(N$8="x",Toimenpiteet!$E$29,0)+IF(N$9="x",Toimenpiteet!$E$60,0)+IF(N$10="x",Toimenpiteet!$E$88,0))/(1+$H$15)^EJ$59</f>
        <v>249.57611494681981</v>
      </c>
      <c r="EK117" s="37">
        <f ca="1">IF(O$11="x",Toimenpiteet!$E$115,BK117*CK117/1000+(Satokasvi!$E$28-Satokasvi!$E$7)+IF(O$8="x",Toimenpiteet!$E$29,0)+IF(O$9="x",Toimenpiteet!$E$60,0)+IF(O$10="x",Toimenpiteet!$E$88,0))/(1+$H$15)^EK$59</f>
        <v>171.14483684064103</v>
      </c>
      <c r="EL117" s="37">
        <f ca="1">IF(P$11="x",Toimenpiteet!$E$115,BL117*CL117/1000+(Satokasvi!$E$28-Satokasvi!$E$7)+IF(P$8="x",Toimenpiteet!$E$29,0)+IF(P$9="x",Toimenpiteet!$E$60,0)+IF(P$10="x",Toimenpiteet!$E$88,0))/(1+$H$15)^EL$59</f>
        <v>72.067902749238485</v>
      </c>
      <c r="EM117" s="37">
        <f ca="1">IF(Q$11="x",Toimenpiteet!$E$115,BM117*CM117/1000+(Satokasvi!$E$28-Satokasvi!$E$7)+IF(Q$8="x",Toimenpiteet!$E$29,0)+IF(Q$9="x",Toimenpiteet!$E$60,0)+IF(Q$10="x",Toimenpiteet!$E$88,0))/(1+$H$15)^EM$59</f>
        <v>320.45687441545334</v>
      </c>
      <c r="EN117" s="37">
        <f ca="1">IF(R$11="x",Toimenpiteet!$E$115,BN117*CN117/1000+(Satokasvi!$E$28-Satokasvi!$E$7)+IF(R$8="x",Toimenpiteet!$E$29,0)+IF(R$9="x",Toimenpiteet!$E$60,0)+IF(R$10="x",Toimenpiteet!$E$88,0))/(1+$H$15)^EN$59</f>
        <v>126.03738551255742</v>
      </c>
      <c r="EO117" s="37">
        <f ca="1">IF(S$11="x",Toimenpiteet!$E$115,BO117*CO117/1000+(Satokasvi!$E$28-Satokasvi!$E$7)+IF(S$8="x",Toimenpiteet!$E$29,0)+IF(S$9="x",Toimenpiteet!$E$60,0)+IF(S$10="x",Toimenpiteet!$E$88,0))/(1+$H$15)^EO$59</f>
        <v>166.2273002774314</v>
      </c>
      <c r="EP117" s="37">
        <f ca="1">IF(T$11="x",Toimenpiteet!$E$115,BP117*CP117/1000+(Satokasvi!$E$28-Satokasvi!$E$7)+IF(T$8="x",Toimenpiteet!$E$29,0)+IF(T$9="x",Toimenpiteet!$E$60,0)+IF(T$10="x",Toimenpiteet!$E$88,0))/(1+$H$15)^EP$59</f>
        <v>170.11248665168679</v>
      </c>
      <c r="EQ117" s="37">
        <f ca="1">IF(U$11="x",Toimenpiteet!$E$115,BQ117*CQ117/1000+(Satokasvi!$E$28-Satokasvi!$E$7)+IF(U$8="x",Toimenpiteet!$E$29,0)+IF(U$9="x",Toimenpiteet!$E$60,0)+IF(U$10="x",Toimenpiteet!$E$88,0))/(1+$H$15)^EQ$59</f>
        <v>346.59478616569521</v>
      </c>
      <c r="ER117" s="37">
        <f ca="1">IF(V$11="x",Toimenpiteet!$E$115,BR117*CR117/1000+(Satokasvi!$E$28-Satokasvi!$E$7)+IF(V$8="x",Toimenpiteet!$E$29,0)+IF(V$9="x",Toimenpiteet!$E$60,0)+IF(V$10="x",Toimenpiteet!$E$88,0))/(1+$H$15)^ER$59</f>
        <v>359.7670902576308</v>
      </c>
      <c r="ES117" s="37">
        <f ca="1">IF(W$11="x",Toimenpiteet!$E$115,BS117*CS117/1000+(Satokasvi!$E$28-Satokasvi!$E$7)+IF(W$8="x",Toimenpiteet!$E$29,0)+IF(W$9="x",Toimenpiteet!$E$60,0)+IF(W$10="x",Toimenpiteet!$E$88,0))/(1+$H$15)^ES$59</f>
        <v>459.18548075034892</v>
      </c>
      <c r="ET117" s="37">
        <f ca="1">IF(X$11="x",Toimenpiteet!$E$115,BT117*CT117/1000+(Satokasvi!$E$28-Satokasvi!$E$7)+IF(X$8="x",Toimenpiteet!$E$29,0)+IF(X$9="x",Toimenpiteet!$E$60,0)+IF(X$10="x",Toimenpiteet!$E$88,0))/(1+$H$15)^ET$59</f>
        <v>-160.32935814886437</v>
      </c>
      <c r="EU117" s="37">
        <f ca="1">IF(Y$11="x",Toimenpiteet!$E$115,BU117*CU117/1000+(Satokasvi!$E$28-Satokasvi!$E$7)+IF(Y$8="x",Toimenpiteet!$E$29,0)+IF(Y$9="x",Toimenpiteet!$E$60,0)+IF(Y$10="x",Toimenpiteet!$E$88,0))/(1+$H$15)^EU$59</f>
        <v>353.33934906211175</v>
      </c>
      <c r="EV117" s="37">
        <f ca="1">IF(Z$11="x",Toimenpiteet!$E$115,BV117*CV117/1000+(Satokasvi!$E$28-Satokasvi!$E$7)+IF(Z$8="x",Toimenpiteet!$E$29,0)+IF(Z$9="x",Toimenpiteet!$E$60,0)+IF(Z$10="x",Toimenpiteet!$E$88,0))/(1+$H$15)^EV$59</f>
        <v>127.90358956131759</v>
      </c>
      <c r="EW117" s="37">
        <f ca="1">IF(AA$11="x",Toimenpiteet!$E$115,BW117*CW117/1000+(Satokasvi!$E$28-Satokasvi!$E$7)+IF(AA$8="x",Toimenpiteet!$E$29,0)+IF(AA$9="x",Toimenpiteet!$E$60,0)+IF(AA$10="x",Toimenpiteet!$E$88,0))/(1+$H$15)^EW$59</f>
        <v>208.36343801118292</v>
      </c>
      <c r="EX117" s="37">
        <f ca="1">IF(AB$11="x",Toimenpiteet!$E$115,BX117*CX117/1000+(Satokasvi!$E$28-Satokasvi!$E$7)+IF(AB$8="x",Toimenpiteet!$E$29,0)+IF(AB$9="x",Toimenpiteet!$E$60,0)+IF(AB$10="x",Toimenpiteet!$E$88,0))/(1+$H$15)^EX$59</f>
        <v>228.72590874254695</v>
      </c>
      <c r="EY117" s="37">
        <f ca="1">IF(AC$11="x",Toimenpiteet!$E$115,BY117*CY117/1000+(Satokasvi!$E$28-Satokasvi!$E$7)+IF(AC$8="x",Toimenpiteet!$E$29,0)+IF(AC$9="x",Toimenpiteet!$E$60,0)+IF(AC$10="x",Toimenpiteet!$E$88,0))/(1+$H$15)^EY$59</f>
        <v>121.7166874246501</v>
      </c>
      <c r="EZ117" s="37">
        <f ca="1">IF(AD$11="x",Toimenpiteet!$E$115,BZ117*CZ117/1000+(Satokasvi!$E$28-Satokasvi!$E$7)+IF(AD$8="x",Toimenpiteet!$E$29,0)+IF(AD$9="x",Toimenpiteet!$E$60,0)+IF(AD$10="x",Toimenpiteet!$E$88,0))/(1+$H$15)^EZ$59</f>
        <v>-134.27331333386908</v>
      </c>
      <c r="FA117" s="37">
        <f ca="1">IF(AE$11="x",Toimenpiteet!$E$115,CA117*DA117/1000+(Satokasvi!$E$28-Satokasvi!$E$7)+IF(AE$8="x",Toimenpiteet!$E$29,0)+IF(AE$9="x",Toimenpiteet!$E$60,0)+IF(AE$10="x",Toimenpiteet!$E$88,0))/(1+$H$15)^FA$59</f>
        <v>271.78824150151553</v>
      </c>
      <c r="FB117" s="37">
        <f ca="1">IF(AF$11="x",Toimenpiteet!$E$115,CB117*DB117/1000+(Satokasvi!$E$28-Satokasvi!$E$7)+IF(AF$8="x",Toimenpiteet!$E$29,0)+IF(AF$9="x",Toimenpiteet!$E$60,0)+IF(AF$10="x",Toimenpiteet!$E$88,0))/(1+$H$15)^FB$59</f>
        <v>82.221109590026089</v>
      </c>
      <c r="FD117" s="37">
        <f t="shared" ca="1" si="15"/>
        <v>328.15546048163196</v>
      </c>
      <c r="FE117" s="37">
        <f t="shared" ca="1" si="32"/>
        <v>487.15083509669842</v>
      </c>
      <c r="FF117" s="37">
        <f t="shared" ca="1" si="32"/>
        <v>244.63829536811113</v>
      </c>
      <c r="FG117" s="37">
        <f t="shared" ca="1" si="32"/>
        <v>394.5901812824435</v>
      </c>
      <c r="FH117" s="37">
        <f t="shared" ca="1" si="32"/>
        <v>514.04820144129769</v>
      </c>
      <c r="FI117" s="37">
        <f t="shared" ca="1" si="32"/>
        <v>292.11487342012924</v>
      </c>
      <c r="FJ117" s="37">
        <f t="shared" ca="1" si="32"/>
        <v>76.645622914140489</v>
      </c>
      <c r="FK117" s="37">
        <f t="shared" ca="1" si="32"/>
        <v>184.40074576580923</v>
      </c>
      <c r="FL117" s="37">
        <f t="shared" ca="1" si="31"/>
        <v>210.60725904499779</v>
      </c>
      <c r="FM117" s="37">
        <f t="shared" ca="1" si="31"/>
        <v>444.79050648327018</v>
      </c>
      <c r="FN117" s="37">
        <f t="shared" ca="1" si="31"/>
        <v>517.91472136062271</v>
      </c>
      <c r="FO117" s="37">
        <f t="shared" ca="1" si="31"/>
        <v>625.45986021662588</v>
      </c>
      <c r="FP117" s="37">
        <f t="shared" ca="1" si="31"/>
        <v>737.14491490999956</v>
      </c>
      <c r="FQ117" s="37">
        <f t="shared" ca="1" si="31"/>
        <v>561.94869636806538</v>
      </c>
      <c r="FR117" s="37">
        <f t="shared" ca="1" si="31"/>
        <v>833.40570223940267</v>
      </c>
      <c r="FS117" s="37">
        <f t="shared" ca="1" si="31"/>
        <v>1188.5370630491384</v>
      </c>
      <c r="FT117" s="37">
        <f t="shared" ca="1" si="31"/>
        <v>1028.2077049002739</v>
      </c>
      <c r="FU117" s="37">
        <f t="shared" ca="1" si="24"/>
        <v>872.54813388195907</v>
      </c>
      <c r="FV117" s="37">
        <f t="shared" ca="1" si="24"/>
        <v>953.94682566553035</v>
      </c>
      <c r="FW117" s="37">
        <f t="shared" ca="1" si="23"/>
        <v>1103.1290115316197</v>
      </c>
      <c r="FX117" s="37">
        <f t="shared" ca="1" si="20"/>
        <v>1269.9921757977586</v>
      </c>
      <c r="FY117" s="37">
        <f t="shared" ca="1" si="20"/>
        <v>1131.6906630638734</v>
      </c>
      <c r="FZ117" s="37">
        <f t="shared" ca="1" si="20"/>
        <v>997.41734973000439</v>
      </c>
      <c r="GA117" s="37">
        <f t="shared" ca="1" si="20"/>
        <v>1202.1804776262725</v>
      </c>
      <c r="GB117" s="37">
        <f t="shared" ca="1" si="20"/>
        <v>1249.6038229755709</v>
      </c>
      <c r="GC117" s="37"/>
      <c r="GD117" s="37">
        <f t="shared" ca="1" si="16"/>
        <v>445.24286325756998</v>
      </c>
      <c r="GE117" s="37">
        <f t="shared" ca="1" si="36"/>
        <v>685.99489597973854</v>
      </c>
      <c r="GF117" s="37">
        <f t="shared" ca="1" si="36"/>
        <v>443.48235625115126</v>
      </c>
      <c r="GG117" s="37">
        <f t="shared" ca="1" si="36"/>
        <v>670.51443288788164</v>
      </c>
      <c r="GH117" s="37">
        <f t="shared" ca="1" si="36"/>
        <v>859.58232265086735</v>
      </c>
      <c r="GI117" s="37">
        <f t="shared" ca="1" si="36"/>
        <v>999.23438903992997</v>
      </c>
      <c r="GJ117" s="37">
        <f t="shared" ca="1" si="36"/>
        <v>1248.8105039867498</v>
      </c>
      <c r="GK117" s="37">
        <f t="shared" ca="1" si="36"/>
        <v>1419.955340827391</v>
      </c>
      <c r="GL117" s="37">
        <f t="shared" ca="1" si="36"/>
        <v>1492.0232435766295</v>
      </c>
      <c r="GM117" s="37">
        <f t="shared" ca="1" si="36"/>
        <v>1812.4801179920828</v>
      </c>
      <c r="GN117" s="37">
        <f t="shared" ca="1" si="36"/>
        <v>1938.5175035046402</v>
      </c>
      <c r="GO117" s="37">
        <f t="shared" ca="1" si="36"/>
        <v>2104.7448037820718</v>
      </c>
      <c r="GP117" s="37">
        <f t="shared" ca="1" si="36"/>
        <v>2274.8572904337584</v>
      </c>
      <c r="GQ117" s="37">
        <f t="shared" ca="1" si="36"/>
        <v>2621.4520765994534</v>
      </c>
      <c r="GR117" s="37">
        <f t="shared" ca="1" si="36"/>
        <v>2981.219166857084</v>
      </c>
      <c r="GS117" s="37">
        <f t="shared" ca="1" si="36"/>
        <v>3440.4046476074327</v>
      </c>
      <c r="GT117" s="37">
        <f t="shared" ca="1" si="34"/>
        <v>3280.0752894585685</v>
      </c>
      <c r="GU117" s="37">
        <f t="shared" ca="1" si="22"/>
        <v>3633.4146385206805</v>
      </c>
      <c r="GV117" s="37">
        <f t="shared" ca="1" si="22"/>
        <v>3761.3182280819979</v>
      </c>
      <c r="GW117" s="37">
        <f t="shared" ca="1" si="22"/>
        <v>3969.6816660931809</v>
      </c>
      <c r="GX117" s="37">
        <f t="shared" ca="1" si="22"/>
        <v>4198.4075748357282</v>
      </c>
      <c r="GY117" s="37">
        <f t="shared" ca="1" si="30"/>
        <v>4320.1242622603786</v>
      </c>
      <c r="GZ117" s="37">
        <f t="shared" ca="1" si="30"/>
        <v>4185.8509489265098</v>
      </c>
      <c r="HA117" s="37">
        <f t="shared" ca="1" si="30"/>
        <v>4457.6391904280254</v>
      </c>
      <c r="HB117" s="37">
        <f t="shared" ca="1" si="30"/>
        <v>4539.860300018051</v>
      </c>
      <c r="HC117" s="37"/>
      <c r="HD117" s="37">
        <f t="shared" si="29"/>
        <v>1500.1</v>
      </c>
      <c r="HE117" s="37">
        <f ca="1">SUM($GD117:GD117)-$HD117-SUM($FD117:FD117)</f>
        <v>-1383.0125972240619</v>
      </c>
      <c r="HF117" s="37">
        <f ca="1">SUM($GD117:GE117)-$HD117-SUM($FD117:FE117)</f>
        <v>-1184.1685363410215</v>
      </c>
      <c r="HG117" s="37">
        <f ca="1">SUM($GD117:GF117)-$HD117-SUM($FD117:FF117)</f>
        <v>-985.32447545798163</v>
      </c>
      <c r="HH117" s="37">
        <f ca="1">SUM($GD117:GG117)-$HD117-SUM($FD117:FG117)</f>
        <v>-709.4002238525436</v>
      </c>
      <c r="HI117" s="37">
        <f ca="1">SUM($GD117:GH117)-$HD117-SUM($FD117:FH117)</f>
        <v>-363.86610264297406</v>
      </c>
      <c r="HJ117" s="37">
        <f ca="1">SUM($GD117:GI117)-$HD117-SUM($FD117:FI117)</f>
        <v>343.25341297682689</v>
      </c>
      <c r="HK117" s="37">
        <f ca="1">SUM($GD117:GJ117)-$HD117-SUM($FD117:FJ117)</f>
        <v>1515.4182940494361</v>
      </c>
      <c r="HL117" s="37">
        <f ca="1">SUM($GD117:GK117)-$HD117-SUM($FD117:FK117)</f>
        <v>2750.972889111018</v>
      </c>
      <c r="HM117" s="37">
        <f ca="1">SUM($GD117:GL117)-$HD117-SUM($FD117:FL117)</f>
        <v>4032.3888736426507</v>
      </c>
      <c r="HN117" s="37">
        <f ca="1">SUM($GD117:GM117)-$HD117-SUM($FD117:FM117)</f>
        <v>5400.0784851514636</v>
      </c>
      <c r="HO117" s="37">
        <f ca="1">SUM($GD117:GN117)-$HD117-SUM($FD117:FN117)</f>
        <v>6820.6812672954802</v>
      </c>
      <c r="HP117" s="37">
        <f ca="1">SUM($GD117:GO117)-$HD117-SUM($FD117:FO117)</f>
        <v>8299.9662108609264</v>
      </c>
      <c r="HQ117" s="37">
        <f ca="1">SUM($GD117:GP117)-$HD117-SUM($FD117:FP117)</f>
        <v>9837.6785863846853</v>
      </c>
      <c r="HR117" s="37">
        <f ca="1">SUM($GD117:GQ117)-$HD117-SUM($FD117:FQ117)</f>
        <v>11897.181966616074</v>
      </c>
      <c r="HS117" s="37">
        <f ca="1">SUM($GD117:GR117)-$HD117-SUM($FD117:FR117)</f>
        <v>14044.995431233756</v>
      </c>
      <c r="HT117" s="37">
        <f ca="1">SUM($GD117:GS117)-$HD117-SUM($FD117:FS117)</f>
        <v>16296.863015792051</v>
      </c>
      <c r="HU117" s="37">
        <f ca="1">SUM($GD117:GT117)-$HD117-SUM($FD117:FT117)</f>
        <v>18548.730600350344</v>
      </c>
      <c r="HV117" s="37">
        <f ca="1">SUM($GD117:GU117)-$HD117-SUM($FD117:FU117)</f>
        <v>21309.597104989065</v>
      </c>
      <c r="HW117" s="37">
        <f ca="1">SUM($GD117:GV117)-$HD117-SUM($FD117:FV117)</f>
        <v>24116.968507405534</v>
      </c>
      <c r="HX117" s="37">
        <f ca="1">SUM($GD117:GW117)-$HD117-SUM($FD117:FW117)</f>
        <v>26983.521161967095</v>
      </c>
      <c r="HY117" s="37">
        <f ca="1">SUM($GD117:GX117)-$HD117-SUM($FD117:FX117)</f>
        <v>29911.936561005066</v>
      </c>
      <c r="HZ117" s="37">
        <f ca="1">SUM($GD117:GY117)-$HD117-SUM($FD117:FY117)</f>
        <v>33100.370160201572</v>
      </c>
      <c r="IA117" s="37">
        <f ca="1">SUM($GD117:GZ117)-$HD117-SUM($FD117:FZ117)</f>
        <v>36288.803759398084</v>
      </c>
      <c r="IB117" s="37">
        <f ca="1">SUM($GD117:HA117)-$HD117-SUM($FD117:GA117)</f>
        <v>39544.262472199829</v>
      </c>
      <c r="IC117" s="37">
        <f ca="1">SUM($GD117:HB117)-$HD117-SUM($FD117:GB117)</f>
        <v>42834.518949242309</v>
      </c>
    </row>
    <row r="118" spans="2:237" x14ac:dyDescent="0.35">
      <c r="B118" s="37">
        <f t="shared" ca="1" si="26"/>
        <v>0.79298368221944948</v>
      </c>
      <c r="C118" s="37">
        <f t="shared" ca="1" si="26"/>
        <v>0.12088695097916424</v>
      </c>
      <c r="D118" s="37">
        <f t="shared" ca="1" si="26"/>
        <v>0.96387687867495098</v>
      </c>
      <c r="E118" s="37">
        <f t="shared" ca="1" si="26"/>
        <v>2.5179798437404366E-2</v>
      </c>
      <c r="F118" s="37">
        <f t="shared" ca="1" si="26"/>
        <v>0.75496333822405903</v>
      </c>
      <c r="G118" s="37">
        <f t="shared" ca="1" si="26"/>
        <v>0.20478780431422372</v>
      </c>
      <c r="H118" s="37">
        <f t="shared" ca="1" si="26"/>
        <v>0.58660631507033134</v>
      </c>
      <c r="I118" s="37">
        <f t="shared" ca="1" si="26"/>
        <v>0.25287211696564382</v>
      </c>
      <c r="J118" s="37">
        <f t="shared" ca="1" si="26"/>
        <v>0.70969101977184823</v>
      </c>
      <c r="K118" s="37">
        <f t="shared" ca="1" si="26"/>
        <v>0.60224979192920491</v>
      </c>
      <c r="L118" s="37">
        <f t="shared" ca="1" si="26"/>
        <v>0.16324186040392719</v>
      </c>
      <c r="M118" s="37">
        <f t="shared" ca="1" si="26"/>
        <v>0.82807805220655761</v>
      </c>
      <c r="N118" s="37">
        <f t="shared" ca="1" si="26"/>
        <v>0.44930466591627616</v>
      </c>
      <c r="O118" s="37">
        <f t="shared" ca="1" si="26"/>
        <v>0.88475977865095201</v>
      </c>
      <c r="P118" s="37">
        <f t="shared" ca="1" si="26"/>
        <v>0.23244961990413882</v>
      </c>
      <c r="Q118" s="37">
        <f t="shared" ca="1" si="26"/>
        <v>0.35344196248447368</v>
      </c>
      <c r="R118" s="37">
        <f t="shared" ca="1" si="33"/>
        <v>0.2372521586721682</v>
      </c>
      <c r="S118" s="37">
        <f t="shared" ca="1" si="33"/>
        <v>0.36380037528031006</v>
      </c>
      <c r="T118" s="37">
        <f t="shared" ca="1" si="35"/>
        <v>0.46061184978402347</v>
      </c>
      <c r="U118" s="37">
        <f t="shared" ca="1" si="35"/>
        <v>0.34214785332445274</v>
      </c>
      <c r="V118" s="37">
        <f t="shared" ca="1" si="35"/>
        <v>0.27734841219168749</v>
      </c>
      <c r="W118" s="37">
        <f t="shared" ca="1" si="35"/>
        <v>0.29140384288672494</v>
      </c>
      <c r="X118" s="37">
        <f t="shared" ca="1" si="35"/>
        <v>0.36877269759965803</v>
      </c>
      <c r="Y118" s="37">
        <f t="shared" ca="1" si="35"/>
        <v>0.75582924654957817</v>
      </c>
      <c r="Z118" s="37">
        <f t="shared" ca="1" si="35"/>
        <v>0.75456173038158125</v>
      </c>
      <c r="AC118" s="35">
        <f ca="1">IF(H$11="x",0,_xlfn.NORM.INV(B118,Satokasvi!$H$8,Satokasvi!$I$8)*IF(H$8="x",1+Toimenpiteet!$C$7,1)*IF(H$9="x",1+Toimenpiteet!$C$34,1)*(1+H$30)*_xlfn.BINOM.INV(1,(1-(Satokasvi!$H$15*(1+H$43))),B118))</f>
        <v>2704.2044162518346</v>
      </c>
      <c r="AD118" s="35">
        <f ca="1">IF(I$11="x",0,_xlfn.NORM.INV(C118,Satokasvi!$H$8,Satokasvi!$I$8)*IF(I$8="x",1+Toimenpiteet!$C$7,1)*IF(I$9="x",1+Toimenpiteet!$C$34,1)*(1+I$30)*_xlfn.BINOM.INV(1,(1-(Satokasvi!$H$15*(1+I$43))),C118))</f>
        <v>0</v>
      </c>
      <c r="AE118" s="35">
        <f ca="1">IF(J$11="x",0,_xlfn.NORM.INV(D118,Satokasvi!$H$8,Satokasvi!$I$8)*IF(J$8="x",1+Toimenpiteet!$C$7,1)*IF(J$9="x",1+Toimenpiteet!$C$34,1)*(1+J$30)*_xlfn.BINOM.INV(1,(1-(Satokasvi!$H$15*(1+J$43))),D118))</f>
        <v>2949.3908185542755</v>
      </c>
      <c r="AF118" s="35">
        <f ca="1">IF(K$11="x",0,_xlfn.NORM.INV(E118,Satokasvi!$H$8,Satokasvi!$I$8)*IF(K$8="x",1+Toimenpiteet!$C$7,1)*IF(K$9="x",1+Toimenpiteet!$C$34,1)*(1+K$30)*_xlfn.BINOM.INV(1,(1-(Satokasvi!$H$15*(1+K$43))),E118))</f>
        <v>0</v>
      </c>
      <c r="AG118" s="35">
        <f ca="1">IF(L$11="x",0,_xlfn.NORM.INV(F118,Satokasvi!$H$8,Satokasvi!$I$8)*IF(L$8="x",1+Toimenpiteet!$C$7,1)*IF(L$9="x",1+Toimenpiteet!$C$34,1)*(1+L$30)*_xlfn.BINOM.INV(1,(1-(Satokasvi!$H$15*(1+L$43))),F118))</f>
        <v>2672.54805170281</v>
      </c>
      <c r="AH118" s="35">
        <f ca="1">IF(M$11="x",0,_xlfn.NORM.INV(G118,Satokasvi!$H$8,Satokasvi!$I$8)*IF(M$8="x",1+Toimenpiteet!$C$7,1)*IF(M$9="x",1+Toimenpiteet!$C$34,1)*(1+M$30)*_xlfn.BINOM.INV(1,(1-(Satokasvi!$H$15*(1+M$43))),G118))</f>
        <v>0</v>
      </c>
      <c r="AI118" s="35">
        <f ca="1">IF(N$11="x",0,_xlfn.NORM.INV(H118,Satokasvi!$H$8,Satokasvi!$I$8)*IF(N$8="x",1+Toimenpiteet!$C$7,1)*IF(N$9="x",1+Toimenpiteet!$C$34,1)*(1+N$30)*_xlfn.BINOM.INV(1,(1-(Satokasvi!$H$15*(1+N$43))),H118))</f>
        <v>2554.7059296419807</v>
      </c>
      <c r="AJ118" s="35">
        <f ca="1">IF(O$11="x",0,_xlfn.NORM.INV(I118,Satokasvi!$H$8,Satokasvi!$I$8)*IF(O$8="x",1+Toimenpiteet!$C$7,1)*IF(O$9="x",1+Toimenpiteet!$C$34,1)*(1+O$30)*_xlfn.BINOM.INV(1,(1-(Satokasvi!$H$15*(1+O$43))),I118))</f>
        <v>2333.6302746488832</v>
      </c>
      <c r="AK118" s="35">
        <f ca="1">IF(P$11="x",0,_xlfn.NORM.INV(J118,Satokasvi!$H$8,Satokasvi!$I$8)*IF(P$8="x",1+Toimenpiteet!$C$7,1)*IF(P$9="x",1+Toimenpiteet!$C$34,1)*(1+P$30)*_xlfn.BINOM.INV(1,(1-(Satokasvi!$H$15*(1+P$43))),J118))</f>
        <v>2638.1205740917317</v>
      </c>
      <c r="AL118" s="35">
        <f ca="1">IF(Q$11="x",0,_xlfn.NORM.INV(K118,Satokasvi!$H$8,Satokasvi!$I$8)*IF(Q$8="x",1+Toimenpiteet!$C$7,1)*IF(Q$9="x",1+Toimenpiteet!$C$34,1)*(1+Q$30)*_xlfn.BINOM.INV(1,(1-(Satokasvi!$H$15*(1+Q$43))),K118))</f>
        <v>2564.7936862301958</v>
      </c>
      <c r="AM118" s="35">
        <f ca="1">IF(R$11="x",0,_xlfn.NORM.INV(L118,Satokasvi!$H$8,Satokasvi!$I$8)*IF(R$8="x",1+Toimenpiteet!$C$7,1)*IF(R$9="x",1+Toimenpiteet!$C$34,1)*(1+R$30)*_xlfn.BINOM.INV(1,(1-(Satokasvi!$H$15*(1+R$43))),L118))</f>
        <v>0</v>
      </c>
      <c r="AN118" s="35">
        <f ca="1">IF(S$11="x",0,_xlfn.NORM.INV(M118,Satokasvi!$H$8,Satokasvi!$I$8)*IF(S$8="x",1+Toimenpiteet!$C$7,1)*IF(S$9="x",1+Toimenpiteet!$C$34,1)*(1+S$30)*_xlfn.BINOM.INV(1,(1-(Satokasvi!$H$15*(1+S$43))),M118))</f>
        <v>2736.6493861618987</v>
      </c>
      <c r="AO118" s="35">
        <f ca="1">IF(T$11="x",0,_xlfn.NORM.INV(N118,Satokasvi!$H$8,Satokasvi!$I$8)*IF(T$8="x",1+Toimenpiteet!$C$7,1)*IF(T$9="x",1+Toimenpiteet!$C$34,1)*(1+T$30)*_xlfn.BINOM.INV(1,(1-(Satokasvi!$H$15*(1+T$43))),N118))</f>
        <v>2468.1454246357775</v>
      </c>
      <c r="AP118" s="35">
        <f ca="1">IF(U$11="x",0,_xlfn.NORM.INV(O118,Satokasvi!$H$8,Satokasvi!$I$8)*IF(U$8="x",1+Toimenpiteet!$C$7,1)*IF(U$9="x",1+Toimenpiteet!$C$34,1)*(1+U$30)*_xlfn.BINOM.INV(1,(1-(Satokasvi!$H$15*(1+U$43))),O118))</f>
        <v>2799.7805437977813</v>
      </c>
      <c r="AQ118" s="35">
        <f ca="1">IF(V$11="x",0,_xlfn.NORM.INV(P118,Satokasvi!$H$8,Satokasvi!$I$8)*IF(V$8="x",1+Toimenpiteet!$C$7,1)*IF(V$9="x",1+Toimenpiteet!$C$34,1)*(1+V$30)*_xlfn.BINOM.INV(1,(1-(Satokasvi!$H$15*(1+V$43))),P118))</f>
        <v>0</v>
      </c>
      <c r="AR118" s="35">
        <f ca="1">IF(W$11="x",0,_xlfn.NORM.INV(Q118,Satokasvi!$H$8,Satokasvi!$I$8)*IF(W$8="x",1+Toimenpiteet!$C$7,1)*IF(W$9="x",1+Toimenpiteet!$C$34,1)*(1+W$30)*_xlfn.BINOM.INV(1,(1-(Satokasvi!$H$15*(1+W$43))),Q118))</f>
        <v>2405.9889124458246</v>
      </c>
      <c r="AS118" s="35">
        <f ca="1">IF(X$11="x",0,_xlfn.NORM.INV(R118,Satokasvi!$H$8,Satokasvi!$I$8)*IF(X$8="x",1+Toimenpiteet!$C$7,1)*IF(X$9="x",1+Toimenpiteet!$C$34,1)*(1+X$30)*_xlfn.BINOM.INV(1,(1-(Satokasvi!$H$15*(1+X$43))),R118))</f>
        <v>0</v>
      </c>
      <c r="AT118" s="35">
        <f ca="1">IF(Y$11="x",0,_xlfn.NORM.INV(S118,Satokasvi!$H$8,Satokasvi!$I$8)*IF(Y$8="x",1+Toimenpiteet!$C$7,1)*IF(Y$9="x",1+Toimenpiteet!$C$34,1)*(1+Y$30)*_xlfn.BINOM.INV(1,(1-(Satokasvi!$H$15*(1+Y$43))),S118))</f>
        <v>2412.9202913719428</v>
      </c>
      <c r="AU118" s="35">
        <f ca="1">IF(Z$11="x",0,_xlfn.NORM.INV(T118,Satokasvi!$H$8,Satokasvi!$I$8)*IF(Z$8="x",1+Toimenpiteet!$C$7,1)*IF(Z$9="x",1+Toimenpiteet!$C$34,1)*(1+Z$30)*_xlfn.BINOM.INV(1,(1-(Satokasvi!$H$15*(1+Z$43))),T118))</f>
        <v>2475.2768988411999</v>
      </c>
      <c r="AV118" s="35">
        <f ca="1">IF(AA$11="x",0,_xlfn.NORM.INV(U118,Satokasvi!$H$8,Satokasvi!$I$8)*IF(AA$8="x",1+Toimenpiteet!$C$7,1)*IF(AA$9="x",1+Toimenpiteet!$C$34,1)*(1+AA$30)*_xlfn.BINOM.INV(1,(1-(Satokasvi!$H$15*(1+AA$43))),U118))</f>
        <v>2398.347927187328</v>
      </c>
      <c r="AW118" s="35">
        <f ca="1">IF(AB$11="x",0,_xlfn.NORM.INV(V118,Satokasvi!$H$8,Satokasvi!$I$8)*IF(AB$8="x",1+Toimenpiteet!$C$7,1)*IF(AB$9="x",1+Toimenpiteet!$C$34,1)*(1+AB$30)*_xlfn.BINOM.INV(1,(1-(Satokasvi!$H$15*(1+AB$43))),V118))</f>
        <v>2352.3158140459436</v>
      </c>
      <c r="AX118" s="35">
        <f ca="1">IF(AC$11="x",0,_xlfn.NORM.INV(W118,Satokasvi!$H$8,Satokasvi!$I$8)*IF(AC$8="x",1+Toimenpiteet!$C$7,1)*IF(AC$9="x",1+Toimenpiteet!$C$34,1)*(1+AC$30)*_xlfn.BINOM.INV(1,(1-(Satokasvi!$H$15*(1+AC$43))),W118))</f>
        <v>2362.6779506514181</v>
      </c>
      <c r="AY118" s="35">
        <f ca="1">IF(AD$11="x",0,_xlfn.NORM.INV(X118,Satokasvi!$H$8,Satokasvi!$I$8)*IF(AD$8="x",1+Toimenpiteet!$C$7,1)*IF(AD$9="x",1+Toimenpiteet!$C$34,1)*(1+AD$30)*_xlfn.BINOM.INV(1,(1-(Satokasvi!$H$15*(1+AD$43))),X118))</f>
        <v>2416.2235889079907</v>
      </c>
      <c r="AZ118" s="35">
        <f ca="1">IF(AE$11="x",0,_xlfn.NORM.INV(Y118,Satokasvi!$H$8,Satokasvi!$I$8)*IF(AE$8="x",1+Toimenpiteet!$C$7,1)*IF(AE$9="x",1+Toimenpiteet!$C$34,1)*(1+AE$30)*_xlfn.BINOM.INV(1,(1-(Satokasvi!$H$15*(1+AE$43))),Y118))</f>
        <v>2673.2372702105845</v>
      </c>
      <c r="BA118" s="35">
        <f ca="1">IF(AF$11="x",0,_xlfn.NORM.INV(Z118,Satokasvi!$H$8,Satokasvi!$I$8)*IF(AF$8="x",1+Toimenpiteet!$C$7,1)*IF(AF$9="x",1+Toimenpiteet!$C$34,1)*(1+AF$30)*_xlfn.BINOM.INV(1,(1-(Satokasvi!$H$15*(1+AF$43))),Z118))</f>
        <v>2672.228837451808</v>
      </c>
      <c r="BD118" s="35">
        <f ca="1">IF(H$11="x",0,_xlfn.NORM.INV(B118,Satokasvi!$H$8,Satokasvi!$I$8)*IF(COUNTIF($H$12:H$12,"x")&gt;0,(1+$C$6),1)*IF(COUNTIF($H$13:H$13,"x")&gt;0,(1+$C$30),1)*IF(H$8="x",(1+Toimenpiteet!$C$7),1)*IF(H$9="x",(1+Toimenpiteet!$C$34),1)*(1+H$30)*_xlfn.BINOM.INV(1,(1-(Satokasvi!$H$15*(1+H$44))),B118))</f>
        <v>3245.0452995022015</v>
      </c>
      <c r="BE118" s="35">
        <f ca="1">IF(I$11="x",0,_xlfn.NORM.INV(C118,Satokasvi!$H$8,Satokasvi!$I$8)*IF(COUNTIF($H$12:I$12,"x")&gt;0,(1+$C$6),1)*IF(COUNTIF($H$13:I$13,"x")&gt;0,(1+$C$30),1)*IF(I$8="x",(1+Toimenpiteet!$C$7),1)*IF(I$9="x",(1+Toimenpiteet!$C$34),1)*(1+I$30)*_xlfn.BINOM.INV(1,(1-(Satokasvi!$H$15*(1+I$44))),C118))</f>
        <v>2648.830671030028</v>
      </c>
      <c r="BF118" s="35">
        <f ca="1">IF(J$11="x",0,_xlfn.NORM.INV(D118,Satokasvi!$H$8,Satokasvi!$I$8)*IF(COUNTIF($H$12:J$12,"x")&gt;0,(1+$C$6),1)*IF(COUNTIF($H$13:J$13,"x")&gt;0,(1+$C$30),1)*IF(J$8="x",(1+Toimenpiteet!$C$7),1)*IF(J$9="x",(1+Toimenpiteet!$C$34),1)*(1+J$30)*_xlfn.BINOM.INV(1,(1-(Satokasvi!$H$15*(1+J$44))),D118))</f>
        <v>3539.2689822651305</v>
      </c>
      <c r="BG118" s="35">
        <f ca="1">IF(K$11="x",0,_xlfn.NORM.INV(E118,Satokasvi!$H$8,Satokasvi!$I$8)*IF(COUNTIF($H$12:K$12,"x")&gt;0,(1+$C$6),1)*IF(COUNTIF($H$13:K$13,"x")&gt;0,(1+$C$30),1)*IF(K$8="x",(1+Toimenpiteet!$C$7),1)*IF(K$9="x",(1+Toimenpiteet!$C$34),1)*(1+K$30)*_xlfn.BINOM.INV(1,(1-(Satokasvi!$H$15*(1+K$44))),E118))</f>
        <v>0</v>
      </c>
      <c r="BH118" s="35">
        <f ca="1">IF(L$11="x",0,_xlfn.NORM.INV(F118,Satokasvi!$H$8,Satokasvi!$I$8)*IF(COUNTIF($H$12:L$12,"x")&gt;0,(1+$C$6),1)*IF(COUNTIF($H$13:L$13,"x")&gt;0,(1+$C$30),1)*IF(L$8="x",(1+Toimenpiteet!$C$7),1)*IF(L$9="x",(1+Toimenpiteet!$C$34),1)*(1+L$30)*_xlfn.BINOM.INV(1,(1-(Satokasvi!$H$15*(1+L$44))),F118))</f>
        <v>3207.0576620433717</v>
      </c>
      <c r="BI118" s="35">
        <f ca="1">IF(M$11="x",0,_xlfn.NORM.INV(G118,Satokasvi!$H$8,Satokasvi!$I$8)*IF(COUNTIF($H$12:M$12,"x")&gt;0,(1+$C$6),1)*IF(COUNTIF($H$13:M$13,"x")&gt;0,(1+$C$30),1)*IF(M$8="x",(1+Toimenpiteet!$C$7),1)*IF(M$9="x",(1+Toimenpiteet!$C$34),1)*(1+M$30)*_xlfn.BINOM.INV(1,(1-(Satokasvi!$H$15*(1+M$44))),G118))</f>
        <v>2752.6077906322685</v>
      </c>
      <c r="BJ118" s="35">
        <f ca="1">IF(N$11="x",0,_xlfn.NORM.INV(H118,Satokasvi!$H$8,Satokasvi!$I$8)*IF(COUNTIF($H$12:N$12,"x")&gt;0,(1+$C$6),1)*IF(COUNTIF($H$13:N$13,"x")&gt;0,(1+$C$30),1)*IF(N$8="x",(1+Toimenpiteet!$C$7),1)*IF(N$9="x",(1+Toimenpiteet!$C$34),1)*(1+N$30)*_xlfn.BINOM.INV(1,(1-(Satokasvi!$H$15*(1+N$44))),H118))</f>
        <v>3065.6471155703766</v>
      </c>
      <c r="BK118" s="35">
        <f ca="1">IF(O$11="x",0,_xlfn.NORM.INV(I118,Satokasvi!$H$8,Satokasvi!$I$8)*IF(COUNTIF($H$12:O$12,"x")&gt;0,(1+$C$6),1)*IF(COUNTIF($H$13:O$13,"x")&gt;0,(1+$C$30),1)*IF(O$8="x",(1+Toimenpiteet!$C$7),1)*IF(O$9="x",(1+Toimenpiteet!$C$34),1)*(1+O$30)*_xlfn.BINOM.INV(1,(1-(Satokasvi!$H$15*(1+O$44))),I118))</f>
        <v>2800.3563295786598</v>
      </c>
      <c r="BL118" s="35">
        <f ca="1">IF(P$11="x",0,_xlfn.NORM.INV(J118,Satokasvi!$H$8,Satokasvi!$I$8)*IF(COUNTIF($H$12:P$12,"x")&gt;0,(1+$C$6),1)*IF(COUNTIF($H$13:P$13,"x")&gt;0,(1+$C$30),1)*IF(P$8="x",(1+Toimenpiteet!$C$7),1)*IF(P$9="x",(1+Toimenpiteet!$C$34),1)*(1+P$30)*_xlfn.BINOM.INV(1,(1-(Satokasvi!$H$15*(1+P$44))),J118))</f>
        <v>3165.7446889100779</v>
      </c>
      <c r="BM118" s="35">
        <f ca="1">IF(Q$11="x",0,_xlfn.NORM.INV(K118,Satokasvi!$H$8,Satokasvi!$I$8)*IF(COUNTIF($H$12:Q$12,"x")&gt;0,(1+$C$6),1)*IF(COUNTIF($H$13:Q$13,"x")&gt;0,(1+$C$30),1)*IF(Q$8="x",(1+Toimenpiteet!$C$7),1)*IF(Q$9="x",(1+Toimenpiteet!$C$34),1)*(1+Q$30)*_xlfn.BINOM.INV(1,(1-(Satokasvi!$H$15*(1+Q$44))),K118))</f>
        <v>3077.752423476235</v>
      </c>
      <c r="BN118" s="35">
        <f ca="1">IF(R$11="x",0,_xlfn.NORM.INV(L118,Satokasvi!$H$8,Satokasvi!$I$8)*IF(COUNTIF($H$12:R$12,"x")&gt;0,(1+$C$6),1)*IF(COUNTIF($H$13:R$13,"x")&gt;0,(1+$C$30),1)*IF(R$8="x",(1+Toimenpiteet!$C$7),1)*IF(R$9="x",(1+Toimenpiteet!$C$34),1)*(1+R$30)*_xlfn.BINOM.INV(1,(1-(Satokasvi!$H$15*(1+R$44))),L118))</f>
        <v>2705.6336697753418</v>
      </c>
      <c r="BO118" s="35">
        <f ca="1">IF(S$11="x",0,_xlfn.NORM.INV(M118,Satokasvi!$H$8,Satokasvi!$I$8)*IF(COUNTIF($H$12:S$12,"x")&gt;0,(1+$C$6),1)*IF(COUNTIF($H$13:S$13,"x")&gt;0,(1+$C$30),1)*IF(S$8="x",(1+Toimenpiteet!$C$7),1)*IF(S$9="x",(1+Toimenpiteet!$C$34),1)*(1+S$30)*_xlfn.BINOM.INV(1,(1-(Satokasvi!$H$15*(1+S$44))),M118))</f>
        <v>3283.9792633942784</v>
      </c>
      <c r="BP118" s="35">
        <f ca="1">IF(T$11="x",0,_xlfn.NORM.INV(N118,Satokasvi!$H$8,Satokasvi!$I$8)*IF(COUNTIF($H$12:T$12,"x")&gt;0,(1+$C$6),1)*IF(COUNTIF($H$13:T$13,"x")&gt;0,(1+$C$30),1)*IF(T$8="x",(1+Toimenpiteet!$C$7),1)*IF(T$9="x",(1+Toimenpiteet!$C$34),1)*(1+T$30)*_xlfn.BINOM.INV(1,(1-(Satokasvi!$H$15*(1+T$44))),N118))</f>
        <v>2961.774509562933</v>
      </c>
      <c r="BQ118" s="35">
        <f ca="1">IF(U$11="x",0,_xlfn.NORM.INV(O118,Satokasvi!$H$8,Satokasvi!$I$8)*IF(COUNTIF($H$12:U$12,"x")&gt;0,(1+$C$6),1)*IF(COUNTIF($H$13:U$13,"x")&gt;0,(1+$C$30),1)*IF(U$8="x",(1+Toimenpiteet!$C$7),1)*IF(U$9="x",(1+Toimenpiteet!$C$34),1)*(1+U$30)*_xlfn.BINOM.INV(1,(1-(Satokasvi!$H$15*(1+U$44))),O118))</f>
        <v>3359.7366525573375</v>
      </c>
      <c r="BR118" s="35">
        <f ca="1">IF(V$11="x",0,_xlfn.NORM.INV(P118,Satokasvi!$H$8,Satokasvi!$I$8)*IF(COUNTIF($H$12:V$12,"x")&gt;0,(1+$C$6),1)*IF(COUNTIF($H$13:V$13,"x")&gt;0,(1+$C$30),1)*IF(V$8="x",(1+Toimenpiteet!$C$7),1)*IF(V$9="x",(1+Toimenpiteet!$C$34),1)*(1+V$30)*_xlfn.BINOM.INV(1,(1-(Satokasvi!$H$15*(1+V$44))),P118))</f>
        <v>2780.7589767091872</v>
      </c>
      <c r="BS118" s="35">
        <f ca="1">IF(W$11="x",0,_xlfn.NORM.INV(Q118,Satokasvi!$H$8,Satokasvi!$I$8)*IF(COUNTIF($H$12:W$12,"x")&gt;0,(1+$C$6),1)*IF(COUNTIF($H$13:W$13,"x")&gt;0,(1+$C$30),1)*IF(W$8="x",(1+Toimenpiteet!$C$7),1)*IF(W$9="x",(1+Toimenpiteet!$C$34),1)*(1+W$30)*_xlfn.BINOM.INV(1,(1-(Satokasvi!$H$15*(1+W$44))),Q118))</f>
        <v>2887.1866949349892</v>
      </c>
      <c r="BT118" s="35">
        <f ca="1">IF(X$11="x",0,_xlfn.NORM.INV(R118,Satokasvi!$H$8,Satokasvi!$I$8)*IF(COUNTIF($H$12:X$12,"x")&gt;0,(1+$C$6),1)*IF(COUNTIF($H$13:X$13,"x")&gt;0,(1+$C$30),1)*IF(X$8="x",(1+Toimenpiteet!$C$7),1)*IF(X$9="x",(1+Toimenpiteet!$C$34),1)*(1+X$30)*_xlfn.BINOM.INV(1,(1-(Satokasvi!$H$15*(1+X$44))),R118))</f>
        <v>2785.4491521192781</v>
      </c>
      <c r="BU118" s="35">
        <f ca="1">IF(Y$11="x",0,_xlfn.NORM.INV(S118,Satokasvi!$H$8,Satokasvi!$I$8)*IF(COUNTIF($H$12:Y$12,"x")&gt;0,(1+$C$6),1)*IF(COUNTIF($H$13:Y$13,"x")&gt;0,(1+$C$30),1)*IF(Y$8="x",(1+Toimenpiteet!$C$7),1)*IF(Y$9="x",(1+Toimenpiteet!$C$34),1)*(1+Y$30)*_xlfn.BINOM.INV(1,(1-(Satokasvi!$H$15*(1+Y$44))),S118))</f>
        <v>2895.5043496463313</v>
      </c>
      <c r="BV118" s="35">
        <f ca="1">IF(Z$11="x",0,_xlfn.NORM.INV(T118,Satokasvi!$H$8,Satokasvi!$I$8)*IF(COUNTIF($H$12:Z$12,"x")&gt;0,(1+$C$6),1)*IF(COUNTIF($H$13:Z$13,"x")&gt;0,(1+$C$30),1)*IF(Z$8="x",(1+Toimenpiteet!$C$7),1)*IF(Z$9="x",(1+Toimenpiteet!$C$34),1)*(1+Z$30)*_xlfn.BINOM.INV(1,(1-(Satokasvi!$H$15*(1+Z$44))),T118))</f>
        <v>2970.33227860944</v>
      </c>
      <c r="BW118" s="35">
        <f ca="1">IF(AA$11="x",0,_xlfn.NORM.INV(U118,Satokasvi!$H$8,Satokasvi!$I$8)*IF(COUNTIF($H$12:AA$12,"x")&gt;0,(1+$C$6),1)*IF(COUNTIF($H$13:AA$13,"x")&gt;0,(1+$C$30),1)*IF(AA$8="x",(1+Toimenpiteet!$C$7),1)*IF(AA$9="x",(1+Toimenpiteet!$C$34),1)*(1+AA$30)*_xlfn.BINOM.INV(1,(1-(Satokasvi!$H$15*(1+AA$44))),U118))</f>
        <v>2878.0175126247937</v>
      </c>
      <c r="BX118" s="35">
        <f ca="1">IF(AB$11="x",0,_xlfn.NORM.INV(V118,Satokasvi!$H$8,Satokasvi!$I$8)*IF(COUNTIF($H$12:AB$12,"x")&gt;0,(1+$C$6),1)*IF(COUNTIF($H$13:AB$13,"x")&gt;0,(1+$C$30),1)*IF(AB$8="x",(1+Toimenpiteet!$C$7),1)*IF(AB$9="x",(1+Toimenpiteet!$C$34),1)*(1+AB$30)*_xlfn.BINOM.INV(1,(1-(Satokasvi!$H$15*(1+AB$44))),V118))</f>
        <v>2822.7789768551324</v>
      </c>
      <c r="BY118" s="35">
        <f ca="1">IF(AC$11="x",0,_xlfn.NORM.INV(W118,Satokasvi!$H$8,Satokasvi!$I$8)*IF(COUNTIF($H$12:AC$12,"x")&gt;0,(1+$C$6),1)*IF(COUNTIF($H$13:AC$13,"x")&gt;0,(1+$C$30),1)*IF(AC$8="x",(1+Toimenpiteet!$C$7),1)*IF(AC$9="x",(1+Toimenpiteet!$C$34),1)*(1+AC$30)*_xlfn.BINOM.INV(1,(1-(Satokasvi!$H$15*(1+AC$44))),W118))</f>
        <v>2835.2135407817018</v>
      </c>
      <c r="BZ118" s="35">
        <f ca="1">IF(AD$11="x",0,_xlfn.NORM.INV(X118,Satokasvi!$H$8,Satokasvi!$I$8)*IF(COUNTIF($H$12:AD$12,"x")&gt;0,(1+$C$6),1)*IF(COUNTIF($H$13:AD$13,"x")&gt;0,(1+$C$30),1)*IF(AD$8="x",(1+Toimenpiteet!$C$7),1)*IF(AD$9="x",(1+Toimenpiteet!$C$34),1)*(1+AD$30)*_xlfn.BINOM.INV(1,(1-(Satokasvi!$H$15*(1+AD$44))),X118))</f>
        <v>2899.4683066895886</v>
      </c>
      <c r="CA118" s="35">
        <f ca="1">IF(AE$11="x",0,_xlfn.NORM.INV(Y118,Satokasvi!$H$8,Satokasvi!$I$8)*IF(COUNTIF($H$12:AE$12,"x")&gt;0,(1+$C$6),1)*IF(COUNTIF($H$13:AE$13,"x")&gt;0,(1+$C$30),1)*IF(AE$8="x",(1+Toimenpiteet!$C$7),1)*IF(AE$9="x",(1+Toimenpiteet!$C$34),1)*(1+AE$30)*_xlfn.BINOM.INV(1,(1-(Satokasvi!$H$15*(1+AE$44))),Y118))</f>
        <v>3207.8847242527013</v>
      </c>
      <c r="CB118" s="35">
        <f ca="1">IF(AF$11="x",0,_xlfn.NORM.INV(Z118,Satokasvi!$H$8,Satokasvi!$I$8)*IF(COUNTIF($H$12:AF$12,"x")&gt;0,(1+$C$6),1)*IF(COUNTIF($H$13:AF$13,"x")&gt;0,(1+$C$30),1)*IF(AF$8="x",(1+Toimenpiteet!$C$7),1)*IF(AF$9="x",(1+Toimenpiteet!$C$34),1)*(1+AF$30)*_xlfn.BINOM.INV(1,(1-(Satokasvi!$H$15*(1+AF$44))),Z118))</f>
        <v>3206.6746049421695</v>
      </c>
      <c r="CD118" s="37">
        <f ca="1">_xlfn.NORM.INV(RAND(),Satokasvi!$H$13,Satokasvi!$I$13)</f>
        <v>295.992282850604</v>
      </c>
      <c r="CE118" s="37">
        <f ca="1">_xlfn.NORM.INV(RAND(),Satokasvi!$H$13,Satokasvi!$I$13)</f>
        <v>258.4945904061874</v>
      </c>
      <c r="CF118" s="37">
        <f ca="1">_xlfn.NORM.INV(RAND(),Satokasvi!$H$13,Satokasvi!$I$13)</f>
        <v>131.02073542641307</v>
      </c>
      <c r="CG118" s="37">
        <f ca="1">_xlfn.NORM.INV(RAND(),Satokasvi!$H$13,Satokasvi!$I$13)</f>
        <v>238.28738426658163</v>
      </c>
      <c r="CH118" s="37">
        <f ca="1">_xlfn.NORM.INV(RAND(),Satokasvi!$H$13,Satokasvi!$I$13)</f>
        <v>166.05558647136058</v>
      </c>
      <c r="CI118" s="37">
        <f ca="1">_xlfn.NORM.INV(RAND(),Satokasvi!$H$13,Satokasvi!$I$13)</f>
        <v>202.97913966990768</v>
      </c>
      <c r="CJ118" s="37">
        <f ca="1">_xlfn.NORM.INV(RAND(),Satokasvi!$H$13,Satokasvi!$I$13)</f>
        <v>151.73020312508541</v>
      </c>
      <c r="CK118" s="37">
        <f ca="1">_xlfn.NORM.INV(RAND(),Satokasvi!$H$13,Satokasvi!$I$13)</f>
        <v>211.75295255147964</v>
      </c>
      <c r="CL118" s="37">
        <f ca="1">_xlfn.NORM.INV(RAND(),Satokasvi!$H$13,Satokasvi!$I$13)</f>
        <v>154.12004607963991</v>
      </c>
      <c r="CM118" s="37">
        <f ca="1">_xlfn.NORM.INV(RAND(),Satokasvi!$H$13,Satokasvi!$I$13)</f>
        <v>235.12593430746713</v>
      </c>
      <c r="CN118" s="37">
        <f ca="1">_xlfn.NORM.INV(RAND(),Satokasvi!$H$13,Satokasvi!$I$13)</f>
        <v>150.18836164107753</v>
      </c>
      <c r="CO118" s="37">
        <f ca="1">_xlfn.NORM.INV(RAND(),Satokasvi!$H$13,Satokasvi!$I$13)</f>
        <v>243.09040550101741</v>
      </c>
      <c r="CP118" s="37">
        <f ca="1">_xlfn.NORM.INV(RAND(),Satokasvi!$H$13,Satokasvi!$I$13)</f>
        <v>152.25964400428768</v>
      </c>
      <c r="CQ118" s="37">
        <f ca="1">_xlfn.NORM.INV(RAND(),Satokasvi!$H$13,Satokasvi!$I$13)</f>
        <v>132.25899107716819</v>
      </c>
      <c r="CR118" s="37">
        <f ca="1">_xlfn.NORM.INV(RAND(),Satokasvi!$H$13,Satokasvi!$I$13)</f>
        <v>172.32962346054285</v>
      </c>
      <c r="CS118" s="37">
        <f ca="1">_xlfn.NORM.INV(RAND(),Satokasvi!$H$13,Satokasvi!$I$13)</f>
        <v>142.20454483289387</v>
      </c>
      <c r="CT118" s="37">
        <f ca="1">_xlfn.NORM.INV(RAND(),Satokasvi!$H$13,Satokasvi!$I$13)</f>
        <v>238.77655082154854</v>
      </c>
      <c r="CU118" s="37">
        <f ca="1">_xlfn.NORM.INV(RAND(),Satokasvi!$H$13,Satokasvi!$I$13)</f>
        <v>313.84216170897514</v>
      </c>
      <c r="CV118" s="37">
        <f ca="1">_xlfn.NORM.INV(RAND(),Satokasvi!$H$13,Satokasvi!$I$13)</f>
        <v>256.95015754461326</v>
      </c>
      <c r="CW118" s="37">
        <f ca="1">_xlfn.NORM.INV(RAND(),Satokasvi!$H$13,Satokasvi!$I$13)</f>
        <v>238.68058263474177</v>
      </c>
      <c r="CX118" s="37">
        <f ca="1">_xlfn.NORM.INV(RAND(),Satokasvi!$H$13,Satokasvi!$I$13)</f>
        <v>203.09468353204952</v>
      </c>
      <c r="CY118" s="37">
        <f ca="1">_xlfn.NORM.INV(RAND(),Satokasvi!$H$13,Satokasvi!$I$13)</f>
        <v>239.85398608653816</v>
      </c>
      <c r="CZ118" s="37">
        <f ca="1">_xlfn.NORM.INV(RAND(),Satokasvi!$H$13,Satokasvi!$I$13)</f>
        <v>247.9785206042896</v>
      </c>
      <c r="DA118" s="37">
        <f ca="1">_xlfn.NORM.INV(RAND(),Satokasvi!$H$13,Satokasvi!$I$13)</f>
        <v>151.80979728914019</v>
      </c>
      <c r="DB118" s="37">
        <f ca="1">_xlfn.NORM.INV(RAND(),Satokasvi!$H$13,Satokasvi!$I$13)</f>
        <v>241.81815259651393</v>
      </c>
      <c r="DD118" s="37">
        <f ca="1">IF(H$11="x",Toimenpiteet!$E$115,AC118*CD118/1000+(Satokasvi!$E$28-Satokasvi!$E$7)+IF(H$8="x",Toimenpiteet!$E$29,0)+IF(H$9="x",Toimenpiteet!$E$60,0)+IF(H$10="x",Toimenpiteet!$E$88,0))/(1+$H$15)^DD$59</f>
        <v>519.82877520491797</v>
      </c>
      <c r="DE118" s="37">
        <f ca="1">IF(I$11="x",Toimenpiteet!$E$115,AD118*CE118/1000+(Satokasvi!$E$28-Satokasvi!$E$7)+IF(I$8="x",Toimenpiteet!$E$29,0)+IF(I$9="x",Toimenpiteet!$E$60,0)+IF(I$10="x",Toimenpiteet!$E$88,0))/(1+$H$15)^DE$59</f>
        <v>-249.7879159204449</v>
      </c>
      <c r="DF118" s="37">
        <f ca="1">IF(J$11="x",Toimenpiteet!$E$115,AE118*CF118/1000+(Satokasvi!$E$28-Satokasvi!$E$7)+IF(J$8="x",Toimenpiteet!$E$29,0)+IF(J$9="x",Toimenpiteet!$E$60,0)+IF(J$10="x",Toimenpiteet!$E$88,0))/(1+$H$15)^DF$59</f>
        <v>111.1268908948819</v>
      </c>
      <c r="DG118" s="37">
        <f ca="1">IF(K$11="x",Toimenpiteet!$E$115,AF118*CG118/1000+(Satokasvi!$E$28-Satokasvi!$E$7)+IF(K$8="x",Toimenpiteet!$E$29,0)+IF(K$9="x",Toimenpiteet!$E$60,0)+IF(K$10="x",Toimenpiteet!$E$88,0))/(1+$H$15)^DG$59</f>
        <v>-235.44906769765757</v>
      </c>
      <c r="DH118" s="37">
        <f ca="1">IF(L$11="x",Toimenpiteet!$E$115,AG118*CH118/1000+(Satokasvi!$E$28-Satokasvi!$E$7)+IF(L$8="x",Toimenpiteet!$E$29,0)+IF(L$9="x",Toimenpiteet!$E$60,0)+IF(L$10="x",Toimenpiteet!$E$88,0))/(1+$H$15)^DH$59</f>
        <v>154.22714788680256</v>
      </c>
      <c r="DI118" s="37">
        <f ca="1">IF(M$11="x",Toimenpiteet!$E$115,AH118*CI118/1000+(Satokasvi!$E$28-Satokasvi!$E$7)+IF(M$8="x",Toimenpiteet!$E$29,0)+IF(M$9="x",Toimenpiteet!$E$60,0)+IF(M$10="x",Toimenpiteet!$E$88,0))/(1+$H$15)^DI$59</f>
        <v>-221.93332802116842</v>
      </c>
      <c r="DJ118" s="37">
        <f ca="1">IF(N$11="x",Toimenpiteet!$E$115,AI118*CJ118/1000+(Satokasvi!$E$28-Satokasvi!$E$7)+IF(N$8="x",Toimenpiteet!$E$29,0)+IF(N$9="x",Toimenpiteet!$E$60,0)+IF(N$10="x",Toimenpiteet!$E$88,0))/(1+$H$15)^DJ$59</f>
        <v>99.706200023264756</v>
      </c>
      <c r="DK118" s="37">
        <f ca="1">IF(O$11="x",Toimenpiteet!$E$115,AJ118*CK118/1000+(Satokasvi!$E$28-Satokasvi!$E$7)+IF(O$8="x",Toimenpiteet!$E$29,0)+IF(O$9="x",Toimenpiteet!$E$60,0)+IF(O$10="x",Toimenpiteet!$E$88,0))/(1+$H$15)^DK$59</f>
        <v>180.89557385931295</v>
      </c>
      <c r="DL118" s="37">
        <f ca="1">IF(P$11="x",Toimenpiteet!$E$115,AK118*CL118/1000+(Satokasvi!$E$28-Satokasvi!$E$7)+IF(P$8="x",Toimenpiteet!$E$29,0)+IF(P$9="x",Toimenpiteet!$E$60,0)+IF(P$10="x",Toimenpiteet!$E$88,0))/(1+$H$15)^DL$59</f>
        <v>108.51484855561935</v>
      </c>
      <c r="DM118" s="37">
        <f ca="1">IF(Q$11="x",Toimenpiteet!$E$115,AL118*CM118/1000+(Satokasvi!$E$28-Satokasvi!$E$7)+IF(Q$8="x",Toimenpiteet!$E$29,0)+IF(Q$9="x",Toimenpiteet!$E$60,0)+IF(Q$10="x",Toimenpiteet!$E$88,0))/(1+$H$15)^DM$59</f>
        <v>251.5405846498779</v>
      </c>
      <c r="DN118" s="37">
        <f ca="1">IF(R$11="x",Toimenpiteet!$E$115,AM118*CN118/1000+(Satokasvi!$E$28-Satokasvi!$E$7)+IF(R$8="x",Toimenpiteet!$E$29,0)+IF(R$9="x",Toimenpiteet!$E$60,0)+IF(R$10="x",Toimenpiteet!$E$88,0))/(1+$H$15)^DN$59</f>
        <v>-191.44163829867202</v>
      </c>
      <c r="DO118" s="37">
        <f ca="1">IF(S$11="x",Toimenpiteet!$E$115,AN118*CO118/1000+(Satokasvi!$E$28-Satokasvi!$E$7)+IF(S$8="x",Toimenpiteet!$E$29,0)+IF(S$9="x",Toimenpiteet!$E$60,0)+IF(S$10="x",Toimenpiteet!$E$88,0))/(1+$H$15)^DO$59</f>
        <v>280.72954777261231</v>
      </c>
      <c r="DP118" s="37">
        <f ca="1">IF(T$11="x",Toimenpiteet!$E$115,AO118*CP118/1000+(Satokasvi!$E$28-Satokasvi!$E$7)+IF(T$8="x",Toimenpiteet!$E$29,0)+IF(T$9="x",Toimenpiteet!$E$60,0)+IF(T$10="x",Toimenpiteet!$E$88,0))/(1+$H$15)^DP$59</f>
        <v>75.448689186330597</v>
      </c>
      <c r="DQ118" s="37">
        <f ca="1">IF(U$11="x",Toimenpiteet!$E$115,AP118*CQ118/1000+(Satokasvi!$E$28-Satokasvi!$E$7)+IF(U$8="x",Toimenpiteet!$E$29,0)+IF(U$9="x",Toimenpiteet!$E$60,0)+IF(U$10="x",Toimenpiteet!$E$88,0))/(1+$H$15)^DQ$59</f>
        <v>69.613159622822423</v>
      </c>
      <c r="DR118" s="37">
        <f ca="1">IF(V$11="x",Toimenpiteet!$E$115,AQ118*CR118/1000+(Satokasvi!$E$28-Satokasvi!$E$7)+IF(V$8="x",Toimenpiteet!$E$29,0)+IF(V$9="x",Toimenpiteet!$E$60,0)+IF(V$10="x",Toimenpiteet!$E$88,0))/(1+$H$15)^DR$59</f>
        <v>-170.09341606013018</v>
      </c>
      <c r="DS118" s="37">
        <f ca="1">IF(W$11="x",Toimenpiteet!$E$115,AR118*CS118/1000+(Satokasvi!$E$28-Satokasvi!$E$7)+IF(W$8="x",Toimenpiteet!$E$29,0)+IF(W$9="x",Toimenpiteet!$E$60,0)+IF(W$10="x",Toimenpiteet!$E$88,0))/(1+$H$15)^DS$59</f>
        <v>48.072691856755782</v>
      </c>
      <c r="DT118" s="37">
        <f ca="1">IF(X$11="x",Toimenpiteet!$E$115,AS118*CT118/1000+(Satokasvi!$E$28-Satokasvi!$E$7)+IF(X$8="x",Toimenpiteet!$E$29,0)+IF(X$9="x",Toimenpiteet!$E$60,0)+IF(X$10="x",Toimenpiteet!$E$88,0))/(1+$H$15)^DT$59</f>
        <v>-160.32935814886437</v>
      </c>
      <c r="DU118" s="37">
        <f ca="1">IF(Y$11="x",Toimenpiteet!$E$115,AT118*CU118/1000+(Satokasvi!$E$28-Satokasvi!$E$7)+IF(Y$8="x",Toimenpiteet!$E$29,0)+IF(Y$9="x",Toimenpiteet!$E$60,0)+IF(Y$10="x",Toimenpiteet!$E$88,0))/(1+$H$15)^DU$59</f>
        <v>289.16033850816427</v>
      </c>
      <c r="DV118" s="37">
        <f ca="1">IF(Z$11="x",Toimenpiteet!$E$115,AU118*CV118/1000+(Satokasvi!$E$28-Satokasvi!$E$7)+IF(Z$8="x",Toimenpiteet!$E$29,0)+IF(Z$9="x",Toimenpiteet!$E$60,0)+IF(Z$10="x",Toimenpiteet!$E$88,0))/(1+$H$15)^DV$59</f>
        <v>211.58911226608376</v>
      </c>
      <c r="DW118" s="37">
        <f ca="1">IF(AA$11="x",Toimenpiteet!$E$115,AV118*CW118/1000+(Satokasvi!$E$28-Satokasvi!$E$7)+IF(AA$8="x",Toimenpiteet!$E$29,0)+IF(AA$9="x",Toimenpiteet!$E$60,0)+IF(AA$10="x",Toimenpiteet!$E$88,0))/(1+$H$15)^DW$59</f>
        <v>170.22156482968208</v>
      </c>
      <c r="DX118" s="37">
        <f ca="1">IF(AB$11="x",Toimenpiteet!$E$115,AW118*CX118/1000+(Satokasvi!$E$28-Satokasvi!$E$7)+IF(AB$8="x",Toimenpiteet!$E$29,0)+IF(AB$9="x",Toimenpiteet!$E$60,0)+IF(AB$10="x",Toimenpiteet!$E$88,0))/(1+$H$15)^DX$59</f>
        <v>114.35975735047106</v>
      </c>
      <c r="DY118" s="37">
        <f ca="1">IF(AC$11="x",Toimenpiteet!$E$115,AX118*CY118/1000+(Satokasvi!$E$28-Satokasvi!$E$7)+IF(AC$8="x",Toimenpiteet!$E$29,0)+IF(AC$9="x",Toimenpiteet!$E$60,0)+IF(AC$10="x",Toimenpiteet!$E$88,0))/(1+$H$15)^DY$59</f>
        <v>157.45377984682477</v>
      </c>
      <c r="DZ118" s="37">
        <f ca="1">IF(AD$11="x",Toimenpiteet!$E$115,AY118*CZ118/1000+(Satokasvi!$E$28-Satokasvi!$E$7)+IF(AD$8="x",Toimenpiteet!$E$29,0)+IF(AD$9="x",Toimenpiteet!$E$60,0)+IF(AD$10="x",Toimenpiteet!$E$88,0))/(1+$H$15)^DZ$59</f>
        <v>169.32196746512622</v>
      </c>
      <c r="EA118" s="37">
        <f ca="1">IF(AE$11="x",Toimenpiteet!$E$115,AZ118*DA118/1000+(Satokasvi!$E$28-Satokasvi!$E$7)+IF(AE$8="x",Toimenpiteet!$E$29,0)+IF(AE$9="x",Toimenpiteet!$E$60,0)+IF(AE$10="x",Toimenpiteet!$E$88,0))/(1+$H$15)^EA$59</f>
        <v>69.275883695694148</v>
      </c>
      <c r="EB118" s="37">
        <f ca="1">IF(AF$11="x",Toimenpiteet!$E$115,BA118*DB118/1000+(Satokasvi!$E$28-Satokasvi!$E$7)+IF(AF$8="x",Toimenpiteet!$E$29,0)+IF(AF$9="x",Toimenpiteet!$E$60,0)+IF(AF$10="x",Toimenpiteet!$E$88,0))/(1+$H$15)^EB$59</f>
        <v>182.0601102862328</v>
      </c>
      <c r="ED118" s="37">
        <f ca="1">IF(H$11="x",Toimenpiteet!$E$115,BD118*CD118/1000+(Satokasvi!$E$28-Satokasvi!$E$7)+IF(H$8="x",Toimenpiteet!$E$29,0)+IF(H$9="x",Toimenpiteet!$E$60,0)+IF(H$10="x",Toimenpiteet!$E$88,0))/(1+$H$15)^ED$59</f>
        <v>675.25084092551322</v>
      </c>
      <c r="EE118" s="37">
        <f ca="1">IF(I$11="x",Toimenpiteet!$E$115,BE118*CE118/1000+(Satokasvi!$E$28-Satokasvi!$E$7)+IF(I$8="x",Toimenpiteet!$E$29,0)+IF(I$9="x",Toimenpiteet!$E$60,0)+IF(I$10="x",Toimenpiteet!$E$88,0))/(1+$H$15)^EE$59</f>
        <v>395.61542026887895</v>
      </c>
      <c r="EF118" s="37">
        <f ca="1">IF(J$11="x",Toimenpiteet!$E$115,BF118*CF118/1000+(Satokasvi!$E$28-Satokasvi!$E$7)+IF(J$8="x",Toimenpiteet!$E$29,0)+IF(J$9="x",Toimenpiteet!$E$60,0)+IF(J$10="x",Toimenpiteet!$E$88,0))/(1+$H$15)^EF$59</f>
        <v>181.85477701957566</v>
      </c>
      <c r="EG118" s="37">
        <f ca="1">IF(K$11="x",Toimenpiteet!$E$115,BG118*CG118/1000+(Satokasvi!$E$28-Satokasvi!$E$7)+IF(K$8="x",Toimenpiteet!$E$29,0)+IF(K$9="x",Toimenpiteet!$E$60,0)+IF(K$10="x",Toimenpiteet!$E$88,0))/(1+$H$15)^EG$59</f>
        <v>-235.44906769765757</v>
      </c>
      <c r="EH118" s="37">
        <f ca="1">IF(L$11="x",Toimenpiteet!$E$115,BH118*CH118/1000+(Satokasvi!$E$28-Satokasvi!$E$7)+IF(L$8="x",Toimenpiteet!$E$29,0)+IF(L$9="x",Toimenpiteet!$E$60,0)+IF(L$10="x",Toimenpiteet!$E$88,0))/(1+$H$15)^EH$59</f>
        <v>230.79084303652374</v>
      </c>
      <c r="EI118" s="37">
        <f ca="1">IF(M$11="x",Toimenpiteet!$E$115,BI118*CI118/1000+(Satokasvi!$E$28-Satokasvi!$E$7)+IF(M$8="x",Toimenpiteet!$E$29,0)+IF(M$9="x",Toimenpiteet!$E$60,0)+IF(M$10="x",Toimenpiteet!$E$88,0))/(1+$H$15)^EI$59</f>
        <v>245.98751833989681</v>
      </c>
      <c r="EJ118" s="37">
        <f ca="1">IF(N$11="x",Toimenpiteet!$E$115,BJ118*CJ118/1000+(Satokasvi!$E$28-Satokasvi!$E$7)+IF(N$8="x",Toimenpiteet!$E$29,0)+IF(N$9="x",Toimenpiteet!$E$60,0)+IF(N$10="x",Toimenpiteet!$E$88,0))/(1+$H$15)^EJ$59</f>
        <v>162.74129012911544</v>
      </c>
      <c r="EK118" s="37">
        <f ca="1">IF(O$11="x",Toimenpiteet!$E$115,BK118*CK118/1000+(Satokasvi!$E$28-Satokasvi!$E$7)+IF(O$8="x",Toimenpiteet!$E$29,0)+IF(O$9="x",Toimenpiteet!$E$60,0)+IF(O$10="x",Toimenpiteet!$E$88,0))/(1+$H$15)^EK$59</f>
        <v>258.91337804981407</v>
      </c>
      <c r="EL118" s="37">
        <f ca="1">IF(P$11="x",Toimenpiteet!$E$115,BL118*CL118/1000+(Satokasvi!$E$28-Satokasvi!$E$7)+IF(P$8="x",Toimenpiteet!$E$29,0)+IF(P$9="x",Toimenpiteet!$E$60,0)+IF(P$10="x",Toimenpiteet!$E$88,0))/(1+$H$15)^EL$59</f>
        <v>170.83790508095547</v>
      </c>
      <c r="EM118" s="37">
        <f ca="1">IF(Q$11="x",Toimenpiteet!$E$115,BM118*CM118/1000+(Satokasvi!$E$28-Satokasvi!$E$7)+IF(Q$8="x",Toimenpiteet!$E$29,0)+IF(Q$9="x",Toimenpiteet!$E$60,0)+IF(Q$10="x",Toimenpiteet!$E$88,0))/(1+$H$15)^EM$59</f>
        <v>341.28567906937991</v>
      </c>
      <c r="EN118" s="37">
        <f ca="1">IF(R$11="x",Toimenpiteet!$E$115,BN118*CN118/1000+(Satokasvi!$E$28-Satokasvi!$E$7)+IF(R$8="x",Toimenpiteet!$E$29,0)+IF(R$9="x",Toimenpiteet!$E$60,0)+IF(R$10="x",Toimenpiteet!$E$88,0))/(1+$H$15)^EN$59</f>
        <v>102.11763420477219</v>
      </c>
      <c r="EO118" s="37">
        <f ca="1">IF(S$11="x",Toimenpiteet!$E$115,BO118*CO118/1000+(Satokasvi!$E$28-Satokasvi!$E$7)+IF(S$8="x",Toimenpiteet!$E$29,0)+IF(S$9="x",Toimenpiteet!$E$60,0)+IF(S$10="x",Toimenpiteet!$E$88,0))/(1+$H$15)^EO$59</f>
        <v>374.04859097736232</v>
      </c>
      <c r="EP118" s="37">
        <f ca="1">IF(T$11="x",Toimenpiteet!$E$115,BP118*CP118/1000+(Satokasvi!$E$28-Satokasvi!$E$7)+IF(T$8="x",Toimenpiteet!$E$29,0)+IF(T$9="x",Toimenpiteet!$E$60,0)+IF(T$10="x",Toimenpiteet!$E$88,0))/(1+$H$15)^EP$59</f>
        <v>126.62884804323514</v>
      </c>
      <c r="EQ118" s="37">
        <f ca="1">IF(U$11="x",Toimenpiteet!$E$115,BQ118*CQ118/1000+(Satokasvi!$E$28-Satokasvi!$E$7)+IF(U$8="x",Toimenpiteet!$E$29,0)+IF(U$9="x",Toimenpiteet!$E$60,0)+IF(U$10="x",Toimenpiteet!$E$88,0))/(1+$H$15)^EQ$59</f>
        <v>118.57503525577368</v>
      </c>
      <c r="ER118" s="37">
        <f ca="1">IF(V$11="x",Toimenpiteet!$E$115,BR118*CR118/1000+(Satokasvi!$E$28-Satokasvi!$E$7)+IF(V$8="x",Toimenpiteet!$E$29,0)+IF(V$9="x",Toimenpiteet!$E$60,0)+IF(V$10="x",Toimenpiteet!$E$88,0))/(1+$H$15)^ER$59</f>
        <v>137.49141677056662</v>
      </c>
      <c r="ES118" s="37">
        <f ca="1">IF(W$11="x",Toimenpiteet!$E$115,BS118*CS118/1000+(Satokasvi!$E$28-Satokasvi!$E$7)+IF(W$8="x",Toimenpiteet!$E$29,0)+IF(W$9="x",Toimenpiteet!$E$60,0)+IF(W$10="x",Toimenpiteet!$E$88,0))/(1+$H$15)^ES$59</f>
        <v>90.715078006772956</v>
      </c>
      <c r="ET118" s="37">
        <f ca="1">IF(X$11="x",Toimenpiteet!$E$115,BT118*CT118/1000+(Satokasvi!$E$28-Satokasvi!$E$7)+IF(X$8="x",Toimenpiteet!$E$29,0)+IF(X$9="x",Toimenpiteet!$E$60,0)+IF(X$10="x",Toimenpiteet!$E$88,0))/(1+$H$15)^ET$59</f>
        <v>242.06704430579126</v>
      </c>
      <c r="EU118" s="37">
        <f ca="1">IF(Y$11="x",Toimenpiteet!$E$115,BU118*CU118/1000+(Satokasvi!$E$28-Satokasvi!$E$7)+IF(Y$8="x",Toimenpiteet!$E$29,0)+IF(Y$9="x",Toimenpiteet!$E$60,0)+IF(Y$10="x",Toimenpiteet!$E$88,0))/(1+$H$15)^EU$59</f>
        <v>378.12432041346005</v>
      </c>
      <c r="EV118" s="37">
        <f ca="1">IF(Z$11="x",Toimenpiteet!$E$115,BV118*CV118/1000+(Satokasvi!$E$28-Satokasvi!$E$7)+IF(Z$8="x",Toimenpiteet!$E$29,0)+IF(Z$9="x",Toimenpiteet!$E$60,0)+IF(Z$10="x",Toimenpiteet!$E$88,0))/(1+$H$15)^EV$59</f>
        <v>284.13209414033258</v>
      </c>
      <c r="EW118" s="37">
        <f ca="1">IF(AA$11="x",Toimenpiteet!$E$115,BW118*CW118/1000+(Satokasvi!$E$28-Satokasvi!$E$7)+IF(AA$8="x",Toimenpiteet!$E$29,0)+IF(AA$9="x",Toimenpiteet!$E$60,0)+IF(AA$10="x",Toimenpiteet!$E$88,0))/(1+$H$15)^EW$59</f>
        <v>233.61069276749427</v>
      </c>
      <c r="EX118" s="37">
        <f ca="1">IF(AB$11="x",Toimenpiteet!$E$115,BX118*CX118/1000+(Satokasvi!$E$28-Satokasvi!$E$7)+IF(AB$8="x",Toimenpiteet!$E$29,0)+IF(AB$9="x",Toimenpiteet!$E$60,0)+IF(AB$10="x",Toimenpiteet!$E$88,0))/(1+$H$15)^EX$59</f>
        <v>165.72182044374563</v>
      </c>
      <c r="EY118" s="37">
        <f ca="1">IF(AC$11="x",Toimenpiteet!$E$115,BY118*CY118/1000+(Satokasvi!$E$28-Satokasvi!$E$7)+IF(AC$8="x",Toimenpiteet!$E$29,0)+IF(AC$9="x",Toimenpiteet!$E$60,0)+IF(AC$10="x",Toimenpiteet!$E$88,0))/(1+$H$15)^EY$59</f>
        <v>216.60483836296672</v>
      </c>
      <c r="EZ118" s="37">
        <f ca="1">IF(AD$11="x",Toimenpiteet!$E$115,BZ118*CZ118/1000+(Satokasvi!$E$28-Satokasvi!$E$7)+IF(AD$8="x",Toimenpiteet!$E$29,0)+IF(AD$9="x",Toimenpiteet!$E$60,0)+IF(AD$10="x",Toimenpiteet!$E$88,0))/(1+$H$15)^EZ$59</f>
        <v>230.04102362492517</v>
      </c>
      <c r="FA118" s="37">
        <f ca="1">IF(AE$11="x",Toimenpiteet!$E$115,CA118*DA118/1000+(Satokasvi!$E$28-Satokasvi!$E$7)+IF(AE$8="x",Toimenpiteet!$E$29,0)+IF(AE$9="x",Toimenpiteet!$E$60,0)+IF(AE$10="x",Toimenpiteet!$E$88,0))/(1+$H$15)^FA$59</f>
        <v>109.20354846082697</v>
      </c>
      <c r="FB118" s="37">
        <f ca="1">IF(AF$11="x",Toimenpiteet!$E$115,CB118*DB118/1000+(Satokasvi!$E$28-Satokasvi!$E$7)+IF(AF$8="x",Toimenpiteet!$E$29,0)+IF(AF$9="x",Toimenpiteet!$E$60,0)+IF(AF$10="x",Toimenpiteet!$E$88,0))/(1+$H$15)^FB$59</f>
        <v>243.78522751434733</v>
      </c>
      <c r="FD118" s="37">
        <f t="shared" ca="1" si="15"/>
        <v>519.82877520491797</v>
      </c>
      <c r="FE118" s="37">
        <f t="shared" ca="1" si="32"/>
        <v>270.04085928447307</v>
      </c>
      <c r="FF118" s="37">
        <f t="shared" ca="1" si="32"/>
        <v>381.16775017935498</v>
      </c>
      <c r="FG118" s="37">
        <f t="shared" ca="1" si="32"/>
        <v>145.71868248169741</v>
      </c>
      <c r="FH118" s="37">
        <f t="shared" ca="1" si="32"/>
        <v>299.94583036849997</v>
      </c>
      <c r="FI118" s="37">
        <f t="shared" ca="1" si="32"/>
        <v>78.012502347331548</v>
      </c>
      <c r="FJ118" s="37">
        <f t="shared" ca="1" si="32"/>
        <v>177.7187023705963</v>
      </c>
      <c r="FK118" s="37">
        <f t="shared" ca="1" si="32"/>
        <v>358.61427622990925</v>
      </c>
      <c r="FL118" s="37">
        <f t="shared" ca="1" si="31"/>
        <v>467.12912478552857</v>
      </c>
      <c r="FM118" s="37">
        <f t="shared" ca="1" si="31"/>
        <v>718.6697094354065</v>
      </c>
      <c r="FN118" s="37">
        <f t="shared" ca="1" si="31"/>
        <v>527.22807113673446</v>
      </c>
      <c r="FO118" s="37">
        <f t="shared" ca="1" si="31"/>
        <v>807.95761890934682</v>
      </c>
      <c r="FP118" s="37">
        <f t="shared" ca="1" si="31"/>
        <v>883.40630809567745</v>
      </c>
      <c r="FQ118" s="37">
        <f t="shared" ca="1" si="31"/>
        <v>953.01946771849987</v>
      </c>
      <c r="FR118" s="37">
        <f t="shared" ca="1" si="31"/>
        <v>782.92605165836972</v>
      </c>
      <c r="FS118" s="37">
        <f t="shared" ca="1" si="31"/>
        <v>830.99874351512551</v>
      </c>
      <c r="FT118" s="37">
        <f t="shared" ca="1" si="31"/>
        <v>670.66938536626117</v>
      </c>
      <c r="FU118" s="37">
        <f t="shared" ca="1" si="24"/>
        <v>959.82972387442544</v>
      </c>
      <c r="FV118" s="37">
        <f t="shared" ca="1" si="24"/>
        <v>1171.4188361405093</v>
      </c>
      <c r="FW118" s="37">
        <f t="shared" ca="1" si="23"/>
        <v>1341.6404009701914</v>
      </c>
      <c r="FX118" s="37">
        <f t="shared" ca="1" si="20"/>
        <v>1456.0001583206624</v>
      </c>
      <c r="FY118" s="37">
        <f t="shared" ca="1" si="20"/>
        <v>1613.4539381674872</v>
      </c>
      <c r="FZ118" s="37">
        <f t="shared" ca="1" si="20"/>
        <v>1782.7759056326133</v>
      </c>
      <c r="GA118" s="37">
        <f t="shared" ca="1" si="20"/>
        <v>1852.0517893283074</v>
      </c>
      <c r="GB118" s="37">
        <f t="shared" ca="1" si="20"/>
        <v>2034.1118996145403</v>
      </c>
      <c r="GC118" s="37"/>
      <c r="GD118" s="37">
        <f t="shared" ca="1" si="16"/>
        <v>675.25084092551322</v>
      </c>
      <c r="GE118" s="37">
        <f t="shared" ca="1" si="36"/>
        <v>1070.8662611943921</v>
      </c>
      <c r="GF118" s="37">
        <f t="shared" ca="1" si="36"/>
        <v>1252.7210382139679</v>
      </c>
      <c r="GG118" s="37">
        <f t="shared" ca="1" si="36"/>
        <v>1017.2719705163103</v>
      </c>
      <c r="GH118" s="37">
        <f t="shared" ca="1" si="36"/>
        <v>1248.0628135528341</v>
      </c>
      <c r="GI118" s="37">
        <f t="shared" ca="1" si="36"/>
        <v>1494.0503318927308</v>
      </c>
      <c r="GJ118" s="37">
        <f t="shared" ca="1" si="36"/>
        <v>1656.7916220218463</v>
      </c>
      <c r="GK118" s="37">
        <f t="shared" ca="1" si="36"/>
        <v>1915.7050000716604</v>
      </c>
      <c r="GL118" s="37">
        <f t="shared" ca="1" si="36"/>
        <v>2086.5429051526157</v>
      </c>
      <c r="GM118" s="37">
        <f t="shared" ca="1" si="36"/>
        <v>2427.8285842219957</v>
      </c>
      <c r="GN118" s="37">
        <f t="shared" ca="1" si="36"/>
        <v>2529.9462184267677</v>
      </c>
      <c r="GO118" s="37">
        <f t="shared" ca="1" si="36"/>
        <v>2903.9948094041301</v>
      </c>
      <c r="GP118" s="37">
        <f t="shared" ca="1" si="36"/>
        <v>3030.6236574473651</v>
      </c>
      <c r="GQ118" s="37">
        <f t="shared" ca="1" si="36"/>
        <v>3149.1986927031389</v>
      </c>
      <c r="GR118" s="37">
        <f t="shared" ca="1" si="36"/>
        <v>3286.6901094737054</v>
      </c>
      <c r="GS118" s="37">
        <f t="shared" ca="1" si="36"/>
        <v>3377.4051874804782</v>
      </c>
      <c r="GT118" s="37">
        <f t="shared" ca="1" si="34"/>
        <v>3619.4722317862693</v>
      </c>
      <c r="GU118" s="37">
        <f t="shared" ca="1" si="22"/>
        <v>3997.5965521997296</v>
      </c>
      <c r="GV118" s="37">
        <f t="shared" ca="1" si="22"/>
        <v>4281.7286463400624</v>
      </c>
      <c r="GW118" s="37">
        <f t="shared" ca="1" si="22"/>
        <v>4515.339339107557</v>
      </c>
      <c r="GX118" s="37">
        <f t="shared" ca="1" si="22"/>
        <v>4681.0611595513028</v>
      </c>
      <c r="GY118" s="37">
        <f t="shared" ca="1" si="30"/>
        <v>4897.6659979142696</v>
      </c>
      <c r="GZ118" s="37">
        <f t="shared" ca="1" si="30"/>
        <v>5127.707021539195</v>
      </c>
      <c r="HA118" s="37">
        <f t="shared" ca="1" si="30"/>
        <v>5236.9105700000218</v>
      </c>
      <c r="HB118" s="37">
        <f t="shared" ca="1" si="30"/>
        <v>5480.6957975143696</v>
      </c>
      <c r="HC118" s="37"/>
      <c r="HD118" s="37">
        <f t="shared" si="29"/>
        <v>1500.1</v>
      </c>
      <c r="HE118" s="37">
        <f ca="1">SUM($GD118:GD118)-$HD118-SUM($FD118:FD118)</f>
        <v>-1344.6779342794048</v>
      </c>
      <c r="HF118" s="37">
        <f ca="1">SUM($GD118:GE118)-$HD118-SUM($FD118:FE118)</f>
        <v>-543.85253236948574</v>
      </c>
      <c r="HG118" s="37">
        <f ca="1">SUM($GD118:GF118)-$HD118-SUM($FD118:FF118)</f>
        <v>327.70075566512719</v>
      </c>
      <c r="HH118" s="37">
        <f ca="1">SUM($GD118:GG118)-$HD118-SUM($FD118:FG118)</f>
        <v>1199.2540436997401</v>
      </c>
      <c r="HI118" s="37">
        <f ca="1">SUM($GD118:GH118)-$HD118-SUM($FD118:FH118)</f>
        <v>2147.3710268840741</v>
      </c>
      <c r="HJ118" s="37">
        <f ca="1">SUM($GD118:GI118)-$HD118-SUM($FD118:FI118)</f>
        <v>3563.4088564294734</v>
      </c>
      <c r="HK118" s="37">
        <f ca="1">SUM($GD118:GJ118)-$HD118-SUM($FD118:FJ118)</f>
        <v>5042.4817760807236</v>
      </c>
      <c r="HL118" s="37">
        <f ca="1">SUM($GD118:GK118)-$HD118-SUM($FD118:FK118)</f>
        <v>6599.5724999224749</v>
      </c>
      <c r="HM118" s="37">
        <f ca="1">SUM($GD118:GL118)-$HD118-SUM($FD118:FL118)</f>
        <v>8218.9862802895623</v>
      </c>
      <c r="HN118" s="37">
        <f ca="1">SUM($GD118:GM118)-$HD118-SUM($FD118:FM118)</f>
        <v>9928.1451550761522</v>
      </c>
      <c r="HO118" s="37">
        <f ca="1">SUM($GD118:GN118)-$HD118-SUM($FD118:FN118)</f>
        <v>11930.863302366186</v>
      </c>
      <c r="HP118" s="37">
        <f ca="1">SUM($GD118:GO118)-$HD118-SUM($FD118:FO118)</f>
        <v>14026.900492860972</v>
      </c>
      <c r="HQ118" s="37">
        <f ca="1">SUM($GD118:GP118)-$HD118-SUM($FD118:FP118)</f>
        <v>16174.117842212661</v>
      </c>
      <c r="HR118" s="37">
        <f ca="1">SUM($GD118:GQ118)-$HD118-SUM($FD118:FQ118)</f>
        <v>18370.297067197302</v>
      </c>
      <c r="HS118" s="37">
        <f ca="1">SUM($GD118:GR118)-$HD118-SUM($FD118:FR118)</f>
        <v>20874.061125012635</v>
      </c>
      <c r="HT118" s="37">
        <f ca="1">SUM($GD118:GS118)-$HD118-SUM($FD118:FS118)</f>
        <v>23420.467568977987</v>
      </c>
      <c r="HU118" s="37">
        <f ca="1">SUM($GD118:GT118)-$HD118-SUM($FD118:FT118)</f>
        <v>26369.270415397994</v>
      </c>
      <c r="HV118" s="37">
        <f ca="1">SUM($GD118:GU118)-$HD118-SUM($FD118:FU118)</f>
        <v>29407.037243723295</v>
      </c>
      <c r="HW118" s="37">
        <f ca="1">SUM($GD118:GV118)-$HD118-SUM($FD118:FV118)</f>
        <v>32517.347053922847</v>
      </c>
      <c r="HX118" s="37">
        <f ca="1">SUM($GD118:GW118)-$HD118-SUM($FD118:FW118)</f>
        <v>35691.045992060215</v>
      </c>
      <c r="HY118" s="37">
        <f ca="1">SUM($GD118:GX118)-$HD118-SUM($FD118:FX118)</f>
        <v>38916.106993290858</v>
      </c>
      <c r="HZ118" s="37">
        <f ca="1">SUM($GD118:GY118)-$HD118-SUM($FD118:FY118)</f>
        <v>42200.319053037638</v>
      </c>
      <c r="IA118" s="37">
        <f ca="1">SUM($GD118:GZ118)-$HD118-SUM($FD118:FZ118)</f>
        <v>45545.250168944222</v>
      </c>
      <c r="IB118" s="37">
        <f ca="1">SUM($GD118:HA118)-$HD118-SUM($FD118:GA118)</f>
        <v>48930.10894961594</v>
      </c>
      <c r="IC118" s="37">
        <f ca="1">SUM($GD118:HB118)-$HD118-SUM($FD118:GB118)</f>
        <v>52376.692847515769</v>
      </c>
    </row>
    <row r="119" spans="2:237" x14ac:dyDescent="0.35">
      <c r="B119" s="37">
        <f t="shared" ca="1" si="26"/>
        <v>0.19651244706665216</v>
      </c>
      <c r="C119" s="37">
        <f t="shared" ca="1" si="26"/>
        <v>0.53057393818479637</v>
      </c>
      <c r="D119" s="37">
        <f t="shared" ca="1" si="26"/>
        <v>0.59250215807899675</v>
      </c>
      <c r="E119" s="37">
        <f t="shared" ca="1" si="26"/>
        <v>0.71194346628517657</v>
      </c>
      <c r="F119" s="37">
        <f t="shared" ca="1" si="26"/>
        <v>4.6613489252669282E-3</v>
      </c>
      <c r="G119" s="37">
        <f t="shared" ca="1" si="26"/>
        <v>0.83499100063673448</v>
      </c>
      <c r="H119" s="37">
        <f t="shared" ca="1" si="26"/>
        <v>0.16559023372074266</v>
      </c>
      <c r="I119" s="37">
        <f t="shared" ca="1" si="26"/>
        <v>0.35066170114122874</v>
      </c>
      <c r="J119" s="37">
        <f t="shared" ca="1" si="26"/>
        <v>0.84072436099263159</v>
      </c>
      <c r="K119" s="37">
        <f t="shared" ca="1" si="26"/>
        <v>0.32228534082981142</v>
      </c>
      <c r="L119" s="37">
        <f t="shared" ca="1" si="26"/>
        <v>0.90186093724861349</v>
      </c>
      <c r="M119" s="37">
        <f t="shared" ca="1" si="26"/>
        <v>4.2906385308987494E-2</v>
      </c>
      <c r="N119" s="37">
        <f t="shared" ca="1" si="26"/>
        <v>0.9505579738693819</v>
      </c>
      <c r="O119" s="37">
        <f t="shared" ca="1" si="26"/>
        <v>0.59820233148341662</v>
      </c>
      <c r="P119" s="37">
        <f t="shared" ca="1" si="26"/>
        <v>0.8397801559639253</v>
      </c>
      <c r="Q119" s="37">
        <f t="shared" ca="1" si="26"/>
        <v>0.57893570378516257</v>
      </c>
      <c r="R119" s="37">
        <f t="shared" ca="1" si="33"/>
        <v>0.92430009150693704</v>
      </c>
      <c r="S119" s="37">
        <f t="shared" ca="1" si="33"/>
        <v>0.99229453501311737</v>
      </c>
      <c r="T119" s="37">
        <f t="shared" ca="1" si="35"/>
        <v>0.97539226894936459</v>
      </c>
      <c r="U119" s="37">
        <f t="shared" ca="1" si="35"/>
        <v>0.94056539738423961</v>
      </c>
      <c r="V119" s="37">
        <f t="shared" ca="1" si="35"/>
        <v>0.66389785932756507</v>
      </c>
      <c r="W119" s="37">
        <f t="shared" ca="1" si="35"/>
        <v>9.7932943474398071E-3</v>
      </c>
      <c r="X119" s="37">
        <f t="shared" ca="1" si="35"/>
        <v>0.60051437486521497</v>
      </c>
      <c r="Y119" s="37">
        <f t="shared" ca="1" si="35"/>
        <v>0.17718179799992695</v>
      </c>
      <c r="Z119" s="37">
        <f t="shared" ca="1" si="35"/>
        <v>0.58367087301457365</v>
      </c>
      <c r="AC119" s="35">
        <f ca="1">IF(H$11="x",0,_xlfn.NORM.INV(B119,Satokasvi!$H$8,Satokasvi!$I$8)*IF(H$8="x",1+Toimenpiteet!$C$7,1)*IF(H$9="x",1+Toimenpiteet!$C$34,1)*(1+H$30)*_xlfn.BINOM.INV(1,(1-(Satokasvi!$H$15*(1+H$43))),B119))</f>
        <v>0</v>
      </c>
      <c r="AD119" s="35">
        <f ca="1">IF(I$11="x",0,_xlfn.NORM.INV(C119,Satokasvi!$H$8,Satokasvi!$I$8)*IF(I$8="x",1+Toimenpiteet!$C$7,1)*IF(I$9="x",1+Toimenpiteet!$C$34,1)*(1+I$30)*_xlfn.BINOM.INV(1,(1-(Satokasvi!$H$15*(1+I$43))),C119))</f>
        <v>2519.1781679435549</v>
      </c>
      <c r="AE119" s="35">
        <f ca="1">IF(J$11="x",0,_xlfn.NORM.INV(D119,Satokasvi!$H$8,Satokasvi!$I$8)*IF(J$8="x",1+Toimenpiteet!$C$7,1)*IF(J$9="x",1+Toimenpiteet!$C$34,1)*(1+J$30)*_xlfn.BINOM.INV(1,(1-(Satokasvi!$H$15*(1+J$43))),D119))</f>
        <v>2558.4965526665928</v>
      </c>
      <c r="AF119" s="35">
        <f ca="1">IF(K$11="x",0,_xlfn.NORM.INV(E119,Satokasvi!$H$8,Satokasvi!$I$8)*IF(K$8="x",1+Toimenpiteet!$C$7,1)*IF(K$9="x",1+Toimenpiteet!$C$34,1)*(1+K$30)*_xlfn.BINOM.INV(1,(1-(Satokasvi!$H$15*(1+K$43))),E119))</f>
        <v>2639.7678225733162</v>
      </c>
      <c r="AG119" s="35">
        <f ca="1">IF(L$11="x",0,_xlfn.NORM.INV(F119,Satokasvi!$H$8,Satokasvi!$I$8)*IF(L$8="x",1+Toimenpiteet!$C$7,1)*IF(L$9="x",1+Toimenpiteet!$C$34,1)*(1+L$30)*_xlfn.BINOM.INV(1,(1-(Satokasvi!$H$15*(1+L$43))),F119))</f>
        <v>0</v>
      </c>
      <c r="AH119" s="35">
        <f ca="1">IF(M$11="x",0,_xlfn.NORM.INV(G119,Satokasvi!$H$8,Satokasvi!$I$8)*IF(M$8="x",1+Toimenpiteet!$C$7,1)*IF(M$9="x",1+Toimenpiteet!$C$34,1)*(1+M$30)*_xlfn.BINOM.INV(1,(1-(Satokasvi!$H$15*(1+M$43))),G119))</f>
        <v>2743.5194060013332</v>
      </c>
      <c r="AI119" s="35">
        <f ca="1">IF(N$11="x",0,_xlfn.NORM.INV(H119,Satokasvi!$H$8,Satokasvi!$I$8)*IF(N$8="x",1+Toimenpiteet!$C$7,1)*IF(N$9="x",1+Toimenpiteet!$C$34,1)*(1+N$30)*_xlfn.BINOM.INV(1,(1-(Satokasvi!$H$15*(1+N$43))),H119))</f>
        <v>0</v>
      </c>
      <c r="AJ119" s="35">
        <f ca="1">IF(O$11="x",0,_xlfn.NORM.INV(I119,Satokasvi!$H$8,Satokasvi!$I$8)*IF(O$8="x",1+Toimenpiteet!$C$7,1)*IF(O$9="x",1+Toimenpiteet!$C$34,1)*(1+O$30)*_xlfn.BINOM.INV(1,(1-(Satokasvi!$H$15*(1+O$43))),I119))</f>
        <v>2404.1163437326691</v>
      </c>
      <c r="AK119" s="35">
        <f ca="1">IF(P$11="x",0,_xlfn.NORM.INV(J119,Satokasvi!$H$8,Satokasvi!$I$8)*IF(P$8="x",1+Toimenpiteet!$C$7,1)*IF(P$9="x",1+Toimenpiteet!$C$34,1)*(1+P$30)*_xlfn.BINOM.INV(1,(1-(Satokasvi!$H$15*(1+P$43))),J119))</f>
        <v>2749.3598483736009</v>
      </c>
      <c r="AL119" s="35">
        <f ca="1">IF(Q$11="x",0,_xlfn.NORM.INV(K119,Satokasvi!$H$8,Satokasvi!$I$8)*IF(Q$8="x",1+Toimenpiteet!$C$7,1)*IF(Q$9="x",1+Toimenpiteet!$C$34,1)*(1+Q$30)*_xlfn.BINOM.INV(1,(1-(Satokasvi!$H$15*(1+Q$43))),K119))</f>
        <v>2384.6705728273309</v>
      </c>
      <c r="AM119" s="35">
        <f ca="1">IF(R$11="x",0,_xlfn.NORM.INV(L119,Satokasvi!$H$8,Satokasvi!$I$8)*IF(R$8="x",1+Toimenpiteet!$C$7,1)*IF(R$9="x",1+Toimenpiteet!$C$34,1)*(1+R$30)*_xlfn.BINOM.INV(1,(1-(Satokasvi!$H$15*(1+R$43))),L119))</f>
        <v>2823.0570521560689</v>
      </c>
      <c r="AN119" s="35">
        <f ca="1">IF(S$11="x",0,_xlfn.NORM.INV(M119,Satokasvi!$H$8,Satokasvi!$I$8)*IF(S$8="x",1+Toimenpiteet!$C$7,1)*IF(S$9="x",1+Toimenpiteet!$C$34,1)*(1+S$30)*_xlfn.BINOM.INV(1,(1-(Satokasvi!$H$15*(1+S$43))),M119))</f>
        <v>0</v>
      </c>
      <c r="AO119" s="35">
        <f ca="1">IF(T$11="x",0,_xlfn.NORM.INV(N119,Satokasvi!$H$8,Satokasvi!$I$8)*IF(T$8="x",1+Toimenpiteet!$C$7,1)*IF(T$9="x",1+Toimenpiteet!$C$34,1)*(1+T$30)*_xlfn.BINOM.INV(1,(1-(Satokasvi!$H$15*(1+T$43))),N119))</f>
        <v>2912.5719916890007</v>
      </c>
      <c r="AP119" s="35">
        <f ca="1">IF(U$11="x",0,_xlfn.NORM.INV(O119,Satokasvi!$H$8,Satokasvi!$I$8)*IF(U$8="x",1+Toimenpiteet!$C$7,1)*IF(U$9="x",1+Toimenpiteet!$C$34,1)*(1+U$30)*_xlfn.BINOM.INV(1,(1-(Satokasvi!$H$15*(1+U$43))),O119))</f>
        <v>2562.1741958911098</v>
      </c>
      <c r="AQ119" s="35">
        <f ca="1">IF(V$11="x",0,_xlfn.NORM.INV(P119,Satokasvi!$H$8,Satokasvi!$I$8)*IF(V$8="x",1+Toimenpiteet!$C$7,1)*IF(V$9="x",1+Toimenpiteet!$C$34,1)*(1+V$30)*_xlfn.BINOM.INV(1,(1-(Satokasvi!$H$15*(1+V$43))),P119))</f>
        <v>2748.3886849906953</v>
      </c>
      <c r="AR119" s="35">
        <f ca="1">IF(W$11="x",0,_xlfn.NORM.INV(Q119,Satokasvi!$H$8,Satokasvi!$I$8)*IF(W$8="x",1+Toimenpiteet!$C$7,1)*IF(W$9="x",1+Toimenpiteet!$C$34,1)*(1+W$30)*_xlfn.BINOM.INV(1,(1-(Satokasvi!$H$15*(1+W$43))),Q119))</f>
        <v>2549.7928750153933</v>
      </c>
      <c r="AS119" s="35">
        <f ca="1">IF(X$11="x",0,_xlfn.NORM.INV(R119,Satokasvi!$H$8,Satokasvi!$I$8)*IF(X$8="x",1+Toimenpiteet!$C$7,1)*IF(X$9="x",1+Toimenpiteet!$C$34,1)*(1+X$30)*_xlfn.BINOM.INV(1,(1-(Satokasvi!$H$15*(1+X$43))),R119))</f>
        <v>2858.6511377753131</v>
      </c>
      <c r="AT119" s="35">
        <f ca="1">IF(Y$11="x",0,_xlfn.NORM.INV(S119,Satokasvi!$H$8,Satokasvi!$I$8)*IF(Y$8="x",1+Toimenpiteet!$C$7,1)*IF(Y$9="x",1+Toimenpiteet!$C$34,1)*(1+Y$30)*_xlfn.BINOM.INV(1,(1-(Satokasvi!$H$15*(1+Y$43))),S119))</f>
        <v>3105.6438342357646</v>
      </c>
      <c r="AU119" s="35">
        <f ca="1">IF(Z$11="x",0,_xlfn.NORM.INV(T119,Satokasvi!$H$8,Satokasvi!$I$8)*IF(Z$8="x",1+Toimenpiteet!$C$7,1)*IF(Z$9="x",1+Toimenpiteet!$C$34,1)*(1+Z$30)*_xlfn.BINOM.INV(1,(1-(Satokasvi!$H$15*(1+Z$43))),T119))</f>
        <v>2991.6800818304514</v>
      </c>
      <c r="AV119" s="35">
        <f ca="1">IF(AA$11="x",0,_xlfn.NORM.INV(U119,Satokasvi!$H$8,Satokasvi!$I$8)*IF(AA$8="x",1+Toimenpiteet!$C$7,1)*IF(AA$9="x",1+Toimenpiteet!$C$34,1)*(1+AA$30)*_xlfn.BINOM.INV(1,(1-(Satokasvi!$H$15*(1+AA$43))),U119))</f>
        <v>2889.8843865122803</v>
      </c>
      <c r="AW119" s="35">
        <f ca="1">IF(AB$11="x",0,_xlfn.NORM.INV(V119,Satokasvi!$H$8,Satokasvi!$I$8)*IF(AB$8="x",1+Toimenpiteet!$C$7,1)*IF(AB$9="x",1+Toimenpiteet!$C$34,1)*(1+AB$30)*_xlfn.BINOM.INV(1,(1-(Satokasvi!$H$15*(1+AB$43))),V119))</f>
        <v>2605.7811752471589</v>
      </c>
      <c r="AX119" s="35">
        <f ca="1">IF(AC$11="x",0,_xlfn.NORM.INV(W119,Satokasvi!$H$8,Satokasvi!$I$8)*IF(AC$8="x",1+Toimenpiteet!$C$7,1)*IF(AC$9="x",1+Toimenpiteet!$C$34,1)*(1+AC$30)*_xlfn.BINOM.INV(1,(1-(Satokasvi!$H$15*(1+AC$43))),W119))</f>
        <v>0</v>
      </c>
      <c r="AY119" s="35">
        <f ca="1">IF(AD$11="x",0,_xlfn.NORM.INV(X119,Satokasvi!$H$8,Satokasvi!$I$8)*IF(AD$8="x",1+Toimenpiteet!$C$7,1)*IF(AD$9="x",1+Toimenpiteet!$C$34,1)*(1+AD$30)*_xlfn.BINOM.INV(1,(1-(Satokasvi!$H$15*(1+AD$43))),X119))</f>
        <v>2563.6696810059098</v>
      </c>
      <c r="AZ119" s="35">
        <f ca="1">IF(AE$11="x",0,_xlfn.NORM.INV(Y119,Satokasvi!$H$8,Satokasvi!$I$8)*IF(AE$8="x",1+Toimenpiteet!$C$7,1)*IF(AE$9="x",1+Toimenpiteet!$C$34,1)*(1+AE$30)*_xlfn.BINOM.INV(1,(1-(Satokasvi!$H$15*(1+AE$43))),Y119))</f>
        <v>0</v>
      </c>
      <c r="BA119" s="35">
        <f ca="1">IF(AF$11="x",0,_xlfn.NORM.INV(Z119,Satokasvi!$H$8,Satokasvi!$I$8)*IF(AF$8="x",1+Toimenpiteet!$C$7,1)*IF(AF$9="x",1+Toimenpiteet!$C$34,1)*(1+AF$30)*_xlfn.BINOM.INV(1,(1-(Satokasvi!$H$15*(1+AF$43))),Z119))</f>
        <v>2552.8233752279257</v>
      </c>
      <c r="BD119" s="35">
        <f ca="1">IF(H$11="x",0,_xlfn.NORM.INV(B119,Satokasvi!$H$8,Satokasvi!$I$8)*IF(COUNTIF($H$12:H$12,"x")&gt;0,(1+$C$6),1)*IF(COUNTIF($H$13:H$13,"x")&gt;0,(1+$C$30),1)*IF(H$8="x",(1+Toimenpiteet!$C$7),1)*IF(H$9="x",(1+Toimenpiteet!$C$34),1)*(1+H$30)*_xlfn.BINOM.INV(1,(1-(Satokasvi!$H$15*(1+H$44))),B119))</f>
        <v>2743.7566305683658</v>
      </c>
      <c r="BE119" s="35">
        <f ca="1">IF(I$11="x",0,_xlfn.NORM.INV(C119,Satokasvi!$H$8,Satokasvi!$I$8)*IF(COUNTIF($H$12:I$12,"x")&gt;0,(1+$C$6),1)*IF(COUNTIF($H$13:I$13,"x")&gt;0,(1+$C$30),1)*IF(I$8="x",(1+Toimenpiteet!$C$7),1)*IF(I$9="x",(1+Toimenpiteet!$C$34),1)*(1+I$30)*_xlfn.BINOM.INV(1,(1-(Satokasvi!$H$15*(1+I$44))),C119))</f>
        <v>3023.0138015322659</v>
      </c>
      <c r="BF119" s="35">
        <f ca="1">IF(J$11="x",0,_xlfn.NORM.INV(D119,Satokasvi!$H$8,Satokasvi!$I$8)*IF(COUNTIF($H$12:J$12,"x")&gt;0,(1+$C$6),1)*IF(COUNTIF($H$13:J$13,"x")&gt;0,(1+$C$30),1)*IF(J$8="x",(1+Toimenpiteet!$C$7),1)*IF(J$9="x",(1+Toimenpiteet!$C$34),1)*(1+J$30)*_xlfn.BINOM.INV(1,(1-(Satokasvi!$H$15*(1+J$44))),D119))</f>
        <v>3070.1958631999114</v>
      </c>
      <c r="BG119" s="35">
        <f ca="1">IF(K$11="x",0,_xlfn.NORM.INV(E119,Satokasvi!$H$8,Satokasvi!$I$8)*IF(COUNTIF($H$12:K$12,"x")&gt;0,(1+$C$6),1)*IF(COUNTIF($H$13:K$13,"x")&gt;0,(1+$C$30),1)*IF(K$8="x",(1+Toimenpiteet!$C$7),1)*IF(K$9="x",(1+Toimenpiteet!$C$34),1)*(1+K$30)*_xlfn.BINOM.INV(1,(1-(Satokasvi!$H$15*(1+K$44))),E119))</f>
        <v>3167.7213870879791</v>
      </c>
      <c r="BH119" s="35">
        <f ca="1">IF(L$11="x",0,_xlfn.NORM.INV(F119,Satokasvi!$H$8,Satokasvi!$I$8)*IF(COUNTIF($H$12:L$12,"x")&gt;0,(1+$C$6),1)*IF(COUNTIF($H$13:L$13,"x")&gt;0,(1+$C$30),1)*IF(L$8="x",(1+Toimenpiteet!$C$7),1)*IF(L$9="x",(1+Toimenpiteet!$C$34),1)*(1+L$30)*_xlfn.BINOM.INV(1,(1-(Satokasvi!$H$15*(1+L$44))),F119))</f>
        <v>0</v>
      </c>
      <c r="BI119" s="35">
        <f ca="1">IF(M$11="x",0,_xlfn.NORM.INV(G119,Satokasvi!$H$8,Satokasvi!$I$8)*IF(COUNTIF($H$12:M$12,"x")&gt;0,(1+$C$6),1)*IF(COUNTIF($H$13:M$13,"x")&gt;0,(1+$C$30),1)*IF(M$8="x",(1+Toimenpiteet!$C$7),1)*IF(M$9="x",(1+Toimenpiteet!$C$34),1)*(1+M$30)*_xlfn.BINOM.INV(1,(1-(Satokasvi!$H$15*(1+M$44))),G119))</f>
        <v>3292.2232872015998</v>
      </c>
      <c r="BJ119" s="35">
        <f ca="1">IF(N$11="x",0,_xlfn.NORM.INV(H119,Satokasvi!$H$8,Satokasvi!$I$8)*IF(COUNTIF($H$12:N$12,"x")&gt;0,(1+$C$6),1)*IF(COUNTIF($H$13:N$13,"x")&gt;0,(1+$C$30),1)*IF(N$8="x",(1+Toimenpiteet!$C$7),1)*IF(N$9="x",(1+Toimenpiteet!$C$34),1)*(1+N$30)*_xlfn.BINOM.INV(1,(1-(Satokasvi!$H$15*(1+N$44))),H119))</f>
        <v>2708.4783349551212</v>
      </c>
      <c r="BK119" s="35">
        <f ca="1">IF(O$11="x",0,_xlfn.NORM.INV(I119,Satokasvi!$H$8,Satokasvi!$I$8)*IF(COUNTIF($H$12:O$12,"x")&gt;0,(1+$C$6),1)*IF(COUNTIF($H$13:O$13,"x")&gt;0,(1+$C$30),1)*IF(O$8="x",(1+Toimenpiteet!$C$7),1)*IF(O$9="x",(1+Toimenpiteet!$C$34),1)*(1+O$30)*_xlfn.BINOM.INV(1,(1-(Satokasvi!$H$15*(1+O$44))),I119))</f>
        <v>2884.9396124792029</v>
      </c>
      <c r="BL119" s="35">
        <f ca="1">IF(P$11="x",0,_xlfn.NORM.INV(J119,Satokasvi!$H$8,Satokasvi!$I$8)*IF(COUNTIF($H$12:P$12,"x")&gt;0,(1+$C$6),1)*IF(COUNTIF($H$13:P$13,"x")&gt;0,(1+$C$30),1)*IF(P$8="x",(1+Toimenpiteet!$C$7),1)*IF(P$9="x",(1+Toimenpiteet!$C$34),1)*(1+P$30)*_xlfn.BINOM.INV(1,(1-(Satokasvi!$H$15*(1+P$44))),J119))</f>
        <v>3299.2318180483212</v>
      </c>
      <c r="BM119" s="35">
        <f ca="1">IF(Q$11="x",0,_xlfn.NORM.INV(K119,Satokasvi!$H$8,Satokasvi!$I$8)*IF(COUNTIF($H$12:Q$12,"x")&gt;0,(1+$C$6),1)*IF(COUNTIF($H$13:Q$13,"x")&gt;0,(1+$C$30),1)*IF(Q$8="x",(1+Toimenpiteet!$C$7),1)*IF(Q$9="x",(1+Toimenpiteet!$C$34),1)*(1+Q$30)*_xlfn.BINOM.INV(1,(1-(Satokasvi!$H$15*(1+Q$44))),K119))</f>
        <v>2861.6046873927971</v>
      </c>
      <c r="BN119" s="35">
        <f ca="1">IF(R$11="x",0,_xlfn.NORM.INV(L119,Satokasvi!$H$8,Satokasvi!$I$8)*IF(COUNTIF($H$12:R$12,"x")&gt;0,(1+$C$6),1)*IF(COUNTIF($H$13:R$13,"x")&gt;0,(1+$C$30),1)*IF(R$8="x",(1+Toimenpiteet!$C$7),1)*IF(R$9="x",(1+Toimenpiteet!$C$34),1)*(1+R$30)*_xlfn.BINOM.INV(1,(1-(Satokasvi!$H$15*(1+R$44))),L119))</f>
        <v>3387.6684625872826</v>
      </c>
      <c r="BO119" s="35">
        <f ca="1">IF(S$11="x",0,_xlfn.NORM.INV(M119,Satokasvi!$H$8,Satokasvi!$I$8)*IF(COUNTIF($H$12:S$12,"x")&gt;0,(1+$C$6),1)*IF(COUNTIF($H$13:S$13,"x")&gt;0,(1+$C$30),1)*IF(S$8="x",(1+Toimenpiteet!$C$7),1)*IF(S$9="x",(1+Toimenpiteet!$C$34),1)*(1+S$30)*_xlfn.BINOM.INV(1,(1-(Satokasvi!$H$15*(1+S$44))),M119))</f>
        <v>0</v>
      </c>
      <c r="BP119" s="35">
        <f ca="1">IF(T$11="x",0,_xlfn.NORM.INV(N119,Satokasvi!$H$8,Satokasvi!$I$8)*IF(COUNTIF($H$12:T$12,"x")&gt;0,(1+$C$6),1)*IF(COUNTIF($H$13:T$13,"x")&gt;0,(1+$C$30),1)*IF(T$8="x",(1+Toimenpiteet!$C$7),1)*IF(T$9="x",(1+Toimenpiteet!$C$34),1)*(1+T$30)*_xlfn.BINOM.INV(1,(1-(Satokasvi!$H$15*(1+T$44))),N119))</f>
        <v>3495.0863900268009</v>
      </c>
      <c r="BQ119" s="35">
        <f ca="1">IF(U$11="x",0,_xlfn.NORM.INV(O119,Satokasvi!$H$8,Satokasvi!$I$8)*IF(COUNTIF($H$12:U$12,"x")&gt;0,(1+$C$6),1)*IF(COUNTIF($H$13:U$13,"x")&gt;0,(1+$C$30),1)*IF(U$8="x",(1+Toimenpiteet!$C$7),1)*IF(U$9="x",(1+Toimenpiteet!$C$34),1)*(1+U$30)*_xlfn.BINOM.INV(1,(1-(Satokasvi!$H$15*(1+U$44))),O119))</f>
        <v>3074.6090350693316</v>
      </c>
      <c r="BR119" s="35">
        <f ca="1">IF(V$11="x",0,_xlfn.NORM.INV(P119,Satokasvi!$H$8,Satokasvi!$I$8)*IF(COUNTIF($H$12:V$12,"x")&gt;0,(1+$C$6),1)*IF(COUNTIF($H$13:V$13,"x")&gt;0,(1+$C$30),1)*IF(V$8="x",(1+Toimenpiteet!$C$7),1)*IF(V$9="x",(1+Toimenpiteet!$C$34),1)*(1+V$30)*_xlfn.BINOM.INV(1,(1-(Satokasvi!$H$15*(1+V$44))),P119))</f>
        <v>3298.0664219888345</v>
      </c>
      <c r="BS119" s="35">
        <f ca="1">IF(W$11="x",0,_xlfn.NORM.INV(Q119,Satokasvi!$H$8,Satokasvi!$I$8)*IF(COUNTIF($H$12:W$12,"x")&gt;0,(1+$C$6),1)*IF(COUNTIF($H$13:W$13,"x")&gt;0,(1+$C$30),1)*IF(W$8="x",(1+Toimenpiteet!$C$7),1)*IF(W$9="x",(1+Toimenpiteet!$C$34),1)*(1+W$30)*_xlfn.BINOM.INV(1,(1-(Satokasvi!$H$15*(1+W$44))),Q119))</f>
        <v>3059.751450018472</v>
      </c>
      <c r="BT119" s="35">
        <f ca="1">IF(X$11="x",0,_xlfn.NORM.INV(R119,Satokasvi!$H$8,Satokasvi!$I$8)*IF(COUNTIF($H$12:X$12,"x")&gt;0,(1+$C$6),1)*IF(COUNTIF($H$13:X$13,"x")&gt;0,(1+$C$30),1)*IF(X$8="x",(1+Toimenpiteet!$C$7),1)*IF(X$9="x",(1+Toimenpiteet!$C$34),1)*(1+X$30)*_xlfn.BINOM.INV(1,(1-(Satokasvi!$H$15*(1+X$44))),R119))</f>
        <v>3430.3813653303755</v>
      </c>
      <c r="BU119" s="35">
        <f ca="1">IF(Y$11="x",0,_xlfn.NORM.INV(S119,Satokasvi!$H$8,Satokasvi!$I$8)*IF(COUNTIF($H$12:Y$12,"x")&gt;0,(1+$C$6),1)*IF(COUNTIF($H$13:Y$13,"x")&gt;0,(1+$C$30),1)*IF(Y$8="x",(1+Toimenpiteet!$C$7),1)*IF(Y$9="x",(1+Toimenpiteet!$C$34),1)*(1+Y$30)*_xlfn.BINOM.INV(1,(1-(Satokasvi!$H$15*(1+Y$44))),S119))</f>
        <v>3726.7726010829174</v>
      </c>
      <c r="BV119" s="35">
        <f ca="1">IF(Z$11="x",0,_xlfn.NORM.INV(T119,Satokasvi!$H$8,Satokasvi!$I$8)*IF(COUNTIF($H$12:Z$12,"x")&gt;0,(1+$C$6),1)*IF(COUNTIF($H$13:Z$13,"x")&gt;0,(1+$C$30),1)*IF(Z$8="x",(1+Toimenpiteet!$C$7),1)*IF(Z$9="x",(1+Toimenpiteet!$C$34),1)*(1+Z$30)*_xlfn.BINOM.INV(1,(1-(Satokasvi!$H$15*(1+Z$44))),T119))</f>
        <v>3590.0160981965414</v>
      </c>
      <c r="BW119" s="35">
        <f ca="1">IF(AA$11="x",0,_xlfn.NORM.INV(U119,Satokasvi!$H$8,Satokasvi!$I$8)*IF(COUNTIF($H$12:AA$12,"x")&gt;0,(1+$C$6),1)*IF(COUNTIF($H$13:AA$13,"x")&gt;0,(1+$C$30),1)*IF(AA$8="x",(1+Toimenpiteet!$C$7),1)*IF(AA$9="x",(1+Toimenpiteet!$C$34),1)*(1+AA$30)*_xlfn.BINOM.INV(1,(1-(Satokasvi!$H$15*(1+AA$44))),U119))</f>
        <v>3467.8612638147365</v>
      </c>
      <c r="BX119" s="35">
        <f ca="1">IF(AB$11="x",0,_xlfn.NORM.INV(V119,Satokasvi!$H$8,Satokasvi!$I$8)*IF(COUNTIF($H$12:AB$12,"x")&gt;0,(1+$C$6),1)*IF(COUNTIF($H$13:AB$13,"x")&gt;0,(1+$C$30),1)*IF(AB$8="x",(1+Toimenpiteet!$C$7),1)*IF(AB$9="x",(1+Toimenpiteet!$C$34),1)*(1+AB$30)*_xlfn.BINOM.INV(1,(1-(Satokasvi!$H$15*(1+AB$44))),V119))</f>
        <v>3126.9374102965908</v>
      </c>
      <c r="BY119" s="35">
        <f ca="1">IF(AC$11="x",0,_xlfn.NORM.INV(W119,Satokasvi!$H$8,Satokasvi!$I$8)*IF(COUNTIF($H$12:AC$12,"x")&gt;0,(1+$C$6),1)*IF(COUNTIF($H$13:AC$13,"x")&gt;0,(1+$C$30),1)*IF(AC$8="x",(1+Toimenpiteet!$C$7),1)*IF(AC$9="x",(1+Toimenpiteet!$C$34),1)*(1+AC$30)*_xlfn.BINOM.INV(1,(1-(Satokasvi!$H$15*(1+AC$44))),W119))</f>
        <v>0</v>
      </c>
      <c r="BZ119" s="35">
        <f ca="1">IF(AD$11="x",0,_xlfn.NORM.INV(X119,Satokasvi!$H$8,Satokasvi!$I$8)*IF(COUNTIF($H$12:AD$12,"x")&gt;0,(1+$C$6),1)*IF(COUNTIF($H$13:AD$13,"x")&gt;0,(1+$C$30),1)*IF(AD$8="x",(1+Toimenpiteet!$C$7),1)*IF(AD$9="x",(1+Toimenpiteet!$C$34),1)*(1+AD$30)*_xlfn.BINOM.INV(1,(1-(Satokasvi!$H$15*(1+AD$44))),X119))</f>
        <v>3076.4036172070914</v>
      </c>
      <c r="CA119" s="35">
        <f ca="1">IF(AE$11="x",0,_xlfn.NORM.INV(Y119,Satokasvi!$H$8,Satokasvi!$I$8)*IF(COUNTIF($H$12:AE$12,"x")&gt;0,(1+$C$6),1)*IF(COUNTIF($H$13:AE$13,"x")&gt;0,(1+$C$30),1)*IF(AE$8="x",(1+Toimenpiteet!$C$7),1)*IF(AE$9="x",(1+Toimenpiteet!$C$34),1)*(1+AE$30)*_xlfn.BINOM.INV(1,(1-(Satokasvi!$H$15*(1+AE$44))),Y119))</f>
        <v>2722.1524384704321</v>
      </c>
      <c r="CB119" s="35">
        <f ca="1">IF(AF$11="x",0,_xlfn.NORM.INV(Z119,Satokasvi!$H$8,Satokasvi!$I$8)*IF(COUNTIF($H$12:AF$12,"x")&gt;0,(1+$C$6),1)*IF(COUNTIF($H$13:AF$13,"x")&gt;0,(1+$C$30),1)*IF(AF$8="x",(1+Toimenpiteet!$C$7),1)*IF(AF$9="x",(1+Toimenpiteet!$C$34),1)*(1+AF$30)*_xlfn.BINOM.INV(1,(1-(Satokasvi!$H$15*(1+AF$44))),Z119))</f>
        <v>3063.3880502735105</v>
      </c>
      <c r="CD119" s="37">
        <f ca="1">_xlfn.NORM.INV(RAND(),Satokasvi!$H$13,Satokasvi!$I$13)</f>
        <v>168.36465358667027</v>
      </c>
      <c r="CE119" s="37">
        <f ca="1">_xlfn.NORM.INV(RAND(),Satokasvi!$H$13,Satokasvi!$I$13)</f>
        <v>197.6333151750332</v>
      </c>
      <c r="CF119" s="37">
        <f ca="1">_xlfn.NORM.INV(RAND(),Satokasvi!$H$13,Satokasvi!$I$13)</f>
        <v>209.38962136082631</v>
      </c>
      <c r="CG119" s="37">
        <f ca="1">_xlfn.NORM.INV(RAND(),Satokasvi!$H$13,Satokasvi!$I$13)</f>
        <v>256.3639704474063</v>
      </c>
      <c r="CH119" s="37">
        <f ca="1">_xlfn.NORM.INV(RAND(),Satokasvi!$H$13,Satokasvi!$I$13)</f>
        <v>210.43130227913935</v>
      </c>
      <c r="CI119" s="37">
        <f ca="1">_xlfn.NORM.INV(RAND(),Satokasvi!$H$13,Satokasvi!$I$13)</f>
        <v>166.41938604649548</v>
      </c>
      <c r="CJ119" s="37">
        <f ca="1">_xlfn.NORM.INV(RAND(),Satokasvi!$H$13,Satokasvi!$I$13)</f>
        <v>260.50266593334408</v>
      </c>
      <c r="CK119" s="37">
        <f ca="1">_xlfn.NORM.INV(RAND(),Satokasvi!$H$13,Satokasvi!$I$13)</f>
        <v>277.47501199187252</v>
      </c>
      <c r="CL119" s="37">
        <f ca="1">_xlfn.NORM.INV(RAND(),Satokasvi!$H$13,Satokasvi!$I$13)</f>
        <v>141.58534766848339</v>
      </c>
      <c r="CM119" s="37">
        <f ca="1">_xlfn.NORM.INV(RAND(),Satokasvi!$H$13,Satokasvi!$I$13)</f>
        <v>250.47242469131515</v>
      </c>
      <c r="CN119" s="37">
        <f ca="1">_xlfn.NORM.INV(RAND(),Satokasvi!$H$13,Satokasvi!$I$13)</f>
        <v>227.297228050603</v>
      </c>
      <c r="CO119" s="37">
        <f ca="1">_xlfn.NORM.INV(RAND(),Satokasvi!$H$13,Satokasvi!$I$13)</f>
        <v>285.27493482770063</v>
      </c>
      <c r="CP119" s="37">
        <f ca="1">_xlfn.NORM.INV(RAND(),Satokasvi!$H$13,Satokasvi!$I$13)</f>
        <v>243.23465265683751</v>
      </c>
      <c r="CQ119" s="37">
        <f ca="1">_xlfn.NORM.INV(RAND(),Satokasvi!$H$13,Satokasvi!$I$13)</f>
        <v>205.83763031613108</v>
      </c>
      <c r="CR119" s="37">
        <f ca="1">_xlfn.NORM.INV(RAND(),Satokasvi!$H$13,Satokasvi!$I$13)</f>
        <v>181.76576930589934</v>
      </c>
      <c r="CS119" s="37">
        <f ca="1">_xlfn.NORM.INV(RAND(),Satokasvi!$H$13,Satokasvi!$I$13)</f>
        <v>101.88760863171696</v>
      </c>
      <c r="CT119" s="37">
        <f ca="1">_xlfn.NORM.INV(RAND(),Satokasvi!$H$13,Satokasvi!$I$13)</f>
        <v>190.01062480513517</v>
      </c>
      <c r="CU119" s="37">
        <f ca="1">_xlfn.NORM.INV(RAND(),Satokasvi!$H$13,Satokasvi!$I$13)</f>
        <v>142.88598905282458</v>
      </c>
      <c r="CV119" s="37">
        <f ca="1">_xlfn.NORM.INV(RAND(),Satokasvi!$H$13,Satokasvi!$I$13)</f>
        <v>270.35924146676933</v>
      </c>
      <c r="CW119" s="37">
        <f ca="1">_xlfn.NORM.INV(RAND(),Satokasvi!$H$13,Satokasvi!$I$13)</f>
        <v>264.76898921736512</v>
      </c>
      <c r="CX119" s="37">
        <f ca="1">_xlfn.NORM.INV(RAND(),Satokasvi!$H$13,Satokasvi!$I$13)</f>
        <v>122.79632348857902</v>
      </c>
      <c r="CY119" s="37">
        <f ca="1">_xlfn.NORM.INV(RAND(),Satokasvi!$H$13,Satokasvi!$I$13)</f>
        <v>205.86965867379595</v>
      </c>
      <c r="CZ119" s="37">
        <f ca="1">_xlfn.NORM.INV(RAND(),Satokasvi!$H$13,Satokasvi!$I$13)</f>
        <v>179.75366060463404</v>
      </c>
      <c r="DA119" s="37">
        <f ca="1">_xlfn.NORM.INV(RAND(),Satokasvi!$H$13,Satokasvi!$I$13)</f>
        <v>156.9589264163468</v>
      </c>
      <c r="DB119" s="37">
        <f ca="1">_xlfn.NORM.INV(RAND(),Satokasvi!$H$13,Satokasvi!$I$13)</f>
        <v>328.5899224981211</v>
      </c>
      <c r="DD119" s="37">
        <f ca="1">IF(H$11="x",Toimenpiteet!$E$115,AC119*CD119/1000+(Satokasvi!$E$28-Satokasvi!$E$7)+IF(H$8="x",Toimenpiteet!$E$29,0)+IF(H$9="x",Toimenpiteet!$E$60,0)+IF(H$10="x",Toimenpiteet!$E$88,0))/(1+$H$15)^DD$59</f>
        <v>-257.28155339805824</v>
      </c>
      <c r="DE119" s="37">
        <f ca="1">IF(I$11="x",Toimenpiteet!$E$115,AD119*CE119/1000+(Satokasvi!$E$28-Satokasvi!$E$7)+IF(I$8="x",Toimenpiteet!$E$29,0)+IF(I$9="x",Toimenpiteet!$E$60,0)+IF(I$10="x",Toimenpiteet!$E$88,0))/(1+$H$15)^DE$59</f>
        <v>219.50563940734403</v>
      </c>
      <c r="DF119" s="37">
        <f ca="1">IF(J$11="x",Toimenpiteet!$E$115,AE119*CF119/1000+(Satokasvi!$E$28-Satokasvi!$E$7)+IF(J$8="x",Toimenpiteet!$E$29,0)+IF(J$9="x",Toimenpiteet!$E$60,0)+IF(J$10="x",Toimenpiteet!$E$88,0))/(1+$H$15)^DF$59</f>
        <v>247.74955173235148</v>
      </c>
      <c r="DG119" s="37">
        <f ca="1">IF(K$11="x",Toimenpiteet!$E$115,AF119*CG119/1000+(Satokasvi!$E$28-Satokasvi!$E$7)+IF(K$8="x",Toimenpiteet!$E$29,0)+IF(K$9="x",Toimenpiteet!$E$60,0)+IF(K$10="x",Toimenpiteet!$E$88,0))/(1+$H$15)^DG$59</f>
        <v>365.8268654993467</v>
      </c>
      <c r="DH119" s="37">
        <f ca="1">IF(L$11="x",Toimenpiteet!$E$115,AG119*CH119/1000+(Satokasvi!$E$28-Satokasvi!$E$7)+IF(L$8="x",Toimenpiteet!$E$29,0)+IF(L$9="x",Toimenpiteet!$E$60,0)+IF(L$10="x",Toimenpiteet!$E$88,0))/(1+$H$15)^DH$59</f>
        <v>-228.59132786180348</v>
      </c>
      <c r="DI119" s="37">
        <f ca="1">IF(M$11="x",Toimenpiteet!$E$115,AH119*CI119/1000+(Satokasvi!$E$28-Satokasvi!$E$7)+IF(M$8="x",Toimenpiteet!$E$29,0)+IF(M$9="x",Toimenpiteet!$E$60,0)+IF(M$10="x",Toimenpiteet!$E$88,0))/(1+$H$15)^DI$59</f>
        <v>160.44089166804349</v>
      </c>
      <c r="DJ119" s="37">
        <f ca="1">IF(N$11="x",Toimenpiteet!$E$115,AI119*CJ119/1000+(Satokasvi!$E$28-Satokasvi!$E$7)+IF(N$8="x",Toimenpiteet!$E$29,0)+IF(N$9="x",Toimenpiteet!$E$60,0)+IF(N$10="x",Toimenpiteet!$E$88,0))/(1+$H$15)^DJ$59</f>
        <v>-215.46925050598875</v>
      </c>
      <c r="DK119" s="37">
        <f ca="1">IF(O$11="x",Toimenpiteet!$E$115,AJ119*CK119/1000+(Satokasvi!$E$28-Satokasvi!$E$7)+IF(O$8="x",Toimenpiteet!$E$29,0)+IF(O$9="x",Toimenpiteet!$E$60,0)+IF(O$10="x",Toimenpiteet!$E$88,0))/(1+$H$15)^DK$59</f>
        <v>317.40741055917545</v>
      </c>
      <c r="DL119" s="37">
        <f ca="1">IF(P$11="x",Toimenpiteet!$E$115,AK119*CL119/1000+(Satokasvi!$E$28-Satokasvi!$E$7)+IF(P$8="x",Toimenpiteet!$E$29,0)+IF(P$9="x",Toimenpiteet!$E$60,0)+IF(P$10="x",Toimenpiteet!$E$88,0))/(1+$H$15)^DL$59</f>
        <v>95.241894559053236</v>
      </c>
      <c r="DM119" s="37">
        <f ca="1">IF(Q$11="x",Toimenpiteet!$E$115,AL119*CM119/1000+(Satokasvi!$E$28-Satokasvi!$E$7)+IF(Q$8="x",Toimenpiteet!$E$29,0)+IF(Q$9="x",Toimenpiteet!$E$60,0)+IF(Q$10="x",Toimenpiteet!$E$88,0))/(1+$H$15)^DM$59</f>
        <v>247.25810740416765</v>
      </c>
      <c r="DN119" s="37">
        <f ca="1">IF(R$11="x",Toimenpiteet!$E$115,AM119*CN119/1000+(Satokasvi!$E$28-Satokasvi!$E$7)+IF(R$8="x",Toimenpiteet!$E$29,0)+IF(R$9="x",Toimenpiteet!$E$60,0)+IF(R$10="x",Toimenpiteet!$E$88,0))/(1+$H$15)^DN$59</f>
        <v>272.11662028371501</v>
      </c>
      <c r="DO119" s="37">
        <f ca="1">IF(S$11="x",Toimenpiteet!$E$115,AN119*CO119/1000+(Satokasvi!$E$28-Satokasvi!$E$7)+IF(S$8="x",Toimenpiteet!$E$29,0)+IF(S$9="x",Toimenpiteet!$E$60,0)+IF(S$10="x",Toimenpiteet!$E$88,0))/(1+$H$15)^DO$59</f>
        <v>-185.86566825113789</v>
      </c>
      <c r="DP119" s="37">
        <f ca="1">IF(T$11="x",Toimenpiteet!$E$115,AO119*CP119/1000+(Satokasvi!$E$28-Satokasvi!$E$7)+IF(T$8="x",Toimenpiteet!$E$29,0)+IF(T$9="x",Toimenpiteet!$E$60,0)+IF(T$10="x",Toimenpiteet!$E$88,0))/(1+$H$15)^DP$59</f>
        <v>301.95999770020484</v>
      </c>
      <c r="DQ119" s="37">
        <f ca="1">IF(U$11="x",Toimenpiteet!$E$115,AP119*CQ119/1000+(Satokasvi!$E$28-Satokasvi!$E$7)+IF(U$8="x",Toimenpiteet!$E$29,0)+IF(U$9="x",Toimenpiteet!$E$60,0)+IF(U$10="x",Toimenpiteet!$E$88,0))/(1+$H$15)^DQ$59</f>
        <v>173.4719340133683</v>
      </c>
      <c r="DR119" s="37">
        <f ca="1">IF(V$11="x",Toimenpiteet!$E$115,AQ119*CR119/1000+(Satokasvi!$E$28-Satokasvi!$E$7)+IF(V$8="x",Toimenpiteet!$E$29,0)+IF(V$9="x",Toimenpiteet!$E$60,0)+IF(V$10="x",Toimenpiteet!$E$88,0))/(1+$H$15)^DR$59</f>
        <v>150.55705349136355</v>
      </c>
      <c r="DS119" s="37">
        <f ca="1">IF(W$11="x",Toimenpiteet!$E$115,AR119*CS119/1000+(Satokasvi!$E$28-Satokasvi!$E$7)+IF(W$8="x",Toimenpiteet!$E$29,0)+IF(W$9="x",Toimenpiteet!$E$60,0)+IF(W$10="x",Toimenpiteet!$E$88,0))/(1+$H$15)^DS$59</f>
        <v>-3.2452673782600958</v>
      </c>
      <c r="DT119" s="37">
        <f ca="1">IF(X$11="x",Toimenpiteet!$E$115,AS119*CT119/1000+(Satokasvi!$E$28-Satokasvi!$E$7)+IF(X$8="x",Toimenpiteet!$E$29,0)+IF(X$9="x",Toimenpiteet!$E$60,0)+IF(X$10="x",Toimenpiteet!$E$88,0))/(1+$H$15)^DT$59</f>
        <v>168.29989852498522</v>
      </c>
      <c r="DU119" s="37">
        <f ca="1">IF(Y$11="x",Toimenpiteet!$E$115,AT119*CU119/1000+(Satokasvi!$E$28-Satokasvi!$E$7)+IF(Y$8="x",Toimenpiteet!$E$29,0)+IF(Y$9="x",Toimenpiteet!$E$60,0)+IF(Y$10="x",Toimenpiteet!$E$88,0))/(1+$H$15)^DU$59</f>
        <v>104.99854295028526</v>
      </c>
      <c r="DV119" s="37">
        <f ca="1">IF(Z$11="x",Toimenpiteet!$E$115,AU119*CV119/1000+(Satokasvi!$E$28-Satokasvi!$E$7)+IF(Z$8="x",Toimenpiteet!$E$29,0)+IF(Z$9="x",Toimenpiteet!$E$60,0)+IF(Z$10="x",Toimenpiteet!$E$88,0))/(1+$H$15)^DV$59</f>
        <v>310.13771334327504</v>
      </c>
      <c r="DW119" s="37">
        <f ca="1">IF(AA$11="x",Toimenpiteet!$E$115,AV119*CW119/1000+(Satokasvi!$E$28-Satokasvi!$E$7)+IF(AA$8="x",Toimenpiteet!$E$29,0)+IF(AA$9="x",Toimenpiteet!$E$60,0)+IF(AA$10="x",Toimenpiteet!$E$88,0))/(1+$H$15)^DW$59</f>
        <v>276.92190733947155</v>
      </c>
      <c r="DX119" s="37">
        <f ca="1">IF(AB$11="x",Toimenpiteet!$E$115,AW119*CX119/1000+(Satokasvi!$E$28-Satokasvi!$E$7)+IF(AB$8="x",Toimenpiteet!$E$29,0)+IF(AB$9="x",Toimenpiteet!$E$60,0)+IF(AB$10="x",Toimenpiteet!$E$88,0))/(1+$H$15)^DX$59</f>
        <v>29.554646329788621</v>
      </c>
      <c r="DY119" s="37">
        <f ca="1">IF(AC$11="x",Toimenpiteet!$E$115,AX119*CY119/1000+(Satokasvi!$E$28-Satokasvi!$E$7)+IF(AC$8="x",Toimenpiteet!$E$29,0)+IF(AC$9="x",Toimenpiteet!$E$60,0)+IF(AC$10="x",Toimenpiteet!$E$88,0))/(1+$H$15)^DY$59</f>
        <v>-138.30151273388518</v>
      </c>
      <c r="DZ119" s="37">
        <f ca="1">IF(AD$11="x",Toimenpiteet!$E$115,AY119*CZ119/1000+(Satokasvi!$E$28-Satokasvi!$E$7)+IF(AD$8="x",Toimenpiteet!$E$29,0)+IF(AD$9="x",Toimenpiteet!$E$60,0)+IF(AD$10="x",Toimenpiteet!$E$88,0))/(1+$H$15)^DZ$59</f>
        <v>99.224943339392524</v>
      </c>
      <c r="EA119" s="37">
        <f ca="1">IF(AE$11="x",Toimenpiteet!$E$115,AZ119*DA119/1000+(Satokasvi!$E$28-Satokasvi!$E$7)+IF(AE$8="x",Toimenpiteet!$E$29,0)+IF(AE$9="x",Toimenpiteet!$E$60,0)+IF(AE$10="x",Toimenpiteet!$E$88,0))/(1+$H$15)^EA$59</f>
        <v>-130.36244012997</v>
      </c>
      <c r="EB119" s="37">
        <f ca="1">IF(AF$11="x",Toimenpiteet!$E$115,BA119*DB119/1000+(Satokasvi!$E$28-Satokasvi!$E$7)+IF(AF$8="x",Toimenpiteet!$E$29,0)+IF(AF$9="x",Toimenpiteet!$E$60,0)+IF(AF$10="x",Toimenpiteet!$E$88,0))/(1+$H$15)^EB$59</f>
        <v>274.06537574512691</v>
      </c>
      <c r="ED119" s="37">
        <f ca="1">IF(H$11="x",Toimenpiteet!$E$115,BD119*CD119/1000+(Satokasvi!$E$28-Satokasvi!$E$7)+IF(H$8="x",Toimenpiteet!$E$29,0)+IF(H$9="x",Toimenpiteet!$E$60,0)+IF(H$10="x",Toimenpiteet!$E$88,0))/(1+$H$15)^ED$59</f>
        <v>191.21517925414815</v>
      </c>
      <c r="EE119" s="37">
        <f ca="1">IF(I$11="x",Toimenpiteet!$E$115,BE119*CE119/1000+(Satokasvi!$E$28-Satokasvi!$E$7)+IF(I$8="x",Toimenpiteet!$E$29,0)+IF(I$9="x",Toimenpiteet!$E$60,0)+IF(I$10="x",Toimenpiteet!$E$88,0))/(1+$H$15)^EE$59</f>
        <v>313.36435047290195</v>
      </c>
      <c r="EF119" s="37">
        <f ca="1">IF(J$11="x",Toimenpiteet!$E$115,BF119*CF119/1000+(Satokasvi!$E$28-Satokasvi!$E$7)+IF(J$8="x",Toimenpiteet!$E$29,0)+IF(J$9="x",Toimenpiteet!$E$60,0)+IF(J$10="x",Toimenpiteet!$E$88,0))/(1+$H$15)^EF$59</f>
        <v>345.80197002453929</v>
      </c>
      <c r="EG119" s="37">
        <f ca="1">IF(K$11="x",Toimenpiteet!$E$115,BG119*CG119/1000+(Satokasvi!$E$28-Satokasvi!$E$7)+IF(K$8="x",Toimenpiteet!$E$29,0)+IF(K$9="x",Toimenpiteet!$E$60,0)+IF(K$10="x",Toimenpiteet!$E$88,0))/(1+$H$15)^EG$59</f>
        <v>486.08205213874749</v>
      </c>
      <c r="EH119" s="37">
        <f ca="1">IF(L$11="x",Toimenpiteet!$E$115,BH119*CH119/1000+(Satokasvi!$E$28-Satokasvi!$E$7)+IF(L$8="x",Toimenpiteet!$E$29,0)+IF(L$9="x",Toimenpiteet!$E$60,0)+IF(L$10="x",Toimenpiteet!$E$88,0))/(1+$H$15)^EH$59</f>
        <v>-228.59132786180348</v>
      </c>
      <c r="EI119" s="37">
        <f ca="1">IF(M$11="x",Toimenpiteet!$E$115,BI119*CI119/1000+(Satokasvi!$E$28-Satokasvi!$E$7)+IF(M$8="x",Toimenpiteet!$E$29,0)+IF(M$9="x",Toimenpiteet!$E$60,0)+IF(M$10="x",Toimenpiteet!$E$88,0))/(1+$H$15)^EI$59</f>
        <v>236.91573560588583</v>
      </c>
      <c r="EJ119" s="37">
        <f ca="1">IF(N$11="x",Toimenpiteet!$E$115,BJ119*CJ119/1000+(Satokasvi!$E$28-Satokasvi!$E$7)+IF(N$8="x",Toimenpiteet!$E$29,0)+IF(N$9="x",Toimenpiteet!$E$60,0)+IF(N$10="x",Toimenpiteet!$E$88,0))/(1+$H$15)^EJ$59</f>
        <v>358.2203340228852</v>
      </c>
      <c r="EK119" s="37">
        <f ca="1">IF(O$11="x",Toimenpiteet!$E$115,BK119*CK119/1000+(Satokasvi!$E$28-Satokasvi!$E$7)+IF(O$8="x",Toimenpiteet!$E$29,0)+IF(O$9="x",Toimenpiteet!$E$60,0)+IF(O$10="x",Toimenpiteet!$E$88,0))/(1+$H$15)^EK$59</f>
        <v>422.7275820896491</v>
      </c>
      <c r="EL119" s="37">
        <f ca="1">IF(P$11="x",Toimenpiteet!$E$115,BL119*CL119/1000+(Satokasvi!$E$28-Satokasvi!$E$7)+IF(P$8="x",Toimenpiteet!$E$29,0)+IF(P$9="x",Toimenpiteet!$E$60,0)+IF(P$10="x",Toimenpiteet!$E$88,0))/(1+$H$15)^EL$59</f>
        <v>154.91036028507614</v>
      </c>
      <c r="EM119" s="37">
        <f ca="1">IF(Q$11="x",Toimenpiteet!$E$115,BM119*CM119/1000+(Satokasvi!$E$28-Satokasvi!$E$7)+IF(Q$8="x",Toimenpiteet!$E$29,0)+IF(Q$9="x",Toimenpiteet!$E$60,0)+IF(Q$10="x",Toimenpiteet!$E$88,0))/(1+$H$15)^EM$59</f>
        <v>336.14670637452764</v>
      </c>
      <c r="EN119" s="37">
        <f ca="1">IF(R$11="x",Toimenpiteet!$E$115,BN119*CN119/1000+(Satokasvi!$E$28-Satokasvi!$E$7)+IF(R$8="x",Toimenpiteet!$E$29,0)+IF(R$9="x",Toimenpiteet!$E$60,0)+IF(R$10="x",Toimenpiteet!$E$88,0))/(1+$H$15)^EN$59</f>
        <v>364.8282720001925</v>
      </c>
      <c r="EO119" s="37">
        <f ca="1">IF(S$11="x",Toimenpiteet!$E$115,BO119*CO119/1000+(Satokasvi!$E$28-Satokasvi!$E$7)+IF(S$8="x",Toimenpiteet!$E$29,0)+IF(S$9="x",Toimenpiteet!$E$60,0)+IF(S$10="x",Toimenpiteet!$E$88,0))/(1+$H$15)^EO$59</f>
        <v>-185.86566825113789</v>
      </c>
      <c r="EP119" s="37">
        <f ca="1">IF(T$11="x",Toimenpiteet!$E$115,BP119*CP119/1000+(Satokasvi!$E$28-Satokasvi!$E$7)+IF(T$8="x",Toimenpiteet!$E$29,0)+IF(T$9="x",Toimenpiteet!$E$60,0)+IF(T$10="x",Toimenpiteet!$E$88,0))/(1+$H$15)^EP$59</f>
        <v>398.44241825988433</v>
      </c>
      <c r="EQ119" s="37">
        <f ca="1">IF(U$11="x",Toimenpiteet!$E$115,BQ119*CQ119/1000+(Satokasvi!$E$28-Satokasvi!$E$7)+IF(U$8="x",Toimenpiteet!$E$29,0)+IF(U$9="x",Toimenpiteet!$E$60,0)+IF(U$10="x",Toimenpiteet!$E$88,0))/(1+$H$15)^EQ$59</f>
        <v>243.20556452442878</v>
      </c>
      <c r="ER119" s="37">
        <f ca="1">IF(V$11="x",Toimenpiteet!$E$115,BR119*CR119/1000+(Satokasvi!$E$28-Satokasvi!$E$7)+IF(V$8="x",Toimenpiteet!$E$29,0)+IF(V$9="x",Toimenpiteet!$E$60,0)+IF(V$10="x",Toimenpiteet!$E$88,0))/(1+$H$15)^ER$59</f>
        <v>214.68714740166237</v>
      </c>
      <c r="ES119" s="37">
        <f ca="1">IF(W$11="x",Toimenpiteet!$E$115,BS119*CS119/1000+(Satokasvi!$E$28-Satokasvi!$E$7)+IF(W$8="x",Toimenpiteet!$E$29,0)+IF(W$9="x",Toimenpiteet!$E$60,0)+IF(W$10="x",Toimenpiteet!$E$88,0))/(1+$H$15)^ES$59</f>
        <v>29.133526924753941</v>
      </c>
      <c r="ET119" s="37">
        <f ca="1">IF(X$11="x",Toimenpiteet!$E$115,BT119*CT119/1000+(Satokasvi!$E$28-Satokasvi!$E$7)+IF(X$8="x",Toimenpiteet!$E$29,0)+IF(X$9="x",Toimenpiteet!$E$60,0)+IF(X$10="x",Toimenpiteet!$E$88,0))/(1+$H$15)^ET$59</f>
        <v>234.02574985975517</v>
      </c>
      <c r="EU119" s="37">
        <f ca="1">IF(Y$11="x",Toimenpiteet!$E$115,BU119*CU119/1000+(Satokasvi!$E$28-Satokasvi!$E$7)+IF(Y$8="x",Toimenpiteet!$E$29,0)+IF(Y$9="x",Toimenpiteet!$E$60,0)+IF(Y$10="x",Toimenpiteet!$E$88,0))/(1+$H$15)^EU$59</f>
        <v>157.1301657440053</v>
      </c>
      <c r="EV119" s="37">
        <f ca="1">IF(Z$11="x",Toimenpiteet!$E$115,BV119*CV119/1000+(Satokasvi!$E$28-Satokasvi!$E$7)+IF(Z$8="x",Toimenpiteet!$E$29,0)+IF(Z$9="x",Toimenpiteet!$E$60,0)+IF(Z$10="x",Toimenpiteet!$E$88,0))/(1+$H$15)^EV$59</f>
        <v>402.39041543296202</v>
      </c>
      <c r="EW119" s="37">
        <f ca="1">IF(AA$11="x",Toimenpiteet!$E$115,BW119*CW119/1000+(Satokasvi!$E$28-Satokasvi!$E$7)+IF(AA$8="x",Toimenpiteet!$E$29,0)+IF(AA$9="x",Toimenpiteet!$E$60,0)+IF(AA$10="x",Toimenpiteet!$E$88,0))/(1+$H$15)^EW$59</f>
        <v>361.65110377924162</v>
      </c>
      <c r="EX119" s="37">
        <f ca="1">IF(AB$11="x",Toimenpiteet!$E$115,BX119*CX119/1000+(Satokasvi!$E$28-Satokasvi!$E$7)+IF(AB$8="x",Toimenpiteet!$E$29,0)+IF(AB$9="x",Toimenpiteet!$E$60,0)+IF(AB$10="x",Toimenpiteet!$E$88,0))/(1+$H$15)^EX$59</f>
        <v>63.955687218926684</v>
      </c>
      <c r="EY119" s="37">
        <f ca="1">IF(AC$11="x",Toimenpiteet!$E$115,BY119*CY119/1000+(Satokasvi!$E$28-Satokasvi!$E$7)+IF(AC$8="x",Toimenpiteet!$E$29,0)+IF(AC$9="x",Toimenpiteet!$E$60,0)+IF(AC$10="x",Toimenpiteet!$E$88,0))/(1+$H$15)^EY$59</f>
        <v>-138.30151273388518</v>
      </c>
      <c r="EZ119" s="37">
        <f ca="1">IF(AD$11="x",Toimenpiteet!$E$115,BZ119*CZ119/1000+(Satokasvi!$E$28-Satokasvi!$E$7)+IF(AD$8="x",Toimenpiteet!$E$29,0)+IF(AD$9="x",Toimenpiteet!$E$60,0)+IF(AD$10="x",Toimenpiteet!$E$88,0))/(1+$H$15)^EZ$59</f>
        <v>145.92459467404484</v>
      </c>
      <c r="FA119" s="37">
        <f ca="1">IF(AE$11="x",Toimenpiteet!$E$115,CA119*DA119/1000+(Satokasvi!$E$28-Satokasvi!$E$7)+IF(AE$8="x",Toimenpiteet!$E$29,0)+IF(AE$9="x",Toimenpiteet!$E$60,0)+IF(AE$10="x",Toimenpiteet!$E$88,0))/(1+$H$15)^FA$59</f>
        <v>79.824180800339448</v>
      </c>
      <c r="FB119" s="37">
        <f ca="1">IF(AF$11="x",Toimenpiteet!$E$115,CB119*DB119/1000+(Satokasvi!$E$28-Satokasvi!$E$7)+IF(AF$8="x",Toimenpiteet!$E$29,0)+IF(AF$9="x",Toimenpiteet!$E$60,0)+IF(AF$10="x",Toimenpiteet!$E$88,0))/(1+$H$15)^FB$59</f>
        <v>354.19154606502025</v>
      </c>
      <c r="FD119" s="37">
        <f t="shared" ca="1" si="15"/>
        <v>-257.28155339805824</v>
      </c>
      <c r="FE119" s="37">
        <f t="shared" ca="1" si="32"/>
        <v>-37.775913990714201</v>
      </c>
      <c r="FF119" s="37">
        <f t="shared" ca="1" si="32"/>
        <v>209.97363774163728</v>
      </c>
      <c r="FG119" s="37">
        <f t="shared" ca="1" si="32"/>
        <v>575.80050324098397</v>
      </c>
      <c r="FH119" s="37">
        <f t="shared" ca="1" si="32"/>
        <v>347.20917537918046</v>
      </c>
      <c r="FI119" s="37">
        <f t="shared" ca="1" si="32"/>
        <v>507.65006704722396</v>
      </c>
      <c r="FJ119" s="37">
        <f t="shared" ca="1" si="32"/>
        <v>292.18081654123523</v>
      </c>
      <c r="FK119" s="37">
        <f t="shared" ca="1" si="32"/>
        <v>609.58822710041068</v>
      </c>
      <c r="FL119" s="37">
        <f t="shared" ca="1" si="31"/>
        <v>704.83012165946388</v>
      </c>
      <c r="FM119" s="37">
        <f t="shared" ca="1" si="31"/>
        <v>952.0882290636315</v>
      </c>
      <c r="FN119" s="37">
        <f t="shared" ca="1" si="31"/>
        <v>1224.2048493473465</v>
      </c>
      <c r="FO119" s="37">
        <f t="shared" ca="1" si="31"/>
        <v>1038.3391810962084</v>
      </c>
      <c r="FP119" s="37">
        <f t="shared" ca="1" si="31"/>
        <v>1340.2991787964133</v>
      </c>
      <c r="FQ119" s="37">
        <f t="shared" ca="1" si="31"/>
        <v>1513.7711128097817</v>
      </c>
      <c r="FR119" s="37">
        <f t="shared" ca="1" si="31"/>
        <v>1664.3281663011453</v>
      </c>
      <c r="FS119" s="37">
        <f t="shared" ca="1" si="31"/>
        <v>1661.0828989228853</v>
      </c>
      <c r="FT119" s="37">
        <f t="shared" ca="1" si="31"/>
        <v>1829.3827974478704</v>
      </c>
      <c r="FU119" s="37">
        <f t="shared" ca="1" si="24"/>
        <v>1934.3813403981558</v>
      </c>
      <c r="FV119" s="37">
        <f t="shared" ca="1" si="24"/>
        <v>2244.519053741431</v>
      </c>
      <c r="FW119" s="37">
        <f t="shared" ca="1" si="23"/>
        <v>2521.4409610809025</v>
      </c>
      <c r="FX119" s="37">
        <f t="shared" ca="1" si="20"/>
        <v>2550.9956074106913</v>
      </c>
      <c r="FY119" s="37">
        <f t="shared" ca="1" si="20"/>
        <v>2412.6940946768059</v>
      </c>
      <c r="FZ119" s="37">
        <f t="shared" ca="1" si="20"/>
        <v>2511.9190380161986</v>
      </c>
      <c r="GA119" s="37">
        <f t="shared" ca="1" si="20"/>
        <v>2381.5565978862287</v>
      </c>
      <c r="GB119" s="37">
        <f t="shared" ca="1" si="20"/>
        <v>2655.6219736313556</v>
      </c>
      <c r="GC119" s="37"/>
      <c r="GD119" s="37">
        <f t="shared" ca="1" si="16"/>
        <v>191.21517925414815</v>
      </c>
      <c r="GE119" s="37">
        <f t="shared" ca="1" si="36"/>
        <v>504.5795297270501</v>
      </c>
      <c r="GF119" s="37">
        <f t="shared" ca="1" si="36"/>
        <v>850.38149975158944</v>
      </c>
      <c r="GG119" s="37">
        <f t="shared" ca="1" si="36"/>
        <v>1336.4635518903369</v>
      </c>
      <c r="GH119" s="37">
        <f t="shared" ca="1" si="36"/>
        <v>1107.8722240285335</v>
      </c>
      <c r="GI119" s="37">
        <f t="shared" ca="1" si="36"/>
        <v>1344.7879596344194</v>
      </c>
      <c r="GJ119" s="37">
        <f t="shared" ca="1" si="36"/>
        <v>1703.0082936573046</v>
      </c>
      <c r="GK119" s="37">
        <f t="shared" ca="1" si="36"/>
        <v>2125.7358757469538</v>
      </c>
      <c r="GL119" s="37">
        <f t="shared" ca="1" si="36"/>
        <v>2280.6462360320297</v>
      </c>
      <c r="GM119" s="37">
        <f t="shared" ca="1" si="36"/>
        <v>2616.7929424065574</v>
      </c>
      <c r="GN119" s="37">
        <f t="shared" ca="1" si="36"/>
        <v>2981.6212144067499</v>
      </c>
      <c r="GO119" s="37">
        <f t="shared" ca="1" si="36"/>
        <v>2795.7555461556121</v>
      </c>
      <c r="GP119" s="37">
        <f t="shared" ca="1" si="36"/>
        <v>3194.1979644154962</v>
      </c>
      <c r="GQ119" s="37">
        <f t="shared" ca="1" si="36"/>
        <v>3437.4035289399249</v>
      </c>
      <c r="GR119" s="37">
        <f t="shared" ca="1" si="36"/>
        <v>3652.0906763415874</v>
      </c>
      <c r="GS119" s="37">
        <f t="shared" ca="1" si="36"/>
        <v>3681.2242032663412</v>
      </c>
      <c r="GT119" s="37">
        <f t="shared" ca="1" si="34"/>
        <v>3915.2499531260964</v>
      </c>
      <c r="GU119" s="37">
        <f t="shared" ca="1" si="22"/>
        <v>4072.3801188701018</v>
      </c>
      <c r="GV119" s="37">
        <f t="shared" ca="1" si="22"/>
        <v>4474.7705343030639</v>
      </c>
      <c r="GW119" s="37">
        <f t="shared" ca="1" si="22"/>
        <v>4836.4216380823054</v>
      </c>
      <c r="GX119" s="37">
        <f t="shared" ca="1" si="22"/>
        <v>4900.3773253012323</v>
      </c>
      <c r="GY119" s="37">
        <f t="shared" ca="1" si="30"/>
        <v>4762.0758125673474</v>
      </c>
      <c r="GZ119" s="37">
        <f t="shared" ca="1" si="30"/>
        <v>4908.0004072413922</v>
      </c>
      <c r="HA119" s="37">
        <f t="shared" ca="1" si="30"/>
        <v>4987.8245880417317</v>
      </c>
      <c r="HB119" s="37">
        <f t="shared" ca="1" si="30"/>
        <v>5342.0161341067524</v>
      </c>
      <c r="HC119" s="37"/>
      <c r="HD119" s="37">
        <f t="shared" si="29"/>
        <v>1500.1</v>
      </c>
      <c r="HE119" s="37">
        <f ca="1">SUM($GD119:GD119)-$HD119-SUM($FD119:FD119)</f>
        <v>-1051.6032673477935</v>
      </c>
      <c r="HF119" s="37">
        <f ca="1">SUM($GD119:GE119)-$HD119-SUM($FD119:FE119)</f>
        <v>-509.24782363002919</v>
      </c>
      <c r="HG119" s="37">
        <f ca="1">SUM($GD119:GF119)-$HD119-SUM($FD119:FF119)</f>
        <v>131.16003837992298</v>
      </c>
      <c r="HH119" s="37">
        <f ca="1">SUM($GD119:GG119)-$HD119-SUM($FD119:FG119)</f>
        <v>891.82308702927617</v>
      </c>
      <c r="HI119" s="37">
        <f ca="1">SUM($GD119:GH119)-$HD119-SUM($FD119:FH119)</f>
        <v>1652.4861356786291</v>
      </c>
      <c r="HJ119" s="37">
        <f ca="1">SUM($GD119:GI119)-$HD119-SUM($FD119:FI119)</f>
        <v>2489.6240282658241</v>
      </c>
      <c r="HK119" s="37">
        <f ca="1">SUM($GD119:GJ119)-$HD119-SUM($FD119:FJ119)</f>
        <v>3900.4515053818927</v>
      </c>
      <c r="HL119" s="37">
        <f ca="1">SUM($GD119:GK119)-$HD119-SUM($FD119:FK119)</f>
        <v>5416.5991540284358</v>
      </c>
      <c r="HM119" s="37">
        <f ca="1">SUM($GD119:GL119)-$HD119-SUM($FD119:FL119)</f>
        <v>6992.4152684010014</v>
      </c>
      <c r="HN119" s="37">
        <f ca="1">SUM($GD119:GM119)-$HD119-SUM($FD119:FM119)</f>
        <v>8657.1199817439265</v>
      </c>
      <c r="HO119" s="37">
        <f ca="1">SUM($GD119:GN119)-$HD119-SUM($FD119:FN119)</f>
        <v>10414.536346803328</v>
      </c>
      <c r="HP119" s="37">
        <f ca="1">SUM($GD119:GO119)-$HD119-SUM($FD119:FO119)</f>
        <v>12171.952711862734</v>
      </c>
      <c r="HQ119" s="37">
        <f ca="1">SUM($GD119:GP119)-$HD119-SUM($FD119:FP119)</f>
        <v>14025.851497481817</v>
      </c>
      <c r="HR119" s="37">
        <f ca="1">SUM($GD119:GQ119)-$HD119-SUM($FD119:FQ119)</f>
        <v>15949.483913611961</v>
      </c>
      <c r="HS119" s="37">
        <f ca="1">SUM($GD119:GR119)-$HD119-SUM($FD119:FR119)</f>
        <v>17937.246423652403</v>
      </c>
      <c r="HT119" s="37">
        <f ca="1">SUM($GD119:GS119)-$HD119-SUM($FD119:FS119)</f>
        <v>19957.387727995854</v>
      </c>
      <c r="HU119" s="37">
        <f ca="1">SUM($GD119:GT119)-$HD119-SUM($FD119:FT119)</f>
        <v>22043.254883674083</v>
      </c>
      <c r="HV119" s="37">
        <f ca="1">SUM($GD119:GU119)-$HD119-SUM($FD119:FU119)</f>
        <v>24181.253662146031</v>
      </c>
      <c r="HW119" s="37">
        <f ca="1">SUM($GD119:GV119)-$HD119-SUM($FD119:FV119)</f>
        <v>26411.505142707661</v>
      </c>
      <c r="HX119" s="37">
        <f ca="1">SUM($GD119:GW119)-$HD119-SUM($FD119:FW119)</f>
        <v>28726.485819709065</v>
      </c>
      <c r="HY119" s="37">
        <f ca="1">SUM($GD119:GX119)-$HD119-SUM($FD119:FX119)</f>
        <v>31075.867537599606</v>
      </c>
      <c r="HZ119" s="37">
        <f ca="1">SUM($GD119:GY119)-$HD119-SUM($FD119:FY119)</f>
        <v>33425.249255490147</v>
      </c>
      <c r="IA119" s="37">
        <f ca="1">SUM($GD119:GZ119)-$HD119-SUM($FD119:FZ119)</f>
        <v>35821.330624715338</v>
      </c>
      <c r="IB119" s="37">
        <f ca="1">SUM($GD119:HA119)-$HD119-SUM($FD119:GA119)</f>
        <v>38427.598614870833</v>
      </c>
      <c r="IC119" s="37">
        <f ca="1">SUM($GD119:HB119)-$HD119-SUM($FD119:GB119)</f>
        <v>41113.99277534624</v>
      </c>
    </row>
    <row r="120" spans="2:237" x14ac:dyDescent="0.35">
      <c r="B120" s="37">
        <f t="shared" ca="1" si="26"/>
        <v>0.11709745938224148</v>
      </c>
      <c r="C120" s="37">
        <f t="shared" ca="1" si="26"/>
        <v>0.32793161970236273</v>
      </c>
      <c r="D120" s="37">
        <f t="shared" ca="1" si="26"/>
        <v>0.72325668130330545</v>
      </c>
      <c r="E120" s="37">
        <f t="shared" ca="1" si="26"/>
        <v>0.37333449007191211</v>
      </c>
      <c r="F120" s="37">
        <f t="shared" ca="1" si="26"/>
        <v>0.66854191488563419</v>
      </c>
      <c r="G120" s="37">
        <f t="shared" ca="1" si="26"/>
        <v>0.73952873097558036</v>
      </c>
      <c r="H120" s="37">
        <f t="shared" ca="1" si="26"/>
        <v>0.28091627391864116</v>
      </c>
      <c r="I120" s="37">
        <f t="shared" ca="1" si="26"/>
        <v>2.6733636097690083E-2</v>
      </c>
      <c r="J120" s="37">
        <f t="shared" ca="1" si="26"/>
        <v>0.40588021920623074</v>
      </c>
      <c r="K120" s="37">
        <f t="shared" ca="1" si="26"/>
        <v>0.71142210340169865</v>
      </c>
      <c r="L120" s="37">
        <f t="shared" ca="1" si="26"/>
        <v>0.43130799250247376</v>
      </c>
      <c r="M120" s="37">
        <f t="shared" ca="1" si="26"/>
        <v>0.67619250669084452</v>
      </c>
      <c r="N120" s="37">
        <f t="shared" ca="1" si="26"/>
        <v>0.6250326552601847</v>
      </c>
      <c r="O120" s="37">
        <f t="shared" ca="1" si="26"/>
        <v>0.34378738844539947</v>
      </c>
      <c r="P120" s="37">
        <f t="shared" ca="1" si="26"/>
        <v>0.86174136529292122</v>
      </c>
      <c r="Q120" s="37">
        <f t="shared" ca="1" si="26"/>
        <v>0.62485773383910426</v>
      </c>
      <c r="R120" s="37">
        <f t="shared" ca="1" si="33"/>
        <v>0.12084438178813528</v>
      </c>
      <c r="S120" s="37">
        <f t="shared" ca="1" si="33"/>
        <v>0.45556916819998383</v>
      </c>
      <c r="T120" s="37">
        <f t="shared" ca="1" si="33"/>
        <v>0.49563942567454233</v>
      </c>
      <c r="U120" s="37">
        <f t="shared" ca="1" si="35"/>
        <v>0.80704706247636748</v>
      </c>
      <c r="V120" s="37">
        <f t="shared" ca="1" si="35"/>
        <v>0.17693235136577212</v>
      </c>
      <c r="W120" s="37">
        <f t="shared" ca="1" si="35"/>
        <v>0.75958903812732281</v>
      </c>
      <c r="X120" s="37">
        <f t="shared" ca="1" si="35"/>
        <v>0.48883965793731132</v>
      </c>
      <c r="Y120" s="37">
        <f t="shared" ca="1" si="35"/>
        <v>0.8497804180781543</v>
      </c>
      <c r="Z120" s="37">
        <f t="shared" ca="1" si="35"/>
        <v>0.32951027222420548</v>
      </c>
      <c r="AC120" s="35">
        <f ca="1">IF(H$11="x",0,_xlfn.NORM.INV(B120,Satokasvi!$H$8,Satokasvi!$I$8)*IF(H$8="x",1+Toimenpiteet!$C$7,1)*IF(H$9="x",1+Toimenpiteet!$C$34,1)*(1+H$30)*_xlfn.BINOM.INV(1,(1-(Satokasvi!$H$15*(1+H$43))),B120))</f>
        <v>0</v>
      </c>
      <c r="AD120" s="35">
        <f ca="1">IF(I$11="x",0,_xlfn.NORM.INV(C120,Satokasvi!$H$8,Satokasvi!$I$8)*IF(I$8="x",1+Toimenpiteet!$C$7,1)*IF(I$9="x",1+Toimenpiteet!$C$34,1)*(1+I$30)*_xlfn.BINOM.INV(1,(1-(Satokasvi!$H$15*(1+I$43))),C120))</f>
        <v>2388.5920511770719</v>
      </c>
      <c r="AE120" s="35">
        <f ca="1">IF(J$11="x",0,_xlfn.NORM.INV(D120,Satokasvi!$H$8,Satokasvi!$I$8)*IF(J$8="x",1+Toimenpiteet!$C$7,1)*IF(J$9="x",1+Toimenpiteet!$C$34,1)*(1+J$30)*_xlfn.BINOM.INV(1,(1-(Satokasvi!$H$15*(1+J$43))),D120))</f>
        <v>2648.1358986226055</v>
      </c>
      <c r="AF120" s="35">
        <f ca="1">IF(K$11="x",0,_xlfn.NORM.INV(E120,Satokasvi!$H$8,Satokasvi!$I$8)*IF(K$8="x",1+Toimenpiteet!$C$7,1)*IF(K$9="x",1+Toimenpiteet!$C$34,1)*(1+K$30)*_xlfn.BINOM.INV(1,(1-(Satokasvi!$H$15*(1+K$43))),E120))</f>
        <v>2419.2413307084225</v>
      </c>
      <c r="AG120" s="35">
        <f ca="1">IF(L$11="x",0,_xlfn.NORM.INV(F120,Satokasvi!$H$8,Satokasvi!$I$8)*IF(L$8="x",1+Toimenpiteet!$C$7,1)*IF(L$9="x",1+Toimenpiteet!$C$34,1)*(1+L$30)*_xlfn.BINOM.INV(1,(1-(Satokasvi!$H$15*(1+L$43))),F120))</f>
        <v>2608.9726277034142</v>
      </c>
      <c r="AH120" s="35">
        <f ca="1">IF(M$11="x",0,_xlfn.NORM.INV(G120,Satokasvi!$H$8,Satokasvi!$I$8)*IF(M$8="x",1+Toimenpiteet!$C$7,1)*IF(M$9="x",1+Toimenpiteet!$C$34,1)*(1+M$30)*_xlfn.BINOM.INV(1,(1-(Satokasvi!$H$15*(1+M$43))),G120))</f>
        <v>2660.4732967934156</v>
      </c>
      <c r="AI120" s="35">
        <f ca="1">IF(N$11="x",0,_xlfn.NORM.INV(H120,Satokasvi!$H$8,Satokasvi!$I$8)*IF(N$8="x",1+Toimenpiteet!$C$7,1)*IF(N$9="x",1+Toimenpiteet!$C$34,1)*(1+N$30)*_xlfn.BINOM.INV(1,(1-(Satokasvi!$H$15*(1+N$43))),H120))</f>
        <v>2354.969573792052</v>
      </c>
      <c r="AJ120" s="35">
        <f ca="1">IF(O$11="x",0,_xlfn.NORM.INV(I120,Satokasvi!$H$8,Satokasvi!$I$8)*IF(O$8="x",1+Toimenpiteet!$C$7,1)*IF(O$9="x",1+Toimenpiteet!$C$34,1)*(1+O$30)*_xlfn.BINOM.INV(1,(1-(Satokasvi!$H$15*(1+O$43))),I120))</f>
        <v>0</v>
      </c>
      <c r="AK120" s="35">
        <f ca="1">IF(P$11="x",0,_xlfn.NORM.INV(J120,Satokasvi!$H$8,Satokasvi!$I$8)*IF(P$8="x",1+Toimenpiteet!$C$7,1)*IF(P$9="x",1+Toimenpiteet!$C$34,1)*(1+P$30)*_xlfn.BINOM.INV(1,(1-(Satokasvi!$H$15*(1+P$43))),J120))</f>
        <v>2440.4611083611362</v>
      </c>
      <c r="AL120" s="35">
        <f ca="1">IF(Q$11="x",0,_xlfn.NORM.INV(K120,Satokasvi!$H$8,Satokasvi!$I$8)*IF(Q$8="x",1+Toimenpiteet!$C$7,1)*IF(Q$9="x",1+Toimenpiteet!$C$34,1)*(1+Q$30)*_xlfn.BINOM.INV(1,(1-(Satokasvi!$H$15*(1+Q$43))),K120))</f>
        <v>2639.3860044913317</v>
      </c>
      <c r="AM120" s="35">
        <f ca="1">IF(R$11="x",0,_xlfn.NORM.INV(L120,Satokasvi!$H$8,Satokasvi!$I$8)*IF(R$8="x",1+Toimenpiteet!$C$7,1)*IF(R$9="x",1+Toimenpiteet!$C$34,1)*(1+R$30)*_xlfn.BINOM.INV(1,(1-(Satokasvi!$H$15*(1+R$43))),L120))</f>
        <v>2456.7387273394229</v>
      </c>
      <c r="AN120" s="35">
        <f ca="1">IF(S$11="x",0,_xlfn.NORM.INV(M120,Satokasvi!$H$8,Satokasvi!$I$8)*IF(S$8="x",1+Toimenpiteet!$C$7,1)*IF(S$9="x",1+Toimenpiteet!$C$34,1)*(1+S$30)*_xlfn.BINOM.INV(1,(1-(Satokasvi!$H$15*(1+S$43))),M120))</f>
        <v>2614.269498586305</v>
      </c>
      <c r="AO120" s="35">
        <f ca="1">IF(T$11="x",0,_xlfn.NORM.INV(N120,Satokasvi!$H$8,Satokasvi!$I$8)*IF(T$8="x",1+Toimenpiteet!$C$7,1)*IF(T$9="x",1+Toimenpiteet!$C$34,1)*(1+T$30)*_xlfn.BINOM.INV(1,(1-(Satokasvi!$H$15*(1+T$43))),N120))</f>
        <v>2579.6813706047506</v>
      </c>
      <c r="AP120" s="35">
        <f ca="1">IF(U$11="x",0,_xlfn.NORM.INV(O120,Satokasvi!$H$8,Satokasvi!$I$8)*IF(U$8="x",1+Toimenpiteet!$C$7,1)*IF(U$9="x",1+Toimenpiteet!$C$34,1)*(1+U$30)*_xlfn.BINOM.INV(1,(1-(Satokasvi!$H$15*(1+U$43))),O120))</f>
        <v>2399.4628871961017</v>
      </c>
      <c r="AQ120" s="35">
        <f ca="1">IF(V$11="x",0,_xlfn.NORM.INV(P120,Satokasvi!$H$8,Satokasvi!$I$8)*IF(V$8="x",1+Toimenpiteet!$C$7,1)*IF(V$9="x",1+Toimenpiteet!$C$34,1)*(1+V$30)*_xlfn.BINOM.INV(1,(1-(Satokasvi!$H$15*(1+V$43))),P120))</f>
        <v>2772.0440839691883</v>
      </c>
      <c r="AR120" s="35">
        <f ca="1">IF(W$11="x",0,_xlfn.NORM.INV(Q120,Satokasvi!$H$8,Satokasvi!$I$8)*IF(W$8="x",1+Toimenpiteet!$C$7,1)*IF(W$9="x",1+Toimenpiteet!$C$34,1)*(1+W$30)*_xlfn.BINOM.INV(1,(1-(Satokasvi!$H$15*(1+W$43))),Q120))</f>
        <v>2579.5660517993383</v>
      </c>
      <c r="AS120" s="35">
        <f ca="1">IF(X$11="x",0,_xlfn.NORM.INV(R120,Satokasvi!$H$8,Satokasvi!$I$8)*IF(X$8="x",1+Toimenpiteet!$C$7,1)*IF(X$9="x",1+Toimenpiteet!$C$34,1)*(1+X$30)*_xlfn.BINOM.INV(1,(1-(Satokasvi!$H$15*(1+X$43))),R120))</f>
        <v>0</v>
      </c>
      <c r="AT120" s="35">
        <f ca="1">IF(Y$11="x",0,_xlfn.NORM.INV(S120,Satokasvi!$H$8,Satokasvi!$I$8)*IF(Y$8="x",1+Toimenpiteet!$C$7,1)*IF(Y$9="x",1+Toimenpiteet!$C$34,1)*(1+Y$30)*_xlfn.BINOM.INV(1,(1-(Satokasvi!$H$15*(1+Y$43))),S120))</f>
        <v>2472.0992951395738</v>
      </c>
      <c r="AU120" s="35">
        <f ca="1">IF(Z$11="x",0,_xlfn.NORM.INV(T120,Satokasvi!$H$8,Satokasvi!$I$8)*IF(Z$8="x",1+Toimenpiteet!$C$7,1)*IF(Z$9="x",1+Toimenpiteet!$C$34,1)*(1+Z$30)*_xlfn.BINOM.INV(1,(1-(Satokasvi!$H$15*(1+Z$43))),T120))</f>
        <v>2497.2673608619016</v>
      </c>
      <c r="AV120" s="35">
        <f ca="1">IF(AA$11="x",0,_xlfn.NORM.INV(U120,Satokasvi!$H$8,Satokasvi!$I$8)*IF(AA$8="x",1+Toimenpiteet!$C$7,1)*IF(AA$9="x",1+Toimenpiteet!$C$34,1)*(1+AA$30)*_xlfn.BINOM.INV(1,(1-(Satokasvi!$H$15*(1+AA$43))),U120))</f>
        <v>2716.7664878255073</v>
      </c>
      <c r="AW120" s="35">
        <f ca="1">IF(AB$11="x",0,_xlfn.NORM.INV(V120,Satokasvi!$H$8,Satokasvi!$I$8)*IF(AB$8="x",1+Toimenpiteet!$C$7,1)*IF(AB$9="x",1+Toimenpiteet!$C$34,1)*(1+AB$30)*_xlfn.BINOM.INV(1,(1-(Satokasvi!$H$15*(1+AB$43))),V120))</f>
        <v>0</v>
      </c>
      <c r="AX120" s="35">
        <f ca="1">IF(AC$11="x",0,_xlfn.NORM.INV(W120,Satokasvi!$H$8,Satokasvi!$I$8)*IF(AC$8="x",1+Toimenpiteet!$C$7,1)*IF(AC$9="x",1+Toimenpiteet!$C$34,1)*(1+AC$30)*_xlfn.BINOM.INV(1,(1-(Satokasvi!$H$15*(1+AC$43))),W120))</f>
        <v>2676.2453048512193</v>
      </c>
      <c r="AY120" s="35">
        <f ca="1">IF(AD$11="x",0,_xlfn.NORM.INV(X120,Satokasvi!$H$8,Satokasvi!$I$8)*IF(AD$8="x",1+Toimenpiteet!$C$7,1)*IF(AD$9="x",1+Toimenpiteet!$C$34,1)*(1+AD$30)*_xlfn.BINOM.INV(1,(1-(Satokasvi!$H$15*(1+AD$43))),X120))</f>
        <v>2493.0053803057122</v>
      </c>
      <c r="AZ120" s="35">
        <f ca="1">IF(AE$11="x",0,_xlfn.NORM.INV(Y120,Satokasvi!$H$8,Satokasvi!$I$8)*IF(AE$8="x",1+Toimenpiteet!$C$7,1)*IF(AE$9="x",1+Toimenpiteet!$C$34,1)*(1+AE$30)*_xlfn.BINOM.INV(1,(1-(Satokasvi!$H$15*(1+AE$43))),Y120))</f>
        <v>2758.8730196887655</v>
      </c>
      <c r="BA120" s="35">
        <f ca="1">IF(AF$11="x",0,_xlfn.NORM.INV(Z120,Satokasvi!$H$8,Satokasvi!$I$8)*IF(AF$8="x",1+Toimenpiteet!$C$7,1)*IF(AF$9="x",1+Toimenpiteet!$C$34,1)*(1+AF$30)*_xlfn.BINOM.INV(1,(1-(Satokasvi!$H$15*(1+AF$43))),Z120))</f>
        <v>2389.6835369785281</v>
      </c>
      <c r="BD120" s="35">
        <f ca="1">IF(H$11="x",0,_xlfn.NORM.INV(B120,Satokasvi!$H$8,Satokasvi!$I$8)*IF(COUNTIF($H$12:H$12,"x")&gt;0,(1+$C$6),1)*IF(COUNTIF($H$13:H$13,"x")&gt;0,(1+$C$30),1)*IF(H$8="x",(1+Toimenpiteet!$C$7),1)*IF(H$9="x",(1+Toimenpiteet!$C$34),1)*(1+H$30)*_xlfn.BINOM.INV(1,(1-(Satokasvi!$H$15*(1+H$44))),B120))</f>
        <v>2643.1133418680038</v>
      </c>
      <c r="BE120" s="35">
        <f ca="1">IF(I$11="x",0,_xlfn.NORM.INV(C120,Satokasvi!$H$8,Satokasvi!$I$8)*IF(COUNTIF($H$12:I$12,"x")&gt;0,(1+$C$6),1)*IF(COUNTIF($H$13:I$13,"x")&gt;0,(1+$C$30),1)*IF(I$8="x",(1+Toimenpiteet!$C$7),1)*IF(I$9="x",(1+Toimenpiteet!$C$34),1)*(1+I$30)*_xlfn.BINOM.INV(1,(1-(Satokasvi!$H$15*(1+I$44))),C120))</f>
        <v>2866.3104614124863</v>
      </c>
      <c r="BF120" s="35">
        <f ca="1">IF(J$11="x",0,_xlfn.NORM.INV(D120,Satokasvi!$H$8,Satokasvi!$I$8)*IF(COUNTIF($H$12:J$12,"x")&gt;0,(1+$C$6),1)*IF(COUNTIF($H$13:J$13,"x")&gt;0,(1+$C$30),1)*IF(J$8="x",(1+Toimenpiteet!$C$7),1)*IF(J$9="x",(1+Toimenpiteet!$C$34),1)*(1+J$30)*_xlfn.BINOM.INV(1,(1-(Satokasvi!$H$15*(1+J$44))),D120))</f>
        <v>3177.7630783471263</v>
      </c>
      <c r="BG120" s="35">
        <f ca="1">IF(K$11="x",0,_xlfn.NORM.INV(E120,Satokasvi!$H$8,Satokasvi!$I$8)*IF(COUNTIF($H$12:K$12,"x")&gt;0,(1+$C$6),1)*IF(COUNTIF($H$13:K$13,"x")&gt;0,(1+$C$30),1)*IF(K$8="x",(1+Toimenpiteet!$C$7),1)*IF(K$9="x",(1+Toimenpiteet!$C$34),1)*(1+K$30)*_xlfn.BINOM.INV(1,(1-(Satokasvi!$H$15*(1+K$44))),E120))</f>
        <v>2903.0895968501068</v>
      </c>
      <c r="BH120" s="35">
        <f ca="1">IF(L$11="x",0,_xlfn.NORM.INV(F120,Satokasvi!$H$8,Satokasvi!$I$8)*IF(COUNTIF($H$12:L$12,"x")&gt;0,(1+$C$6),1)*IF(COUNTIF($H$13:L$13,"x")&gt;0,(1+$C$30),1)*IF(L$8="x",(1+Toimenpiteet!$C$7),1)*IF(L$9="x",(1+Toimenpiteet!$C$34),1)*(1+L$30)*_xlfn.BINOM.INV(1,(1-(Satokasvi!$H$15*(1+L$44))),F120))</f>
        <v>3130.7671532440968</v>
      </c>
      <c r="BI120" s="35">
        <f ca="1">IF(M$11="x",0,_xlfn.NORM.INV(G120,Satokasvi!$H$8,Satokasvi!$I$8)*IF(COUNTIF($H$12:M$12,"x")&gt;0,(1+$C$6),1)*IF(COUNTIF($H$13:M$13,"x")&gt;0,(1+$C$30),1)*IF(M$8="x",(1+Toimenpiteet!$C$7),1)*IF(M$9="x",(1+Toimenpiteet!$C$34),1)*(1+M$30)*_xlfn.BINOM.INV(1,(1-(Satokasvi!$H$15*(1+M$44))),G120))</f>
        <v>3192.5679561520988</v>
      </c>
      <c r="BJ120" s="35">
        <f ca="1">IF(N$11="x",0,_xlfn.NORM.INV(H120,Satokasvi!$H$8,Satokasvi!$I$8)*IF(COUNTIF($H$12:N$12,"x")&gt;0,(1+$C$6),1)*IF(COUNTIF($H$13:N$13,"x")&gt;0,(1+$C$30),1)*IF(N$8="x",(1+Toimenpiteet!$C$7),1)*IF(N$9="x",(1+Toimenpiteet!$C$34),1)*(1+N$30)*_xlfn.BINOM.INV(1,(1-(Satokasvi!$H$15*(1+N$44))),H120))</f>
        <v>2825.9634885504624</v>
      </c>
      <c r="BK120" s="35">
        <f ca="1">IF(O$11="x",0,_xlfn.NORM.INV(I120,Satokasvi!$H$8,Satokasvi!$I$8)*IF(COUNTIF($H$12:O$12,"x")&gt;0,(1+$C$6),1)*IF(COUNTIF($H$13:O$13,"x")&gt;0,(1+$C$30),1)*IF(O$8="x",(1+Toimenpiteet!$C$7),1)*IF(O$9="x",(1+Toimenpiteet!$C$34),1)*(1+O$30)*_xlfn.BINOM.INV(1,(1-(Satokasvi!$H$15*(1+O$44))),I120))</f>
        <v>0</v>
      </c>
      <c r="BL120" s="35">
        <f ca="1">IF(P$11="x",0,_xlfn.NORM.INV(J120,Satokasvi!$H$8,Satokasvi!$I$8)*IF(COUNTIF($H$12:P$12,"x")&gt;0,(1+$C$6),1)*IF(COUNTIF($H$13:P$13,"x")&gt;0,(1+$C$30),1)*IF(P$8="x",(1+Toimenpiteet!$C$7),1)*IF(P$9="x",(1+Toimenpiteet!$C$34),1)*(1+P$30)*_xlfn.BINOM.INV(1,(1-(Satokasvi!$H$15*(1+P$44))),J120))</f>
        <v>2928.5533300333632</v>
      </c>
      <c r="BM120" s="35">
        <f ca="1">IF(Q$11="x",0,_xlfn.NORM.INV(K120,Satokasvi!$H$8,Satokasvi!$I$8)*IF(COUNTIF($H$12:Q$12,"x")&gt;0,(1+$C$6),1)*IF(COUNTIF($H$13:Q$13,"x")&gt;0,(1+$C$30),1)*IF(Q$8="x",(1+Toimenpiteet!$C$7),1)*IF(Q$9="x",(1+Toimenpiteet!$C$34),1)*(1+Q$30)*_xlfn.BINOM.INV(1,(1-(Satokasvi!$H$15*(1+Q$44))),K120))</f>
        <v>3167.2632053895982</v>
      </c>
      <c r="BN120" s="35">
        <f ca="1">IF(R$11="x",0,_xlfn.NORM.INV(L120,Satokasvi!$H$8,Satokasvi!$I$8)*IF(COUNTIF($H$12:R$12,"x")&gt;0,(1+$C$6),1)*IF(COUNTIF($H$13:R$13,"x")&gt;0,(1+$C$30),1)*IF(R$8="x",(1+Toimenpiteet!$C$7),1)*IF(R$9="x",(1+Toimenpiteet!$C$34),1)*(1+R$30)*_xlfn.BINOM.INV(1,(1-(Satokasvi!$H$15*(1+R$44))),L120))</f>
        <v>2948.0864728073075</v>
      </c>
      <c r="BO120" s="35">
        <f ca="1">IF(S$11="x",0,_xlfn.NORM.INV(M120,Satokasvi!$H$8,Satokasvi!$I$8)*IF(COUNTIF($H$12:S$12,"x")&gt;0,(1+$C$6),1)*IF(COUNTIF($H$13:S$13,"x")&gt;0,(1+$C$30),1)*IF(S$8="x",(1+Toimenpiteet!$C$7),1)*IF(S$9="x",(1+Toimenpiteet!$C$34),1)*(1+S$30)*_xlfn.BINOM.INV(1,(1-(Satokasvi!$H$15*(1+S$44))),M120))</f>
        <v>3137.1233983035659</v>
      </c>
      <c r="BP120" s="35">
        <f ca="1">IF(T$11="x",0,_xlfn.NORM.INV(N120,Satokasvi!$H$8,Satokasvi!$I$8)*IF(COUNTIF($H$12:T$12,"x")&gt;0,(1+$C$6),1)*IF(COUNTIF($H$13:T$13,"x")&gt;0,(1+$C$30),1)*IF(T$8="x",(1+Toimenpiteet!$C$7),1)*IF(T$9="x",(1+Toimenpiteet!$C$34),1)*(1+T$30)*_xlfn.BINOM.INV(1,(1-(Satokasvi!$H$15*(1+T$44))),N120))</f>
        <v>3095.6176447257008</v>
      </c>
      <c r="BQ120" s="35">
        <f ca="1">IF(U$11="x",0,_xlfn.NORM.INV(O120,Satokasvi!$H$8,Satokasvi!$I$8)*IF(COUNTIF($H$12:U$12,"x")&gt;0,(1+$C$6),1)*IF(COUNTIF($H$13:U$13,"x")&gt;0,(1+$C$30),1)*IF(U$8="x",(1+Toimenpiteet!$C$7),1)*IF(U$9="x",(1+Toimenpiteet!$C$34),1)*(1+U$30)*_xlfn.BINOM.INV(1,(1-(Satokasvi!$H$15*(1+U$44))),O120))</f>
        <v>2879.3554646353218</v>
      </c>
      <c r="BR120" s="35">
        <f ca="1">IF(V$11="x",0,_xlfn.NORM.INV(P120,Satokasvi!$H$8,Satokasvi!$I$8)*IF(COUNTIF($H$12:V$12,"x")&gt;0,(1+$C$6),1)*IF(COUNTIF($H$13:V$13,"x")&gt;0,(1+$C$30),1)*IF(V$8="x",(1+Toimenpiteet!$C$7),1)*IF(V$9="x",(1+Toimenpiteet!$C$34),1)*(1+V$30)*_xlfn.BINOM.INV(1,(1-(Satokasvi!$H$15*(1+V$44))),P120))</f>
        <v>3326.4529007630258</v>
      </c>
      <c r="BS120" s="35">
        <f ca="1">IF(W$11="x",0,_xlfn.NORM.INV(Q120,Satokasvi!$H$8,Satokasvi!$I$8)*IF(COUNTIF($H$12:W$12,"x")&gt;0,(1+$C$6),1)*IF(COUNTIF($H$13:W$13,"x")&gt;0,(1+$C$30),1)*IF(W$8="x",(1+Toimenpiteet!$C$7),1)*IF(W$9="x",(1+Toimenpiteet!$C$34),1)*(1+W$30)*_xlfn.BINOM.INV(1,(1-(Satokasvi!$H$15*(1+W$44))),Q120))</f>
        <v>3095.479262159206</v>
      </c>
      <c r="BT120" s="35">
        <f ca="1">IF(X$11="x",0,_xlfn.NORM.INV(R120,Satokasvi!$H$8,Satokasvi!$I$8)*IF(COUNTIF($H$12:X$12,"x")&gt;0,(1+$C$6),1)*IF(COUNTIF($H$13:X$13,"x")&gt;0,(1+$C$30),1)*IF(X$8="x",(1+Toimenpiteet!$C$7),1)*IF(X$9="x",(1+Toimenpiteet!$C$34),1)*(1+X$30)*_xlfn.BINOM.INV(1,(1-(Satokasvi!$H$15*(1+X$44))),R120))</f>
        <v>2648.7671525445635</v>
      </c>
      <c r="BU120" s="35">
        <f ca="1">IF(Y$11="x",0,_xlfn.NORM.INV(S120,Satokasvi!$H$8,Satokasvi!$I$8)*IF(COUNTIF($H$12:Y$12,"x")&gt;0,(1+$C$6),1)*IF(COUNTIF($H$13:Y$13,"x")&gt;0,(1+$C$30),1)*IF(Y$8="x",(1+Toimenpiteet!$C$7),1)*IF(Y$9="x",(1+Toimenpiteet!$C$34),1)*(1+Y$30)*_xlfn.BINOM.INV(1,(1-(Satokasvi!$H$15*(1+Y$44))),S120))</f>
        <v>2966.5191541674885</v>
      </c>
      <c r="BV120" s="35">
        <f ca="1">IF(Z$11="x",0,_xlfn.NORM.INV(T120,Satokasvi!$H$8,Satokasvi!$I$8)*IF(COUNTIF($H$12:Z$12,"x")&gt;0,(1+$C$6),1)*IF(COUNTIF($H$13:Z$13,"x")&gt;0,(1+$C$30),1)*IF(Z$8="x",(1+Toimenpiteet!$C$7),1)*IF(Z$9="x",(1+Toimenpiteet!$C$34),1)*(1+Z$30)*_xlfn.BINOM.INV(1,(1-(Satokasvi!$H$15*(1+Z$44))),T120))</f>
        <v>2996.7208330342819</v>
      </c>
      <c r="BW120" s="35">
        <f ca="1">IF(AA$11="x",0,_xlfn.NORM.INV(U120,Satokasvi!$H$8,Satokasvi!$I$8)*IF(COUNTIF($H$12:AA$12,"x")&gt;0,(1+$C$6),1)*IF(COUNTIF($H$13:AA$13,"x")&gt;0,(1+$C$30),1)*IF(AA$8="x",(1+Toimenpiteet!$C$7),1)*IF(AA$9="x",(1+Toimenpiteet!$C$34),1)*(1+AA$30)*_xlfn.BINOM.INV(1,(1-(Satokasvi!$H$15*(1+AA$44))),U120))</f>
        <v>3260.1197853906087</v>
      </c>
      <c r="BX120" s="35">
        <f ca="1">IF(AB$11="x",0,_xlfn.NORM.INV(V120,Satokasvi!$H$8,Satokasvi!$I$8)*IF(COUNTIF($H$12:AB$12,"x")&gt;0,(1+$C$6),1)*IF(COUNTIF($H$13:AB$13,"x")&gt;0,(1+$C$30),1)*IF(AB$8="x",(1+Toimenpiteet!$C$7),1)*IF(AB$9="x",(1+Toimenpiteet!$C$34),1)*(1+AB$30)*_xlfn.BINOM.INV(1,(1-(Satokasvi!$H$15*(1+AB$44))),V120))</f>
        <v>2721.8642713808758</v>
      </c>
      <c r="BY120" s="35">
        <f ca="1">IF(AC$11="x",0,_xlfn.NORM.INV(W120,Satokasvi!$H$8,Satokasvi!$I$8)*IF(COUNTIF($H$12:AC$12,"x")&gt;0,(1+$C$6),1)*IF(COUNTIF($H$13:AC$13,"x")&gt;0,(1+$C$30),1)*IF(AC$8="x",(1+Toimenpiteet!$C$7),1)*IF(AC$9="x",(1+Toimenpiteet!$C$34),1)*(1+AC$30)*_xlfn.BINOM.INV(1,(1-(Satokasvi!$H$15*(1+AC$44))),W120))</f>
        <v>3211.4943658214629</v>
      </c>
      <c r="BZ120" s="35">
        <f ca="1">IF(AD$11="x",0,_xlfn.NORM.INV(X120,Satokasvi!$H$8,Satokasvi!$I$8)*IF(COUNTIF($H$12:AD$12,"x")&gt;0,(1+$C$6),1)*IF(COUNTIF($H$13:AD$13,"x")&gt;0,(1+$C$30),1)*IF(AD$8="x",(1+Toimenpiteet!$C$7),1)*IF(AD$9="x",(1+Toimenpiteet!$C$34),1)*(1+AD$30)*_xlfn.BINOM.INV(1,(1-(Satokasvi!$H$15*(1+AD$44))),X120))</f>
        <v>2991.6064563668547</v>
      </c>
      <c r="CA120" s="35">
        <f ca="1">IF(AE$11="x",0,_xlfn.NORM.INV(Y120,Satokasvi!$H$8,Satokasvi!$I$8)*IF(COUNTIF($H$12:AE$12,"x")&gt;0,(1+$C$6),1)*IF(COUNTIF($H$13:AE$13,"x")&gt;0,(1+$C$30),1)*IF(AE$8="x",(1+Toimenpiteet!$C$7),1)*IF(AE$9="x",(1+Toimenpiteet!$C$34),1)*(1+AE$30)*_xlfn.BINOM.INV(1,(1-(Satokasvi!$H$15*(1+AE$44))),Y120))</f>
        <v>3310.6476236265185</v>
      </c>
      <c r="CB120" s="35">
        <f ca="1">IF(AF$11="x",0,_xlfn.NORM.INV(Z120,Satokasvi!$H$8,Satokasvi!$I$8)*IF(COUNTIF($H$12:AF$12,"x")&gt;0,(1+$C$6),1)*IF(COUNTIF($H$13:AF$13,"x")&gt;0,(1+$C$30),1)*IF(AF$8="x",(1+Toimenpiteet!$C$7),1)*IF(AF$9="x",(1+Toimenpiteet!$C$34),1)*(1+AF$30)*_xlfn.BINOM.INV(1,(1-(Satokasvi!$H$15*(1+AF$44))),Z120))</f>
        <v>2867.6202443742336</v>
      </c>
      <c r="CD120" s="37">
        <f ca="1">_xlfn.NORM.INV(RAND(),Satokasvi!$H$13,Satokasvi!$I$13)</f>
        <v>186.28936668873553</v>
      </c>
      <c r="CE120" s="37">
        <f ca="1">_xlfn.NORM.INV(RAND(),Satokasvi!$H$13,Satokasvi!$I$13)</f>
        <v>191.36360316609768</v>
      </c>
      <c r="CF120" s="37">
        <f ca="1">_xlfn.NORM.INV(RAND(),Satokasvi!$H$13,Satokasvi!$I$13)</f>
        <v>184.45376667797487</v>
      </c>
      <c r="CG120" s="37">
        <f ca="1">_xlfn.NORM.INV(RAND(),Satokasvi!$H$13,Satokasvi!$I$13)</f>
        <v>195.8068120096662</v>
      </c>
      <c r="CH120" s="37">
        <f ca="1">_xlfn.NORM.INV(RAND(),Satokasvi!$H$13,Satokasvi!$I$13)</f>
        <v>163.89923436582393</v>
      </c>
      <c r="CI120" s="37">
        <f ca="1">_xlfn.NORM.INV(RAND(),Satokasvi!$H$13,Satokasvi!$I$13)</f>
        <v>207.01375871394814</v>
      </c>
      <c r="CJ120" s="37">
        <f ca="1">_xlfn.NORM.INV(RAND(),Satokasvi!$H$13,Satokasvi!$I$13)</f>
        <v>154.46728538928289</v>
      </c>
      <c r="CK120" s="37">
        <f ca="1">_xlfn.NORM.INV(RAND(),Satokasvi!$H$13,Satokasvi!$I$13)</f>
        <v>156.30771743124302</v>
      </c>
      <c r="CL120" s="37">
        <f ca="1">_xlfn.NORM.INV(RAND(),Satokasvi!$H$13,Satokasvi!$I$13)</f>
        <v>243.29026468676375</v>
      </c>
      <c r="CM120" s="37">
        <f ca="1">_xlfn.NORM.INV(RAND(),Satokasvi!$H$13,Satokasvi!$I$13)</f>
        <v>179.82416168556662</v>
      </c>
      <c r="CN120" s="37">
        <f ca="1">_xlfn.NORM.INV(RAND(),Satokasvi!$H$13,Satokasvi!$I$13)</f>
        <v>236.52391500909113</v>
      </c>
      <c r="CO120" s="37">
        <f ca="1">_xlfn.NORM.INV(RAND(),Satokasvi!$H$13,Satokasvi!$I$13)</f>
        <v>149.41018553949499</v>
      </c>
      <c r="CP120" s="37">
        <f ca="1">_xlfn.NORM.INV(RAND(),Satokasvi!$H$13,Satokasvi!$I$13)</f>
        <v>168.33878005436893</v>
      </c>
      <c r="CQ120" s="37">
        <f ca="1">_xlfn.NORM.INV(RAND(),Satokasvi!$H$13,Satokasvi!$I$13)</f>
        <v>167.24407604217615</v>
      </c>
      <c r="CR120" s="37">
        <f ca="1">_xlfn.NORM.INV(RAND(),Satokasvi!$H$13,Satokasvi!$I$13)</f>
        <v>211.97260758499215</v>
      </c>
      <c r="CS120" s="37">
        <f ca="1">_xlfn.NORM.INV(RAND(),Satokasvi!$H$13,Satokasvi!$I$13)</f>
        <v>174.98491363552262</v>
      </c>
      <c r="CT120" s="37">
        <f ca="1">_xlfn.NORM.INV(RAND(),Satokasvi!$H$13,Satokasvi!$I$13)</f>
        <v>315.47220435281235</v>
      </c>
      <c r="CU120" s="37">
        <f ca="1">_xlfn.NORM.INV(RAND(),Satokasvi!$H$13,Satokasvi!$I$13)</f>
        <v>210.09478871992943</v>
      </c>
      <c r="CV120" s="37">
        <f ca="1">_xlfn.NORM.INV(RAND(),Satokasvi!$H$13,Satokasvi!$I$13)</f>
        <v>197.24255442116132</v>
      </c>
      <c r="CW120" s="37">
        <f ca="1">_xlfn.NORM.INV(RAND(),Satokasvi!$H$13,Satokasvi!$I$13)</f>
        <v>167.3765643771365</v>
      </c>
      <c r="CX120" s="37">
        <f ca="1">_xlfn.NORM.INV(RAND(),Satokasvi!$H$13,Satokasvi!$I$13)</f>
        <v>243.14356689427504</v>
      </c>
      <c r="CY120" s="37">
        <f ca="1">_xlfn.NORM.INV(RAND(),Satokasvi!$H$13,Satokasvi!$I$13)</f>
        <v>195.43447738203278</v>
      </c>
      <c r="CZ120" s="37">
        <f ca="1">_xlfn.NORM.INV(RAND(),Satokasvi!$H$13,Satokasvi!$I$13)</f>
        <v>270.50349175348987</v>
      </c>
      <c r="DA120" s="37">
        <f ca="1">_xlfn.NORM.INV(RAND(),Satokasvi!$H$13,Satokasvi!$I$13)</f>
        <v>218.73046315382803</v>
      </c>
      <c r="DB120" s="37">
        <f ca="1">_xlfn.NORM.INV(RAND(),Satokasvi!$H$13,Satokasvi!$I$13)</f>
        <v>237.30168040333257</v>
      </c>
      <c r="DD120" s="37">
        <f ca="1">IF(H$11="x",Toimenpiteet!$E$115,AC120*CD120/1000+(Satokasvi!$E$28-Satokasvi!$E$7)+IF(H$8="x",Toimenpiteet!$E$29,0)+IF(H$9="x",Toimenpiteet!$E$60,0)+IF(H$10="x",Toimenpiteet!$E$88,0))/(1+$H$15)^DD$59</f>
        <v>-257.28155339805824</v>
      </c>
      <c r="DE120" s="37">
        <f ca="1">IF(I$11="x",Toimenpiteet!$E$115,AD120*CE120/1000+(Satokasvi!$E$28-Satokasvi!$E$7)+IF(I$8="x",Toimenpiteet!$E$29,0)+IF(I$9="x",Toimenpiteet!$E$60,0)+IF(I$10="x",Toimenpiteet!$E$88,0))/(1+$H$15)^DE$59</f>
        <v>181.0628536215896</v>
      </c>
      <c r="DF120" s="37">
        <f ca="1">IF(J$11="x",Toimenpiteet!$E$115,AE120*CF120/1000+(Satokasvi!$E$28-Satokasvi!$E$7)+IF(J$8="x",Toimenpiteet!$E$29,0)+IF(J$9="x",Toimenpiteet!$E$60,0)+IF(J$10="x",Toimenpiteet!$E$88,0))/(1+$H$15)^DF$59</f>
        <v>204.4963116827015</v>
      </c>
      <c r="DG120" s="37">
        <f ca="1">IF(K$11="x",Toimenpiteet!$E$115,AF120*CG120/1000+(Satokasvi!$E$28-Satokasvi!$E$7)+IF(K$8="x",Toimenpiteet!$E$29,0)+IF(K$9="x",Toimenpiteet!$E$60,0)+IF(K$10="x",Toimenpiteet!$E$88,0))/(1+$H$15)^DG$59</f>
        <v>185.43074082915334</v>
      </c>
      <c r="DH120" s="37">
        <f ca="1">IF(L$11="x",Toimenpiteet!$E$115,AG120*CH120/1000+(Satokasvi!$E$28-Satokasvi!$E$7)+IF(L$8="x",Toimenpiteet!$E$29,0)+IF(L$9="x",Toimenpiteet!$E$60,0)+IF(L$10="x",Toimenpiteet!$E$88,0))/(1+$H$15)^DH$59</f>
        <v>140.26762071787792</v>
      </c>
      <c r="DI120" s="37">
        <f ca="1">IF(M$11="x",Toimenpiteet!$E$115,AH120*CI120/1000+(Satokasvi!$E$28-Satokasvi!$E$7)+IF(M$8="x",Toimenpiteet!$E$29,0)+IF(M$9="x",Toimenpiteet!$E$60,0)+IF(M$10="x",Toimenpiteet!$E$88,0))/(1+$H$15)^DI$59</f>
        <v>239.31495961940405</v>
      </c>
      <c r="DJ120" s="37">
        <f ca="1">IF(N$11="x",Toimenpiteet!$E$115,AI120*CJ120/1000+(Satokasvi!$E$28-Satokasvi!$E$7)+IF(N$8="x",Toimenpiteet!$E$29,0)+IF(N$9="x",Toimenpiteet!$E$60,0)+IF(N$10="x",Toimenpiteet!$E$88,0))/(1+$H$15)^DJ$59</f>
        <v>80.305598821628209</v>
      </c>
      <c r="DK120" s="37">
        <f ca="1">IF(O$11="x",Toimenpiteet!$E$115,AJ120*CK120/1000+(Satokasvi!$E$28-Satokasvi!$E$7)+IF(O$8="x",Toimenpiteet!$E$29,0)+IF(O$9="x",Toimenpiteet!$E$60,0)+IF(O$10="x",Toimenpiteet!$E$88,0))/(1+$H$15)^DK$59</f>
        <v>-209.19344709319299</v>
      </c>
      <c r="DL120" s="37">
        <f ca="1">IF(P$11="x",Toimenpiteet!$E$115,AK120*CL120/1000+(Satokasvi!$E$28-Satokasvi!$E$7)+IF(P$8="x",Toimenpiteet!$E$29,0)+IF(P$9="x",Toimenpiteet!$E$60,0)+IF(P$10="x",Toimenpiteet!$E$88,0))/(1+$H$15)^DL$59</f>
        <v>251.95216539180186</v>
      </c>
      <c r="DM120" s="37">
        <f ca="1">IF(Q$11="x",Toimenpiteet!$E$115,AL120*CM120/1000+(Satokasvi!$E$28-Satokasvi!$E$7)+IF(Q$8="x",Toimenpiteet!$E$29,0)+IF(Q$9="x",Toimenpiteet!$E$60,0)+IF(Q$10="x",Toimenpiteet!$E$88,0))/(1+$H$15)^DM$59</f>
        <v>155.98096640847209</v>
      </c>
      <c r="DN120" s="37">
        <f ca="1">IF(R$11="x",Toimenpiteet!$E$115,AM120*CN120/1000+(Satokasvi!$E$28-Satokasvi!$E$7)+IF(R$8="x",Toimenpiteet!$E$29,0)+IF(R$9="x",Toimenpiteet!$E$60,0)+IF(R$10="x",Toimenpiteet!$E$88,0))/(1+$H$15)^DN$59</f>
        <v>228.34108356223916</v>
      </c>
      <c r="DO120" s="37">
        <f ca="1">IF(S$11="x",Toimenpiteet!$E$115,AN120*CO120/1000+(Satokasvi!$E$28-Satokasvi!$E$7)+IF(S$8="x",Toimenpiteet!$E$29,0)+IF(S$9="x",Toimenpiteet!$E$60,0)+IF(S$10="x",Toimenpiteet!$E$88,0))/(1+$H$15)^DO$59</f>
        <v>88.092254453584843</v>
      </c>
      <c r="DP120" s="37">
        <f ca="1">IF(T$11="x",Toimenpiteet!$E$115,AO120*CP120/1000+(Satokasvi!$E$28-Satokasvi!$E$7)+IF(T$8="x",Toimenpiteet!$E$29,0)+IF(T$9="x",Toimenpiteet!$E$60,0)+IF(T$10="x",Toimenpiteet!$E$88,0))/(1+$H$15)^DP$59</f>
        <v>115.25810630439348</v>
      </c>
      <c r="DQ120" s="37">
        <f ca="1">IF(U$11="x",Toimenpiteet!$E$115,AP120*CQ120/1000+(Satokasvi!$E$28-Satokasvi!$E$7)+IF(U$8="x",Toimenpiteet!$E$29,0)+IF(U$9="x",Toimenpiteet!$E$60,0)+IF(U$10="x",Toimenpiteet!$E$88,0))/(1+$H$15)^DQ$59</f>
        <v>90.107681763909881</v>
      </c>
      <c r="DR120" s="37">
        <f ca="1">IF(V$11="x",Toimenpiteet!$E$115,AQ120*CR120/1000+(Satokasvi!$E$28-Satokasvi!$E$7)+IF(V$8="x",Toimenpiteet!$E$29,0)+IF(V$9="x",Toimenpiteet!$E$60,0)+IF(V$10="x",Toimenpiteet!$E$88,0))/(1+$H$15)^DR$59</f>
        <v>207.06300361746693</v>
      </c>
      <c r="DS120" s="37">
        <f ca="1">IF(W$11="x",Toimenpiteet!$E$115,AR120*CS120/1000+(Satokasvi!$E$28-Satokasvi!$E$7)+IF(W$8="x",Toimenpiteet!$E$29,0)+IF(W$9="x",Toimenpiteet!$E$60,0)+IF(W$10="x",Toimenpiteet!$E$88,0))/(1+$H$15)^DS$59</f>
        <v>116.14905894931678</v>
      </c>
      <c r="DT120" s="37">
        <f ca="1">IF(X$11="x",Toimenpiteet!$E$115,AS120*CT120/1000+(Satokasvi!$E$28-Satokasvi!$E$7)+IF(X$8="x",Toimenpiteet!$E$29,0)+IF(X$9="x",Toimenpiteet!$E$60,0)+IF(X$10="x",Toimenpiteet!$E$88,0))/(1+$H$15)^DT$59</f>
        <v>-160.32935814886437</v>
      </c>
      <c r="DU120" s="37">
        <f ca="1">IF(Y$11="x",Toimenpiteet!$E$115,AT120*CU120/1000+(Satokasvi!$E$28-Satokasvi!$E$7)+IF(Y$8="x",Toimenpiteet!$E$29,0)+IF(Y$9="x",Toimenpiteet!$E$60,0)+IF(Y$10="x",Toimenpiteet!$E$88,0))/(1+$H$15)^DU$59</f>
        <v>149.41860851889862</v>
      </c>
      <c r="DV120" s="37">
        <f ca="1">IF(Z$11="x",Toimenpiteet!$E$115,AU120*CV120/1000+(Satokasvi!$E$28-Satokasvi!$E$7)+IF(Z$8="x",Toimenpiteet!$E$29,0)+IF(Z$9="x",Toimenpiteet!$E$60,0)+IF(Z$10="x",Toimenpiteet!$E$88,0))/(1+$H$15)^DV$59</f>
        <v>129.7785045735383</v>
      </c>
      <c r="DW120" s="37">
        <f ca="1">IF(AA$11="x",Toimenpiteet!$E$115,AV120*CW120/1000+(Satokasvi!$E$28-Satokasvi!$E$7)+IF(AA$8="x",Toimenpiteet!$E$29,0)+IF(AA$9="x",Toimenpiteet!$E$60,0)+IF(AA$10="x",Toimenpiteet!$E$88,0))/(1+$H$15)^DW$59</f>
        <v>105.04504778295097</v>
      </c>
      <c r="DX120" s="37">
        <f ca="1">IF(AB$11="x",Toimenpiteet!$E$115,AW120*CX120/1000+(Satokasvi!$E$28-Satokasvi!$E$7)+IF(AB$8="x",Toimenpiteet!$E$29,0)+IF(AB$9="x",Toimenpiteet!$E$60,0)+IF(AB$10="x",Toimenpiteet!$E$88,0))/(1+$H$15)^DX$59</f>
        <v>-142.45055811590174</v>
      </c>
      <c r="DY120" s="37">
        <f ca="1">IF(AC$11="x",Toimenpiteet!$E$115,AX120*CY120/1000+(Satokasvi!$E$28-Satokasvi!$E$7)+IF(AC$8="x",Toimenpiteet!$E$29,0)+IF(AC$9="x",Toimenpiteet!$E$60,0)+IF(AC$10="x",Toimenpiteet!$E$88,0))/(1+$H$15)^DY$59</f>
        <v>134.66423644281764</v>
      </c>
      <c r="DZ120" s="37">
        <f ca="1">IF(AD$11="x",Toimenpiteet!$E$115,AY120*CZ120/1000+(Satokasvi!$E$28-Satokasvi!$E$7)+IF(AD$8="x",Toimenpiteet!$E$29,0)+IF(AD$9="x",Toimenpiteet!$E$60,0)+IF(AD$10="x",Toimenpiteet!$E$88,0))/(1+$H$15)^DZ$59</f>
        <v>207.42270887291832</v>
      </c>
      <c r="EA120" s="37">
        <f ca="1">IF(AE$11="x",Toimenpiteet!$E$115,AZ120*DA120/1000+(Satokasvi!$E$28-Satokasvi!$E$7)+IF(AE$8="x",Toimenpiteet!$E$29,0)+IF(AE$9="x",Toimenpiteet!$E$60,0)+IF(AE$10="x",Toimenpiteet!$E$88,0))/(1+$H$15)^EA$59</f>
        <v>166.49476319490532</v>
      </c>
      <c r="EB120" s="37">
        <f ca="1">IF(AF$11="x",Toimenpiteet!$E$115,BA120*DB120/1000+(Satokasvi!$E$28-Satokasvi!$E$7)+IF(AF$8="x",Toimenpiteet!$E$29,0)+IF(AF$9="x",Toimenpiteet!$E$60,0)+IF(AF$10="x",Toimenpiteet!$E$88,0))/(1+$H$15)^EB$59</f>
        <v>144.27314123378486</v>
      </c>
      <c r="ED120" s="37">
        <f ca="1">IF(H$11="x",Toimenpiteet!$E$115,BD120*CD120/1000+(Satokasvi!$E$28-Satokasvi!$E$7)+IF(H$8="x",Toimenpiteet!$E$29,0)+IF(H$9="x",Toimenpiteet!$E$60,0)+IF(H$10="x",Toimenpiteet!$E$88,0))/(1+$H$15)^ED$59</f>
        <v>220.76107819722111</v>
      </c>
      <c r="EE120" s="37">
        <f ca="1">IF(I$11="x",Toimenpiteet!$E$115,BE120*CE120/1000+(Satokasvi!$E$28-Satokasvi!$E$7)+IF(I$8="x",Toimenpiteet!$E$29,0)+IF(I$9="x",Toimenpiteet!$E$60,0)+IF(I$10="x",Toimenpiteet!$E$88,0))/(1+$H$15)^EE$59</f>
        <v>267.23300752999648</v>
      </c>
      <c r="EF120" s="37">
        <f ca="1">IF(J$11="x",Toimenpiteet!$E$115,BF120*CF120/1000+(Satokasvi!$E$28-Satokasvi!$E$7)+IF(J$8="x",Toimenpiteet!$E$29,0)+IF(J$9="x",Toimenpiteet!$E$60,0)+IF(J$10="x",Toimenpiteet!$E$88,0))/(1+$H$15)^EF$59</f>
        <v>293.89808196495926</v>
      </c>
      <c r="EG120" s="37">
        <f ca="1">IF(K$11="x",Toimenpiteet!$E$115,BG120*CG120/1000+(Satokasvi!$E$28-Satokasvi!$E$7)+IF(K$8="x",Toimenpiteet!$E$29,0)+IF(K$9="x",Toimenpiteet!$E$60,0)+IF(K$10="x",Toimenpiteet!$E$88,0))/(1+$H$15)^EG$59</f>
        <v>269.60670253451548</v>
      </c>
      <c r="EH120" s="37">
        <f ca="1">IF(L$11="x",Toimenpiteet!$E$115,BH120*CH120/1000+(Satokasvi!$E$28-Satokasvi!$E$7)+IF(L$8="x",Toimenpiteet!$E$29,0)+IF(L$9="x",Toimenpiteet!$E$60,0)+IF(L$10="x",Toimenpiteet!$E$88,0))/(1+$H$15)^EH$59</f>
        <v>214.03941043381417</v>
      </c>
      <c r="EI120" s="37">
        <f ca="1">IF(M$11="x",Toimenpiteet!$E$115,BI120*CI120/1000+(Satokasvi!$E$28-Satokasvi!$E$7)+IF(M$8="x",Toimenpiteet!$E$29,0)+IF(M$9="x",Toimenpiteet!$E$60,0)+IF(M$10="x",Toimenpiteet!$E$88,0))/(1+$H$15)^EI$59</f>
        <v>331.5646171475185</v>
      </c>
      <c r="EJ120" s="37">
        <f ca="1">IF(N$11="x",Toimenpiteet!$E$115,BJ120*CJ120/1000+(Satokasvi!$E$28-Satokasvi!$E$7)+IF(N$8="x",Toimenpiteet!$E$29,0)+IF(N$9="x",Toimenpiteet!$E$60,0)+IF(N$10="x",Toimenpiteet!$E$88,0))/(1+$H$15)^EJ$59</f>
        <v>139.46056868715166</v>
      </c>
      <c r="EK120" s="37">
        <f ca="1">IF(O$11="x",Toimenpiteet!$E$115,BK120*CK120/1000+(Satokasvi!$E$28-Satokasvi!$E$7)+IF(O$8="x",Toimenpiteet!$E$29,0)+IF(O$9="x",Toimenpiteet!$E$60,0)+IF(O$10="x",Toimenpiteet!$E$88,0))/(1+$H$15)^EK$59</f>
        <v>-209.19344709319299</v>
      </c>
      <c r="EL120" s="37">
        <f ca="1">IF(P$11="x",Toimenpiteet!$E$115,BL120*CL120/1000+(Satokasvi!$E$28-Satokasvi!$E$7)+IF(P$8="x",Toimenpiteet!$E$29,0)+IF(P$9="x",Toimenpiteet!$E$60,0)+IF(P$10="x",Toimenpiteet!$E$88,0))/(1+$H$15)^EL$59</f>
        <v>342.9626852843744</v>
      </c>
      <c r="EM120" s="37">
        <f ca="1">IF(Q$11="x",Toimenpiteet!$E$115,BM120*CM120/1000+(Satokasvi!$E$28-Satokasvi!$E$7)+IF(Q$8="x",Toimenpiteet!$E$29,0)+IF(Q$9="x",Toimenpiteet!$E$60,0)+IF(Q$10="x",Toimenpiteet!$E$88,0))/(1+$H$15)^EM$59</f>
        <v>226.61413717969299</v>
      </c>
      <c r="EN120" s="37">
        <f ca="1">IF(R$11="x",Toimenpiteet!$E$115,BN120*CN120/1000+(Satokasvi!$E$28-Satokasvi!$E$7)+IF(R$8="x",Toimenpiteet!$E$29,0)+IF(R$9="x",Toimenpiteet!$E$60,0)+IF(R$10="x",Toimenpiteet!$E$88,0))/(1+$H$15)^EN$59</f>
        <v>312.29762793442137</v>
      </c>
      <c r="EO120" s="37">
        <f ca="1">IF(S$11="x",Toimenpiteet!$E$115,BO120*CO120/1000+(Satokasvi!$E$28-Satokasvi!$E$7)+IF(S$8="x",Toimenpiteet!$E$29,0)+IF(S$9="x",Toimenpiteet!$E$60,0)+IF(S$10="x",Toimenpiteet!$E$88,0))/(1+$H$15)^EO$59</f>
        <v>142.88383899452936</v>
      </c>
      <c r="EP120" s="37">
        <f ca="1">IF(T$11="x",Toimenpiteet!$E$115,BP120*CP120/1000+(Satokasvi!$E$28-Satokasvi!$E$7)+IF(T$8="x",Toimenpiteet!$E$29,0)+IF(T$9="x",Toimenpiteet!$E$60,0)+IF(T$10="x",Toimenpiteet!$E$88,0))/(1+$H$15)^EP$59</f>
        <v>174.40014858491062</v>
      </c>
      <c r="EQ120" s="37">
        <f ca="1">IF(U$11="x",Toimenpiteet!$E$115,BQ120*CQ120/1000+(Satokasvi!$E$28-Satokasvi!$E$7)+IF(U$8="x",Toimenpiteet!$E$29,0)+IF(U$9="x",Toimenpiteet!$E$60,0)+IF(U$10="x",Toimenpiteet!$E$88,0))/(1+$H$15)^EQ$59</f>
        <v>143.16846182507868</v>
      </c>
      <c r="ER120" s="37">
        <f ca="1">IF(V$11="x",Toimenpiteet!$E$115,BR120*CR120/1000+(Satokasvi!$E$28-Satokasvi!$E$7)+IF(V$8="x",Toimenpiteet!$E$29,0)+IF(V$9="x",Toimenpiteet!$E$60,0)+IF(V$10="x",Toimenpiteet!$E$88,0))/(1+$H$15)^ER$59</f>
        <v>282.49428755298635</v>
      </c>
      <c r="ES120" s="37">
        <f ca="1">IF(W$11="x",Toimenpiteet!$E$115,BS120*CS120/1000+(Satokasvi!$E$28-Satokasvi!$E$7)+IF(W$8="x",Toimenpiteet!$E$29,0)+IF(W$9="x",Toimenpiteet!$E$60,0)+IF(W$10="x",Toimenpiteet!$E$88,0))/(1+$H$15)^ES$59</f>
        <v>172.4067185178462</v>
      </c>
      <c r="ET120" s="37">
        <f ca="1">IF(X$11="x",Toimenpiteet!$E$115,BT120*CT120/1000+(Satokasvi!$E$28-Satokasvi!$E$7)+IF(X$8="x",Toimenpiteet!$E$29,0)+IF(X$9="x",Toimenpiteet!$E$60,0)+IF(X$10="x",Toimenpiteet!$E$88,0))/(1+$H$15)^ET$59</f>
        <v>345.22989372364538</v>
      </c>
      <c r="EU120" s="37">
        <f ca="1">IF(Y$11="x",Toimenpiteet!$E$115,BU120*CU120/1000+(Satokasvi!$E$28-Satokasvi!$E$7)+IF(Y$8="x",Toimenpiteet!$E$29,0)+IF(Y$9="x",Toimenpiteet!$E$60,0)+IF(Y$10="x",Toimenpiteet!$E$88,0))/(1+$H$15)^EU$59</f>
        <v>210.43424442634128</v>
      </c>
      <c r="EV120" s="37">
        <f ca="1">IF(Z$11="x",Toimenpiteet!$E$115,BV120*CV120/1000+(Satokasvi!$E$28-Satokasvi!$E$7)+IF(Z$8="x",Toimenpiteet!$E$29,0)+IF(Z$9="x",Toimenpiteet!$E$60,0)+IF(Z$10="x",Toimenpiteet!$E$88,0))/(1+$H$15)^EV$59</f>
        <v>185.95936490927798</v>
      </c>
      <c r="EW120" s="37">
        <f ca="1">IF(AA$11="x",Toimenpiteet!$E$115,BW120*CW120/1000+(Satokasvi!$E$28-Satokasvi!$E$7)+IF(AA$8="x",Toimenpiteet!$E$29,0)+IF(AA$9="x",Toimenpiteet!$E$60,0)+IF(AA$10="x",Toimenpiteet!$E$88,0))/(1+$H$15)^EW$59</f>
        <v>155.39887231141691</v>
      </c>
      <c r="EX120" s="37">
        <f ca="1">IF(AB$11="x",Toimenpiteet!$E$115,BX120*CX120/1000+(Satokasvi!$E$28-Satokasvi!$E$7)+IF(AB$8="x",Toimenpiteet!$E$29,0)+IF(AB$9="x",Toimenpiteet!$E$60,0)+IF(AB$10="x",Toimenpiteet!$E$88,0))/(1+$H$15)^EX$59</f>
        <v>213.3015886731288</v>
      </c>
      <c r="EY120" s="37">
        <f ca="1">IF(AC$11="x",Toimenpiteet!$E$115,BY120*CY120/1000+(Satokasvi!$E$28-Satokasvi!$E$7)+IF(AC$8="x",Toimenpiteet!$E$29,0)+IF(AC$9="x",Toimenpiteet!$E$60,0)+IF(AC$10="x",Toimenpiteet!$E$88,0))/(1+$H$15)^EY$59</f>
        <v>189.25738627815818</v>
      </c>
      <c r="EZ120" s="37">
        <f ca="1">IF(AD$11="x",Toimenpiteet!$E$115,BZ120*CZ120/1000+(Satokasvi!$E$28-Satokasvi!$E$7)+IF(AD$8="x",Toimenpiteet!$E$29,0)+IF(AD$9="x",Toimenpiteet!$E$60,0)+IF(AD$10="x",Toimenpiteet!$E$88,0))/(1+$H$15)^EZ$59</f>
        <v>275.76191331427577</v>
      </c>
      <c r="FA120" s="37">
        <f ca="1">IF(AE$11="x",Toimenpiteet!$E$115,CA120*DA120/1000+(Satokasvi!$E$28-Satokasvi!$E$7)+IF(AE$8="x",Toimenpiteet!$E$29,0)+IF(AE$9="x",Toimenpiteet!$E$60,0)+IF(AE$10="x",Toimenpiteet!$E$88,0))/(1+$H$15)^FA$59</f>
        <v>225.86620385988039</v>
      </c>
      <c r="FB120" s="37">
        <f ca="1">IF(AF$11="x",Toimenpiteet!$E$115,CB120*DB120/1000+(Satokasvi!$E$28-Satokasvi!$E$7)+IF(AF$8="x",Toimenpiteet!$E$29,0)+IF(AF$9="x",Toimenpiteet!$E$60,0)+IF(AF$10="x",Toimenpiteet!$E$88,0))/(1+$H$15)^FB$59</f>
        <v>198.44086465140973</v>
      </c>
      <c r="FD120" s="37">
        <f t="shared" ca="1" si="15"/>
        <v>-257.28155339805824</v>
      </c>
      <c r="FE120" s="37">
        <f t="shared" ca="1" si="32"/>
        <v>-76.21869977646864</v>
      </c>
      <c r="FF120" s="37">
        <f t="shared" ca="1" si="32"/>
        <v>128.27761190623286</v>
      </c>
      <c r="FG120" s="37">
        <f t="shared" ca="1" si="32"/>
        <v>313.7083527353862</v>
      </c>
      <c r="FH120" s="37">
        <f t="shared" ca="1" si="32"/>
        <v>453.97597345326415</v>
      </c>
      <c r="FI120" s="37">
        <f t="shared" ca="1" si="32"/>
        <v>693.29093307266817</v>
      </c>
      <c r="FJ120" s="37">
        <f t="shared" ca="1" si="32"/>
        <v>773.59653189429639</v>
      </c>
      <c r="FK120" s="37">
        <f t="shared" ca="1" si="32"/>
        <v>564.40308480110343</v>
      </c>
      <c r="FL120" s="37">
        <f t="shared" ca="1" si="31"/>
        <v>816.35525019290526</v>
      </c>
      <c r="FM120" s="37">
        <f t="shared" ca="1" si="31"/>
        <v>972.33621660137737</v>
      </c>
      <c r="FN120" s="37">
        <f t="shared" ca="1" si="31"/>
        <v>1200.6773001636166</v>
      </c>
      <c r="FO120" s="37">
        <f t="shared" ca="1" si="31"/>
        <v>1288.7695546172015</v>
      </c>
      <c r="FP120" s="37">
        <f t="shared" ca="1" si="31"/>
        <v>1404.027660921595</v>
      </c>
      <c r="FQ120" s="37">
        <f t="shared" ca="1" si="31"/>
        <v>1494.1353426855048</v>
      </c>
      <c r="FR120" s="37">
        <f t="shared" ca="1" si="31"/>
        <v>1701.1983463029717</v>
      </c>
      <c r="FS120" s="37">
        <f t="shared" ca="1" si="31"/>
        <v>1817.3474052522884</v>
      </c>
      <c r="FT120" s="37">
        <f t="shared" ca="1" si="31"/>
        <v>1657.0180471034239</v>
      </c>
      <c r="FU120" s="37">
        <f t="shared" ca="1" si="24"/>
        <v>1806.4366556223226</v>
      </c>
      <c r="FV120" s="37">
        <f t="shared" ca="1" si="24"/>
        <v>1936.215160195861</v>
      </c>
      <c r="FW120" s="37">
        <f t="shared" ca="1" si="23"/>
        <v>2041.2602079788121</v>
      </c>
      <c r="FX120" s="37">
        <f t="shared" ca="1" si="20"/>
        <v>1898.8096498629104</v>
      </c>
      <c r="FY120" s="37">
        <f t="shared" ca="1" si="20"/>
        <v>2033.473886305728</v>
      </c>
      <c r="FZ120" s="37">
        <f t="shared" ca="1" si="20"/>
        <v>2240.8965951786463</v>
      </c>
      <c r="GA120" s="37">
        <f t="shared" ca="1" si="20"/>
        <v>2407.3913583735516</v>
      </c>
      <c r="GB120" s="37">
        <f t="shared" ca="1" si="20"/>
        <v>2551.6644996073364</v>
      </c>
      <c r="GC120" s="37"/>
      <c r="GD120" s="37">
        <f t="shared" ca="1" si="16"/>
        <v>220.76107819722111</v>
      </c>
      <c r="GE120" s="37">
        <f t="shared" ca="1" si="36"/>
        <v>487.99408572721757</v>
      </c>
      <c r="GF120" s="37">
        <f t="shared" ca="1" si="36"/>
        <v>781.89216769217683</v>
      </c>
      <c r="GG120" s="37">
        <f t="shared" ca="1" si="36"/>
        <v>1051.4988702266924</v>
      </c>
      <c r="GH120" s="37">
        <f t="shared" ca="1" si="36"/>
        <v>1265.5382806605066</v>
      </c>
      <c r="GI120" s="37">
        <f t="shared" ca="1" si="36"/>
        <v>1597.1028978080251</v>
      </c>
      <c r="GJ120" s="37">
        <f t="shared" ca="1" si="36"/>
        <v>1736.5634664951767</v>
      </c>
      <c r="GK120" s="37">
        <f t="shared" ca="1" si="36"/>
        <v>1527.3700194019837</v>
      </c>
      <c r="GL120" s="37">
        <f t="shared" ca="1" si="36"/>
        <v>1870.3327046863581</v>
      </c>
      <c r="GM120" s="37">
        <f t="shared" ca="1" si="36"/>
        <v>2096.9468418660508</v>
      </c>
      <c r="GN120" s="37">
        <f t="shared" ca="1" si="36"/>
        <v>2409.244469800472</v>
      </c>
      <c r="GO120" s="37">
        <f t="shared" ca="1" si="36"/>
        <v>2552.1283087950014</v>
      </c>
      <c r="GP120" s="37">
        <f t="shared" ca="1" si="36"/>
        <v>2726.5284573799122</v>
      </c>
      <c r="GQ120" s="37">
        <f t="shared" ca="1" si="36"/>
        <v>2869.696919204991</v>
      </c>
      <c r="GR120" s="37">
        <f t="shared" ca="1" si="36"/>
        <v>3152.1912067579774</v>
      </c>
      <c r="GS120" s="37">
        <f t="shared" ca="1" si="36"/>
        <v>3324.5979252758234</v>
      </c>
      <c r="GT120" s="37">
        <f t="shared" ca="1" si="34"/>
        <v>3669.8278189994689</v>
      </c>
      <c r="GU120" s="37">
        <f t="shared" ca="1" si="22"/>
        <v>3880.2620634258101</v>
      </c>
      <c r="GV120" s="37">
        <f t="shared" ca="1" si="22"/>
        <v>4066.2214283350881</v>
      </c>
      <c r="GW120" s="37">
        <f t="shared" ca="1" si="22"/>
        <v>4221.6203006465048</v>
      </c>
      <c r="GX120" s="37">
        <f t="shared" ca="1" si="22"/>
        <v>4434.9218893196339</v>
      </c>
      <c r="GY120" s="37">
        <f t="shared" ca="1" si="30"/>
        <v>4624.1792755977922</v>
      </c>
      <c r="GZ120" s="37">
        <f t="shared" ca="1" si="30"/>
        <v>4899.9411889120684</v>
      </c>
      <c r="HA120" s="37">
        <f t="shared" ca="1" si="30"/>
        <v>5125.8073927719488</v>
      </c>
      <c r="HB120" s="37">
        <f t="shared" ca="1" si="30"/>
        <v>5324.2482574233582</v>
      </c>
      <c r="HC120" s="37"/>
      <c r="HD120" s="37">
        <f t="shared" si="29"/>
        <v>1500.1</v>
      </c>
      <c r="HE120" s="37">
        <f ca="1">SUM($GD120:GD120)-$HD120-SUM($FD120:FD120)</f>
        <v>-1022.0573684047205</v>
      </c>
      <c r="HF120" s="37">
        <f ca="1">SUM($GD120:GE120)-$HD120-SUM($FD120:FE120)</f>
        <v>-457.84458290103441</v>
      </c>
      <c r="HG120" s="37">
        <f ca="1">SUM($GD120:GF120)-$HD120-SUM($FD120:FF120)</f>
        <v>195.76997288490955</v>
      </c>
      <c r="HH120" s="37">
        <f ca="1">SUM($GD120:GG120)-$HD120-SUM($FD120:FG120)</f>
        <v>933.56049037621551</v>
      </c>
      <c r="HI120" s="37">
        <f ca="1">SUM($GD120:GH120)-$HD120-SUM($FD120:FH120)</f>
        <v>1745.1227975834581</v>
      </c>
      <c r="HJ120" s="37">
        <f ca="1">SUM($GD120:GI120)-$HD120-SUM($FD120:FI120)</f>
        <v>2648.9347623188146</v>
      </c>
      <c r="HK120" s="37">
        <f ca="1">SUM($GD120:GJ120)-$HD120-SUM($FD120:FJ120)</f>
        <v>3611.9016969196946</v>
      </c>
      <c r="HL120" s="37">
        <f ca="1">SUM($GD120:GK120)-$HD120-SUM($FD120:FK120)</f>
        <v>4574.868631520575</v>
      </c>
      <c r="HM120" s="37">
        <f ca="1">SUM($GD120:GL120)-$HD120-SUM($FD120:FL120)</f>
        <v>5628.8460860140276</v>
      </c>
      <c r="HN120" s="37">
        <f ca="1">SUM($GD120:GM120)-$HD120-SUM($FD120:FM120)</f>
        <v>6753.4567112787008</v>
      </c>
      <c r="HO120" s="37">
        <f ca="1">SUM($GD120:GN120)-$HD120-SUM($FD120:FN120)</f>
        <v>7962.0238809155571</v>
      </c>
      <c r="HP120" s="37">
        <f ca="1">SUM($GD120:GO120)-$HD120-SUM($FD120:FO120)</f>
        <v>9225.3826350933596</v>
      </c>
      <c r="HQ120" s="37">
        <f ca="1">SUM($GD120:GP120)-$HD120-SUM($FD120:FP120)</f>
        <v>10547.883431551676</v>
      </c>
      <c r="HR120" s="37">
        <f ca="1">SUM($GD120:GQ120)-$HD120-SUM($FD120:FQ120)</f>
        <v>11923.445008071161</v>
      </c>
      <c r="HS120" s="37">
        <f ca="1">SUM($GD120:GR120)-$HD120-SUM($FD120:FR120)</f>
        <v>13374.437868526165</v>
      </c>
      <c r="HT120" s="37">
        <f ca="1">SUM($GD120:GS120)-$HD120-SUM($FD120:FS120)</f>
        <v>14881.688388549699</v>
      </c>
      <c r="HU120" s="37">
        <f ca="1">SUM($GD120:GT120)-$HD120-SUM($FD120:FT120)</f>
        <v>16894.498160445746</v>
      </c>
      <c r="HV120" s="37">
        <f ca="1">SUM($GD120:GU120)-$HD120-SUM($FD120:FU120)</f>
        <v>18968.323568249238</v>
      </c>
      <c r="HW120" s="37">
        <f ca="1">SUM($GD120:GV120)-$HD120-SUM($FD120:FV120)</f>
        <v>21098.329836388468</v>
      </c>
      <c r="HX120" s="37">
        <f ca="1">SUM($GD120:GW120)-$HD120-SUM($FD120:FW120)</f>
        <v>23278.689929056163</v>
      </c>
      <c r="HY120" s="37">
        <f ca="1">SUM($GD120:GX120)-$HD120-SUM($FD120:FX120)</f>
        <v>25814.802168512892</v>
      </c>
      <c r="HZ120" s="37">
        <f ca="1">SUM($GD120:GY120)-$HD120-SUM($FD120:FY120)</f>
        <v>28405.507557804958</v>
      </c>
      <c r="IA120" s="37">
        <f ca="1">SUM($GD120:GZ120)-$HD120-SUM($FD120:FZ120)</f>
        <v>31064.552151538381</v>
      </c>
      <c r="IB120" s="37">
        <f ca="1">SUM($GD120:HA120)-$HD120-SUM($FD120:GA120)</f>
        <v>33782.968185936785</v>
      </c>
      <c r="IC120" s="37">
        <f ca="1">SUM($GD120:HB120)-$HD120-SUM($FD120:GB120)</f>
        <v>36555.551943752798</v>
      </c>
    </row>
    <row r="121" spans="2:237" x14ac:dyDescent="0.35">
      <c r="B121" s="37">
        <f t="shared" ref="B121:Q136" ca="1" si="37">RAND()</f>
        <v>0.31713105186388313</v>
      </c>
      <c r="C121" s="37">
        <f t="shared" ca="1" si="37"/>
        <v>0.11825028309892638</v>
      </c>
      <c r="D121" s="37">
        <f t="shared" ca="1" si="37"/>
        <v>0.79283770968198819</v>
      </c>
      <c r="E121" s="37">
        <f t="shared" ca="1" si="37"/>
        <v>0.48493516450444241</v>
      </c>
      <c r="F121" s="37">
        <f t="shared" ca="1" si="37"/>
        <v>0.61821613850417589</v>
      </c>
      <c r="G121" s="37">
        <f t="shared" ca="1" si="37"/>
        <v>4.8931963535883805E-2</v>
      </c>
      <c r="H121" s="37">
        <f t="shared" ca="1" si="37"/>
        <v>0.39832018935453684</v>
      </c>
      <c r="I121" s="37">
        <f t="shared" ca="1" si="37"/>
        <v>0.35787918891731141</v>
      </c>
      <c r="J121" s="37">
        <f t="shared" ca="1" si="37"/>
        <v>0.48786558914954925</v>
      </c>
      <c r="K121" s="37">
        <f t="shared" ca="1" si="37"/>
        <v>6.6772271886289092E-2</v>
      </c>
      <c r="L121" s="37">
        <f t="shared" ca="1" si="37"/>
        <v>0.11260344905721031</v>
      </c>
      <c r="M121" s="37">
        <f t="shared" ca="1" si="37"/>
        <v>0.33474474786900987</v>
      </c>
      <c r="N121" s="37">
        <f t="shared" ca="1" si="37"/>
        <v>0.10701010450205406</v>
      </c>
      <c r="O121" s="37">
        <f t="shared" ca="1" si="37"/>
        <v>5.9229754113140354E-2</v>
      </c>
      <c r="P121" s="37">
        <f t="shared" ca="1" si="37"/>
        <v>0.80036502254832576</v>
      </c>
      <c r="Q121" s="37">
        <f t="shared" ca="1" si="37"/>
        <v>0.43292613644199118</v>
      </c>
      <c r="R121" s="37">
        <f t="shared" ref="R121:Z136" ca="1" si="38">RAND()</f>
        <v>0.59607970339012362</v>
      </c>
      <c r="S121" s="37">
        <f t="shared" ca="1" si="38"/>
        <v>0.16356752666460539</v>
      </c>
      <c r="T121" s="37">
        <f t="shared" ca="1" si="35"/>
        <v>0.12011191926846698</v>
      </c>
      <c r="U121" s="37">
        <f t="shared" ca="1" si="35"/>
        <v>0.44818029905066781</v>
      </c>
      <c r="V121" s="37">
        <f t="shared" ca="1" si="35"/>
        <v>0.20926546301380056</v>
      </c>
      <c r="W121" s="37">
        <f t="shared" ca="1" si="35"/>
        <v>0.54247385395104364</v>
      </c>
      <c r="X121" s="37">
        <f t="shared" ca="1" si="35"/>
        <v>0.33942235873011872</v>
      </c>
      <c r="Y121" s="37">
        <f t="shared" ca="1" si="35"/>
        <v>8.316112411052845E-2</v>
      </c>
      <c r="Z121" s="37">
        <f t="shared" ca="1" si="35"/>
        <v>0.1408052341794197</v>
      </c>
      <c r="AC121" s="35">
        <f ca="1">IF(H$11="x",0,_xlfn.NORM.INV(B121,Satokasvi!$H$8,Satokasvi!$I$8)*IF(H$8="x",1+Toimenpiteet!$C$7,1)*IF(H$9="x",1+Toimenpiteet!$C$34,1)*(1+H$30)*_xlfn.BINOM.INV(1,(1-(Satokasvi!$H$15*(1+H$43))),B121))</f>
        <v>2381.0658714300093</v>
      </c>
      <c r="AD121" s="35">
        <f ca="1">IF(I$11="x",0,_xlfn.NORM.INV(C121,Satokasvi!$H$8,Satokasvi!$I$8)*IF(I$8="x",1+Toimenpiteet!$C$7,1)*IF(I$9="x",1+Toimenpiteet!$C$34,1)*(1+I$30)*_xlfn.BINOM.INV(1,(1-(Satokasvi!$H$15*(1+I$43))),C121))</f>
        <v>0</v>
      </c>
      <c r="AE121" s="35">
        <f ca="1">IF(J$11="x",0,_xlfn.NORM.INV(D121,Satokasvi!$H$8,Satokasvi!$I$8)*IF(J$8="x",1+Toimenpiteet!$C$7,1)*IF(J$9="x",1+Toimenpiteet!$C$34,1)*(1+J$30)*_xlfn.BINOM.INV(1,(1-(Satokasvi!$H$15*(1+J$43))),D121))</f>
        <v>2704.0767461387909</v>
      </c>
      <c r="AF121" s="35">
        <f ca="1">IF(K$11="x",0,_xlfn.NORM.INV(E121,Satokasvi!$H$8,Satokasvi!$I$8)*IF(K$8="x",1+Toimenpiteet!$C$7,1)*IF(K$9="x",1+Toimenpiteet!$C$34,1)*(1+K$30)*_xlfn.BINOM.INV(1,(1-(Satokasvi!$H$15*(1+K$43))),E121))</f>
        <v>2490.5572695954829</v>
      </c>
      <c r="AG121" s="35">
        <f ca="1">IF(L$11="x",0,_xlfn.NORM.INV(F121,Satokasvi!$H$8,Satokasvi!$I$8)*IF(L$8="x",1+Toimenpiteet!$C$7,1)*IF(L$9="x",1+Toimenpiteet!$C$34,1)*(1+L$30)*_xlfn.BINOM.INV(1,(1-(Satokasvi!$H$15*(1+L$43))),F121))</f>
        <v>2575.1997657370562</v>
      </c>
      <c r="AH121" s="35">
        <f ca="1">IF(M$11="x",0,_xlfn.NORM.INV(G121,Satokasvi!$H$8,Satokasvi!$I$8)*IF(M$8="x",1+Toimenpiteet!$C$7,1)*IF(M$9="x",1+Toimenpiteet!$C$34,1)*(1+M$30)*_xlfn.BINOM.INV(1,(1-(Satokasvi!$H$15*(1+M$43))),G121))</f>
        <v>0</v>
      </c>
      <c r="AI121" s="35">
        <f ca="1">IF(N$11="x",0,_xlfn.NORM.INV(H121,Satokasvi!$H$8,Satokasvi!$I$8)*IF(N$8="x",1+Toimenpiteet!$C$7,1)*IF(N$9="x",1+Toimenpiteet!$C$34,1)*(1+N$30)*_xlfn.BINOM.INV(1,(1-(Satokasvi!$H$15*(1+N$43))),H121))</f>
        <v>2435.5756259842406</v>
      </c>
      <c r="AJ121" s="35">
        <f ca="1">IF(O$11="x",0,_xlfn.NORM.INV(I121,Satokasvi!$H$8,Satokasvi!$I$8)*IF(O$8="x",1+Toimenpiteet!$C$7,1)*IF(O$9="x",1+Toimenpiteet!$C$34,1)*(1+O$30)*_xlfn.BINOM.INV(1,(1-(Satokasvi!$H$15*(1+O$43))),I121))</f>
        <v>2408.9666436512593</v>
      </c>
      <c r="AK121" s="35">
        <f ca="1">IF(P$11="x",0,_xlfn.NORM.INV(J121,Satokasvi!$H$8,Satokasvi!$I$8)*IF(P$8="x",1+Toimenpiteet!$C$7,1)*IF(P$9="x",1+Toimenpiteet!$C$34,1)*(1+P$30)*_xlfn.BINOM.INV(1,(1-(Satokasvi!$H$15*(1+P$43))),J121))</f>
        <v>2492.3947127819042</v>
      </c>
      <c r="AL121" s="35">
        <f ca="1">IF(Q$11="x",0,_xlfn.NORM.INV(K121,Satokasvi!$H$8,Satokasvi!$I$8)*IF(Q$8="x",1+Toimenpiteet!$C$7,1)*IF(Q$9="x",1+Toimenpiteet!$C$34,1)*(1+Q$30)*_xlfn.BINOM.INV(1,(1-(Satokasvi!$H$15*(1+Q$43))),K121))</f>
        <v>0</v>
      </c>
      <c r="AM121" s="35">
        <f ca="1">IF(R$11="x",0,_xlfn.NORM.INV(L121,Satokasvi!$H$8,Satokasvi!$I$8)*IF(R$8="x",1+Toimenpiteet!$C$7,1)*IF(R$9="x",1+Toimenpiteet!$C$34,1)*(1+R$30)*_xlfn.BINOM.INV(1,(1-(Satokasvi!$H$15*(1+R$43))),L121))</f>
        <v>0</v>
      </c>
      <c r="AN121" s="35">
        <f ca="1">IF(S$11="x",0,_xlfn.NORM.INV(M121,Satokasvi!$H$8,Satokasvi!$I$8)*IF(S$8="x",1+Toimenpiteet!$C$7,1)*IF(S$9="x",1+Toimenpiteet!$C$34,1)*(1+S$30)*_xlfn.BINOM.INV(1,(1-(Satokasvi!$H$15*(1+S$43))),M121))</f>
        <v>2393.2878123617479</v>
      </c>
      <c r="AO121" s="35">
        <f ca="1">IF(T$11="x",0,_xlfn.NORM.INV(N121,Satokasvi!$H$8,Satokasvi!$I$8)*IF(T$8="x",1+Toimenpiteet!$C$7,1)*IF(T$9="x",1+Toimenpiteet!$C$34,1)*(1+T$30)*_xlfn.BINOM.INV(1,(1-(Satokasvi!$H$15*(1+T$43))),N121))</f>
        <v>0</v>
      </c>
      <c r="AP121" s="35">
        <f ca="1">IF(U$11="x",0,_xlfn.NORM.INV(O121,Satokasvi!$H$8,Satokasvi!$I$8)*IF(U$8="x",1+Toimenpiteet!$C$7,1)*IF(U$9="x",1+Toimenpiteet!$C$34,1)*(1+U$30)*_xlfn.BINOM.INV(1,(1-(Satokasvi!$H$15*(1+U$43))),O121))</f>
        <v>0</v>
      </c>
      <c r="AQ121" s="35">
        <f ca="1">IF(V$11="x",0,_xlfn.NORM.INV(P121,Satokasvi!$H$8,Satokasvi!$I$8)*IF(V$8="x",1+Toimenpiteet!$C$7,1)*IF(V$9="x",1+Toimenpiteet!$C$34,1)*(1+V$30)*_xlfn.BINOM.INV(1,(1-(Satokasvi!$H$15*(1+V$43))),P121))</f>
        <v>2710.7314447774347</v>
      </c>
      <c r="AR121" s="35">
        <f ca="1">IF(W$11="x",0,_xlfn.NORM.INV(Q121,Satokasvi!$H$8,Satokasvi!$I$8)*IF(W$8="x",1+Toimenpiteet!$C$7,1)*IF(W$9="x",1+Toimenpiteet!$C$34,1)*(1+W$30)*_xlfn.BINOM.INV(1,(1-(Satokasvi!$H$15*(1+W$43))),Q121))</f>
        <v>2457.767681534237</v>
      </c>
      <c r="AS121" s="35">
        <f ca="1">IF(X$11="x",0,_xlfn.NORM.INV(R121,Satokasvi!$H$8,Satokasvi!$I$8)*IF(X$8="x",1+Toimenpiteet!$C$7,1)*IF(X$9="x",1+Toimenpiteet!$C$34,1)*(1+X$30)*_xlfn.BINOM.INV(1,(1-(Satokasvi!$H$15*(1+X$43))),R121))</f>
        <v>2560.8031865551498</v>
      </c>
      <c r="AT121" s="35">
        <f ca="1">IF(Y$11="x",0,_xlfn.NORM.INV(S121,Satokasvi!$H$8,Satokasvi!$I$8)*IF(Y$8="x",1+Toimenpiteet!$C$7,1)*IF(Y$9="x",1+Toimenpiteet!$C$34,1)*(1+Y$30)*_xlfn.BINOM.INV(1,(1-(Satokasvi!$H$15*(1+Y$43))),S121))</f>
        <v>0</v>
      </c>
      <c r="AU121" s="35">
        <f ca="1">IF(Z$11="x",0,_xlfn.NORM.INV(T121,Satokasvi!$H$8,Satokasvi!$I$8)*IF(Z$8="x",1+Toimenpiteet!$C$7,1)*IF(Z$9="x",1+Toimenpiteet!$C$34,1)*(1+Z$30)*_xlfn.BINOM.INV(1,(1-(Satokasvi!$H$15*(1+Z$43))),T121))</f>
        <v>0</v>
      </c>
      <c r="AV121" s="35">
        <f ca="1">IF(AA$11="x",0,_xlfn.NORM.INV(U121,Satokasvi!$H$8,Satokasvi!$I$8)*IF(AA$8="x",1+Toimenpiteet!$C$7,1)*IF(AA$9="x",1+Toimenpiteet!$C$34,1)*(1+AA$30)*_xlfn.BINOM.INV(1,(1-(Satokasvi!$H$15*(1+AA$43))),U121))</f>
        <v>2467.4349596630391</v>
      </c>
      <c r="AW121" s="35">
        <f ca="1">IF(AB$11="x",0,_xlfn.NORM.INV(V121,Satokasvi!$H$8,Satokasvi!$I$8)*IF(AB$8="x",1+Toimenpiteet!$C$7,1)*IF(AB$9="x",1+Toimenpiteet!$C$34,1)*(1+AB$30)*_xlfn.BINOM.INV(1,(1-(Satokasvi!$H$15*(1+AB$43))),V121))</f>
        <v>0</v>
      </c>
      <c r="AX121" s="35">
        <f ca="1">IF(AC$11="x",0,_xlfn.NORM.INV(W121,Satokasvi!$H$8,Satokasvi!$I$8)*IF(AC$8="x",1+Toimenpiteet!$C$7,1)*IF(AC$9="x",1+Toimenpiteet!$C$34,1)*(1+AC$30)*_xlfn.BINOM.INV(1,(1-(Satokasvi!$H$15*(1+AC$43))),W121))</f>
        <v>2526.6670245572554</v>
      </c>
      <c r="AY121" s="35">
        <f ca="1">IF(AD$11="x",0,_xlfn.NORM.INV(X121,Satokasvi!$H$8,Satokasvi!$I$8)*IF(AD$8="x",1+Toimenpiteet!$C$7,1)*IF(AD$9="x",1+Toimenpiteet!$C$34,1)*(1+AD$30)*_xlfn.BINOM.INV(1,(1-(Satokasvi!$H$15*(1+AD$43))),X121))</f>
        <v>2396.4899674336107</v>
      </c>
      <c r="AZ121" s="35">
        <f ca="1">IF(AE$11="x",0,_xlfn.NORM.INV(Y121,Satokasvi!$H$8,Satokasvi!$I$8)*IF(AE$8="x",1+Toimenpiteet!$C$7,1)*IF(AE$9="x",1+Toimenpiteet!$C$34,1)*(1+AE$30)*_xlfn.BINOM.INV(1,(1-(Satokasvi!$H$15*(1+AE$43))),Y121))</f>
        <v>0</v>
      </c>
      <c r="BA121" s="35">
        <f ca="1">IF(AF$11="x",0,_xlfn.NORM.INV(Z121,Satokasvi!$H$8,Satokasvi!$I$8)*IF(AF$8="x",1+Toimenpiteet!$C$7,1)*IF(AF$9="x",1+Toimenpiteet!$C$34,1)*(1+AF$30)*_xlfn.BINOM.INV(1,(1-(Satokasvi!$H$15*(1+AF$43))),Z121))</f>
        <v>0</v>
      </c>
      <c r="BD121" s="35">
        <f ca="1">IF(H$11="x",0,_xlfn.NORM.INV(B121,Satokasvi!$H$8,Satokasvi!$I$8)*IF(COUNTIF($H$12:H$12,"x")&gt;0,(1+$C$6),1)*IF(COUNTIF($H$13:H$13,"x")&gt;0,(1+$C$30),1)*IF(H$8="x",(1+Toimenpiteet!$C$7),1)*IF(H$9="x",(1+Toimenpiteet!$C$34),1)*(1+H$30)*_xlfn.BINOM.INV(1,(1-(Satokasvi!$H$15*(1+H$44))),B121))</f>
        <v>2857.2790457160113</v>
      </c>
      <c r="BE121" s="35">
        <f ca="1">IF(I$11="x",0,_xlfn.NORM.INV(C121,Satokasvi!$H$8,Satokasvi!$I$8)*IF(COUNTIF($H$12:I$12,"x")&gt;0,(1+$C$6),1)*IF(COUNTIF($H$13:I$13,"x")&gt;0,(1+$C$30),1)*IF(I$8="x",(1+Toimenpiteet!$C$7),1)*IF(I$9="x",(1+Toimenpiteet!$C$34),1)*(1+I$30)*_xlfn.BINOM.INV(1,(1-(Satokasvi!$H$15*(1+I$44))),C121))</f>
        <v>2644.8663068443493</v>
      </c>
      <c r="BF121" s="35">
        <f ca="1">IF(J$11="x",0,_xlfn.NORM.INV(D121,Satokasvi!$H$8,Satokasvi!$I$8)*IF(COUNTIF($H$12:J$12,"x")&gt;0,(1+$C$6),1)*IF(COUNTIF($H$13:J$13,"x")&gt;0,(1+$C$30),1)*IF(J$8="x",(1+Toimenpiteet!$C$7),1)*IF(J$9="x",(1+Toimenpiteet!$C$34),1)*(1+J$30)*_xlfn.BINOM.INV(1,(1-(Satokasvi!$H$15*(1+J$44))),D121))</f>
        <v>3244.8920953665488</v>
      </c>
      <c r="BG121" s="35">
        <f ca="1">IF(K$11="x",0,_xlfn.NORM.INV(E121,Satokasvi!$H$8,Satokasvi!$I$8)*IF(COUNTIF($H$12:K$12,"x")&gt;0,(1+$C$6),1)*IF(COUNTIF($H$13:K$13,"x")&gt;0,(1+$C$30),1)*IF(K$8="x",(1+Toimenpiteet!$C$7),1)*IF(K$9="x",(1+Toimenpiteet!$C$34),1)*(1+K$30)*_xlfn.BINOM.INV(1,(1-(Satokasvi!$H$15*(1+K$44))),E121))</f>
        <v>2988.6687235145796</v>
      </c>
      <c r="BH121" s="35">
        <f ca="1">IF(L$11="x",0,_xlfn.NORM.INV(F121,Satokasvi!$H$8,Satokasvi!$I$8)*IF(COUNTIF($H$12:L$12,"x")&gt;0,(1+$C$6),1)*IF(COUNTIF($H$13:L$13,"x")&gt;0,(1+$C$30),1)*IF(L$8="x",(1+Toimenpiteet!$C$7),1)*IF(L$9="x",(1+Toimenpiteet!$C$34),1)*(1+L$30)*_xlfn.BINOM.INV(1,(1-(Satokasvi!$H$15*(1+L$44))),F121))</f>
        <v>3090.2397188844675</v>
      </c>
      <c r="BI121" s="35">
        <f ca="1">IF(M$11="x",0,_xlfn.NORM.INV(G121,Satokasvi!$H$8,Satokasvi!$I$8)*IF(COUNTIF($H$12:M$12,"x")&gt;0,(1+$C$6),1)*IF(COUNTIF($H$13:M$13,"x")&gt;0,(1+$C$30),1)*IF(M$8="x",(1+Toimenpiteet!$C$7),1)*IF(M$9="x",(1+Toimenpiteet!$C$34),1)*(1+M$30)*_xlfn.BINOM.INV(1,(1-(Satokasvi!$H$15*(1+M$44))),G121))</f>
        <v>0</v>
      </c>
      <c r="BJ121" s="35">
        <f ca="1">IF(N$11="x",0,_xlfn.NORM.INV(H121,Satokasvi!$H$8,Satokasvi!$I$8)*IF(COUNTIF($H$12:N$12,"x")&gt;0,(1+$C$6),1)*IF(COUNTIF($H$13:N$13,"x")&gt;0,(1+$C$30),1)*IF(N$8="x",(1+Toimenpiteet!$C$7),1)*IF(N$9="x",(1+Toimenpiteet!$C$34),1)*(1+N$30)*_xlfn.BINOM.INV(1,(1-(Satokasvi!$H$15*(1+N$44))),H121))</f>
        <v>2922.6907511810887</v>
      </c>
      <c r="BK121" s="35">
        <f ca="1">IF(O$11="x",0,_xlfn.NORM.INV(I121,Satokasvi!$H$8,Satokasvi!$I$8)*IF(COUNTIF($H$12:O$12,"x")&gt;0,(1+$C$6),1)*IF(COUNTIF($H$13:O$13,"x")&gt;0,(1+$C$30),1)*IF(O$8="x",(1+Toimenpiteet!$C$7),1)*IF(O$9="x",(1+Toimenpiteet!$C$34),1)*(1+O$30)*_xlfn.BINOM.INV(1,(1-(Satokasvi!$H$15*(1+O$44))),I121))</f>
        <v>2890.759972381511</v>
      </c>
      <c r="BL121" s="35">
        <f ca="1">IF(P$11="x",0,_xlfn.NORM.INV(J121,Satokasvi!$H$8,Satokasvi!$I$8)*IF(COUNTIF($H$12:P$12,"x")&gt;0,(1+$C$6),1)*IF(COUNTIF($H$13:P$13,"x")&gt;0,(1+$C$30),1)*IF(P$8="x",(1+Toimenpiteet!$C$7),1)*IF(P$9="x",(1+Toimenpiteet!$C$34),1)*(1+P$30)*_xlfn.BINOM.INV(1,(1-(Satokasvi!$H$15*(1+P$44))),J121))</f>
        <v>2990.8736553382851</v>
      </c>
      <c r="BM121" s="35">
        <f ca="1">IF(Q$11="x",0,_xlfn.NORM.INV(K121,Satokasvi!$H$8,Satokasvi!$I$8)*IF(COUNTIF($H$12:Q$12,"x")&gt;0,(1+$C$6),1)*IF(COUNTIF($H$13:Q$13,"x")&gt;0,(1+$C$30),1)*IF(Q$8="x",(1+Toimenpiteet!$C$7),1)*IF(Q$9="x",(1+Toimenpiteet!$C$34),1)*(1+Q$30)*_xlfn.BINOM.INV(1,(1-(Satokasvi!$H$15*(1+Q$44))),K121))</f>
        <v>2549.9190771344533</v>
      </c>
      <c r="BN121" s="35">
        <f ca="1">IF(R$11="x",0,_xlfn.NORM.INV(L121,Satokasvi!$H$8,Satokasvi!$I$8)*IF(COUNTIF($H$12:R$12,"x")&gt;0,(1+$C$6),1)*IF(COUNTIF($H$13:R$13,"x")&gt;0,(1+$C$30),1)*IF(R$8="x",(1+Toimenpiteet!$C$7),1)*IF(R$9="x",(1+Toimenpiteet!$C$34),1)*(1+R$30)*_xlfn.BINOM.INV(1,(1-(Satokasvi!$H$15*(1+R$44))),L121))</f>
        <v>2636.1604727906247</v>
      </c>
      <c r="BO121" s="35">
        <f ca="1">IF(S$11="x",0,_xlfn.NORM.INV(M121,Satokasvi!$H$8,Satokasvi!$I$8)*IF(COUNTIF($H$12:S$12,"x")&gt;0,(1+$C$6),1)*IF(COUNTIF($H$13:S$13,"x")&gt;0,(1+$C$30),1)*IF(S$8="x",(1+Toimenpiteet!$C$7),1)*IF(S$9="x",(1+Toimenpiteet!$C$34),1)*(1+S$30)*_xlfn.BINOM.INV(1,(1-(Satokasvi!$H$15*(1+S$44))),M121))</f>
        <v>2871.9453748340975</v>
      </c>
      <c r="BP121" s="35">
        <f ca="1">IF(T$11="x",0,_xlfn.NORM.INV(N121,Satokasvi!$H$8,Satokasvi!$I$8)*IF(COUNTIF($H$12:T$12,"x")&gt;0,(1+$C$6),1)*IF(COUNTIF($H$13:T$13,"x")&gt;0,(1+$C$30),1)*IF(T$8="x",(1+Toimenpiteet!$C$7),1)*IF(T$9="x",(1+Toimenpiteet!$C$34),1)*(1+T$30)*_xlfn.BINOM.INV(1,(1-(Satokasvi!$H$15*(1+T$44))),N121))</f>
        <v>2627.2240189351323</v>
      </c>
      <c r="BQ121" s="35">
        <f ca="1">IF(U$11="x",0,_xlfn.NORM.INV(O121,Satokasvi!$H$8,Satokasvi!$I$8)*IF(COUNTIF($H$12:U$12,"x")&gt;0,(1+$C$6),1)*IF(COUNTIF($H$13:U$13,"x")&gt;0,(1+$C$30),1)*IF(U$8="x",(1+Toimenpiteet!$C$7),1)*IF(U$9="x",(1+Toimenpiteet!$C$34),1)*(1+U$30)*_xlfn.BINOM.INV(1,(1-(Satokasvi!$H$15*(1+U$44))),O121))</f>
        <v>0</v>
      </c>
      <c r="BR121" s="35">
        <f ca="1">IF(V$11="x",0,_xlfn.NORM.INV(P121,Satokasvi!$H$8,Satokasvi!$I$8)*IF(COUNTIF($H$12:V$12,"x")&gt;0,(1+$C$6),1)*IF(COUNTIF($H$13:V$13,"x")&gt;0,(1+$C$30),1)*IF(V$8="x",(1+Toimenpiteet!$C$7),1)*IF(V$9="x",(1+Toimenpiteet!$C$34),1)*(1+V$30)*_xlfn.BINOM.INV(1,(1-(Satokasvi!$H$15*(1+V$44))),P121))</f>
        <v>3252.8777337329216</v>
      </c>
      <c r="BS121" s="35">
        <f ca="1">IF(W$11="x",0,_xlfn.NORM.INV(Q121,Satokasvi!$H$8,Satokasvi!$I$8)*IF(COUNTIF($H$12:W$12,"x")&gt;0,(1+$C$6),1)*IF(COUNTIF($H$13:W$13,"x")&gt;0,(1+$C$30),1)*IF(W$8="x",(1+Toimenpiteet!$C$7),1)*IF(W$9="x",(1+Toimenpiteet!$C$34),1)*(1+W$30)*_xlfn.BINOM.INV(1,(1-(Satokasvi!$H$15*(1+W$44))),Q121))</f>
        <v>2949.3212178410845</v>
      </c>
      <c r="BT121" s="35">
        <f ca="1">IF(X$11="x",0,_xlfn.NORM.INV(R121,Satokasvi!$H$8,Satokasvi!$I$8)*IF(COUNTIF($H$12:X$12,"x")&gt;0,(1+$C$6),1)*IF(COUNTIF($H$13:X$13,"x")&gt;0,(1+$C$30),1)*IF(X$8="x",(1+Toimenpiteet!$C$7),1)*IF(X$9="x",(1+Toimenpiteet!$C$34),1)*(1+X$30)*_xlfn.BINOM.INV(1,(1-(Satokasvi!$H$15*(1+X$44))),R121))</f>
        <v>3072.9638238661796</v>
      </c>
      <c r="BU121" s="35">
        <f ca="1">IF(Y$11="x",0,_xlfn.NORM.INV(S121,Satokasvi!$H$8,Satokasvi!$I$8)*IF(COUNTIF($H$12:Y$12,"x")&gt;0,(1+$C$6),1)*IF(COUNTIF($H$13:Y$13,"x")&gt;0,(1+$C$30),1)*IF(Y$8="x",(1+Toimenpiteet!$C$7),1)*IF(Y$9="x",(1+Toimenpiteet!$C$34),1)*(1+Y$30)*_xlfn.BINOM.INV(1,(1-(Satokasvi!$H$15*(1+Y$44))),S121))</f>
        <v>2706.0297389072648</v>
      </c>
      <c r="BV121" s="35">
        <f ca="1">IF(Z$11="x",0,_xlfn.NORM.INV(T121,Satokasvi!$H$8,Satokasvi!$I$8)*IF(COUNTIF($H$12:Z$12,"x")&gt;0,(1+$C$6),1)*IF(COUNTIF($H$13:Z$13,"x")&gt;0,(1+$C$30),1)*IF(Z$8="x",(1+Toimenpiteet!$C$7),1)*IF(Z$9="x",(1+Toimenpiteet!$C$34),1)*(1+Z$30)*_xlfn.BINOM.INV(1,(1-(Satokasvi!$H$15*(1+Z$44))),T121))</f>
        <v>2647.6717521714031</v>
      </c>
      <c r="BW121" s="35">
        <f ca="1">IF(AA$11="x",0,_xlfn.NORM.INV(U121,Satokasvi!$H$8,Satokasvi!$I$8)*IF(COUNTIF($H$12:AA$12,"x")&gt;0,(1+$C$6),1)*IF(COUNTIF($H$13:AA$13,"x")&gt;0,(1+$C$30),1)*IF(AA$8="x",(1+Toimenpiteet!$C$7),1)*IF(AA$9="x",(1+Toimenpiteet!$C$34),1)*(1+AA$30)*_xlfn.BINOM.INV(1,(1-(Satokasvi!$H$15*(1+AA$44))),U121))</f>
        <v>2960.921951595647</v>
      </c>
      <c r="BX121" s="35">
        <f ca="1">IF(AB$11="x",0,_xlfn.NORM.INV(V121,Satokasvi!$H$8,Satokasvi!$I$8)*IF(COUNTIF($H$12:AB$12,"x")&gt;0,(1+$C$6),1)*IF(COUNTIF($H$13:AB$13,"x")&gt;0,(1+$C$30),1)*IF(AB$8="x",(1+Toimenpiteet!$C$7),1)*IF(AB$9="x",(1+Toimenpiteet!$C$34),1)*(1+AB$30)*_xlfn.BINOM.INV(1,(1-(Satokasvi!$H$15*(1+AB$44))),V121))</f>
        <v>2757.3082299152352</v>
      </c>
      <c r="BY121" s="35">
        <f ca="1">IF(AC$11="x",0,_xlfn.NORM.INV(W121,Satokasvi!$H$8,Satokasvi!$I$8)*IF(COUNTIF($H$12:AC$12,"x")&gt;0,(1+$C$6),1)*IF(COUNTIF($H$13:AC$13,"x")&gt;0,(1+$C$30),1)*IF(AC$8="x",(1+Toimenpiteet!$C$7),1)*IF(AC$9="x",(1+Toimenpiteet!$C$34),1)*(1+AC$30)*_xlfn.BINOM.INV(1,(1-(Satokasvi!$H$15*(1+AC$44))),W121))</f>
        <v>3032.0004294687064</v>
      </c>
      <c r="BZ121" s="35">
        <f ca="1">IF(AD$11="x",0,_xlfn.NORM.INV(X121,Satokasvi!$H$8,Satokasvi!$I$8)*IF(COUNTIF($H$12:AD$12,"x")&gt;0,(1+$C$6),1)*IF(COUNTIF($H$13:AD$13,"x")&gt;0,(1+$C$30),1)*IF(AD$8="x",(1+Toimenpiteet!$C$7),1)*IF(AD$9="x",(1+Toimenpiteet!$C$34),1)*(1+AD$30)*_xlfn.BINOM.INV(1,(1-(Satokasvi!$H$15*(1+AD$44))),X121))</f>
        <v>2875.7879609203328</v>
      </c>
      <c r="CA121" s="35">
        <f ca="1">IF(AE$11="x",0,_xlfn.NORM.INV(Y121,Satokasvi!$H$8,Satokasvi!$I$8)*IF(COUNTIF($H$12:AE$12,"x")&gt;0,(1+$C$6),1)*IF(COUNTIF($H$13:AE$13,"x")&gt;0,(1+$C$30),1)*IF(AE$8="x",(1+Toimenpiteet!$C$7),1)*IF(AE$9="x",(1+Toimenpiteet!$C$34),1)*(1+AE$30)*_xlfn.BINOM.INV(1,(1-(Satokasvi!$H$15*(1+AE$44))),Y121))</f>
        <v>2584.7645236053818</v>
      </c>
      <c r="CB121" s="35">
        <f ca="1">IF(AF$11="x",0,_xlfn.NORM.INV(Z121,Satokasvi!$H$8,Satokasvi!$I$8)*IF(COUNTIF($H$12:AF$12,"x")&gt;0,(1+$C$6),1)*IF(COUNTIF($H$13:AF$13,"x")&gt;0,(1+$C$30),1)*IF(AF$8="x",(1+Toimenpiteet!$C$7),1)*IF(AF$9="x",(1+Toimenpiteet!$C$34),1)*(1+AF$30)*_xlfn.BINOM.INV(1,(1-(Satokasvi!$H$15*(1+AF$44))),Z121))</f>
        <v>2676.987419498133</v>
      </c>
      <c r="CD121" s="37">
        <f ca="1">_xlfn.NORM.INV(RAND(),Satokasvi!$H$13,Satokasvi!$I$13)</f>
        <v>127.44332633336359</v>
      </c>
      <c r="CE121" s="37">
        <f ca="1">_xlfn.NORM.INV(RAND(),Satokasvi!$H$13,Satokasvi!$I$13)</f>
        <v>257.93461497614311</v>
      </c>
      <c r="CF121" s="37">
        <f ca="1">_xlfn.NORM.INV(RAND(),Satokasvi!$H$13,Satokasvi!$I$13)</f>
        <v>217.09996960765557</v>
      </c>
      <c r="CG121" s="37">
        <f ca="1">_xlfn.NORM.INV(RAND(),Satokasvi!$H$13,Satokasvi!$I$13)</f>
        <v>258.2049164374846</v>
      </c>
      <c r="CH121" s="37">
        <f ca="1">_xlfn.NORM.INV(RAND(),Satokasvi!$H$13,Satokasvi!$I$13)</f>
        <v>177.15709102490325</v>
      </c>
      <c r="CI121" s="37">
        <f ca="1">_xlfn.NORM.INV(RAND(),Satokasvi!$H$13,Satokasvi!$I$13)</f>
        <v>229.56488848227838</v>
      </c>
      <c r="CJ121" s="37">
        <f ca="1">_xlfn.NORM.INV(RAND(),Satokasvi!$H$13,Satokasvi!$I$13)</f>
        <v>213.82041418692484</v>
      </c>
      <c r="CK121" s="37">
        <f ca="1">_xlfn.NORM.INV(RAND(),Satokasvi!$H$13,Satokasvi!$I$13)</f>
        <v>256.50398634506342</v>
      </c>
      <c r="CL121" s="37">
        <f ca="1">_xlfn.NORM.INV(RAND(),Satokasvi!$H$13,Satokasvi!$I$13)</f>
        <v>180.68398215091119</v>
      </c>
      <c r="CM121" s="37">
        <f ca="1">_xlfn.NORM.INV(RAND(),Satokasvi!$H$13,Satokasvi!$I$13)</f>
        <v>173.33044680564882</v>
      </c>
      <c r="CN121" s="37">
        <f ca="1">_xlfn.NORM.INV(RAND(),Satokasvi!$H$13,Satokasvi!$I$13)</f>
        <v>141.35403312194626</v>
      </c>
      <c r="CO121" s="37">
        <f ca="1">_xlfn.NORM.INV(RAND(),Satokasvi!$H$13,Satokasvi!$I$13)</f>
        <v>226.58107339520888</v>
      </c>
      <c r="CP121" s="37">
        <f ca="1">_xlfn.NORM.INV(RAND(),Satokasvi!$H$13,Satokasvi!$I$13)</f>
        <v>207.57806220517838</v>
      </c>
      <c r="CQ121" s="37">
        <f ca="1">_xlfn.NORM.INV(RAND(),Satokasvi!$H$13,Satokasvi!$I$13)</f>
        <v>178.55330973957163</v>
      </c>
      <c r="CR121" s="37">
        <f ca="1">_xlfn.NORM.INV(RAND(),Satokasvi!$H$13,Satokasvi!$I$13)</f>
        <v>171.8710223445415</v>
      </c>
      <c r="CS121" s="37">
        <f ca="1">_xlfn.NORM.INV(RAND(),Satokasvi!$H$13,Satokasvi!$I$13)</f>
        <v>271.53778189994375</v>
      </c>
      <c r="CT121" s="37">
        <f ca="1">_xlfn.NORM.INV(RAND(),Satokasvi!$H$13,Satokasvi!$I$13)</f>
        <v>224.97483357867353</v>
      </c>
      <c r="CU121" s="37">
        <f ca="1">_xlfn.NORM.INV(RAND(),Satokasvi!$H$13,Satokasvi!$I$13)</f>
        <v>350.22000627421818</v>
      </c>
      <c r="CV121" s="37">
        <f ca="1">_xlfn.NORM.INV(RAND(),Satokasvi!$H$13,Satokasvi!$I$13)</f>
        <v>187.69239001796507</v>
      </c>
      <c r="CW121" s="37">
        <f ca="1">_xlfn.NORM.INV(RAND(),Satokasvi!$H$13,Satokasvi!$I$13)</f>
        <v>291.03289479527461</v>
      </c>
      <c r="CX121" s="37">
        <f ca="1">_xlfn.NORM.INV(RAND(),Satokasvi!$H$13,Satokasvi!$I$13)</f>
        <v>168.94577428457183</v>
      </c>
      <c r="CY121" s="37">
        <f ca="1">_xlfn.NORM.INV(RAND(),Satokasvi!$H$13,Satokasvi!$I$13)</f>
        <v>208.33608883042916</v>
      </c>
      <c r="CZ121" s="37">
        <f ca="1">_xlfn.NORM.INV(RAND(),Satokasvi!$H$13,Satokasvi!$I$13)</f>
        <v>197.5149664323117</v>
      </c>
      <c r="DA121" s="37">
        <f ca="1">_xlfn.NORM.INV(RAND(),Satokasvi!$H$13,Satokasvi!$I$13)</f>
        <v>216.65557222152123</v>
      </c>
      <c r="DB121" s="37">
        <f ca="1">_xlfn.NORM.INV(RAND(),Satokasvi!$H$13,Satokasvi!$I$13)</f>
        <v>275.23566729141658</v>
      </c>
      <c r="DD121" s="37">
        <f ca="1">IF(H$11="x",Toimenpiteet!$E$115,AC121*CD121/1000+(Satokasvi!$E$28-Satokasvi!$E$7)+IF(H$8="x",Toimenpiteet!$E$29,0)+IF(H$9="x",Toimenpiteet!$E$60,0)+IF(H$10="x",Toimenpiteet!$E$88,0))/(1+$H$15)^DD$59</f>
        <v>37.331024149407213</v>
      </c>
      <c r="DE121" s="37">
        <f ca="1">IF(I$11="x",Toimenpiteet!$E$115,AD121*CE121/1000+(Satokasvi!$E$28-Satokasvi!$E$7)+IF(I$8="x",Toimenpiteet!$E$29,0)+IF(I$9="x",Toimenpiteet!$E$60,0)+IF(I$10="x",Toimenpiteet!$E$88,0))/(1+$H$15)^DE$59</f>
        <v>-249.7879159204449</v>
      </c>
      <c r="DF121" s="37">
        <f ca="1">IF(J$11="x",Toimenpiteet!$E$115,AE121*CF121/1000+(Satokasvi!$E$28-Satokasvi!$E$7)+IF(J$8="x",Toimenpiteet!$E$29,0)+IF(J$9="x",Toimenpiteet!$E$60,0)+IF(J$10="x",Toimenpiteet!$E$88,0))/(1+$H$15)^DF$59</f>
        <v>294.72592825426625</v>
      </c>
      <c r="DG121" s="37">
        <f ca="1">IF(K$11="x",Toimenpiteet!$E$115,AF121*CG121/1000+(Satokasvi!$E$28-Satokasvi!$E$7)+IF(K$8="x",Toimenpiteet!$E$29,0)+IF(K$9="x",Toimenpiteet!$E$60,0)+IF(K$10="x",Toimenpiteet!$E$88,0))/(1+$H$15)^DG$59</f>
        <v>335.9139691484703</v>
      </c>
      <c r="DH121" s="37">
        <f ca="1">IF(L$11="x",Toimenpiteet!$E$115,AG121*CH121/1000+(Satokasvi!$E$28-Satokasvi!$E$7)+IF(L$8="x",Toimenpiteet!$E$29,0)+IF(L$9="x",Toimenpiteet!$E$60,0)+IF(L$10="x",Toimenpiteet!$E$88,0))/(1+$H$15)^DH$59</f>
        <v>164.9436518464797</v>
      </c>
      <c r="DI121" s="37">
        <f ca="1">IF(M$11="x",Toimenpiteet!$E$115,AH121*CI121/1000+(Satokasvi!$E$28-Satokasvi!$E$7)+IF(M$8="x",Toimenpiteet!$E$29,0)+IF(M$9="x",Toimenpiteet!$E$60,0)+IF(M$10="x",Toimenpiteet!$E$88,0))/(1+$H$15)^DI$59</f>
        <v>-221.93332802116842</v>
      </c>
      <c r="DJ121" s="37">
        <f ca="1">IF(N$11="x",Toimenpiteet!$E$115,AI121*CJ121/1000+(Satokasvi!$E$28-Satokasvi!$E$7)+IF(N$8="x",Toimenpiteet!$E$29,0)+IF(N$9="x",Toimenpiteet!$E$60,0)+IF(N$10="x",Toimenpiteet!$E$88,0))/(1+$H$15)^DJ$59</f>
        <v>207.96912294999387</v>
      </c>
      <c r="DK121" s="37">
        <f ca="1">IF(O$11="x",Toimenpiteet!$E$115,AJ121*CK121/1000+(Satokasvi!$E$28-Satokasvi!$E$7)+IF(O$8="x",Toimenpiteet!$E$29,0)+IF(O$9="x",Toimenpiteet!$E$60,0)+IF(O$10="x",Toimenpiteet!$E$88,0))/(1+$H$15)^DK$59</f>
        <v>278.5900553336877</v>
      </c>
      <c r="DL121" s="37">
        <f ca="1">IF(P$11="x",Toimenpiteet!$E$115,AK121*CL121/1000+(Satokasvi!$E$28-Satokasvi!$E$7)+IF(P$8="x",Toimenpiteet!$E$29,0)+IF(P$9="x",Toimenpiteet!$E$60,0)+IF(P$10="x",Toimenpiteet!$E$88,0))/(1+$H$15)^DL$59</f>
        <v>142.04445959978119</v>
      </c>
      <c r="DM121" s="37">
        <f ca="1">IF(Q$11="x",Toimenpiteet!$E$115,AL121*CM121/1000+(Satokasvi!$E$28-Satokasvi!$E$7)+IF(Q$8="x",Toimenpiteet!$E$29,0)+IF(Q$9="x",Toimenpiteet!$E$60,0)+IF(Q$10="x",Toimenpiteet!$E$88,0))/(1+$H$15)^DM$59</f>
        <v>-197.18488744763218</v>
      </c>
      <c r="DN121" s="37">
        <f ca="1">IF(R$11="x",Toimenpiteet!$E$115,AM121*CN121/1000+(Satokasvi!$E$28-Satokasvi!$E$7)+IF(R$8="x",Toimenpiteet!$E$29,0)+IF(R$9="x",Toimenpiteet!$E$60,0)+IF(R$10="x",Toimenpiteet!$E$88,0))/(1+$H$15)^DN$59</f>
        <v>-191.44163829867202</v>
      </c>
      <c r="DO121" s="37">
        <f ca="1">IF(S$11="x",Toimenpiteet!$E$115,AN121*CO121/1000+(Satokasvi!$E$28-Satokasvi!$E$7)+IF(S$8="x",Toimenpiteet!$E$29,0)+IF(S$9="x",Toimenpiteet!$E$60,0)+IF(S$10="x",Toimenpiteet!$E$88,0))/(1+$H$15)^DO$59</f>
        <v>194.47420954430379</v>
      </c>
      <c r="DP121" s="37">
        <f ca="1">IF(T$11="x",Toimenpiteet!$E$115,AO121*CP121/1000+(Satokasvi!$E$28-Satokasvi!$E$7)+IF(T$8="x",Toimenpiteet!$E$29,0)+IF(T$9="x",Toimenpiteet!$E$60,0)+IF(T$10="x",Toimenpiteet!$E$88,0))/(1+$H$15)^DP$59</f>
        <v>-180.45210509819213</v>
      </c>
      <c r="DQ121" s="37">
        <f ca="1">IF(U$11="x",Toimenpiteet!$E$115,AP121*CQ121/1000+(Satokasvi!$E$28-Satokasvi!$E$7)+IF(U$8="x",Toimenpiteet!$E$29,0)+IF(U$9="x",Toimenpiteet!$E$60,0)+IF(U$10="x",Toimenpiteet!$E$88,0))/(1+$H$15)^DQ$59</f>
        <v>-175.19621854193412</v>
      </c>
      <c r="DR121" s="37">
        <f ca="1">IF(V$11="x",Toimenpiteet!$E$115,AQ121*CR121/1000+(Satokasvi!$E$28-Satokasvi!$E$7)+IF(V$8="x",Toimenpiteet!$E$29,0)+IF(V$9="x",Toimenpiteet!$E$60,0)+IF(V$10="x",Toimenpiteet!$E$88,0))/(1+$H$15)^DR$59</f>
        <v>128.94761634599334</v>
      </c>
      <c r="DS121" s="37">
        <f ca="1">IF(W$11="x",Toimenpiteet!$E$115,AR121*CS121/1000+(Satokasvi!$E$28-Satokasvi!$E$7)+IF(W$8="x",Toimenpiteet!$E$29,0)+IF(W$9="x",Toimenpiteet!$E$60,0)+IF(W$10="x",Toimenpiteet!$E$88,0))/(1+$H$15)^DS$59</f>
        <v>250.74790931552025</v>
      </c>
      <c r="DT121" s="37">
        <f ca="1">IF(X$11="x",Toimenpiteet!$E$115,AS121*CT121/1000+(Satokasvi!$E$28-Satokasvi!$E$7)+IF(X$8="x",Toimenpiteet!$E$29,0)+IF(X$9="x",Toimenpiteet!$E$60,0)+IF(X$10="x",Toimenpiteet!$E$88,0))/(1+$H$15)^DT$59</f>
        <v>188.230460357298</v>
      </c>
      <c r="DU121" s="37">
        <f ca="1">IF(Y$11="x",Toimenpiteet!$E$115,AT121*CU121/1000+(Satokasvi!$E$28-Satokasvi!$E$7)+IF(Y$8="x",Toimenpiteet!$E$29,0)+IF(Y$9="x",Toimenpiteet!$E$60,0)+IF(Y$10="x",Toimenpiteet!$E$88,0))/(1+$H$15)^DU$59</f>
        <v>-155.65957101831492</v>
      </c>
      <c r="DV121" s="37">
        <f ca="1">IF(Z$11="x",Toimenpiteet!$E$115,AU121*CV121/1000+(Satokasvi!$E$28-Satokasvi!$E$7)+IF(Z$8="x",Toimenpiteet!$E$29,0)+IF(Z$9="x",Toimenpiteet!$E$60,0)+IF(Z$10="x",Toimenpiteet!$E$88,0))/(1+$H$15)^DV$59</f>
        <v>-151.12579710516013</v>
      </c>
      <c r="DW121" s="37">
        <f ca="1">IF(AA$11="x",Toimenpiteet!$E$115,AV121*CW121/1000+(Satokasvi!$E$28-Satokasvi!$E$7)+IF(AA$8="x",Toimenpiteet!$E$29,0)+IF(AA$9="x",Toimenpiteet!$E$60,0)+IF(AA$10="x",Toimenpiteet!$E$88,0))/(1+$H$15)^DW$59</f>
        <v>250.8731081077247</v>
      </c>
      <c r="DX121" s="37">
        <f ca="1">IF(AB$11="x",Toimenpiteet!$E$115,AW121*CX121/1000+(Satokasvi!$E$28-Satokasvi!$E$7)+IF(AB$8="x",Toimenpiteet!$E$29,0)+IF(AB$9="x",Toimenpiteet!$E$60,0)+IF(AB$10="x",Toimenpiteet!$E$88,0))/(1+$H$15)^DX$59</f>
        <v>-142.45055811590174</v>
      </c>
      <c r="DY121" s="37">
        <f ca="1">IF(AC$11="x",Toimenpiteet!$E$115,AX121*CY121/1000+(Satokasvi!$E$28-Satokasvi!$E$7)+IF(AC$8="x",Toimenpiteet!$E$29,0)+IF(AC$9="x",Toimenpiteet!$E$60,0)+IF(AC$10="x",Toimenpiteet!$E$88,0))/(1+$H$15)^DY$59</f>
        <v>136.42057337004039</v>
      </c>
      <c r="DZ121" s="37">
        <f ca="1">IF(AD$11="x",Toimenpiteet!$E$115,AY121*CZ121/1000+(Satokasvi!$E$28-Satokasvi!$E$7)+IF(AD$8="x",Toimenpiteet!$E$29,0)+IF(AD$9="x",Toimenpiteet!$E$60,0)+IF(AD$10="x",Toimenpiteet!$E$88,0))/(1+$H$15)^DZ$59</f>
        <v>105.56549424027571</v>
      </c>
      <c r="EA121" s="37">
        <f ca="1">IF(AE$11="x",Toimenpiteet!$E$115,AZ121*DA121/1000+(Satokasvi!$E$28-Satokasvi!$E$7)+IF(AE$8="x",Toimenpiteet!$E$29,0)+IF(AE$9="x",Toimenpiteet!$E$60,0)+IF(AE$10="x",Toimenpiteet!$E$88,0))/(1+$H$15)^EA$59</f>
        <v>-130.36244012997</v>
      </c>
      <c r="EB121" s="37">
        <f ca="1">IF(AF$11="x",Toimenpiteet!$E$115,BA121*DB121/1000+(Satokasvi!$E$28-Satokasvi!$E$7)+IF(AF$8="x",Toimenpiteet!$E$29,0)+IF(AF$9="x",Toimenpiteet!$E$60,0)+IF(AF$10="x",Toimenpiteet!$E$88,0))/(1+$H$15)^EB$59</f>
        <v>-126.56547585433981</v>
      </c>
      <c r="ED121" s="37">
        <f ca="1">IF(H$11="x",Toimenpiteet!$E$115,BD121*CD121/1000+(Satokasvi!$E$28-Satokasvi!$E$7)+IF(H$8="x",Toimenpiteet!$E$29,0)+IF(H$9="x",Toimenpiteet!$E$60,0)+IF(H$10="x",Toimenpiteet!$E$88,0))/(1+$H$15)^ED$59</f>
        <v>96.25353965890028</v>
      </c>
      <c r="EE121" s="37">
        <f ca="1">IF(I$11="x",Toimenpiteet!$E$115,BE121*CE121/1000+(Satokasvi!$E$28-Satokasvi!$E$7)+IF(I$8="x",Toimenpiteet!$E$29,0)+IF(I$9="x",Toimenpiteet!$E$60,0)+IF(I$10="x",Toimenpiteet!$E$88,0))/(1+$H$15)^EE$59</f>
        <v>393.25343813674317</v>
      </c>
      <c r="EF121" s="37">
        <f ca="1">IF(J$11="x",Toimenpiteet!$E$115,BF121*CF121/1000+(Satokasvi!$E$28-Satokasvi!$E$7)+IF(J$8="x",Toimenpiteet!$E$29,0)+IF(J$9="x",Toimenpiteet!$E$60,0)+IF(J$10="x",Toimenpiteet!$E$88,0))/(1+$H$15)^EF$59</f>
        <v>402.17362185083698</v>
      </c>
      <c r="EG121" s="37">
        <f ca="1">IF(K$11="x",Toimenpiteet!$E$115,BG121*CG121/1000+(Satokasvi!$E$28-Satokasvi!$E$7)+IF(K$8="x",Toimenpiteet!$E$29,0)+IF(K$9="x",Toimenpiteet!$E$60,0)+IF(K$10="x",Toimenpiteet!$E$88,0))/(1+$H$15)^EG$59</f>
        <v>450.18657651769587</v>
      </c>
      <c r="EH121" s="37">
        <f ca="1">IF(L$11="x",Toimenpiteet!$E$115,BH121*CH121/1000+(Satokasvi!$E$28-Satokasvi!$E$7)+IF(L$8="x",Toimenpiteet!$E$29,0)+IF(L$9="x",Toimenpiteet!$E$60,0)+IF(L$10="x",Toimenpiteet!$E$88,0))/(1+$H$15)^EH$59</f>
        <v>243.6506477881363</v>
      </c>
      <c r="EI121" s="37">
        <f ca="1">IF(M$11="x",Toimenpiteet!$E$115,BI121*CI121/1000+(Satokasvi!$E$28-Satokasvi!$E$7)+IF(M$8="x",Toimenpiteet!$E$29,0)+IF(M$9="x",Toimenpiteet!$E$60,0)+IF(M$10="x",Toimenpiteet!$E$88,0))/(1+$H$15)^EI$59</f>
        <v>-221.93332802116842</v>
      </c>
      <c r="EJ121" s="37">
        <f ca="1">IF(N$11="x",Toimenpiteet!$E$115,BJ121*CJ121/1000+(Satokasvi!$E$28-Satokasvi!$E$7)+IF(N$8="x",Toimenpiteet!$E$29,0)+IF(N$9="x",Toimenpiteet!$E$60,0)+IF(N$10="x",Toimenpiteet!$E$88,0))/(1+$H$15)^EJ$59</f>
        <v>292.65679764119045</v>
      </c>
      <c r="EK121" s="37">
        <f ca="1">IF(O$11="x",Toimenpiteet!$E$115,BK121*CK121/1000+(Satokasvi!$E$28-Satokasvi!$E$7)+IF(O$8="x",Toimenpiteet!$E$29,0)+IF(O$9="x",Toimenpiteet!$E$60,0)+IF(O$10="x",Toimenpiteet!$E$88,0))/(1+$H$15)^EK$59</f>
        <v>376.14675581906369</v>
      </c>
      <c r="EL121" s="37">
        <f ca="1">IF(P$11="x",Toimenpiteet!$E$115,BL121*CL121/1000+(Satokasvi!$E$28-Satokasvi!$E$7)+IF(P$8="x",Toimenpiteet!$E$29,0)+IF(P$9="x",Toimenpiteet!$E$60,0)+IF(P$10="x",Toimenpiteet!$E$88,0))/(1+$H$15)^EL$59</f>
        <v>211.0734383339497</v>
      </c>
      <c r="EM121" s="37">
        <f ca="1">IF(Q$11="x",Toimenpiteet!$E$115,BM121*CM121/1000+(Satokasvi!$E$28-Satokasvi!$E$7)+IF(Q$8="x",Toimenpiteet!$E$29,0)+IF(Q$9="x",Toimenpiteet!$E$60,0)+IF(Q$10="x",Toimenpiteet!$E$88,0))/(1+$H$15)^EM$59</f>
        <v>131.68870896888262</v>
      </c>
      <c r="EN121" s="37">
        <f ca="1">IF(R$11="x",Toimenpiteet!$E$115,BN121*CN121/1000+(Satokasvi!$E$28-Satokasvi!$E$7)+IF(R$8="x",Toimenpiteet!$E$29,0)+IF(R$9="x",Toimenpiteet!$E$60,0)+IF(R$10="x",Toimenpiteet!$E$88,0))/(1+$H$15)^EN$59</f>
        <v>77.755585282190623</v>
      </c>
      <c r="EO121" s="37">
        <f ca="1">IF(S$11="x",Toimenpiteet!$E$115,BO121*CO121/1000+(Satokasvi!$E$28-Satokasvi!$E$7)+IF(S$8="x",Toimenpiteet!$E$29,0)+IF(S$9="x",Toimenpiteet!$E$60,0)+IF(S$10="x",Toimenpiteet!$E$88,0))/(1+$H$15)^EO$59</f>
        <v>270.54218510339206</v>
      </c>
      <c r="EP121" s="37">
        <f ca="1">IF(T$11="x",Toimenpiteet!$E$115,BP121*CP121/1000+(Satokasvi!$E$28-Satokasvi!$E$7)+IF(T$8="x",Toimenpiteet!$E$29,0)+IF(T$9="x",Toimenpiteet!$E$60,0)+IF(T$10="x",Toimenpiteet!$E$88,0))/(1+$H$15)^EP$59</f>
        <v>190.9074802038601</v>
      </c>
      <c r="EQ121" s="37">
        <f ca="1">IF(U$11="x",Toimenpiteet!$E$115,BQ121*CQ121/1000+(Satokasvi!$E$28-Satokasvi!$E$7)+IF(U$8="x",Toimenpiteet!$E$29,0)+IF(U$9="x",Toimenpiteet!$E$60,0)+IF(U$10="x",Toimenpiteet!$E$88,0))/(1+$H$15)^EQ$59</f>
        <v>-175.19621854193412</v>
      </c>
      <c r="ER121" s="37">
        <f ca="1">IF(V$11="x",Toimenpiteet!$E$115,BR121*CR121/1000+(Satokasvi!$E$28-Satokasvi!$E$7)+IF(V$8="x",Toimenpiteet!$E$29,0)+IF(V$9="x",Toimenpiteet!$E$60,0)+IF(V$10="x",Toimenpiteet!$E$88,0))/(1+$H$15)^ER$59</f>
        <v>188.75582282721803</v>
      </c>
      <c r="ES121" s="37">
        <f ca="1">IF(W$11="x",Toimenpiteet!$E$115,BS121*CS121/1000+(Satokasvi!$E$28-Satokasvi!$E$7)+IF(W$8="x",Toimenpiteet!$E$29,0)+IF(W$9="x",Toimenpiteet!$E$60,0)+IF(W$10="x",Toimenpiteet!$E$88,0))/(1+$H$15)^ES$59</f>
        <v>333.92533895729031</v>
      </c>
      <c r="ET121" s="37">
        <f ca="1">IF(X$11="x",Toimenpiteet!$E$115,BT121*CT121/1000+(Satokasvi!$E$28-Satokasvi!$E$7)+IF(X$8="x",Toimenpiteet!$E$29,0)+IF(X$9="x",Toimenpiteet!$E$60,0)+IF(X$10="x",Toimenpiteet!$E$88,0))/(1+$H$15)^ET$59</f>
        <v>257.94242405853043</v>
      </c>
      <c r="EU121" s="37">
        <f ca="1">IF(Y$11="x",Toimenpiteet!$E$115,BU121*CU121/1000+(Satokasvi!$E$28-Satokasvi!$E$7)+IF(Y$8="x",Toimenpiteet!$E$29,0)+IF(Y$9="x",Toimenpiteet!$E$60,0)+IF(Y$10="x",Toimenpiteet!$E$88,0))/(1+$H$15)^EU$59</f>
        <v>401.01767739466959</v>
      </c>
      <c r="EV121" s="37">
        <f ca="1">IF(Z$11="x",Toimenpiteet!$E$115,BV121*CV121/1000+(Satokasvi!$E$28-Satokasvi!$E$7)+IF(Z$8="x",Toimenpiteet!$E$29,0)+IF(Z$9="x",Toimenpiteet!$E$60,0)+IF(Z$10="x",Toimenpiteet!$E$88,0))/(1+$H$15)^EV$59</f>
        <v>132.2766116153837</v>
      </c>
      <c r="EW121" s="37">
        <f ca="1">IF(AA$11="x",Toimenpiteet!$E$115,BW121*CW121/1000+(Satokasvi!$E$28-Satokasvi!$E$7)+IF(AA$8="x",Toimenpiteet!$E$29,0)+IF(AA$9="x",Toimenpiteet!$E$60,0)+IF(AA$10="x",Toimenpiteet!$E$88,0))/(1+$H$15)^EW$59</f>
        <v>330.39254470114548</v>
      </c>
      <c r="EX121" s="37">
        <f ca="1">IF(AB$11="x",Toimenpiteet!$E$115,BX121*CX121/1000+(Satokasvi!$E$28-Satokasvi!$E$7)+IF(AB$8="x",Toimenpiteet!$E$29,0)+IF(AB$9="x",Toimenpiteet!$E$60,0)+IF(AB$10="x",Toimenpiteet!$E$88,0))/(1+$H$15)^EX$59</f>
        <v>107.95901729675863</v>
      </c>
      <c r="EY121" s="37">
        <f ca="1">IF(AC$11="x",Toimenpiteet!$E$115,BY121*CY121/1000+(Satokasvi!$E$28-Satokasvi!$E$7)+IF(AC$8="x",Toimenpiteet!$E$29,0)+IF(AC$9="x",Toimenpiteet!$E$60,0)+IF(AC$10="x",Toimenpiteet!$E$88,0))/(1+$H$15)^EY$59</f>
        <v>191.36499059082544</v>
      </c>
      <c r="EZ121" s="37">
        <f ca="1">IF(AD$11="x",Toimenpiteet!$E$115,BZ121*CZ121/1000+(Satokasvi!$E$28-Satokasvi!$E$7)+IF(AD$8="x",Toimenpiteet!$E$29,0)+IF(AD$9="x",Toimenpiteet!$E$60,0)+IF(AD$10="x",Toimenpiteet!$E$88,0))/(1+$H$15)^EZ$59</f>
        <v>153.5332557551047</v>
      </c>
      <c r="FA121" s="37">
        <f ca="1">IF(AE$11="x",Toimenpiteet!$E$115,CA121*DA121/1000+(Satokasvi!$E$28-Satokasvi!$E$7)+IF(AE$8="x",Toimenpiteet!$E$29,0)+IF(AE$9="x",Toimenpiteet!$E$60,0)+IF(AE$10="x",Toimenpiteet!$E$88,0))/(1+$H$15)^FA$59</f>
        <v>145.12224134360864</v>
      </c>
      <c r="FB121" s="37">
        <f ca="1">IF(AF$11="x",Toimenpiteet!$E$115,CB121*DB121/1000+(Satokasvi!$E$28-Satokasvi!$E$7)+IF(AF$8="x",Toimenpiteet!$E$29,0)+IF(AF$9="x",Toimenpiteet!$E$60,0)+IF(AF$10="x",Toimenpiteet!$E$88,0))/(1+$H$15)^FB$59</f>
        <v>225.33546277957657</v>
      </c>
      <c r="FD121" s="37">
        <f t="shared" ca="1" si="15"/>
        <v>37.331024149407213</v>
      </c>
      <c r="FE121" s="37">
        <f t="shared" ca="1" si="32"/>
        <v>-212.4568917710377</v>
      </c>
      <c r="FF121" s="37">
        <f t="shared" ca="1" si="32"/>
        <v>82.269036483228547</v>
      </c>
      <c r="FG121" s="37">
        <f t="shared" ca="1" si="32"/>
        <v>418.18300563169885</v>
      </c>
      <c r="FH121" s="37">
        <f t="shared" ca="1" si="32"/>
        <v>583.12665747817857</v>
      </c>
      <c r="FI121" s="37">
        <f t="shared" ca="1" si="32"/>
        <v>361.19332945701012</v>
      </c>
      <c r="FJ121" s="37">
        <f t="shared" ca="1" si="32"/>
        <v>569.16245240700403</v>
      </c>
      <c r="FK121" s="37">
        <f t="shared" ca="1" si="32"/>
        <v>847.75250774069173</v>
      </c>
      <c r="FL121" s="37">
        <f t="shared" ca="1" si="31"/>
        <v>989.79696734047297</v>
      </c>
      <c r="FM121" s="37">
        <f t="shared" ca="1" si="31"/>
        <v>792.61207989284082</v>
      </c>
      <c r="FN121" s="37">
        <f t="shared" ca="1" si="31"/>
        <v>601.17044159416878</v>
      </c>
      <c r="FO121" s="37">
        <f t="shared" ca="1" si="31"/>
        <v>795.64465113847257</v>
      </c>
      <c r="FP121" s="37">
        <f t="shared" ca="1" si="31"/>
        <v>615.19254604028038</v>
      </c>
      <c r="FQ121" s="37">
        <f t="shared" ca="1" si="31"/>
        <v>439.99632749834626</v>
      </c>
      <c r="FR121" s="37">
        <f t="shared" ca="1" si="31"/>
        <v>568.94394384433963</v>
      </c>
      <c r="FS121" s="37">
        <f t="shared" ca="1" si="31"/>
        <v>819.69185315985987</v>
      </c>
      <c r="FT121" s="37">
        <f t="shared" ca="1" si="31"/>
        <v>1007.9223135171578</v>
      </c>
      <c r="FU121" s="37">
        <f t="shared" ca="1" si="24"/>
        <v>852.26274249884295</v>
      </c>
      <c r="FV121" s="37">
        <f t="shared" ca="1" si="24"/>
        <v>701.13694539368282</v>
      </c>
      <c r="FW121" s="37">
        <f t="shared" ca="1" si="23"/>
        <v>952.01005350140758</v>
      </c>
      <c r="FX121" s="37">
        <f t="shared" ca="1" si="20"/>
        <v>809.5594953855059</v>
      </c>
      <c r="FY121" s="37">
        <f t="shared" ca="1" si="20"/>
        <v>945.98006875554631</v>
      </c>
      <c r="FZ121" s="37">
        <f t="shared" ca="1" si="20"/>
        <v>1051.5455629958219</v>
      </c>
      <c r="GA121" s="37">
        <f t="shared" ca="1" si="20"/>
        <v>921.18312286585194</v>
      </c>
      <c r="GB121" s="37">
        <f t="shared" ca="1" si="20"/>
        <v>794.61764701151219</v>
      </c>
      <c r="GC121" s="37"/>
      <c r="GD121" s="37">
        <f t="shared" ca="1" si="16"/>
        <v>96.25353965890028</v>
      </c>
      <c r="GE121" s="37">
        <f t="shared" ca="1" si="36"/>
        <v>489.50697779564348</v>
      </c>
      <c r="GF121" s="37">
        <f t="shared" ca="1" si="36"/>
        <v>891.68059964648046</v>
      </c>
      <c r="GG121" s="37">
        <f t="shared" ca="1" si="36"/>
        <v>1341.8671761641763</v>
      </c>
      <c r="GH121" s="37">
        <f t="shared" ca="1" si="36"/>
        <v>1585.5178239523125</v>
      </c>
      <c r="GI121" s="37">
        <f t="shared" ca="1" si="36"/>
        <v>1363.5844959311441</v>
      </c>
      <c r="GJ121" s="37">
        <f t="shared" ca="1" si="36"/>
        <v>1656.2412935723346</v>
      </c>
      <c r="GK121" s="37">
        <f t="shared" ca="1" si="36"/>
        <v>2032.3880493913982</v>
      </c>
      <c r="GL121" s="37">
        <f t="shared" ca="1" si="36"/>
        <v>2243.461487725348</v>
      </c>
      <c r="GM121" s="37">
        <f t="shared" ca="1" si="36"/>
        <v>2375.1501966942305</v>
      </c>
      <c r="GN121" s="37">
        <f t="shared" ca="1" si="36"/>
        <v>2452.9057819764212</v>
      </c>
      <c r="GO121" s="37">
        <f t="shared" ca="1" si="36"/>
        <v>2723.4479670798132</v>
      </c>
      <c r="GP121" s="37">
        <f t="shared" ca="1" si="36"/>
        <v>2914.3554472836731</v>
      </c>
      <c r="GQ121" s="37">
        <f t="shared" ca="1" si="36"/>
        <v>2739.1592287417388</v>
      </c>
      <c r="GR121" s="37">
        <f t="shared" ca="1" si="36"/>
        <v>2927.9150515689571</v>
      </c>
      <c r="GS121" s="37">
        <f t="shared" ca="1" si="36"/>
        <v>3261.8403905262476</v>
      </c>
      <c r="GT121" s="37">
        <f t="shared" ca="1" si="34"/>
        <v>3519.782814584778</v>
      </c>
      <c r="GU121" s="37">
        <f t="shared" ca="1" si="22"/>
        <v>3920.8004919794475</v>
      </c>
      <c r="GV121" s="37">
        <f t="shared" ca="1" si="22"/>
        <v>4053.0771035948314</v>
      </c>
      <c r="GW121" s="37">
        <f t="shared" ca="1" si="22"/>
        <v>4383.4696482959771</v>
      </c>
      <c r="GX121" s="37">
        <f t="shared" ca="1" si="22"/>
        <v>4491.4286655927353</v>
      </c>
      <c r="GY121" s="37">
        <f t="shared" ca="1" si="30"/>
        <v>4682.7936561835604</v>
      </c>
      <c r="GZ121" s="37">
        <f t="shared" ca="1" si="30"/>
        <v>4836.326911938665</v>
      </c>
      <c r="HA121" s="37">
        <f t="shared" ca="1" si="30"/>
        <v>4981.449153282274</v>
      </c>
      <c r="HB121" s="37">
        <f t="shared" ca="1" si="30"/>
        <v>5206.7846160618501</v>
      </c>
      <c r="HC121" s="37"/>
      <c r="HD121" s="37">
        <f t="shared" si="29"/>
        <v>1500.1</v>
      </c>
      <c r="HE121" s="37">
        <f ca="1">SUM($GD121:GD121)-$HD121-SUM($FD121:FD121)</f>
        <v>-1441.1774844905069</v>
      </c>
      <c r="HF121" s="37">
        <f ca="1">SUM($GD121:GE121)-$HD121-SUM($FD121:FE121)</f>
        <v>-739.21361492382562</v>
      </c>
      <c r="HG121" s="37">
        <f ca="1">SUM($GD121:GF121)-$HD121-SUM($FD121:FF121)</f>
        <v>70.197948239426296</v>
      </c>
      <c r="HH121" s="37">
        <f ca="1">SUM($GD121:GG121)-$HD121-SUM($FD121:FG121)</f>
        <v>993.88211877190372</v>
      </c>
      <c r="HI121" s="37">
        <f ca="1">SUM($GD121:GH121)-$HD121-SUM($FD121:FH121)</f>
        <v>1996.2732852460381</v>
      </c>
      <c r="HJ121" s="37">
        <f ca="1">SUM($GD121:GI121)-$HD121-SUM($FD121:FI121)</f>
        <v>2998.664451720173</v>
      </c>
      <c r="HK121" s="37">
        <f ca="1">SUM($GD121:GJ121)-$HD121-SUM($FD121:FJ121)</f>
        <v>4085.7432928855019</v>
      </c>
      <c r="HL121" s="37">
        <f ca="1">SUM($GD121:GK121)-$HD121-SUM($FD121:FK121)</f>
        <v>5270.3788345362082</v>
      </c>
      <c r="HM121" s="37">
        <f ca="1">SUM($GD121:GL121)-$HD121-SUM($FD121:FL121)</f>
        <v>6524.0433549210838</v>
      </c>
      <c r="HN121" s="37">
        <f ca="1">SUM($GD121:GM121)-$HD121-SUM($FD121:FM121)</f>
        <v>8106.5814717224739</v>
      </c>
      <c r="HO121" s="37">
        <f ca="1">SUM($GD121:GN121)-$HD121-SUM($FD121:FN121)</f>
        <v>9958.3168121047274</v>
      </c>
      <c r="HP121" s="37">
        <f ca="1">SUM($GD121:GO121)-$HD121-SUM($FD121:FO121)</f>
        <v>11886.12012804607</v>
      </c>
      <c r="HQ121" s="37">
        <f ca="1">SUM($GD121:GP121)-$HD121-SUM($FD121:FP121)</f>
        <v>14185.283029289463</v>
      </c>
      <c r="HR121" s="37">
        <f ca="1">SUM($GD121:GQ121)-$HD121-SUM($FD121:FQ121)</f>
        <v>16484.445930532853</v>
      </c>
      <c r="HS121" s="37">
        <f ca="1">SUM($GD121:GR121)-$HD121-SUM($FD121:FR121)</f>
        <v>18843.417038257474</v>
      </c>
      <c r="HT121" s="37">
        <f ca="1">SUM($GD121:GS121)-$HD121-SUM($FD121:FS121)</f>
        <v>21285.565575623863</v>
      </c>
      <c r="HU121" s="37">
        <f ca="1">SUM($GD121:GT121)-$HD121-SUM($FD121:FT121)</f>
        <v>23797.426076691478</v>
      </c>
      <c r="HV121" s="37">
        <f ca="1">SUM($GD121:GU121)-$HD121-SUM($FD121:FU121)</f>
        <v>26865.963826172083</v>
      </c>
      <c r="HW121" s="37">
        <f ca="1">SUM($GD121:GV121)-$HD121-SUM($FD121:FV121)</f>
        <v>30217.903984373235</v>
      </c>
      <c r="HX121" s="37">
        <f ca="1">SUM($GD121:GW121)-$HD121-SUM($FD121:FW121)</f>
        <v>33649.363579167803</v>
      </c>
      <c r="HY121" s="37">
        <f ca="1">SUM($GD121:GX121)-$HD121-SUM($FD121:FX121)</f>
        <v>37331.232749375034</v>
      </c>
      <c r="HZ121" s="37">
        <f ca="1">SUM($GD121:GY121)-$HD121-SUM($FD121:FY121)</f>
        <v>41068.046336803047</v>
      </c>
      <c r="IA121" s="37">
        <f ca="1">SUM($GD121:GZ121)-$HD121-SUM($FD121:FZ121)</f>
        <v>44852.827685745891</v>
      </c>
      <c r="IB121" s="37">
        <f ca="1">SUM($GD121:HA121)-$HD121-SUM($FD121:GA121)</f>
        <v>48913.093716162315</v>
      </c>
      <c r="IC121" s="37">
        <f ca="1">SUM($GD121:HB121)-$HD121-SUM($FD121:GB121)</f>
        <v>53325.260685212648</v>
      </c>
    </row>
    <row r="122" spans="2:237" x14ac:dyDescent="0.35">
      <c r="B122" s="37">
        <f t="shared" ca="1" si="37"/>
        <v>0.77894461011392135</v>
      </c>
      <c r="C122" s="37">
        <f t="shared" ca="1" si="37"/>
        <v>0.65235241643150121</v>
      </c>
      <c r="D122" s="37">
        <f t="shared" ca="1" si="37"/>
        <v>0.51292418709087362</v>
      </c>
      <c r="E122" s="37">
        <f t="shared" ca="1" si="37"/>
        <v>0.95961342073717681</v>
      </c>
      <c r="F122" s="37">
        <f t="shared" ca="1" si="37"/>
        <v>0.75620581605848136</v>
      </c>
      <c r="G122" s="37">
        <f t="shared" ca="1" si="37"/>
        <v>6.7591867892079716E-2</v>
      </c>
      <c r="H122" s="37">
        <f t="shared" ca="1" si="37"/>
        <v>0.23765085146818821</v>
      </c>
      <c r="I122" s="37">
        <f t="shared" ca="1" si="37"/>
        <v>0.39017326523616169</v>
      </c>
      <c r="J122" s="37">
        <f t="shared" ca="1" si="37"/>
        <v>0.19323892054189618</v>
      </c>
      <c r="K122" s="37">
        <f t="shared" ca="1" si="37"/>
        <v>0.10382983541159918</v>
      </c>
      <c r="L122" s="37">
        <f t="shared" ca="1" si="37"/>
        <v>0.57823477640814602</v>
      </c>
      <c r="M122" s="37">
        <f t="shared" ca="1" si="37"/>
        <v>0.52040375493701307</v>
      </c>
      <c r="N122" s="37">
        <f t="shared" ca="1" si="37"/>
        <v>0.63226021162600865</v>
      </c>
      <c r="O122" s="37">
        <f t="shared" ca="1" si="37"/>
        <v>0.72752005780693041</v>
      </c>
      <c r="P122" s="37">
        <f t="shared" ca="1" si="37"/>
        <v>0.11255297369011019</v>
      </c>
      <c r="Q122" s="37">
        <f t="shared" ca="1" si="37"/>
        <v>8.4202575373166222E-2</v>
      </c>
      <c r="R122" s="37">
        <f t="shared" ca="1" si="38"/>
        <v>0.37583271925722384</v>
      </c>
      <c r="S122" s="37">
        <f t="shared" ca="1" si="38"/>
        <v>0.58836603769220763</v>
      </c>
      <c r="T122" s="37">
        <f t="shared" ca="1" si="35"/>
        <v>0.55555040807870082</v>
      </c>
      <c r="U122" s="37">
        <f t="shared" ca="1" si="35"/>
        <v>1.0215753479595913E-2</v>
      </c>
      <c r="V122" s="37">
        <f t="shared" ca="1" si="35"/>
        <v>0.78663366502531507</v>
      </c>
      <c r="W122" s="37">
        <f t="shared" ca="1" si="35"/>
        <v>0.2467442995362773</v>
      </c>
      <c r="X122" s="37">
        <f t="shared" ca="1" si="35"/>
        <v>0.44410495442293874</v>
      </c>
      <c r="Y122" s="37">
        <f t="shared" ca="1" si="35"/>
        <v>0.81897856545769132</v>
      </c>
      <c r="Z122" s="37">
        <f t="shared" ca="1" si="35"/>
        <v>0.29224914441171113</v>
      </c>
      <c r="AC122" s="35">
        <f ca="1">IF(H$11="x",0,_xlfn.NORM.INV(B122,Satokasvi!$H$8,Satokasvi!$I$8)*IF(H$8="x",1+Toimenpiteet!$C$7,1)*IF(H$9="x",1+Toimenpiteet!$C$34,1)*(1+H$30)*_xlfn.BINOM.INV(1,(1-(Satokasvi!$H$15*(1+H$43))),B122))</f>
        <v>2692.158430880741</v>
      </c>
      <c r="AD122" s="35">
        <f ca="1">IF(I$11="x",0,_xlfn.NORM.INV(C122,Satokasvi!$H$8,Satokasvi!$I$8)*IF(I$8="x",1+Toimenpiteet!$C$7,1)*IF(I$9="x",1+Toimenpiteet!$C$34,1)*(1+I$30)*_xlfn.BINOM.INV(1,(1-(Satokasvi!$H$15*(1+I$43))),C122))</f>
        <v>2597.9198316035399</v>
      </c>
      <c r="AE122" s="35">
        <f ca="1">IF(J$11="x",0,_xlfn.NORM.INV(D122,Satokasvi!$H$8,Satokasvi!$I$8)*IF(J$8="x",1+Toimenpiteet!$C$7,1)*IF(J$9="x",1+Toimenpiteet!$C$34,1)*(1+J$30)*_xlfn.BINOM.INV(1,(1-(Satokasvi!$H$15*(1+J$43))),D122))</f>
        <v>2508.1004503863746</v>
      </c>
      <c r="AF122" s="35">
        <f ca="1">IF(K$11="x",0,_xlfn.NORM.INV(E122,Satokasvi!$H$8,Satokasvi!$I$8)*IF(K$8="x",1+Toimenpiteet!$C$7,1)*IF(K$9="x",1+Toimenpiteet!$C$34,1)*(1+K$30)*_xlfn.BINOM.INV(1,(1-(Satokasvi!$H$15*(1+K$43))),E122))</f>
        <v>2936.5543843870701</v>
      </c>
      <c r="AG122" s="35">
        <f ca="1">IF(L$11="x",0,_xlfn.NORM.INV(F122,Satokasvi!$H$8,Satokasvi!$I$8)*IF(L$8="x",1+Toimenpiteet!$C$7,1)*IF(L$9="x",1+Toimenpiteet!$C$34,1)*(1+L$30)*_xlfn.BINOM.INV(1,(1-(Satokasvi!$H$15*(1+L$43))),F122))</f>
        <v>2673.5374111646925</v>
      </c>
      <c r="AH122" s="35">
        <f ca="1">IF(M$11="x",0,_xlfn.NORM.INV(G122,Satokasvi!$H$8,Satokasvi!$I$8)*IF(M$8="x",1+Toimenpiteet!$C$7,1)*IF(M$9="x",1+Toimenpiteet!$C$34,1)*(1+M$30)*_xlfn.BINOM.INV(1,(1-(Satokasvi!$H$15*(1+M$43))),G122))</f>
        <v>0</v>
      </c>
      <c r="AI122" s="35">
        <f ca="1">IF(N$11="x",0,_xlfn.NORM.INV(H122,Satokasvi!$H$8,Satokasvi!$I$8)*IF(N$8="x",1+Toimenpiteet!$C$7,1)*IF(N$9="x",1+Toimenpiteet!$C$34,1)*(1+N$30)*_xlfn.BINOM.INV(1,(1-(Satokasvi!$H$15*(1+N$43))),H122))</f>
        <v>0</v>
      </c>
      <c r="AJ122" s="35">
        <f ca="1">IF(O$11="x",0,_xlfn.NORM.INV(I122,Satokasvi!$H$8,Satokasvi!$I$8)*IF(O$8="x",1+Toimenpiteet!$C$7,1)*IF(O$9="x",1+Toimenpiteet!$C$34,1)*(1+O$30)*_xlfn.BINOM.INV(1,(1-(Satokasvi!$H$15*(1+O$43))),I122))</f>
        <v>2430.2831314317546</v>
      </c>
      <c r="AK122" s="35">
        <f ca="1">IF(P$11="x",0,_xlfn.NORM.INV(J122,Satokasvi!$H$8,Satokasvi!$I$8)*IF(P$8="x",1+Toimenpiteet!$C$7,1)*IF(P$9="x",1+Toimenpiteet!$C$34,1)*(1+P$30)*_xlfn.BINOM.INV(1,(1-(Satokasvi!$H$15*(1+P$43))),J122))</f>
        <v>0</v>
      </c>
      <c r="AL122" s="35">
        <f ca="1">IF(Q$11="x",0,_xlfn.NORM.INV(K122,Satokasvi!$H$8,Satokasvi!$I$8)*IF(Q$8="x",1+Toimenpiteet!$C$7,1)*IF(Q$9="x",1+Toimenpiteet!$C$34,1)*(1+Q$30)*_xlfn.BINOM.INV(1,(1-(Satokasvi!$H$15*(1+Q$43))),K122))</f>
        <v>0</v>
      </c>
      <c r="AM122" s="35">
        <f ca="1">IF(R$11="x",0,_xlfn.NORM.INV(L122,Satokasvi!$H$8,Satokasvi!$I$8)*IF(R$8="x",1+Toimenpiteet!$C$7,1)*IF(R$9="x",1+Toimenpiteet!$C$34,1)*(1+R$30)*_xlfn.BINOM.INV(1,(1-(Satokasvi!$H$15*(1+R$43))),L122))</f>
        <v>2549.3449144585607</v>
      </c>
      <c r="AN122" s="35">
        <f ca="1">IF(S$11="x",0,_xlfn.NORM.INV(M122,Satokasvi!$H$8,Satokasvi!$I$8)*IF(S$8="x",1+Toimenpiteet!$C$7,1)*IF(S$9="x",1+Toimenpiteet!$C$34,1)*(1+S$30)*_xlfn.BINOM.INV(1,(1-(Satokasvi!$H$15*(1+S$43))),M122))</f>
        <v>2512.7917366485726</v>
      </c>
      <c r="AO122" s="35">
        <f ca="1">IF(T$11="x",0,_xlfn.NORM.INV(N122,Satokasvi!$H$8,Satokasvi!$I$8)*IF(T$8="x",1+Toimenpiteet!$C$7,1)*IF(T$9="x",1+Toimenpiteet!$C$34,1)*(1+T$30)*_xlfn.BINOM.INV(1,(1-(Satokasvi!$H$15*(1+T$43))),N122))</f>
        <v>2584.4613892524467</v>
      </c>
      <c r="AP122" s="35">
        <f ca="1">IF(U$11="x",0,_xlfn.NORM.INV(O122,Satokasvi!$H$8,Satokasvi!$I$8)*IF(U$8="x",1+Toimenpiteet!$C$7,1)*IF(U$9="x",1+Toimenpiteet!$C$34,1)*(1+U$30)*_xlfn.BINOM.INV(1,(1-(Satokasvi!$H$15*(1+U$43))),O122))</f>
        <v>2651.3324501372795</v>
      </c>
      <c r="AQ122" s="35">
        <f ca="1">IF(V$11="x",0,_xlfn.NORM.INV(P122,Satokasvi!$H$8,Satokasvi!$I$8)*IF(V$8="x",1+Toimenpiteet!$C$7,1)*IF(V$9="x",1+Toimenpiteet!$C$34,1)*(1+V$30)*_xlfn.BINOM.INV(1,(1-(Satokasvi!$H$15*(1+V$43))),P122))</f>
        <v>0</v>
      </c>
      <c r="AR122" s="35">
        <f ca="1">IF(W$11="x",0,_xlfn.NORM.INV(Q122,Satokasvi!$H$8,Satokasvi!$I$8)*IF(W$8="x",1+Toimenpiteet!$C$7,1)*IF(W$9="x",1+Toimenpiteet!$C$34,1)*(1+W$30)*_xlfn.BINOM.INV(1,(1-(Satokasvi!$H$15*(1+W$43))),Q122))</f>
        <v>0</v>
      </c>
      <c r="AS122" s="35">
        <f ca="1">IF(X$11="x",0,_xlfn.NORM.INV(R122,Satokasvi!$H$8,Satokasvi!$I$8)*IF(X$8="x",1+Toimenpiteet!$C$7,1)*IF(X$9="x",1+Toimenpiteet!$C$34,1)*(1+X$30)*_xlfn.BINOM.INV(1,(1-(Satokasvi!$H$15*(1+X$43))),R122))</f>
        <v>2420.8889717485031</v>
      </c>
      <c r="AT122" s="35">
        <f ca="1">IF(Y$11="x",0,_xlfn.NORM.INV(S122,Satokasvi!$H$8,Satokasvi!$I$8)*IF(Y$8="x",1+Toimenpiteet!$C$7,1)*IF(Y$9="x",1+Toimenpiteet!$C$34,1)*(1+Y$30)*_xlfn.BINOM.INV(1,(1-(Satokasvi!$H$15*(1+Y$43))),S122))</f>
        <v>2555.8359551362646</v>
      </c>
      <c r="AU122" s="35">
        <f ca="1">IF(Z$11="x",0,_xlfn.NORM.INV(T122,Satokasvi!$H$8,Satokasvi!$I$8)*IF(Z$8="x",1+Toimenpiteet!$C$7,1)*IF(Z$9="x",1+Toimenpiteet!$C$34,1)*(1+Z$30)*_xlfn.BINOM.INV(1,(1-(Satokasvi!$H$15*(1+Z$43))),T122))</f>
        <v>2534.9243173853583</v>
      </c>
      <c r="AV122" s="35">
        <f ca="1">IF(AA$11="x",0,_xlfn.NORM.INV(U122,Satokasvi!$H$8,Satokasvi!$I$8)*IF(AA$8="x",1+Toimenpiteet!$C$7,1)*IF(AA$9="x",1+Toimenpiteet!$C$34,1)*(1+AA$30)*_xlfn.BINOM.INV(1,(1-(Satokasvi!$H$15*(1+AA$43))),U122))</f>
        <v>0</v>
      </c>
      <c r="AW122" s="35">
        <f ca="1">IF(AB$11="x",0,_xlfn.NORM.INV(V122,Satokasvi!$H$8,Satokasvi!$I$8)*IF(AB$8="x",1+Toimenpiteet!$C$7,1)*IF(AB$9="x",1+Toimenpiteet!$C$34,1)*(1+AB$30)*_xlfn.BINOM.INV(1,(1-(Satokasvi!$H$15*(1+AB$43))),V122))</f>
        <v>2698.6987886781935</v>
      </c>
      <c r="AX122" s="35">
        <f ca="1">IF(AC$11="x",0,_xlfn.NORM.INV(W122,Satokasvi!$H$8,Satokasvi!$I$8)*IF(AC$8="x",1+Toimenpiteet!$C$7,1)*IF(AC$9="x",1+Toimenpiteet!$C$34,1)*(1+AC$30)*_xlfn.BINOM.INV(1,(1-(Satokasvi!$H$15*(1+AC$43))),W122))</f>
        <v>0</v>
      </c>
      <c r="AY122" s="35">
        <f ca="1">IF(AD$11="x",0,_xlfn.NORM.INV(X122,Satokasvi!$H$8,Satokasvi!$I$8)*IF(AD$8="x",1+Toimenpiteet!$C$7,1)*IF(AD$9="x",1+Toimenpiteet!$C$34,1)*(1+AD$30)*_xlfn.BINOM.INV(1,(1-(Satokasvi!$H$15*(1+AD$43))),X122))</f>
        <v>2464.8575820999267</v>
      </c>
      <c r="AZ122" s="35">
        <f ca="1">IF(AE$11="x",0,_xlfn.NORM.INV(Y122,Satokasvi!$H$8,Satokasvi!$I$8)*IF(AE$8="x",1+Toimenpiteet!$C$7,1)*IF(AE$9="x",1+Toimenpiteet!$C$34,1)*(1+AE$30)*_xlfn.BINOM.INV(1,(1-(Satokasvi!$H$15*(1+AE$43))),Y122))</f>
        <v>2727.869833738504</v>
      </c>
      <c r="BA122" s="35">
        <f ca="1">IF(AF$11="x",0,_xlfn.NORM.INV(Z122,Satokasvi!$H$8,Satokasvi!$I$8)*IF(AF$8="x",1+Toimenpiteet!$C$7,1)*IF(AF$9="x",1+Toimenpiteet!$C$34,1)*(1+AF$30)*_xlfn.BINOM.INV(1,(1-(Satokasvi!$H$15*(1+AF$43))),Z122))</f>
        <v>2363.2935036414324</v>
      </c>
      <c r="BD122" s="35">
        <f ca="1">IF(H$11="x",0,_xlfn.NORM.INV(B122,Satokasvi!$H$8,Satokasvi!$I$8)*IF(COUNTIF($H$12:H$12,"x")&gt;0,(1+$C$6),1)*IF(COUNTIF($H$13:H$13,"x")&gt;0,(1+$C$30),1)*IF(H$8="x",(1+Toimenpiteet!$C$7),1)*IF(H$9="x",(1+Toimenpiteet!$C$34),1)*(1+H$30)*_xlfn.BINOM.INV(1,(1-(Satokasvi!$H$15*(1+H$44))),B122))</f>
        <v>3230.5901170568891</v>
      </c>
      <c r="BE122" s="35">
        <f ca="1">IF(I$11="x",0,_xlfn.NORM.INV(C122,Satokasvi!$H$8,Satokasvi!$I$8)*IF(COUNTIF($H$12:I$12,"x")&gt;0,(1+$C$6),1)*IF(COUNTIF($H$13:I$13,"x")&gt;0,(1+$C$30),1)*IF(I$8="x",(1+Toimenpiteet!$C$7),1)*IF(I$9="x",(1+Toimenpiteet!$C$34),1)*(1+I$30)*_xlfn.BINOM.INV(1,(1-(Satokasvi!$H$15*(1+I$44))),C122))</f>
        <v>3117.5037979242479</v>
      </c>
      <c r="BF122" s="35">
        <f ca="1">IF(J$11="x",0,_xlfn.NORM.INV(D122,Satokasvi!$H$8,Satokasvi!$I$8)*IF(COUNTIF($H$12:J$12,"x")&gt;0,(1+$C$6),1)*IF(COUNTIF($H$13:J$13,"x")&gt;0,(1+$C$30),1)*IF(J$8="x",(1+Toimenpiteet!$C$7),1)*IF(J$9="x",(1+Toimenpiteet!$C$34),1)*(1+J$30)*_xlfn.BINOM.INV(1,(1-(Satokasvi!$H$15*(1+J$44))),D122))</f>
        <v>3009.7205404636493</v>
      </c>
      <c r="BG122" s="35">
        <f ca="1">IF(K$11="x",0,_xlfn.NORM.INV(E122,Satokasvi!$H$8,Satokasvi!$I$8)*IF(COUNTIF($H$12:K$12,"x")&gt;0,(1+$C$6),1)*IF(COUNTIF($H$13:K$13,"x")&gt;0,(1+$C$30),1)*IF(K$8="x",(1+Toimenpiteet!$C$7),1)*IF(K$9="x",(1+Toimenpiteet!$C$34),1)*(1+K$30)*_xlfn.BINOM.INV(1,(1-(Satokasvi!$H$15*(1+K$44))),E122))</f>
        <v>3523.8652612644842</v>
      </c>
      <c r="BH122" s="35">
        <f ca="1">IF(L$11="x",0,_xlfn.NORM.INV(F122,Satokasvi!$H$8,Satokasvi!$I$8)*IF(COUNTIF($H$12:L$12,"x")&gt;0,(1+$C$6),1)*IF(COUNTIF($H$13:L$13,"x")&gt;0,(1+$C$30),1)*IF(L$8="x",(1+Toimenpiteet!$C$7),1)*IF(L$9="x",(1+Toimenpiteet!$C$34),1)*(1+L$30)*_xlfn.BINOM.INV(1,(1-(Satokasvi!$H$15*(1+L$44))),F122))</f>
        <v>3208.2448933976307</v>
      </c>
      <c r="BI122" s="35">
        <f ca="1">IF(M$11="x",0,_xlfn.NORM.INV(G122,Satokasvi!$H$8,Satokasvi!$I$8)*IF(COUNTIF($H$12:M$12,"x")&gt;0,(1+$C$6),1)*IF(COUNTIF($H$13:M$13,"x")&gt;0,(1+$C$30),1)*IF(M$8="x",(1+Toimenpiteet!$C$7),1)*IF(M$9="x",(1+Toimenpiteet!$C$34),1)*(1+M$30)*_xlfn.BINOM.INV(1,(1-(Satokasvi!$H$15*(1+M$44))),G122))</f>
        <v>2551.8093158132588</v>
      </c>
      <c r="BJ122" s="35">
        <f ca="1">IF(N$11="x",0,_xlfn.NORM.INV(H122,Satokasvi!$H$8,Satokasvi!$I$8)*IF(COUNTIF($H$12:N$12,"x")&gt;0,(1+$C$6),1)*IF(COUNTIF($H$13:N$13,"x")&gt;0,(1+$C$30),1)*IF(N$8="x",(1+Toimenpiteet!$C$7),1)*IF(N$9="x",(1+Toimenpiteet!$C$34),1)*(1+N$30)*_xlfn.BINOM.INV(1,(1-(Satokasvi!$H$15*(1+N$44))),H122))</f>
        <v>2785.8361540072974</v>
      </c>
      <c r="BK122" s="35">
        <f ca="1">IF(O$11="x",0,_xlfn.NORM.INV(I122,Satokasvi!$H$8,Satokasvi!$I$8)*IF(COUNTIF($H$12:O$12,"x")&gt;0,(1+$C$6),1)*IF(COUNTIF($H$13:O$13,"x")&gt;0,(1+$C$30),1)*IF(O$8="x",(1+Toimenpiteet!$C$7),1)*IF(O$9="x",(1+Toimenpiteet!$C$34),1)*(1+O$30)*_xlfn.BINOM.INV(1,(1-(Satokasvi!$H$15*(1+O$44))),I122))</f>
        <v>2916.3397577181054</v>
      </c>
      <c r="BL122" s="35">
        <f ca="1">IF(P$11="x",0,_xlfn.NORM.INV(J122,Satokasvi!$H$8,Satokasvi!$I$8)*IF(COUNTIF($H$12:P$12,"x")&gt;0,(1+$C$6),1)*IF(COUNTIF($H$13:P$13,"x")&gt;0,(1+$C$30),1)*IF(P$8="x",(1+Toimenpiteet!$C$7),1)*IF(P$9="x",(1+Toimenpiteet!$C$34),1)*(1+P$30)*_xlfn.BINOM.INV(1,(1-(Satokasvi!$H$15*(1+P$44))),J122))</f>
        <v>2740.1932598146527</v>
      </c>
      <c r="BM122" s="35">
        <f ca="1">IF(Q$11="x",0,_xlfn.NORM.INV(K122,Satokasvi!$H$8,Satokasvi!$I$8)*IF(COUNTIF($H$12:Q$12,"x")&gt;0,(1+$C$6),1)*IF(COUNTIF($H$13:Q$13,"x")&gt;0,(1+$C$30),1)*IF(Q$8="x",(1+Toimenpiteet!$C$7),1)*IF(Q$9="x",(1+Toimenpiteet!$C$34),1)*(1+Q$30)*_xlfn.BINOM.INV(1,(1-(Satokasvi!$H$15*(1+Q$44))),K122))</f>
        <v>2621.9919402997166</v>
      </c>
      <c r="BN122" s="35">
        <f ca="1">IF(R$11="x",0,_xlfn.NORM.INV(L122,Satokasvi!$H$8,Satokasvi!$I$8)*IF(COUNTIF($H$12:R$12,"x")&gt;0,(1+$C$6),1)*IF(COUNTIF($H$13:R$13,"x")&gt;0,(1+$C$30),1)*IF(R$8="x",(1+Toimenpiteet!$C$7),1)*IF(R$9="x",(1+Toimenpiteet!$C$34),1)*(1+R$30)*_xlfn.BINOM.INV(1,(1-(Satokasvi!$H$15*(1+R$44))),L122))</f>
        <v>3059.2138973502729</v>
      </c>
      <c r="BO122" s="35">
        <f ca="1">IF(S$11="x",0,_xlfn.NORM.INV(M122,Satokasvi!$H$8,Satokasvi!$I$8)*IF(COUNTIF($H$12:S$12,"x")&gt;0,(1+$C$6),1)*IF(COUNTIF($H$13:S$13,"x")&gt;0,(1+$C$30),1)*IF(S$8="x",(1+Toimenpiteet!$C$7),1)*IF(S$9="x",(1+Toimenpiteet!$C$34),1)*(1+S$30)*_xlfn.BINOM.INV(1,(1-(Satokasvi!$H$15*(1+S$44))),M122))</f>
        <v>3015.3500839782869</v>
      </c>
      <c r="BP122" s="35">
        <f ca="1">IF(T$11="x",0,_xlfn.NORM.INV(N122,Satokasvi!$H$8,Satokasvi!$I$8)*IF(COUNTIF($H$12:T$12,"x")&gt;0,(1+$C$6),1)*IF(COUNTIF($H$13:T$13,"x")&gt;0,(1+$C$30),1)*IF(T$8="x",(1+Toimenpiteet!$C$7),1)*IF(T$9="x",(1+Toimenpiteet!$C$34),1)*(1+T$30)*_xlfn.BINOM.INV(1,(1-(Satokasvi!$H$15*(1+T$44))),N122))</f>
        <v>3101.353667102936</v>
      </c>
      <c r="BQ122" s="35">
        <f ca="1">IF(U$11="x",0,_xlfn.NORM.INV(O122,Satokasvi!$H$8,Satokasvi!$I$8)*IF(COUNTIF($H$12:U$12,"x")&gt;0,(1+$C$6),1)*IF(COUNTIF($H$13:U$13,"x")&gt;0,(1+$C$30),1)*IF(U$8="x",(1+Toimenpiteet!$C$7),1)*IF(U$9="x",(1+Toimenpiteet!$C$34),1)*(1+U$30)*_xlfn.BINOM.INV(1,(1-(Satokasvi!$H$15*(1+U$44))),O122))</f>
        <v>3181.5989401647353</v>
      </c>
      <c r="BR122" s="35">
        <f ca="1">IF(V$11="x",0,_xlfn.NORM.INV(P122,Satokasvi!$H$8,Satokasvi!$I$8)*IF(COUNTIF($H$12:V$12,"x")&gt;0,(1+$C$6),1)*IF(COUNTIF($H$13:V$13,"x")&gt;0,(1+$C$30),1)*IF(V$8="x",(1+Toimenpiteet!$C$7),1)*IF(V$9="x",(1+Toimenpiteet!$C$34),1)*(1+V$30)*_xlfn.BINOM.INV(1,(1-(Satokasvi!$H$15*(1+V$44))),P122))</f>
        <v>2636.081266851626</v>
      </c>
      <c r="BS122" s="35">
        <f ca="1">IF(W$11="x",0,_xlfn.NORM.INV(Q122,Satokasvi!$H$8,Satokasvi!$I$8)*IF(COUNTIF($H$12:W$12,"x")&gt;0,(1+$C$6),1)*IF(COUNTIF($H$13:W$13,"x")&gt;0,(1+$C$30),1)*IF(W$8="x",(1+Toimenpiteet!$C$7),1)*IF(W$9="x",(1+Toimenpiteet!$C$34),1)*(1+W$30)*_xlfn.BINOM.INV(1,(1-(Satokasvi!$H$15*(1+W$44))),Q122))</f>
        <v>2586.7960554638726</v>
      </c>
      <c r="BT122" s="35">
        <f ca="1">IF(X$11="x",0,_xlfn.NORM.INV(R122,Satokasvi!$H$8,Satokasvi!$I$8)*IF(COUNTIF($H$12:X$12,"x")&gt;0,(1+$C$6),1)*IF(COUNTIF($H$13:X$13,"x")&gt;0,(1+$C$30),1)*IF(X$8="x",(1+Toimenpiteet!$C$7),1)*IF(X$9="x",(1+Toimenpiteet!$C$34),1)*(1+X$30)*_xlfn.BINOM.INV(1,(1-(Satokasvi!$H$15*(1+X$44))),R122))</f>
        <v>2905.0667660982035</v>
      </c>
      <c r="BU122" s="35">
        <f ca="1">IF(Y$11="x",0,_xlfn.NORM.INV(S122,Satokasvi!$H$8,Satokasvi!$I$8)*IF(COUNTIF($H$12:Y$12,"x")&gt;0,(1+$C$6),1)*IF(COUNTIF($H$13:Y$13,"x")&gt;0,(1+$C$30),1)*IF(Y$8="x",(1+Toimenpiteet!$C$7),1)*IF(Y$9="x",(1+Toimenpiteet!$C$34),1)*(1+Y$30)*_xlfn.BINOM.INV(1,(1-(Satokasvi!$H$15*(1+Y$44))),S122))</f>
        <v>3067.0031461635176</v>
      </c>
      <c r="BV122" s="35">
        <f ca="1">IF(Z$11="x",0,_xlfn.NORM.INV(T122,Satokasvi!$H$8,Satokasvi!$I$8)*IF(COUNTIF($H$12:Z$12,"x")&gt;0,(1+$C$6),1)*IF(COUNTIF($H$13:Z$13,"x")&gt;0,(1+$C$30),1)*IF(Z$8="x",(1+Toimenpiteet!$C$7),1)*IF(Z$9="x",(1+Toimenpiteet!$C$34),1)*(1+Z$30)*_xlfn.BINOM.INV(1,(1-(Satokasvi!$H$15*(1+Z$44))),T122))</f>
        <v>3041.9091808624298</v>
      </c>
      <c r="BW122" s="35">
        <f ca="1">IF(AA$11="x",0,_xlfn.NORM.INV(U122,Satokasvi!$H$8,Satokasvi!$I$8)*IF(COUNTIF($H$12:AA$12,"x")&gt;0,(1+$C$6),1)*IF(COUNTIF($H$13:AA$13,"x")&gt;0,(1+$C$30),1)*IF(AA$8="x",(1+Toimenpiteet!$C$7),1)*IF(AA$9="x",(1+Toimenpiteet!$C$34),1)*(1+AA$30)*_xlfn.BINOM.INV(1,(1-(Satokasvi!$H$15*(1+AA$44))),U122))</f>
        <v>0</v>
      </c>
      <c r="BX122" s="35">
        <f ca="1">IF(AB$11="x",0,_xlfn.NORM.INV(V122,Satokasvi!$H$8,Satokasvi!$I$8)*IF(COUNTIF($H$12:AB$12,"x")&gt;0,(1+$C$6),1)*IF(COUNTIF($H$13:AB$13,"x")&gt;0,(1+$C$30),1)*IF(AB$8="x",(1+Toimenpiteet!$C$7),1)*IF(AB$9="x",(1+Toimenpiteet!$C$34),1)*(1+AB$30)*_xlfn.BINOM.INV(1,(1-(Satokasvi!$H$15*(1+AB$44))),V122))</f>
        <v>3238.4385464138322</v>
      </c>
      <c r="BY122" s="35">
        <f ca="1">IF(AC$11="x",0,_xlfn.NORM.INV(W122,Satokasvi!$H$8,Satokasvi!$I$8)*IF(COUNTIF($H$12:AC$12,"x")&gt;0,(1+$C$6),1)*IF(COUNTIF($H$13:AC$13,"x")&gt;0,(1+$C$30),1)*IF(AC$8="x",(1+Toimenpiteet!$C$7),1)*IF(AC$9="x",(1+Toimenpiteet!$C$34),1)*(1+AC$30)*_xlfn.BINOM.INV(1,(1-(Satokasvi!$H$15*(1+AC$44))),W122))</f>
        <v>2794.5687766164338</v>
      </c>
      <c r="BZ122" s="35">
        <f ca="1">IF(AD$11="x",0,_xlfn.NORM.INV(X122,Satokasvi!$H$8,Satokasvi!$I$8)*IF(COUNTIF($H$12:AD$12,"x")&gt;0,(1+$C$6),1)*IF(COUNTIF($H$13:AD$13,"x")&gt;0,(1+$C$30),1)*IF(AD$8="x",(1+Toimenpiteet!$C$7),1)*IF(AD$9="x",(1+Toimenpiteet!$C$34),1)*(1+AD$30)*_xlfn.BINOM.INV(1,(1-(Satokasvi!$H$15*(1+AD$44))),X122))</f>
        <v>2957.8290985199119</v>
      </c>
      <c r="CA122" s="35">
        <f ca="1">IF(AE$11="x",0,_xlfn.NORM.INV(Y122,Satokasvi!$H$8,Satokasvi!$I$8)*IF(COUNTIF($H$12:AE$12,"x")&gt;0,(1+$C$6),1)*IF(COUNTIF($H$13:AE$13,"x")&gt;0,(1+$C$30),1)*IF(AE$8="x",(1+Toimenpiteet!$C$7),1)*IF(AE$9="x",(1+Toimenpiteet!$C$34),1)*(1+AE$30)*_xlfn.BINOM.INV(1,(1-(Satokasvi!$H$15*(1+AE$44))),Y122))</f>
        <v>3273.4438004862045</v>
      </c>
      <c r="CB122" s="35">
        <f ca="1">IF(AF$11="x",0,_xlfn.NORM.INV(Z122,Satokasvi!$H$8,Satokasvi!$I$8)*IF(COUNTIF($H$12:AF$12,"x")&gt;0,(1+$C$6),1)*IF(COUNTIF($H$13:AF$13,"x")&gt;0,(1+$C$30),1)*IF(AF$8="x",(1+Toimenpiteet!$C$7),1)*IF(AF$9="x",(1+Toimenpiteet!$C$34),1)*(1+AF$30)*_xlfn.BINOM.INV(1,(1-(Satokasvi!$H$15*(1+AF$44))),Z122))</f>
        <v>2835.9522043697189</v>
      </c>
      <c r="CD122" s="37">
        <f ca="1">_xlfn.NORM.INV(RAND(),Satokasvi!$H$13,Satokasvi!$I$13)</f>
        <v>123.37477864623172</v>
      </c>
      <c r="CE122" s="37">
        <f ca="1">_xlfn.NORM.INV(RAND(),Satokasvi!$H$13,Satokasvi!$I$13)</f>
        <v>166.37267442350222</v>
      </c>
      <c r="CF122" s="37">
        <f ca="1">_xlfn.NORM.INV(RAND(),Satokasvi!$H$13,Satokasvi!$I$13)</f>
        <v>169.84476011885178</v>
      </c>
      <c r="CG122" s="37">
        <f ca="1">_xlfn.NORM.INV(RAND(),Satokasvi!$H$13,Satokasvi!$I$13)</f>
        <v>250.61350630650162</v>
      </c>
      <c r="CH122" s="37">
        <f ca="1">_xlfn.NORM.INV(RAND(),Satokasvi!$H$13,Satokasvi!$I$13)</f>
        <v>347.1855895587853</v>
      </c>
      <c r="CI122" s="37">
        <f ca="1">_xlfn.NORM.INV(RAND(),Satokasvi!$H$13,Satokasvi!$I$13)</f>
        <v>278.51963736967207</v>
      </c>
      <c r="CJ122" s="37">
        <f ca="1">_xlfn.NORM.INV(RAND(),Satokasvi!$H$13,Satokasvi!$I$13)</f>
        <v>215.24205764495068</v>
      </c>
      <c r="CK122" s="37">
        <f ca="1">_xlfn.NORM.INV(RAND(),Satokasvi!$H$13,Satokasvi!$I$13)</f>
        <v>233.6092369520922</v>
      </c>
      <c r="CL122" s="37">
        <f ca="1">_xlfn.NORM.INV(RAND(),Satokasvi!$H$13,Satokasvi!$I$13)</f>
        <v>174.82286772657972</v>
      </c>
      <c r="CM122" s="37">
        <f ca="1">_xlfn.NORM.INV(RAND(),Satokasvi!$H$13,Satokasvi!$I$13)</f>
        <v>216.68499942754147</v>
      </c>
      <c r="CN122" s="37">
        <f ca="1">_xlfn.NORM.INV(RAND(),Satokasvi!$H$13,Satokasvi!$I$13)</f>
        <v>268.1488173213038</v>
      </c>
      <c r="CO122" s="37">
        <f ca="1">_xlfn.NORM.INV(RAND(),Satokasvi!$H$13,Satokasvi!$I$13)</f>
        <v>165.43280033191729</v>
      </c>
      <c r="CP122" s="37">
        <f ca="1">_xlfn.NORM.INV(RAND(),Satokasvi!$H$13,Satokasvi!$I$13)</f>
        <v>212.33951356764433</v>
      </c>
      <c r="CQ122" s="37">
        <f ca="1">_xlfn.NORM.INV(RAND(),Satokasvi!$H$13,Satokasvi!$I$13)</f>
        <v>152.88207632489357</v>
      </c>
      <c r="CR122" s="37">
        <f ca="1">_xlfn.NORM.INV(RAND(),Satokasvi!$H$13,Satokasvi!$I$13)</f>
        <v>225.54769775757967</v>
      </c>
      <c r="CS122" s="37">
        <f ca="1">_xlfn.NORM.INV(RAND(),Satokasvi!$H$13,Satokasvi!$I$13)</f>
        <v>209.07879937156306</v>
      </c>
      <c r="CT122" s="37">
        <f ca="1">_xlfn.NORM.INV(RAND(),Satokasvi!$H$13,Satokasvi!$I$13)</f>
        <v>228.891673318302</v>
      </c>
      <c r="CU122" s="37">
        <f ca="1">_xlfn.NORM.INV(RAND(),Satokasvi!$H$13,Satokasvi!$I$13)</f>
        <v>221.20059186284064</v>
      </c>
      <c r="CV122" s="37">
        <f ca="1">_xlfn.NORM.INV(RAND(),Satokasvi!$H$13,Satokasvi!$I$13)</f>
        <v>127.18042952637208</v>
      </c>
      <c r="CW122" s="37">
        <f ca="1">_xlfn.NORM.INV(RAND(),Satokasvi!$H$13,Satokasvi!$I$13)</f>
        <v>205.5123253001961</v>
      </c>
      <c r="CX122" s="37">
        <f ca="1">_xlfn.NORM.INV(RAND(),Satokasvi!$H$13,Satokasvi!$I$13)</f>
        <v>173.52359806255816</v>
      </c>
      <c r="CY122" s="37">
        <f ca="1">_xlfn.NORM.INV(RAND(),Satokasvi!$H$13,Satokasvi!$I$13)</f>
        <v>107.10195810813237</v>
      </c>
      <c r="CZ122" s="37">
        <f ca="1">_xlfn.NORM.INV(RAND(),Satokasvi!$H$13,Satokasvi!$I$13)</f>
        <v>155.82484990351696</v>
      </c>
      <c r="DA122" s="37">
        <f ca="1">_xlfn.NORM.INV(RAND(),Satokasvi!$H$13,Satokasvi!$I$13)</f>
        <v>158.04780812601095</v>
      </c>
      <c r="DB122" s="37">
        <f ca="1">_xlfn.NORM.INV(RAND(),Satokasvi!$H$13,Satokasvi!$I$13)</f>
        <v>217.10526407020313</v>
      </c>
      <c r="DD122" s="37">
        <f ca="1">IF(H$11="x",Toimenpiteet!$E$115,AC122*CD122/1000+(Satokasvi!$E$28-Satokasvi!$E$7)+IF(H$8="x",Toimenpiteet!$E$29,0)+IF(H$9="x",Toimenpiteet!$E$60,0)+IF(H$10="x",Toimenpiteet!$E$88,0))/(1+$H$15)^DD$59</f>
        <v>65.18878688397858</v>
      </c>
      <c r="DE122" s="37">
        <f ca="1">IF(I$11="x",Toimenpiteet!$E$115,AD122*CE122/1000+(Satokasvi!$E$28-Satokasvi!$E$7)+IF(I$8="x",Toimenpiteet!$E$29,0)+IF(I$9="x",Toimenpiteet!$E$60,0)+IF(I$10="x",Toimenpiteet!$E$88,0))/(1+$H$15)^DE$59</f>
        <v>157.62359347887215</v>
      </c>
      <c r="DF122" s="37">
        <f ca="1">IF(J$11="x",Toimenpiteet!$E$115,AE122*CF122/1000+(Satokasvi!$E$28-Satokasvi!$E$7)+IF(J$8="x",Toimenpiteet!$E$29,0)+IF(J$9="x",Toimenpiteet!$E$60,0)+IF(J$10="x",Toimenpiteet!$E$88,0))/(1+$H$15)^DF$59</f>
        <v>147.32656862130972</v>
      </c>
      <c r="DG122" s="37">
        <f ca="1">IF(K$11="x",Toimenpiteet!$E$115,AF122*CG122/1000+(Satokasvi!$E$28-Satokasvi!$E$7)+IF(K$8="x",Toimenpiteet!$E$29,0)+IF(K$9="x",Toimenpiteet!$E$60,0)+IF(K$10="x",Toimenpiteet!$E$88,0))/(1+$H$15)^DG$59</f>
        <v>418.42425980741461</v>
      </c>
      <c r="DH122" s="37">
        <f ca="1">IF(L$11="x",Toimenpiteet!$E$115,AG122*CH122/1000+(Satokasvi!$E$28-Satokasvi!$E$7)+IF(L$8="x",Toimenpiteet!$E$29,0)+IF(L$9="x",Toimenpiteet!$E$60,0)+IF(L$10="x",Toimenpiteet!$E$88,0))/(1+$H$15)^DH$59</f>
        <v>572.09393102588638</v>
      </c>
      <c r="DI122" s="37">
        <f ca="1">IF(M$11="x",Toimenpiteet!$E$115,AH122*CI122/1000+(Satokasvi!$E$28-Satokasvi!$E$7)+IF(M$8="x",Toimenpiteet!$E$29,0)+IF(M$9="x",Toimenpiteet!$E$60,0)+IF(M$10="x",Toimenpiteet!$E$88,0))/(1+$H$15)^DI$59</f>
        <v>-221.93332802116842</v>
      </c>
      <c r="DJ122" s="37">
        <f ca="1">IF(N$11="x",Toimenpiteet!$E$115,AI122*CJ122/1000+(Satokasvi!$E$28-Satokasvi!$E$7)+IF(N$8="x",Toimenpiteet!$E$29,0)+IF(N$9="x",Toimenpiteet!$E$60,0)+IF(N$10="x",Toimenpiteet!$E$88,0))/(1+$H$15)^DJ$59</f>
        <v>-215.46925050598875</v>
      </c>
      <c r="DK122" s="37">
        <f ca="1">IF(O$11="x",Toimenpiteet!$E$115,AJ122*CK122/1000+(Satokasvi!$E$28-Satokasvi!$E$7)+IF(O$8="x",Toimenpiteet!$E$29,0)+IF(O$9="x",Toimenpiteet!$E$60,0)+IF(O$10="x",Toimenpiteet!$E$88,0))/(1+$H$15)^DK$59</f>
        <v>238.98305806188347</v>
      </c>
      <c r="DL122" s="37">
        <f ca="1">IF(P$11="x",Toimenpiteet!$E$115,AK122*CL122/1000+(Satokasvi!$E$28-Satokasvi!$E$7)+IF(P$8="x",Toimenpiteet!$E$29,0)+IF(P$9="x",Toimenpiteet!$E$60,0)+IF(P$10="x",Toimenpiteet!$E$88,0))/(1+$H$15)^DL$59</f>
        <v>-203.10043407106113</v>
      </c>
      <c r="DM122" s="37">
        <f ca="1">IF(Q$11="x",Toimenpiteet!$E$115,AL122*CM122/1000+(Satokasvi!$E$28-Satokasvi!$E$7)+IF(Q$8="x",Toimenpiteet!$E$29,0)+IF(Q$9="x",Toimenpiteet!$E$60,0)+IF(Q$10="x",Toimenpiteet!$E$88,0))/(1+$H$15)^DM$59</f>
        <v>-197.18488744763218</v>
      </c>
      <c r="DN122" s="37">
        <f ca="1">IF(R$11="x",Toimenpiteet!$E$115,AM122*CN122/1000+(Satokasvi!$E$28-Satokasvi!$E$7)+IF(R$8="x",Toimenpiteet!$E$29,0)+IF(R$9="x",Toimenpiteet!$E$60,0)+IF(R$10="x",Toimenpiteet!$E$88,0))/(1+$H$15)^DN$59</f>
        <v>302.40830874703647</v>
      </c>
      <c r="DO122" s="37">
        <f ca="1">IF(S$11="x",Toimenpiteet!$E$115,AN122*CO122/1000+(Satokasvi!$E$28-Satokasvi!$E$7)+IF(S$8="x",Toimenpiteet!$E$29,0)+IF(S$9="x",Toimenpiteet!$E$60,0)+IF(S$10="x",Toimenpiteet!$E$88,0))/(1+$H$15)^DO$59</f>
        <v>105.69666697620204</v>
      </c>
      <c r="DP122" s="37">
        <f ca="1">IF(T$11="x",Toimenpiteet!$E$115,AO122*CP122/1000+(Satokasvi!$E$28-Satokasvi!$E$7)+IF(T$8="x",Toimenpiteet!$E$29,0)+IF(T$9="x",Toimenpiteet!$E$60,0)+IF(T$10="x",Toimenpiteet!$E$88,0))/(1+$H$15)^DP$59</f>
        <v>193.24260085335979</v>
      </c>
      <c r="DQ122" s="37">
        <f ca="1">IF(U$11="x",Toimenpiteet!$E$115,AP122*CQ122/1000+(Satokasvi!$E$28-Satokasvi!$E$7)+IF(U$8="x",Toimenpiteet!$E$29,0)+IF(U$9="x",Toimenpiteet!$E$60,0)+IF(U$10="x",Toimenpiteet!$E$88,0))/(1+$H$15)^DQ$59</f>
        <v>92.782072824141252</v>
      </c>
      <c r="DR122" s="37">
        <f ca="1">IF(V$11="x",Toimenpiteet!$E$115,AQ122*CR122/1000+(Satokasvi!$E$28-Satokasvi!$E$7)+IF(V$8="x",Toimenpiteet!$E$29,0)+IF(V$9="x",Toimenpiteet!$E$60,0)+IF(V$10="x",Toimenpiteet!$E$88,0))/(1+$H$15)^DR$59</f>
        <v>-170.09341606013018</v>
      </c>
      <c r="DS122" s="37">
        <f ca="1">IF(W$11="x",Toimenpiteet!$E$115,AR122*CS122/1000+(Satokasvi!$E$28-Satokasvi!$E$7)+IF(W$8="x",Toimenpiteet!$E$29,0)+IF(W$9="x",Toimenpiteet!$E$60,0)+IF(W$10="x",Toimenpiteet!$E$88,0))/(1+$H$15)^DS$59</f>
        <v>-165.13923889333032</v>
      </c>
      <c r="DT122" s="37">
        <f ca="1">IF(X$11="x",Toimenpiteet!$E$115,AS122*CT122/1000+(Satokasvi!$E$28-Satokasvi!$E$7)+IF(X$8="x",Toimenpiteet!$E$29,0)+IF(X$9="x",Toimenpiteet!$E$60,0)+IF(X$10="x",Toimenpiteet!$E$88,0))/(1+$H$15)^DT$59</f>
        <v>174.92315807958445</v>
      </c>
      <c r="DU122" s="37">
        <f ca="1">IF(Y$11="x",Toimenpiteet!$E$115,AT122*CU122/1000+(Satokasvi!$E$28-Satokasvi!$E$7)+IF(Y$8="x",Toimenpiteet!$E$29,0)+IF(Y$9="x",Toimenpiteet!$E$60,0)+IF(Y$10="x",Toimenpiteet!$E$88,0))/(1+$H$15)^DU$59</f>
        <v>176.42539540539698</v>
      </c>
      <c r="DV122" s="37">
        <f ca="1">IF(Z$11="x",Toimenpiteet!$E$115,AU122*CV122/1000+(Satokasvi!$E$28-Satokasvi!$E$7)+IF(Z$8="x",Toimenpiteet!$E$29,0)+IF(Z$9="x",Toimenpiteet!$E$60,0)+IF(Z$10="x",Toimenpiteet!$E$88,0))/(1+$H$15)^DV$59</f>
        <v>32.730291065263827</v>
      </c>
      <c r="DW122" s="37">
        <f ca="1">IF(AA$11="x",Toimenpiteet!$E$115,AV122*CW122/1000+(Satokasvi!$E$28-Satokasvi!$E$7)+IF(AA$8="x",Toimenpiteet!$E$29,0)+IF(AA$9="x",Toimenpiteet!$E$60,0)+IF(AA$10="x",Toimenpiteet!$E$88,0))/(1+$H$15)^DW$59</f>
        <v>-146.72407485937876</v>
      </c>
      <c r="DX122" s="37">
        <f ca="1">IF(AB$11="x",Toimenpiteet!$E$115,AW122*CX122/1000+(Satokasvi!$E$28-Satokasvi!$E$7)+IF(AB$8="x",Toimenpiteet!$E$29,0)+IF(AB$9="x",Toimenpiteet!$E$60,0)+IF(AB$10="x",Toimenpiteet!$E$88,0))/(1+$H$15)^DX$59</f>
        <v>109.2772762926994</v>
      </c>
      <c r="DY122" s="37">
        <f ca="1">IF(AC$11="x",Toimenpiteet!$E$115,AX122*CY122/1000+(Satokasvi!$E$28-Satokasvi!$E$7)+IF(AC$8="x",Toimenpiteet!$E$29,0)+IF(AC$9="x",Toimenpiteet!$E$60,0)+IF(AC$10="x",Toimenpiteet!$E$88,0))/(1+$H$15)^DY$59</f>
        <v>-138.30151273388518</v>
      </c>
      <c r="DZ122" s="37">
        <f ca="1">IF(AD$11="x",Toimenpiteet!$E$115,AY122*CZ122/1000+(Satokasvi!$E$28-Satokasvi!$E$7)+IF(AD$8="x",Toimenpiteet!$E$29,0)+IF(AD$9="x",Toimenpiteet!$E$60,0)+IF(AD$10="x",Toimenpiteet!$E$88,0))/(1+$H$15)^DZ$59</f>
        <v>60.339925355634691</v>
      </c>
      <c r="EA122" s="37">
        <f ca="1">IF(AE$11="x",Toimenpiteet!$E$115,AZ122*DA122/1000+(Satokasvi!$E$28-Satokasvi!$E$7)+IF(AE$8="x",Toimenpiteet!$E$29,0)+IF(AE$9="x",Toimenpiteet!$E$60,0)+IF(AE$10="x",Toimenpiteet!$E$88,0))/(1+$H$15)^EA$59</f>
        <v>81.726844616209902</v>
      </c>
      <c r="EB122" s="37">
        <f ca="1">IF(AF$11="x",Toimenpiteet!$E$115,BA122*DB122/1000+(Satokasvi!$E$28-Satokasvi!$E$7)+IF(AF$8="x",Toimenpiteet!$E$29,0)+IF(AF$9="x",Toimenpiteet!$E$60,0)+IF(AF$10="x",Toimenpiteet!$E$88,0))/(1+$H$15)^EB$59</f>
        <v>118.48604222532789</v>
      </c>
      <c r="ED122" s="37">
        <f ca="1">IF(H$11="x",Toimenpiteet!$E$115,BD122*CD122/1000+(Satokasvi!$E$28-Satokasvi!$E$7)+IF(H$8="x",Toimenpiteet!$E$29,0)+IF(H$9="x",Toimenpiteet!$E$60,0)+IF(H$10="x",Toimenpiteet!$E$88,0))/(1+$H$15)^ED$59</f>
        <v>129.68285494038597</v>
      </c>
      <c r="EE122" s="37">
        <f ca="1">IF(I$11="x",Toimenpiteet!$E$115,BE122*CE122/1000+(Satokasvi!$E$28-Satokasvi!$E$7)+IF(I$8="x",Toimenpiteet!$E$29,0)+IF(I$9="x",Toimenpiteet!$E$60,0)+IF(I$10="x",Toimenpiteet!$E$88,0))/(1+$H$15)^EE$59</f>
        <v>239.10589535873549</v>
      </c>
      <c r="EF122" s="37">
        <f ca="1">IF(J$11="x",Toimenpiteet!$E$115,BF122*CF122/1000+(Satokasvi!$E$28-Satokasvi!$E$7)+IF(J$8="x",Toimenpiteet!$E$29,0)+IF(J$9="x",Toimenpiteet!$E$60,0)+IF(J$10="x",Toimenpiteet!$E$88,0))/(1+$H$15)^EF$59</f>
        <v>225.29439029128912</v>
      </c>
      <c r="EG122" s="37">
        <f ca="1">IF(K$11="x",Toimenpiteet!$E$115,BG122*CG122/1000+(Satokasvi!$E$28-Satokasvi!$E$7)+IF(K$8="x",Toimenpiteet!$E$29,0)+IF(K$9="x",Toimenpiteet!$E$60,0)+IF(K$10="x",Toimenpiteet!$E$88,0))/(1+$H$15)^EG$59</f>
        <v>549.1989253084289</v>
      </c>
      <c r="EH122" s="37">
        <f ca="1">IF(L$11="x",Toimenpiteet!$E$115,BH122*CH122/1000+(Satokasvi!$E$28-Satokasvi!$E$7)+IF(L$8="x",Toimenpiteet!$E$29,0)+IF(L$9="x",Toimenpiteet!$E$60,0)+IF(L$10="x",Toimenpiteet!$E$88,0))/(1+$H$15)^EH$59</f>
        <v>732.23098280342424</v>
      </c>
      <c r="EI122" s="37">
        <f ca="1">IF(M$11="x",Toimenpiteet!$E$115,BI122*CI122/1000+(Satokasvi!$E$28-Satokasvi!$E$7)+IF(M$8="x",Toimenpiteet!$E$29,0)+IF(M$9="x",Toimenpiteet!$E$60,0)+IF(M$10="x",Toimenpiteet!$E$88,0))/(1+$H$15)^EI$59</f>
        <v>373.29102466663568</v>
      </c>
      <c r="EJ122" s="37">
        <f ca="1">IF(N$11="x",Toimenpiteet!$E$115,BJ122*CJ122/1000+(Satokasvi!$E$28-Satokasvi!$E$7)+IF(N$8="x",Toimenpiteet!$E$29,0)+IF(N$9="x",Toimenpiteet!$E$60,0)+IF(N$10="x",Toimenpiteet!$E$88,0))/(1+$H$15)^EJ$59</f>
        <v>272.08408557785395</v>
      </c>
      <c r="EK122" s="37">
        <f ca="1">IF(O$11="x",Toimenpiteet!$E$115,BK122*CK122/1000+(Satokasvi!$E$28-Satokasvi!$E$7)+IF(O$8="x",Toimenpiteet!$E$29,0)+IF(O$9="x",Toimenpiteet!$E$60,0)+IF(O$10="x",Toimenpiteet!$E$88,0))/(1+$H$15)^EK$59</f>
        <v>328.61835909289869</v>
      </c>
      <c r="EL122" s="37">
        <f ca="1">IF(P$11="x",Toimenpiteet!$E$115,BL122*CL122/1000+(Satokasvi!$E$28-Satokasvi!$E$7)+IF(P$8="x",Toimenpiteet!$E$29,0)+IF(P$9="x",Toimenpiteet!$E$60,0)+IF(P$10="x",Toimenpiteet!$E$88,0))/(1+$H$15)^EL$59</f>
        <v>164.05030886491215</v>
      </c>
      <c r="EM122" s="37">
        <f ca="1">IF(Q$11="x",Toimenpiteet!$E$115,BM122*CM122/1000+(Satokasvi!$E$28-Satokasvi!$E$7)+IF(Q$8="x",Toimenpiteet!$E$29,0)+IF(Q$9="x",Toimenpiteet!$E$60,0)+IF(Q$10="x",Toimenpiteet!$E$88,0))/(1+$H$15)^EM$59</f>
        <v>225.56933358518074</v>
      </c>
      <c r="EN122" s="37">
        <f ca="1">IF(R$11="x",Toimenpiteet!$E$115,BN122*CN122/1000+(Satokasvi!$E$28-Satokasvi!$E$7)+IF(R$8="x",Toimenpiteet!$E$29,0)+IF(R$9="x",Toimenpiteet!$E$60,0)+IF(R$10="x",Toimenpiteet!$E$88,0))/(1+$H$15)^EN$59</f>
        <v>401.17829815617813</v>
      </c>
      <c r="EO122" s="37">
        <f ca="1">IF(S$11="x",Toimenpiteet!$E$115,BO122*CO122/1000+(Satokasvi!$E$28-Satokasvi!$E$7)+IF(S$8="x",Toimenpiteet!$E$29,0)+IF(S$9="x",Toimenpiteet!$E$60,0)+IF(S$10="x",Toimenpiteet!$E$88,0))/(1+$H$15)^EO$59</f>
        <v>164.00913402166998</v>
      </c>
      <c r="EP122" s="37">
        <f ca="1">IF(T$11="x",Toimenpiteet!$E$115,BP122*CP122/1000+(Satokasvi!$E$28-Satokasvi!$E$7)+IF(T$8="x",Toimenpiteet!$E$29,0)+IF(T$9="x",Toimenpiteet!$E$60,0)+IF(T$10="x",Toimenpiteet!$E$88,0))/(1+$H$15)^EP$59</f>
        <v>267.98154204367017</v>
      </c>
      <c r="EQ122" s="37">
        <f ca="1">IF(U$11="x",Toimenpiteet!$E$115,BQ122*CQ122/1000+(Satokasvi!$E$28-Satokasvi!$E$7)+IF(U$8="x",Toimenpiteet!$E$29,0)+IF(U$9="x",Toimenpiteet!$E$60,0)+IF(U$10="x",Toimenpiteet!$E$88,0))/(1+$H$15)^EQ$59</f>
        <v>146.3777310973563</v>
      </c>
      <c r="ER122" s="37">
        <f ca="1">IF(V$11="x",Toimenpiteet!$E$115,BR122*CR122/1000+(Satokasvi!$E$28-Satokasvi!$E$7)+IF(V$8="x",Toimenpiteet!$E$29,0)+IF(V$9="x",Toimenpiteet!$E$60,0)+IF(V$10="x",Toimenpiteet!$E$88,0))/(1+$H$15)^ER$59</f>
        <v>211.53334615901014</v>
      </c>
      <c r="ES122" s="37">
        <f ca="1">IF(W$11="x",Toimenpiteet!$E$115,BS122*CS122/1000+(Satokasvi!$E$28-Satokasvi!$E$7)+IF(W$8="x",Toimenpiteet!$E$29,0)+IF(W$9="x",Toimenpiteet!$E$60,0)+IF(W$10="x",Toimenpiteet!$E$88,0))/(1+$H$15)^ES$59</f>
        <v>171.89699422555913</v>
      </c>
      <c r="ET122" s="37">
        <f ca="1">IF(X$11="x",Toimenpiteet!$E$115,BT122*CT122/1000+(Satokasvi!$E$28-Satokasvi!$E$7)+IF(X$8="x",Toimenpiteet!$E$29,0)+IF(X$9="x",Toimenpiteet!$E$60,0)+IF(X$10="x",Toimenpiteet!$E$88,0))/(1+$H$15)^ET$59</f>
        <v>241.97366132527421</v>
      </c>
      <c r="EU122" s="37">
        <f ca="1">IF(Y$11="x",Toimenpiteet!$E$115,BU122*CU122/1000+(Satokasvi!$E$28-Satokasvi!$E$7)+IF(Y$8="x",Toimenpiteet!$E$29,0)+IF(Y$9="x",Toimenpiteet!$E$60,0)+IF(Y$10="x",Toimenpiteet!$E$88,0))/(1+$H$15)^EU$59</f>
        <v>242.84238869013936</v>
      </c>
      <c r="EV122" s="37">
        <f ca="1">IF(Z$11="x",Toimenpiteet!$E$115,BV122*CV122/1000+(Satokasvi!$E$28-Satokasvi!$E$7)+IF(Z$8="x",Toimenpiteet!$E$29,0)+IF(Z$9="x",Toimenpiteet!$E$60,0)+IF(Z$10="x",Toimenpiteet!$E$88,0))/(1+$H$15)^EV$59</f>
        <v>69.501508699348591</v>
      </c>
      <c r="EW122" s="37">
        <f ca="1">IF(AA$11="x",Toimenpiteet!$E$115,BW122*CW122/1000+(Satokasvi!$E$28-Satokasvi!$E$7)+IF(AA$8="x",Toimenpiteet!$E$29,0)+IF(AA$9="x",Toimenpiteet!$E$60,0)+IF(AA$10="x",Toimenpiteet!$E$88,0))/(1+$H$15)^EW$59</f>
        <v>-146.72407485937876</v>
      </c>
      <c r="EX122" s="37">
        <f ca="1">IF(AB$11="x",Toimenpiteet!$E$115,BX122*CX122/1000+(Satokasvi!$E$28-Satokasvi!$E$7)+IF(AB$8="x",Toimenpiteet!$E$29,0)+IF(AB$9="x",Toimenpiteet!$E$60,0)+IF(AB$10="x",Toimenpiteet!$E$88,0))/(1+$H$15)^EX$59</f>
        <v>159.62284317441964</v>
      </c>
      <c r="EY122" s="37">
        <f ca="1">IF(AC$11="x",Toimenpiteet!$E$115,BY122*CY122/1000+(Satokasvi!$E$28-Satokasvi!$E$7)+IF(AC$8="x",Toimenpiteet!$E$29,0)+IF(AC$9="x",Toimenpiteet!$E$60,0)+IF(AC$10="x",Toimenpiteet!$E$88,0))/(1+$H$15)^EY$59</f>
        <v>17.902889731751674</v>
      </c>
      <c r="EZ122" s="37">
        <f ca="1">IF(AD$11="x",Toimenpiteet!$E$115,BZ122*CZ122/1000+(Satokasvi!$E$28-Satokasvi!$E$7)+IF(AD$8="x",Toimenpiteet!$E$29,0)+IF(AD$9="x",Toimenpiteet!$E$60,0)+IF(AD$10="x",Toimenpiteet!$E$88,0))/(1+$H$15)^EZ$59</f>
        <v>99.262573093535437</v>
      </c>
      <c r="FA122" s="37">
        <f ca="1">IF(AE$11="x",Toimenpiteet!$E$115,CA122*DA122/1000+(Satokasvi!$E$28-Satokasvi!$E$7)+IF(AE$8="x",Toimenpiteet!$E$29,0)+IF(AE$9="x",Toimenpiteet!$E$60,0)+IF(AE$10="x",Toimenpiteet!$E$88,0))/(1+$H$15)^FA$59</f>
        <v>124.14470156544587</v>
      </c>
      <c r="FB122" s="37">
        <f ca="1">IF(AF$11="x",Toimenpiteet!$E$115,CB122*DB122/1000+(Satokasvi!$E$28-Satokasvi!$E$7)+IF(AF$8="x",Toimenpiteet!$E$29,0)+IF(AF$9="x",Toimenpiteet!$E$60,0)+IF(AF$10="x",Toimenpiteet!$E$88,0))/(1+$H$15)^FB$59</f>
        <v>167.49634584126136</v>
      </c>
      <c r="FD122" s="37">
        <f t="shared" ca="1" si="15"/>
        <v>65.18878688397858</v>
      </c>
      <c r="FE122" s="37">
        <f t="shared" ca="1" si="32"/>
        <v>222.81238036285072</v>
      </c>
      <c r="FF122" s="37">
        <f t="shared" ca="1" si="32"/>
        <v>370.13894898416044</v>
      </c>
      <c r="FG122" s="37">
        <f t="shared" ca="1" si="32"/>
        <v>788.56320879157511</v>
      </c>
      <c r="FH122" s="37">
        <f t="shared" ca="1" si="32"/>
        <v>1360.6571398174615</v>
      </c>
      <c r="FI122" s="37">
        <f t="shared" ca="1" si="32"/>
        <v>1138.7238117962931</v>
      </c>
      <c r="FJ122" s="37">
        <f t="shared" ca="1" si="32"/>
        <v>923.25456129030442</v>
      </c>
      <c r="FK122" s="37">
        <f t="shared" ca="1" si="32"/>
        <v>1162.2376193521879</v>
      </c>
      <c r="FL122" s="37">
        <f t="shared" ca="1" si="31"/>
        <v>959.13718528112679</v>
      </c>
      <c r="FM122" s="37">
        <f t="shared" ca="1" si="31"/>
        <v>761.95229783349464</v>
      </c>
      <c r="FN122" s="37">
        <f t="shared" ca="1" si="31"/>
        <v>1064.3606065805311</v>
      </c>
      <c r="FO122" s="37">
        <f t="shared" ca="1" si="31"/>
        <v>1170.0572735567332</v>
      </c>
      <c r="FP122" s="37">
        <f t="shared" ca="1" si="31"/>
        <v>1363.299874410093</v>
      </c>
      <c r="FQ122" s="37">
        <f t="shared" ca="1" si="31"/>
        <v>1456.0819472342343</v>
      </c>
      <c r="FR122" s="37">
        <f t="shared" ca="1" si="31"/>
        <v>1285.9885311741041</v>
      </c>
      <c r="FS122" s="37">
        <f t="shared" ca="1" si="31"/>
        <v>1120.8492922807739</v>
      </c>
      <c r="FT122" s="37">
        <f t="shared" ca="1" si="31"/>
        <v>1295.7724503603583</v>
      </c>
      <c r="FU122" s="37">
        <f t="shared" ca="1" si="24"/>
        <v>1472.1978457657553</v>
      </c>
      <c r="FV122" s="37">
        <f t="shared" ca="1" si="24"/>
        <v>1504.9281368310192</v>
      </c>
      <c r="FW122" s="37">
        <f t="shared" ca="1" si="23"/>
        <v>1358.2040619716404</v>
      </c>
      <c r="FX122" s="37">
        <f t="shared" ca="1" si="23"/>
        <v>1467.4813382643397</v>
      </c>
      <c r="FY122" s="37">
        <f t="shared" ca="1" si="23"/>
        <v>1329.1798255304545</v>
      </c>
      <c r="FZ122" s="37">
        <f t="shared" ca="1" si="23"/>
        <v>1389.5197508860892</v>
      </c>
      <c r="GA122" s="37">
        <f t="shared" ca="1" si="23"/>
        <v>1471.2465955022992</v>
      </c>
      <c r="GB122" s="37">
        <f t="shared" ca="1" si="23"/>
        <v>1589.7326377276272</v>
      </c>
      <c r="GC122" s="37"/>
      <c r="GD122" s="37">
        <f t="shared" ca="1" si="16"/>
        <v>129.68285494038597</v>
      </c>
      <c r="GE122" s="37">
        <f t="shared" ca="1" si="36"/>
        <v>368.78875029912149</v>
      </c>
      <c r="GF122" s="37">
        <f t="shared" ca="1" si="36"/>
        <v>594.08314059041061</v>
      </c>
      <c r="GG122" s="37">
        <f t="shared" ca="1" si="36"/>
        <v>1143.2820658988394</v>
      </c>
      <c r="GH122" s="37">
        <f t="shared" ca="1" si="36"/>
        <v>1875.5130487022636</v>
      </c>
      <c r="GI122" s="37">
        <f t="shared" ca="1" si="36"/>
        <v>2248.8040733688995</v>
      </c>
      <c r="GJ122" s="37">
        <f t="shared" ca="1" si="36"/>
        <v>2520.8881589467533</v>
      </c>
      <c r="GK122" s="37">
        <f t="shared" ca="1" si="36"/>
        <v>2849.5065180396518</v>
      </c>
      <c r="GL122" s="37">
        <f t="shared" ca="1" si="36"/>
        <v>3013.5568269045639</v>
      </c>
      <c r="GM122" s="37">
        <f t="shared" ca="1" si="36"/>
        <v>3239.1261604897445</v>
      </c>
      <c r="GN122" s="37">
        <f t="shared" ca="1" si="36"/>
        <v>3640.3044586459228</v>
      </c>
      <c r="GO122" s="37">
        <f t="shared" ca="1" si="36"/>
        <v>3804.3135926675927</v>
      </c>
      <c r="GP122" s="37">
        <f t="shared" ca="1" si="36"/>
        <v>4072.295134711263</v>
      </c>
      <c r="GQ122" s="37">
        <f t="shared" ca="1" si="36"/>
        <v>4218.6728658086195</v>
      </c>
      <c r="GR122" s="37">
        <f t="shared" ca="1" si="36"/>
        <v>4430.2062119676293</v>
      </c>
      <c r="GS122" s="37">
        <f t="shared" ca="1" si="36"/>
        <v>4602.1032061931883</v>
      </c>
      <c r="GT122" s="37">
        <f t="shared" ca="1" si="34"/>
        <v>4844.0768675184627</v>
      </c>
      <c r="GU122" s="37">
        <f t="shared" ca="1" si="22"/>
        <v>5086.9192562086018</v>
      </c>
      <c r="GV122" s="37">
        <f t="shared" ca="1" si="22"/>
        <v>5156.4207649079508</v>
      </c>
      <c r="GW122" s="37">
        <f t="shared" ca="1" si="22"/>
        <v>5009.6966900485722</v>
      </c>
      <c r="GX122" s="37">
        <f t="shared" ca="1" si="22"/>
        <v>5169.3195332229916</v>
      </c>
      <c r="GY122" s="37">
        <f t="shared" ca="1" si="30"/>
        <v>5187.2224229547437</v>
      </c>
      <c r="GZ122" s="37">
        <f t="shared" ca="1" si="30"/>
        <v>5286.4849960482788</v>
      </c>
      <c r="HA122" s="37">
        <f t="shared" ca="1" si="30"/>
        <v>5410.6296976137246</v>
      </c>
      <c r="HB122" s="37">
        <f t="shared" ca="1" si="30"/>
        <v>5578.1260434549858</v>
      </c>
      <c r="HC122" s="37"/>
      <c r="HD122" s="37">
        <f t="shared" si="29"/>
        <v>1500.1</v>
      </c>
      <c r="HE122" s="37">
        <f ca="1">SUM($GD122:GD122)-$HD122-SUM($FD122:FD122)</f>
        <v>-1435.6059319435924</v>
      </c>
      <c r="HF122" s="37">
        <f ca="1">SUM($GD122:GE122)-$HD122-SUM($FD122:FE122)</f>
        <v>-1289.6295620073217</v>
      </c>
      <c r="HG122" s="37">
        <f ca="1">SUM($GD122:GF122)-$HD122-SUM($FD122:FF122)</f>
        <v>-1065.6853704010719</v>
      </c>
      <c r="HH122" s="37">
        <f ca="1">SUM($GD122:GG122)-$HD122-SUM($FD122:FG122)</f>
        <v>-710.96651329380757</v>
      </c>
      <c r="HI122" s="37">
        <f ca="1">SUM($GD122:GH122)-$HD122-SUM($FD122:FH122)</f>
        <v>-196.11060440900565</v>
      </c>
      <c r="HJ122" s="37">
        <f ca="1">SUM($GD122:GI122)-$HD122-SUM($FD122:FI122)</f>
        <v>913.96965716360046</v>
      </c>
      <c r="HK122" s="37">
        <f ca="1">SUM($GD122:GJ122)-$HD122-SUM($FD122:FJ122)</f>
        <v>2511.6032548200492</v>
      </c>
      <c r="HL122" s="37">
        <f ca="1">SUM($GD122:GK122)-$HD122-SUM($FD122:FK122)</f>
        <v>4198.8721535075138</v>
      </c>
      <c r="HM122" s="37">
        <f ca="1">SUM($GD122:GL122)-$HD122-SUM($FD122:FL122)</f>
        <v>6253.29179513095</v>
      </c>
      <c r="HN122" s="37">
        <f ca="1">SUM($GD122:GM122)-$HD122-SUM($FD122:FM122)</f>
        <v>8730.4656577872011</v>
      </c>
      <c r="HO122" s="37">
        <f ca="1">SUM($GD122:GN122)-$HD122-SUM($FD122:FN122)</f>
        <v>11306.40950985259</v>
      </c>
      <c r="HP122" s="37">
        <f ca="1">SUM($GD122:GO122)-$HD122-SUM($FD122:FO122)</f>
        <v>13940.665828963451</v>
      </c>
      <c r="HQ122" s="37">
        <f ca="1">SUM($GD122:GP122)-$HD122-SUM($FD122:FP122)</f>
        <v>16649.66108926462</v>
      </c>
      <c r="HR122" s="37">
        <f ca="1">SUM($GD122:GQ122)-$HD122-SUM($FD122:FQ122)</f>
        <v>19412.252007839008</v>
      </c>
      <c r="HS122" s="37">
        <f ca="1">SUM($GD122:GR122)-$HD122-SUM($FD122:FR122)</f>
        <v>22556.469688632533</v>
      </c>
      <c r="HT122" s="37">
        <f ca="1">SUM($GD122:GS122)-$HD122-SUM($FD122:FS122)</f>
        <v>26037.723602544949</v>
      </c>
      <c r="HU122" s="37">
        <f ca="1">SUM($GD122:GT122)-$HD122-SUM($FD122:FT122)</f>
        <v>29586.028019703052</v>
      </c>
      <c r="HV122" s="37">
        <f ca="1">SUM($GD122:GU122)-$HD122-SUM($FD122:FU122)</f>
        <v>33200.749430145894</v>
      </c>
      <c r="HW122" s="37">
        <f ca="1">SUM($GD122:GV122)-$HD122-SUM($FD122:FV122)</f>
        <v>36852.242058222837</v>
      </c>
      <c r="HX122" s="37">
        <f ca="1">SUM($GD122:GW122)-$HD122-SUM($FD122:FW122)</f>
        <v>40503.734686299766</v>
      </c>
      <c r="HY122" s="37">
        <f ca="1">SUM($GD122:GX122)-$HD122-SUM($FD122:FX122)</f>
        <v>44205.572881258413</v>
      </c>
      <c r="HZ122" s="37">
        <f ca="1">SUM($GD122:GY122)-$HD122-SUM($FD122:FY122)</f>
        <v>48063.615478682703</v>
      </c>
      <c r="IA122" s="37">
        <f ca="1">SUM($GD122:GZ122)-$HD122-SUM($FD122:FZ122)</f>
        <v>51960.580723844898</v>
      </c>
      <c r="IB122" s="37">
        <f ca="1">SUM($GD122:HA122)-$HD122-SUM($FD122:GA122)</f>
        <v>55899.963825956322</v>
      </c>
      <c r="IC122" s="37">
        <f ca="1">SUM($GD122:HB122)-$HD122-SUM($FD122:GB122)</f>
        <v>59888.357231683687</v>
      </c>
    </row>
    <row r="123" spans="2:237" x14ac:dyDescent="0.35">
      <c r="B123" s="37">
        <f t="shared" ca="1" si="37"/>
        <v>0.90212063141057441</v>
      </c>
      <c r="C123" s="37">
        <f t="shared" ca="1" si="37"/>
        <v>0.65668531421340859</v>
      </c>
      <c r="D123" s="37">
        <f t="shared" ca="1" si="37"/>
        <v>0.88548076671896858</v>
      </c>
      <c r="E123" s="37">
        <f t="shared" ca="1" si="37"/>
        <v>0.53082338017514741</v>
      </c>
      <c r="F123" s="37">
        <f t="shared" ca="1" si="37"/>
        <v>0.66422052919133168</v>
      </c>
      <c r="G123" s="37">
        <f t="shared" ca="1" si="37"/>
        <v>0.46600273651580815</v>
      </c>
      <c r="H123" s="37">
        <f t="shared" ca="1" si="37"/>
        <v>0.40702923585838358</v>
      </c>
      <c r="I123" s="37">
        <f t="shared" ca="1" si="37"/>
        <v>0.39903581012215195</v>
      </c>
      <c r="J123" s="37">
        <f t="shared" ca="1" si="37"/>
        <v>0.69065458101417387</v>
      </c>
      <c r="K123" s="37">
        <f t="shared" ca="1" si="37"/>
        <v>0.78696287104444107</v>
      </c>
      <c r="L123" s="37">
        <f t="shared" ca="1" si="37"/>
        <v>0.80130840601477571</v>
      </c>
      <c r="M123" s="37">
        <f t="shared" ca="1" si="37"/>
        <v>0.92702178841876814</v>
      </c>
      <c r="N123" s="37">
        <f t="shared" ca="1" si="37"/>
        <v>9.381248434466416E-2</v>
      </c>
      <c r="O123" s="37">
        <f t="shared" ca="1" si="37"/>
        <v>0.27180061298516567</v>
      </c>
      <c r="P123" s="37">
        <f t="shared" ca="1" si="37"/>
        <v>8.4422684567527884E-2</v>
      </c>
      <c r="Q123" s="37">
        <f t="shared" ca="1" si="37"/>
        <v>0.59864196486298404</v>
      </c>
      <c r="R123" s="37">
        <f t="shared" ca="1" si="38"/>
        <v>0.2356908153624373</v>
      </c>
      <c r="S123" s="37">
        <f t="shared" ca="1" si="38"/>
        <v>0.43521355725253053</v>
      </c>
      <c r="T123" s="37">
        <f t="shared" ca="1" si="38"/>
        <v>0.5442901002794045</v>
      </c>
      <c r="U123" s="37">
        <f t="shared" ca="1" si="38"/>
        <v>0.42560242965132011</v>
      </c>
      <c r="V123" s="37">
        <f t="shared" ca="1" si="38"/>
        <v>0.7873895392802126</v>
      </c>
      <c r="W123" s="37">
        <f t="shared" ca="1" si="38"/>
        <v>0.82321839912710049</v>
      </c>
      <c r="X123" s="37">
        <f t="shared" ca="1" si="38"/>
        <v>0.88706989192120234</v>
      </c>
      <c r="Y123" s="37">
        <f t="shared" ca="1" si="38"/>
        <v>0.44964160328843228</v>
      </c>
      <c r="Z123" s="37">
        <f t="shared" ca="1" si="38"/>
        <v>0.18268925060244334</v>
      </c>
      <c r="AC123" s="35">
        <f ca="1">IF(H$11="x",0,_xlfn.NORM.INV(B123,Satokasvi!$H$8,Satokasvi!$I$8)*IF(H$8="x",1+Toimenpiteet!$C$7,1)*IF(H$9="x",1+Toimenpiteet!$C$34,1)*(1+H$30)*_xlfn.BINOM.INV(1,(1-(Satokasvi!$H$15*(1+H$43))),B123))</f>
        <v>2823.4324724410253</v>
      </c>
      <c r="AD123" s="35">
        <f ca="1">IF(I$11="x",0,_xlfn.NORM.INV(C123,Satokasvi!$H$8,Satokasvi!$I$8)*IF(I$8="x",1+Toimenpiteet!$C$7,1)*IF(I$9="x",1+Toimenpiteet!$C$34,1)*(1+I$30)*_xlfn.BINOM.INV(1,(1-(Satokasvi!$H$15*(1+I$43))),C123))</f>
        <v>2600.8583664771477</v>
      </c>
      <c r="AE123" s="35">
        <f ca="1">IF(J$11="x",0,_xlfn.NORM.INV(D123,Satokasvi!$H$8,Satokasvi!$I$8)*IF(J$8="x",1+Toimenpiteet!$C$7,1)*IF(J$9="x",1+Toimenpiteet!$C$34,1)*(1+J$30)*_xlfn.BINOM.INV(1,(1-(Satokasvi!$H$15*(1+J$43))),D123))</f>
        <v>2800.7098552556395</v>
      </c>
      <c r="AF123" s="35">
        <f ca="1">IF(K$11="x",0,_xlfn.NORM.INV(E123,Satokasvi!$H$8,Satokasvi!$I$8)*IF(K$8="x",1+Toimenpiteet!$C$7,1)*IF(K$9="x",1+Toimenpiteet!$C$34,1)*(1+K$30)*_xlfn.BINOM.INV(1,(1-(Satokasvi!$H$15*(1+K$43))),E123))</f>
        <v>2519.334946931418</v>
      </c>
      <c r="AG123" s="35">
        <f ca="1">IF(L$11="x",0,_xlfn.NORM.INV(F123,Satokasvi!$H$8,Satokasvi!$I$8)*IF(L$8="x",1+Toimenpiteet!$C$7,1)*IF(L$9="x",1+Toimenpiteet!$C$34,1)*(1+L$30)*_xlfn.BINOM.INV(1,(1-(Satokasvi!$H$15*(1+L$43))),F123))</f>
        <v>2606.0023555975085</v>
      </c>
      <c r="AH123" s="35">
        <f ca="1">IF(M$11="x",0,_xlfn.NORM.INV(G123,Satokasvi!$H$8,Satokasvi!$I$8)*IF(M$8="x",1+Toimenpiteet!$C$7,1)*IF(M$9="x",1+Toimenpiteet!$C$34,1)*(1+M$30)*_xlfn.BINOM.INV(1,(1-(Satokasvi!$H$15*(1+M$43))),G123))</f>
        <v>2478.6695223893789</v>
      </c>
      <c r="AI123" s="35">
        <f ca="1">IF(N$11="x",0,_xlfn.NORM.INV(H123,Satokasvi!$H$8,Satokasvi!$I$8)*IF(N$8="x",1+Toimenpiteet!$C$7,1)*IF(N$9="x",1+Toimenpiteet!$C$34,1)*(1+N$30)*_xlfn.BINOM.INV(1,(1-(Satokasvi!$H$15*(1+N$43))),H123))</f>
        <v>2441.2015995368984</v>
      </c>
      <c r="AJ123" s="35">
        <f ca="1">IF(O$11="x",0,_xlfn.NORM.INV(I123,Satokasvi!$H$8,Satokasvi!$I$8)*IF(O$8="x",1+Toimenpiteet!$C$7,1)*IF(O$9="x",1+Toimenpiteet!$C$34,1)*(1+O$30)*_xlfn.BINOM.INV(1,(1-(Satokasvi!$H$15*(1+O$43))),I123))</f>
        <v>2436.0391045933425</v>
      </c>
      <c r="AK123" s="35">
        <f ca="1">IF(P$11="x",0,_xlfn.NORM.INV(J123,Satokasvi!$H$8,Satokasvi!$I$8)*IF(P$8="x",1+Toimenpiteet!$C$7,1)*IF(P$9="x",1+Toimenpiteet!$C$34,1)*(1+P$30)*_xlfn.BINOM.INV(1,(1-(Satokasvi!$H$15*(1+P$43))),J123))</f>
        <v>2624.4266562184353</v>
      </c>
      <c r="AL123" s="35">
        <f ca="1">IF(Q$11="x",0,_xlfn.NORM.INV(K123,Satokasvi!$H$8,Satokasvi!$I$8)*IF(Q$8="x",1+Toimenpiteet!$C$7,1)*IF(Q$9="x",1+Toimenpiteet!$C$34,1)*(1+Q$30)*_xlfn.BINOM.INV(1,(1-(Satokasvi!$H$15*(1+Q$43))),K123))</f>
        <v>2698.9818398524517</v>
      </c>
      <c r="AM123" s="35">
        <f ca="1">IF(R$11="x",0,_xlfn.NORM.INV(L123,Satokasvi!$H$8,Satokasvi!$I$8)*IF(R$8="x",1+Toimenpiteet!$C$7,1)*IF(R$9="x",1+Toimenpiteet!$C$34,1)*(1+R$30)*_xlfn.BINOM.INV(1,(1-(Satokasvi!$H$15*(1+R$43))),L123))</f>
        <v>2711.5759950814527</v>
      </c>
      <c r="AN123" s="35">
        <f ca="1">IF(S$11="x",0,_xlfn.NORM.INV(M123,Satokasvi!$H$8,Satokasvi!$I$8)*IF(S$8="x",1+Toimenpiteet!$C$7,1)*IF(S$9="x",1+Toimenpiteet!$C$34,1)*(1+S$30)*_xlfn.BINOM.INV(1,(1-(Satokasvi!$H$15*(1+S$43))),M123))</f>
        <v>2863.490877512108</v>
      </c>
      <c r="AO123" s="35">
        <f ca="1">IF(T$11="x",0,_xlfn.NORM.INV(N123,Satokasvi!$H$8,Satokasvi!$I$8)*IF(T$8="x",1+Toimenpiteet!$C$7,1)*IF(T$9="x",1+Toimenpiteet!$C$34,1)*(1+T$30)*_xlfn.BINOM.INV(1,(1-(Satokasvi!$H$15*(1+T$43))),N123))</f>
        <v>0</v>
      </c>
      <c r="AP123" s="35">
        <f ca="1">IF(U$11="x",0,_xlfn.NORM.INV(O123,Satokasvi!$H$8,Satokasvi!$I$8)*IF(U$8="x",1+Toimenpiteet!$C$7,1)*IF(U$9="x",1+Toimenpiteet!$C$34,1)*(1+U$30)*_xlfn.BINOM.INV(1,(1-(Satokasvi!$H$15*(1+U$43))),O123))</f>
        <v>2348.1559298741504</v>
      </c>
      <c r="AQ123" s="35">
        <f ca="1">IF(V$11="x",0,_xlfn.NORM.INV(P123,Satokasvi!$H$8,Satokasvi!$I$8)*IF(V$8="x",1+Toimenpiteet!$C$7,1)*IF(V$9="x",1+Toimenpiteet!$C$34,1)*(1+V$30)*_xlfn.BINOM.INV(1,(1-(Satokasvi!$H$15*(1+V$43))),P123))</f>
        <v>0</v>
      </c>
      <c r="AR123" s="35">
        <f ca="1">IF(W$11="x",0,_xlfn.NORM.INV(Q123,Satokasvi!$H$8,Satokasvi!$I$8)*IF(W$8="x",1+Toimenpiteet!$C$7,1)*IF(W$9="x",1+Toimenpiteet!$C$34,1)*(1+W$30)*_xlfn.BINOM.INV(1,(1-(Satokasvi!$H$15*(1+W$43))),Q123))</f>
        <v>2562.458388422544</v>
      </c>
      <c r="AS123" s="35">
        <f ca="1">IF(X$11="x",0,_xlfn.NORM.INV(R123,Satokasvi!$H$8,Satokasvi!$I$8)*IF(X$8="x",1+Toimenpiteet!$C$7,1)*IF(X$9="x",1+Toimenpiteet!$C$34,1)*(1+X$30)*_xlfn.BINOM.INV(1,(1-(Satokasvi!$H$15*(1+X$43))),R123))</f>
        <v>0</v>
      </c>
      <c r="AT123" s="35">
        <f ca="1">IF(Y$11="x",0,_xlfn.NORM.INV(S123,Satokasvi!$H$8,Satokasvi!$I$8)*IF(Y$8="x",1+Toimenpiteet!$C$7,1)*IF(Y$9="x",1+Toimenpiteet!$C$34,1)*(1+Y$30)*_xlfn.BINOM.INV(1,(1-(Satokasvi!$H$15*(1+Y$43))),S123))</f>
        <v>2459.2210038638514</v>
      </c>
      <c r="AU123" s="35">
        <f ca="1">IF(Z$11="x",0,_xlfn.NORM.INV(T123,Satokasvi!$H$8,Satokasvi!$I$8)*IF(Z$8="x",1+Toimenpiteet!$C$7,1)*IF(Z$9="x",1+Toimenpiteet!$C$34,1)*(1+Z$30)*_xlfn.BINOM.INV(1,(1-(Satokasvi!$H$15*(1+Z$43))),T123))</f>
        <v>2527.8119652863179</v>
      </c>
      <c r="AV123" s="35">
        <f ca="1">IF(AA$11="x",0,_xlfn.NORM.INV(U123,Satokasvi!$H$8,Satokasvi!$I$8)*IF(AA$8="x",1+Toimenpiteet!$C$7,1)*IF(AA$9="x",1+Toimenpiteet!$C$34,1)*(1+AA$30)*_xlfn.BINOM.INV(1,(1-(Satokasvi!$H$15*(1+AA$43))),U123))</f>
        <v>2453.1046663417019</v>
      </c>
      <c r="AW123" s="35">
        <f ca="1">IF(AB$11="x",0,_xlfn.NORM.INV(V123,Satokasvi!$H$8,Satokasvi!$I$8)*IF(AB$8="x",1+Toimenpiteet!$C$7,1)*IF(AB$9="x",1+Toimenpiteet!$C$34,1)*(1+AB$30)*_xlfn.BINOM.INV(1,(1-(Satokasvi!$H$15*(1+AB$43))),V123))</f>
        <v>2699.3490689791297</v>
      </c>
      <c r="AX123" s="35">
        <f ca="1">IF(AC$11="x",0,_xlfn.NORM.INV(W123,Satokasvi!$H$8,Satokasvi!$I$8)*IF(AC$8="x",1+Toimenpiteet!$C$7,1)*IF(AC$9="x",1+Toimenpiteet!$C$34,1)*(1+AC$30)*_xlfn.BINOM.INV(1,(1-(Satokasvi!$H$15*(1+AC$43))),W123))</f>
        <v>2731.9250032432406</v>
      </c>
      <c r="AY123" s="35">
        <f ca="1">IF(AD$11="x",0,_xlfn.NORM.INV(X123,Satokasvi!$H$8,Satokasvi!$I$8)*IF(AD$8="x",1+Toimenpiteet!$C$7,1)*IF(AD$9="x",1+Toimenpiteet!$C$34,1)*(1+AD$30)*_xlfn.BINOM.INV(1,(1-(Satokasvi!$H$15*(1+AD$43))),X123))</f>
        <v>2802.7729549501901</v>
      </c>
      <c r="AZ123" s="35">
        <f ca="1">IF(AE$11="x",0,_xlfn.NORM.INV(Y123,Satokasvi!$H$8,Satokasvi!$I$8)*IF(AE$8="x",1+Toimenpiteet!$C$7,1)*IF(AE$9="x",1+Toimenpiteet!$C$34,1)*(1+AE$30)*_xlfn.BINOM.INV(1,(1-(Satokasvi!$H$15*(1+AE$43))),Y123))</f>
        <v>2468.3582782846534</v>
      </c>
      <c r="BA123" s="35">
        <f ca="1">IF(AF$11="x",0,_xlfn.NORM.INV(Z123,Satokasvi!$H$8,Satokasvi!$I$8)*IF(AF$8="x",1+Toimenpiteet!$C$7,1)*IF(AF$9="x",1+Toimenpiteet!$C$34,1)*(1+AF$30)*_xlfn.BINOM.INV(1,(1-(Satokasvi!$H$15*(1+AF$43))),Z123))</f>
        <v>0</v>
      </c>
      <c r="BD123" s="35">
        <f ca="1">IF(H$11="x",0,_xlfn.NORM.INV(B123,Satokasvi!$H$8,Satokasvi!$I$8)*IF(COUNTIF($H$12:H$12,"x")&gt;0,(1+$C$6),1)*IF(COUNTIF($H$13:H$13,"x")&gt;0,(1+$C$30),1)*IF(H$8="x",(1+Toimenpiteet!$C$7),1)*IF(H$9="x",(1+Toimenpiteet!$C$34),1)*(1+H$30)*_xlfn.BINOM.INV(1,(1-(Satokasvi!$H$15*(1+H$44))),B123))</f>
        <v>3388.1189669292303</v>
      </c>
      <c r="BE123" s="35">
        <f ca="1">IF(I$11="x",0,_xlfn.NORM.INV(C123,Satokasvi!$H$8,Satokasvi!$I$8)*IF(COUNTIF($H$12:I$12,"x")&gt;0,(1+$C$6),1)*IF(COUNTIF($H$13:I$13,"x")&gt;0,(1+$C$30),1)*IF(I$8="x",(1+Toimenpiteet!$C$7),1)*IF(I$9="x",(1+Toimenpiteet!$C$34),1)*(1+I$30)*_xlfn.BINOM.INV(1,(1-(Satokasvi!$H$15*(1+I$44))),C123))</f>
        <v>3121.0300397725773</v>
      </c>
      <c r="BF123" s="35">
        <f ca="1">IF(J$11="x",0,_xlfn.NORM.INV(D123,Satokasvi!$H$8,Satokasvi!$I$8)*IF(COUNTIF($H$12:J$12,"x")&gt;0,(1+$C$6),1)*IF(COUNTIF($H$13:J$13,"x")&gt;0,(1+$C$30),1)*IF(J$8="x",(1+Toimenpiteet!$C$7),1)*IF(J$9="x",(1+Toimenpiteet!$C$34),1)*(1+J$30)*_xlfn.BINOM.INV(1,(1-(Satokasvi!$H$15*(1+J$44))),D123))</f>
        <v>3360.8518263067672</v>
      </c>
      <c r="BG123" s="35">
        <f ca="1">IF(K$11="x",0,_xlfn.NORM.INV(E123,Satokasvi!$H$8,Satokasvi!$I$8)*IF(COUNTIF($H$12:K$12,"x")&gt;0,(1+$C$6),1)*IF(COUNTIF($H$13:K$13,"x")&gt;0,(1+$C$30),1)*IF(K$8="x",(1+Toimenpiteet!$C$7),1)*IF(K$9="x",(1+Toimenpiteet!$C$34),1)*(1+K$30)*_xlfn.BINOM.INV(1,(1-(Satokasvi!$H$15*(1+K$44))),E123))</f>
        <v>3023.2019363177014</v>
      </c>
      <c r="BH123" s="35">
        <f ca="1">IF(L$11="x",0,_xlfn.NORM.INV(F123,Satokasvi!$H$8,Satokasvi!$I$8)*IF(COUNTIF($H$12:L$12,"x")&gt;0,(1+$C$6),1)*IF(COUNTIF($H$13:L$13,"x")&gt;0,(1+$C$30),1)*IF(L$8="x",(1+Toimenpiteet!$C$7),1)*IF(L$9="x",(1+Toimenpiteet!$C$34),1)*(1+L$30)*_xlfn.BINOM.INV(1,(1-(Satokasvi!$H$15*(1+L$44))),F123))</f>
        <v>3127.2028267170103</v>
      </c>
      <c r="BI123" s="35">
        <f ca="1">IF(M$11="x",0,_xlfn.NORM.INV(G123,Satokasvi!$H$8,Satokasvi!$I$8)*IF(COUNTIF($H$12:M$12,"x")&gt;0,(1+$C$6),1)*IF(COUNTIF($H$13:M$13,"x")&gt;0,(1+$C$30),1)*IF(M$8="x",(1+Toimenpiteet!$C$7),1)*IF(M$9="x",(1+Toimenpiteet!$C$34),1)*(1+M$30)*_xlfn.BINOM.INV(1,(1-(Satokasvi!$H$15*(1+M$44))),G123))</f>
        <v>2974.4034268672544</v>
      </c>
      <c r="BJ123" s="35">
        <f ca="1">IF(N$11="x",0,_xlfn.NORM.INV(H123,Satokasvi!$H$8,Satokasvi!$I$8)*IF(COUNTIF($H$12:N$12,"x")&gt;0,(1+$C$6),1)*IF(COUNTIF($H$13:N$13,"x")&gt;0,(1+$C$30),1)*IF(N$8="x",(1+Toimenpiteet!$C$7),1)*IF(N$9="x",(1+Toimenpiteet!$C$34),1)*(1+N$30)*_xlfn.BINOM.INV(1,(1-(Satokasvi!$H$15*(1+N$44))),H123))</f>
        <v>2929.441919444278</v>
      </c>
      <c r="BK123" s="35">
        <f ca="1">IF(O$11="x",0,_xlfn.NORM.INV(I123,Satokasvi!$H$8,Satokasvi!$I$8)*IF(COUNTIF($H$12:O$12,"x")&gt;0,(1+$C$6),1)*IF(COUNTIF($H$13:O$13,"x")&gt;0,(1+$C$30),1)*IF(O$8="x",(1+Toimenpiteet!$C$7),1)*IF(O$9="x",(1+Toimenpiteet!$C$34),1)*(1+O$30)*_xlfn.BINOM.INV(1,(1-(Satokasvi!$H$15*(1+O$44))),I123))</f>
        <v>2923.2469255120109</v>
      </c>
      <c r="BL123" s="35">
        <f ca="1">IF(P$11="x",0,_xlfn.NORM.INV(J123,Satokasvi!$H$8,Satokasvi!$I$8)*IF(COUNTIF($H$12:P$12,"x")&gt;0,(1+$C$6),1)*IF(COUNTIF($H$13:P$13,"x")&gt;0,(1+$C$30),1)*IF(P$8="x",(1+Toimenpiteet!$C$7),1)*IF(P$9="x",(1+Toimenpiteet!$C$34),1)*(1+P$30)*_xlfn.BINOM.INV(1,(1-(Satokasvi!$H$15*(1+P$44))),J123))</f>
        <v>3149.311987462122</v>
      </c>
      <c r="BM123" s="35">
        <f ca="1">IF(Q$11="x",0,_xlfn.NORM.INV(K123,Satokasvi!$H$8,Satokasvi!$I$8)*IF(COUNTIF($H$12:Q$12,"x")&gt;0,(1+$C$6),1)*IF(COUNTIF($H$13:Q$13,"x")&gt;0,(1+$C$30),1)*IF(Q$8="x",(1+Toimenpiteet!$C$7),1)*IF(Q$9="x",(1+Toimenpiteet!$C$34),1)*(1+Q$30)*_xlfn.BINOM.INV(1,(1-(Satokasvi!$H$15*(1+Q$44))),K123))</f>
        <v>3238.778207822942</v>
      </c>
      <c r="BN123" s="35">
        <f ca="1">IF(R$11="x",0,_xlfn.NORM.INV(L123,Satokasvi!$H$8,Satokasvi!$I$8)*IF(COUNTIF($H$12:R$12,"x")&gt;0,(1+$C$6),1)*IF(COUNTIF($H$13:R$13,"x")&gt;0,(1+$C$30),1)*IF(R$8="x",(1+Toimenpiteet!$C$7),1)*IF(R$9="x",(1+Toimenpiteet!$C$34),1)*(1+R$30)*_xlfn.BINOM.INV(1,(1-(Satokasvi!$H$15*(1+R$44))),L123))</f>
        <v>3253.8911940977432</v>
      </c>
      <c r="BO123" s="35">
        <f ca="1">IF(S$11="x",0,_xlfn.NORM.INV(M123,Satokasvi!$H$8,Satokasvi!$I$8)*IF(COUNTIF($H$12:S$12,"x")&gt;0,(1+$C$6),1)*IF(COUNTIF($H$13:S$13,"x")&gt;0,(1+$C$30),1)*IF(S$8="x",(1+Toimenpiteet!$C$7),1)*IF(S$9="x",(1+Toimenpiteet!$C$34),1)*(1+S$30)*_xlfn.BINOM.INV(1,(1-(Satokasvi!$H$15*(1+S$44))),M123))</f>
        <v>3436.1890530145297</v>
      </c>
      <c r="BP123" s="35">
        <f ca="1">IF(T$11="x",0,_xlfn.NORM.INV(N123,Satokasvi!$H$8,Satokasvi!$I$8)*IF(COUNTIF($H$12:T$12,"x")&gt;0,(1+$C$6),1)*IF(COUNTIF($H$13:T$13,"x")&gt;0,(1+$C$30),1)*IF(T$8="x",(1+Toimenpiteet!$C$7),1)*IF(T$9="x",(1+Toimenpiteet!$C$34),1)*(1+T$30)*_xlfn.BINOM.INV(1,(1-(Satokasvi!$H$15*(1+T$44))),N123))</f>
        <v>2604.7086987048478</v>
      </c>
      <c r="BQ123" s="35">
        <f ca="1">IF(U$11="x",0,_xlfn.NORM.INV(O123,Satokasvi!$H$8,Satokasvi!$I$8)*IF(COUNTIF($H$12:U$12,"x")&gt;0,(1+$C$6),1)*IF(COUNTIF($H$13:U$13,"x")&gt;0,(1+$C$30),1)*IF(U$8="x",(1+Toimenpiteet!$C$7),1)*IF(U$9="x",(1+Toimenpiteet!$C$34),1)*(1+U$30)*_xlfn.BINOM.INV(1,(1-(Satokasvi!$H$15*(1+U$44))),O123))</f>
        <v>2817.7871158489802</v>
      </c>
      <c r="BR123" s="35">
        <f ca="1">IF(V$11="x",0,_xlfn.NORM.INV(P123,Satokasvi!$H$8,Satokasvi!$I$8)*IF(COUNTIF($H$12:V$12,"x")&gt;0,(1+$C$6),1)*IF(COUNTIF($H$13:V$13,"x")&gt;0,(1+$C$30),1)*IF(V$8="x",(1+Toimenpiteet!$C$7),1)*IF(V$9="x",(1+Toimenpiteet!$C$34),1)*(1+V$30)*_xlfn.BINOM.INV(1,(1-(Satokasvi!$H$15*(1+V$44))),P123))</f>
        <v>2587.2229987784726</v>
      </c>
      <c r="BS123" s="35">
        <f ca="1">IF(W$11="x",0,_xlfn.NORM.INV(Q123,Satokasvi!$H$8,Satokasvi!$I$8)*IF(COUNTIF($H$12:W$12,"x")&gt;0,(1+$C$6),1)*IF(COUNTIF($H$13:W$13,"x")&gt;0,(1+$C$30),1)*IF(W$8="x",(1+Toimenpiteet!$C$7),1)*IF(W$9="x",(1+Toimenpiteet!$C$34),1)*(1+W$30)*_xlfn.BINOM.INV(1,(1-(Satokasvi!$H$15*(1+W$44))),Q123))</f>
        <v>3074.9500661070529</v>
      </c>
      <c r="BT123" s="35">
        <f ca="1">IF(X$11="x",0,_xlfn.NORM.INV(R123,Satokasvi!$H$8,Satokasvi!$I$8)*IF(COUNTIF($H$12:X$12,"x")&gt;0,(1+$C$6),1)*IF(COUNTIF($H$13:X$13,"x")&gt;0,(1+$C$30),1)*IF(X$8="x",(1+Toimenpiteet!$C$7),1)*IF(X$9="x",(1+Toimenpiteet!$C$34),1)*(1+X$30)*_xlfn.BINOM.INV(1,(1-(Satokasvi!$H$15*(1+X$44))),R123))</f>
        <v>2783.9301398732509</v>
      </c>
      <c r="BU123" s="35">
        <f ca="1">IF(Y$11="x",0,_xlfn.NORM.INV(S123,Satokasvi!$H$8,Satokasvi!$I$8)*IF(COUNTIF($H$12:Y$12,"x")&gt;0,(1+$C$6),1)*IF(COUNTIF($H$13:Y$13,"x")&gt;0,(1+$C$30),1)*IF(Y$8="x",(1+Toimenpiteet!$C$7),1)*IF(Y$9="x",(1+Toimenpiteet!$C$34),1)*(1+Y$30)*_xlfn.BINOM.INV(1,(1-(Satokasvi!$H$15*(1+Y$44))),S123))</f>
        <v>2951.0652046366217</v>
      </c>
      <c r="BV123" s="35">
        <f ca="1">IF(Z$11="x",0,_xlfn.NORM.INV(T123,Satokasvi!$H$8,Satokasvi!$I$8)*IF(COUNTIF($H$12:Z$12,"x")&gt;0,(1+$C$6),1)*IF(COUNTIF($H$13:Z$13,"x")&gt;0,(1+$C$30),1)*IF(Z$8="x",(1+Toimenpiteet!$C$7),1)*IF(Z$9="x",(1+Toimenpiteet!$C$34),1)*(1+Z$30)*_xlfn.BINOM.INV(1,(1-(Satokasvi!$H$15*(1+Z$44))),T123))</f>
        <v>3033.3743583435812</v>
      </c>
      <c r="BW123" s="35">
        <f ca="1">IF(AA$11="x",0,_xlfn.NORM.INV(U123,Satokasvi!$H$8,Satokasvi!$I$8)*IF(COUNTIF($H$12:AA$12,"x")&gt;0,(1+$C$6),1)*IF(COUNTIF($H$13:AA$13,"x")&gt;0,(1+$C$30),1)*IF(AA$8="x",(1+Toimenpiteet!$C$7),1)*IF(AA$9="x",(1+Toimenpiteet!$C$34),1)*(1+AA$30)*_xlfn.BINOM.INV(1,(1-(Satokasvi!$H$15*(1+AA$44))),U123))</f>
        <v>2943.7255996100421</v>
      </c>
      <c r="BX123" s="35">
        <f ca="1">IF(AB$11="x",0,_xlfn.NORM.INV(V123,Satokasvi!$H$8,Satokasvi!$I$8)*IF(COUNTIF($H$12:AB$12,"x")&gt;0,(1+$C$6),1)*IF(COUNTIF($H$13:AB$13,"x")&gt;0,(1+$C$30),1)*IF(AB$8="x",(1+Toimenpiteet!$C$7),1)*IF(AB$9="x",(1+Toimenpiteet!$C$34),1)*(1+AB$30)*_xlfn.BINOM.INV(1,(1-(Satokasvi!$H$15*(1+AB$44))),V123))</f>
        <v>3239.2188827749555</v>
      </c>
      <c r="BY123" s="35">
        <f ca="1">IF(AC$11="x",0,_xlfn.NORM.INV(W123,Satokasvi!$H$8,Satokasvi!$I$8)*IF(COUNTIF($H$12:AC$12,"x")&gt;0,(1+$C$6),1)*IF(COUNTIF($H$13:AC$13,"x")&gt;0,(1+$C$30),1)*IF(AC$8="x",(1+Toimenpiteet!$C$7),1)*IF(AC$9="x",(1+Toimenpiteet!$C$34),1)*(1+AC$30)*_xlfn.BINOM.INV(1,(1-(Satokasvi!$H$15*(1+AC$44))),W123))</f>
        <v>3278.3100038918888</v>
      </c>
      <c r="BZ123" s="35">
        <f ca="1">IF(AD$11="x",0,_xlfn.NORM.INV(X123,Satokasvi!$H$8,Satokasvi!$I$8)*IF(COUNTIF($H$12:AD$12,"x")&gt;0,(1+$C$6),1)*IF(COUNTIF($H$13:AD$13,"x")&gt;0,(1+$C$30),1)*IF(AD$8="x",(1+Toimenpiteet!$C$7),1)*IF(AD$9="x",(1+Toimenpiteet!$C$34),1)*(1+AD$30)*_xlfn.BINOM.INV(1,(1-(Satokasvi!$H$15*(1+AD$44))),X123))</f>
        <v>3363.327545940228</v>
      </c>
      <c r="CA123" s="35">
        <f ca="1">IF(AE$11="x",0,_xlfn.NORM.INV(Y123,Satokasvi!$H$8,Satokasvi!$I$8)*IF(COUNTIF($H$12:AE$12,"x")&gt;0,(1+$C$6),1)*IF(COUNTIF($H$13:AE$13,"x")&gt;0,(1+$C$30),1)*IF(AE$8="x",(1+Toimenpiteet!$C$7),1)*IF(AE$9="x",(1+Toimenpiteet!$C$34),1)*(1+AE$30)*_xlfn.BINOM.INV(1,(1-(Satokasvi!$H$15*(1+AE$44))),Y123))</f>
        <v>2962.0299339415837</v>
      </c>
      <c r="CB123" s="35">
        <f ca="1">IF(AF$11="x",0,_xlfn.NORM.INV(Z123,Satokasvi!$H$8,Satokasvi!$I$8)*IF(COUNTIF($H$12:AF$12,"x")&gt;0,(1+$C$6),1)*IF(COUNTIF($H$13:AF$13,"x")&gt;0,(1+$C$30),1)*IF(AF$8="x",(1+Toimenpiteet!$C$7),1)*IF(AF$9="x",(1+Toimenpiteet!$C$34),1)*(1+AF$30)*_xlfn.BINOM.INV(1,(1-(Satokasvi!$H$15*(1+AF$44))),Z123))</f>
        <v>2728.4507946658837</v>
      </c>
      <c r="CD123" s="37">
        <f ca="1">_xlfn.NORM.INV(RAND(),Satokasvi!$H$13,Satokasvi!$I$13)</f>
        <v>108.95785858779254</v>
      </c>
      <c r="CE123" s="37">
        <f ca="1">_xlfn.NORM.INV(RAND(),Satokasvi!$H$13,Satokasvi!$I$13)</f>
        <v>130.82207232767942</v>
      </c>
      <c r="CF123" s="37">
        <f ca="1">_xlfn.NORM.INV(RAND(),Satokasvi!$H$13,Satokasvi!$I$13)</f>
        <v>199.16099247019383</v>
      </c>
      <c r="CG123" s="37">
        <f ca="1">_xlfn.NORM.INV(RAND(),Satokasvi!$H$13,Satokasvi!$I$13)</f>
        <v>247.88817881739291</v>
      </c>
      <c r="CH123" s="37">
        <f ca="1">_xlfn.NORM.INV(RAND(),Satokasvi!$H$13,Satokasvi!$I$13)</f>
        <v>135.63790254492113</v>
      </c>
      <c r="CI123" s="37">
        <f ca="1">_xlfn.NORM.INV(RAND(),Satokasvi!$H$13,Satokasvi!$I$13)</f>
        <v>197.72678035409155</v>
      </c>
      <c r="CJ123" s="37">
        <f ca="1">_xlfn.NORM.INV(RAND(),Satokasvi!$H$13,Satokasvi!$I$13)</f>
        <v>194.14679607858943</v>
      </c>
      <c r="CK123" s="37">
        <f ca="1">_xlfn.NORM.INV(RAND(),Satokasvi!$H$13,Satokasvi!$I$13)</f>
        <v>63.233914401903832</v>
      </c>
      <c r="CL123" s="37">
        <f ca="1">_xlfn.NORM.INV(RAND(),Satokasvi!$H$13,Satokasvi!$I$13)</f>
        <v>251.56583255752815</v>
      </c>
      <c r="CM123" s="37">
        <f ca="1">_xlfn.NORM.INV(RAND(),Satokasvi!$H$13,Satokasvi!$I$13)</f>
        <v>220.00808710340849</v>
      </c>
      <c r="CN123" s="37">
        <f ca="1">_xlfn.NORM.INV(RAND(),Satokasvi!$H$13,Satokasvi!$I$13)</f>
        <v>154.51780278732076</v>
      </c>
      <c r="CO123" s="37">
        <f ca="1">_xlfn.NORM.INV(RAND(),Satokasvi!$H$13,Satokasvi!$I$13)</f>
        <v>206.27098054206368</v>
      </c>
      <c r="CP123" s="37">
        <f ca="1">_xlfn.NORM.INV(RAND(),Satokasvi!$H$13,Satokasvi!$I$13)</f>
        <v>163.20498316676324</v>
      </c>
      <c r="CQ123" s="37">
        <f ca="1">_xlfn.NORM.INV(RAND(),Satokasvi!$H$13,Satokasvi!$I$13)</f>
        <v>180.85763595423333</v>
      </c>
      <c r="CR123" s="37">
        <f ca="1">_xlfn.NORM.INV(RAND(),Satokasvi!$H$13,Satokasvi!$I$13)</f>
        <v>118.58723000345825</v>
      </c>
      <c r="CS123" s="37">
        <f ca="1">_xlfn.NORM.INV(RAND(),Satokasvi!$H$13,Satokasvi!$I$13)</f>
        <v>137.18385507613345</v>
      </c>
      <c r="CT123" s="37">
        <f ca="1">_xlfn.NORM.INV(RAND(),Satokasvi!$H$13,Satokasvi!$I$13)</f>
        <v>206.77553760093755</v>
      </c>
      <c r="CU123" s="37">
        <f ca="1">_xlfn.NORM.INV(RAND(),Satokasvi!$H$13,Satokasvi!$I$13)</f>
        <v>138.01178377034819</v>
      </c>
      <c r="CV123" s="37">
        <f ca="1">_xlfn.NORM.INV(RAND(),Satokasvi!$H$13,Satokasvi!$I$13)</f>
        <v>278.36679621210516</v>
      </c>
      <c r="CW123" s="37">
        <f ca="1">_xlfn.NORM.INV(RAND(),Satokasvi!$H$13,Satokasvi!$I$13)</f>
        <v>235.50318792937301</v>
      </c>
      <c r="CX123" s="37">
        <f ca="1">_xlfn.NORM.INV(RAND(),Satokasvi!$H$13,Satokasvi!$I$13)</f>
        <v>186.05964410078329</v>
      </c>
      <c r="CY123" s="37">
        <f ca="1">_xlfn.NORM.INV(RAND(),Satokasvi!$H$13,Satokasvi!$I$13)</f>
        <v>217.16783530837421</v>
      </c>
      <c r="CZ123" s="37">
        <f ca="1">_xlfn.NORM.INV(RAND(),Satokasvi!$H$13,Satokasvi!$I$13)</f>
        <v>138.98409596414578</v>
      </c>
      <c r="DA123" s="37">
        <f ca="1">_xlfn.NORM.INV(RAND(),Satokasvi!$H$13,Satokasvi!$I$13)</f>
        <v>229.36491487698277</v>
      </c>
      <c r="DB123" s="37">
        <f ca="1">_xlfn.NORM.INV(RAND(),Satokasvi!$H$13,Satokasvi!$I$13)</f>
        <v>180.70944102928124</v>
      </c>
      <c r="DD123" s="37">
        <f ca="1">IF(H$11="x",Toimenpiteet!$E$115,AC123*CD123/1000+(Satokasvi!$E$28-Satokasvi!$E$7)+IF(H$8="x",Toimenpiteet!$E$29,0)+IF(H$9="x",Toimenpiteet!$E$60,0)+IF(H$10="x",Toimenpiteet!$E$88,0))/(1+$H$15)^DD$59</f>
        <v>41.393355402340475</v>
      </c>
      <c r="DE123" s="37">
        <f ca="1">IF(I$11="x",Toimenpiteet!$E$115,AD123*CE123/1000+(Satokasvi!$E$28-Satokasvi!$E$7)+IF(I$8="x",Toimenpiteet!$E$29,0)+IF(I$9="x",Toimenpiteet!$E$60,0)+IF(I$10="x",Toimenpiteet!$E$88,0))/(1+$H$15)^DE$59</f>
        <v>70.93004178840944</v>
      </c>
      <c r="DF123" s="37">
        <f ca="1">IF(J$11="x",Toimenpiteet!$E$115,AE123*CF123/1000+(Satokasvi!$E$28-Satokasvi!$E$7)+IF(J$8="x",Toimenpiteet!$E$29,0)+IF(J$9="x",Toimenpiteet!$E$60,0)+IF(J$10="x",Toimenpiteet!$E$88,0))/(1+$H$15)^DF$59</f>
        <v>267.94629801749755</v>
      </c>
      <c r="DG123" s="37">
        <f ca="1">IF(K$11="x",Toimenpiteet!$E$115,AF123*CG123/1000+(Satokasvi!$E$28-Satokasvi!$E$7)+IF(K$8="x",Toimenpiteet!$E$29,0)+IF(K$9="x",Toimenpiteet!$E$60,0)+IF(K$10="x",Toimenpiteet!$E$88,0))/(1+$H$15)^DG$59</f>
        <v>319.42295665001717</v>
      </c>
      <c r="DH123" s="37">
        <f ca="1">IF(L$11="x",Toimenpiteet!$E$115,AG123*CH123/1000+(Satokasvi!$E$28-Satokasvi!$E$7)+IF(L$8="x",Toimenpiteet!$E$29,0)+IF(L$9="x",Toimenpiteet!$E$60,0)+IF(L$10="x",Toimenpiteet!$E$88,0))/(1+$H$15)^DH$59</f>
        <v>76.317322626051023</v>
      </c>
      <c r="DI123" s="37">
        <f ca="1">IF(M$11="x",Toimenpiteet!$E$115,AH123*CI123/1000+(Satokasvi!$E$28-Satokasvi!$E$7)+IF(M$8="x",Toimenpiteet!$E$29,0)+IF(M$9="x",Toimenpiteet!$E$60,0)+IF(M$10="x",Toimenpiteet!$E$88,0))/(1+$H$15)^DI$59</f>
        <v>188.51715697730225</v>
      </c>
      <c r="DJ123" s="37">
        <f ca="1">IF(N$11="x",Toimenpiteet!$E$115,AI123*CJ123/1000+(Satokasvi!$E$28-Satokasvi!$E$7)+IF(N$8="x",Toimenpiteet!$E$29,0)+IF(N$9="x",Toimenpiteet!$E$60,0)+IF(N$10="x",Toimenpiteet!$E$88,0))/(1+$H$15)^DJ$59</f>
        <v>169.89666583396547</v>
      </c>
      <c r="DK123" s="37">
        <f ca="1">IF(O$11="x",Toimenpiteet!$E$115,AJ123*CK123/1000+(Satokasvi!$E$28-Satokasvi!$E$7)+IF(O$8="x",Toimenpiteet!$E$29,0)+IF(O$9="x",Toimenpiteet!$E$60,0)+IF(O$10="x",Toimenpiteet!$E$88,0))/(1+$H$15)^DK$59</f>
        <v>-87.592621116303278</v>
      </c>
      <c r="DL123" s="37">
        <f ca="1">IF(P$11="x",Toimenpiteet!$E$115,AK123*CL123/1000+(Satokasvi!$E$28-Satokasvi!$E$7)+IF(P$8="x",Toimenpiteet!$E$29,0)+IF(P$9="x",Toimenpiteet!$E$60,0)+IF(P$10="x",Toimenpiteet!$E$88,0))/(1+$H$15)^DL$59</f>
        <v>302.90021411835073</v>
      </c>
      <c r="DM123" s="37">
        <f ca="1">IF(Q$11="x",Toimenpiteet!$E$115,AL123*CM123/1000+(Satokasvi!$E$28-Satokasvi!$E$7)+IF(Q$8="x",Toimenpiteet!$E$29,0)+IF(Q$9="x",Toimenpiteet!$E$60,0)+IF(Q$10="x",Toimenpiteet!$E$88,0))/(1+$H$15)^DM$59</f>
        <v>244.65646580871402</v>
      </c>
      <c r="DN123" s="37">
        <f ca="1">IF(R$11="x",Toimenpiteet!$E$115,AM123*CN123/1000+(Satokasvi!$E$28-Satokasvi!$E$7)+IF(R$8="x",Toimenpiteet!$E$29,0)+IF(R$9="x",Toimenpiteet!$E$60,0)+IF(R$10="x",Toimenpiteet!$E$88,0))/(1+$H$15)^DN$59</f>
        <v>111.24331524284929</v>
      </c>
      <c r="DO123" s="37">
        <f ca="1">IF(S$11="x",Toimenpiteet!$E$115,AN123*CO123/1000+(Satokasvi!$E$28-Satokasvi!$E$7)+IF(S$8="x",Toimenpiteet!$E$29,0)+IF(S$9="x",Toimenpiteet!$E$60,0)+IF(S$10="x",Toimenpiteet!$E$88,0))/(1+$H$15)^DO$59</f>
        <v>228.4079147366952</v>
      </c>
      <c r="DP123" s="37">
        <f ca="1">IF(T$11="x",Toimenpiteet!$E$115,AO123*CP123/1000+(Satokasvi!$E$28-Satokasvi!$E$7)+IF(T$8="x",Toimenpiteet!$E$29,0)+IF(T$9="x",Toimenpiteet!$E$60,0)+IF(T$10="x",Toimenpiteet!$E$88,0))/(1+$H$15)^DP$59</f>
        <v>-180.45210509819213</v>
      </c>
      <c r="DQ123" s="37">
        <f ca="1">IF(U$11="x",Toimenpiteet!$E$115,AP123*CQ123/1000+(Satokasvi!$E$28-Satokasvi!$E$7)+IF(U$8="x",Toimenpiteet!$E$29,0)+IF(U$9="x",Toimenpiteet!$E$60,0)+IF(U$10="x",Toimenpiteet!$E$88,0))/(1+$H$15)^DQ$59</f>
        <v>105.56856740795922</v>
      </c>
      <c r="DR123" s="37">
        <f ca="1">IF(V$11="x",Toimenpiteet!$E$115,AQ123*CR123/1000+(Satokasvi!$E$28-Satokasvi!$E$7)+IF(V$8="x",Toimenpiteet!$E$29,0)+IF(V$9="x",Toimenpiteet!$E$60,0)+IF(V$10="x",Toimenpiteet!$E$88,0))/(1+$H$15)^DR$59</f>
        <v>-170.09341606013018</v>
      </c>
      <c r="DS123" s="37">
        <f ca="1">IF(W$11="x",Toimenpiteet!$E$115,AR123*CS123/1000+(Satokasvi!$E$28-Satokasvi!$E$7)+IF(W$8="x",Toimenpiteet!$E$29,0)+IF(W$9="x",Toimenpiteet!$E$60,0)+IF(W$10="x",Toimenpiteet!$E$88,0))/(1+$H$15)^DS$59</f>
        <v>53.921339185611643</v>
      </c>
      <c r="DT123" s="37">
        <f ca="1">IF(X$11="x",Toimenpiteet!$E$115,AS123*CT123/1000+(Satokasvi!$E$28-Satokasvi!$E$7)+IF(X$8="x",Toimenpiteet!$E$29,0)+IF(X$9="x",Toimenpiteet!$E$60,0)+IF(X$10="x",Toimenpiteet!$E$88,0))/(1+$H$15)^DT$59</f>
        <v>-160.32935814886437</v>
      </c>
      <c r="DU123" s="37">
        <f ca="1">IF(Y$11="x",Toimenpiteet!$E$115,AT123*CU123/1000+(Satokasvi!$E$28-Satokasvi!$E$7)+IF(Y$8="x",Toimenpiteet!$E$29,0)+IF(Y$9="x",Toimenpiteet!$E$60,0)+IF(Y$10="x",Toimenpiteet!$E$88,0))/(1+$H$15)^DU$59</f>
        <v>43.703026640336134</v>
      </c>
      <c r="DV123" s="37">
        <f ca="1">IF(Z$11="x",Toimenpiteet!$E$115,AU123*CV123/1000+(Satokasvi!$E$28-Satokasvi!$E$7)+IF(Z$8="x",Toimenpiteet!$E$29,0)+IF(Z$9="x",Toimenpiteet!$E$60,0)+IF(Z$10="x",Toimenpiteet!$E$88,0))/(1+$H$15)^DV$59</f>
        <v>250.16105158782139</v>
      </c>
      <c r="DW123" s="37">
        <f ca="1">IF(AA$11="x",Toimenpiteet!$E$115,AV123*CW123/1000+(Satokasvi!$E$28-Satokasvi!$E$7)+IF(AA$8="x",Toimenpiteet!$E$29,0)+IF(AA$9="x",Toimenpiteet!$E$60,0)+IF(AA$10="x",Toimenpiteet!$E$88,0))/(1+$H$15)^DW$59</f>
        <v>173.14214276792879</v>
      </c>
      <c r="DX123" s="37">
        <f ca="1">IF(AB$11="x",Toimenpiteet!$E$115,AW123*CX123/1000+(Satokasvi!$E$28-Satokasvi!$E$7)+IF(AB$8="x",Toimenpiteet!$E$29,0)+IF(AB$9="x",Toimenpiteet!$E$60,0)+IF(AB$10="x",Toimenpiteet!$E$88,0))/(1+$H$15)^DX$59</f>
        <v>127.52815101751804</v>
      </c>
      <c r="DY123" s="37">
        <f ca="1">IF(AC$11="x",Toimenpiteet!$E$115,AX123*CY123/1000+(Satokasvi!$E$28-Satokasvi!$E$7)+IF(AC$8="x",Toimenpiteet!$E$29,0)+IF(AC$9="x",Toimenpiteet!$E$60,0)+IF(AC$10="x",Toimenpiteet!$E$88,0))/(1+$H$15)^DY$59</f>
        <v>171.33012637054927</v>
      </c>
      <c r="DZ123" s="37">
        <f ca="1">IF(AD$11="x",Toimenpiteet!$E$115,AY123*CZ123/1000+(Satokasvi!$E$28-Satokasvi!$E$7)+IF(AD$8="x",Toimenpiteet!$E$29,0)+IF(AD$9="x",Toimenpiteet!$E$60,0)+IF(AD$10="x",Toimenpiteet!$E$88,0))/(1+$H$15)^DZ$59</f>
        <v>63.103828808303241</v>
      </c>
      <c r="EA123" s="37">
        <f ca="1">IF(AE$11="x",Toimenpiteet!$E$115,AZ123*DA123/1000+(Satokasvi!$E$28-Satokasvi!$E$7)+IF(AE$8="x",Toimenpiteet!$E$29,0)+IF(AE$9="x",Toimenpiteet!$E$60,0)+IF(AE$10="x",Toimenpiteet!$E$88,0))/(1+$H$15)^EA$59</f>
        <v>148.1481992827303</v>
      </c>
      <c r="EB123" s="37">
        <f ca="1">IF(AF$11="x",Toimenpiteet!$E$115,BA123*DB123/1000+(Satokasvi!$E$28-Satokasvi!$E$7)+IF(AF$8="x",Toimenpiteet!$E$29,0)+IF(AF$9="x",Toimenpiteet!$E$60,0)+IF(AF$10="x",Toimenpiteet!$E$88,0))/(1+$H$15)^EB$59</f>
        <v>-126.56547585433981</v>
      </c>
      <c r="ED123" s="37">
        <f ca="1">IF(H$11="x",Toimenpiteet!$E$115,BD123*CD123/1000+(Satokasvi!$E$28-Satokasvi!$E$7)+IF(H$8="x",Toimenpiteet!$E$29,0)+IF(H$9="x",Toimenpiteet!$E$60,0)+IF(H$10="x",Toimenpiteet!$E$88,0))/(1+$H$15)^ED$59</f>
        <v>101.12833716242024</v>
      </c>
      <c r="EE123" s="37">
        <f ca="1">IF(I$11="x",Toimenpiteet!$E$115,BE123*CE123/1000+(Satokasvi!$E$28-Satokasvi!$E$7)+IF(I$8="x",Toimenpiteet!$E$29,0)+IF(I$9="x",Toimenpiteet!$E$60,0)+IF(I$10="x",Toimenpiteet!$E$88,0))/(1+$H$15)^EE$59</f>
        <v>135.07363333018034</v>
      </c>
      <c r="EF123" s="37">
        <f ca="1">IF(J$11="x",Toimenpiteet!$E$115,BF123*CF123/1000+(Satokasvi!$E$28-Satokasvi!$E$7)+IF(J$8="x",Toimenpiteet!$E$29,0)+IF(J$9="x",Toimenpiteet!$E$60,0)+IF(J$10="x",Toimenpiteet!$E$88,0))/(1+$H$15)^EF$59</f>
        <v>370.03806556671458</v>
      </c>
      <c r="EG123" s="37">
        <f ca="1">IF(K$11="x",Toimenpiteet!$E$115,BG123*CG123/1000+(Satokasvi!$E$28-Satokasvi!$E$7)+IF(K$8="x",Toimenpiteet!$E$29,0)+IF(K$9="x",Toimenpiteet!$E$60,0)+IF(K$10="x",Toimenpiteet!$E$88,0))/(1+$H$15)^EG$59</f>
        <v>430.39736151955208</v>
      </c>
      <c r="EH123" s="37">
        <f ca="1">IF(L$11="x",Toimenpiteet!$E$115,BH123*CH123/1000+(Satokasvi!$E$28-Satokasvi!$E$7)+IF(L$8="x",Toimenpiteet!$E$29,0)+IF(L$9="x",Toimenpiteet!$E$60,0)+IF(L$10="x",Toimenpiteet!$E$88,0))/(1+$H$15)^EH$59</f>
        <v>137.29905272362203</v>
      </c>
      <c r="EI123" s="37">
        <f ca="1">IF(M$11="x",Toimenpiteet!$E$115,BI123*CI123/1000+(Satokasvi!$E$28-Satokasvi!$E$7)+IF(M$8="x",Toimenpiteet!$E$29,0)+IF(M$9="x",Toimenpiteet!$E$60,0)+IF(M$10="x",Toimenpiteet!$E$88,0))/(1+$H$15)^EI$59</f>
        <v>270.60725397699633</v>
      </c>
      <c r="EJ123" s="37">
        <f ca="1">IF(N$11="x",Toimenpiteet!$E$115,BJ123*CJ123/1000+(Satokasvi!$E$28-Satokasvi!$E$7)+IF(N$8="x",Toimenpiteet!$E$29,0)+IF(N$9="x",Toimenpiteet!$E$60,0)+IF(N$10="x",Toimenpiteet!$E$88,0))/(1+$H$15)^EJ$59</f>
        <v>246.96984910195627</v>
      </c>
      <c r="EK123" s="37">
        <f ca="1">IF(O$11="x",Toimenpiteet!$E$115,BK123*CK123/1000+(Satokasvi!$E$28-Satokasvi!$E$7)+IF(O$8="x",Toimenpiteet!$E$29,0)+IF(O$9="x",Toimenpiteet!$E$60,0)+IF(O$10="x",Toimenpiteet!$E$88,0))/(1+$H$15)^EK$59</f>
        <v>-63.272455920925374</v>
      </c>
      <c r="EL123" s="37">
        <f ca="1">IF(P$11="x",Toimenpiteet!$E$115,BL123*CL123/1000+(Satokasvi!$E$28-Satokasvi!$E$7)+IF(P$8="x",Toimenpiteet!$E$29,0)+IF(P$9="x",Toimenpiteet!$E$60,0)+IF(P$10="x",Toimenpiteet!$E$88,0))/(1+$H$15)^EL$59</f>
        <v>404.10034375623309</v>
      </c>
      <c r="EM123" s="37">
        <f ca="1">IF(Q$11="x",Toimenpiteet!$E$115,BM123*CM123/1000+(Satokasvi!$E$28-Satokasvi!$E$7)+IF(Q$8="x",Toimenpiteet!$E$29,0)+IF(Q$9="x",Toimenpiteet!$E$60,0)+IF(Q$10="x",Toimenpiteet!$E$88,0))/(1+$H$15)^EM$59</f>
        <v>333.02473645998327</v>
      </c>
      <c r="EN123" s="37">
        <f ca="1">IF(R$11="x",Toimenpiteet!$E$115,BN123*CN123/1000+(Satokasvi!$E$28-Satokasvi!$E$7)+IF(R$8="x",Toimenpiteet!$E$29,0)+IF(R$9="x",Toimenpiteet!$E$60,0)+IF(R$10="x",Toimenpiteet!$E$88,0))/(1+$H$15)^EN$59</f>
        <v>171.78030595115354</v>
      </c>
      <c r="EO123" s="37">
        <f ca="1">IF(S$11="x",Toimenpiteet!$E$115,BO123*CO123/1000+(Satokasvi!$E$28-Satokasvi!$E$7)+IF(S$8="x",Toimenpiteet!$E$29,0)+IF(S$9="x",Toimenpiteet!$E$60,0)+IF(S$10="x",Toimenpiteet!$E$88,0))/(1+$H$15)^EO$59</f>
        <v>311.26263133426181</v>
      </c>
      <c r="EP123" s="37">
        <f ca="1">IF(T$11="x",Toimenpiteet!$E$115,BP123*CP123/1000+(Satokasvi!$E$28-Satokasvi!$E$7)+IF(T$8="x",Toimenpiteet!$E$29,0)+IF(T$9="x",Toimenpiteet!$E$60,0)+IF(T$10="x",Toimenpiteet!$E$88,0))/(1+$H$15)^EP$59</f>
        <v>109.02128964418021</v>
      </c>
      <c r="EQ123" s="37">
        <f ca="1">IF(U$11="x",Toimenpiteet!$E$115,BQ123*CQ123/1000+(Satokasvi!$E$28-Satokasvi!$E$7)+IF(U$8="x",Toimenpiteet!$E$29,0)+IF(U$9="x",Toimenpiteet!$E$60,0)+IF(U$10="x",Toimenpiteet!$E$88,0))/(1+$H$15)^EQ$59</f>
        <v>161.72152459793793</v>
      </c>
      <c r="ER123" s="37">
        <f ca="1">IF(V$11="x",Toimenpiteet!$E$115,BR123*CR123/1000+(Satokasvi!$E$28-Satokasvi!$E$7)+IF(V$8="x",Toimenpiteet!$E$29,0)+IF(V$9="x",Toimenpiteet!$E$60,0)+IF(V$10="x",Toimenpiteet!$E$88,0))/(1+$H$15)^ER$59</f>
        <v>26.837280665089871</v>
      </c>
      <c r="ES123" s="37">
        <f ca="1">IF(W$11="x",Toimenpiteet!$E$115,BS123*CS123/1000+(Satokasvi!$E$28-Satokasvi!$E$7)+IF(W$8="x",Toimenpiteet!$E$29,0)+IF(W$9="x",Toimenpiteet!$E$60,0)+IF(W$10="x",Toimenpiteet!$E$88,0))/(1+$H$15)^ES$59</f>
        <v>97.733454801400072</v>
      </c>
      <c r="ET123" s="37">
        <f ca="1">IF(X$11="x",Toimenpiteet!$E$115,BT123*CT123/1000+(Satokasvi!$E$28-Satokasvi!$E$7)+IF(X$8="x",Toimenpiteet!$E$29,0)+IF(X$9="x",Toimenpiteet!$E$60,0)+IF(X$10="x",Toimenpiteet!$E$88,0))/(1+$H$15)^ET$59</f>
        <v>187.94754292552346</v>
      </c>
      <c r="EU123" s="37">
        <f ca="1">IF(Y$11="x",Toimenpiteet!$E$115,BU123*CU123/1000+(Satokasvi!$E$28-Satokasvi!$E$7)+IF(Y$8="x",Toimenpiteet!$E$29,0)+IF(Y$9="x",Toimenpiteet!$E$60,0)+IF(Y$10="x",Toimenpiteet!$E$88,0))/(1+$H$15)^EU$59</f>
        <v>83.575546172066339</v>
      </c>
      <c r="EV123" s="37">
        <f ca="1">IF(Z$11="x",Toimenpiteet!$E$115,BV123*CV123/1000+(Satokasvi!$E$28-Satokasvi!$E$7)+IF(Z$8="x",Toimenpiteet!$E$29,0)+IF(Z$9="x",Toimenpiteet!$E$60,0)+IF(Z$10="x",Toimenpiteet!$E$88,0))/(1+$H$15)^EV$59</f>
        <v>330.41842132641756</v>
      </c>
      <c r="EW123" s="37">
        <f ca="1">IF(AA$11="x",Toimenpiteet!$E$115,BW123*CW123/1000+(Satokasvi!$E$28-Satokasvi!$E$7)+IF(AA$8="x",Toimenpiteet!$E$29,0)+IF(AA$9="x",Toimenpiteet!$E$60,0)+IF(AA$10="x",Toimenpiteet!$E$88,0))/(1+$H$15)^EW$59</f>
        <v>237.11538629339032</v>
      </c>
      <c r="EX123" s="37">
        <f ca="1">IF(AB$11="x",Toimenpiteet!$E$115,BX123*CX123/1000+(Satokasvi!$E$28-Satokasvi!$E$7)+IF(AB$8="x",Toimenpiteet!$E$29,0)+IF(AB$9="x",Toimenpiteet!$E$60,0)+IF(AB$10="x",Toimenpiteet!$E$88,0))/(1+$H$15)^EX$59</f>
        <v>181.52389284420198</v>
      </c>
      <c r="EY123" s="37">
        <f ca="1">IF(AC$11="x",Toimenpiteet!$E$115,BY123*CY123/1000+(Satokasvi!$E$28-Satokasvi!$E$7)+IF(AC$8="x",Toimenpiteet!$E$29,0)+IF(AC$9="x",Toimenpiteet!$E$60,0)+IF(AC$10="x",Toimenpiteet!$E$88,0))/(1+$H$15)^EY$59</f>
        <v>233.25645419143615</v>
      </c>
      <c r="EZ123" s="37">
        <f ca="1">IF(AD$11="x",Toimenpiteet!$E$115,BZ123*CZ123/1000+(Satokasvi!$E$28-Satokasvi!$E$7)+IF(AD$8="x",Toimenpiteet!$E$29,0)+IF(AD$9="x",Toimenpiteet!$E$60,0)+IF(AD$10="x",Toimenpiteet!$E$88,0))/(1+$H$15)^EZ$59</f>
        <v>102.57925723673769</v>
      </c>
      <c r="FA123" s="37">
        <f ca="1">IF(AE$11="x",Toimenpiteet!$E$115,CA123*DA123/1000+(Satokasvi!$E$28-Satokasvi!$E$7)+IF(AE$8="x",Toimenpiteet!$E$29,0)+IF(AE$9="x",Toimenpiteet!$E$60,0)+IF(AE$10="x",Toimenpiteet!$E$88,0))/(1+$H$15)^FA$59</f>
        <v>203.85032716527027</v>
      </c>
      <c r="FB123" s="37">
        <f ca="1">IF(AF$11="x",Toimenpiteet!$E$115,CB123*DB123/1000+(Satokasvi!$E$28-Satokasvi!$E$7)+IF(AF$8="x",Toimenpiteet!$E$29,0)+IF(AF$9="x",Toimenpiteet!$E$60,0)+IF(AF$10="x",Toimenpiteet!$E$88,0))/(1+$H$15)^FB$59</f>
        <v>108.92120637532626</v>
      </c>
      <c r="FD123" s="37">
        <f t="shared" ca="1" si="15"/>
        <v>41.393355402340475</v>
      </c>
      <c r="FE123" s="37">
        <f t="shared" ca="1" si="32"/>
        <v>112.32339719074992</v>
      </c>
      <c r="FF123" s="37">
        <f t="shared" ca="1" si="32"/>
        <v>380.26969520824747</v>
      </c>
      <c r="FG123" s="37">
        <f t="shared" ca="1" si="32"/>
        <v>699.69265185826464</v>
      </c>
      <c r="FH123" s="37">
        <f t="shared" ca="1" si="32"/>
        <v>776.00997448431565</v>
      </c>
      <c r="FI123" s="37">
        <f t="shared" ca="1" si="32"/>
        <v>964.52713146161796</v>
      </c>
      <c r="FJ123" s="37">
        <f t="shared" ca="1" si="32"/>
        <v>1134.4237972955834</v>
      </c>
      <c r="FK123" s="37">
        <f t="shared" ca="1" si="32"/>
        <v>1046.8311761792802</v>
      </c>
      <c r="FL123" s="37">
        <f t="shared" ca="1" si="31"/>
        <v>1349.7313902976309</v>
      </c>
      <c r="FM123" s="37">
        <f t="shared" ca="1" si="31"/>
        <v>1594.387856106345</v>
      </c>
      <c r="FN123" s="37">
        <f t="shared" ca="1" si="31"/>
        <v>1705.6311713491943</v>
      </c>
      <c r="FO123" s="37">
        <f t="shared" ca="1" si="31"/>
        <v>1934.0390860858895</v>
      </c>
      <c r="FP123" s="37">
        <f t="shared" ca="1" si="31"/>
        <v>1753.5869809876974</v>
      </c>
      <c r="FQ123" s="37">
        <f t="shared" ca="1" si="31"/>
        <v>1859.1555483956568</v>
      </c>
      <c r="FR123" s="37">
        <f t="shared" ca="1" si="31"/>
        <v>1689.0621323355265</v>
      </c>
      <c r="FS123" s="37">
        <f t="shared" ca="1" si="31"/>
        <v>1742.9834715211382</v>
      </c>
      <c r="FT123" s="37">
        <f t="shared" ca="1" si="31"/>
        <v>1582.6541133722737</v>
      </c>
      <c r="FU123" s="37">
        <f t="shared" ca="1" si="24"/>
        <v>1626.3571400126098</v>
      </c>
      <c r="FV123" s="37">
        <f t="shared" ca="1" si="24"/>
        <v>1876.5181916004312</v>
      </c>
      <c r="FW123" s="37">
        <f t="shared" ca="1" si="23"/>
        <v>2049.6603343683601</v>
      </c>
      <c r="FX123" s="37">
        <f t="shared" ca="1" si="23"/>
        <v>2177.1884853858783</v>
      </c>
      <c r="FY123" s="37">
        <f t="shared" ca="1" si="23"/>
        <v>2348.5186117564276</v>
      </c>
      <c r="FZ123" s="37">
        <f t="shared" ca="1" si="23"/>
        <v>2411.6224405647308</v>
      </c>
      <c r="GA123" s="37">
        <f t="shared" ca="1" si="23"/>
        <v>2559.7706398474611</v>
      </c>
      <c r="GB123" s="37">
        <f t="shared" ca="1" si="23"/>
        <v>2433.2051639931215</v>
      </c>
      <c r="GC123" s="37"/>
      <c r="GD123" s="37">
        <f t="shared" ca="1" si="16"/>
        <v>101.12833716242024</v>
      </c>
      <c r="GE123" s="37">
        <f t="shared" ca="1" si="36"/>
        <v>236.20197049260059</v>
      </c>
      <c r="GF123" s="37">
        <f t="shared" ca="1" si="36"/>
        <v>606.24003605931512</v>
      </c>
      <c r="GG123" s="37">
        <f t="shared" ca="1" si="36"/>
        <v>1036.6373975788672</v>
      </c>
      <c r="GH123" s="37">
        <f t="shared" ca="1" si="36"/>
        <v>1173.9364503024892</v>
      </c>
      <c r="GI123" s="37">
        <f t="shared" ca="1" si="36"/>
        <v>1444.5437042794856</v>
      </c>
      <c r="GJ123" s="37">
        <f t="shared" ca="1" si="36"/>
        <v>1691.5135533814419</v>
      </c>
      <c r="GK123" s="37">
        <f t="shared" ca="1" si="36"/>
        <v>1628.2410974605166</v>
      </c>
      <c r="GL123" s="37">
        <f t="shared" ca="1" si="36"/>
        <v>2032.3414412167497</v>
      </c>
      <c r="GM123" s="37">
        <f t="shared" ca="1" si="36"/>
        <v>2365.3661776767331</v>
      </c>
      <c r="GN123" s="37">
        <f t="shared" ca="1" si="36"/>
        <v>2537.1464836278865</v>
      </c>
      <c r="GO123" s="37">
        <f t="shared" ca="1" si="36"/>
        <v>2848.4091149621481</v>
      </c>
      <c r="GP123" s="37">
        <f t="shared" ca="1" si="36"/>
        <v>2957.4304046063285</v>
      </c>
      <c r="GQ123" s="37">
        <f t="shared" ca="1" si="36"/>
        <v>3119.1519292042663</v>
      </c>
      <c r="GR123" s="37">
        <f t="shared" ca="1" si="36"/>
        <v>3145.9892098693563</v>
      </c>
      <c r="GS123" s="37">
        <f t="shared" ca="1" si="36"/>
        <v>3243.7226646707563</v>
      </c>
      <c r="GT123" s="37">
        <f t="shared" ca="1" si="34"/>
        <v>3431.6702075962799</v>
      </c>
      <c r="GU123" s="37">
        <f t="shared" ca="1" si="22"/>
        <v>3515.2457537683463</v>
      </c>
      <c r="GV123" s="37">
        <f t="shared" ca="1" si="22"/>
        <v>3845.6641750947638</v>
      </c>
      <c r="GW123" s="37">
        <f t="shared" ca="1" si="22"/>
        <v>4082.779561388154</v>
      </c>
      <c r="GX123" s="37">
        <f t="shared" ca="1" si="22"/>
        <v>4264.3034542323558</v>
      </c>
      <c r="GY123" s="37">
        <f t="shared" ca="1" si="30"/>
        <v>4497.559908423792</v>
      </c>
      <c r="GZ123" s="37">
        <f t="shared" ca="1" si="30"/>
        <v>4600.1391656605292</v>
      </c>
      <c r="HA123" s="37">
        <f t="shared" ca="1" si="30"/>
        <v>4803.9894928257991</v>
      </c>
      <c r="HB123" s="37">
        <f t="shared" ca="1" si="30"/>
        <v>4912.9106992011257</v>
      </c>
      <c r="HC123" s="37"/>
      <c r="HD123" s="37">
        <f t="shared" si="29"/>
        <v>1500.1</v>
      </c>
      <c r="HE123" s="37">
        <f ca="1">SUM($GD123:GD123)-$HD123-SUM($FD123:FD123)</f>
        <v>-1440.3650182399201</v>
      </c>
      <c r="HF123" s="37">
        <f ca="1">SUM($GD123:GE123)-$HD123-SUM($FD123:FE123)</f>
        <v>-1316.4864449380696</v>
      </c>
      <c r="HG123" s="37">
        <f ca="1">SUM($GD123:GF123)-$HD123-SUM($FD123:FF123)</f>
        <v>-1090.5161040870018</v>
      </c>
      <c r="HH123" s="37">
        <f ca="1">SUM($GD123:GG123)-$HD123-SUM($FD123:FG123)</f>
        <v>-753.57135836639918</v>
      </c>
      <c r="HI123" s="37">
        <f ca="1">SUM($GD123:GH123)-$HD123-SUM($FD123:FH123)</f>
        <v>-355.64488254822572</v>
      </c>
      <c r="HJ123" s="37">
        <f ca="1">SUM($GD123:GI123)-$HD123-SUM($FD123:FI123)</f>
        <v>124.37169026964193</v>
      </c>
      <c r="HK123" s="37">
        <f ca="1">SUM($GD123:GJ123)-$HD123-SUM($FD123:FJ123)</f>
        <v>681.4614463554999</v>
      </c>
      <c r="HL123" s="37">
        <f ca="1">SUM($GD123:GK123)-$HD123-SUM($FD123:FK123)</f>
        <v>1262.871367636737</v>
      </c>
      <c r="HM123" s="37">
        <f ca="1">SUM($GD123:GL123)-$HD123-SUM($FD123:FL123)</f>
        <v>1945.4814185558553</v>
      </c>
      <c r="HN123" s="37">
        <f ca="1">SUM($GD123:GM123)-$HD123-SUM($FD123:FM123)</f>
        <v>2716.4597401262436</v>
      </c>
      <c r="HO123" s="37">
        <f ca="1">SUM($GD123:GN123)-$HD123-SUM($FD123:FN123)</f>
        <v>3547.9750524049359</v>
      </c>
      <c r="HP123" s="37">
        <f ca="1">SUM($GD123:GO123)-$HD123-SUM($FD123:FO123)</f>
        <v>4462.3450812811952</v>
      </c>
      <c r="HQ123" s="37">
        <f ca="1">SUM($GD123:GP123)-$HD123-SUM($FD123:FP123)</f>
        <v>5666.1885048998301</v>
      </c>
      <c r="HR123" s="37">
        <f ca="1">SUM($GD123:GQ123)-$HD123-SUM($FD123:FQ123)</f>
        <v>6926.1848857084387</v>
      </c>
      <c r="HS123" s="37">
        <f ca="1">SUM($GD123:GR123)-$HD123-SUM($FD123:FR123)</f>
        <v>8383.1119632422669</v>
      </c>
      <c r="HT123" s="37">
        <f ca="1">SUM($GD123:GS123)-$HD123-SUM($FD123:FS123)</f>
        <v>9883.8511563918873</v>
      </c>
      <c r="HU123" s="37">
        <f ca="1">SUM($GD123:GT123)-$HD123-SUM($FD123:FT123)</f>
        <v>11732.867250615895</v>
      </c>
      <c r="HV123" s="37">
        <f ca="1">SUM($GD123:GU123)-$HD123-SUM($FD123:FU123)</f>
        <v>13621.755864371629</v>
      </c>
      <c r="HW123" s="37">
        <f ca="1">SUM($GD123:GV123)-$HD123-SUM($FD123:FV123)</f>
        <v>15590.901847865964</v>
      </c>
      <c r="HX123" s="37">
        <f ca="1">SUM($GD123:GW123)-$HD123-SUM($FD123:FW123)</f>
        <v>17624.021074885757</v>
      </c>
      <c r="HY123" s="37">
        <f ca="1">SUM($GD123:GX123)-$HD123-SUM($FD123:FX123)</f>
        <v>19711.136043732236</v>
      </c>
      <c r="HZ123" s="37">
        <f ca="1">SUM($GD123:GY123)-$HD123-SUM($FD123:FY123)</f>
        <v>21860.177340399601</v>
      </c>
      <c r="IA123" s="37">
        <f ca="1">SUM($GD123:GZ123)-$HD123-SUM($FD123:FZ123)</f>
        <v>24048.694065495394</v>
      </c>
      <c r="IB123" s="37">
        <f ca="1">SUM($GD123:HA123)-$HD123-SUM($FD123:GA123)</f>
        <v>26292.912918473732</v>
      </c>
      <c r="IC123" s="37">
        <f ca="1">SUM($GD123:HB123)-$HD123-SUM($FD123:GB123)</f>
        <v>28772.618453681731</v>
      </c>
    </row>
    <row r="124" spans="2:237" x14ac:dyDescent="0.35">
      <c r="B124" s="37">
        <f t="shared" ca="1" si="37"/>
        <v>0.52853429755582237</v>
      </c>
      <c r="C124" s="37">
        <f t="shared" ca="1" si="37"/>
        <v>0.92748132616366541</v>
      </c>
      <c r="D124" s="37">
        <f t="shared" ca="1" si="37"/>
        <v>0.43762046287695211</v>
      </c>
      <c r="E124" s="37">
        <f t="shared" ca="1" si="37"/>
        <v>0.72542757251175904</v>
      </c>
      <c r="F124" s="37">
        <f t="shared" ca="1" si="37"/>
        <v>0.1699313193974259</v>
      </c>
      <c r="G124" s="37">
        <f t="shared" ca="1" si="37"/>
        <v>0.43267074772597491</v>
      </c>
      <c r="H124" s="37">
        <f t="shared" ca="1" si="37"/>
        <v>0.46992518676925943</v>
      </c>
      <c r="I124" s="37">
        <f t="shared" ca="1" si="37"/>
        <v>0.42110463760111361</v>
      </c>
      <c r="J124" s="37">
        <f t="shared" ca="1" si="37"/>
        <v>0.62193781212837007</v>
      </c>
      <c r="K124" s="37">
        <f t="shared" ca="1" si="37"/>
        <v>0.93160665919637109</v>
      </c>
      <c r="L124" s="37">
        <f t="shared" ca="1" si="37"/>
        <v>0.42742608434330787</v>
      </c>
      <c r="M124" s="37">
        <f t="shared" ca="1" si="37"/>
        <v>0.77412757567440837</v>
      </c>
      <c r="N124" s="37">
        <f t="shared" ca="1" si="37"/>
        <v>0.90502394917937012</v>
      </c>
      <c r="O124" s="37">
        <f t="shared" ca="1" si="37"/>
        <v>0.70858905389219562</v>
      </c>
      <c r="P124" s="37">
        <f t="shared" ca="1" si="37"/>
        <v>0.89013114341203092</v>
      </c>
      <c r="Q124" s="37">
        <f t="shared" ca="1" si="37"/>
        <v>0.43470940471400399</v>
      </c>
      <c r="R124" s="37">
        <f t="shared" ca="1" si="38"/>
        <v>0.51532500284990601</v>
      </c>
      <c r="S124" s="37">
        <f t="shared" ca="1" si="38"/>
        <v>0.58459292092866944</v>
      </c>
      <c r="T124" s="37">
        <f t="shared" ca="1" si="38"/>
        <v>0.32558445119838297</v>
      </c>
      <c r="U124" s="37">
        <f t="shared" ca="1" si="38"/>
        <v>0.48353493098986999</v>
      </c>
      <c r="V124" s="37">
        <f t="shared" ca="1" si="38"/>
        <v>0.55548529374787603</v>
      </c>
      <c r="W124" s="37">
        <f t="shared" ca="1" si="38"/>
        <v>0.7133424640559265</v>
      </c>
      <c r="X124" s="37">
        <f t="shared" ca="1" si="38"/>
        <v>0.67613723352097888</v>
      </c>
      <c r="Y124" s="37">
        <f t="shared" ca="1" si="38"/>
        <v>0.83495256382860605</v>
      </c>
      <c r="Z124" s="37">
        <f t="shared" ca="1" si="38"/>
        <v>0.70213287713350503</v>
      </c>
      <c r="AC124" s="35">
        <f ca="1">IF(H$11="x",0,_xlfn.NORM.INV(B124,Satokasvi!$H$8,Satokasvi!$I$8)*IF(H$8="x",1+Toimenpiteet!$C$7,1)*IF(H$9="x",1+Toimenpiteet!$C$34,1)*(1+H$30)*_xlfn.BINOM.INV(1,(1-(Satokasvi!$H$15*(1+H$43))),B124))</f>
        <v>2517.8964927692782</v>
      </c>
      <c r="AD124" s="35">
        <f ca="1">IF(I$11="x",0,_xlfn.NORM.INV(C124,Satokasvi!$H$8,Satokasvi!$I$8)*IF(I$8="x",1+Toimenpiteet!$C$7,1)*IF(I$9="x",1+Toimenpiteet!$C$34,1)*(1+I$30)*_xlfn.BINOM.INV(1,(1-(Satokasvi!$H$15*(1+I$43))),C124))</f>
        <v>2864.3215924675469</v>
      </c>
      <c r="AE124" s="35">
        <f ca="1">IF(J$11="x",0,_xlfn.NORM.INV(D124,Satokasvi!$H$8,Satokasvi!$I$8)*IF(J$8="x",1+Toimenpiteet!$C$7,1)*IF(J$9="x",1+Toimenpiteet!$C$34,1)*(1+J$30)*_xlfn.BINOM.INV(1,(1-(Satokasvi!$H$15*(1+J$43))),D124))</f>
        <v>2460.7487557757127</v>
      </c>
      <c r="AF124" s="35">
        <f ca="1">IF(K$11="x",0,_xlfn.NORM.INV(E124,Satokasvi!$H$8,Satokasvi!$I$8)*IF(K$8="x",1+Toimenpiteet!$C$7,1)*IF(K$9="x",1+Toimenpiteet!$C$34,1)*(1+K$30)*_xlfn.BINOM.INV(1,(1-(Satokasvi!$H$15*(1+K$43))),E124))</f>
        <v>2649.7605083578737</v>
      </c>
      <c r="AG124" s="35">
        <f ca="1">IF(L$11="x",0,_xlfn.NORM.INV(F124,Satokasvi!$H$8,Satokasvi!$I$8)*IF(L$8="x",1+Toimenpiteet!$C$7,1)*IF(L$9="x",1+Toimenpiteet!$C$34,1)*(1+L$30)*_xlfn.BINOM.INV(1,(1-(Satokasvi!$H$15*(1+L$43))),F124))</f>
        <v>0</v>
      </c>
      <c r="AH124" s="35">
        <f ca="1">IF(M$11="x",0,_xlfn.NORM.INV(G124,Satokasvi!$H$8,Satokasvi!$I$8)*IF(M$8="x",1+Toimenpiteet!$C$7,1)*IF(M$9="x",1+Toimenpiteet!$C$34,1)*(1+M$30)*_xlfn.BINOM.INV(1,(1-(Satokasvi!$H$15*(1+M$43))),G124))</f>
        <v>2457.6053315495883</v>
      </c>
      <c r="AI124" s="35">
        <f ca="1">IF(N$11="x",0,_xlfn.NORM.INV(H124,Satokasvi!$H$8,Satokasvi!$I$8)*IF(N$8="x",1+Toimenpiteet!$C$7,1)*IF(N$9="x",1+Toimenpiteet!$C$34,1)*(1+N$30)*_xlfn.BINOM.INV(1,(1-(Satokasvi!$H$15*(1+N$43))),H124))</f>
        <v>2481.1355189069604</v>
      </c>
      <c r="AJ124" s="35">
        <f ca="1">IF(O$11="x",0,_xlfn.NORM.INV(I124,Satokasvi!$H$8,Satokasvi!$I$8)*IF(O$8="x",1+Toimenpiteet!$C$7,1)*IF(O$9="x",1+Toimenpiteet!$C$34,1)*(1+O$30)*_xlfn.BINOM.INV(1,(1-(Satokasvi!$H$15*(1+O$43))),I124))</f>
        <v>2450.2329113645142</v>
      </c>
      <c r="AK124" s="35">
        <f ca="1">IF(P$11="x",0,_xlfn.NORM.INV(J124,Satokasvi!$H$8,Satokasvi!$I$8)*IF(P$8="x",1+Toimenpiteet!$C$7,1)*IF(P$9="x",1+Toimenpiteet!$C$34,1)*(1+P$30)*_xlfn.BINOM.INV(1,(1-(Satokasvi!$H$15*(1+P$43))),J124))</f>
        <v>2577.6435393304573</v>
      </c>
      <c r="AL124" s="35">
        <f ca="1">IF(Q$11="x",0,_xlfn.NORM.INV(K124,Satokasvi!$H$8,Satokasvi!$I$8)*IF(Q$8="x",1+Toimenpiteet!$C$7,1)*IF(Q$9="x",1+Toimenpiteet!$C$34,1)*(1+Q$30)*_xlfn.BINOM.INV(1,(1-(Satokasvi!$H$15*(1+Q$43))),K124))</f>
        <v>2871.9660774501463</v>
      </c>
      <c r="AM124" s="35">
        <f ca="1">IF(R$11="x",0,_xlfn.NORM.INV(L124,Satokasvi!$H$8,Satokasvi!$I$8)*IF(R$8="x",1+Toimenpiteet!$C$7,1)*IF(R$9="x",1+Toimenpiteet!$C$34,1)*(1+R$30)*_xlfn.BINOM.INV(1,(1-(Satokasvi!$H$15*(1+R$43))),L124))</f>
        <v>2454.2672531447238</v>
      </c>
      <c r="AN124" s="35">
        <f ca="1">IF(S$11="x",0,_xlfn.NORM.INV(M124,Satokasvi!$H$8,Satokasvi!$I$8)*IF(S$8="x",1+Toimenpiteet!$C$7,1)*IF(S$9="x",1+Toimenpiteet!$C$34,1)*(1+S$30)*_xlfn.BINOM.INV(1,(1-(Satokasvi!$H$15*(1+S$43))),M124))</f>
        <v>2688.1273210828667</v>
      </c>
      <c r="AO124" s="35">
        <f ca="1">IF(T$11="x",0,_xlfn.NORM.INV(N124,Satokasvi!$H$8,Satokasvi!$I$8)*IF(T$8="x",1+Toimenpiteet!$C$7,1)*IF(T$9="x",1+Toimenpiteet!$C$34,1)*(1+T$30)*_xlfn.BINOM.INV(1,(1-(Satokasvi!$H$15*(1+T$43))),N124))</f>
        <v>2827.6802052424296</v>
      </c>
      <c r="AP124" s="35">
        <f ca="1">IF(U$11="x",0,_xlfn.NORM.INV(O124,Satokasvi!$H$8,Satokasvi!$I$8)*IF(U$8="x",1+Toimenpiteet!$C$7,1)*IF(U$9="x",1+Toimenpiteet!$C$34,1)*(1+U$30)*_xlfn.BINOM.INV(1,(1-(Satokasvi!$H$15*(1+U$43))),O124))</f>
        <v>2637.3168732810614</v>
      </c>
      <c r="AQ124" s="35">
        <f ca="1">IF(V$11="x",0,_xlfn.NORM.INV(P124,Satokasvi!$H$8,Satokasvi!$I$8)*IF(V$8="x",1+Toimenpiteet!$C$7,1)*IF(V$9="x",1+Toimenpiteet!$C$34,1)*(1+V$30)*_xlfn.BINOM.INV(1,(1-(Satokasvi!$H$15*(1+V$43))),P124))</f>
        <v>2806.8064644907708</v>
      </c>
      <c r="AR124" s="35">
        <f ca="1">IF(W$11="x",0,_xlfn.NORM.INV(Q124,Satokasvi!$H$8,Satokasvi!$I$8)*IF(W$8="x",1+Toimenpiteet!$C$7,1)*IF(W$9="x",1+Toimenpiteet!$C$34,1)*(1+W$30)*_xlfn.BINOM.INV(1,(1-(Satokasvi!$H$15*(1+W$43))),Q124))</f>
        <v>2458.9008085415121</v>
      </c>
      <c r="AS124" s="35">
        <f ca="1">IF(X$11="x",0,_xlfn.NORM.INV(R124,Satokasvi!$H$8,Satokasvi!$I$8)*IF(X$8="x",1+Toimenpiteet!$C$7,1)*IF(X$9="x",1+Toimenpiteet!$C$34,1)*(1+X$30)*_xlfn.BINOM.INV(1,(1-(Satokasvi!$H$15*(1+X$43))),R124))</f>
        <v>2509.6058844769132</v>
      </c>
      <c r="AT124" s="35">
        <f ca="1">IF(Y$11="x",0,_xlfn.NORM.INV(S124,Satokasvi!$H$8,Satokasvi!$I$8)*IF(Y$8="x",1+Toimenpiteet!$C$7,1)*IF(Y$9="x",1+Toimenpiteet!$C$34,1)*(1+Y$30)*_xlfn.BINOM.INV(1,(1-(Satokasvi!$H$15*(1+Y$43))),S124))</f>
        <v>2553.4143743329487</v>
      </c>
      <c r="AU124" s="35">
        <f ca="1">IF(Z$11="x",0,_xlfn.NORM.INV(T124,Satokasvi!$H$8,Satokasvi!$I$8)*IF(Z$8="x",1+Toimenpiteet!$C$7,1)*IF(Z$9="x",1+Toimenpiteet!$C$34,1)*(1+Z$30)*_xlfn.BINOM.INV(1,(1-(Satokasvi!$H$15*(1+Z$43))),T124))</f>
        <v>2386.965268373564</v>
      </c>
      <c r="AV124" s="35">
        <f ca="1">IF(AA$11="x",0,_xlfn.NORM.INV(U124,Satokasvi!$H$8,Satokasvi!$I$8)*IF(AA$8="x",1+Toimenpiteet!$C$7,1)*IF(AA$9="x",1+Toimenpiteet!$C$34,1)*(1+AA$30)*_xlfn.BINOM.INV(1,(1-(Satokasvi!$H$15*(1+AA$43))),U124))</f>
        <v>2489.6791171698987</v>
      </c>
      <c r="AW124" s="35">
        <f ca="1">IF(AB$11="x",0,_xlfn.NORM.INV(V124,Satokasvi!$H$8,Satokasvi!$I$8)*IF(AB$8="x",1+Toimenpiteet!$C$7,1)*IF(AB$9="x",1+Toimenpiteet!$C$34,1)*(1+AB$30)*_xlfn.BINOM.INV(1,(1-(Satokasvi!$H$15*(1+AB$43))),V124))</f>
        <v>2534.8831133998001</v>
      </c>
      <c r="AX124" s="35">
        <f ca="1">IF(AC$11="x",0,_xlfn.NORM.INV(W124,Satokasvi!$H$8,Satokasvi!$I$8)*IF(AC$8="x",1+Toimenpiteet!$C$7,1)*IF(AC$9="x",1+Toimenpiteet!$C$34,1)*(1+AC$30)*_xlfn.BINOM.INV(1,(1-(Satokasvi!$H$15*(1+AC$43))),W124))</f>
        <v>2640.7939896910707</v>
      </c>
      <c r="AY124" s="35">
        <f ca="1">IF(AD$11="x",0,_xlfn.NORM.INV(X124,Satokasvi!$H$8,Satokasvi!$I$8)*IF(AD$8="x",1+Toimenpiteet!$C$7,1)*IF(AD$9="x",1+Toimenpiteet!$C$34,1)*(1+AD$30)*_xlfn.BINOM.INV(1,(1-(Satokasvi!$H$15*(1+AD$43))),X124))</f>
        <v>2614.2310486596034</v>
      </c>
      <c r="AZ124" s="35">
        <f ca="1">IF(AE$11="x",0,_xlfn.NORM.INV(Y124,Satokasvi!$H$8,Satokasvi!$I$8)*IF(AE$8="x",1+Toimenpiteet!$C$7,1)*IF(AE$9="x",1+Toimenpiteet!$C$34,1)*(1+AE$30)*_xlfn.BINOM.INV(1,(1-(Satokasvi!$H$15*(1+AE$43))),Y124))</f>
        <v>2743.4806998737154</v>
      </c>
      <c r="BA124" s="35">
        <f ca="1">IF(AF$11="x",0,_xlfn.NORM.INV(Z124,Satokasvi!$H$8,Satokasvi!$I$8)*IF(AF$8="x",1+Toimenpiteet!$C$7,1)*IF(AF$9="x",1+Toimenpiteet!$C$34,1)*(1+AF$30)*_xlfn.BINOM.INV(1,(1-(Satokasvi!$H$15*(1+AF$43))),Z124))</f>
        <v>2632.636203770744</v>
      </c>
      <c r="BD124" s="35">
        <f ca="1">IF(H$11="x",0,_xlfn.NORM.INV(B124,Satokasvi!$H$8,Satokasvi!$I$8)*IF(COUNTIF($H$12:H$12,"x")&gt;0,(1+$C$6),1)*IF(COUNTIF($H$13:H$13,"x")&gt;0,(1+$C$30),1)*IF(H$8="x",(1+Toimenpiteet!$C$7),1)*IF(H$9="x",(1+Toimenpiteet!$C$34),1)*(1+H$30)*_xlfn.BINOM.INV(1,(1-(Satokasvi!$H$15*(1+H$44))),B124))</f>
        <v>3021.4757913231338</v>
      </c>
      <c r="BE124" s="35">
        <f ca="1">IF(I$11="x",0,_xlfn.NORM.INV(C124,Satokasvi!$H$8,Satokasvi!$I$8)*IF(COUNTIF($H$12:I$12,"x")&gt;0,(1+$C$6),1)*IF(COUNTIF($H$13:I$13,"x")&gt;0,(1+$C$30),1)*IF(I$8="x",(1+Toimenpiteet!$C$7),1)*IF(I$9="x",(1+Toimenpiteet!$C$34),1)*(1+I$30)*_xlfn.BINOM.INV(1,(1-(Satokasvi!$H$15*(1+I$44))),C124))</f>
        <v>3437.1859109610564</v>
      </c>
      <c r="BF124" s="35">
        <f ca="1">IF(J$11="x",0,_xlfn.NORM.INV(D124,Satokasvi!$H$8,Satokasvi!$I$8)*IF(COUNTIF($H$12:J$12,"x")&gt;0,(1+$C$6),1)*IF(COUNTIF($H$13:J$13,"x")&gt;0,(1+$C$30),1)*IF(J$8="x",(1+Toimenpiteet!$C$7),1)*IF(J$9="x",(1+Toimenpiteet!$C$34),1)*(1+J$30)*_xlfn.BINOM.INV(1,(1-(Satokasvi!$H$15*(1+J$44))),D124))</f>
        <v>2952.8985069308551</v>
      </c>
      <c r="BG124" s="35">
        <f ca="1">IF(K$11="x",0,_xlfn.NORM.INV(E124,Satokasvi!$H$8,Satokasvi!$I$8)*IF(COUNTIF($H$12:K$12,"x")&gt;0,(1+$C$6),1)*IF(COUNTIF($H$13:K$13,"x")&gt;0,(1+$C$30),1)*IF(K$8="x",(1+Toimenpiteet!$C$7),1)*IF(K$9="x",(1+Toimenpiteet!$C$34),1)*(1+K$30)*_xlfn.BINOM.INV(1,(1-(Satokasvi!$H$15*(1+K$44))),E124))</f>
        <v>3179.7126100294486</v>
      </c>
      <c r="BH124" s="35">
        <f ca="1">IF(L$11="x",0,_xlfn.NORM.INV(F124,Satokasvi!$H$8,Satokasvi!$I$8)*IF(COUNTIF($H$12:L$12,"x")&gt;0,(1+$C$6),1)*IF(COUNTIF($H$13:L$13,"x")&gt;0,(1+$C$30),1)*IF(L$8="x",(1+Toimenpiteet!$C$7),1)*IF(L$9="x",(1+Toimenpiteet!$C$34),1)*(1+L$30)*_xlfn.BINOM.INV(1,(1-(Satokasvi!$H$15*(1+L$44))),F124))</f>
        <v>2713.6689912908782</v>
      </c>
      <c r="BI124" s="35">
        <f ca="1">IF(M$11="x",0,_xlfn.NORM.INV(G124,Satokasvi!$H$8,Satokasvi!$I$8)*IF(COUNTIF($H$12:M$12,"x")&gt;0,(1+$C$6),1)*IF(COUNTIF($H$13:M$13,"x")&gt;0,(1+$C$30),1)*IF(M$8="x",(1+Toimenpiteet!$C$7),1)*IF(M$9="x",(1+Toimenpiteet!$C$34),1)*(1+M$30)*_xlfn.BINOM.INV(1,(1-(Satokasvi!$H$15*(1+M$44))),G124))</f>
        <v>2949.1263978595057</v>
      </c>
      <c r="BJ124" s="35">
        <f ca="1">IF(N$11="x",0,_xlfn.NORM.INV(H124,Satokasvi!$H$8,Satokasvi!$I$8)*IF(COUNTIF($H$12:N$12,"x")&gt;0,(1+$C$6),1)*IF(COUNTIF($H$13:N$13,"x")&gt;0,(1+$C$30),1)*IF(N$8="x",(1+Toimenpiteet!$C$7),1)*IF(N$9="x",(1+Toimenpiteet!$C$34),1)*(1+N$30)*_xlfn.BINOM.INV(1,(1-(Satokasvi!$H$15*(1+N$44))),H124))</f>
        <v>2977.3626226883525</v>
      </c>
      <c r="BK124" s="35">
        <f ca="1">IF(O$11="x",0,_xlfn.NORM.INV(I124,Satokasvi!$H$8,Satokasvi!$I$8)*IF(COUNTIF($H$12:O$12,"x")&gt;0,(1+$C$6),1)*IF(COUNTIF($H$13:O$13,"x")&gt;0,(1+$C$30),1)*IF(O$8="x",(1+Toimenpiteet!$C$7),1)*IF(O$9="x",(1+Toimenpiteet!$C$34),1)*(1+O$30)*_xlfn.BINOM.INV(1,(1-(Satokasvi!$H$15*(1+O$44))),I124))</f>
        <v>2940.2794936374171</v>
      </c>
      <c r="BL124" s="35">
        <f ca="1">IF(P$11="x",0,_xlfn.NORM.INV(J124,Satokasvi!$H$8,Satokasvi!$I$8)*IF(COUNTIF($H$12:P$12,"x")&gt;0,(1+$C$6),1)*IF(COUNTIF($H$13:P$13,"x")&gt;0,(1+$C$30),1)*IF(P$8="x",(1+Toimenpiteet!$C$7),1)*IF(P$9="x",(1+Toimenpiteet!$C$34),1)*(1+P$30)*_xlfn.BINOM.INV(1,(1-(Satokasvi!$H$15*(1+P$44))),J124))</f>
        <v>3093.1722471965486</v>
      </c>
      <c r="BM124" s="35">
        <f ca="1">IF(Q$11="x",0,_xlfn.NORM.INV(K124,Satokasvi!$H$8,Satokasvi!$I$8)*IF(COUNTIF($H$12:Q$12,"x")&gt;0,(1+$C$6),1)*IF(COUNTIF($H$13:Q$13,"x")&gt;0,(1+$C$30),1)*IF(Q$8="x",(1+Toimenpiteet!$C$7),1)*IF(Q$9="x",(1+Toimenpiteet!$C$34),1)*(1+Q$30)*_xlfn.BINOM.INV(1,(1-(Satokasvi!$H$15*(1+Q$44))),K124))</f>
        <v>3446.3592929401752</v>
      </c>
      <c r="BN124" s="35">
        <f ca="1">IF(R$11="x",0,_xlfn.NORM.INV(L124,Satokasvi!$H$8,Satokasvi!$I$8)*IF(COUNTIF($H$12:R$12,"x")&gt;0,(1+$C$6),1)*IF(COUNTIF($H$13:R$13,"x")&gt;0,(1+$C$30),1)*IF(R$8="x",(1+Toimenpiteet!$C$7),1)*IF(R$9="x",(1+Toimenpiteet!$C$34),1)*(1+R$30)*_xlfn.BINOM.INV(1,(1-(Satokasvi!$H$15*(1+R$44))),L124))</f>
        <v>2945.1207037736685</v>
      </c>
      <c r="BO124" s="35">
        <f ca="1">IF(S$11="x",0,_xlfn.NORM.INV(M124,Satokasvi!$H$8,Satokasvi!$I$8)*IF(COUNTIF($H$12:S$12,"x")&gt;0,(1+$C$6),1)*IF(COUNTIF($H$13:S$13,"x")&gt;0,(1+$C$30),1)*IF(S$8="x",(1+Toimenpiteet!$C$7),1)*IF(S$9="x",(1+Toimenpiteet!$C$34),1)*(1+S$30)*_xlfn.BINOM.INV(1,(1-(Satokasvi!$H$15*(1+S$44))),M124))</f>
        <v>3225.7527852994399</v>
      </c>
      <c r="BP124" s="35">
        <f ca="1">IF(T$11="x",0,_xlfn.NORM.INV(N124,Satokasvi!$H$8,Satokasvi!$I$8)*IF(COUNTIF($H$12:T$12,"x")&gt;0,(1+$C$6),1)*IF(COUNTIF($H$13:T$13,"x")&gt;0,(1+$C$30),1)*IF(T$8="x",(1+Toimenpiteet!$C$7),1)*IF(T$9="x",(1+Toimenpiteet!$C$34),1)*(1+T$30)*_xlfn.BINOM.INV(1,(1-(Satokasvi!$H$15*(1+T$44))),N124))</f>
        <v>3393.2162462909155</v>
      </c>
      <c r="BQ124" s="35">
        <f ca="1">IF(U$11="x",0,_xlfn.NORM.INV(O124,Satokasvi!$H$8,Satokasvi!$I$8)*IF(COUNTIF($H$12:U$12,"x")&gt;0,(1+$C$6),1)*IF(COUNTIF($H$13:U$13,"x")&gt;0,(1+$C$30),1)*IF(U$8="x",(1+Toimenpiteet!$C$7),1)*IF(U$9="x",(1+Toimenpiteet!$C$34),1)*(1+U$30)*_xlfn.BINOM.INV(1,(1-(Satokasvi!$H$15*(1+U$44))),O124))</f>
        <v>3164.7802479372735</v>
      </c>
      <c r="BR124" s="35">
        <f ca="1">IF(V$11="x",0,_xlfn.NORM.INV(P124,Satokasvi!$H$8,Satokasvi!$I$8)*IF(COUNTIF($H$12:V$12,"x")&gt;0,(1+$C$6),1)*IF(COUNTIF($H$13:V$13,"x")&gt;0,(1+$C$30),1)*IF(V$8="x",(1+Toimenpiteet!$C$7),1)*IF(V$9="x",(1+Toimenpiteet!$C$34),1)*(1+V$30)*_xlfn.BINOM.INV(1,(1-(Satokasvi!$H$15*(1+V$44))),P124))</f>
        <v>3368.1677573889251</v>
      </c>
      <c r="BS124" s="35">
        <f ca="1">IF(W$11="x",0,_xlfn.NORM.INV(Q124,Satokasvi!$H$8,Satokasvi!$I$8)*IF(COUNTIF($H$12:W$12,"x")&gt;0,(1+$C$6),1)*IF(COUNTIF($H$13:W$13,"x")&gt;0,(1+$C$30),1)*IF(W$8="x",(1+Toimenpiteet!$C$7),1)*IF(W$9="x",(1+Toimenpiteet!$C$34),1)*(1+W$30)*_xlfn.BINOM.INV(1,(1-(Satokasvi!$H$15*(1+W$44))),Q124))</f>
        <v>2950.6809702498144</v>
      </c>
      <c r="BT124" s="35">
        <f ca="1">IF(X$11="x",0,_xlfn.NORM.INV(R124,Satokasvi!$H$8,Satokasvi!$I$8)*IF(COUNTIF($H$12:X$12,"x")&gt;0,(1+$C$6),1)*IF(COUNTIF($H$13:X$13,"x")&gt;0,(1+$C$30),1)*IF(X$8="x",(1+Toimenpiteet!$C$7),1)*IF(X$9="x",(1+Toimenpiteet!$C$34),1)*(1+X$30)*_xlfn.BINOM.INV(1,(1-(Satokasvi!$H$15*(1+X$44))),R124))</f>
        <v>3011.5270613722955</v>
      </c>
      <c r="BU124" s="35">
        <f ca="1">IF(Y$11="x",0,_xlfn.NORM.INV(S124,Satokasvi!$H$8,Satokasvi!$I$8)*IF(COUNTIF($H$12:Y$12,"x")&gt;0,(1+$C$6),1)*IF(COUNTIF($H$13:Y$13,"x")&gt;0,(1+$C$30),1)*IF(Y$8="x",(1+Toimenpiteet!$C$7),1)*IF(Y$9="x",(1+Toimenpiteet!$C$34),1)*(1+Y$30)*_xlfn.BINOM.INV(1,(1-(Satokasvi!$H$15*(1+Y$44))),S124))</f>
        <v>3064.0972491995385</v>
      </c>
      <c r="BV124" s="35">
        <f ca="1">IF(Z$11="x",0,_xlfn.NORM.INV(T124,Satokasvi!$H$8,Satokasvi!$I$8)*IF(COUNTIF($H$12:Z$12,"x")&gt;0,(1+$C$6),1)*IF(COUNTIF($H$13:Z$13,"x")&gt;0,(1+$C$30),1)*IF(Z$8="x",(1+Toimenpiteet!$C$7),1)*IF(Z$9="x",(1+Toimenpiteet!$C$34),1)*(1+Z$30)*_xlfn.BINOM.INV(1,(1-(Satokasvi!$H$15*(1+Z$44))),T124))</f>
        <v>2864.3583220482765</v>
      </c>
      <c r="BW124" s="35">
        <f ca="1">IF(AA$11="x",0,_xlfn.NORM.INV(U124,Satokasvi!$H$8,Satokasvi!$I$8)*IF(COUNTIF($H$12:AA$12,"x")&gt;0,(1+$C$6),1)*IF(COUNTIF($H$13:AA$13,"x")&gt;0,(1+$C$30),1)*IF(AA$8="x",(1+Toimenpiteet!$C$7),1)*IF(AA$9="x",(1+Toimenpiteet!$C$34),1)*(1+AA$30)*_xlfn.BINOM.INV(1,(1-(Satokasvi!$H$15*(1+AA$44))),U124))</f>
        <v>2987.6149406038785</v>
      </c>
      <c r="BX124" s="35">
        <f ca="1">IF(AB$11="x",0,_xlfn.NORM.INV(V124,Satokasvi!$H$8,Satokasvi!$I$8)*IF(COUNTIF($H$12:AB$12,"x")&gt;0,(1+$C$6),1)*IF(COUNTIF($H$13:AB$13,"x")&gt;0,(1+$C$30),1)*IF(AB$8="x",(1+Toimenpiteet!$C$7),1)*IF(AB$9="x",(1+Toimenpiteet!$C$34),1)*(1+AB$30)*_xlfn.BINOM.INV(1,(1-(Satokasvi!$H$15*(1+AB$44))),V124))</f>
        <v>3041.8597360797598</v>
      </c>
      <c r="BY124" s="35">
        <f ca="1">IF(AC$11="x",0,_xlfn.NORM.INV(W124,Satokasvi!$H$8,Satokasvi!$I$8)*IF(COUNTIF($H$12:AC$12,"x")&gt;0,(1+$C$6),1)*IF(COUNTIF($H$13:AC$13,"x")&gt;0,(1+$C$30),1)*IF(AC$8="x",(1+Toimenpiteet!$C$7),1)*IF(AC$9="x",(1+Toimenpiteet!$C$34),1)*(1+AC$30)*_xlfn.BINOM.INV(1,(1-(Satokasvi!$H$15*(1+AC$44))),W124))</f>
        <v>3168.9527876292846</v>
      </c>
      <c r="BZ124" s="35">
        <f ca="1">IF(AD$11="x",0,_xlfn.NORM.INV(X124,Satokasvi!$H$8,Satokasvi!$I$8)*IF(COUNTIF($H$12:AD$12,"x")&gt;0,(1+$C$6),1)*IF(COUNTIF($H$13:AD$13,"x")&gt;0,(1+$C$30),1)*IF(AD$8="x",(1+Toimenpiteet!$C$7),1)*IF(AD$9="x",(1+Toimenpiteet!$C$34),1)*(1+AD$30)*_xlfn.BINOM.INV(1,(1-(Satokasvi!$H$15*(1+AD$44))),X124))</f>
        <v>3137.0772583915241</v>
      </c>
      <c r="CA124" s="35">
        <f ca="1">IF(AE$11="x",0,_xlfn.NORM.INV(Y124,Satokasvi!$H$8,Satokasvi!$I$8)*IF(COUNTIF($H$12:AE$12,"x")&gt;0,(1+$C$6),1)*IF(COUNTIF($H$13:AE$13,"x")&gt;0,(1+$C$30),1)*IF(AE$8="x",(1+Toimenpiteet!$C$7),1)*IF(AE$9="x",(1+Toimenpiteet!$C$34),1)*(1+AE$30)*_xlfn.BINOM.INV(1,(1-(Satokasvi!$H$15*(1+AE$44))),Y124))</f>
        <v>3292.1768398484583</v>
      </c>
      <c r="CB124" s="35">
        <f ca="1">IF(AF$11="x",0,_xlfn.NORM.INV(Z124,Satokasvi!$H$8,Satokasvi!$I$8)*IF(COUNTIF($H$12:AF$12,"x")&gt;0,(1+$C$6),1)*IF(COUNTIF($H$13:AF$13,"x")&gt;0,(1+$C$30),1)*IF(AF$8="x",(1+Toimenpiteet!$C$7),1)*IF(AF$9="x",(1+Toimenpiteet!$C$34),1)*(1+AF$30)*_xlfn.BINOM.INV(1,(1-(Satokasvi!$H$15*(1+AF$44))),Z124))</f>
        <v>3159.1634445248928</v>
      </c>
      <c r="CD124" s="37">
        <f ca="1">_xlfn.NORM.INV(RAND(),Satokasvi!$H$13,Satokasvi!$I$13)</f>
        <v>114.85458931590151</v>
      </c>
      <c r="CE124" s="37">
        <f ca="1">_xlfn.NORM.INV(RAND(),Satokasvi!$H$13,Satokasvi!$I$13)</f>
        <v>176.09484099751486</v>
      </c>
      <c r="CF124" s="37">
        <f ca="1">_xlfn.NORM.INV(RAND(),Satokasvi!$H$13,Satokasvi!$I$13)</f>
        <v>140.15162213224755</v>
      </c>
      <c r="CG124" s="37">
        <f ca="1">_xlfn.NORM.INV(RAND(),Satokasvi!$H$13,Satokasvi!$I$13)</f>
        <v>243.93968975764474</v>
      </c>
      <c r="CH124" s="37">
        <f ca="1">_xlfn.NORM.INV(RAND(),Satokasvi!$H$13,Satokasvi!$I$13)</f>
        <v>241.99853444829859</v>
      </c>
      <c r="CI124" s="37">
        <f ca="1">_xlfn.NORM.INV(RAND(),Satokasvi!$H$13,Satokasvi!$I$13)</f>
        <v>250.41357161666923</v>
      </c>
      <c r="CJ124" s="37">
        <f ca="1">_xlfn.NORM.INV(RAND(),Satokasvi!$H$13,Satokasvi!$I$13)</f>
        <v>233.84530120660565</v>
      </c>
      <c r="CK124" s="37">
        <f ca="1">_xlfn.NORM.INV(RAND(),Satokasvi!$H$13,Satokasvi!$I$13)</f>
        <v>177.04621380675556</v>
      </c>
      <c r="CL124" s="37">
        <f ca="1">_xlfn.NORM.INV(RAND(),Satokasvi!$H$13,Satokasvi!$I$13)</f>
        <v>140.65032651808124</v>
      </c>
      <c r="CM124" s="37">
        <f ca="1">_xlfn.NORM.INV(RAND(),Satokasvi!$H$13,Satokasvi!$I$13)</f>
        <v>146.51951337577782</v>
      </c>
      <c r="CN124" s="37">
        <f ca="1">_xlfn.NORM.INV(RAND(),Satokasvi!$H$13,Satokasvi!$I$13)</f>
        <v>211.47349490820258</v>
      </c>
      <c r="CO124" s="37">
        <f ca="1">_xlfn.NORM.INV(RAND(),Satokasvi!$H$13,Satokasvi!$I$13)</f>
        <v>106.90713011647198</v>
      </c>
      <c r="CP124" s="37">
        <f ca="1">_xlfn.NORM.INV(RAND(),Satokasvi!$H$13,Satokasvi!$I$13)</f>
        <v>172.20287430889343</v>
      </c>
      <c r="CQ124" s="37">
        <f ca="1">_xlfn.NORM.INV(RAND(),Satokasvi!$H$13,Satokasvi!$I$13)</f>
        <v>220.26834546637673</v>
      </c>
      <c r="CR124" s="37">
        <f ca="1">_xlfn.NORM.INV(RAND(),Satokasvi!$H$13,Satokasvi!$I$13)</f>
        <v>196.71496228788394</v>
      </c>
      <c r="CS124" s="37">
        <f ca="1">_xlfn.NORM.INV(RAND(),Satokasvi!$H$13,Satokasvi!$I$13)</f>
        <v>280.27508002297429</v>
      </c>
      <c r="CT124" s="37">
        <f ca="1">_xlfn.NORM.INV(RAND(),Satokasvi!$H$13,Satokasvi!$I$13)</f>
        <v>217.41825567074989</v>
      </c>
      <c r="CU124" s="37">
        <f ca="1">_xlfn.NORM.INV(RAND(),Satokasvi!$H$13,Satokasvi!$I$13)</f>
        <v>224.17573366805999</v>
      </c>
      <c r="CV124" s="37">
        <f ca="1">_xlfn.NORM.INV(RAND(),Satokasvi!$H$13,Satokasvi!$I$13)</f>
        <v>58.157229746745088</v>
      </c>
      <c r="CW124" s="37">
        <f ca="1">_xlfn.NORM.INV(RAND(),Satokasvi!$H$13,Satokasvi!$I$13)</f>
        <v>179.21036565904259</v>
      </c>
      <c r="CX124" s="37">
        <f ca="1">_xlfn.NORM.INV(RAND(),Satokasvi!$H$13,Satokasvi!$I$13)</f>
        <v>147.70624637864353</v>
      </c>
      <c r="CY124" s="37">
        <f ca="1">_xlfn.NORM.INV(RAND(),Satokasvi!$H$13,Satokasvi!$I$13)</f>
        <v>218.93292726313734</v>
      </c>
      <c r="CZ124" s="37">
        <f ca="1">_xlfn.NORM.INV(RAND(),Satokasvi!$H$13,Satokasvi!$I$13)</f>
        <v>123.99872405863516</v>
      </c>
      <c r="DA124" s="37">
        <f ca="1">_xlfn.NORM.INV(RAND(),Satokasvi!$H$13,Satokasvi!$I$13)</f>
        <v>153.66266976681283</v>
      </c>
      <c r="DB124" s="37">
        <f ca="1">_xlfn.NORM.INV(RAND(),Satokasvi!$H$13,Satokasvi!$I$13)</f>
        <v>261.53639302886415</v>
      </c>
      <c r="DD124" s="37">
        <f ca="1">IF(H$11="x",Toimenpiteet!$E$115,AC124*CD124/1000+(Satokasvi!$E$28-Satokasvi!$E$7)+IF(H$8="x",Toimenpiteet!$E$29,0)+IF(H$9="x",Toimenpiteet!$E$60,0)+IF(H$10="x",Toimenpiteet!$E$88,0))/(1+$H$15)^DD$59</f>
        <v>23.487347200936092</v>
      </c>
      <c r="DE124" s="37">
        <f ca="1">IF(I$11="x",Toimenpiteet!$E$115,AD124*CE124/1000+(Satokasvi!$E$28-Satokasvi!$E$7)+IF(I$8="x",Toimenpiteet!$E$29,0)+IF(I$9="x",Toimenpiteet!$E$60,0)+IF(I$10="x",Toimenpiteet!$E$88,0))/(1+$H$15)^DE$59</f>
        <v>225.6501606101624</v>
      </c>
      <c r="DF124" s="37">
        <f ca="1">IF(J$11="x",Toimenpiteet!$E$115,AE124*CF124/1000+(Satokasvi!$E$28-Satokasvi!$E$7)+IF(J$8="x",Toimenpiteet!$E$29,0)+IF(J$9="x",Toimenpiteet!$E$60,0)+IF(J$10="x",Toimenpiteet!$E$88,0))/(1+$H$15)^DF$59</f>
        <v>73.099621206281157</v>
      </c>
      <c r="DG124" s="37">
        <f ca="1">IF(K$11="x",Toimenpiteet!$E$115,AF124*CG124/1000+(Satokasvi!$E$28-Satokasvi!$E$7)+IF(K$8="x",Toimenpiteet!$E$29,0)+IF(K$9="x",Toimenpiteet!$E$60,0)+IF(K$10="x",Toimenpiteet!$E$88,0))/(1+$H$15)^DG$59</f>
        <v>338.85275082020803</v>
      </c>
      <c r="DH124" s="37">
        <f ca="1">IF(L$11="x",Toimenpiteet!$E$115,AG124*CH124/1000+(Satokasvi!$E$28-Satokasvi!$E$7)+IF(L$8="x",Toimenpiteet!$E$29,0)+IF(L$9="x",Toimenpiteet!$E$60,0)+IF(L$10="x",Toimenpiteet!$E$88,0))/(1+$H$15)^DH$59</f>
        <v>-228.59132786180348</v>
      </c>
      <c r="DI124" s="37">
        <f ca="1">IF(M$11="x",Toimenpiteet!$E$115,AH124*CI124/1000+(Satokasvi!$E$28-Satokasvi!$E$7)+IF(M$8="x",Toimenpiteet!$E$29,0)+IF(M$9="x",Toimenpiteet!$E$60,0)+IF(M$10="x",Toimenpiteet!$E$88,0))/(1+$H$15)^DI$59</f>
        <v>293.46933104700116</v>
      </c>
      <c r="DJ124" s="37">
        <f ca="1">IF(N$11="x",Toimenpiteet!$E$115,AI124*CJ124/1000+(Satokasvi!$E$28-Satokasvi!$E$7)+IF(N$8="x",Toimenpiteet!$E$29,0)+IF(N$9="x",Toimenpiteet!$E$60,0)+IF(N$10="x",Toimenpiteet!$E$88,0))/(1+$H$15)^DJ$59</f>
        <v>256.28797522607482</v>
      </c>
      <c r="DK124" s="37">
        <f ca="1">IF(O$11="x",Toimenpiteet!$E$115,AJ124*CK124/1000+(Satokasvi!$E$28-Satokasvi!$E$7)+IF(O$8="x",Toimenpiteet!$E$29,0)+IF(O$9="x",Toimenpiteet!$E$60,0)+IF(O$10="x",Toimenpiteet!$E$88,0))/(1+$H$15)^DK$59</f>
        <v>133.25579943985022</v>
      </c>
      <c r="DL124" s="37">
        <f ca="1">IF(P$11="x",Toimenpiteet!$E$115,AK124*CL124/1000+(Satokasvi!$E$28-Satokasvi!$E$7)+IF(P$8="x",Toimenpiteet!$E$29,0)+IF(P$9="x",Toimenpiteet!$E$60,0)+IF(P$10="x",Toimenpiteet!$E$88,0))/(1+$H$15)^DL$59</f>
        <v>74.76119731996063</v>
      </c>
      <c r="DM124" s="37">
        <f ca="1">IF(Q$11="x",Toimenpiteet!$E$115,AL124*CM124/1000+(Satokasvi!$E$28-Satokasvi!$E$7)+IF(Q$8="x",Toimenpiteet!$E$29,0)+IF(Q$9="x",Toimenpiteet!$E$60,0)+IF(Q$10="x",Toimenpiteet!$E$88,0))/(1+$H$15)^DM$59</f>
        <v>115.92914149597036</v>
      </c>
      <c r="DN124" s="37">
        <f ca="1">IF(R$11="x",Toimenpiteet!$E$115,AM124*CN124/1000+(Satokasvi!$E$28-Satokasvi!$E$7)+IF(R$8="x",Toimenpiteet!$E$29,0)+IF(R$9="x",Toimenpiteet!$E$60,0)+IF(R$10="x",Toimenpiteet!$E$88,0))/(1+$H$15)^DN$59</f>
        <v>183.50401534989925</v>
      </c>
      <c r="DO124" s="37">
        <f ca="1">IF(S$11="x",Toimenpiteet!$E$115,AN124*CO124/1000+(Satokasvi!$E$28-Satokasvi!$E$7)+IF(S$8="x",Toimenpiteet!$E$29,0)+IF(S$9="x",Toimenpiteet!$E$60,0)+IF(S$10="x",Toimenpiteet!$E$88,0))/(1+$H$15)^DO$59</f>
        <v>15.696865786628768</v>
      </c>
      <c r="DP124" s="37">
        <f ca="1">IF(T$11="x",Toimenpiteet!$E$115,AO124*CP124/1000+(Satokasvi!$E$28-Satokasvi!$E$7)+IF(T$8="x",Toimenpiteet!$E$29,0)+IF(T$9="x",Toimenpiteet!$E$60,0)+IF(T$10="x",Toimenpiteet!$E$88,0))/(1+$H$15)^DP$59</f>
        <v>151.1267034159431</v>
      </c>
      <c r="DQ124" s="37">
        <f ca="1">IF(U$11="x",Toimenpiteet!$E$115,AP124*CQ124/1000+(Satokasvi!$E$28-Satokasvi!$E$7)+IF(U$8="x",Toimenpiteet!$E$29,0)+IF(U$9="x",Toimenpiteet!$E$60,0)+IF(U$10="x",Toimenpiteet!$E$88,0))/(1+$H$15)^DQ$59</f>
        <v>208.85863427271309</v>
      </c>
      <c r="DR124" s="37">
        <f ca="1">IF(V$11="x",Toimenpiteet!$E$115,AQ124*CR124/1000+(Satokasvi!$E$28-Satokasvi!$E$7)+IF(V$8="x",Toimenpiteet!$E$29,0)+IF(V$9="x",Toimenpiteet!$E$60,0)+IF(V$10="x",Toimenpiteet!$E$88,0))/(1+$H$15)^DR$59</f>
        <v>184.30477091631749</v>
      </c>
      <c r="DS124" s="37">
        <f ca="1">IF(W$11="x",Toimenpiteet!$E$115,AR124*CS124/1000+(Satokasvi!$E$28-Satokasvi!$E$7)+IF(W$8="x",Toimenpiteet!$E$29,0)+IF(W$9="x",Toimenpiteet!$E$60,0)+IF(W$10="x",Toimenpiteet!$E$88,0))/(1+$H$15)^DS$59</f>
        <v>264.32786118858235</v>
      </c>
      <c r="DT124" s="37">
        <f ca="1">IF(X$11="x",Toimenpiteet!$E$115,AS124*CT124/1000+(Satokasvi!$E$28-Satokasvi!$E$7)+IF(X$8="x",Toimenpiteet!$E$29,0)+IF(X$9="x",Toimenpiteet!$E$60,0)+IF(X$10="x",Toimenpiteet!$E$88,0))/(1+$H$15)^DT$59</f>
        <v>169.78826622893445</v>
      </c>
      <c r="DU124" s="37">
        <f ca="1">IF(Y$11="x",Toimenpiteet!$E$115,AT124*CU124/1000+(Satokasvi!$E$28-Satokasvi!$E$7)+IF(Y$8="x",Toimenpiteet!$E$29,0)+IF(Y$9="x",Toimenpiteet!$E$60,0)+IF(Y$10="x",Toimenpiteet!$E$88,0))/(1+$H$15)^DU$59</f>
        <v>180.5730561298933</v>
      </c>
      <c r="DV124" s="37">
        <f ca="1">IF(Z$11="x",Toimenpiteet!$E$115,AU124*CV124/1000+(Satokasvi!$E$28-Satokasvi!$E$7)+IF(Z$8="x",Toimenpiteet!$E$29,0)+IF(Z$9="x",Toimenpiteet!$E$60,0)+IF(Z$10="x",Toimenpiteet!$E$88,0))/(1+$H$15)^DV$59</f>
        <v>-71.959097186047472</v>
      </c>
      <c r="DW124" s="37">
        <f ca="1">IF(AA$11="x",Toimenpiteet!$E$115,AV124*CW124/1000+(Satokasvi!$E$28-Satokasvi!$E$7)+IF(AA$8="x",Toimenpiteet!$E$29,0)+IF(AA$9="x",Toimenpiteet!$E$60,0)+IF(AA$10="x",Toimenpiteet!$E$88,0))/(1+$H$15)^DW$59</f>
        <v>100.31292729036264</v>
      </c>
      <c r="DX124" s="37">
        <f ca="1">IF(AB$11="x",Toimenpiteet!$E$115,AW124*CX124/1000+(Satokasvi!$E$28-Satokasvi!$E$7)+IF(AB$8="x",Toimenpiteet!$E$29,0)+IF(AB$9="x",Toimenpiteet!$E$60,0)+IF(AB$10="x",Toimenpiteet!$E$88,0))/(1+$H$15)^DX$59</f>
        <v>58.817604132632304</v>
      </c>
      <c r="DY124" s="37">
        <f ca="1">IF(AC$11="x",Toimenpiteet!$E$115,AX124*CY124/1000+(Satokasvi!$E$28-Satokasvi!$E$7)+IF(AC$8="x",Toimenpiteet!$E$29,0)+IF(AC$9="x",Toimenpiteet!$E$60,0)+IF(AC$10="x",Toimenpiteet!$E$88,0))/(1+$H$15)^DY$59</f>
        <v>163.43416384199895</v>
      </c>
      <c r="DZ124" s="37">
        <f ca="1">IF(AD$11="x",Toimenpiteet!$E$115,AY124*CZ124/1000+(Satokasvi!$E$28-Satokasvi!$E$7)+IF(AD$8="x",Toimenpiteet!$E$29,0)+IF(AD$9="x",Toimenpiteet!$E$60,0)+IF(AD$10="x",Toimenpiteet!$E$88,0))/(1+$H$15)^DZ$59</f>
        <v>29.976549847053246</v>
      </c>
      <c r="EA124" s="37">
        <f ca="1">IF(AE$11="x",Toimenpiteet!$E$115,AZ124*DA124/1000+(Satokasvi!$E$28-Satokasvi!$E$7)+IF(AE$8="x",Toimenpiteet!$E$29,0)+IF(AE$9="x",Toimenpiteet!$E$60,0)+IF(AE$10="x",Toimenpiteet!$E$88,0))/(1+$H$15)^EA$59</f>
        <v>77.022344908775551</v>
      </c>
      <c r="EB124" s="37">
        <f ca="1">IF(AF$11="x",Toimenpiteet!$E$115,BA124*DB124/1000+(Satokasvi!$E$28-Satokasvi!$E$7)+IF(AF$8="x",Toimenpiteet!$E$29,0)+IF(AF$9="x",Toimenpiteet!$E$60,0)+IF(AF$10="x",Toimenpiteet!$E$88,0))/(1+$H$15)^EB$59</f>
        <v>202.28037123370956</v>
      </c>
      <c r="ED124" s="37">
        <f ca="1">IF(H$11="x",Toimenpiteet!$E$115,BD124*CD124/1000+(Satokasvi!$E$28-Satokasvi!$E$7)+IF(H$8="x",Toimenpiteet!$E$29,0)+IF(H$9="x",Toimenpiteet!$E$60,0)+IF(H$10="x",Toimenpiteet!$E$88,0))/(1+$H$15)^ED$59</f>
        <v>79.641127320735009</v>
      </c>
      <c r="EE124" s="37">
        <f ca="1">IF(I$11="x",Toimenpiteet!$E$115,BE124*CE124/1000+(Satokasvi!$E$28-Satokasvi!$E$7)+IF(I$8="x",Toimenpiteet!$E$29,0)+IF(I$9="x",Toimenpiteet!$E$60,0)+IF(I$10="x",Toimenpiteet!$E$88,0))/(1+$H$15)^EE$59</f>
        <v>320.73777591628385</v>
      </c>
      <c r="EF124" s="37">
        <f ca="1">IF(J$11="x",Toimenpiteet!$E$115,BF124*CF124/1000+(Satokasvi!$E$28-Satokasvi!$E$7)+IF(J$8="x",Toimenpiteet!$E$29,0)+IF(J$9="x",Toimenpiteet!$E$60,0)+IF(J$10="x",Toimenpiteet!$E$88,0))/(1+$H$15)^EF$59</f>
        <v>136.22205339325484</v>
      </c>
      <c r="EG124" s="37">
        <f ca="1">IF(K$11="x",Toimenpiteet!$E$115,BG124*CG124/1000+(Satokasvi!$E$28-Satokasvi!$E$7)+IF(K$8="x",Toimenpiteet!$E$29,0)+IF(K$9="x",Toimenpiteet!$E$60,0)+IF(K$10="x",Toimenpiteet!$E$88,0))/(1+$H$15)^EG$59</f>
        <v>453.71311452378114</v>
      </c>
      <c r="EH124" s="37">
        <f ca="1">IF(L$11="x",Toimenpiteet!$E$115,BH124*CH124/1000+(Satokasvi!$E$28-Satokasvi!$E$7)+IF(L$8="x",Toimenpiteet!$E$29,0)+IF(L$9="x",Toimenpiteet!$E$60,0)+IF(L$10="x",Toimenpiteet!$E$88,0))/(1+$H$15)^EH$59</f>
        <v>337.88724129512372</v>
      </c>
      <c r="EI124" s="37">
        <f ca="1">IF(M$11="x",Toimenpiteet!$E$115,BI124*CI124/1000+(Satokasvi!$E$28-Satokasvi!$E$7)+IF(M$8="x",Toimenpiteet!$E$29,0)+IF(M$9="x",Toimenpiteet!$E$60,0)+IF(M$10="x",Toimenpiteet!$E$88,0))/(1+$H$15)^EI$59</f>
        <v>396.54986286063496</v>
      </c>
      <c r="EJ124" s="37">
        <f ca="1">IF(N$11="x",Toimenpiteet!$E$115,BJ124*CJ124/1000+(Satokasvi!$E$28-Satokasvi!$E$7)+IF(N$8="x",Toimenpiteet!$E$29,0)+IF(N$9="x",Toimenpiteet!$E$60,0)+IF(N$10="x",Toimenpiteet!$E$88,0))/(1+$H$15)^EJ$59</f>
        <v>350.63942037248756</v>
      </c>
      <c r="EK124" s="37">
        <f ca="1">IF(O$11="x",Toimenpiteet!$E$115,BK124*CK124/1000+(Satokasvi!$E$28-Satokasvi!$E$7)+IF(O$8="x",Toimenpiteet!$E$29,0)+IF(O$9="x",Toimenpiteet!$E$60,0)+IF(O$10="x",Toimenpiteet!$E$88,0))/(1+$H$15)^EK$59</f>
        <v>201.7456487464589</v>
      </c>
      <c r="EL124" s="37">
        <f ca="1">IF(P$11="x",Toimenpiteet!$E$115,BL124*CL124/1000+(Satokasvi!$E$28-Satokasvi!$E$7)+IF(P$8="x",Toimenpiteet!$E$29,0)+IF(P$9="x",Toimenpiteet!$E$60,0)+IF(P$10="x",Toimenpiteet!$E$88,0))/(1+$H$15)^EL$59</f>
        <v>130.33352359816496</v>
      </c>
      <c r="EM124" s="37">
        <f ca="1">IF(Q$11="x",Toimenpiteet!$E$115,BM124*CM124/1000+(Satokasvi!$E$28-Satokasvi!$E$7)+IF(Q$8="x",Toimenpiteet!$E$29,0)+IF(Q$9="x",Toimenpiteet!$E$60,0)+IF(Q$10="x",Toimenpiteet!$E$88,0))/(1+$H$15)^EM$59</f>
        <v>178.55194728469078</v>
      </c>
      <c r="EN124" s="37">
        <f ca="1">IF(R$11="x",Toimenpiteet!$E$115,BN124*CN124/1000+(Satokasvi!$E$28-Satokasvi!$E$7)+IF(R$8="x",Toimenpiteet!$E$29,0)+IF(R$9="x",Toimenpiteet!$E$60,0)+IF(R$10="x",Toimenpiteet!$E$88,0))/(1+$H$15)^EN$59</f>
        <v>258.49314607961355</v>
      </c>
      <c r="EO124" s="37">
        <f ca="1">IF(S$11="x",Toimenpiteet!$E$115,BO124*CO124/1000+(Satokasvi!$E$28-Satokasvi!$E$7)+IF(S$8="x",Toimenpiteet!$E$29,0)+IF(S$9="x",Toimenpiteet!$E$60,0)+IF(S$10="x",Toimenpiteet!$E$88,0))/(1+$H$15)^EO$59</f>
        <v>56.009372594182111</v>
      </c>
      <c r="EP124" s="37">
        <f ca="1">IF(T$11="x",Toimenpiteet!$E$115,BP124*CP124/1000+(Satokasvi!$E$28-Satokasvi!$E$7)+IF(T$8="x",Toimenpiteet!$E$29,0)+IF(T$9="x",Toimenpiteet!$E$60,0)+IF(T$10="x",Toimenpiteet!$E$88,0))/(1+$H$15)^EP$59</f>
        <v>217.44246511877012</v>
      </c>
      <c r="EQ124" s="37">
        <f ca="1">IF(U$11="x",Toimenpiteet!$E$115,BQ124*CQ124/1000+(Satokasvi!$E$28-Satokasvi!$E$7)+IF(U$8="x",Toimenpiteet!$E$29,0)+IF(U$9="x",Toimenpiteet!$E$60,0)+IF(U$10="x",Toimenpiteet!$E$88,0))/(1+$H$15)^EQ$59</f>
        <v>285.66960483564247</v>
      </c>
      <c r="ER124" s="37">
        <f ca="1">IF(V$11="x",Toimenpiteet!$E$115,BR124*CR124/1000+(Satokasvi!$E$28-Satokasvi!$E$7)+IF(V$8="x",Toimenpiteet!$E$29,0)+IF(V$9="x",Toimenpiteet!$E$60,0)+IF(V$10="x",Toimenpiteet!$E$88,0))/(1+$H$15)^ER$59</f>
        <v>255.18440831160706</v>
      </c>
      <c r="ES124" s="37">
        <f ca="1">IF(W$11="x",Toimenpiteet!$E$115,BS124*CS124/1000+(Satokasvi!$E$28-Satokasvi!$E$7)+IF(W$8="x",Toimenpiteet!$E$29,0)+IF(W$9="x",Toimenpiteet!$E$60,0)+IF(W$10="x",Toimenpiteet!$E$88,0))/(1+$H$15)^ES$59</f>
        <v>350.2212812049649</v>
      </c>
      <c r="ET124" s="37">
        <f ca="1">IF(X$11="x",Toimenpiteet!$E$115,BT124*CT124/1000+(Satokasvi!$E$28-Satokasvi!$E$7)+IF(X$8="x",Toimenpiteet!$E$29,0)+IF(X$9="x",Toimenpiteet!$E$60,0)+IF(X$10="x",Toimenpiteet!$E$88,0))/(1+$H$15)^ET$59</f>
        <v>235.81179110449418</v>
      </c>
      <c r="EU124" s="37">
        <f ca="1">IF(Y$11="x",Toimenpiteet!$E$115,BU124*CU124/1000+(Satokasvi!$E$28-Satokasvi!$E$7)+IF(Y$8="x",Toimenpiteet!$E$29,0)+IF(Y$9="x",Toimenpiteet!$E$60,0)+IF(Y$10="x",Toimenpiteet!$E$88,0))/(1+$H$15)^EU$59</f>
        <v>247.81958155953504</v>
      </c>
      <c r="EV124" s="37">
        <f ca="1">IF(Z$11="x",Toimenpiteet!$E$115,BV124*CV124/1000+(Satokasvi!$E$28-Satokasvi!$E$7)+IF(Z$8="x",Toimenpiteet!$E$29,0)+IF(Z$9="x",Toimenpiteet!$E$60,0)+IF(Z$10="x",Toimenpiteet!$E$88,0))/(1+$H$15)^EV$59</f>
        <v>-56.125757202224975</v>
      </c>
      <c r="EW124" s="37">
        <f ca="1">IF(AA$11="x",Toimenpiteet!$E$115,BW124*CW124/1000+(Satokasvi!$E$28-Satokasvi!$E$7)+IF(AA$8="x",Toimenpiteet!$E$29,0)+IF(AA$9="x",Toimenpiteet!$E$60,0)+IF(AA$10="x",Toimenpiteet!$E$88,0))/(1+$H$15)^EW$59</f>
        <v>149.72032772031091</v>
      </c>
      <c r="EX124" s="37">
        <f ca="1">IF(AB$11="x",Toimenpiteet!$E$115,BX124*CX124/1000+(Satokasvi!$E$28-Satokasvi!$E$7)+IF(AB$8="x",Toimenpiteet!$E$29,0)+IF(AB$9="x",Toimenpiteet!$E$60,0)+IF(AB$10="x",Toimenpiteet!$E$88,0))/(1+$H$15)^EX$59</f>
        <v>99.071236582339111</v>
      </c>
      <c r="EY124" s="37">
        <f ca="1">IF(AC$11="x",Toimenpiteet!$E$115,BY124*CY124/1000+(Satokasvi!$E$28-Satokasvi!$E$7)+IF(AC$8="x",Toimenpiteet!$E$29,0)+IF(AC$9="x",Toimenpiteet!$E$60,0)+IF(AC$10="x",Toimenpiteet!$E$88,0))/(1+$H$15)^EY$59</f>
        <v>223.78129915717571</v>
      </c>
      <c r="EZ124" s="37">
        <f ca="1">IF(AD$11="x",Toimenpiteet!$E$115,BZ124*CZ124/1000+(Satokasvi!$E$28-Satokasvi!$E$7)+IF(AD$8="x",Toimenpiteet!$E$29,0)+IF(AD$9="x",Toimenpiteet!$E$60,0)+IF(AD$10="x",Toimenpiteet!$E$88,0))/(1+$H$15)^EZ$59</f>
        <v>62.826522483237731</v>
      </c>
      <c r="FA124" s="37">
        <f ca="1">IF(AE$11="x",Toimenpiteet!$E$115,CA124*DA124/1000+(Satokasvi!$E$28-Satokasvi!$E$7)+IF(AE$8="x",Toimenpiteet!$E$29,0)+IF(AE$9="x",Toimenpiteet!$E$60,0)+IF(AE$10="x",Toimenpiteet!$E$88,0))/(1+$H$15)^FA$59</f>
        <v>118.49930191652464</v>
      </c>
      <c r="FB124" s="37">
        <f ca="1">IF(AF$11="x",Toimenpiteet!$E$115,CB124*DB124/1000+(Satokasvi!$E$28-Satokasvi!$E$7)+IF(AF$8="x",Toimenpiteet!$E$29,0)+IF(AF$9="x",Toimenpiteet!$E$60,0)+IF(AF$10="x",Toimenpiteet!$E$88,0))/(1+$H$15)^FB$59</f>
        <v>268.04954065131949</v>
      </c>
      <c r="FD124" s="37">
        <f t="shared" ca="1" si="15"/>
        <v>23.487347200936092</v>
      </c>
      <c r="FE124" s="37">
        <f t="shared" ca="1" si="32"/>
        <v>249.13750781109849</v>
      </c>
      <c r="FF124" s="37">
        <f t="shared" ca="1" si="32"/>
        <v>322.23712901737963</v>
      </c>
      <c r="FG124" s="37">
        <f t="shared" ca="1" si="32"/>
        <v>661.08987983758766</v>
      </c>
      <c r="FH124" s="37">
        <f t="shared" ca="1" si="32"/>
        <v>432.49855197578415</v>
      </c>
      <c r="FI124" s="37">
        <f t="shared" ca="1" si="32"/>
        <v>725.96788302278537</v>
      </c>
      <c r="FJ124" s="37">
        <f t="shared" ca="1" si="32"/>
        <v>982.25585824886025</v>
      </c>
      <c r="FK124" s="37">
        <f t="shared" ca="1" si="32"/>
        <v>1115.5116576887106</v>
      </c>
      <c r="FL124" s="37">
        <f t="shared" ca="1" si="31"/>
        <v>1190.2728550086713</v>
      </c>
      <c r="FM124" s="37">
        <f t="shared" ca="1" si="31"/>
        <v>1306.2019965046416</v>
      </c>
      <c r="FN124" s="37">
        <f t="shared" ca="1" si="31"/>
        <v>1489.7060118545407</v>
      </c>
      <c r="FO124" s="37">
        <f t="shared" ca="1" si="31"/>
        <v>1505.4028776411694</v>
      </c>
      <c r="FP124" s="37">
        <f t="shared" ca="1" si="31"/>
        <v>1656.5295810571124</v>
      </c>
      <c r="FQ124" s="37">
        <f t="shared" ca="1" si="31"/>
        <v>1865.3882153298255</v>
      </c>
      <c r="FR124" s="37">
        <f t="shared" ca="1" si="31"/>
        <v>2049.6929862461429</v>
      </c>
      <c r="FS124" s="37">
        <f t="shared" ca="1" si="31"/>
        <v>2314.0208474347255</v>
      </c>
      <c r="FT124" s="37">
        <f t="shared" ca="1" si="31"/>
        <v>2483.8091136636599</v>
      </c>
      <c r="FU124" s="37">
        <f t="shared" ca="1" si="24"/>
        <v>2664.3821697935532</v>
      </c>
      <c r="FV124" s="37">
        <f t="shared" ca="1" si="24"/>
        <v>2592.4230726075057</v>
      </c>
      <c r="FW124" s="37">
        <f t="shared" ca="1" si="23"/>
        <v>2692.7359998978682</v>
      </c>
      <c r="FX124" s="37">
        <f t="shared" ca="1" si="23"/>
        <v>2751.5536040305005</v>
      </c>
      <c r="FY124" s="37">
        <f t="shared" ca="1" si="23"/>
        <v>2914.9877678724997</v>
      </c>
      <c r="FZ124" s="37">
        <f t="shared" ca="1" si="23"/>
        <v>2944.964317719553</v>
      </c>
      <c r="GA124" s="37">
        <f t="shared" ca="1" si="23"/>
        <v>3021.9866626283288</v>
      </c>
      <c r="GB124" s="37">
        <f t="shared" ca="1" si="23"/>
        <v>3224.2670338620383</v>
      </c>
      <c r="GC124" s="37"/>
      <c r="GD124" s="37">
        <f t="shared" ca="1" si="16"/>
        <v>79.641127320735009</v>
      </c>
      <c r="GE124" s="37">
        <f t="shared" ref="GE124:GS140" ca="1" si="39">GD124+EE124</f>
        <v>400.37890323701885</v>
      </c>
      <c r="GF124" s="37">
        <f t="shared" ca="1" si="39"/>
        <v>536.60095663027369</v>
      </c>
      <c r="GG124" s="37">
        <f t="shared" ca="1" si="39"/>
        <v>990.31407115405477</v>
      </c>
      <c r="GH124" s="37">
        <f t="shared" ca="1" si="39"/>
        <v>1328.2013124491784</v>
      </c>
      <c r="GI124" s="37">
        <f t="shared" ca="1" si="39"/>
        <v>1724.7511753098133</v>
      </c>
      <c r="GJ124" s="37">
        <f t="shared" ca="1" si="39"/>
        <v>2075.390595682301</v>
      </c>
      <c r="GK124" s="37">
        <f t="shared" ca="1" si="39"/>
        <v>2277.1362444287597</v>
      </c>
      <c r="GL124" s="37">
        <f t="shared" ca="1" si="39"/>
        <v>2407.4697680269246</v>
      </c>
      <c r="GM124" s="37">
        <f t="shared" ca="1" si="39"/>
        <v>2586.0217153116155</v>
      </c>
      <c r="GN124" s="37">
        <f t="shared" ca="1" si="39"/>
        <v>2844.5148613912288</v>
      </c>
      <c r="GO124" s="37">
        <f t="shared" ca="1" si="39"/>
        <v>2900.5242339854108</v>
      </c>
      <c r="GP124" s="37">
        <f t="shared" ca="1" si="39"/>
        <v>3117.9666991041809</v>
      </c>
      <c r="GQ124" s="37">
        <f t="shared" ca="1" si="39"/>
        <v>3403.6363039398234</v>
      </c>
      <c r="GR124" s="37">
        <f t="shared" ca="1" si="39"/>
        <v>3658.8207122514305</v>
      </c>
      <c r="GS124" s="37">
        <f t="shared" ca="1" si="39"/>
        <v>4009.0419934563952</v>
      </c>
      <c r="GT124" s="37">
        <f t="shared" ca="1" si="34"/>
        <v>4244.8537845608889</v>
      </c>
      <c r="GU124" s="37">
        <f t="shared" ca="1" si="22"/>
        <v>4492.6733661204244</v>
      </c>
      <c r="GV124" s="37">
        <f t="shared" ca="1" si="22"/>
        <v>4436.5476089181993</v>
      </c>
      <c r="GW124" s="37">
        <f t="shared" ca="1" si="22"/>
        <v>4586.26793663851</v>
      </c>
      <c r="GX124" s="37">
        <f t="shared" ca="1" si="22"/>
        <v>4685.3391732208493</v>
      </c>
      <c r="GY124" s="37">
        <f t="shared" ca="1" si="30"/>
        <v>4909.1204723780247</v>
      </c>
      <c r="GZ124" s="37">
        <f t="shared" ca="1" si="30"/>
        <v>4971.9469948612623</v>
      </c>
      <c r="HA124" s="37">
        <f t="shared" ca="1" si="30"/>
        <v>5090.4462967777872</v>
      </c>
      <c r="HB124" s="37">
        <f t="shared" ca="1" si="30"/>
        <v>5358.4958374291064</v>
      </c>
      <c r="HC124" s="37"/>
      <c r="HD124" s="37">
        <f t="shared" ref="HD124:HD159" si="40">SUM($AI$9:$BG$9)</f>
        <v>1500.1</v>
      </c>
      <c r="HE124" s="37">
        <f ca="1">SUM($GD124:GD124)-$HD124-SUM($FD124:FD124)</f>
        <v>-1443.9462198802009</v>
      </c>
      <c r="HF124" s="37">
        <f ca="1">SUM($GD124:GE124)-$HD124-SUM($FD124:FE124)</f>
        <v>-1292.7048244542807</v>
      </c>
      <c r="HG124" s="37">
        <f ca="1">SUM($GD124:GF124)-$HD124-SUM($FD124:FF124)</f>
        <v>-1078.3409968413866</v>
      </c>
      <c r="HH124" s="37">
        <f ca="1">SUM($GD124:GG124)-$HD124-SUM($FD124:FG124)</f>
        <v>-749.11680552491953</v>
      </c>
      <c r="HI124" s="37">
        <f ca="1">SUM($GD124:GH124)-$HD124-SUM($FD124:FH124)</f>
        <v>146.58595494847441</v>
      </c>
      <c r="HJ124" s="37">
        <f ca="1">SUM($GD124:GI124)-$HD124-SUM($FD124:FI124)</f>
        <v>1145.3692472355024</v>
      </c>
      <c r="HK124" s="37">
        <f ca="1">SUM($GD124:GJ124)-$HD124-SUM($FD124:FJ124)</f>
        <v>2238.5039846689433</v>
      </c>
      <c r="HL124" s="37">
        <f ca="1">SUM($GD124:GK124)-$HD124-SUM($FD124:FK124)</f>
        <v>3400.1285714089918</v>
      </c>
      <c r="HM124" s="37">
        <f ca="1">SUM($GD124:GL124)-$HD124-SUM($FD124:FL124)</f>
        <v>4617.3254844272442</v>
      </c>
      <c r="HN124" s="37">
        <f ca="1">SUM($GD124:GM124)-$HD124-SUM($FD124:FM124)</f>
        <v>5897.1452032342186</v>
      </c>
      <c r="HO124" s="37">
        <f ca="1">SUM($GD124:GN124)-$HD124-SUM($FD124:FN124)</f>
        <v>7251.9540527709069</v>
      </c>
      <c r="HP124" s="37">
        <f ca="1">SUM($GD124:GO124)-$HD124-SUM($FD124:FO124)</f>
        <v>8647.0754091151521</v>
      </c>
      <c r="HQ124" s="37">
        <f ca="1">SUM($GD124:GP124)-$HD124-SUM($FD124:FP124)</f>
        <v>10108.51252716222</v>
      </c>
      <c r="HR124" s="37">
        <f ca="1">SUM($GD124:GQ124)-$HD124-SUM($FD124:FQ124)</f>
        <v>11646.760615772218</v>
      </c>
      <c r="HS124" s="37">
        <f ca="1">SUM($GD124:GR124)-$HD124-SUM($FD124:FR124)</f>
        <v>13255.888341777507</v>
      </c>
      <c r="HT124" s="37">
        <f ca="1">SUM($GD124:GS124)-$HD124-SUM($FD124:FS124)</f>
        <v>14950.909487799181</v>
      </c>
      <c r="HU124" s="37">
        <f ca="1">SUM($GD124:GT124)-$HD124-SUM($FD124:FT124)</f>
        <v>16711.954158696408</v>
      </c>
      <c r="HV124" s="37">
        <f ca="1">SUM($GD124:GU124)-$HD124-SUM($FD124:FU124)</f>
        <v>18540.245355023282</v>
      </c>
      <c r="HW124" s="37">
        <f ca="1">SUM($GD124:GV124)-$HD124-SUM($FD124:FV124)</f>
        <v>20384.369891333976</v>
      </c>
      <c r="HX124" s="37">
        <f ca="1">SUM($GD124:GW124)-$HD124-SUM($FD124:FW124)</f>
        <v>22277.90182807462</v>
      </c>
      <c r="HY124" s="37">
        <f ca="1">SUM($GD124:GX124)-$HD124-SUM($FD124:FX124)</f>
        <v>24211.687397264966</v>
      </c>
      <c r="HZ124" s="37">
        <f ca="1">SUM($GD124:GY124)-$HD124-SUM($FD124:FY124)</f>
        <v>26205.820101770492</v>
      </c>
      <c r="IA124" s="37">
        <f ca="1">SUM($GD124:GZ124)-$HD124-SUM($FD124:FZ124)</f>
        <v>28232.802778912199</v>
      </c>
      <c r="IB124" s="37">
        <f ca="1">SUM($GD124:HA124)-$HD124-SUM($FD124:GA124)</f>
        <v>30301.26241306166</v>
      </c>
      <c r="IC124" s="37">
        <f ca="1">SUM($GD124:HB124)-$HD124-SUM($FD124:GB124)</f>
        <v>32435.491216628725</v>
      </c>
    </row>
    <row r="125" spans="2:237" x14ac:dyDescent="0.35">
      <c r="B125" s="37">
        <f t="shared" ca="1" si="37"/>
        <v>0.87174906527760165</v>
      </c>
      <c r="C125" s="37">
        <f t="shared" ca="1" si="37"/>
        <v>0.46966327573915445</v>
      </c>
      <c r="D125" s="37">
        <f t="shared" ca="1" si="37"/>
        <v>0.31648777227522618</v>
      </c>
      <c r="E125" s="37">
        <f t="shared" ca="1" si="37"/>
        <v>1.6570481725549313E-2</v>
      </c>
      <c r="F125" s="37">
        <f t="shared" ca="1" si="37"/>
        <v>0.41141387313642741</v>
      </c>
      <c r="G125" s="37">
        <f t="shared" ca="1" si="37"/>
        <v>0.26118687347883185</v>
      </c>
      <c r="H125" s="37">
        <f t="shared" ca="1" si="37"/>
        <v>0.18495865702875236</v>
      </c>
      <c r="I125" s="37">
        <f t="shared" ca="1" si="37"/>
        <v>0.39224754092350711</v>
      </c>
      <c r="J125" s="37">
        <f t="shared" ca="1" si="37"/>
        <v>0.38512700485108442</v>
      </c>
      <c r="K125" s="37">
        <f t="shared" ca="1" si="37"/>
        <v>0.78830461084578962</v>
      </c>
      <c r="L125" s="37">
        <f t="shared" ca="1" si="37"/>
        <v>0.62318425420171941</v>
      </c>
      <c r="M125" s="37">
        <f t="shared" ca="1" si="37"/>
        <v>0.57497059158945341</v>
      </c>
      <c r="N125" s="37">
        <f t="shared" ca="1" si="37"/>
        <v>0.6588607115104147</v>
      </c>
      <c r="O125" s="37">
        <f t="shared" ca="1" si="37"/>
        <v>0.54480756982082368</v>
      </c>
      <c r="P125" s="37">
        <f t="shared" ca="1" si="37"/>
        <v>0.60893401384333068</v>
      </c>
      <c r="Q125" s="37">
        <f t="shared" ca="1" si="37"/>
        <v>0.69734663428632715</v>
      </c>
      <c r="R125" s="37">
        <f t="shared" ca="1" si="38"/>
        <v>0.57701214870949014</v>
      </c>
      <c r="S125" s="37">
        <f t="shared" ca="1" si="38"/>
        <v>0.48767087606874449</v>
      </c>
      <c r="T125" s="37">
        <f t="shared" ca="1" si="38"/>
        <v>0.360900563464289</v>
      </c>
      <c r="U125" s="37">
        <f t="shared" ca="1" si="38"/>
        <v>0.25144595547445314</v>
      </c>
      <c r="V125" s="37">
        <f t="shared" ca="1" si="38"/>
        <v>0.8167375601954795</v>
      </c>
      <c r="W125" s="37">
        <f t="shared" ca="1" si="38"/>
        <v>0.1848663874304739</v>
      </c>
      <c r="X125" s="37">
        <f t="shared" ca="1" si="38"/>
        <v>0.77559252237279441</v>
      </c>
      <c r="Y125" s="37">
        <f t="shared" ca="1" si="38"/>
        <v>0.77428124308294477</v>
      </c>
      <c r="Z125" s="37">
        <f t="shared" ca="1" si="38"/>
        <v>0.11637239979022529</v>
      </c>
      <c r="AC125" s="35">
        <f ca="1">IF(H$11="x",0,_xlfn.NORM.INV(B125,Satokasvi!$H$8,Satokasvi!$I$8)*IF(H$8="x",1+Toimenpiteet!$C$7,1)*IF(H$9="x",1+Toimenpiteet!$C$34,1)*(1+H$30)*_xlfn.BINOM.INV(1,(1-(Satokasvi!$H$15*(1+H$43))),B125))</f>
        <v>2783.674503669929</v>
      </c>
      <c r="AD125" s="35">
        <f ca="1">IF(I$11="x",0,_xlfn.NORM.INV(C125,Satokasvi!$H$8,Satokasvi!$I$8)*IF(I$8="x",1+Toimenpiteet!$C$7,1)*IF(I$9="x",1+Toimenpiteet!$C$34,1)*(1+I$30)*_xlfn.BINOM.INV(1,(1-(Satokasvi!$H$15*(1+I$43))),C125))</f>
        <v>2480.9709184769731</v>
      </c>
      <c r="AE125" s="35">
        <f ca="1">IF(J$11="x",0,_xlfn.NORM.INV(D125,Satokasvi!$H$8,Satokasvi!$I$8)*IF(J$8="x",1+Toimenpiteet!$C$7,1)*IF(J$9="x",1+Toimenpiteet!$C$34,1)*(1+J$30)*_xlfn.BINOM.INV(1,(1-(Satokasvi!$H$15*(1+J$43))),D125))</f>
        <v>2380.6142625737134</v>
      </c>
      <c r="AF125" s="35">
        <f ca="1">IF(K$11="x",0,_xlfn.NORM.INV(E125,Satokasvi!$H$8,Satokasvi!$I$8)*IF(K$8="x",1+Toimenpiteet!$C$7,1)*IF(K$9="x",1+Toimenpiteet!$C$34,1)*(1+K$30)*_xlfn.BINOM.INV(1,(1-(Satokasvi!$H$15*(1+K$43))),E125))</f>
        <v>0</v>
      </c>
      <c r="AG125" s="35">
        <f ca="1">IF(L$11="x",0,_xlfn.NORM.INV(F125,Satokasvi!$H$8,Satokasvi!$I$8)*IF(L$8="x",1+Toimenpiteet!$C$7,1)*IF(L$9="x",1+Toimenpiteet!$C$34,1)*(1+L$30)*_xlfn.BINOM.INV(1,(1-(Satokasvi!$H$15*(1+L$43))),F125))</f>
        <v>2444.0226323269071</v>
      </c>
      <c r="AH125" s="35">
        <f ca="1">IF(M$11="x",0,_xlfn.NORM.INV(G125,Satokasvi!$H$8,Satokasvi!$I$8)*IF(M$8="x",1+Toimenpiteet!$C$7,1)*IF(M$9="x",1+Toimenpiteet!$C$34,1)*(1+M$30)*_xlfn.BINOM.INV(1,(1-(Satokasvi!$H$15*(1+M$43))),G125))</f>
        <v>2340.0773419760135</v>
      </c>
      <c r="AI125" s="35">
        <f ca="1">IF(N$11="x",0,_xlfn.NORM.INV(H125,Satokasvi!$H$8,Satokasvi!$I$8)*IF(N$8="x",1+Toimenpiteet!$C$7,1)*IF(N$9="x",1+Toimenpiteet!$C$34,1)*(1+N$30)*_xlfn.BINOM.INV(1,(1-(Satokasvi!$H$15*(1+N$43))),H125))</f>
        <v>0</v>
      </c>
      <c r="AJ125" s="35">
        <f ca="1">IF(O$11="x",0,_xlfn.NORM.INV(I125,Satokasvi!$H$8,Satokasvi!$I$8)*IF(O$8="x",1+Toimenpiteet!$C$7,1)*IF(O$9="x",1+Toimenpiteet!$C$34,1)*(1+O$30)*_xlfn.BINOM.INV(1,(1-(Satokasvi!$H$15*(1+O$43))),I125))</f>
        <v>2431.6335186025881</v>
      </c>
      <c r="AK125" s="35">
        <f ca="1">IF(P$11="x",0,_xlfn.NORM.INV(J125,Satokasvi!$H$8,Satokasvi!$I$8)*IF(P$8="x",1+Toimenpiteet!$C$7,1)*IF(P$9="x",1+Toimenpiteet!$C$34,1)*(1+P$30)*_xlfn.BINOM.INV(1,(1-(Satokasvi!$H$15*(1+P$43))),J125))</f>
        <v>2426.9893358773347</v>
      </c>
      <c r="AL125" s="35">
        <f ca="1">IF(Q$11="x",0,_xlfn.NORM.INV(K125,Satokasvi!$H$8,Satokasvi!$I$8)*IF(Q$8="x",1+Toimenpiteet!$C$7,1)*IF(Q$9="x",1+Toimenpiteet!$C$34,1)*(1+Q$30)*_xlfn.BINOM.INV(1,(1-(Satokasvi!$H$15*(1+Q$43))),K125))</f>
        <v>2700.1381165573594</v>
      </c>
      <c r="AM125" s="35">
        <f ca="1">IF(R$11="x",0,_xlfn.NORM.INV(L125,Satokasvi!$H$8,Satokasvi!$I$8)*IF(R$8="x",1+Toimenpiteet!$C$7,1)*IF(R$9="x",1+Toimenpiteet!$C$34,1)*(1+R$30)*_xlfn.BINOM.INV(1,(1-(Satokasvi!$H$15*(1+R$43))),L125))</f>
        <v>2578.4636439464034</v>
      </c>
      <c r="AN125" s="35">
        <f ca="1">IF(S$11="x",0,_xlfn.NORM.INV(M125,Satokasvi!$H$8,Satokasvi!$I$8)*IF(S$8="x",1+Toimenpiteet!$C$7,1)*IF(S$9="x",1+Toimenpiteet!$C$34,1)*(1+S$30)*_xlfn.BINOM.INV(1,(1-(Satokasvi!$H$15*(1+S$43))),M125))</f>
        <v>2547.2608451849869</v>
      </c>
      <c r="AO125" s="35">
        <f ca="1">IF(T$11="x",0,_xlfn.NORM.INV(N125,Satokasvi!$H$8,Satokasvi!$I$8)*IF(T$8="x",1+Toimenpiteet!$C$7,1)*IF(T$9="x",1+Toimenpiteet!$C$34,1)*(1+T$30)*_xlfn.BINOM.INV(1,(1-(Satokasvi!$H$15*(1+T$43))),N125))</f>
        <v>2602.338948105335</v>
      </c>
      <c r="AP125" s="35">
        <f ca="1">IF(U$11="x",0,_xlfn.NORM.INV(O125,Satokasvi!$H$8,Satokasvi!$I$8)*IF(U$8="x",1+Toimenpiteet!$C$7,1)*IF(U$9="x",1+Toimenpiteet!$C$34,1)*(1+U$30)*_xlfn.BINOM.INV(1,(1-(Satokasvi!$H$15*(1+U$43))),O125))</f>
        <v>2528.1382778700745</v>
      </c>
      <c r="AQ125" s="35">
        <f ca="1">IF(V$11="x",0,_xlfn.NORM.INV(P125,Satokasvi!$H$8,Satokasvi!$I$8)*IF(V$8="x",1+Toimenpiteet!$C$7,1)*IF(V$9="x",1+Toimenpiteet!$C$34,1)*(1+V$30)*_xlfn.BINOM.INV(1,(1-(Satokasvi!$H$15*(1+V$43))),P125))</f>
        <v>2569.1354456982485</v>
      </c>
      <c r="AR125" s="35">
        <f ca="1">IF(W$11="x",0,_xlfn.NORM.INV(Q125,Satokasvi!$H$8,Satokasvi!$I$8)*IF(W$8="x",1+Toimenpiteet!$C$7,1)*IF(W$9="x",1+Toimenpiteet!$C$34,1)*(1+W$30)*_xlfn.BINOM.INV(1,(1-(Satokasvi!$H$15*(1+W$43))),Q125))</f>
        <v>2629.1960784006615</v>
      </c>
      <c r="AS125" s="35">
        <f ca="1">IF(X$11="x",0,_xlfn.NORM.INV(R125,Satokasvi!$H$8,Satokasvi!$I$8)*IF(X$8="x",1+Toimenpiteet!$C$7,1)*IF(X$9="x",1+Toimenpiteet!$C$34,1)*(1+X$30)*_xlfn.BINOM.INV(1,(1-(Satokasvi!$H$15*(1+X$43))),R125))</f>
        <v>2548.5639149553394</v>
      </c>
      <c r="AT125" s="35">
        <f ca="1">IF(Y$11="x",0,_xlfn.NORM.INV(S125,Satokasvi!$H$8,Satokasvi!$I$8)*IF(Y$8="x",1+Toimenpiteet!$C$7,1)*IF(Y$9="x",1+Toimenpiteet!$C$34,1)*(1+Y$30)*_xlfn.BINOM.INV(1,(1-(Satokasvi!$H$15*(1+Y$43))),S125))</f>
        <v>2492.2726370681398</v>
      </c>
      <c r="AU125" s="35">
        <f ca="1">IF(Z$11="x",0,_xlfn.NORM.INV(T125,Satokasvi!$H$8,Satokasvi!$I$8)*IF(Z$8="x",1+Toimenpiteet!$C$7,1)*IF(Z$9="x",1+Toimenpiteet!$C$34,1)*(1+Z$30)*_xlfn.BINOM.INV(1,(1-(Satokasvi!$H$15*(1+Z$43))),T125))</f>
        <v>2410.9868343576754</v>
      </c>
      <c r="AV125" s="35">
        <f ca="1">IF(AA$11="x",0,_xlfn.NORM.INV(U125,Satokasvi!$H$8,Satokasvi!$I$8)*IF(AA$8="x",1+Toimenpiteet!$C$7,1)*IF(AA$9="x",1+Toimenpiteet!$C$34,1)*(1+AA$30)*_xlfn.BINOM.INV(1,(1-(Satokasvi!$H$15*(1+AA$43))),U125))</f>
        <v>2332.5133809895306</v>
      </c>
      <c r="AW125" s="35">
        <f ca="1">IF(AB$11="x",0,_xlfn.NORM.INV(V125,Satokasvi!$H$8,Satokasvi!$I$8)*IF(AB$8="x",1+Toimenpiteet!$C$7,1)*IF(AB$9="x",1+Toimenpiteet!$C$34,1)*(1+AB$30)*_xlfn.BINOM.INV(1,(1-(Satokasvi!$H$15*(1+AB$43))),V125))</f>
        <v>2725.7504782666579</v>
      </c>
      <c r="AX125" s="35">
        <f ca="1">IF(AC$11="x",0,_xlfn.NORM.INV(W125,Satokasvi!$H$8,Satokasvi!$I$8)*IF(AC$8="x",1+Toimenpiteet!$C$7,1)*IF(AC$9="x",1+Toimenpiteet!$C$34,1)*(1+AC$30)*_xlfn.BINOM.INV(1,(1-(Satokasvi!$H$15*(1+AC$43))),W125))</f>
        <v>0</v>
      </c>
      <c r="AY125" s="35">
        <f ca="1">IF(AD$11="x",0,_xlfn.NORM.INV(X125,Satokasvi!$H$8,Satokasvi!$I$8)*IF(AD$8="x",1+Toimenpiteet!$C$7,1)*IF(AD$9="x",1+Toimenpiteet!$C$34,1)*(1+AD$30)*_xlfn.BINOM.INV(1,(1-(Satokasvi!$H$15*(1+AD$43))),X125))</f>
        <v>2689.3480385234861</v>
      </c>
      <c r="AZ125" s="35">
        <f ca="1">IF(AE$11="x",0,_xlfn.NORM.INV(Y125,Satokasvi!$H$8,Satokasvi!$I$8)*IF(AE$8="x",1+Toimenpiteet!$C$7,1)*IF(AE$9="x",1+Toimenpiteet!$C$34,1)*(1+AE$30)*_xlfn.BINOM.INV(1,(1-(Satokasvi!$H$15*(1+AE$43))),Y125))</f>
        <v>2688.2551588865108</v>
      </c>
      <c r="BA125" s="35">
        <f ca="1">IF(AF$11="x",0,_xlfn.NORM.INV(Z125,Satokasvi!$H$8,Satokasvi!$I$8)*IF(AF$8="x",1+Toimenpiteet!$C$7,1)*IF(AF$9="x",1+Toimenpiteet!$C$34,1)*(1+AF$30)*_xlfn.BINOM.INV(1,(1-(Satokasvi!$H$15*(1+AF$43))),Z125))</f>
        <v>0</v>
      </c>
      <c r="BD125" s="35">
        <f ca="1">IF(H$11="x",0,_xlfn.NORM.INV(B125,Satokasvi!$H$8,Satokasvi!$I$8)*IF(COUNTIF($H$12:H$12,"x")&gt;0,(1+$C$6),1)*IF(COUNTIF($H$13:H$13,"x")&gt;0,(1+$C$30),1)*IF(H$8="x",(1+Toimenpiteet!$C$7),1)*IF(H$9="x",(1+Toimenpiteet!$C$34),1)*(1+H$30)*_xlfn.BINOM.INV(1,(1-(Satokasvi!$H$15*(1+H$44))),B125))</f>
        <v>3340.4094044039148</v>
      </c>
      <c r="BE125" s="35">
        <f ca="1">IF(I$11="x",0,_xlfn.NORM.INV(C125,Satokasvi!$H$8,Satokasvi!$I$8)*IF(COUNTIF($H$12:I$12,"x")&gt;0,(1+$C$6),1)*IF(COUNTIF($H$13:I$13,"x")&gt;0,(1+$C$30),1)*IF(I$8="x",(1+Toimenpiteet!$C$7),1)*IF(I$9="x",(1+Toimenpiteet!$C$34),1)*(1+I$30)*_xlfn.BINOM.INV(1,(1-(Satokasvi!$H$15*(1+I$44))),C125))</f>
        <v>2977.1651021723678</v>
      </c>
      <c r="BF125" s="35">
        <f ca="1">IF(J$11="x",0,_xlfn.NORM.INV(D125,Satokasvi!$H$8,Satokasvi!$I$8)*IF(COUNTIF($H$12:J$12,"x")&gt;0,(1+$C$6),1)*IF(COUNTIF($H$13:J$13,"x")&gt;0,(1+$C$30),1)*IF(J$8="x",(1+Toimenpiteet!$C$7),1)*IF(J$9="x",(1+Toimenpiteet!$C$34),1)*(1+J$30)*_xlfn.BINOM.INV(1,(1-(Satokasvi!$H$15*(1+J$44))),D125))</f>
        <v>2856.737115088456</v>
      </c>
      <c r="BG125" s="35">
        <f ca="1">IF(K$11="x",0,_xlfn.NORM.INV(E125,Satokasvi!$H$8,Satokasvi!$I$8)*IF(COUNTIF($H$12:K$12,"x")&gt;0,(1+$C$6),1)*IF(COUNTIF($H$13:K$13,"x")&gt;0,(1+$C$30),1)*IF(K$8="x",(1+Toimenpiteet!$C$7),1)*IF(K$9="x",(1+Toimenpiteet!$C$34),1)*(1+K$30)*_xlfn.BINOM.INV(1,(1-(Satokasvi!$H$15*(1+K$44))),E125))</f>
        <v>0</v>
      </c>
      <c r="BH125" s="35">
        <f ca="1">IF(L$11="x",0,_xlfn.NORM.INV(F125,Satokasvi!$H$8,Satokasvi!$I$8)*IF(COUNTIF($H$12:L$12,"x")&gt;0,(1+$C$6),1)*IF(COUNTIF($H$13:L$13,"x")&gt;0,(1+$C$30),1)*IF(L$8="x",(1+Toimenpiteet!$C$7),1)*IF(L$9="x",(1+Toimenpiteet!$C$34),1)*(1+L$30)*_xlfn.BINOM.INV(1,(1-(Satokasvi!$H$15*(1+L$44))),F125))</f>
        <v>2932.8271587922886</v>
      </c>
      <c r="BI125" s="35">
        <f ca="1">IF(M$11="x",0,_xlfn.NORM.INV(G125,Satokasvi!$H$8,Satokasvi!$I$8)*IF(COUNTIF($H$12:M$12,"x")&gt;0,(1+$C$6),1)*IF(COUNTIF($H$13:M$13,"x")&gt;0,(1+$C$30),1)*IF(M$8="x",(1+Toimenpiteet!$C$7),1)*IF(M$9="x",(1+Toimenpiteet!$C$34),1)*(1+M$30)*_xlfn.BINOM.INV(1,(1-(Satokasvi!$H$15*(1+M$44))),G125))</f>
        <v>2808.0928103712163</v>
      </c>
      <c r="BJ125" s="35">
        <f ca="1">IF(N$11="x",0,_xlfn.NORM.INV(H125,Satokasvi!$H$8,Satokasvi!$I$8)*IF(COUNTIF($H$12:N$12,"x")&gt;0,(1+$C$6),1)*IF(COUNTIF($H$13:N$13,"x")&gt;0,(1+$C$30),1)*IF(N$8="x",(1+Toimenpiteet!$C$7),1)*IF(N$9="x",(1+Toimenpiteet!$C$34),1)*(1+N$30)*_xlfn.BINOM.INV(1,(1-(Satokasvi!$H$15*(1+N$44))),H125))</f>
        <v>2731.011522523916</v>
      </c>
      <c r="BK125" s="35">
        <f ca="1">IF(O$11="x",0,_xlfn.NORM.INV(I125,Satokasvi!$H$8,Satokasvi!$I$8)*IF(COUNTIF($H$12:O$12,"x")&gt;0,(1+$C$6),1)*IF(COUNTIF($H$13:O$13,"x")&gt;0,(1+$C$30),1)*IF(O$8="x",(1+Toimenpiteet!$C$7),1)*IF(O$9="x",(1+Toimenpiteet!$C$34),1)*(1+O$30)*_xlfn.BINOM.INV(1,(1-(Satokasvi!$H$15*(1+O$44))),I125))</f>
        <v>2917.9602223231054</v>
      </c>
      <c r="BL125" s="35">
        <f ca="1">IF(P$11="x",0,_xlfn.NORM.INV(J125,Satokasvi!$H$8,Satokasvi!$I$8)*IF(COUNTIF($H$12:P$12,"x")&gt;0,(1+$C$6),1)*IF(COUNTIF($H$13:P$13,"x")&gt;0,(1+$C$30),1)*IF(P$8="x",(1+Toimenpiteet!$C$7),1)*IF(P$9="x",(1+Toimenpiteet!$C$34),1)*(1+P$30)*_xlfn.BINOM.INV(1,(1-(Satokasvi!$H$15*(1+P$44))),J125))</f>
        <v>2912.3872030528014</v>
      </c>
      <c r="BM125" s="35">
        <f ca="1">IF(Q$11="x",0,_xlfn.NORM.INV(K125,Satokasvi!$H$8,Satokasvi!$I$8)*IF(COUNTIF($H$12:Q$12,"x")&gt;0,(1+$C$6),1)*IF(COUNTIF($H$13:Q$13,"x")&gt;0,(1+$C$30),1)*IF(Q$8="x",(1+Toimenpiteet!$C$7),1)*IF(Q$9="x",(1+Toimenpiteet!$C$34),1)*(1+Q$30)*_xlfn.BINOM.INV(1,(1-(Satokasvi!$H$15*(1+Q$44))),K125))</f>
        <v>3240.1657398688312</v>
      </c>
      <c r="BN125" s="35">
        <f ca="1">IF(R$11="x",0,_xlfn.NORM.INV(L125,Satokasvi!$H$8,Satokasvi!$I$8)*IF(COUNTIF($H$12:R$12,"x")&gt;0,(1+$C$6),1)*IF(COUNTIF($H$13:R$13,"x")&gt;0,(1+$C$30),1)*IF(R$8="x",(1+Toimenpiteet!$C$7),1)*IF(R$9="x",(1+Toimenpiteet!$C$34),1)*(1+R$30)*_xlfn.BINOM.INV(1,(1-(Satokasvi!$H$15*(1+R$44))),L125))</f>
        <v>3094.1563727356838</v>
      </c>
      <c r="BO125" s="35">
        <f ca="1">IF(S$11="x",0,_xlfn.NORM.INV(M125,Satokasvi!$H$8,Satokasvi!$I$8)*IF(COUNTIF($H$12:S$12,"x")&gt;0,(1+$C$6),1)*IF(COUNTIF($H$13:S$13,"x")&gt;0,(1+$C$30),1)*IF(S$8="x",(1+Toimenpiteet!$C$7),1)*IF(S$9="x",(1+Toimenpiteet!$C$34),1)*(1+S$30)*_xlfn.BINOM.INV(1,(1-(Satokasvi!$H$15*(1+S$44))),M125))</f>
        <v>3056.7130142219844</v>
      </c>
      <c r="BP125" s="35">
        <f ca="1">IF(T$11="x",0,_xlfn.NORM.INV(N125,Satokasvi!$H$8,Satokasvi!$I$8)*IF(COUNTIF($H$12:T$12,"x")&gt;0,(1+$C$6),1)*IF(COUNTIF($H$13:T$13,"x")&gt;0,(1+$C$30),1)*IF(T$8="x",(1+Toimenpiteet!$C$7),1)*IF(T$9="x",(1+Toimenpiteet!$C$34),1)*(1+T$30)*_xlfn.BINOM.INV(1,(1-(Satokasvi!$H$15*(1+T$44))),N125))</f>
        <v>3122.8067377264019</v>
      </c>
      <c r="BQ125" s="35">
        <f ca="1">IF(U$11="x",0,_xlfn.NORM.INV(O125,Satokasvi!$H$8,Satokasvi!$I$8)*IF(COUNTIF($H$12:U$12,"x")&gt;0,(1+$C$6),1)*IF(COUNTIF($H$13:U$13,"x")&gt;0,(1+$C$30),1)*IF(U$8="x",(1+Toimenpiteet!$C$7),1)*IF(U$9="x",(1+Toimenpiteet!$C$34),1)*(1+U$30)*_xlfn.BINOM.INV(1,(1-(Satokasvi!$H$15*(1+U$44))),O125))</f>
        <v>3033.7659334440891</v>
      </c>
      <c r="BR125" s="35">
        <f ca="1">IF(V$11="x",0,_xlfn.NORM.INV(P125,Satokasvi!$H$8,Satokasvi!$I$8)*IF(COUNTIF($H$12:V$12,"x")&gt;0,(1+$C$6),1)*IF(COUNTIF($H$13:V$13,"x")&gt;0,(1+$C$30),1)*IF(V$8="x",(1+Toimenpiteet!$C$7),1)*IF(V$9="x",(1+Toimenpiteet!$C$34),1)*(1+V$30)*_xlfn.BINOM.INV(1,(1-(Satokasvi!$H$15*(1+V$44))),P125))</f>
        <v>3082.9625348378981</v>
      </c>
      <c r="BS125" s="35">
        <f ca="1">IF(W$11="x",0,_xlfn.NORM.INV(Q125,Satokasvi!$H$8,Satokasvi!$I$8)*IF(COUNTIF($H$12:W$12,"x")&gt;0,(1+$C$6),1)*IF(COUNTIF($H$13:W$13,"x")&gt;0,(1+$C$30),1)*IF(W$8="x",(1+Toimenpiteet!$C$7),1)*IF(W$9="x",(1+Toimenpiteet!$C$34),1)*(1+W$30)*_xlfn.BINOM.INV(1,(1-(Satokasvi!$H$15*(1+W$44))),Q125))</f>
        <v>3155.0352940807938</v>
      </c>
      <c r="BT125" s="35">
        <f ca="1">IF(X$11="x",0,_xlfn.NORM.INV(R125,Satokasvi!$H$8,Satokasvi!$I$8)*IF(COUNTIF($H$12:X$12,"x")&gt;0,(1+$C$6),1)*IF(COUNTIF($H$13:X$13,"x")&gt;0,(1+$C$30),1)*IF(X$8="x",(1+Toimenpiteet!$C$7),1)*IF(X$9="x",(1+Toimenpiteet!$C$34),1)*(1+X$30)*_xlfn.BINOM.INV(1,(1-(Satokasvi!$H$15*(1+X$44))),R125))</f>
        <v>3058.2766979464072</v>
      </c>
      <c r="BU125" s="35">
        <f ca="1">IF(Y$11="x",0,_xlfn.NORM.INV(S125,Satokasvi!$H$8,Satokasvi!$I$8)*IF(COUNTIF($H$12:Y$12,"x")&gt;0,(1+$C$6),1)*IF(COUNTIF($H$13:Y$13,"x")&gt;0,(1+$C$30),1)*IF(Y$8="x",(1+Toimenpiteet!$C$7),1)*IF(Y$9="x",(1+Toimenpiteet!$C$34),1)*(1+Y$30)*_xlfn.BINOM.INV(1,(1-(Satokasvi!$H$15*(1+Y$44))),S125))</f>
        <v>2990.7271644817679</v>
      </c>
      <c r="BV125" s="35">
        <f ca="1">IF(Z$11="x",0,_xlfn.NORM.INV(T125,Satokasvi!$H$8,Satokasvi!$I$8)*IF(COUNTIF($H$12:Z$12,"x")&gt;0,(1+$C$6),1)*IF(COUNTIF($H$13:Z$13,"x")&gt;0,(1+$C$30),1)*IF(Z$8="x",(1+Toimenpiteet!$C$7),1)*IF(Z$9="x",(1+Toimenpiteet!$C$34),1)*(1+Z$30)*_xlfn.BINOM.INV(1,(1-(Satokasvi!$H$15*(1+Z$44))),T125))</f>
        <v>2893.1842012292104</v>
      </c>
      <c r="BW125" s="35">
        <f ca="1">IF(AA$11="x",0,_xlfn.NORM.INV(U125,Satokasvi!$H$8,Satokasvi!$I$8)*IF(COUNTIF($H$12:AA$12,"x")&gt;0,(1+$C$6),1)*IF(COUNTIF($H$13:AA$13,"x")&gt;0,(1+$C$30),1)*IF(AA$8="x",(1+Toimenpiteet!$C$7),1)*IF(AA$9="x",(1+Toimenpiteet!$C$34),1)*(1+AA$30)*_xlfn.BINOM.INV(1,(1-(Satokasvi!$H$15*(1+AA$44))),U125))</f>
        <v>2799.0160571874367</v>
      </c>
      <c r="BX125" s="35">
        <f ca="1">IF(AB$11="x",0,_xlfn.NORM.INV(V125,Satokasvi!$H$8,Satokasvi!$I$8)*IF(COUNTIF($H$12:AB$12,"x")&gt;0,(1+$C$6),1)*IF(COUNTIF($H$13:AB$13,"x")&gt;0,(1+$C$30),1)*IF(AB$8="x",(1+Toimenpiteet!$C$7),1)*IF(AB$9="x",(1+Toimenpiteet!$C$34),1)*(1+AB$30)*_xlfn.BINOM.INV(1,(1-(Satokasvi!$H$15*(1+AB$44))),V125))</f>
        <v>3270.9005739199893</v>
      </c>
      <c r="BY125" s="35">
        <f ca="1">IF(AC$11="x",0,_xlfn.NORM.INV(W125,Satokasvi!$H$8,Satokasvi!$I$8)*IF(COUNTIF($H$12:AC$12,"x")&gt;0,(1+$C$6),1)*IF(COUNTIF($H$13:AC$13,"x")&gt;0,(1+$C$30),1)*IF(AC$8="x",(1+Toimenpiteet!$C$7),1)*IF(AC$9="x",(1+Toimenpiteet!$C$34),1)*(1+AC$30)*_xlfn.BINOM.INV(1,(1-(Satokasvi!$H$15*(1+AC$44))),W125))</f>
        <v>2730.9077909457178</v>
      </c>
      <c r="BZ125" s="35">
        <f ca="1">IF(AD$11="x",0,_xlfn.NORM.INV(X125,Satokasvi!$H$8,Satokasvi!$I$8)*IF(COUNTIF($H$12:AD$12,"x")&gt;0,(1+$C$6),1)*IF(COUNTIF($H$13:AD$13,"x")&gt;0,(1+$C$30),1)*IF(AD$8="x",(1+Toimenpiteet!$C$7),1)*IF(AD$9="x",(1+Toimenpiteet!$C$34),1)*(1+AD$30)*_xlfn.BINOM.INV(1,(1-(Satokasvi!$H$15*(1+AD$44))),X125))</f>
        <v>3227.2176462281832</v>
      </c>
      <c r="CA125" s="35">
        <f ca="1">IF(AE$11="x",0,_xlfn.NORM.INV(Y125,Satokasvi!$H$8,Satokasvi!$I$8)*IF(COUNTIF($H$12:AE$12,"x")&gt;0,(1+$C$6),1)*IF(COUNTIF($H$13:AE$13,"x")&gt;0,(1+$C$30),1)*IF(AE$8="x",(1+Toimenpiteet!$C$7),1)*IF(AE$9="x",(1+Toimenpiteet!$C$34),1)*(1+AE$30)*_xlfn.BINOM.INV(1,(1-(Satokasvi!$H$15*(1+AE$44))),Y125))</f>
        <v>3225.906190663813</v>
      </c>
      <c r="CB125" s="35">
        <f ca="1">IF(AF$11="x",0,_xlfn.NORM.INV(Z125,Satokasvi!$H$8,Satokasvi!$I$8)*IF(COUNTIF($H$12:AF$12,"x")&gt;0,(1+$C$6),1)*IF(COUNTIF($H$13:AF$13,"x")&gt;0,(1+$C$30),1)*IF(AF$8="x",(1+Toimenpiteet!$C$7),1)*IF(AF$9="x",(1+Toimenpiteet!$C$34),1)*(1+AF$30)*_xlfn.BINOM.INV(1,(1-(Satokasvi!$H$15*(1+AF$44))),Z125))</f>
        <v>2642.0045570694151</v>
      </c>
      <c r="CD125" s="37">
        <f ca="1">_xlfn.NORM.INV(RAND(),Satokasvi!$H$13,Satokasvi!$I$13)</f>
        <v>191.99606844292771</v>
      </c>
      <c r="CE125" s="37">
        <f ca="1">_xlfn.NORM.INV(RAND(),Satokasvi!$H$13,Satokasvi!$I$13)</f>
        <v>216.95633794451044</v>
      </c>
      <c r="CF125" s="37">
        <f ca="1">_xlfn.NORM.INV(RAND(),Satokasvi!$H$13,Satokasvi!$I$13)</f>
        <v>245.63510865574358</v>
      </c>
      <c r="CG125" s="37">
        <f ca="1">_xlfn.NORM.INV(RAND(),Satokasvi!$H$13,Satokasvi!$I$13)</f>
        <v>166.08615528885588</v>
      </c>
      <c r="CH125" s="37">
        <f ca="1">_xlfn.NORM.INV(RAND(),Satokasvi!$H$13,Satokasvi!$I$13)</f>
        <v>249.18439198756778</v>
      </c>
      <c r="CI125" s="37">
        <f ca="1">_xlfn.NORM.INV(RAND(),Satokasvi!$H$13,Satokasvi!$I$13)</f>
        <v>255.98731970067774</v>
      </c>
      <c r="CJ125" s="37">
        <f ca="1">_xlfn.NORM.INV(RAND(),Satokasvi!$H$13,Satokasvi!$I$13)</f>
        <v>235.23240440120787</v>
      </c>
      <c r="CK125" s="37">
        <f ca="1">_xlfn.NORM.INV(RAND(),Satokasvi!$H$13,Satokasvi!$I$13)</f>
        <v>210.49554108700221</v>
      </c>
      <c r="CL125" s="37">
        <f ca="1">_xlfn.NORM.INV(RAND(),Satokasvi!$H$13,Satokasvi!$I$13)</f>
        <v>211.12426029644178</v>
      </c>
      <c r="CM125" s="37">
        <f ca="1">_xlfn.NORM.INV(RAND(),Satokasvi!$H$13,Satokasvi!$I$13)</f>
        <v>225.53902554092693</v>
      </c>
      <c r="CN125" s="37">
        <f ca="1">_xlfn.NORM.INV(RAND(),Satokasvi!$H$13,Satokasvi!$I$13)</f>
        <v>209.75688748214606</v>
      </c>
      <c r="CO125" s="37">
        <f ca="1">_xlfn.NORM.INV(RAND(),Satokasvi!$H$13,Satokasvi!$I$13)</f>
        <v>235.98585204780858</v>
      </c>
      <c r="CP125" s="37">
        <f ca="1">_xlfn.NORM.INV(RAND(),Satokasvi!$H$13,Satokasvi!$I$13)</f>
        <v>260.59024814571325</v>
      </c>
      <c r="CQ125" s="37">
        <f ca="1">_xlfn.NORM.INV(RAND(),Satokasvi!$H$13,Satokasvi!$I$13)</f>
        <v>237.6556048720746</v>
      </c>
      <c r="CR125" s="37">
        <f ca="1">_xlfn.NORM.INV(RAND(),Satokasvi!$H$13,Satokasvi!$I$13)</f>
        <v>273.5012775829727</v>
      </c>
      <c r="CS125" s="37">
        <f ca="1">_xlfn.NORM.INV(RAND(),Satokasvi!$H$13,Satokasvi!$I$13)</f>
        <v>194.72109927523019</v>
      </c>
      <c r="CT125" s="37">
        <f ca="1">_xlfn.NORM.INV(RAND(),Satokasvi!$H$13,Satokasvi!$I$13)</f>
        <v>178.90553137260665</v>
      </c>
      <c r="CU125" s="37">
        <f ca="1">_xlfn.NORM.INV(RAND(),Satokasvi!$H$13,Satokasvi!$I$13)</f>
        <v>258.15290619699363</v>
      </c>
      <c r="CV125" s="37">
        <f ca="1">_xlfn.NORM.INV(RAND(),Satokasvi!$H$13,Satokasvi!$I$13)</f>
        <v>127.94870584998181</v>
      </c>
      <c r="CW125" s="37">
        <f ca="1">_xlfn.NORM.INV(RAND(),Satokasvi!$H$13,Satokasvi!$I$13)</f>
        <v>186.69932481398334</v>
      </c>
      <c r="CX125" s="37">
        <f ca="1">_xlfn.NORM.INV(RAND(),Satokasvi!$H$13,Satokasvi!$I$13)</f>
        <v>304.63661540473402</v>
      </c>
      <c r="CY125" s="37">
        <f ca="1">_xlfn.NORM.INV(RAND(),Satokasvi!$H$13,Satokasvi!$I$13)</f>
        <v>142.70557778928287</v>
      </c>
      <c r="CZ125" s="37">
        <f ca="1">_xlfn.NORM.INV(RAND(),Satokasvi!$H$13,Satokasvi!$I$13)</f>
        <v>160.9323725253424</v>
      </c>
      <c r="DA125" s="37">
        <f ca="1">_xlfn.NORM.INV(RAND(),Satokasvi!$H$13,Satokasvi!$I$13)</f>
        <v>192.35999421907081</v>
      </c>
      <c r="DB125" s="37">
        <f ca="1">_xlfn.NORM.INV(RAND(),Satokasvi!$H$13,Satokasvi!$I$13)</f>
        <v>225.74719976185153</v>
      </c>
      <c r="DD125" s="37">
        <f ca="1">IF(H$11="x",Toimenpiteet!$E$115,AC125*CD125/1000+(Satokasvi!$E$28-Satokasvi!$E$7)+IF(H$8="x",Toimenpiteet!$E$29,0)+IF(H$9="x",Toimenpiteet!$E$60,0)+IF(H$10="x",Toimenpiteet!$E$88,0))/(1+$H$15)^DD$59</f>
        <v>261.60636944606262</v>
      </c>
      <c r="DE125" s="37">
        <f ca="1">IF(I$11="x",Toimenpiteet!$E$115,AD125*CE125/1000+(Satokasvi!$E$28-Satokasvi!$E$7)+IF(I$8="x",Toimenpiteet!$E$29,0)+IF(I$9="x",Toimenpiteet!$E$60,0)+IF(I$10="x",Toimenpiteet!$E$88,0))/(1+$H$15)^DE$59</f>
        <v>257.57598738768286</v>
      </c>
      <c r="DF125" s="37">
        <f ca="1">IF(J$11="x",Toimenpiteet!$E$115,AE125*CF125/1000+(Satokasvi!$E$28-Satokasvi!$E$7)+IF(J$8="x",Toimenpiteet!$E$29,0)+IF(J$9="x",Toimenpiteet!$E$60,0)+IF(J$10="x",Toimenpiteet!$E$88,0))/(1+$H$15)^DF$59</f>
        <v>292.62793273590472</v>
      </c>
      <c r="DG125" s="37">
        <f ca="1">IF(K$11="x",Toimenpiteet!$E$115,AF125*CG125/1000+(Satokasvi!$E$28-Satokasvi!$E$7)+IF(K$8="x",Toimenpiteet!$E$29,0)+IF(K$9="x",Toimenpiteet!$E$60,0)+IF(K$10="x",Toimenpiteet!$E$88,0))/(1+$H$15)^DG$59</f>
        <v>-235.44906769765757</v>
      </c>
      <c r="DH125" s="37">
        <f ca="1">IF(L$11="x",Toimenpiteet!$E$115,AG125*CH125/1000+(Satokasvi!$E$28-Satokasvi!$E$7)+IF(L$8="x",Toimenpiteet!$E$29,0)+IF(L$9="x",Toimenpiteet!$E$60,0)+IF(L$10="x",Toimenpiteet!$E$88,0))/(1+$H$15)^DH$59</f>
        <v>296.74802643021138</v>
      </c>
      <c r="DI125" s="37">
        <f ca="1">IF(M$11="x",Toimenpiteet!$E$115,AH125*CI125/1000+(Satokasvi!$E$28-Satokasvi!$E$7)+IF(M$8="x",Toimenpiteet!$E$29,0)+IF(M$9="x",Toimenpiteet!$E$60,0)+IF(M$10="x",Toimenpiteet!$E$88,0))/(1+$H$15)^DI$59</f>
        <v>279.7449723397549</v>
      </c>
      <c r="DJ125" s="37">
        <f ca="1">IF(N$11="x",Toimenpiteet!$E$115,AI125*CJ125/1000+(Satokasvi!$E$28-Satokasvi!$E$7)+IF(N$8="x",Toimenpiteet!$E$29,0)+IF(N$9="x",Toimenpiteet!$E$60,0)+IF(N$10="x",Toimenpiteet!$E$88,0))/(1+$H$15)^DJ$59</f>
        <v>-215.46925050598875</v>
      </c>
      <c r="DK125" s="37">
        <f ca="1">IF(O$11="x",Toimenpiteet!$E$115,AJ125*CK125/1000+(Satokasvi!$E$28-Satokasvi!$E$7)+IF(O$8="x",Toimenpiteet!$E$29,0)+IF(O$9="x",Toimenpiteet!$E$60,0)+IF(O$10="x",Toimenpiteet!$E$88,0))/(1+$H$15)^DK$59</f>
        <v>194.86410111071322</v>
      </c>
      <c r="DL125" s="37">
        <f ca="1">IF(P$11="x",Toimenpiteet!$E$115,AK125*CL125/1000+(Satokasvi!$E$28-Satokasvi!$E$7)+IF(P$8="x",Toimenpiteet!$E$29,0)+IF(P$9="x",Toimenpiteet!$E$60,0)+IF(P$10="x",Toimenpiteet!$E$88,0))/(1+$H$15)^DL$59</f>
        <v>189.60868551758301</v>
      </c>
      <c r="DM125" s="37">
        <f ca="1">IF(Q$11="x",Toimenpiteet!$E$115,AL125*CM125/1000+(Satokasvi!$E$28-Satokasvi!$E$7)+IF(Q$8="x",Toimenpiteet!$E$29,0)+IF(Q$9="x",Toimenpiteet!$E$60,0)+IF(Q$10="x",Toimenpiteet!$E$88,0))/(1+$H$15)^DM$59</f>
        <v>255.95827606635621</v>
      </c>
      <c r="DN125" s="37">
        <f ca="1">IF(R$11="x",Toimenpiteet!$E$115,AM125*CN125/1000+(Satokasvi!$E$28-Satokasvi!$E$7)+IF(R$8="x",Toimenpiteet!$E$29,0)+IF(R$9="x",Toimenpiteet!$E$60,0)+IF(R$10="x",Toimenpiteet!$E$88,0))/(1+$H$15)^DN$59</f>
        <v>199.28027645769313</v>
      </c>
      <c r="DO125" s="37">
        <f ca="1">IF(S$11="x",Toimenpiteet!$E$115,AN125*CO125/1000+(Satokasvi!$E$28-Satokasvi!$E$7)+IF(S$8="x",Toimenpiteet!$E$29,0)+IF(S$9="x",Toimenpiteet!$E$60,0)+IF(S$10="x",Toimenpiteet!$E$88,0))/(1+$H$15)^DO$59</f>
        <v>235.74606656695514</v>
      </c>
      <c r="DP125" s="37">
        <f ca="1">IF(T$11="x",Toimenpiteet!$E$115,AO125*CP125/1000+(Satokasvi!$E$28-Satokasvi!$E$7)+IF(T$8="x",Toimenpiteet!$E$29,0)+IF(T$9="x",Toimenpiteet!$E$60,0)+IF(T$10="x",Toimenpiteet!$E$88,0))/(1+$H$15)^DP$59</f>
        <v>281.3310640822753</v>
      </c>
      <c r="DQ125" s="37">
        <f ca="1">IF(U$11="x",Toimenpiteet!$E$115,AP125*CQ125/1000+(Satokasvi!$E$28-Satokasvi!$E$7)+IF(U$8="x",Toimenpiteet!$E$29,0)+IF(U$9="x",Toimenpiteet!$E$60,0)+IF(U$10="x",Toimenpiteet!$E$88,0))/(1+$H$15)^DQ$59</f>
        <v>222.02070138988014</v>
      </c>
      <c r="DR125" s="37">
        <f ca="1">IF(V$11="x",Toimenpiteet!$E$115,AQ125*CR125/1000+(Satokasvi!$E$28-Satokasvi!$E$7)+IF(V$8="x",Toimenpiteet!$E$29,0)+IF(V$9="x",Toimenpiteet!$E$60,0)+IF(V$10="x",Toimenpiteet!$E$88,0))/(1+$H$15)^DR$59</f>
        <v>280.91847237542299</v>
      </c>
      <c r="DS125" s="37">
        <f ca="1">IF(W$11="x",Toimenpiteet!$E$115,AR125*CS125/1000+(Satokasvi!$E$28-Satokasvi!$E$7)+IF(W$8="x",Toimenpiteet!$E$29,0)+IF(W$9="x",Toimenpiteet!$E$60,0)+IF(W$10="x",Toimenpiteet!$E$88,0))/(1+$H$15)^DS$59</f>
        <v>153.89727652304762</v>
      </c>
      <c r="DT125" s="37">
        <f ca="1">IF(X$11="x",Toimenpiteet!$E$115,AS125*CT125/1000+(Satokasvi!$E$28-Satokasvi!$E$7)+IF(X$8="x",Toimenpiteet!$E$29,0)+IF(X$9="x",Toimenpiteet!$E$60,0)+IF(X$10="x",Toimenpiteet!$E$88,0))/(1+$H$15)^DT$59</f>
        <v>115.52921014242683</v>
      </c>
      <c r="DU125" s="37">
        <f ca="1">IF(Y$11="x",Toimenpiteet!$E$115,AT125*CU125/1000+(Satokasvi!$E$28-Satokasvi!$E$7)+IF(Y$8="x",Toimenpiteet!$E$29,0)+IF(Y$9="x",Toimenpiteet!$E$60,0)+IF(Y$10="x",Toimenpiteet!$E$88,0))/(1+$H$15)^DU$59</f>
        <v>222.26273262033646</v>
      </c>
      <c r="DV125" s="37">
        <f ca="1">IF(Z$11="x",Toimenpiteet!$E$115,AU125*CV125/1000+(Satokasvi!$E$28-Satokasvi!$E$7)+IF(Z$8="x",Toimenpiteet!$E$29,0)+IF(Z$9="x",Toimenpiteet!$E$60,0)+IF(Z$10="x",Toimenpiteet!$E$88,0))/(1+$H$15)^DV$59</f>
        <v>24.797545010525898</v>
      </c>
      <c r="DW125" s="37">
        <f ca="1">IF(AA$11="x",Toimenpiteet!$E$115,AV125*CW125/1000+(Satokasvi!$E$28-Satokasvi!$E$7)+IF(AA$8="x",Toimenpiteet!$E$29,0)+IF(AA$9="x",Toimenpiteet!$E$60,0)+IF(AA$10="x",Toimenpiteet!$E$88,0))/(1+$H$15)^DW$59</f>
        <v>94.389908039928073</v>
      </c>
      <c r="DX125" s="37">
        <f ca="1">IF(AB$11="x",Toimenpiteet!$E$115,AW125*CX125/1000+(Satokasvi!$E$28-Satokasvi!$E$7)+IF(AB$8="x",Toimenpiteet!$E$29,0)+IF(AB$9="x",Toimenpiteet!$E$60,0)+IF(AB$10="x",Toimenpiteet!$E$88,0))/(1+$H$15)^DX$59</f>
        <v>303.91068636912473</v>
      </c>
      <c r="DY125" s="37">
        <f ca="1">IF(AC$11="x",Toimenpiteet!$E$115,AX125*CY125/1000+(Satokasvi!$E$28-Satokasvi!$E$7)+IF(AC$8="x",Toimenpiteet!$E$29,0)+IF(AC$9="x",Toimenpiteet!$E$60,0)+IF(AC$10="x",Toimenpiteet!$E$88,0))/(1+$H$15)^DY$59</f>
        <v>-138.30151273388518</v>
      </c>
      <c r="DZ125" s="37">
        <f ca="1">IF(AD$11="x",Toimenpiteet!$E$115,AY125*CZ125/1000+(Satokasvi!$E$28-Satokasvi!$E$7)+IF(AD$8="x",Toimenpiteet!$E$29,0)+IF(AD$9="x",Toimenpiteet!$E$60,0)+IF(AD$10="x",Toimenpiteet!$E$88,0))/(1+$H$15)^DZ$59</f>
        <v>85.02447672799083</v>
      </c>
      <c r="EA125" s="37">
        <f ca="1">IF(AE$11="x",Toimenpiteet!$E$115,AZ125*DA125/1000+(Satokasvi!$E$28-Satokasvi!$E$7)+IF(AE$8="x",Toimenpiteet!$E$29,0)+IF(AE$9="x",Toimenpiteet!$E$60,0)+IF(AE$10="x",Toimenpiteet!$E$88,0))/(1+$H$15)^EA$59</f>
        <v>124.0227655233551</v>
      </c>
      <c r="EB125" s="37">
        <f ca="1">IF(AF$11="x",Toimenpiteet!$E$115,BA125*DB125/1000+(Satokasvi!$E$28-Satokasvi!$E$7)+IF(AF$8="x",Toimenpiteet!$E$29,0)+IF(AF$9="x",Toimenpiteet!$E$60,0)+IF(AF$10="x",Toimenpiteet!$E$88,0))/(1+$H$15)^EB$59</f>
        <v>-126.56547585433981</v>
      </c>
      <c r="ED125" s="37">
        <f ca="1">IF(H$11="x",Toimenpiteet!$E$115,BD125*CD125/1000+(Satokasvi!$E$28-Satokasvi!$E$7)+IF(H$8="x",Toimenpiteet!$E$29,0)+IF(H$9="x",Toimenpiteet!$E$60,0)+IF(H$10="x",Toimenpiteet!$E$88,0))/(1+$H$15)^ED$59</f>
        <v>365.3839540148868</v>
      </c>
      <c r="EE125" s="37">
        <f ca="1">IF(I$11="x",Toimenpiteet!$E$115,BE125*CE125/1000+(Satokasvi!$E$28-Satokasvi!$E$7)+IF(I$8="x",Toimenpiteet!$E$29,0)+IF(I$9="x",Toimenpiteet!$E$60,0)+IF(I$10="x",Toimenpiteet!$E$88,0))/(1+$H$15)^EE$59</f>
        <v>359.04876804930842</v>
      </c>
      <c r="EF125" s="37">
        <f ca="1">IF(J$11="x",Toimenpiteet!$E$115,BF125*CF125/1000+(Satokasvi!$E$28-Satokasvi!$E$7)+IF(J$8="x",Toimenpiteet!$E$29,0)+IF(J$9="x",Toimenpiteet!$E$60,0)+IF(J$10="x",Toimenpiteet!$E$88,0))/(1+$H$15)^EF$59</f>
        <v>399.65602722880311</v>
      </c>
      <c r="EG125" s="37">
        <f ca="1">IF(K$11="x",Toimenpiteet!$E$115,BG125*CG125/1000+(Satokasvi!$E$28-Satokasvi!$E$7)+IF(K$8="x",Toimenpiteet!$E$29,0)+IF(K$9="x",Toimenpiteet!$E$60,0)+IF(K$10="x",Toimenpiteet!$E$88,0))/(1+$H$15)^EG$59</f>
        <v>-235.44906769765757</v>
      </c>
      <c r="EH125" s="37">
        <f ca="1">IF(L$11="x",Toimenpiteet!$E$115,BH125*CH125/1000+(Satokasvi!$E$28-Satokasvi!$E$7)+IF(L$8="x",Toimenpiteet!$E$29,0)+IF(L$9="x",Toimenpiteet!$E$60,0)+IF(L$10="x",Toimenpiteet!$E$88,0))/(1+$H$15)^EH$59</f>
        <v>401.81589728861439</v>
      </c>
      <c r="EI125" s="37">
        <f ca="1">IF(M$11="x",Toimenpiteet!$E$115,BI125*CI125/1000+(Satokasvi!$E$28-Satokasvi!$E$7)+IF(M$8="x",Toimenpiteet!$E$29,0)+IF(M$9="x",Toimenpiteet!$E$60,0)+IF(M$10="x",Toimenpiteet!$E$88,0))/(1+$H$15)^EI$59</f>
        <v>380.08063241193969</v>
      </c>
      <c r="EJ125" s="37">
        <f ca="1">IF(N$11="x",Toimenpiteet!$E$115,BJ125*CJ125/1000+(Satokasvi!$E$28-Satokasvi!$E$7)+IF(N$8="x",Toimenpiteet!$E$29,0)+IF(N$9="x",Toimenpiteet!$E$60,0)+IF(N$10="x",Toimenpiteet!$E$88,0))/(1+$H$15)^EJ$59</f>
        <v>306.87895523360902</v>
      </c>
      <c r="EK125" s="37">
        <f ca="1">IF(O$11="x",Toimenpiteet!$E$115,BK125*CK125/1000+(Satokasvi!$E$28-Satokasvi!$E$7)+IF(O$8="x",Toimenpiteet!$E$29,0)+IF(O$9="x",Toimenpiteet!$E$60,0)+IF(O$10="x",Toimenpiteet!$E$88,0))/(1+$H$15)^EK$59</f>
        <v>275.67561075149439</v>
      </c>
      <c r="EL125" s="37">
        <f ca="1">IF(P$11="x",Toimenpiteet!$E$115,BL125*CL125/1000+(Satokasvi!$E$28-Satokasvi!$E$7)+IF(P$8="x",Toimenpiteet!$E$29,0)+IF(P$9="x",Toimenpiteet!$E$60,0)+IF(P$10="x",Toimenpiteet!$E$88,0))/(1+$H$15)^EL$59</f>
        <v>268.15050943531179</v>
      </c>
      <c r="EM125" s="37">
        <f ca="1">IF(Q$11="x",Toimenpiteet!$E$115,BM125*CM125/1000+(Satokasvi!$E$28-Satokasvi!$E$7)+IF(Q$8="x",Toimenpiteet!$E$29,0)+IF(Q$9="x",Toimenpiteet!$E$60,0)+IF(Q$10="x",Toimenpiteet!$E$88,0))/(1+$H$15)^EM$59</f>
        <v>346.58690876915387</v>
      </c>
      <c r="EN125" s="37">
        <f ca="1">IF(R$11="x",Toimenpiteet!$E$115,BN125*CN125/1000+(Satokasvi!$E$28-Satokasvi!$E$7)+IF(R$8="x",Toimenpiteet!$E$29,0)+IF(R$9="x",Toimenpiteet!$E$60,0)+IF(R$10="x",Toimenpiteet!$E$88,0))/(1+$H$15)^EN$59</f>
        <v>277.42465940896597</v>
      </c>
      <c r="EO125" s="37">
        <f ca="1">IF(S$11="x",Toimenpiteet!$E$115,BO125*CO125/1000+(Satokasvi!$E$28-Satokasvi!$E$7)+IF(S$8="x",Toimenpiteet!$E$29,0)+IF(S$9="x",Toimenpiteet!$E$60,0)+IF(S$10="x",Toimenpiteet!$E$88,0))/(1+$H$15)^EO$59</f>
        <v>320.06841353057371</v>
      </c>
      <c r="EP125" s="37">
        <f ca="1">IF(T$11="x",Toimenpiteet!$E$115,BP125*CP125/1000+(Satokasvi!$E$28-Satokasvi!$E$7)+IF(T$8="x",Toimenpiteet!$E$29,0)+IF(T$9="x",Toimenpiteet!$E$60,0)+IF(T$10="x",Toimenpiteet!$E$88,0))/(1+$H$15)^EP$59</f>
        <v>373.68769791836871</v>
      </c>
      <c r="EQ125" s="37">
        <f ca="1">IF(U$11="x",Toimenpiteet!$E$115,BQ125*CQ125/1000+(Satokasvi!$E$28-Satokasvi!$E$7)+IF(U$8="x",Toimenpiteet!$E$29,0)+IF(U$9="x",Toimenpiteet!$E$60,0)+IF(U$10="x",Toimenpiteet!$E$88,0))/(1+$H$15)^EQ$59</f>
        <v>301.46408537624296</v>
      </c>
      <c r="ER125" s="37">
        <f ca="1">IF(V$11="x",Toimenpiteet!$E$115,BR125*CR125/1000+(Satokasvi!$E$28-Satokasvi!$E$7)+IF(V$8="x",Toimenpiteet!$E$29,0)+IF(V$9="x",Toimenpiteet!$E$60,0)+IF(V$10="x",Toimenpiteet!$E$88,0))/(1+$H$15)^ER$59</f>
        <v>371.12085006253369</v>
      </c>
      <c r="ES125" s="37">
        <f ca="1">IF(W$11="x",Toimenpiteet!$E$115,BS125*CS125/1000+(Satokasvi!$E$28-Satokasvi!$E$7)+IF(W$8="x",Toimenpiteet!$E$29,0)+IF(W$9="x",Toimenpiteet!$E$60,0)+IF(W$10="x",Toimenpiteet!$E$88,0))/(1+$H$15)^ES$59</f>
        <v>217.70457960632314</v>
      </c>
      <c r="ET125" s="37">
        <f ca="1">IF(X$11="x",Toimenpiteet!$E$115,BT125*CT125/1000+(Satokasvi!$E$28-Satokasvi!$E$7)+IF(X$8="x",Toimenpiteet!$E$29,0)+IF(X$9="x",Toimenpiteet!$E$60,0)+IF(X$10="x",Toimenpiteet!$E$88,0))/(1+$H$15)^ET$59</f>
        <v>170.70092380068508</v>
      </c>
      <c r="EU125" s="37">
        <f ca="1">IF(Y$11="x",Toimenpiteet!$E$115,BU125*CU125/1000+(Satokasvi!$E$28-Satokasvi!$E$7)+IF(Y$8="x",Toimenpiteet!$E$29,0)+IF(Y$9="x",Toimenpiteet!$E$60,0)+IF(Y$10="x",Toimenpiteet!$E$88,0))/(1+$H$15)^EU$59</f>
        <v>297.8471933480667</v>
      </c>
      <c r="EV125" s="37">
        <f ca="1">IF(Z$11="x",Toimenpiteet!$E$115,BV125*CV125/1000+(Satokasvi!$E$28-Satokasvi!$E$7)+IF(Z$8="x",Toimenpiteet!$E$29,0)+IF(Z$9="x",Toimenpiteet!$E$60,0)+IF(Z$10="x",Toimenpiteet!$E$88,0))/(1+$H$15)^EV$59</f>
        <v>59.982213433663127</v>
      </c>
      <c r="EW125" s="37">
        <f ca="1">IF(AA$11="x",Toimenpiteet!$E$115,BW125*CW125/1000+(Satokasvi!$E$28-Satokasvi!$E$7)+IF(AA$8="x",Toimenpiteet!$E$29,0)+IF(AA$9="x",Toimenpiteet!$E$60,0)+IF(AA$10="x",Toimenpiteet!$E$88,0))/(1+$H$15)^EW$59</f>
        <v>142.61270461978941</v>
      </c>
      <c r="EX125" s="37">
        <f ca="1">IF(AB$11="x",Toimenpiteet!$E$115,BX125*CX125/1000+(Satokasvi!$E$28-Satokasvi!$E$7)+IF(AB$8="x",Toimenpiteet!$E$29,0)+IF(AB$9="x",Toimenpiteet!$E$60,0)+IF(AB$10="x",Toimenpiteet!$E$88,0))/(1+$H$15)^EX$59</f>
        <v>393.18293526613002</v>
      </c>
      <c r="EY125" s="37">
        <f ca="1">IF(AC$11="x",Toimenpiteet!$E$115,BY125*CY125/1000+(Satokasvi!$E$28-Satokasvi!$E$7)+IF(AC$8="x",Toimenpiteet!$E$29,0)+IF(AC$9="x",Toimenpiteet!$E$60,0)+IF(AC$10="x",Toimenpiteet!$E$88,0))/(1+$H$15)^EY$59</f>
        <v>65.08822729474322</v>
      </c>
      <c r="EZ125" s="37">
        <f ca="1">IF(AD$11="x",Toimenpiteet!$E$115,BZ125*CZ125/1000+(Satokasvi!$E$28-Satokasvi!$E$7)+IF(AD$8="x",Toimenpiteet!$E$29,0)+IF(AD$9="x",Toimenpiteet!$E$60,0)+IF(AD$10="x",Toimenpiteet!$E$88,0))/(1+$H$15)^EZ$59</f>
        <v>128.88403474036281</v>
      </c>
      <c r="FA125" s="37">
        <f ca="1">IF(AE$11="x",Toimenpiteet!$E$115,CA125*DA125/1000+(Satokasvi!$E$28-Satokasvi!$E$7)+IF(AE$8="x",Toimenpiteet!$E$29,0)+IF(AE$9="x",Toimenpiteet!$E$60,0)+IF(AE$10="x",Toimenpiteet!$E$88,0))/(1+$H$15)^FA$59</f>
        <v>174.89980665402015</v>
      </c>
      <c r="FB125" s="37">
        <f ca="1">IF(AF$11="x",Toimenpiteet!$E$115,CB125*DB125/1000+(Satokasvi!$E$28-Satokasvi!$E$7)+IF(AF$8="x",Toimenpiteet!$E$29,0)+IF(AF$9="x",Toimenpiteet!$E$60,0)+IF(AF$10="x",Toimenpiteet!$E$88,0))/(1+$H$15)^FB$59</f>
        <v>158.29048812793914</v>
      </c>
      <c r="FD125" s="37">
        <f t="shared" ref="FD125:FD159" ca="1" si="41">DD125</f>
        <v>261.60636944606262</v>
      </c>
      <c r="FE125" s="37">
        <f t="shared" ca="1" si="32"/>
        <v>519.18235683374542</v>
      </c>
      <c r="FF125" s="37">
        <f t="shared" ca="1" si="32"/>
        <v>811.81028956965019</v>
      </c>
      <c r="FG125" s="37">
        <f t="shared" ca="1" si="32"/>
        <v>576.3612218719926</v>
      </c>
      <c r="FH125" s="37">
        <f t="shared" ca="1" si="32"/>
        <v>873.10924830220392</v>
      </c>
      <c r="FI125" s="37">
        <f t="shared" ca="1" si="32"/>
        <v>1152.8542206419588</v>
      </c>
      <c r="FJ125" s="37">
        <f t="shared" ca="1" si="32"/>
        <v>937.38497013597009</v>
      </c>
      <c r="FK125" s="37">
        <f t="shared" ca="1" si="32"/>
        <v>1132.2490712466833</v>
      </c>
      <c r="FL125" s="37">
        <f t="shared" ca="1" si="31"/>
        <v>1321.8577567642665</v>
      </c>
      <c r="FM125" s="37">
        <f t="shared" ca="1" si="31"/>
        <v>1577.8160328306226</v>
      </c>
      <c r="FN125" s="37">
        <f t="shared" ca="1" si="31"/>
        <v>1777.0963092883158</v>
      </c>
      <c r="FO125" s="37">
        <f t="shared" ca="1" si="31"/>
        <v>2012.8423758552708</v>
      </c>
      <c r="FP125" s="37">
        <f t="shared" ca="1" si="31"/>
        <v>2294.1734399375459</v>
      </c>
      <c r="FQ125" s="37">
        <f t="shared" ca="1" si="31"/>
        <v>2516.1941413274262</v>
      </c>
      <c r="FR125" s="37">
        <f t="shared" ca="1" si="31"/>
        <v>2797.1126137028491</v>
      </c>
      <c r="FS125" s="37">
        <f t="shared" ca="1" si="31"/>
        <v>2951.0098902258969</v>
      </c>
      <c r="FT125" s="37">
        <f t="shared" ca="1" si="31"/>
        <v>3066.5391003683239</v>
      </c>
      <c r="FU125" s="37">
        <f t="shared" ca="1" si="24"/>
        <v>3288.8018329886604</v>
      </c>
      <c r="FV125" s="37">
        <f t="shared" ca="1" si="24"/>
        <v>3313.5993779991863</v>
      </c>
      <c r="FW125" s="37">
        <f t="shared" ca="1" si="23"/>
        <v>3407.9892860391146</v>
      </c>
      <c r="FX125" s="37">
        <f t="shared" ca="1" si="23"/>
        <v>3711.8999724082396</v>
      </c>
      <c r="FY125" s="37">
        <f t="shared" ca="1" si="23"/>
        <v>3573.5984596743542</v>
      </c>
      <c r="FZ125" s="37">
        <f t="shared" ca="1" si="23"/>
        <v>3658.6229364023452</v>
      </c>
      <c r="GA125" s="37">
        <f t="shared" ca="1" si="23"/>
        <v>3782.6457019257005</v>
      </c>
      <c r="GB125" s="37">
        <f t="shared" ca="1" si="23"/>
        <v>3656.0802260713608</v>
      </c>
      <c r="GC125" s="37"/>
      <c r="GD125" s="37">
        <f t="shared" ref="GD125:GD159" ca="1" si="42">ED125</f>
        <v>365.3839540148868</v>
      </c>
      <c r="GE125" s="37">
        <f t="shared" ca="1" si="39"/>
        <v>724.43272206419522</v>
      </c>
      <c r="GF125" s="37">
        <f t="shared" ca="1" si="39"/>
        <v>1124.0887492929983</v>
      </c>
      <c r="GG125" s="37">
        <f t="shared" ca="1" si="39"/>
        <v>888.63968159534068</v>
      </c>
      <c r="GH125" s="37">
        <f t="shared" ca="1" si="39"/>
        <v>1290.455578883955</v>
      </c>
      <c r="GI125" s="37">
        <f t="shared" ca="1" si="39"/>
        <v>1670.5362112958946</v>
      </c>
      <c r="GJ125" s="37">
        <f t="shared" ca="1" si="39"/>
        <v>1977.4151665295037</v>
      </c>
      <c r="GK125" s="37">
        <f t="shared" ca="1" si="39"/>
        <v>2253.0907772809983</v>
      </c>
      <c r="GL125" s="37">
        <f t="shared" ca="1" si="39"/>
        <v>2521.2412867163102</v>
      </c>
      <c r="GM125" s="37">
        <f t="shared" ca="1" si="39"/>
        <v>2867.8281954854642</v>
      </c>
      <c r="GN125" s="37">
        <f t="shared" ca="1" si="39"/>
        <v>3145.2528548944301</v>
      </c>
      <c r="GO125" s="37">
        <f t="shared" ca="1" si="39"/>
        <v>3465.3212684250038</v>
      </c>
      <c r="GP125" s="37">
        <f t="shared" ca="1" si="39"/>
        <v>3839.0089663433728</v>
      </c>
      <c r="GQ125" s="37">
        <f t="shared" ca="1" si="39"/>
        <v>4140.4730517196158</v>
      </c>
      <c r="GR125" s="37">
        <f t="shared" ca="1" si="39"/>
        <v>4511.5939017821493</v>
      </c>
      <c r="GS125" s="37">
        <f t="shared" ca="1" si="39"/>
        <v>4729.2984813884723</v>
      </c>
      <c r="GT125" s="37">
        <f t="shared" ca="1" si="34"/>
        <v>4899.9994051891572</v>
      </c>
      <c r="GU125" s="37">
        <f t="shared" ca="1" si="22"/>
        <v>5197.8465985372241</v>
      </c>
      <c r="GV125" s="37">
        <f t="shared" ca="1" si="22"/>
        <v>5257.8288119708868</v>
      </c>
      <c r="GW125" s="37">
        <f t="shared" ca="1" si="22"/>
        <v>5400.4415165906767</v>
      </c>
      <c r="GX125" s="37">
        <f t="shared" ca="1" si="22"/>
        <v>5793.6244518568064</v>
      </c>
      <c r="GY125" s="37">
        <f t="shared" ca="1" si="30"/>
        <v>5858.7126791515493</v>
      </c>
      <c r="GZ125" s="37">
        <f t="shared" ca="1" si="30"/>
        <v>5987.5967138919123</v>
      </c>
      <c r="HA125" s="37">
        <f t="shared" ca="1" si="30"/>
        <v>6162.4965205459321</v>
      </c>
      <c r="HB125" s="37">
        <f t="shared" ca="1" si="30"/>
        <v>6320.7870086738712</v>
      </c>
      <c r="HC125" s="37"/>
      <c r="HD125" s="37">
        <f t="shared" si="40"/>
        <v>1500.1</v>
      </c>
      <c r="HE125" s="37">
        <f ca="1">SUM($GD125:GD125)-$HD125-SUM($FD125:FD125)</f>
        <v>-1396.3224154311758</v>
      </c>
      <c r="HF125" s="37">
        <f ca="1">SUM($GD125:GE125)-$HD125-SUM($FD125:FE125)</f>
        <v>-1191.0720502007259</v>
      </c>
      <c r="HG125" s="37">
        <f ca="1">SUM($GD125:GF125)-$HD125-SUM($FD125:FF125)</f>
        <v>-878.79359047737762</v>
      </c>
      <c r="HH125" s="37">
        <f ca="1">SUM($GD125:GG125)-$HD125-SUM($FD125:FG125)</f>
        <v>-566.51513075402954</v>
      </c>
      <c r="HI125" s="37">
        <f ca="1">SUM($GD125:GH125)-$HD125-SUM($FD125:FH125)</f>
        <v>-149.16880017227868</v>
      </c>
      <c r="HJ125" s="37">
        <f ca="1">SUM($GD125:GI125)-$HD125-SUM($FD125:FI125)</f>
        <v>368.51319048165715</v>
      </c>
      <c r="HK125" s="37">
        <f ca="1">SUM($GD125:GJ125)-$HD125-SUM($FD125:FJ125)</f>
        <v>1408.5433868751916</v>
      </c>
      <c r="HL125" s="37">
        <f ca="1">SUM($GD125:GK125)-$HD125-SUM($FD125:FK125)</f>
        <v>2529.3850929095051</v>
      </c>
      <c r="HM125" s="37">
        <f ca="1">SUM($GD125:GL125)-$HD125-SUM($FD125:FL125)</f>
        <v>3728.7686228615494</v>
      </c>
      <c r="HN125" s="37">
        <f ca="1">SUM($GD125:GM125)-$HD125-SUM($FD125:FM125)</f>
        <v>5018.7807855163919</v>
      </c>
      <c r="HO125" s="37">
        <f ca="1">SUM($GD125:GN125)-$HD125-SUM($FD125:FN125)</f>
        <v>6386.9373311225099</v>
      </c>
      <c r="HP125" s="37">
        <f ca="1">SUM($GD125:GO125)-$HD125-SUM($FD125:FO125)</f>
        <v>7839.4162236922421</v>
      </c>
      <c r="HQ125" s="37">
        <f ca="1">SUM($GD125:GP125)-$HD125-SUM($FD125:FP125)</f>
        <v>9384.2517500980684</v>
      </c>
      <c r="HR125" s="37">
        <f ca="1">SUM($GD125:GQ125)-$HD125-SUM($FD125:FQ125)</f>
        <v>11008.530660490258</v>
      </c>
      <c r="HS125" s="37">
        <f ca="1">SUM($GD125:GR125)-$HD125-SUM($FD125:FR125)</f>
        <v>12723.011948569558</v>
      </c>
      <c r="HT125" s="37">
        <f ca="1">SUM($GD125:GS125)-$HD125-SUM($FD125:FS125)</f>
        <v>14501.300539732136</v>
      </c>
      <c r="HU125" s="37">
        <f ca="1">SUM($GD125:GT125)-$HD125-SUM($FD125:FT125)</f>
        <v>16334.760844552966</v>
      </c>
      <c r="HV125" s="37">
        <f ca="1">SUM($GD125:GU125)-$HD125-SUM($FD125:FU125)</f>
        <v>18243.805610101528</v>
      </c>
      <c r="HW125" s="37">
        <f ca="1">SUM($GD125:GV125)-$HD125-SUM($FD125:FV125)</f>
        <v>20188.035044073229</v>
      </c>
      <c r="HX125" s="37">
        <f ca="1">SUM($GD125:GW125)-$HD125-SUM($FD125:FW125)</f>
        <v>22180.487274624793</v>
      </c>
      <c r="HY125" s="37">
        <f ca="1">SUM($GD125:GX125)-$HD125-SUM($FD125:FX125)</f>
        <v>24262.211754073367</v>
      </c>
      <c r="HZ125" s="37">
        <f ca="1">SUM($GD125:GY125)-$HD125-SUM($FD125:FY125)</f>
        <v>26547.325973550556</v>
      </c>
      <c r="IA125" s="37">
        <f ca="1">SUM($GD125:GZ125)-$HD125-SUM($FD125:FZ125)</f>
        <v>28876.299751040118</v>
      </c>
      <c r="IB125" s="37">
        <f ca="1">SUM($GD125:HA125)-$HD125-SUM($FD125:GA125)</f>
        <v>31256.150569660349</v>
      </c>
      <c r="IC125" s="37">
        <f ca="1">SUM($GD125:HB125)-$HD125-SUM($FD125:GB125)</f>
        <v>33920.857352262858</v>
      </c>
    </row>
    <row r="126" spans="2:237" x14ac:dyDescent="0.35">
      <c r="B126" s="37">
        <f t="shared" ca="1" si="37"/>
        <v>0.91134036864468848</v>
      </c>
      <c r="C126" s="37">
        <f t="shared" ca="1" si="37"/>
        <v>0.5635962370091534</v>
      </c>
      <c r="D126" s="37">
        <f t="shared" ca="1" si="37"/>
        <v>0.86363906889573161</v>
      </c>
      <c r="E126" s="37">
        <f t="shared" ca="1" si="37"/>
        <v>0.28409014360919371</v>
      </c>
      <c r="F126" s="37">
        <f t="shared" ca="1" si="37"/>
        <v>0.58112069084511031</v>
      </c>
      <c r="G126" s="37">
        <f t="shared" ca="1" si="37"/>
        <v>2.2605689643273363E-2</v>
      </c>
      <c r="H126" s="37">
        <f t="shared" ca="1" si="37"/>
        <v>0.12502721046039478</v>
      </c>
      <c r="I126" s="37">
        <f t="shared" ca="1" si="37"/>
        <v>0.50816329969645091</v>
      </c>
      <c r="J126" s="37">
        <f t="shared" ca="1" si="37"/>
        <v>5.7391444600047192E-2</v>
      </c>
      <c r="K126" s="37">
        <f t="shared" ca="1" si="37"/>
        <v>0.87847822689825528</v>
      </c>
      <c r="L126" s="37">
        <f t="shared" ca="1" si="37"/>
        <v>0.66868630944285212</v>
      </c>
      <c r="M126" s="37">
        <f t="shared" ca="1" si="37"/>
        <v>0.2575008703518824</v>
      </c>
      <c r="N126" s="37">
        <f t="shared" ca="1" si="37"/>
        <v>5.0596236323800614E-2</v>
      </c>
      <c r="O126" s="37">
        <f t="shared" ca="1" si="37"/>
        <v>0.55834393097430945</v>
      </c>
      <c r="P126" s="37">
        <f t="shared" ca="1" si="37"/>
        <v>0.91443986172526881</v>
      </c>
      <c r="Q126" s="37">
        <f t="shared" ca="1" si="37"/>
        <v>2.2797740713578207E-2</v>
      </c>
      <c r="R126" s="37">
        <f t="shared" ca="1" si="38"/>
        <v>0.93957462140911063</v>
      </c>
      <c r="S126" s="37">
        <f t="shared" ca="1" si="38"/>
        <v>0.56632714329505462</v>
      </c>
      <c r="T126" s="37">
        <f t="shared" ca="1" si="38"/>
        <v>0.31714986713292359</v>
      </c>
      <c r="U126" s="37">
        <f t="shared" ca="1" si="38"/>
        <v>0.87897296915093504</v>
      </c>
      <c r="V126" s="37">
        <f t="shared" ca="1" si="38"/>
        <v>0.76440996430432795</v>
      </c>
      <c r="W126" s="37">
        <f t="shared" ca="1" si="38"/>
        <v>0.17283670941816609</v>
      </c>
      <c r="X126" s="37">
        <f t="shared" ca="1" si="38"/>
        <v>7.0273143875231647E-2</v>
      </c>
      <c r="Y126" s="37">
        <f t="shared" ca="1" si="38"/>
        <v>8.7542072154680461E-2</v>
      </c>
      <c r="Z126" s="37">
        <f t="shared" ca="1" si="38"/>
        <v>0.4695599884785201</v>
      </c>
      <c r="AC126" s="35">
        <f ca="1">IF(H$11="x",0,_xlfn.NORM.INV(B126,Satokasvi!$H$8,Satokasvi!$I$8)*IF(H$8="x",1+Toimenpiteet!$C$7,1)*IF(H$9="x",1+Toimenpiteet!$C$34,1)*(1+H$30)*_xlfn.BINOM.INV(1,(1-(Satokasvi!$H$15*(1+H$43))),B126))</f>
        <v>2837.2637796142039</v>
      </c>
      <c r="AD126" s="35">
        <f ca="1">IF(I$11="x",0,_xlfn.NORM.INV(C126,Satokasvi!$H$8,Satokasvi!$I$8)*IF(I$8="x",1+Toimenpiteet!$C$7,1)*IF(I$9="x",1+Toimenpiteet!$C$34,1)*(1+I$30)*_xlfn.BINOM.INV(1,(1-(Satokasvi!$H$15*(1+I$43))),C126))</f>
        <v>2540.0233418040407</v>
      </c>
      <c r="AE126" s="35">
        <f ca="1">IF(J$11="x",0,_xlfn.NORM.INV(D126,Satokasvi!$H$8,Satokasvi!$I$8)*IF(J$8="x",1+Toimenpiteet!$C$7,1)*IF(J$9="x",1+Toimenpiteet!$C$34,1)*(1+J$30)*_xlfn.BINOM.INV(1,(1-(Satokasvi!$H$15*(1+J$43))),D126))</f>
        <v>2774.2039841305436</v>
      </c>
      <c r="AF126" s="35">
        <f ca="1">IF(K$11="x",0,_xlfn.NORM.INV(E126,Satokasvi!$H$8,Satokasvi!$I$8)*IF(K$8="x",1+Toimenpiteet!$C$7,1)*IF(K$9="x",1+Toimenpiteet!$C$34,1)*(1+K$30)*_xlfn.BINOM.INV(1,(1-(Satokasvi!$H$15*(1+K$43))),E126))</f>
        <v>2357.3166177956978</v>
      </c>
      <c r="AG126" s="35">
        <f ca="1">IF(L$11="x",0,_xlfn.NORM.INV(F126,Satokasvi!$H$8,Satokasvi!$I$8)*IF(L$8="x",1+Toimenpiteet!$C$7,1)*IF(L$9="x",1+Toimenpiteet!$C$34,1)*(1+L$30)*_xlfn.BINOM.INV(1,(1-(Satokasvi!$H$15*(1+L$43))),F126))</f>
        <v>2551.1903269636282</v>
      </c>
      <c r="AH126" s="35">
        <f ca="1">IF(M$11="x",0,_xlfn.NORM.INV(G126,Satokasvi!$H$8,Satokasvi!$I$8)*IF(M$8="x",1+Toimenpiteet!$C$7,1)*IF(M$9="x",1+Toimenpiteet!$C$34,1)*(1+M$30)*_xlfn.BINOM.INV(1,(1-(Satokasvi!$H$15*(1+M$43))),G126))</f>
        <v>0</v>
      </c>
      <c r="AI126" s="35">
        <f ca="1">IF(N$11="x",0,_xlfn.NORM.INV(H126,Satokasvi!$H$8,Satokasvi!$I$8)*IF(N$8="x",1+Toimenpiteet!$C$7,1)*IF(N$9="x",1+Toimenpiteet!$C$34,1)*(1+N$30)*_xlfn.BINOM.INV(1,(1-(Satokasvi!$H$15*(1+N$43))),H126))</f>
        <v>0</v>
      </c>
      <c r="AJ126" s="35">
        <f ca="1">IF(O$11="x",0,_xlfn.NORM.INV(I126,Satokasvi!$H$8,Satokasvi!$I$8)*IF(O$8="x",1+Toimenpiteet!$C$7,1)*IF(O$9="x",1+Toimenpiteet!$C$34,1)*(1+O$30)*_xlfn.BINOM.INV(1,(1-(Satokasvi!$H$15*(1+O$43))),I126))</f>
        <v>2505.1159465004584</v>
      </c>
      <c r="AK126" s="35">
        <f ca="1">IF(P$11="x",0,_xlfn.NORM.INV(J126,Satokasvi!$H$8,Satokasvi!$I$8)*IF(P$8="x",1+Toimenpiteet!$C$7,1)*IF(P$9="x",1+Toimenpiteet!$C$34,1)*(1+P$30)*_xlfn.BINOM.INV(1,(1-(Satokasvi!$H$15*(1+P$43))),J126))</f>
        <v>0</v>
      </c>
      <c r="AL126" s="35">
        <f ca="1">IF(Q$11="x",0,_xlfn.NORM.INV(K126,Satokasvi!$H$8,Satokasvi!$I$8)*IF(Q$8="x",1+Toimenpiteet!$C$7,1)*IF(Q$9="x",1+Toimenpiteet!$C$34,1)*(1+Q$30)*_xlfn.BINOM.INV(1,(1-(Satokasvi!$H$15*(1+Q$43))),K126))</f>
        <v>2791.8532979995111</v>
      </c>
      <c r="AM126" s="35">
        <f ca="1">IF(R$11="x",0,_xlfn.NORM.INV(L126,Satokasvi!$H$8,Satokasvi!$I$8)*IF(R$8="x",1+Toimenpiteet!$C$7,1)*IF(R$9="x",1+Toimenpiteet!$C$34,1)*(1+R$30)*_xlfn.BINOM.INV(1,(1-(Satokasvi!$H$15*(1+R$43))),L126))</f>
        <v>2609.0721399534168</v>
      </c>
      <c r="AN126" s="35">
        <f ca="1">IF(S$11="x",0,_xlfn.NORM.INV(M126,Satokasvi!$H$8,Satokasvi!$I$8)*IF(S$8="x",1+Toimenpiteet!$C$7,1)*IF(S$9="x",1+Toimenpiteet!$C$34,1)*(1+S$30)*_xlfn.BINOM.INV(1,(1-(Satokasvi!$H$15*(1+S$43))),M126))</f>
        <v>2337.232670223691</v>
      </c>
      <c r="AO126" s="35">
        <f ca="1">IF(T$11="x",0,_xlfn.NORM.INV(N126,Satokasvi!$H$8,Satokasvi!$I$8)*IF(T$8="x",1+Toimenpiteet!$C$7,1)*IF(T$9="x",1+Toimenpiteet!$C$34,1)*(1+T$30)*_xlfn.BINOM.INV(1,(1-(Satokasvi!$H$15*(1+T$43))),N126))</f>
        <v>0</v>
      </c>
      <c r="AP126" s="35">
        <f ca="1">IF(U$11="x",0,_xlfn.NORM.INV(O126,Satokasvi!$H$8,Satokasvi!$I$8)*IF(U$8="x",1+Toimenpiteet!$C$7,1)*IF(U$9="x",1+Toimenpiteet!$C$34,1)*(1+U$30)*_xlfn.BINOM.INV(1,(1-(Satokasvi!$H$15*(1+U$43))),O126))</f>
        <v>2536.6929518626775</v>
      </c>
      <c r="AQ126" s="35">
        <f ca="1">IF(V$11="x",0,_xlfn.NORM.INV(P126,Satokasvi!$H$8,Satokasvi!$I$8)*IF(V$8="x",1+Toimenpiteet!$C$7,1)*IF(V$9="x",1+Toimenpiteet!$C$34,1)*(1+V$30)*_xlfn.BINOM.INV(1,(1-(Satokasvi!$H$15*(1+V$43))),P126))</f>
        <v>2842.1532513185875</v>
      </c>
      <c r="AR126" s="35">
        <f ca="1">IF(W$11="x",0,_xlfn.NORM.INV(Q126,Satokasvi!$H$8,Satokasvi!$I$8)*IF(W$8="x",1+Toimenpiteet!$C$7,1)*IF(W$9="x",1+Toimenpiteet!$C$34,1)*(1+W$30)*_xlfn.BINOM.INV(1,(1-(Satokasvi!$H$15*(1+W$43))),Q126))</f>
        <v>0</v>
      </c>
      <c r="AS126" s="35">
        <f ca="1">IF(X$11="x",0,_xlfn.NORM.INV(R126,Satokasvi!$H$8,Satokasvi!$I$8)*IF(X$8="x",1+Toimenpiteet!$C$7,1)*IF(X$9="x",1+Toimenpiteet!$C$34,1)*(1+X$30)*_xlfn.BINOM.INV(1,(1-(Satokasvi!$H$15*(1+X$43))),R126))</f>
        <v>2887.8031358165831</v>
      </c>
      <c r="AT126" s="35">
        <f ca="1">IF(Y$11="x",0,_xlfn.NORM.INV(S126,Satokasvi!$H$8,Satokasvi!$I$8)*IF(Y$8="x",1+Toimenpiteet!$C$7,1)*IF(Y$9="x",1+Toimenpiteet!$C$34,1)*(1+Y$30)*_xlfn.BINOM.INV(1,(1-(Satokasvi!$H$15*(1+Y$43))),S126))</f>
        <v>2541.757732102943</v>
      </c>
      <c r="AU126" s="35">
        <f ca="1">IF(Z$11="x",0,_xlfn.NORM.INV(T126,Satokasvi!$H$8,Satokasvi!$I$8)*IF(Z$8="x",1+Toimenpiteet!$C$7,1)*IF(Z$9="x",1+Toimenpiteet!$C$34,1)*(1+Z$30)*_xlfn.BINOM.INV(1,(1-(Satokasvi!$H$15*(1+Z$43))),T126))</f>
        <v>2381.0790746791813</v>
      </c>
      <c r="AV126" s="35">
        <f ca="1">IF(AA$11="x",0,_xlfn.NORM.INV(U126,Satokasvi!$H$8,Satokasvi!$I$8)*IF(AA$8="x",1+Toimenpiteet!$C$7,1)*IF(AA$9="x",1+Toimenpiteet!$C$34,1)*(1+AA$30)*_xlfn.BINOM.INV(1,(1-(Satokasvi!$H$15*(1+AA$43))),U126))</f>
        <v>2792.4670196410234</v>
      </c>
      <c r="AW126" s="35">
        <f ca="1">IF(AB$11="x",0,_xlfn.NORM.INV(V126,Satokasvi!$H$8,Satokasvi!$I$8)*IF(AB$8="x",1+Toimenpiteet!$C$7,1)*IF(AB$9="x",1+Toimenpiteet!$C$34,1)*(1+AB$30)*_xlfn.BINOM.INV(1,(1-(Satokasvi!$H$15*(1+AB$43))),V126))</f>
        <v>2680.1400813523064</v>
      </c>
      <c r="AX126" s="35">
        <f ca="1">IF(AC$11="x",0,_xlfn.NORM.INV(W126,Satokasvi!$H$8,Satokasvi!$I$8)*IF(AC$8="x",1+Toimenpiteet!$C$7,1)*IF(AC$9="x",1+Toimenpiteet!$C$34,1)*(1+AC$30)*_xlfn.BINOM.INV(1,(1-(Satokasvi!$H$15*(1+AC$43))),W126))</f>
        <v>0</v>
      </c>
      <c r="AY126" s="35">
        <f ca="1">IF(AD$11="x",0,_xlfn.NORM.INV(X126,Satokasvi!$H$8,Satokasvi!$I$8)*IF(AD$8="x",1+Toimenpiteet!$C$7,1)*IF(AD$9="x",1+Toimenpiteet!$C$34,1)*(1+AD$30)*_xlfn.BINOM.INV(1,(1-(Satokasvi!$H$15*(1+AD$43))),X126))</f>
        <v>0</v>
      </c>
      <c r="AZ126" s="35">
        <f ca="1">IF(AE$11="x",0,_xlfn.NORM.INV(Y126,Satokasvi!$H$8,Satokasvi!$I$8)*IF(AE$8="x",1+Toimenpiteet!$C$7,1)*IF(AE$9="x",1+Toimenpiteet!$C$34,1)*(1+AE$30)*_xlfn.BINOM.INV(1,(1-(Satokasvi!$H$15*(1+AE$43))),Y126))</f>
        <v>0</v>
      </c>
      <c r="BA126" s="35">
        <f ca="1">IF(AF$11="x",0,_xlfn.NORM.INV(Z126,Satokasvi!$H$8,Satokasvi!$I$8)*IF(AF$8="x",1+Toimenpiteet!$C$7,1)*IF(AF$9="x",1+Toimenpiteet!$C$34,1)*(1+AF$30)*_xlfn.BINOM.INV(1,(1-(Satokasvi!$H$15*(1+AF$43))),Z126))</f>
        <v>2480.9060043704803</v>
      </c>
      <c r="BD126" s="35">
        <f ca="1">IF(H$11="x",0,_xlfn.NORM.INV(B126,Satokasvi!$H$8,Satokasvi!$I$8)*IF(COUNTIF($H$12:H$12,"x")&gt;0,(1+$C$6),1)*IF(COUNTIF($H$13:H$13,"x")&gt;0,(1+$C$30),1)*IF(H$8="x",(1+Toimenpiteet!$C$7),1)*IF(H$9="x",(1+Toimenpiteet!$C$34),1)*(1+H$30)*_xlfn.BINOM.INV(1,(1-(Satokasvi!$H$15*(1+H$44))),B126))</f>
        <v>3404.7165355370448</v>
      </c>
      <c r="BE126" s="35">
        <f ca="1">IF(I$11="x",0,_xlfn.NORM.INV(C126,Satokasvi!$H$8,Satokasvi!$I$8)*IF(COUNTIF($H$12:I$12,"x")&gt;0,(1+$C$6),1)*IF(COUNTIF($H$13:I$13,"x")&gt;0,(1+$C$30),1)*IF(I$8="x",(1+Toimenpiteet!$C$7),1)*IF(I$9="x",(1+Toimenpiteet!$C$34),1)*(1+I$30)*_xlfn.BINOM.INV(1,(1-(Satokasvi!$H$15*(1+I$44))),C126))</f>
        <v>3048.0280101648486</v>
      </c>
      <c r="BF126" s="35">
        <f ca="1">IF(J$11="x",0,_xlfn.NORM.INV(D126,Satokasvi!$H$8,Satokasvi!$I$8)*IF(COUNTIF($H$12:J$12,"x")&gt;0,(1+$C$6),1)*IF(COUNTIF($H$13:J$13,"x")&gt;0,(1+$C$30),1)*IF(J$8="x",(1+Toimenpiteet!$C$7),1)*IF(J$9="x",(1+Toimenpiteet!$C$34),1)*(1+J$30)*_xlfn.BINOM.INV(1,(1-(Satokasvi!$H$15*(1+J$44))),D126))</f>
        <v>3329.0447809566522</v>
      </c>
      <c r="BG126" s="35">
        <f ca="1">IF(K$11="x",0,_xlfn.NORM.INV(E126,Satokasvi!$H$8,Satokasvi!$I$8)*IF(COUNTIF($H$12:K$12,"x")&gt;0,(1+$C$6),1)*IF(COUNTIF($H$13:K$13,"x")&gt;0,(1+$C$30),1)*IF(K$8="x",(1+Toimenpiteet!$C$7),1)*IF(K$9="x",(1+Toimenpiteet!$C$34),1)*(1+K$30)*_xlfn.BINOM.INV(1,(1-(Satokasvi!$H$15*(1+K$44))),E126))</f>
        <v>2828.7799413548373</v>
      </c>
      <c r="BH126" s="35">
        <f ca="1">IF(L$11="x",0,_xlfn.NORM.INV(F126,Satokasvi!$H$8,Satokasvi!$I$8)*IF(COUNTIF($H$12:L$12,"x")&gt;0,(1+$C$6),1)*IF(COUNTIF($H$13:L$13,"x")&gt;0,(1+$C$30),1)*IF(L$8="x",(1+Toimenpiteet!$C$7),1)*IF(L$9="x",(1+Toimenpiteet!$C$34),1)*(1+L$30)*_xlfn.BINOM.INV(1,(1-(Satokasvi!$H$15*(1+L$44))),F126))</f>
        <v>3061.4283923563539</v>
      </c>
      <c r="BI126" s="35">
        <f ca="1">IF(M$11="x",0,_xlfn.NORM.INV(G126,Satokasvi!$H$8,Satokasvi!$I$8)*IF(COUNTIF($H$12:M$12,"x")&gt;0,(1+$C$6),1)*IF(COUNTIF($H$13:M$13,"x")&gt;0,(1+$C$30),1)*IF(M$8="x",(1+Toimenpiteet!$C$7),1)*IF(M$9="x",(1+Toimenpiteet!$C$34),1)*(1+M$30)*_xlfn.BINOM.INV(1,(1-(Satokasvi!$H$15*(1+M$44))),G126))</f>
        <v>0</v>
      </c>
      <c r="BJ126" s="35">
        <f ca="1">IF(N$11="x",0,_xlfn.NORM.INV(H126,Satokasvi!$H$8,Satokasvi!$I$8)*IF(COUNTIF($H$12:N$12,"x")&gt;0,(1+$C$6),1)*IF(COUNTIF($H$13:N$13,"x")&gt;0,(1+$C$30),1)*IF(N$8="x",(1+Toimenpiteet!$C$7),1)*IF(N$9="x",(1+Toimenpiteet!$C$34),1)*(1+N$30)*_xlfn.BINOM.INV(1,(1-(Satokasvi!$H$15*(1+N$44))),H126))</f>
        <v>2654.9348379522648</v>
      </c>
      <c r="BK126" s="35">
        <f ca="1">IF(O$11="x",0,_xlfn.NORM.INV(I126,Satokasvi!$H$8,Satokasvi!$I$8)*IF(COUNTIF($H$12:O$12,"x")&gt;0,(1+$C$6),1)*IF(COUNTIF($H$13:O$13,"x")&gt;0,(1+$C$30),1)*IF(O$8="x",(1+Toimenpiteet!$C$7),1)*IF(O$9="x",(1+Toimenpiteet!$C$34),1)*(1+O$30)*_xlfn.BINOM.INV(1,(1-(Satokasvi!$H$15*(1+O$44))),I126))</f>
        <v>3006.1391358005499</v>
      </c>
      <c r="BL126" s="35">
        <f ca="1">IF(P$11="x",0,_xlfn.NORM.INV(J126,Satokasvi!$H$8,Satokasvi!$I$8)*IF(COUNTIF($H$12:P$12,"x")&gt;0,(1+$C$6),1)*IF(COUNTIF($H$13:P$13,"x")&gt;0,(1+$C$30),1)*IF(P$8="x",(1+Toimenpiteet!$C$7),1)*IF(P$9="x",(1+Toimenpiteet!$C$34),1)*(1+P$30)*_xlfn.BINOM.INV(1,(1-(Satokasvi!$H$15*(1+P$44))),J126))</f>
        <v>0</v>
      </c>
      <c r="BM126" s="35">
        <f ca="1">IF(Q$11="x",0,_xlfn.NORM.INV(K126,Satokasvi!$H$8,Satokasvi!$I$8)*IF(COUNTIF($H$12:Q$12,"x")&gt;0,(1+$C$6),1)*IF(COUNTIF($H$13:Q$13,"x")&gt;0,(1+$C$30),1)*IF(Q$8="x",(1+Toimenpiteet!$C$7),1)*IF(Q$9="x",(1+Toimenpiteet!$C$34),1)*(1+Q$30)*_xlfn.BINOM.INV(1,(1-(Satokasvi!$H$15*(1+Q$44))),K126))</f>
        <v>3350.2239575994131</v>
      </c>
      <c r="BN126" s="35">
        <f ca="1">IF(R$11="x",0,_xlfn.NORM.INV(L126,Satokasvi!$H$8,Satokasvi!$I$8)*IF(COUNTIF($H$12:R$12,"x")&gt;0,(1+$C$6),1)*IF(COUNTIF($H$13:R$13,"x")&gt;0,(1+$C$30),1)*IF(R$8="x",(1+Toimenpiteet!$C$7),1)*IF(R$9="x",(1+Toimenpiteet!$C$34),1)*(1+R$30)*_xlfn.BINOM.INV(1,(1-(Satokasvi!$H$15*(1+R$44))),L126))</f>
        <v>3130.8865679441001</v>
      </c>
      <c r="BO126" s="35">
        <f ca="1">IF(S$11="x",0,_xlfn.NORM.INV(M126,Satokasvi!$H$8,Satokasvi!$I$8)*IF(COUNTIF($H$12:S$12,"x")&gt;0,(1+$C$6),1)*IF(COUNTIF($H$13:S$13,"x")&gt;0,(1+$C$30),1)*IF(S$8="x",(1+Toimenpiteet!$C$7),1)*IF(S$9="x",(1+Toimenpiteet!$C$34),1)*(1+S$30)*_xlfn.BINOM.INV(1,(1-(Satokasvi!$H$15*(1+S$44))),M126))</f>
        <v>2804.6792042684292</v>
      </c>
      <c r="BP126" s="35">
        <f ca="1">IF(T$11="x",0,_xlfn.NORM.INV(N126,Satokasvi!$H$8,Satokasvi!$I$8)*IF(COUNTIF($H$12:T$12,"x")&gt;0,(1+$C$6),1)*IF(COUNTIF($H$13:T$13,"x")&gt;0,(1+$C$30),1)*IF(T$8="x",(1+Toimenpiteet!$C$7),1)*IF(T$9="x",(1+Toimenpiteet!$C$34),1)*(1+T$30)*_xlfn.BINOM.INV(1,(1-(Satokasvi!$H$15*(1+T$44))),N126))</f>
        <v>0</v>
      </c>
      <c r="BQ126" s="35">
        <f ca="1">IF(U$11="x",0,_xlfn.NORM.INV(O126,Satokasvi!$H$8,Satokasvi!$I$8)*IF(COUNTIF($H$12:U$12,"x")&gt;0,(1+$C$6),1)*IF(COUNTIF($H$13:U$13,"x")&gt;0,(1+$C$30),1)*IF(U$8="x",(1+Toimenpiteet!$C$7),1)*IF(U$9="x",(1+Toimenpiteet!$C$34),1)*(1+U$30)*_xlfn.BINOM.INV(1,(1-(Satokasvi!$H$15*(1+U$44))),O126))</f>
        <v>3044.0315422352128</v>
      </c>
      <c r="BR126" s="35">
        <f ca="1">IF(V$11="x",0,_xlfn.NORM.INV(P126,Satokasvi!$H$8,Satokasvi!$I$8)*IF(COUNTIF($H$12:V$12,"x")&gt;0,(1+$C$6),1)*IF(COUNTIF($H$13:V$13,"x")&gt;0,(1+$C$30),1)*IF(V$8="x",(1+Toimenpiteet!$C$7),1)*IF(V$9="x",(1+Toimenpiteet!$C$34),1)*(1+V$30)*_xlfn.BINOM.INV(1,(1-(Satokasvi!$H$15*(1+V$44))),P126))</f>
        <v>3410.5839015823049</v>
      </c>
      <c r="BS126" s="35">
        <f ca="1">IF(W$11="x",0,_xlfn.NORM.INV(Q126,Satokasvi!$H$8,Satokasvi!$I$8)*IF(COUNTIF($H$12:W$12,"x")&gt;0,(1+$C$6),1)*IF(COUNTIF($H$13:W$13,"x")&gt;0,(1+$C$30),1)*IF(W$8="x",(1+Toimenpiteet!$C$7),1)*IF(W$9="x",(1+Toimenpiteet!$C$34),1)*(1+W$30)*_xlfn.BINOM.INV(1,(1-(Satokasvi!$H$15*(1+W$44))),Q126))</f>
        <v>0</v>
      </c>
      <c r="BT126" s="35">
        <f ca="1">IF(X$11="x",0,_xlfn.NORM.INV(R126,Satokasvi!$H$8,Satokasvi!$I$8)*IF(COUNTIF($H$12:X$12,"x")&gt;0,(1+$C$6),1)*IF(COUNTIF($H$13:X$13,"x")&gt;0,(1+$C$30),1)*IF(X$8="x",(1+Toimenpiteet!$C$7),1)*IF(X$9="x",(1+Toimenpiteet!$C$34),1)*(1+X$30)*_xlfn.BINOM.INV(1,(1-(Satokasvi!$H$15*(1+X$44))),R126))</f>
        <v>3465.3637629798995</v>
      </c>
      <c r="BU126" s="35">
        <f ca="1">IF(Y$11="x",0,_xlfn.NORM.INV(S126,Satokasvi!$H$8,Satokasvi!$I$8)*IF(COUNTIF($H$12:Y$12,"x")&gt;0,(1+$C$6),1)*IF(COUNTIF($H$13:Y$13,"x")&gt;0,(1+$C$30),1)*IF(Y$8="x",(1+Toimenpiteet!$C$7),1)*IF(Y$9="x",(1+Toimenpiteet!$C$34),1)*(1+Y$30)*_xlfn.BINOM.INV(1,(1-(Satokasvi!$H$15*(1+Y$44))),S126))</f>
        <v>3050.1092785235314</v>
      </c>
      <c r="BV126" s="35">
        <f ca="1">IF(Z$11="x",0,_xlfn.NORM.INV(T126,Satokasvi!$H$8,Satokasvi!$I$8)*IF(COUNTIF($H$12:Z$12,"x")&gt;0,(1+$C$6),1)*IF(COUNTIF($H$13:Z$13,"x")&gt;0,(1+$C$30),1)*IF(Z$8="x",(1+Toimenpiteet!$C$7),1)*IF(Z$9="x",(1+Toimenpiteet!$C$34),1)*(1+Z$30)*_xlfn.BINOM.INV(1,(1-(Satokasvi!$H$15*(1+Z$44))),T126))</f>
        <v>2857.2948896150174</v>
      </c>
      <c r="BW126" s="35">
        <f ca="1">IF(AA$11="x",0,_xlfn.NORM.INV(U126,Satokasvi!$H$8,Satokasvi!$I$8)*IF(COUNTIF($H$12:AA$12,"x")&gt;0,(1+$C$6),1)*IF(COUNTIF($H$13:AA$13,"x")&gt;0,(1+$C$30),1)*IF(AA$8="x",(1+Toimenpiteet!$C$7),1)*IF(AA$9="x",(1+Toimenpiteet!$C$34),1)*(1+AA$30)*_xlfn.BINOM.INV(1,(1-(Satokasvi!$H$15*(1+AA$44))),U126))</f>
        <v>3350.9604235692282</v>
      </c>
      <c r="BX126" s="35">
        <f ca="1">IF(AB$11="x",0,_xlfn.NORM.INV(V126,Satokasvi!$H$8,Satokasvi!$I$8)*IF(COUNTIF($H$12:AB$12,"x")&gt;0,(1+$C$6),1)*IF(COUNTIF($H$13:AB$13,"x")&gt;0,(1+$C$30),1)*IF(AB$8="x",(1+Toimenpiteet!$C$7),1)*IF(AB$9="x",(1+Toimenpiteet!$C$34),1)*(1+AB$30)*_xlfn.BINOM.INV(1,(1-(Satokasvi!$H$15*(1+AB$44))),V126))</f>
        <v>3216.1680976227676</v>
      </c>
      <c r="BY126" s="35">
        <f ca="1">IF(AC$11="x",0,_xlfn.NORM.INV(W126,Satokasvi!$H$8,Satokasvi!$I$8)*IF(COUNTIF($H$12:AC$12,"x")&gt;0,(1+$C$6),1)*IF(COUNTIF($H$13:AC$13,"x")&gt;0,(1+$C$30),1)*IF(AC$8="x",(1+Toimenpiteet!$C$7),1)*IF(AC$9="x",(1+Toimenpiteet!$C$34),1)*(1+AC$30)*_xlfn.BINOM.INV(1,(1-(Satokasvi!$H$15*(1+AC$44))),W126))</f>
        <v>2717.0956104402067</v>
      </c>
      <c r="BZ126" s="35">
        <f ca="1">IF(AD$11="x",0,_xlfn.NORM.INV(X126,Satokasvi!$H$8,Satokasvi!$I$8)*IF(COUNTIF($H$12:AD$12,"x")&gt;0,(1+$C$6),1)*IF(COUNTIF($H$13:AD$13,"x")&gt;0,(1+$C$30),1)*IF(AD$8="x",(1+Toimenpiteet!$C$7),1)*IF(AD$9="x",(1+Toimenpiteet!$C$34),1)*(1+AD$30)*_xlfn.BINOM.INV(1,(1-(Satokasvi!$H$15*(1+AD$44))),X126))</f>
        <v>2557.8720736056243</v>
      </c>
      <c r="CA126" s="35">
        <f ca="1">IF(AE$11="x",0,_xlfn.NORM.INV(Y126,Satokasvi!$H$8,Satokasvi!$I$8)*IF(COUNTIF($H$12:AE$12,"x")&gt;0,(1+$C$6),1)*IF(COUNTIF($H$13:AE$13,"x")&gt;0,(1+$C$30),1)*IF(AE$8="x",(1+Toimenpiteet!$C$7),1)*IF(AE$9="x",(1+Toimenpiteet!$C$34),1)*(1+AE$30)*_xlfn.BINOM.INV(1,(1-(Satokasvi!$H$15*(1+AE$44))),Y126))</f>
        <v>2593.1858339211381</v>
      </c>
      <c r="CB126" s="35">
        <f ca="1">IF(AF$11="x",0,_xlfn.NORM.INV(Z126,Satokasvi!$H$8,Satokasvi!$I$8)*IF(COUNTIF($H$12:AF$12,"x")&gt;0,(1+$C$6),1)*IF(COUNTIF($H$13:AF$13,"x")&gt;0,(1+$C$30),1)*IF(AF$8="x",(1+Toimenpiteet!$C$7),1)*IF(AF$9="x",(1+Toimenpiteet!$C$34),1)*(1+AF$30)*_xlfn.BINOM.INV(1,(1-(Satokasvi!$H$15*(1+AF$44))),Z126))</f>
        <v>2977.0872052445761</v>
      </c>
      <c r="CD126" s="37">
        <f ca="1">_xlfn.NORM.INV(RAND(),Satokasvi!$H$13,Satokasvi!$I$13)</f>
        <v>248.16705854594917</v>
      </c>
      <c r="CE126" s="37">
        <f ca="1">_xlfn.NORM.INV(RAND(),Satokasvi!$H$13,Satokasvi!$I$13)</f>
        <v>207.47420497183771</v>
      </c>
      <c r="CF126" s="37">
        <f ca="1">_xlfn.NORM.INV(RAND(),Satokasvi!$H$13,Satokasvi!$I$13)</f>
        <v>111.33734752281185</v>
      </c>
      <c r="CG126" s="37">
        <f ca="1">_xlfn.NORM.INV(RAND(),Satokasvi!$H$13,Satokasvi!$I$13)</f>
        <v>298.91362410353202</v>
      </c>
      <c r="CH126" s="37">
        <f ca="1">_xlfn.NORM.INV(RAND(),Satokasvi!$H$13,Satokasvi!$I$13)</f>
        <v>194.43769352573116</v>
      </c>
      <c r="CI126" s="37">
        <f ca="1">_xlfn.NORM.INV(RAND(),Satokasvi!$H$13,Satokasvi!$I$13)</f>
        <v>164.92822551606176</v>
      </c>
      <c r="CJ126" s="37">
        <f ca="1">_xlfn.NORM.INV(RAND(),Satokasvi!$H$13,Satokasvi!$I$13)</f>
        <v>181.5070662807789</v>
      </c>
      <c r="CK126" s="37">
        <f ca="1">_xlfn.NORM.INV(RAND(),Satokasvi!$H$13,Satokasvi!$I$13)</f>
        <v>250.48055334428494</v>
      </c>
      <c r="CL126" s="37">
        <f ca="1">_xlfn.NORM.INV(RAND(),Satokasvi!$H$13,Satokasvi!$I$13)</f>
        <v>272.32822613043555</v>
      </c>
      <c r="CM126" s="37">
        <f ca="1">_xlfn.NORM.INV(RAND(),Satokasvi!$H$13,Satokasvi!$I$13)</f>
        <v>180.79409266955318</v>
      </c>
      <c r="CN126" s="37">
        <f ca="1">_xlfn.NORM.INV(RAND(),Satokasvi!$H$13,Satokasvi!$I$13)</f>
        <v>256.86128946661393</v>
      </c>
      <c r="CO126" s="37">
        <f ca="1">_xlfn.NORM.INV(RAND(),Satokasvi!$H$13,Satokasvi!$I$13)</f>
        <v>168.78254967393303</v>
      </c>
      <c r="CP126" s="37">
        <f ca="1">_xlfn.NORM.INV(RAND(),Satokasvi!$H$13,Satokasvi!$I$13)</f>
        <v>180.03505199443876</v>
      </c>
      <c r="CQ126" s="37">
        <f ca="1">_xlfn.NORM.INV(RAND(),Satokasvi!$H$13,Satokasvi!$I$13)</f>
        <v>293.26022997496426</v>
      </c>
      <c r="CR126" s="37">
        <f ca="1">_xlfn.NORM.INV(RAND(),Satokasvi!$H$13,Satokasvi!$I$13)</f>
        <v>241.3134619972144</v>
      </c>
      <c r="CS126" s="37">
        <f ca="1">_xlfn.NORM.INV(RAND(),Satokasvi!$H$13,Satokasvi!$I$13)</f>
        <v>223.74945568438784</v>
      </c>
      <c r="CT126" s="37">
        <f ca="1">_xlfn.NORM.INV(RAND(),Satokasvi!$H$13,Satokasvi!$I$13)</f>
        <v>189.66285226310151</v>
      </c>
      <c r="CU126" s="37">
        <f ca="1">_xlfn.NORM.INV(RAND(),Satokasvi!$H$13,Satokasvi!$I$13)</f>
        <v>199.98520421296354</v>
      </c>
      <c r="CV126" s="37">
        <f ca="1">_xlfn.NORM.INV(RAND(),Satokasvi!$H$13,Satokasvi!$I$13)</f>
        <v>230.4448714450071</v>
      </c>
      <c r="CW126" s="37">
        <f ca="1">_xlfn.NORM.INV(RAND(),Satokasvi!$H$13,Satokasvi!$I$13)</f>
        <v>221.75233156332573</v>
      </c>
      <c r="CX126" s="37">
        <f ca="1">_xlfn.NORM.INV(RAND(),Satokasvi!$H$13,Satokasvi!$I$13)</f>
        <v>266.46852581763824</v>
      </c>
      <c r="CY126" s="37">
        <f ca="1">_xlfn.NORM.INV(RAND(),Satokasvi!$H$13,Satokasvi!$I$13)</f>
        <v>260.01002004427812</v>
      </c>
      <c r="CZ126" s="37">
        <f ca="1">_xlfn.NORM.INV(RAND(),Satokasvi!$H$13,Satokasvi!$I$13)</f>
        <v>266.80766666246018</v>
      </c>
      <c r="DA126" s="37">
        <f ca="1">_xlfn.NORM.INV(RAND(),Satokasvi!$H$13,Satokasvi!$I$13)</f>
        <v>251.51365291212625</v>
      </c>
      <c r="DB126" s="37">
        <f ca="1">_xlfn.NORM.INV(RAND(),Satokasvi!$H$13,Satokasvi!$I$13)</f>
        <v>211.07097869454651</v>
      </c>
      <c r="DD126" s="37">
        <f ca="1">IF(H$11="x",Toimenpiteet!$E$115,AC126*CD126/1000+(Satokasvi!$E$28-Satokasvi!$E$7)+IF(H$8="x",Toimenpiteet!$E$29,0)+IF(H$9="x",Toimenpiteet!$E$60,0)+IF(H$10="x",Toimenpiteet!$E$88,0))/(1+$H$15)^DD$59</f>
        <v>426.32563738429042</v>
      </c>
      <c r="DE126" s="37">
        <f ca="1">IF(I$11="x",Toimenpiteet!$E$115,AD126*CE126/1000+(Satokasvi!$E$28-Satokasvi!$E$7)+IF(I$8="x",Toimenpiteet!$E$29,0)+IF(I$9="x",Toimenpiteet!$E$60,0)+IF(I$10="x",Toimenpiteet!$E$88,0))/(1+$H$15)^DE$59</f>
        <v>246.95006452135334</v>
      </c>
      <c r="DF126" s="37">
        <f ca="1">IF(J$11="x",Toimenpiteet!$E$115,AE126*CF126/1000+(Satokasvi!$E$28-Satokasvi!$E$7)+IF(J$8="x",Toimenpiteet!$E$29,0)+IF(J$9="x",Toimenpiteet!$E$60,0)+IF(J$10="x",Toimenpiteet!$E$88,0))/(1+$H$15)^DF$59</f>
        <v>40.149564420309495</v>
      </c>
      <c r="DG126" s="37">
        <f ca="1">IF(K$11="x",Toimenpiteet!$E$115,AF126*CG126/1000+(Satokasvi!$E$28-Satokasvi!$E$7)+IF(K$8="x",Toimenpiteet!$E$29,0)+IF(K$9="x",Toimenpiteet!$E$60,0)+IF(K$10="x",Toimenpiteet!$E$88,0))/(1+$H$15)^DG$59</f>
        <v>390.60916225506281</v>
      </c>
      <c r="DH126" s="37">
        <f ca="1">IF(L$11="x",Toimenpiteet!$E$115,AG126*CH126/1000+(Satokasvi!$E$28-Satokasvi!$E$7)+IF(L$8="x",Toimenpiteet!$E$29,0)+IF(L$9="x",Toimenpiteet!$E$60,0)+IF(L$10="x",Toimenpiteet!$E$88,0))/(1+$H$15)^DH$59</f>
        <v>199.30365738531364</v>
      </c>
      <c r="DI126" s="37">
        <f ca="1">IF(M$11="x",Toimenpiteet!$E$115,AH126*CI126/1000+(Satokasvi!$E$28-Satokasvi!$E$7)+IF(M$8="x",Toimenpiteet!$E$29,0)+IF(M$9="x",Toimenpiteet!$E$60,0)+IF(M$10="x",Toimenpiteet!$E$88,0))/(1+$H$15)^DI$59</f>
        <v>-221.93332802116842</v>
      </c>
      <c r="DJ126" s="37">
        <f ca="1">IF(N$11="x",Toimenpiteet!$E$115,AI126*CJ126/1000+(Satokasvi!$E$28-Satokasvi!$E$7)+IF(N$8="x",Toimenpiteet!$E$29,0)+IF(N$9="x",Toimenpiteet!$E$60,0)+IF(N$10="x",Toimenpiteet!$E$88,0))/(1+$H$15)^DJ$59</f>
        <v>-215.46925050598875</v>
      </c>
      <c r="DK126" s="37">
        <f ca="1">IF(O$11="x",Toimenpiteet!$E$115,AJ126*CK126/1000+(Satokasvi!$E$28-Satokasvi!$E$7)+IF(O$8="x",Toimenpiteet!$E$29,0)+IF(O$9="x",Toimenpiteet!$E$60,0)+IF(O$10="x",Toimenpiteet!$E$88,0))/(1+$H$15)^DK$59</f>
        <v>286.14729207526312</v>
      </c>
      <c r="DL126" s="37">
        <f ca="1">IF(P$11="x",Toimenpiteet!$E$115,AK126*CL126/1000+(Satokasvi!$E$28-Satokasvi!$E$7)+IF(P$8="x",Toimenpiteet!$E$29,0)+IF(P$9="x",Toimenpiteet!$E$60,0)+IF(P$10="x",Toimenpiteet!$E$88,0))/(1+$H$15)^DL$59</f>
        <v>-203.10043407106113</v>
      </c>
      <c r="DM126" s="37">
        <f ca="1">IF(Q$11="x",Toimenpiteet!$E$115,AL126*CM126/1000+(Satokasvi!$E$28-Satokasvi!$E$7)+IF(Q$8="x",Toimenpiteet!$E$29,0)+IF(Q$9="x",Toimenpiteet!$E$60,0)+IF(Q$10="x",Toimenpiteet!$E$88,0))/(1+$H$15)^DM$59</f>
        <v>178.39695055679576</v>
      </c>
      <c r="DN126" s="37">
        <f ca="1">IF(R$11="x",Toimenpiteet!$E$115,AM126*CN126/1000+(Satokasvi!$E$28-Satokasvi!$E$7)+IF(R$8="x",Toimenpiteet!$E$29,0)+IF(R$9="x",Toimenpiteet!$E$60,0)+IF(R$10="x",Toimenpiteet!$E$88,0))/(1+$H$15)^DN$59</f>
        <v>292.70316436326249</v>
      </c>
      <c r="DO126" s="37">
        <f ca="1">IF(S$11="x",Toimenpiteet!$E$115,AN126*CO126/1000+(Satokasvi!$E$28-Satokasvi!$E$7)+IF(S$8="x",Toimenpiteet!$E$29,0)+IF(S$9="x",Toimenpiteet!$E$60,0)+IF(S$10="x",Toimenpiteet!$E$88,0))/(1+$H$15)^DO$59</f>
        <v>90.817535013175686</v>
      </c>
      <c r="DP126" s="37">
        <f ca="1">IF(T$11="x",Toimenpiteet!$E$115,AO126*CP126/1000+(Satokasvi!$E$28-Satokasvi!$E$7)+IF(T$8="x",Toimenpiteet!$E$29,0)+IF(T$9="x",Toimenpiteet!$E$60,0)+IF(T$10="x",Toimenpiteet!$E$88,0))/(1+$H$15)^DP$59</f>
        <v>-180.45210509819213</v>
      </c>
      <c r="DQ126" s="37">
        <f ca="1">IF(U$11="x",Toimenpiteet!$E$115,AP126*CQ126/1000+(Satokasvi!$E$28-Satokasvi!$E$7)+IF(U$8="x",Toimenpiteet!$E$29,0)+IF(U$9="x",Toimenpiteet!$E$60,0)+IF(U$10="x",Toimenpiteet!$E$88,0))/(1+$H$15)^DQ$59</f>
        <v>316.61669424932404</v>
      </c>
      <c r="DR126" s="37">
        <f ca="1">IF(V$11="x",Toimenpiteet!$E$115,AQ126*CR126/1000+(Satokasvi!$E$28-Satokasvi!$E$7)+IF(V$8="x",Toimenpiteet!$E$29,0)+IF(V$9="x",Toimenpiteet!$E$60,0)+IF(V$10="x",Toimenpiteet!$E$88,0))/(1+$H$15)^DR$59</f>
        <v>270.12749825060808</v>
      </c>
      <c r="DS126" s="37">
        <f ca="1">IF(W$11="x",Toimenpiteet!$E$115,AR126*CS126/1000+(Satokasvi!$E$28-Satokasvi!$E$7)+IF(W$8="x",Toimenpiteet!$E$29,0)+IF(W$9="x",Toimenpiteet!$E$60,0)+IF(W$10="x",Toimenpiteet!$E$88,0))/(1+$H$15)^DS$59</f>
        <v>-165.13923889333032</v>
      </c>
      <c r="DT126" s="37">
        <f ca="1">IF(X$11="x",Toimenpiteet!$E$115,AS126*CT126/1000+(Satokasvi!$E$28-Satokasvi!$E$7)+IF(X$8="x",Toimenpiteet!$E$29,0)+IF(X$9="x",Toimenpiteet!$E$60,0)+IF(X$10="x",Toimenpiteet!$E$88,0))/(1+$H$15)^DT$59</f>
        <v>171.04358199354013</v>
      </c>
      <c r="DU126" s="37">
        <f ca="1">IF(Y$11="x",Toimenpiteet!$E$115,AT126*CU126/1000+(Satokasvi!$E$28-Satokasvi!$E$7)+IF(Y$8="x",Toimenpiteet!$E$29,0)+IF(Y$9="x",Toimenpiteet!$E$60,0)+IF(Y$10="x",Toimenpiteet!$E$88,0))/(1+$H$15)^DU$59</f>
        <v>142.92129579372568</v>
      </c>
      <c r="DV126" s="37">
        <f ca="1">IF(Z$11="x",Toimenpiteet!$E$115,AU126*CV126/1000+(Satokasvi!$E$28-Satokasvi!$E$7)+IF(Z$8="x",Toimenpiteet!$E$29,0)+IF(Z$9="x",Toimenpiteet!$E$60,0)+IF(Z$10="x",Toimenpiteet!$E$88,0))/(1+$H$15)^DV$59</f>
        <v>161.79440086162387</v>
      </c>
      <c r="DW126" s="37">
        <f ca="1">IF(AA$11="x",Toimenpiteet!$E$115,AV126*CW126/1000+(Satokasvi!$E$28-Satokasvi!$E$7)+IF(AA$8="x",Toimenpiteet!$E$29,0)+IF(AA$9="x",Toimenpiteet!$E$60,0)+IF(AA$10="x",Toimenpiteet!$E$88,0))/(1+$H$15)^DW$59</f>
        <v>196.13192455664387</v>
      </c>
      <c r="DX126" s="37">
        <f ca="1">IF(AB$11="x",Toimenpiteet!$E$115,AW126*CX126/1000+(Satokasvi!$E$28-Satokasvi!$E$7)+IF(AB$8="x",Toimenpiteet!$E$29,0)+IF(AB$9="x",Toimenpiteet!$E$60,0)+IF(AB$10="x",Toimenpiteet!$E$88,0))/(1+$H$15)^DX$59</f>
        <v>241.45260825545066</v>
      </c>
      <c r="DY126" s="37">
        <f ca="1">IF(AC$11="x",Toimenpiteet!$E$115,AX126*CY126/1000+(Satokasvi!$E$28-Satokasvi!$E$7)+IF(AC$8="x",Toimenpiteet!$E$29,0)+IF(AC$9="x",Toimenpiteet!$E$60,0)+IF(AC$10="x",Toimenpiteet!$E$88,0))/(1+$H$15)^DY$59</f>
        <v>-138.30151273388518</v>
      </c>
      <c r="DZ126" s="37">
        <f ca="1">IF(AD$11="x",Toimenpiteet!$E$115,AY126*CZ126/1000+(Satokasvi!$E$28-Satokasvi!$E$7)+IF(AD$8="x",Toimenpiteet!$E$29,0)+IF(AD$9="x",Toimenpiteet!$E$60,0)+IF(AD$10="x",Toimenpiteet!$E$88,0))/(1+$H$15)^DZ$59</f>
        <v>-134.27331333386908</v>
      </c>
      <c r="EA126" s="37">
        <f ca="1">IF(AE$11="x",Toimenpiteet!$E$115,AZ126*DA126/1000+(Satokasvi!$E$28-Satokasvi!$E$7)+IF(AE$8="x",Toimenpiteet!$E$29,0)+IF(AE$9="x",Toimenpiteet!$E$60,0)+IF(AE$10="x",Toimenpiteet!$E$88,0))/(1+$H$15)^EA$59</f>
        <v>-130.36244012997</v>
      </c>
      <c r="EB126" s="37">
        <f ca="1">IF(AF$11="x",Toimenpiteet!$E$115,BA126*DB126/1000+(Satokasvi!$E$28-Satokasvi!$E$7)+IF(AF$8="x",Toimenpiteet!$E$29,0)+IF(AF$9="x",Toimenpiteet!$E$60,0)+IF(AF$10="x",Toimenpiteet!$E$88,0))/(1+$H$15)^EB$59</f>
        <v>123.53137108211358</v>
      </c>
      <c r="ED126" s="37">
        <f ca="1">IF(H$11="x",Toimenpiteet!$E$115,BD126*CD126/1000+(Satokasvi!$E$28-Satokasvi!$E$7)+IF(H$8="x",Toimenpiteet!$E$29,0)+IF(H$9="x",Toimenpiteet!$E$60,0)+IF(H$10="x",Toimenpiteet!$E$88,0))/(1+$H$15)^ED$59</f>
        <v>563.04707554076026</v>
      </c>
      <c r="EE126" s="37">
        <f ca="1">IF(I$11="x",Toimenpiteet!$E$115,BE126*CE126/1000+(Satokasvi!$E$28-Satokasvi!$E$7)+IF(I$8="x",Toimenpiteet!$E$29,0)+IF(I$9="x",Toimenpiteet!$E$60,0)+IF(I$10="x",Toimenpiteet!$E$88,0))/(1+$H$15)^EE$59</f>
        <v>346.29766060971298</v>
      </c>
      <c r="EF126" s="37">
        <f ca="1">IF(J$11="x",Toimenpiteet!$E$115,BF126*CF126/1000+(Satokasvi!$E$28-Satokasvi!$E$7)+IF(J$8="x",Toimenpiteet!$E$29,0)+IF(J$9="x",Toimenpiteet!$E$60,0)+IF(J$10="x",Toimenpiteet!$E$88,0))/(1+$H$15)^EF$59</f>
        <v>96.681985250088857</v>
      </c>
      <c r="EG126" s="37">
        <f ca="1">IF(K$11="x",Toimenpiteet!$E$115,BG126*CG126/1000+(Satokasvi!$E$28-Satokasvi!$E$7)+IF(K$8="x",Toimenpiteet!$E$29,0)+IF(K$9="x",Toimenpiteet!$E$60,0)+IF(K$10="x",Toimenpiteet!$E$88,0))/(1+$H$15)^EG$59</f>
        <v>515.82080824560694</v>
      </c>
      <c r="EH126" s="37">
        <f ca="1">IF(L$11="x",Toimenpiteet!$E$115,BH126*CH126/1000+(Satokasvi!$E$28-Satokasvi!$E$7)+IF(L$8="x",Toimenpiteet!$E$29,0)+IF(L$9="x",Toimenpiteet!$E$60,0)+IF(L$10="x",Toimenpiteet!$E$88,0))/(1+$H$15)^EH$59</f>
        <v>284.88265443473716</v>
      </c>
      <c r="EI126" s="37">
        <f ca="1">IF(M$11="x",Toimenpiteet!$E$115,BI126*CI126/1000+(Satokasvi!$E$28-Satokasvi!$E$7)+IF(M$8="x",Toimenpiteet!$E$29,0)+IF(M$9="x",Toimenpiteet!$E$60,0)+IF(M$10="x",Toimenpiteet!$E$88,0))/(1+$H$15)^EI$59</f>
        <v>-221.93332802116842</v>
      </c>
      <c r="EJ126" s="37">
        <f ca="1">IF(N$11="x",Toimenpiteet!$E$115,BJ126*CJ126/1000+(Satokasvi!$E$28-Satokasvi!$E$7)+IF(N$8="x",Toimenpiteet!$E$29,0)+IF(N$9="x",Toimenpiteet!$E$60,0)+IF(N$10="x",Toimenpiteet!$E$88,0))/(1+$H$15)^EJ$59</f>
        <v>176.35095736295241</v>
      </c>
      <c r="EK126" s="37">
        <f ca="1">IF(O$11="x",Toimenpiteet!$E$115,BK126*CK126/1000+(Satokasvi!$E$28-Satokasvi!$E$7)+IF(O$8="x",Toimenpiteet!$E$29,0)+IF(O$9="x",Toimenpiteet!$E$60,0)+IF(O$10="x",Toimenpiteet!$E$88,0))/(1+$H$15)^EK$59</f>
        <v>385.21543990895429</v>
      </c>
      <c r="EL126" s="37">
        <f ca="1">IF(P$11="x",Toimenpiteet!$E$115,BL126*CL126/1000+(Satokasvi!$E$28-Satokasvi!$E$7)+IF(P$8="x",Toimenpiteet!$E$29,0)+IF(P$9="x",Toimenpiteet!$E$60,0)+IF(P$10="x",Toimenpiteet!$E$88,0))/(1+$H$15)^EL$59</f>
        <v>-203.10043407106113</v>
      </c>
      <c r="EM126" s="37">
        <f ca="1">IF(Q$11="x",Toimenpiteet!$E$115,BM126*CM126/1000+(Satokasvi!$E$28-Satokasvi!$E$7)+IF(Q$8="x",Toimenpiteet!$E$29,0)+IF(Q$9="x",Toimenpiteet!$E$60,0)+IF(Q$10="x",Toimenpiteet!$E$88,0))/(1+$H$15)^EM$59</f>
        <v>253.51331815768128</v>
      </c>
      <c r="EN126" s="37">
        <f ca="1">IF(R$11="x",Toimenpiteet!$E$115,BN126*CN126/1000+(Satokasvi!$E$28-Satokasvi!$E$7)+IF(R$8="x",Toimenpiteet!$E$29,0)+IF(R$9="x",Toimenpiteet!$E$60,0)+IF(R$10="x",Toimenpiteet!$E$88,0))/(1+$H$15)^EN$59</f>
        <v>389.53212489564947</v>
      </c>
      <c r="EO126" s="37">
        <f ca="1">IF(S$11="x",Toimenpiteet!$E$115,BO126*CO126/1000+(Satokasvi!$E$28-Satokasvi!$E$7)+IF(S$8="x",Toimenpiteet!$E$29,0)+IF(S$9="x",Toimenpiteet!$E$60,0)+IF(S$10="x",Toimenpiteet!$E$88,0))/(1+$H$15)^EO$59</f>
        <v>146.15417566603841</v>
      </c>
      <c r="EP126" s="37">
        <f ca="1">IF(T$11="x",Toimenpiteet!$E$115,BP126*CP126/1000+(Satokasvi!$E$28-Satokasvi!$E$7)+IF(T$8="x",Toimenpiteet!$E$29,0)+IF(T$9="x",Toimenpiteet!$E$60,0)+IF(T$10="x",Toimenpiteet!$E$88,0))/(1+$H$15)^EP$59</f>
        <v>-180.45210509819213</v>
      </c>
      <c r="EQ126" s="37">
        <f ca="1">IF(U$11="x",Toimenpiteet!$E$115,BQ126*CQ126/1000+(Satokasvi!$E$28-Satokasvi!$E$7)+IF(U$8="x",Toimenpiteet!$E$29,0)+IF(U$9="x",Toimenpiteet!$E$60,0)+IF(U$10="x",Toimenpiteet!$E$88,0))/(1+$H$15)^EQ$59</f>
        <v>414.9792768075755</v>
      </c>
      <c r="ER126" s="37">
        <f ca="1">IF(V$11="x",Toimenpiteet!$E$115,BR126*CR126/1000+(Satokasvi!$E$28-Satokasvi!$E$7)+IF(V$8="x",Toimenpiteet!$E$29,0)+IF(V$9="x",Toimenpiteet!$E$60,0)+IF(V$10="x",Toimenpiteet!$E$88,0))/(1+$H$15)^ER$59</f>
        <v>358.17168111275566</v>
      </c>
      <c r="ES126" s="37">
        <f ca="1">IF(W$11="x",Toimenpiteet!$E$115,BS126*CS126/1000+(Satokasvi!$E$28-Satokasvi!$E$7)+IF(W$8="x",Toimenpiteet!$E$29,0)+IF(W$9="x",Toimenpiteet!$E$60,0)+IF(W$10="x",Toimenpiteet!$E$88,0))/(1+$H$15)^ES$59</f>
        <v>-165.13923889333032</v>
      </c>
      <c r="ET126" s="37">
        <f ca="1">IF(X$11="x",Toimenpiteet!$E$115,BT126*CT126/1000+(Satokasvi!$E$28-Satokasvi!$E$7)+IF(X$8="x",Toimenpiteet!$E$29,0)+IF(X$9="x",Toimenpiteet!$E$60,0)+IF(X$10="x",Toimenpiteet!$E$88,0))/(1+$H$15)^ET$59</f>
        <v>237.31817002202106</v>
      </c>
      <c r="EU126" s="37">
        <f ca="1">IF(Y$11="x",Toimenpiteet!$E$115,BU126*CU126/1000+(Satokasvi!$E$28-Satokasvi!$E$7)+IF(Y$8="x",Toimenpiteet!$E$29,0)+IF(Y$9="x",Toimenpiteet!$E$60,0)+IF(Y$10="x",Toimenpiteet!$E$88,0))/(1+$H$15)^EU$59</f>
        <v>202.63746915613379</v>
      </c>
      <c r="EV126" s="37">
        <f ca="1">IF(Z$11="x",Toimenpiteet!$E$115,BV126*CV126/1000+(Satokasvi!$E$28-Satokasvi!$E$7)+IF(Z$8="x",Toimenpiteet!$E$29,0)+IF(Z$9="x",Toimenpiteet!$E$60,0)+IF(Z$10="x",Toimenpiteet!$E$88,0))/(1+$H$15)^EV$59</f>
        <v>224.37844045498076</v>
      </c>
      <c r="EW126" s="37">
        <f ca="1">IF(AA$11="x",Toimenpiteet!$E$115,BW126*CW126/1000+(Satokasvi!$E$28-Satokasvi!$E$7)+IF(AA$8="x",Toimenpiteet!$E$29,0)+IF(AA$9="x",Toimenpiteet!$E$60,0)+IF(AA$10="x",Toimenpiteet!$E$88,0))/(1+$H$15)^EW$59</f>
        <v>264.70312443984841</v>
      </c>
      <c r="EX126" s="37">
        <f ca="1">IF(AB$11="x",Toimenpiteet!$E$115,BX126*CX126/1000+(Satokasvi!$E$28-Satokasvi!$E$7)+IF(AB$8="x",Toimenpiteet!$E$29,0)+IF(AB$9="x",Toimenpiteet!$E$60,0)+IF(AB$10="x",Toimenpiteet!$E$88,0))/(1+$H$15)^EX$59</f>
        <v>318.23324152972106</v>
      </c>
      <c r="EY126" s="37">
        <f ca="1">IF(AC$11="x",Toimenpiteet!$E$115,BY126*CY126/1000+(Satokasvi!$E$28-Satokasvi!$E$7)+IF(AC$8="x",Toimenpiteet!$E$29,0)+IF(AC$9="x",Toimenpiteet!$E$60,0)+IF(AC$10="x",Toimenpiteet!$E$88,0))/(1+$H$15)^EY$59</f>
        <v>230.40097005790284</v>
      </c>
      <c r="EZ126" s="37">
        <f ca="1">IF(AD$11="x",Toimenpiteet!$E$115,BZ126*CZ126/1000+(Satokasvi!$E$28-Satokasvi!$E$7)+IF(AD$8="x",Toimenpiteet!$E$29,0)+IF(AD$9="x",Toimenpiteet!$E$60,0)+IF(AD$10="x",Toimenpiteet!$E$88,0))/(1+$H$15)^EZ$59</f>
        <v>211.52347628353118</v>
      </c>
      <c r="FA126" s="37">
        <f ca="1">IF(AE$11="x",Toimenpiteet!$E$115,CA126*DA126/1000+(Satokasvi!$E$28-Satokasvi!$E$7)+IF(AE$8="x",Toimenpiteet!$E$29,0)+IF(AE$9="x",Toimenpiteet!$E$60,0)+IF(AE$10="x",Toimenpiteet!$E$88,0))/(1+$H$15)^FA$59</f>
        <v>190.48738902718119</v>
      </c>
      <c r="FB126" s="37">
        <f ca="1">IF(AF$11="x",Toimenpiteet!$E$115,CB126*DB126/1000+(Satokasvi!$E$28-Satokasvi!$E$7)+IF(AF$8="x",Toimenpiteet!$E$29,0)+IF(AF$9="x",Toimenpiteet!$E$60,0)+IF(AF$10="x",Toimenpiteet!$E$88,0))/(1+$H$15)^FB$59</f>
        <v>173.55074046940422</v>
      </c>
      <c r="FD126" s="37">
        <f t="shared" ca="1" si="41"/>
        <v>426.32563738429042</v>
      </c>
      <c r="FE126" s="37">
        <f t="shared" ca="1" si="32"/>
        <v>673.2757019056437</v>
      </c>
      <c r="FF126" s="37">
        <f t="shared" ca="1" si="32"/>
        <v>713.4252663259532</v>
      </c>
      <c r="FG126" s="37">
        <f t="shared" ca="1" si="32"/>
        <v>1104.0344285810161</v>
      </c>
      <c r="FH126" s="37">
        <f t="shared" ca="1" si="32"/>
        <v>1303.3380859663298</v>
      </c>
      <c r="FI126" s="37">
        <f t="shared" ca="1" si="32"/>
        <v>1081.4047579451615</v>
      </c>
      <c r="FJ126" s="37">
        <f t="shared" ca="1" si="32"/>
        <v>865.93550743917274</v>
      </c>
      <c r="FK126" s="37">
        <f t="shared" ca="1" si="32"/>
        <v>1152.0827995144359</v>
      </c>
      <c r="FL126" s="37">
        <f t="shared" ca="1" si="31"/>
        <v>948.98236544337476</v>
      </c>
      <c r="FM126" s="37">
        <f t="shared" ca="1" si="31"/>
        <v>1127.3793160001705</v>
      </c>
      <c r="FN126" s="37">
        <f t="shared" ca="1" si="31"/>
        <v>1420.082480363433</v>
      </c>
      <c r="FO126" s="37">
        <f t="shared" ca="1" si="31"/>
        <v>1510.9000153766087</v>
      </c>
      <c r="FP126" s="37">
        <f t="shared" ca="1" si="31"/>
        <v>1330.4479102784167</v>
      </c>
      <c r="FQ126" s="37">
        <f t="shared" ca="1" si="31"/>
        <v>1647.0646045277408</v>
      </c>
      <c r="FR126" s="37">
        <f t="shared" ca="1" si="31"/>
        <v>1917.192102778349</v>
      </c>
      <c r="FS126" s="37">
        <f t="shared" ca="1" si="31"/>
        <v>1752.0528638850187</v>
      </c>
      <c r="FT126" s="37">
        <f t="shared" ca="1" si="31"/>
        <v>1923.0964458785588</v>
      </c>
      <c r="FU126" s="37">
        <f t="shared" ca="1" si="24"/>
        <v>2066.0177416722845</v>
      </c>
      <c r="FV126" s="37">
        <f t="shared" ca="1" si="24"/>
        <v>2227.8121425339082</v>
      </c>
      <c r="FW126" s="37">
        <f t="shared" ca="1" si="23"/>
        <v>2423.9440670905519</v>
      </c>
      <c r="FX126" s="37">
        <f t="shared" ca="1" si="23"/>
        <v>2665.3966753460027</v>
      </c>
      <c r="FY126" s="37">
        <f t="shared" ca="1" si="23"/>
        <v>2527.0951626121173</v>
      </c>
      <c r="FZ126" s="37">
        <f t="shared" ca="1" si="23"/>
        <v>2392.821849278248</v>
      </c>
      <c r="GA126" s="37">
        <f t="shared" ca="1" si="23"/>
        <v>2262.4594091482782</v>
      </c>
      <c r="GB126" s="37">
        <f t="shared" ca="1" si="23"/>
        <v>2385.9907802303919</v>
      </c>
      <c r="GC126" s="37"/>
      <c r="GD126" s="37">
        <f t="shared" ca="1" si="42"/>
        <v>563.04707554076026</v>
      </c>
      <c r="GE126" s="37">
        <f t="shared" ca="1" si="39"/>
        <v>909.34473615047318</v>
      </c>
      <c r="GF126" s="37">
        <f t="shared" ca="1" si="39"/>
        <v>1006.026721400562</v>
      </c>
      <c r="GG126" s="37">
        <f t="shared" ca="1" si="39"/>
        <v>1521.8475296461688</v>
      </c>
      <c r="GH126" s="37">
        <f t="shared" ca="1" si="39"/>
        <v>1806.7301840809059</v>
      </c>
      <c r="GI126" s="37">
        <f t="shared" ca="1" si="39"/>
        <v>1584.7968560597376</v>
      </c>
      <c r="GJ126" s="37">
        <f t="shared" ca="1" si="39"/>
        <v>1761.14781342269</v>
      </c>
      <c r="GK126" s="37">
        <f t="shared" ca="1" si="39"/>
        <v>2146.363253331644</v>
      </c>
      <c r="GL126" s="37">
        <f t="shared" ca="1" si="39"/>
        <v>1943.262819260583</v>
      </c>
      <c r="GM126" s="37">
        <f t="shared" ca="1" si="39"/>
        <v>2196.7761374182642</v>
      </c>
      <c r="GN126" s="37">
        <f t="shared" ca="1" si="39"/>
        <v>2586.3082623139135</v>
      </c>
      <c r="GO126" s="37">
        <f t="shared" ca="1" si="39"/>
        <v>2732.462437979952</v>
      </c>
      <c r="GP126" s="37">
        <f t="shared" ca="1" si="39"/>
        <v>2552.01033288176</v>
      </c>
      <c r="GQ126" s="37">
        <f t="shared" ca="1" si="39"/>
        <v>2966.9896096893353</v>
      </c>
      <c r="GR126" s="37">
        <f t="shared" ca="1" si="39"/>
        <v>3325.1612908020911</v>
      </c>
      <c r="GS126" s="37">
        <f t="shared" ca="1" si="39"/>
        <v>3160.0220519087607</v>
      </c>
      <c r="GT126" s="37">
        <f t="shared" ca="1" si="34"/>
        <v>3397.3402219307818</v>
      </c>
      <c r="GU126" s="37">
        <f t="shared" ca="1" si="22"/>
        <v>3599.9776910869155</v>
      </c>
      <c r="GV126" s="37">
        <f t="shared" ca="1" si="22"/>
        <v>3824.356131541896</v>
      </c>
      <c r="GW126" s="37">
        <f t="shared" ca="1" si="22"/>
        <v>4089.0592559817446</v>
      </c>
      <c r="GX126" s="37">
        <f t="shared" ca="1" si="22"/>
        <v>4407.2924975114656</v>
      </c>
      <c r="GY126" s="37">
        <f t="shared" ca="1" si="30"/>
        <v>4637.6934675693683</v>
      </c>
      <c r="GZ126" s="37">
        <f t="shared" ca="1" si="30"/>
        <v>4849.2169438528999</v>
      </c>
      <c r="HA126" s="37">
        <f t="shared" ca="1" si="30"/>
        <v>5039.704332880081</v>
      </c>
      <c r="HB126" s="37">
        <f t="shared" ca="1" si="30"/>
        <v>5213.2550733494854</v>
      </c>
      <c r="HC126" s="37"/>
      <c r="HD126" s="37">
        <f t="shared" si="40"/>
        <v>1500.1</v>
      </c>
      <c r="HE126" s="37">
        <f ca="1">SUM($GD126:GD126)-$HD126-SUM($FD126:FD126)</f>
        <v>-1363.37856184353</v>
      </c>
      <c r="HF126" s="37">
        <f ca="1">SUM($GD126:GE126)-$HD126-SUM($FD126:FE126)</f>
        <v>-1127.3095275987005</v>
      </c>
      <c r="HG126" s="37">
        <f ca="1">SUM($GD126:GF126)-$HD126-SUM($FD126:FF126)</f>
        <v>-834.70807252409168</v>
      </c>
      <c r="HH126" s="37">
        <f ca="1">SUM($GD126:GG126)-$HD126-SUM($FD126:FG126)</f>
        <v>-416.89497145893893</v>
      </c>
      <c r="HI126" s="37">
        <f ca="1">SUM($GD126:GH126)-$HD126-SUM($FD126:FH126)</f>
        <v>86.497126655636748</v>
      </c>
      <c r="HJ126" s="37">
        <f ca="1">SUM($GD126:GI126)-$HD126-SUM($FD126:FI126)</f>
        <v>589.88922477021333</v>
      </c>
      <c r="HK126" s="37">
        <f ca="1">SUM($GD126:GJ126)-$HD126-SUM($FD126:FJ126)</f>
        <v>1485.10153075373</v>
      </c>
      <c r="HL126" s="37">
        <f ca="1">SUM($GD126:GK126)-$HD126-SUM($FD126:FK126)</f>
        <v>2479.3819845709386</v>
      </c>
      <c r="HM126" s="37">
        <f ca="1">SUM($GD126:GL126)-$HD126-SUM($FD126:FL126)</f>
        <v>3473.6624383881463</v>
      </c>
      <c r="HN126" s="37">
        <f ca="1">SUM($GD126:GM126)-$HD126-SUM($FD126:FM126)</f>
        <v>4543.0592598062412</v>
      </c>
      <c r="HO126" s="37">
        <f ca="1">SUM($GD126:GN126)-$HD126-SUM($FD126:FN126)</f>
        <v>5709.2850417567224</v>
      </c>
      <c r="HP126" s="37">
        <f ca="1">SUM($GD126:GO126)-$HD126-SUM($FD126:FO126)</f>
        <v>6930.8474643600675</v>
      </c>
      <c r="HQ126" s="37">
        <f ca="1">SUM($GD126:GP126)-$HD126-SUM($FD126:FP126)</f>
        <v>8152.4098869634108</v>
      </c>
      <c r="HR126" s="37">
        <f ca="1">SUM($GD126:GQ126)-$HD126-SUM($FD126:FQ126)</f>
        <v>9472.3348921250054</v>
      </c>
      <c r="HS126" s="37">
        <f ca="1">SUM($GD126:GR126)-$HD126-SUM($FD126:FR126)</f>
        <v>10880.304080148748</v>
      </c>
      <c r="HT126" s="37">
        <f ca="1">SUM($GD126:GS126)-$HD126-SUM($FD126:FS126)</f>
        <v>12288.273268172488</v>
      </c>
      <c r="HU126" s="37">
        <f ca="1">SUM($GD126:GT126)-$HD126-SUM($FD126:FT126)</f>
        <v>13762.517044224711</v>
      </c>
      <c r="HV126" s="37">
        <f ca="1">SUM($GD126:GU126)-$HD126-SUM($FD126:FU126)</f>
        <v>15296.476993639346</v>
      </c>
      <c r="HW126" s="37">
        <f ca="1">SUM($GD126:GV126)-$HD126-SUM($FD126:FV126)</f>
        <v>16893.020982647336</v>
      </c>
      <c r="HX126" s="37">
        <f ca="1">SUM($GD126:GW126)-$HD126-SUM($FD126:FW126)</f>
        <v>18558.136171538528</v>
      </c>
      <c r="HY126" s="37">
        <f ca="1">SUM($GD126:GX126)-$HD126-SUM($FD126:FX126)</f>
        <v>20300.031993703989</v>
      </c>
      <c r="HZ126" s="37">
        <f ca="1">SUM($GD126:GY126)-$HD126-SUM($FD126:FY126)</f>
        <v>22410.630298661243</v>
      </c>
      <c r="IA126" s="37">
        <f ca="1">SUM($GD126:GZ126)-$HD126-SUM($FD126:FZ126)</f>
        <v>24867.025393235897</v>
      </c>
      <c r="IB126" s="37">
        <f ca="1">SUM($GD126:HA126)-$HD126-SUM($FD126:GA126)</f>
        <v>27644.270316967697</v>
      </c>
      <c r="IC126" s="37">
        <f ca="1">SUM($GD126:HB126)-$HD126-SUM($FD126:GB126)</f>
        <v>30471.534610086783</v>
      </c>
    </row>
    <row r="127" spans="2:237" x14ac:dyDescent="0.35">
      <c r="B127" s="37">
        <f t="shared" ca="1" si="37"/>
        <v>0.13708655474474407</v>
      </c>
      <c r="C127" s="37">
        <f t="shared" ca="1" si="37"/>
        <v>1.7657065171372555E-3</v>
      </c>
      <c r="D127" s="37">
        <f t="shared" ca="1" si="37"/>
        <v>0.77513651794746907</v>
      </c>
      <c r="E127" s="37">
        <f t="shared" ca="1" si="37"/>
        <v>0.50510375977203914</v>
      </c>
      <c r="F127" s="37">
        <f t="shared" ca="1" si="37"/>
        <v>0.51396335253798842</v>
      </c>
      <c r="G127" s="37">
        <f t="shared" ca="1" si="37"/>
        <v>0.29957619331002683</v>
      </c>
      <c r="H127" s="37">
        <f t="shared" ca="1" si="37"/>
        <v>0.24413053178952793</v>
      </c>
      <c r="I127" s="37">
        <f t="shared" ca="1" si="37"/>
        <v>0.3952034381016748</v>
      </c>
      <c r="J127" s="37">
        <f t="shared" ca="1" si="37"/>
        <v>0.55163802099282144</v>
      </c>
      <c r="K127" s="37">
        <f t="shared" ca="1" si="37"/>
        <v>5.5243628092856989E-2</v>
      </c>
      <c r="L127" s="37">
        <f t="shared" ca="1" si="37"/>
        <v>0.14744698221131669</v>
      </c>
      <c r="M127" s="37">
        <f t="shared" ca="1" si="37"/>
        <v>0.71166743031292079</v>
      </c>
      <c r="N127" s="37">
        <f t="shared" ca="1" si="37"/>
        <v>0.4070998818222451</v>
      </c>
      <c r="O127" s="37">
        <f t="shared" ca="1" si="37"/>
        <v>0.15896503782121374</v>
      </c>
      <c r="P127" s="37">
        <f t="shared" ca="1" si="37"/>
        <v>0.15379178836392948</v>
      </c>
      <c r="Q127" s="37">
        <f t="shared" ca="1" si="37"/>
        <v>5.773455161324581E-2</v>
      </c>
      <c r="R127" s="37">
        <f t="shared" ca="1" si="38"/>
        <v>0.70758418996796679</v>
      </c>
      <c r="S127" s="37">
        <f t="shared" ca="1" si="38"/>
        <v>0.79798824963611059</v>
      </c>
      <c r="T127" s="37">
        <f t="shared" ca="1" si="38"/>
        <v>0.13155522841567557</v>
      </c>
      <c r="U127" s="37">
        <f t="shared" ca="1" si="38"/>
        <v>0.32832722825721383</v>
      </c>
      <c r="V127" s="37">
        <f t="shared" ca="1" si="38"/>
        <v>0.84052650441726839</v>
      </c>
      <c r="W127" s="37">
        <f t="shared" ca="1" si="38"/>
        <v>0.19252575742715539</v>
      </c>
      <c r="X127" s="37">
        <f t="shared" ca="1" si="38"/>
        <v>0.41202864472478007</v>
      </c>
      <c r="Y127" s="37">
        <f t="shared" ca="1" si="38"/>
        <v>0.94643478976960271</v>
      </c>
      <c r="Z127" s="37">
        <f t="shared" ca="1" si="38"/>
        <v>0.33960761294552888</v>
      </c>
      <c r="AC127" s="35">
        <f ca="1">IF(H$11="x",0,_xlfn.NORM.INV(B127,Satokasvi!$H$8,Satokasvi!$I$8)*IF(H$8="x",1+Toimenpiteet!$C$7,1)*IF(H$9="x",1+Toimenpiteet!$C$34,1)*(1+H$30)*_xlfn.BINOM.INV(1,(1-(Satokasvi!$H$15*(1+H$43))),B127))</f>
        <v>0</v>
      </c>
      <c r="AD127" s="35">
        <f ca="1">IF(I$11="x",0,_xlfn.NORM.INV(C127,Satokasvi!$H$8,Satokasvi!$I$8)*IF(I$8="x",1+Toimenpiteet!$C$7,1)*IF(I$9="x",1+Toimenpiteet!$C$34,1)*(1+I$30)*_xlfn.BINOM.INV(1,(1-(Satokasvi!$H$15*(1+I$43))),C127))</f>
        <v>0</v>
      </c>
      <c r="AE127" s="35">
        <f ca="1">IF(J$11="x",0,_xlfn.NORM.INV(D127,Satokasvi!$H$8,Satokasvi!$I$8)*IF(J$8="x",1+Toimenpiteet!$C$7,1)*IF(J$9="x",1+Toimenpiteet!$C$34,1)*(1+J$30)*_xlfn.BINOM.INV(1,(1-(Satokasvi!$H$15*(1+J$43))),D127))</f>
        <v>2688.9675743055504</v>
      </c>
      <c r="AF127" s="35">
        <f ca="1">IF(K$11="x",0,_xlfn.NORM.INV(E127,Satokasvi!$H$8,Satokasvi!$I$8)*IF(K$8="x",1+Toimenpiteet!$C$7,1)*IF(K$9="x",1+Toimenpiteet!$C$34,1)*(1+K$30)*_xlfn.BINOM.INV(1,(1-(Satokasvi!$H$15*(1+K$43))),E127))</f>
        <v>2503.1983943856048</v>
      </c>
      <c r="AG127" s="35">
        <f ca="1">IF(L$11="x",0,_xlfn.NORM.INV(F127,Satokasvi!$H$8,Satokasvi!$I$8)*IF(L$8="x",1+Toimenpiteet!$C$7,1)*IF(L$9="x",1+Toimenpiteet!$C$34,1)*(1+L$30)*_xlfn.BINOM.INV(1,(1-(Satokasvi!$H$15*(1+L$43))),F127))</f>
        <v>2508.7520209379413</v>
      </c>
      <c r="AH127" s="35">
        <f ca="1">IF(M$11="x",0,_xlfn.NORM.INV(G127,Satokasvi!$H$8,Satokasvi!$I$8)*IF(M$8="x",1+Toimenpiteet!$C$7,1)*IF(M$9="x",1+Toimenpiteet!$C$34,1)*(1+M$30)*_xlfn.BINOM.INV(1,(1-(Satokasvi!$H$15*(1+M$43))),G127))</f>
        <v>2368.5950463221916</v>
      </c>
      <c r="AI127" s="35">
        <f ca="1">IF(N$11="x",0,_xlfn.NORM.INV(H127,Satokasvi!$H$8,Satokasvi!$I$8)*IF(N$8="x",1+Toimenpiteet!$C$7,1)*IF(N$9="x",1+Toimenpiteet!$C$34,1)*(1+N$30)*_xlfn.BINOM.INV(1,(1-(Satokasvi!$H$15*(1+N$43))),H127))</f>
        <v>0</v>
      </c>
      <c r="AJ127" s="35">
        <f ca="1">IF(O$11="x",0,_xlfn.NORM.INV(I127,Satokasvi!$H$8,Satokasvi!$I$8)*IF(O$8="x",1+Toimenpiteet!$C$7,1)*IF(O$9="x",1+Toimenpiteet!$C$34,1)*(1+O$30)*_xlfn.BINOM.INV(1,(1-(Satokasvi!$H$15*(1+O$43))),I127))</f>
        <v>2433.5544251842462</v>
      </c>
      <c r="AK127" s="35">
        <f ca="1">IF(P$11="x",0,_xlfn.NORM.INV(J127,Satokasvi!$H$8,Satokasvi!$I$8)*IF(P$8="x",1+Toimenpiteet!$C$7,1)*IF(P$9="x",1+Toimenpiteet!$C$34,1)*(1+P$30)*_xlfn.BINOM.INV(1,(1-(Satokasvi!$H$15*(1+P$43))),J127))</f>
        <v>2532.4502227340017</v>
      </c>
      <c r="AL127" s="35">
        <f ca="1">IF(Q$11="x",0,_xlfn.NORM.INV(K127,Satokasvi!$H$8,Satokasvi!$I$8)*IF(Q$8="x",1+Toimenpiteet!$C$7,1)*IF(Q$9="x",1+Toimenpiteet!$C$34,1)*(1+Q$30)*_xlfn.BINOM.INV(1,(1-(Satokasvi!$H$15*(1+Q$43))),K127))</f>
        <v>0</v>
      </c>
      <c r="AM127" s="35">
        <f ca="1">IF(R$11="x",0,_xlfn.NORM.INV(L127,Satokasvi!$H$8,Satokasvi!$I$8)*IF(R$8="x",1+Toimenpiteet!$C$7,1)*IF(R$9="x",1+Toimenpiteet!$C$34,1)*(1+R$30)*_xlfn.BINOM.INV(1,(1-(Satokasvi!$H$15*(1+R$43))),L127))</f>
        <v>0</v>
      </c>
      <c r="AN127" s="35">
        <f ca="1">IF(S$11="x",0,_xlfn.NORM.INV(M127,Satokasvi!$H$8,Satokasvi!$I$8)*IF(S$8="x",1+Toimenpiteet!$C$7,1)*IF(S$9="x",1+Toimenpiteet!$C$34,1)*(1+S$30)*_xlfn.BINOM.INV(1,(1-(Satokasvi!$H$15*(1+S$43))),M127))</f>
        <v>2639.5656281480724</v>
      </c>
      <c r="AO127" s="35">
        <f ca="1">IF(T$11="x",0,_xlfn.NORM.INV(N127,Satokasvi!$H$8,Satokasvi!$I$8)*IF(T$8="x",1+Toimenpiteet!$C$7,1)*IF(T$9="x",1+Toimenpiteet!$C$34,1)*(1+T$30)*_xlfn.BINOM.INV(1,(1-(Satokasvi!$H$15*(1+T$43))),N127))</f>
        <v>2441.2471108877271</v>
      </c>
      <c r="AP127" s="35">
        <f ca="1">IF(U$11="x",0,_xlfn.NORM.INV(O127,Satokasvi!$H$8,Satokasvi!$I$8)*IF(U$8="x",1+Toimenpiteet!$C$7,1)*IF(U$9="x",1+Toimenpiteet!$C$34,1)*(1+U$30)*_xlfn.BINOM.INV(1,(1-(Satokasvi!$H$15*(1+U$43))),O127))</f>
        <v>0</v>
      </c>
      <c r="AQ127" s="35">
        <f ca="1">IF(V$11="x",0,_xlfn.NORM.INV(P127,Satokasvi!$H$8,Satokasvi!$I$8)*IF(V$8="x",1+Toimenpiteet!$C$7,1)*IF(V$9="x",1+Toimenpiteet!$C$34,1)*(1+V$30)*_xlfn.BINOM.INV(1,(1-(Satokasvi!$H$15*(1+V$43))),P127))</f>
        <v>0</v>
      </c>
      <c r="AR127" s="35">
        <f ca="1">IF(W$11="x",0,_xlfn.NORM.INV(Q127,Satokasvi!$H$8,Satokasvi!$I$8)*IF(W$8="x",1+Toimenpiteet!$C$7,1)*IF(W$9="x",1+Toimenpiteet!$C$34,1)*(1+W$30)*_xlfn.BINOM.INV(1,(1-(Satokasvi!$H$15*(1+W$43))),Q127))</f>
        <v>0</v>
      </c>
      <c r="AS127" s="35">
        <f ca="1">IF(X$11="x",0,_xlfn.NORM.INV(R127,Satokasvi!$H$8,Satokasvi!$I$8)*IF(X$8="x",1+Toimenpiteet!$C$7,1)*IF(X$9="x",1+Toimenpiteet!$C$34,1)*(1+X$30)*_xlfn.BINOM.INV(1,(1-(Satokasvi!$H$15*(1+X$43))),R127))</f>
        <v>2636.5852274525923</v>
      </c>
      <c r="AT127" s="35">
        <f ca="1">IF(Y$11="x",0,_xlfn.NORM.INV(S127,Satokasvi!$H$8,Satokasvi!$I$8)*IF(Y$8="x",1+Toimenpiteet!$C$7,1)*IF(Y$9="x",1+Toimenpiteet!$C$34,1)*(1+Y$30)*_xlfn.BINOM.INV(1,(1-(Satokasvi!$H$15*(1+Y$43))),S127))</f>
        <v>2708.6142535106205</v>
      </c>
      <c r="AU127" s="35">
        <f ca="1">IF(Z$11="x",0,_xlfn.NORM.INV(T127,Satokasvi!$H$8,Satokasvi!$I$8)*IF(Z$8="x",1+Toimenpiteet!$C$7,1)*IF(Z$9="x",1+Toimenpiteet!$C$34,1)*(1+Z$30)*_xlfn.BINOM.INV(1,(1-(Satokasvi!$H$15*(1+Z$43))),T127))</f>
        <v>0</v>
      </c>
      <c r="AV127" s="35">
        <f ca="1">IF(AA$11="x",0,_xlfn.NORM.INV(U127,Satokasvi!$H$8,Satokasvi!$I$8)*IF(AA$8="x",1+Toimenpiteet!$C$7,1)*IF(AA$9="x",1+Toimenpiteet!$C$34,1)*(1+AA$30)*_xlfn.BINOM.INV(1,(1-(Satokasvi!$H$15*(1+AA$43))),U127))</f>
        <v>2388.8657749513891</v>
      </c>
      <c r="AW127" s="35">
        <f ca="1">IF(AB$11="x",0,_xlfn.NORM.INV(V127,Satokasvi!$H$8,Satokasvi!$I$8)*IF(AB$8="x",1+Toimenpiteet!$C$7,1)*IF(AB$9="x",1+Toimenpiteet!$C$34,1)*(1+AB$30)*_xlfn.BINOM.INV(1,(1-(Satokasvi!$H$15*(1+AB$43))),V127))</f>
        <v>2749.1560313316504</v>
      </c>
      <c r="AX127" s="35">
        <f ca="1">IF(AC$11="x",0,_xlfn.NORM.INV(W127,Satokasvi!$H$8,Satokasvi!$I$8)*IF(AC$8="x",1+Toimenpiteet!$C$7,1)*IF(AC$9="x",1+Toimenpiteet!$C$34,1)*(1+AC$30)*_xlfn.BINOM.INV(1,(1-(Satokasvi!$H$15*(1+AC$43))),W127))</f>
        <v>0</v>
      </c>
      <c r="AY127" s="35">
        <f ca="1">IF(AD$11="x",0,_xlfn.NORM.INV(X127,Satokasvi!$H$8,Satokasvi!$I$8)*IF(AD$8="x",1+Toimenpiteet!$C$7,1)*IF(AD$9="x",1+Toimenpiteet!$C$34,1)*(1+AD$30)*_xlfn.BINOM.INV(1,(1-(Satokasvi!$H$15*(1+AD$43))),X127))</f>
        <v>2444.4175930146771</v>
      </c>
      <c r="AZ127" s="35">
        <f ca="1">IF(AE$11="x",0,_xlfn.NORM.INV(Y127,Satokasvi!$H$8,Satokasvi!$I$8)*IF(AE$8="x",1+Toimenpiteet!$C$7,1)*IF(AE$9="x",1+Toimenpiteet!$C$34,1)*(1+AE$30)*_xlfn.BINOM.INV(1,(1-(Satokasvi!$H$15*(1+AE$43))),Y127))</f>
        <v>2902.8065601160233</v>
      </c>
      <c r="BA127" s="35">
        <f ca="1">IF(AF$11="x",0,_xlfn.NORM.INV(Z127,Satokasvi!$H$8,Satokasvi!$I$8)*IF(AF$8="x",1+Toimenpiteet!$C$7,1)*IF(AF$9="x",1+Toimenpiteet!$C$34,1)*(1+AF$30)*_xlfn.BINOM.INV(1,(1-(Satokasvi!$H$15*(1+AF$43))),Z127))</f>
        <v>2396.6164346507849</v>
      </c>
      <c r="BD127" s="35">
        <f ca="1">IF(H$11="x",0,_xlfn.NORM.INV(B127,Satokasvi!$H$8,Satokasvi!$I$8)*IF(COUNTIF($H$12:H$12,"x")&gt;0,(1+$C$6),1)*IF(COUNTIF($H$13:H$13,"x")&gt;0,(1+$C$30),1)*IF(H$8="x",(1+Toimenpiteet!$C$7),1)*IF(H$9="x",(1+Toimenpiteet!$C$34),1)*(1+H$30)*_xlfn.BINOM.INV(1,(1-(Satokasvi!$H$15*(1+H$44))),B127))</f>
        <v>2671.9491662826026</v>
      </c>
      <c r="BE127" s="35">
        <f ca="1">IF(I$11="x",0,_xlfn.NORM.INV(C127,Satokasvi!$H$8,Satokasvi!$I$8)*IF(COUNTIF($H$12:I$12,"x")&gt;0,(1+$C$6),1)*IF(COUNTIF($H$13:I$13,"x")&gt;0,(1+$C$30),1)*IF(I$8="x",(1+Toimenpiteet!$C$7),1)*IF(I$9="x",(1+Toimenpiteet!$C$34),1)*(1+I$30)*_xlfn.BINOM.INV(1,(1-(Satokasvi!$H$15*(1+I$44))),C127))</f>
        <v>0</v>
      </c>
      <c r="BF127" s="35">
        <f ca="1">IF(J$11="x",0,_xlfn.NORM.INV(D127,Satokasvi!$H$8,Satokasvi!$I$8)*IF(COUNTIF($H$12:J$12,"x")&gt;0,(1+$C$6),1)*IF(COUNTIF($H$13:J$13,"x")&gt;0,(1+$C$30),1)*IF(J$8="x",(1+Toimenpiteet!$C$7),1)*IF(J$9="x",(1+Toimenpiteet!$C$34),1)*(1+J$30)*_xlfn.BINOM.INV(1,(1-(Satokasvi!$H$15*(1+J$44))),D127))</f>
        <v>3226.7610891666604</v>
      </c>
      <c r="BG127" s="35">
        <f ca="1">IF(K$11="x",0,_xlfn.NORM.INV(E127,Satokasvi!$H$8,Satokasvi!$I$8)*IF(COUNTIF($H$12:K$12,"x")&gt;0,(1+$C$6),1)*IF(COUNTIF($H$13:K$13,"x")&gt;0,(1+$C$30),1)*IF(K$8="x",(1+Toimenpiteet!$C$7),1)*IF(K$9="x",(1+Toimenpiteet!$C$34),1)*(1+K$30)*_xlfn.BINOM.INV(1,(1-(Satokasvi!$H$15*(1+K$44))),E127))</f>
        <v>3003.8380732627256</v>
      </c>
      <c r="BH127" s="35">
        <f ca="1">IF(L$11="x",0,_xlfn.NORM.INV(F127,Satokasvi!$H$8,Satokasvi!$I$8)*IF(COUNTIF($H$12:L$12,"x")&gt;0,(1+$C$6),1)*IF(COUNTIF($H$13:L$13,"x")&gt;0,(1+$C$30),1)*IF(L$8="x",(1+Toimenpiteet!$C$7),1)*IF(L$9="x",(1+Toimenpiteet!$C$34),1)*(1+L$30)*_xlfn.BINOM.INV(1,(1-(Satokasvi!$H$15*(1+L$44))),F127))</f>
        <v>3010.5024251255295</v>
      </c>
      <c r="BI127" s="35">
        <f ca="1">IF(M$11="x",0,_xlfn.NORM.INV(G127,Satokasvi!$H$8,Satokasvi!$I$8)*IF(COUNTIF($H$12:M$12,"x")&gt;0,(1+$C$6),1)*IF(COUNTIF($H$13:M$13,"x")&gt;0,(1+$C$30),1)*IF(M$8="x",(1+Toimenpiteet!$C$7),1)*IF(M$9="x",(1+Toimenpiteet!$C$34),1)*(1+M$30)*_xlfn.BINOM.INV(1,(1-(Satokasvi!$H$15*(1+M$44))),G127))</f>
        <v>2842.3140555866298</v>
      </c>
      <c r="BJ127" s="35">
        <f ca="1">IF(N$11="x",0,_xlfn.NORM.INV(H127,Satokasvi!$H$8,Satokasvi!$I$8)*IF(COUNTIF($H$12:N$12,"x")&gt;0,(1+$C$6),1)*IF(COUNTIF($H$13:N$13,"x")&gt;0,(1+$C$30),1)*IF(N$8="x",(1+Toimenpiteet!$C$7),1)*IF(N$9="x",(1+Toimenpiteet!$C$34),1)*(1+N$30)*_xlfn.BINOM.INV(1,(1-(Satokasvi!$H$15*(1+N$44))),H127))</f>
        <v>2792.0768201200617</v>
      </c>
      <c r="BK127" s="35">
        <f ca="1">IF(O$11="x",0,_xlfn.NORM.INV(I127,Satokasvi!$H$8,Satokasvi!$I$8)*IF(COUNTIF($H$12:O$12,"x")&gt;0,(1+$C$6),1)*IF(COUNTIF($H$13:O$13,"x")&gt;0,(1+$C$30),1)*IF(O$8="x",(1+Toimenpiteet!$C$7),1)*IF(O$9="x",(1+Toimenpiteet!$C$34),1)*(1+O$30)*_xlfn.BINOM.INV(1,(1-(Satokasvi!$H$15*(1+O$44))),I127))</f>
        <v>2920.2653102210952</v>
      </c>
      <c r="BL127" s="35">
        <f ca="1">IF(P$11="x",0,_xlfn.NORM.INV(J127,Satokasvi!$H$8,Satokasvi!$I$8)*IF(COUNTIF($H$12:P$12,"x")&gt;0,(1+$C$6),1)*IF(COUNTIF($H$13:P$13,"x")&gt;0,(1+$C$30),1)*IF(P$8="x",(1+Toimenpiteet!$C$7),1)*IF(P$9="x",(1+Toimenpiteet!$C$34),1)*(1+P$30)*_xlfn.BINOM.INV(1,(1-(Satokasvi!$H$15*(1+P$44))),J127))</f>
        <v>3038.9402672808019</v>
      </c>
      <c r="BM127" s="35">
        <f ca="1">IF(Q$11="x",0,_xlfn.NORM.INV(K127,Satokasvi!$H$8,Satokasvi!$I$8)*IF(COUNTIF($H$12:Q$12,"x")&gt;0,(1+$C$6),1)*IF(COUNTIF($H$13:Q$13,"x")&gt;0,(1+$C$30),1)*IF(Q$8="x",(1+Toimenpiteet!$C$7),1)*IF(Q$9="x",(1+Toimenpiteet!$C$34),1)*(1+Q$30)*_xlfn.BINOM.INV(1,(1-(Satokasvi!$H$15*(1+Q$44))),K127))</f>
        <v>0</v>
      </c>
      <c r="BN127" s="35">
        <f ca="1">IF(R$11="x",0,_xlfn.NORM.INV(L127,Satokasvi!$H$8,Satokasvi!$I$8)*IF(COUNTIF($H$12:R$12,"x")&gt;0,(1+$C$6),1)*IF(COUNTIF($H$13:R$13,"x")&gt;0,(1+$C$30),1)*IF(R$8="x",(1+Toimenpiteet!$C$7),1)*IF(R$9="x",(1+Toimenpiteet!$C$34),1)*(1+R$30)*_xlfn.BINOM.INV(1,(1-(Satokasvi!$H$15*(1+R$44))),L127))</f>
        <v>2685.7662254383299</v>
      </c>
      <c r="BO127" s="35">
        <f ca="1">IF(S$11="x",0,_xlfn.NORM.INV(M127,Satokasvi!$H$8,Satokasvi!$I$8)*IF(COUNTIF($H$12:S$12,"x")&gt;0,(1+$C$6),1)*IF(COUNTIF($H$13:S$13,"x")&gt;0,(1+$C$30),1)*IF(S$8="x",(1+Toimenpiteet!$C$7),1)*IF(S$9="x",(1+Toimenpiteet!$C$34),1)*(1+S$30)*_xlfn.BINOM.INV(1,(1-(Satokasvi!$H$15*(1+S$44))),M127))</f>
        <v>3167.478753777687</v>
      </c>
      <c r="BP127" s="35">
        <f ca="1">IF(T$11="x",0,_xlfn.NORM.INV(N127,Satokasvi!$H$8,Satokasvi!$I$8)*IF(COUNTIF($H$12:T$12,"x")&gt;0,(1+$C$6),1)*IF(COUNTIF($H$13:T$13,"x")&gt;0,(1+$C$30),1)*IF(T$8="x",(1+Toimenpiteet!$C$7),1)*IF(T$9="x",(1+Toimenpiteet!$C$34),1)*(1+T$30)*_xlfn.BINOM.INV(1,(1-(Satokasvi!$H$15*(1+T$44))),N127))</f>
        <v>2929.4965330652726</v>
      </c>
      <c r="BQ127" s="35">
        <f ca="1">IF(U$11="x",0,_xlfn.NORM.INV(O127,Satokasvi!$H$8,Satokasvi!$I$8)*IF(COUNTIF($H$12:U$12,"x")&gt;0,(1+$C$6),1)*IF(COUNTIF($H$13:U$13,"x")&gt;0,(1+$C$30),1)*IF(U$8="x",(1+Toimenpiteet!$C$7),1)*IF(U$9="x",(1+Toimenpiteet!$C$34),1)*(1+U$30)*_xlfn.BINOM.INV(1,(1-(Satokasvi!$H$15*(1+U$44))),O127))</f>
        <v>2700.3838305351946</v>
      </c>
      <c r="BR127" s="35">
        <f ca="1">IF(V$11="x",0,_xlfn.NORM.INV(P127,Satokasvi!$H$8,Satokasvi!$I$8)*IF(COUNTIF($H$12:V$12,"x")&gt;0,(1+$C$6),1)*IF(COUNTIF($H$13:V$13,"x")&gt;0,(1+$C$30),1)*IF(V$8="x",(1+Toimenpiteet!$C$7),1)*IF(V$9="x",(1+Toimenpiteet!$C$34),1)*(1+V$30)*_xlfn.BINOM.INV(1,(1-(Satokasvi!$H$15*(1+V$44))),P127))</f>
        <v>2693.9083379972117</v>
      </c>
      <c r="BS127" s="35">
        <f ca="1">IF(W$11="x",0,_xlfn.NORM.INV(Q127,Satokasvi!$H$8,Satokasvi!$I$8)*IF(COUNTIF($H$12:W$12,"x")&gt;0,(1+$C$6),1)*IF(COUNTIF($H$13:W$13,"x")&gt;0,(1+$C$30),1)*IF(W$8="x",(1+Toimenpiteet!$C$7),1)*IF(W$9="x",(1+Toimenpiteet!$C$34),1)*(1+W$30)*_xlfn.BINOM.INV(1,(1-(Satokasvi!$H$15*(1+W$44))),Q127))</f>
        <v>0</v>
      </c>
      <c r="BT127" s="35">
        <f ca="1">IF(X$11="x",0,_xlfn.NORM.INV(R127,Satokasvi!$H$8,Satokasvi!$I$8)*IF(COUNTIF($H$12:X$12,"x")&gt;0,(1+$C$6),1)*IF(COUNTIF($H$13:X$13,"x")&gt;0,(1+$C$30),1)*IF(X$8="x",(1+Toimenpiteet!$C$7),1)*IF(X$9="x",(1+Toimenpiteet!$C$34),1)*(1+X$30)*_xlfn.BINOM.INV(1,(1-(Satokasvi!$H$15*(1+X$44))),R127))</f>
        <v>3163.9022729431108</v>
      </c>
      <c r="BU127" s="35">
        <f ca="1">IF(Y$11="x",0,_xlfn.NORM.INV(S127,Satokasvi!$H$8,Satokasvi!$I$8)*IF(COUNTIF($H$12:Y$12,"x")&gt;0,(1+$C$6),1)*IF(COUNTIF($H$13:Y$13,"x")&gt;0,(1+$C$30),1)*IF(Y$8="x",(1+Toimenpiteet!$C$7),1)*IF(Y$9="x",(1+Toimenpiteet!$C$34),1)*(1+Y$30)*_xlfn.BINOM.INV(1,(1-(Satokasvi!$H$15*(1+Y$44))),S127))</f>
        <v>3250.3371042127446</v>
      </c>
      <c r="BV127" s="35">
        <f ca="1">IF(Z$11="x",0,_xlfn.NORM.INV(T127,Satokasvi!$H$8,Satokasvi!$I$8)*IF(COUNTIF($H$12:Z$12,"x")&gt;0,(1+$C$6),1)*IF(COUNTIF($H$13:Z$13,"x")&gt;0,(1+$C$30),1)*IF(Z$8="x",(1+Toimenpiteet!$C$7),1)*IF(Z$9="x",(1+Toimenpiteet!$C$34),1)*(1+Z$30)*_xlfn.BINOM.INV(1,(1-(Satokasvi!$H$15*(1+Z$44))),T127))</f>
        <v>2664.279126391215</v>
      </c>
      <c r="BW127" s="35">
        <f ca="1">IF(AA$11="x",0,_xlfn.NORM.INV(U127,Satokasvi!$H$8,Satokasvi!$I$8)*IF(COUNTIF($H$12:AA$12,"x")&gt;0,(1+$C$6),1)*IF(COUNTIF($H$13:AA$13,"x")&gt;0,(1+$C$30),1)*IF(AA$8="x",(1+Toimenpiteet!$C$7),1)*IF(AA$9="x",(1+Toimenpiteet!$C$34),1)*(1+AA$30)*_xlfn.BINOM.INV(1,(1-(Satokasvi!$H$15*(1+AA$44))),U127))</f>
        <v>2866.6389299416669</v>
      </c>
      <c r="BX127" s="35">
        <f ca="1">IF(AB$11="x",0,_xlfn.NORM.INV(V127,Satokasvi!$H$8,Satokasvi!$I$8)*IF(COUNTIF($H$12:AB$12,"x")&gt;0,(1+$C$6),1)*IF(COUNTIF($H$13:AB$13,"x")&gt;0,(1+$C$30),1)*IF(AB$8="x",(1+Toimenpiteet!$C$7),1)*IF(AB$9="x",(1+Toimenpiteet!$C$34),1)*(1+AB$30)*_xlfn.BINOM.INV(1,(1-(Satokasvi!$H$15*(1+AB$44))),V127))</f>
        <v>3298.9872375979803</v>
      </c>
      <c r="BY127" s="35">
        <f ca="1">IF(AC$11="x",0,_xlfn.NORM.INV(W127,Satokasvi!$H$8,Satokasvi!$I$8)*IF(COUNTIF($H$12:AC$12,"x")&gt;0,(1+$C$6),1)*IF(COUNTIF($H$13:AC$13,"x")&gt;0,(1+$C$30),1)*IF(AC$8="x",(1+Toimenpiteet!$C$7),1)*IF(AC$9="x",(1+Toimenpiteet!$C$34),1)*(1+AC$30)*_xlfn.BINOM.INV(1,(1-(Satokasvi!$H$15*(1+AC$44))),W127))</f>
        <v>2739.4120827822808</v>
      </c>
      <c r="BZ127" s="35">
        <f ca="1">IF(AD$11="x",0,_xlfn.NORM.INV(X127,Satokasvi!$H$8,Satokasvi!$I$8)*IF(COUNTIF($H$12:AD$12,"x")&gt;0,(1+$C$6),1)*IF(COUNTIF($H$13:AD$13,"x")&gt;0,(1+$C$30),1)*IF(AD$8="x",(1+Toimenpiteet!$C$7),1)*IF(AD$9="x",(1+Toimenpiteet!$C$34),1)*(1+AD$30)*_xlfn.BINOM.INV(1,(1-(Satokasvi!$H$15*(1+AD$44))),X127))</f>
        <v>2933.3011116176126</v>
      </c>
      <c r="CA127" s="35">
        <f ca="1">IF(AE$11="x",0,_xlfn.NORM.INV(Y127,Satokasvi!$H$8,Satokasvi!$I$8)*IF(COUNTIF($H$12:AE$12,"x")&gt;0,(1+$C$6),1)*IF(COUNTIF($H$13:AE$13,"x")&gt;0,(1+$C$30),1)*IF(AE$8="x",(1+Toimenpiteet!$C$7),1)*IF(AE$9="x",(1+Toimenpiteet!$C$34),1)*(1+AE$30)*_xlfn.BINOM.INV(1,(1-(Satokasvi!$H$15*(1+AE$44))),Y127))</f>
        <v>3483.367872139228</v>
      </c>
      <c r="CB127" s="35">
        <f ca="1">IF(AF$11="x",0,_xlfn.NORM.INV(Z127,Satokasvi!$H$8,Satokasvi!$I$8)*IF(COUNTIF($H$12:AF$12,"x")&gt;0,(1+$C$6),1)*IF(COUNTIF($H$13:AF$13,"x")&gt;0,(1+$C$30),1)*IF(AF$8="x",(1+Toimenpiteet!$C$7),1)*IF(AF$9="x",(1+Toimenpiteet!$C$34),1)*(1+AF$30)*_xlfn.BINOM.INV(1,(1-(Satokasvi!$H$15*(1+AF$44))),Z127))</f>
        <v>2875.9397215809418</v>
      </c>
      <c r="CD127" s="37">
        <f ca="1">_xlfn.NORM.INV(RAND(),Satokasvi!$H$13,Satokasvi!$I$13)</f>
        <v>251.0639945622728</v>
      </c>
      <c r="CE127" s="37">
        <f ca="1">_xlfn.NORM.INV(RAND(),Satokasvi!$H$13,Satokasvi!$I$13)</f>
        <v>171.91906307199505</v>
      </c>
      <c r="CF127" s="37">
        <f ca="1">_xlfn.NORM.INV(RAND(),Satokasvi!$H$13,Satokasvi!$I$13)</f>
        <v>246.48520045091442</v>
      </c>
      <c r="CG127" s="37">
        <f ca="1">_xlfn.NORM.INV(RAND(),Satokasvi!$H$13,Satokasvi!$I$13)</f>
        <v>234.31699678799416</v>
      </c>
      <c r="CH127" s="37">
        <f ca="1">_xlfn.NORM.INV(RAND(),Satokasvi!$H$13,Satokasvi!$I$13)</f>
        <v>195.96150269740468</v>
      </c>
      <c r="CI127" s="37">
        <f ca="1">_xlfn.NORM.INV(RAND(),Satokasvi!$H$13,Satokasvi!$I$13)</f>
        <v>148.97209457352264</v>
      </c>
      <c r="CJ127" s="37">
        <f ca="1">_xlfn.NORM.INV(RAND(),Satokasvi!$H$13,Satokasvi!$I$13)</f>
        <v>186.2338757518215</v>
      </c>
      <c r="CK127" s="37">
        <f ca="1">_xlfn.NORM.INV(RAND(),Satokasvi!$H$13,Satokasvi!$I$13)</f>
        <v>230.3267299824177</v>
      </c>
      <c r="CL127" s="37">
        <f ca="1">_xlfn.NORM.INV(RAND(),Satokasvi!$H$13,Satokasvi!$I$13)</f>
        <v>213.93635923847535</v>
      </c>
      <c r="CM127" s="37">
        <f ca="1">_xlfn.NORM.INV(RAND(),Satokasvi!$H$13,Satokasvi!$I$13)</f>
        <v>75.578159087810718</v>
      </c>
      <c r="CN127" s="37">
        <f ca="1">_xlfn.NORM.INV(RAND(),Satokasvi!$H$13,Satokasvi!$I$13)</f>
        <v>185.14829889851799</v>
      </c>
      <c r="CO127" s="37">
        <f ca="1">_xlfn.NORM.INV(RAND(),Satokasvi!$H$13,Satokasvi!$I$13)</f>
        <v>330.39638268059269</v>
      </c>
      <c r="CP127" s="37">
        <f ca="1">_xlfn.NORM.INV(RAND(),Satokasvi!$H$13,Satokasvi!$I$13)</f>
        <v>108.30437366779083</v>
      </c>
      <c r="CQ127" s="37">
        <f ca="1">_xlfn.NORM.INV(RAND(),Satokasvi!$H$13,Satokasvi!$I$13)</f>
        <v>137.02636379552322</v>
      </c>
      <c r="CR127" s="37">
        <f ca="1">_xlfn.NORM.INV(RAND(),Satokasvi!$H$13,Satokasvi!$I$13)</f>
        <v>219.53635865350446</v>
      </c>
      <c r="CS127" s="37">
        <f ca="1">_xlfn.NORM.INV(RAND(),Satokasvi!$H$13,Satokasvi!$I$13)</f>
        <v>281.49928551246478</v>
      </c>
      <c r="CT127" s="37">
        <f ca="1">_xlfn.NORM.INV(RAND(),Satokasvi!$H$13,Satokasvi!$I$13)</f>
        <v>219.50560311379212</v>
      </c>
      <c r="CU127" s="37">
        <f ca="1">_xlfn.NORM.INV(RAND(),Satokasvi!$H$13,Satokasvi!$I$13)</f>
        <v>199.01504670523104</v>
      </c>
      <c r="CV127" s="37">
        <f ca="1">_xlfn.NORM.INV(RAND(),Satokasvi!$H$13,Satokasvi!$I$13)</f>
        <v>191.19578370567189</v>
      </c>
      <c r="CW127" s="37">
        <f ca="1">_xlfn.NORM.INV(RAND(),Satokasvi!$H$13,Satokasvi!$I$13)</f>
        <v>208.12475648704631</v>
      </c>
      <c r="CX127" s="37">
        <f ca="1">_xlfn.NORM.INV(RAND(),Satokasvi!$H$13,Satokasvi!$I$13)</f>
        <v>210.37526909850726</v>
      </c>
      <c r="CY127" s="37">
        <f ca="1">_xlfn.NORM.INV(RAND(),Satokasvi!$H$13,Satokasvi!$I$13)</f>
        <v>266.57019512839469</v>
      </c>
      <c r="CZ127" s="37">
        <f ca="1">_xlfn.NORM.INV(RAND(),Satokasvi!$H$13,Satokasvi!$I$13)</f>
        <v>286.66682854282453</v>
      </c>
      <c r="DA127" s="37">
        <f ca="1">_xlfn.NORM.INV(RAND(),Satokasvi!$H$13,Satokasvi!$I$13)</f>
        <v>194.25542074994087</v>
      </c>
      <c r="DB127" s="37">
        <f ca="1">_xlfn.NORM.INV(RAND(),Satokasvi!$H$13,Satokasvi!$I$13)</f>
        <v>164.78647393725896</v>
      </c>
      <c r="DD127" s="37">
        <f ca="1">IF(H$11="x",Toimenpiteet!$E$115,AC127*CD127/1000+(Satokasvi!$E$28-Satokasvi!$E$7)+IF(H$8="x",Toimenpiteet!$E$29,0)+IF(H$9="x",Toimenpiteet!$E$60,0)+IF(H$10="x",Toimenpiteet!$E$88,0))/(1+$H$15)^DD$59</f>
        <v>-257.28155339805824</v>
      </c>
      <c r="DE127" s="37">
        <f ca="1">IF(I$11="x",Toimenpiteet!$E$115,AD127*CE127/1000+(Satokasvi!$E$28-Satokasvi!$E$7)+IF(I$8="x",Toimenpiteet!$E$29,0)+IF(I$9="x",Toimenpiteet!$E$60,0)+IF(I$10="x",Toimenpiteet!$E$88,0))/(1+$H$15)^DE$59</f>
        <v>-249.7879159204449</v>
      </c>
      <c r="DF127" s="37">
        <f ca="1">IF(J$11="x",Toimenpiteet!$E$115,AE127*CF127/1000+(Satokasvi!$E$28-Satokasvi!$E$7)+IF(J$8="x",Toimenpiteet!$E$29,0)+IF(J$9="x",Toimenpiteet!$E$60,0)+IF(J$10="x",Toimenpiteet!$E$88,0))/(1+$H$15)^DF$59</f>
        <v>364.03485185111452</v>
      </c>
      <c r="DG127" s="37">
        <f ca="1">IF(K$11="x",Toimenpiteet!$E$115,AF127*CG127/1000+(Satokasvi!$E$28-Satokasvi!$E$7)+IF(K$8="x",Toimenpiteet!$E$29,0)+IF(K$9="x",Toimenpiteet!$E$60,0)+IF(K$10="x",Toimenpiteet!$E$88,0))/(1+$H$15)^DG$59</f>
        <v>285.68584028850381</v>
      </c>
      <c r="DH127" s="37">
        <f ca="1">IF(L$11="x",Toimenpiteet!$E$115,AG127*CH127/1000+(Satokasvi!$E$28-Satokasvi!$E$7)+IF(L$8="x",Toimenpiteet!$E$29,0)+IF(L$9="x",Toimenpiteet!$E$60,0)+IF(L$10="x",Toimenpiteet!$E$88,0))/(1+$H$15)^DH$59</f>
        <v>195.48338131773389</v>
      </c>
      <c r="DI127" s="37">
        <f ca="1">IF(M$11="x",Toimenpiteet!$E$115,AH127*CI127/1000+(Satokasvi!$E$28-Satokasvi!$E$7)+IF(M$8="x",Toimenpiteet!$E$29,0)+IF(M$9="x",Toimenpiteet!$E$60,0)+IF(M$10="x",Toimenpiteet!$E$88,0))/(1+$H$15)^DI$59</f>
        <v>73.576815272222049</v>
      </c>
      <c r="DJ127" s="37">
        <f ca="1">IF(N$11="x",Toimenpiteet!$E$115,AI127*CJ127/1000+(Satokasvi!$E$28-Satokasvi!$E$7)+IF(N$8="x",Toimenpiteet!$E$29,0)+IF(N$9="x",Toimenpiteet!$E$60,0)+IF(N$10="x",Toimenpiteet!$E$88,0))/(1+$H$15)^DJ$59</f>
        <v>-215.46925050598875</v>
      </c>
      <c r="DK127" s="37">
        <f ca="1">IF(O$11="x",Toimenpiteet!$E$115,AJ127*CK127/1000+(Satokasvi!$E$28-Satokasvi!$E$7)+IF(O$8="x",Toimenpiteet!$E$29,0)+IF(O$9="x",Toimenpiteet!$E$60,0)+IF(O$10="x",Toimenpiteet!$E$88,0))/(1+$H$15)^DK$59</f>
        <v>233.28040133630719</v>
      </c>
      <c r="DL127" s="37">
        <f ca="1">IF(P$11="x",Toimenpiteet!$E$115,AK127*CL127/1000+(Satokasvi!$E$28-Satokasvi!$E$7)+IF(P$8="x",Toimenpiteet!$E$29,0)+IF(P$9="x",Toimenpiteet!$E$60,0)+IF(P$10="x",Toimenpiteet!$E$88,0))/(1+$H$15)^DL$59</f>
        <v>212.1312608464836</v>
      </c>
      <c r="DM127" s="37">
        <f ca="1">IF(Q$11="x",Toimenpiteet!$E$115,AL127*CM127/1000+(Satokasvi!$E$28-Satokasvi!$E$7)+IF(Q$8="x",Toimenpiteet!$E$29,0)+IF(Q$9="x",Toimenpiteet!$E$60,0)+IF(Q$10="x",Toimenpiteet!$E$88,0))/(1+$H$15)^DM$59</f>
        <v>-197.18488744763218</v>
      </c>
      <c r="DN127" s="37">
        <f ca="1">IF(R$11="x",Toimenpiteet!$E$115,AM127*CN127/1000+(Satokasvi!$E$28-Satokasvi!$E$7)+IF(R$8="x",Toimenpiteet!$E$29,0)+IF(R$9="x",Toimenpiteet!$E$60,0)+IF(R$10="x",Toimenpiteet!$E$88,0))/(1+$H$15)^DN$59</f>
        <v>-191.44163829867202</v>
      </c>
      <c r="DO127" s="37">
        <f ca="1">IF(S$11="x",Toimenpiteet!$E$115,AN127*CO127/1000+(Satokasvi!$E$28-Satokasvi!$E$7)+IF(S$8="x",Toimenpiteet!$E$29,0)+IF(S$9="x",Toimenpiteet!$E$60,0)+IF(S$10="x",Toimenpiteet!$E$88,0))/(1+$H$15)^DO$59</f>
        <v>425.80978408734273</v>
      </c>
      <c r="DP127" s="37">
        <f ca="1">IF(T$11="x",Toimenpiteet!$E$115,AO127*CP127/1000+(Satokasvi!$E$28-Satokasvi!$E$7)+IF(T$8="x",Toimenpiteet!$E$29,0)+IF(T$9="x",Toimenpiteet!$E$60,0)+IF(T$10="x",Toimenpiteet!$E$88,0))/(1+$H$15)^DP$59</f>
        <v>-0.41011022183841184</v>
      </c>
      <c r="DQ127" s="37">
        <f ca="1">IF(U$11="x",Toimenpiteet!$E$115,AP127*CQ127/1000+(Satokasvi!$E$28-Satokasvi!$E$7)+IF(U$8="x",Toimenpiteet!$E$29,0)+IF(U$9="x",Toimenpiteet!$E$60,0)+IF(U$10="x",Toimenpiteet!$E$88,0))/(1+$H$15)^DQ$59</f>
        <v>-175.19621854193412</v>
      </c>
      <c r="DR127" s="37">
        <f ca="1">IF(V$11="x",Toimenpiteet!$E$115,AQ127*CR127/1000+(Satokasvi!$E$28-Satokasvi!$E$7)+IF(V$8="x",Toimenpiteet!$E$29,0)+IF(V$9="x",Toimenpiteet!$E$60,0)+IF(V$10="x",Toimenpiteet!$E$88,0))/(1+$H$15)^DR$59</f>
        <v>-170.09341606013018</v>
      </c>
      <c r="DS127" s="37">
        <f ca="1">IF(W$11="x",Toimenpiteet!$E$115,AR127*CS127/1000+(Satokasvi!$E$28-Satokasvi!$E$7)+IF(W$8="x",Toimenpiteet!$E$29,0)+IF(W$9="x",Toimenpiteet!$E$60,0)+IF(W$10="x",Toimenpiteet!$E$88,0))/(1+$H$15)^DS$59</f>
        <v>-165.13923889333032</v>
      </c>
      <c r="DT127" s="37">
        <f ca="1">IF(X$11="x",Toimenpiteet!$E$115,AS127*CT127/1000+(Satokasvi!$E$28-Satokasvi!$E$7)+IF(X$8="x",Toimenpiteet!$E$29,0)+IF(X$9="x",Toimenpiteet!$E$60,0)+IF(X$10="x",Toimenpiteet!$E$88,0))/(1+$H$15)^DT$59</f>
        <v>189.82102426566087</v>
      </c>
      <c r="DU127" s="37">
        <f ca="1">IF(Y$11="x",Toimenpiteet!$E$115,AT127*CU127/1000+(Satokasvi!$E$28-Satokasvi!$E$7)+IF(Y$8="x",Toimenpiteet!$E$29,0)+IF(Y$9="x",Toimenpiteet!$E$60,0)+IF(Y$10="x",Toimenpiteet!$E$88,0))/(1+$H$15)^DU$59</f>
        <v>160.97842459031719</v>
      </c>
      <c r="DV127" s="37">
        <f ca="1">IF(Z$11="x",Toimenpiteet!$E$115,AU127*CV127/1000+(Satokasvi!$E$28-Satokasvi!$E$7)+IF(Z$8="x",Toimenpiteet!$E$29,0)+IF(Z$9="x",Toimenpiteet!$E$60,0)+IF(Z$10="x",Toimenpiteet!$E$88,0))/(1+$H$15)^DV$59</f>
        <v>-151.12579710516013</v>
      </c>
      <c r="DW127" s="37">
        <f ca="1">IF(AA$11="x",Toimenpiteet!$E$115,AV127*CW127/1000+(Satokasvi!$E$28-Satokasvi!$E$7)+IF(AA$8="x",Toimenpiteet!$E$29,0)+IF(AA$9="x",Toimenpiteet!$E$60,0)+IF(AA$10="x",Toimenpiteet!$E$88,0))/(1+$H$15)^DW$59</f>
        <v>128.55360358493931</v>
      </c>
      <c r="DX127" s="37">
        <f ca="1">IF(AB$11="x",Toimenpiteet!$E$115,AW127*CX127/1000+(Satokasvi!$E$28-Satokasvi!$E$7)+IF(AB$8="x",Toimenpiteet!$E$29,0)+IF(AB$9="x",Toimenpiteet!$E$60,0)+IF(AB$10="x",Toimenpiteet!$E$88,0))/(1+$H$15)^DX$59</f>
        <v>168.44345226316869</v>
      </c>
      <c r="DY127" s="37">
        <f ca="1">IF(AC$11="x",Toimenpiteet!$E$115,AX127*CY127/1000+(Satokasvi!$E$28-Satokasvi!$E$7)+IF(AC$8="x",Toimenpiteet!$E$29,0)+IF(AC$9="x",Toimenpiteet!$E$60,0)+IF(AC$10="x",Toimenpiteet!$E$88,0))/(1+$H$15)^DY$59</f>
        <v>-138.30151273388518</v>
      </c>
      <c r="DZ127" s="37">
        <f ca="1">IF(AD$11="x",Toimenpiteet!$E$115,AY127*CZ127/1000+(Satokasvi!$E$28-Satokasvi!$E$7)+IF(AD$8="x",Toimenpiteet!$E$29,0)+IF(AD$9="x",Toimenpiteet!$E$60,0)+IF(AD$10="x",Toimenpiteet!$E$88,0))/(1+$H$15)^DZ$59</f>
        <v>220.7825380682541</v>
      </c>
      <c r="EA127" s="37">
        <f ca="1">IF(AE$11="x",Toimenpiteet!$E$115,AZ127*DA127/1000+(Satokasvi!$E$28-Satokasvi!$E$7)+IF(AE$8="x",Toimenpiteet!$E$29,0)+IF(AE$9="x",Toimenpiteet!$E$60,0)+IF(AE$10="x",Toimenpiteet!$E$88,0))/(1+$H$15)^EA$59</f>
        <v>147.03206229353992</v>
      </c>
      <c r="EB127" s="37">
        <f ca="1">IF(AF$11="x",Toimenpiteet!$E$115,BA127*DB127/1000+(Satokasvi!$E$28-Satokasvi!$E$7)+IF(AF$8="x",Toimenpiteet!$E$29,0)+IF(AF$9="x",Toimenpiteet!$E$60,0)+IF(AF$10="x",Toimenpiteet!$E$88,0))/(1+$H$15)^EB$59</f>
        <v>62.055278072228944</v>
      </c>
      <c r="ED127" s="37">
        <f ca="1">IF(H$11="x",Toimenpiteet!$E$115,BD127*CD127/1000+(Satokasvi!$E$28-Satokasvi!$E$7)+IF(H$8="x",Toimenpiteet!$E$29,0)+IF(H$9="x",Toimenpiteet!$E$60,0)+IF(H$10="x",Toimenpiteet!$E$88,0))/(1+$H$15)^ED$59</f>
        <v>394.00993296528611</v>
      </c>
      <c r="EE127" s="37">
        <f ca="1">IF(I$11="x",Toimenpiteet!$E$115,BE127*CE127/1000+(Satokasvi!$E$28-Satokasvi!$E$7)+IF(I$8="x",Toimenpiteet!$E$29,0)+IF(I$9="x",Toimenpiteet!$E$60,0)+IF(I$10="x",Toimenpiteet!$E$88,0))/(1+$H$15)^EE$59</f>
        <v>-249.7879159204449</v>
      </c>
      <c r="EF127" s="37">
        <f ca="1">IF(J$11="x",Toimenpiteet!$E$115,BF127*CF127/1000+(Satokasvi!$E$28-Satokasvi!$E$7)+IF(J$8="x",Toimenpiteet!$E$29,0)+IF(J$9="x",Toimenpiteet!$E$60,0)+IF(J$10="x",Toimenpiteet!$E$88,0))/(1+$H$15)^EF$59</f>
        <v>485.34433016705481</v>
      </c>
      <c r="EG127" s="37">
        <f ca="1">IF(K$11="x",Toimenpiteet!$E$115,BG127*CG127/1000+(Satokasvi!$E$28-Satokasvi!$E$7)+IF(K$8="x",Toimenpiteet!$E$29,0)+IF(K$9="x",Toimenpiteet!$E$60,0)+IF(K$10="x",Toimenpiteet!$E$88,0))/(1+$H$15)^EG$59</f>
        <v>389.91282188573598</v>
      </c>
      <c r="EH127" s="37">
        <f ca="1">IF(L$11="x",Toimenpiteet!$E$115,BH127*CH127/1000+(Satokasvi!$E$28-Satokasvi!$E$7)+IF(L$8="x",Toimenpiteet!$E$29,0)+IF(L$9="x",Toimenpiteet!$E$60,0)+IF(L$10="x",Toimenpiteet!$E$88,0))/(1+$H$15)^EH$59</f>
        <v>280.29832315364132</v>
      </c>
      <c r="EI127" s="37">
        <f ca="1">IF(M$11="x",Toimenpiteet!$E$115,BI127*CI127/1000+(Satokasvi!$E$28-Satokasvi!$E$7)+IF(M$8="x",Toimenpiteet!$E$29,0)+IF(M$9="x",Toimenpiteet!$E$60,0)+IF(M$10="x",Toimenpiteet!$E$88,0))/(1+$H$15)^EI$59</f>
        <v>132.6788439309002</v>
      </c>
      <c r="EJ127" s="37">
        <f ca="1">IF(N$11="x",Toimenpiteet!$E$115,BJ127*CJ127/1000+(Satokasvi!$E$28-Satokasvi!$E$7)+IF(N$8="x",Toimenpiteet!$E$29,0)+IF(N$9="x",Toimenpiteet!$E$60,0)+IF(N$10="x",Toimenpiteet!$E$88,0))/(1+$H$15)^EJ$59</f>
        <v>207.32149432226186</v>
      </c>
      <c r="EK127" s="37">
        <f ca="1">IF(O$11="x",Toimenpiteet!$E$115,BK127*CK127/1000+(Satokasvi!$E$28-Satokasvi!$E$7)+IF(O$8="x",Toimenpiteet!$E$29,0)+IF(O$9="x",Toimenpiteet!$E$60,0)+IF(O$10="x",Toimenpiteet!$E$88,0))/(1+$H$15)^EK$59</f>
        <v>321.77517102220725</v>
      </c>
      <c r="EL127" s="37">
        <f ca="1">IF(P$11="x",Toimenpiteet!$E$115,BL127*CL127/1000+(Satokasvi!$E$28-Satokasvi!$E$7)+IF(P$8="x",Toimenpiteet!$E$29,0)+IF(P$9="x",Toimenpiteet!$E$60,0)+IF(P$10="x",Toimenpiteet!$E$88,0))/(1+$H$15)^EL$59</f>
        <v>295.17759982999246</v>
      </c>
      <c r="EM127" s="37">
        <f ca="1">IF(Q$11="x",Toimenpiteet!$E$115,BM127*CM127/1000+(Satokasvi!$E$28-Satokasvi!$E$7)+IF(Q$8="x",Toimenpiteet!$E$29,0)+IF(Q$9="x",Toimenpiteet!$E$60,0)+IF(Q$10="x",Toimenpiteet!$E$88,0))/(1+$H$15)^EM$59</f>
        <v>-197.18488744763218</v>
      </c>
      <c r="EN127" s="37">
        <f ca="1">IF(R$11="x",Toimenpiteet!$E$115,BN127*CN127/1000+(Satokasvi!$E$28-Satokasvi!$E$7)+IF(R$8="x",Toimenpiteet!$E$29,0)+IF(R$9="x",Toimenpiteet!$E$60,0)+IF(R$10="x",Toimenpiteet!$E$88,0))/(1+$H$15)^EN$59</f>
        <v>167.79321239802007</v>
      </c>
      <c r="EO127" s="37">
        <f ca="1">IF(S$11="x",Toimenpiteet!$E$115,BO127*CO127/1000+(Satokasvi!$E$28-Satokasvi!$E$7)+IF(S$8="x",Toimenpiteet!$E$29,0)+IF(S$9="x",Toimenpiteet!$E$60,0)+IF(S$10="x",Toimenpiteet!$E$88,0))/(1+$H$15)^EO$59</f>
        <v>548.14487455503877</v>
      </c>
      <c r="EP127" s="37">
        <f ca="1">IF(T$11="x",Toimenpiteet!$E$115,BP127*CP127/1000+(Satokasvi!$E$28-Satokasvi!$E$7)+IF(T$8="x",Toimenpiteet!$E$29,0)+IF(T$9="x",Toimenpiteet!$E$60,0)+IF(T$10="x",Toimenpiteet!$E$88,0))/(1+$H$15)^EP$59</f>
        <v>35.598288753432342</v>
      </c>
      <c r="EQ127" s="37">
        <f ca="1">IF(U$11="x",Toimenpiteet!$E$115,BQ127*CQ127/1000+(Satokasvi!$E$28-Satokasvi!$E$7)+IF(U$8="x",Toimenpiteet!$E$29,0)+IF(U$9="x",Toimenpiteet!$E$60,0)+IF(U$10="x",Toimenpiteet!$E$88,0))/(1+$H$15)^EQ$59</f>
        <v>69.433089108498478</v>
      </c>
      <c r="ER127" s="37">
        <f ca="1">IF(V$11="x",Toimenpiteet!$E$115,BR127*CR127/1000+(Satokasvi!$E$28-Satokasvi!$E$7)+IF(V$8="x",Toimenpiteet!$E$29,0)+IF(V$9="x",Toimenpiteet!$E$60,0)+IF(V$10="x",Toimenpiteet!$E$88,0))/(1+$H$15)^ER$59</f>
        <v>209.51068911466595</v>
      </c>
      <c r="ES127" s="37">
        <f ca="1">IF(W$11="x",Toimenpiteet!$E$115,BS127*CS127/1000+(Satokasvi!$E$28-Satokasvi!$E$7)+IF(W$8="x",Toimenpiteet!$E$29,0)+IF(W$9="x",Toimenpiteet!$E$60,0)+IF(W$10="x",Toimenpiteet!$E$88,0))/(1+$H$15)^ES$59</f>
        <v>-165.13923889333032</v>
      </c>
      <c r="ET127" s="37">
        <f ca="1">IF(X$11="x",Toimenpiteet!$E$115,BT127*CT127/1000+(Satokasvi!$E$28-Satokasvi!$E$7)+IF(X$8="x",Toimenpiteet!$E$29,0)+IF(X$9="x",Toimenpiteet!$E$60,0)+IF(X$10="x",Toimenpiteet!$E$88,0))/(1+$H$15)^ET$59</f>
        <v>259.8511007485659</v>
      </c>
      <c r="EU127" s="37">
        <f ca="1">IF(Y$11="x",Toimenpiteet!$E$115,BU127*CU127/1000+(Satokasvi!$E$28-Satokasvi!$E$7)+IF(Y$8="x",Toimenpiteet!$E$29,0)+IF(Y$9="x",Toimenpiteet!$E$60,0)+IF(Y$10="x",Toimenpiteet!$E$88,0))/(1+$H$15)^EU$59</f>
        <v>224.30602371204361</v>
      </c>
      <c r="EV127" s="37">
        <f ca="1">IF(Z$11="x",Toimenpiteet!$E$115,BV127*CV127/1000+(Satokasvi!$E$28-Satokasvi!$E$7)+IF(Z$8="x",Toimenpiteet!$E$29,0)+IF(Z$9="x",Toimenpiteet!$E$60,0)+IF(Z$10="x",Toimenpiteet!$E$88,0))/(1+$H$15)^EV$59</f>
        <v>139.37729792956989</v>
      </c>
      <c r="EW127" s="37">
        <f ca="1">IF(AA$11="x",Toimenpiteet!$E$115,BW127*CW127/1000+(Satokasvi!$E$28-Satokasvi!$E$7)+IF(AA$8="x",Toimenpiteet!$E$29,0)+IF(AA$9="x",Toimenpiteet!$E$60,0)+IF(AA$10="x",Toimenpiteet!$E$88,0))/(1+$H$15)^EW$59</f>
        <v>183.60913927380287</v>
      </c>
      <c r="EX127" s="37">
        <f ca="1">IF(AB$11="x",Toimenpiteet!$E$115,BX127*CX127/1000+(Satokasvi!$E$28-Satokasvi!$E$7)+IF(AB$8="x",Toimenpiteet!$E$29,0)+IF(AB$9="x",Toimenpiteet!$E$60,0)+IF(AB$10="x",Toimenpiteet!$E$88,0))/(1+$H$15)^EX$59</f>
        <v>230.62225433898271</v>
      </c>
      <c r="EY127" s="37">
        <f ca="1">IF(AC$11="x",Toimenpiteet!$E$115,BY127*CY127/1000+(Satokasvi!$E$28-Satokasvi!$E$7)+IF(AC$8="x",Toimenpiteet!$E$29,0)+IF(AC$9="x",Toimenpiteet!$E$60,0)+IF(AC$10="x",Toimenpiteet!$E$88,0))/(1+$H$15)^EY$59</f>
        <v>242.80819672512695</v>
      </c>
      <c r="EZ127" s="37">
        <f ca="1">IF(AD$11="x",Toimenpiteet!$E$115,BZ127*CZ127/1000+(Satokasvi!$E$28-Satokasvi!$E$7)+IF(AD$8="x",Toimenpiteet!$E$29,0)+IF(AD$9="x",Toimenpiteet!$E$60,0)+IF(AD$10="x",Toimenpiteet!$E$88,0))/(1+$H$15)^EZ$59</f>
        <v>291.79370834867876</v>
      </c>
      <c r="FA127" s="37">
        <f ca="1">IF(AE$11="x",Toimenpiteet!$E$115,CA127*DA127/1000+(Satokasvi!$E$28-Satokasvi!$E$7)+IF(AE$8="x",Toimenpiteet!$E$29,0)+IF(AE$9="x",Toimenpiteet!$E$60,0)+IF(AE$10="x",Toimenpiteet!$E$88,0))/(1+$H$15)^FA$59</f>
        <v>202.51096277824192</v>
      </c>
      <c r="FB127" s="37">
        <f ca="1">IF(AF$11="x",Toimenpiteet!$E$115,CB127*DB127/1000+(Satokasvi!$E$28-Satokasvi!$E$7)+IF(AF$8="x",Toimenpiteet!$E$29,0)+IF(AF$9="x",Toimenpiteet!$E$60,0)+IF(AF$10="x",Toimenpiteet!$E$88,0))/(1+$H$15)^FB$59</f>
        <v>99.779428857542683</v>
      </c>
      <c r="FD127" s="37">
        <f t="shared" ca="1" si="41"/>
        <v>-257.28155339805824</v>
      </c>
      <c r="FE127" s="37">
        <f t="shared" ca="1" si="32"/>
        <v>-507.06946931850314</v>
      </c>
      <c r="FF127" s="37">
        <f t="shared" ca="1" si="32"/>
        <v>-143.03461746738861</v>
      </c>
      <c r="FG127" s="37">
        <f t="shared" ca="1" si="32"/>
        <v>142.6512228211152</v>
      </c>
      <c r="FH127" s="37">
        <f t="shared" ca="1" si="32"/>
        <v>338.13460413884911</v>
      </c>
      <c r="FI127" s="37">
        <f t="shared" ca="1" si="32"/>
        <v>411.71141941107118</v>
      </c>
      <c r="FJ127" s="37">
        <f t="shared" ca="1" si="32"/>
        <v>196.24216890508242</v>
      </c>
      <c r="FK127" s="37">
        <f t="shared" ca="1" si="32"/>
        <v>429.52257024138964</v>
      </c>
      <c r="FL127" s="37">
        <f t="shared" ca="1" si="31"/>
        <v>641.65383108787319</v>
      </c>
      <c r="FM127" s="37">
        <f t="shared" ca="1" si="31"/>
        <v>444.46894364024104</v>
      </c>
      <c r="FN127" s="37">
        <f t="shared" ca="1" si="31"/>
        <v>253.02730534156902</v>
      </c>
      <c r="FO127" s="37">
        <f t="shared" ref="FO127:GB158" ca="1" si="43">FN127+DO127</f>
        <v>678.83708942891178</v>
      </c>
      <c r="FP127" s="37">
        <f t="shared" ca="1" si="43"/>
        <v>678.42697920707337</v>
      </c>
      <c r="FQ127" s="37">
        <f t="shared" ca="1" si="43"/>
        <v>503.23076066513926</v>
      </c>
      <c r="FR127" s="37">
        <f t="shared" ca="1" si="43"/>
        <v>333.13734460500905</v>
      </c>
      <c r="FS127" s="37">
        <f t="shared" ca="1" si="43"/>
        <v>167.99810571167873</v>
      </c>
      <c r="FT127" s="37">
        <f t="shared" ca="1" si="43"/>
        <v>357.81912997733957</v>
      </c>
      <c r="FU127" s="37">
        <f t="shared" ca="1" si="24"/>
        <v>518.79755456765679</v>
      </c>
      <c r="FV127" s="37">
        <f t="shared" ca="1" si="24"/>
        <v>367.67175746249666</v>
      </c>
      <c r="FW127" s="37">
        <f t="shared" ca="1" si="23"/>
        <v>496.22536104743597</v>
      </c>
      <c r="FX127" s="37">
        <f t="shared" ca="1" si="23"/>
        <v>664.66881331060472</v>
      </c>
      <c r="FY127" s="37">
        <f t="shared" ca="1" si="23"/>
        <v>526.36730057671957</v>
      </c>
      <c r="FZ127" s="37">
        <f t="shared" ca="1" si="23"/>
        <v>747.14983864497367</v>
      </c>
      <c r="GA127" s="37">
        <f t="shared" ca="1" si="23"/>
        <v>894.18190093851354</v>
      </c>
      <c r="GB127" s="37">
        <f t="shared" ca="1" si="23"/>
        <v>956.23717901074247</v>
      </c>
      <c r="GC127" s="37"/>
      <c r="GD127" s="37">
        <f t="shared" ca="1" si="42"/>
        <v>394.00993296528611</v>
      </c>
      <c r="GE127" s="37">
        <f t="shared" ca="1" si="39"/>
        <v>144.22201704484121</v>
      </c>
      <c r="GF127" s="37">
        <f t="shared" ca="1" si="39"/>
        <v>629.56634721189607</v>
      </c>
      <c r="GG127" s="37">
        <f t="shared" ca="1" si="39"/>
        <v>1019.4791690976321</v>
      </c>
      <c r="GH127" s="37">
        <f t="shared" ca="1" si="39"/>
        <v>1299.7774922512733</v>
      </c>
      <c r="GI127" s="37">
        <f t="shared" ca="1" si="39"/>
        <v>1432.4563361821736</v>
      </c>
      <c r="GJ127" s="37">
        <f t="shared" ca="1" si="39"/>
        <v>1639.7778305044353</v>
      </c>
      <c r="GK127" s="37">
        <f t="shared" ca="1" si="39"/>
        <v>1961.5530015266427</v>
      </c>
      <c r="GL127" s="37">
        <f t="shared" ca="1" si="39"/>
        <v>2256.7306013566349</v>
      </c>
      <c r="GM127" s="37">
        <f t="shared" ca="1" si="39"/>
        <v>2059.5457139090026</v>
      </c>
      <c r="GN127" s="37">
        <f t="shared" ca="1" si="39"/>
        <v>2227.3389263070226</v>
      </c>
      <c r="GO127" s="37">
        <f t="shared" ca="1" si="39"/>
        <v>2775.4838008620613</v>
      </c>
      <c r="GP127" s="37">
        <f t="shared" ca="1" si="39"/>
        <v>2811.0820896154937</v>
      </c>
      <c r="GQ127" s="37">
        <f t="shared" ca="1" si="39"/>
        <v>2880.515178723992</v>
      </c>
      <c r="GR127" s="37">
        <f t="shared" ca="1" si="39"/>
        <v>3090.0258678386581</v>
      </c>
      <c r="GS127" s="37">
        <f t="shared" ca="1" si="39"/>
        <v>2924.8866289453276</v>
      </c>
      <c r="GT127" s="37">
        <f t="shared" ca="1" si="34"/>
        <v>3184.7377296938935</v>
      </c>
      <c r="GU127" s="37">
        <f t="shared" ca="1" si="22"/>
        <v>3409.043753405937</v>
      </c>
      <c r="GV127" s="37">
        <f t="shared" ca="1" si="22"/>
        <v>3548.4210513355069</v>
      </c>
      <c r="GW127" s="37">
        <f t="shared" ca="1" si="22"/>
        <v>3732.03019060931</v>
      </c>
      <c r="GX127" s="37">
        <f t="shared" ca="1" si="22"/>
        <v>3962.6524449482927</v>
      </c>
      <c r="GY127" s="37">
        <f t="shared" ca="1" si="30"/>
        <v>4205.4606416734196</v>
      </c>
      <c r="GZ127" s="37">
        <f t="shared" ca="1" si="30"/>
        <v>4497.2543500220982</v>
      </c>
      <c r="HA127" s="37">
        <f t="shared" ca="1" si="30"/>
        <v>4699.7653128003403</v>
      </c>
      <c r="HB127" s="37">
        <f t="shared" ca="1" si="30"/>
        <v>4799.5447416578827</v>
      </c>
      <c r="HC127" s="37"/>
      <c r="HD127" s="37">
        <f t="shared" si="40"/>
        <v>1500.1</v>
      </c>
      <c r="HE127" s="37">
        <f ca="1">SUM($GD127:GD127)-$HD127-SUM($FD127:FD127)</f>
        <v>-848.80851363665545</v>
      </c>
      <c r="HF127" s="37">
        <f ca="1">SUM($GD127:GE127)-$HD127-SUM($FD127:FE127)</f>
        <v>-197.51702727331121</v>
      </c>
      <c r="HG127" s="37">
        <f ca="1">SUM($GD127:GF127)-$HD127-SUM($FD127:FF127)</f>
        <v>575.08393740597353</v>
      </c>
      <c r="HH127" s="37">
        <f ca="1">SUM($GD127:GG127)-$HD127-SUM($FD127:FG127)</f>
        <v>1451.9118836824905</v>
      </c>
      <c r="HI127" s="37">
        <f ca="1">SUM($GD127:GH127)-$HD127-SUM($FD127:FH127)</f>
        <v>2413.5547717949144</v>
      </c>
      <c r="HJ127" s="37">
        <f ca="1">SUM($GD127:GI127)-$HD127-SUM($FD127:FI127)</f>
        <v>3434.2996885660173</v>
      </c>
      <c r="HK127" s="37">
        <f ca="1">SUM($GD127:GJ127)-$HD127-SUM($FD127:FJ127)</f>
        <v>4877.8353501653692</v>
      </c>
      <c r="HL127" s="37">
        <f ca="1">SUM($GD127:GK127)-$HD127-SUM($FD127:FK127)</f>
        <v>6409.8657814506223</v>
      </c>
      <c r="HM127" s="37">
        <f ca="1">SUM($GD127:GL127)-$HD127-SUM($FD127:FL127)</f>
        <v>8024.9425517193831</v>
      </c>
      <c r="HN127" s="37">
        <f ca="1">SUM($GD127:GM127)-$HD127-SUM($FD127:FM127)</f>
        <v>9640.0193219881457</v>
      </c>
      <c r="HO127" s="37">
        <f ca="1">SUM($GD127:GN127)-$HD127-SUM($FD127:FN127)</f>
        <v>11614.330942953598</v>
      </c>
      <c r="HP127" s="37">
        <f ca="1">SUM($GD127:GO127)-$HD127-SUM($FD127:FO127)</f>
        <v>13710.977654386748</v>
      </c>
      <c r="HQ127" s="37">
        <f ca="1">SUM($GD127:GP127)-$HD127-SUM($FD127:FP127)</f>
        <v>15843.632764795173</v>
      </c>
      <c r="HR127" s="37">
        <f ca="1">SUM($GD127:GQ127)-$HD127-SUM($FD127:FQ127)</f>
        <v>18220.917182854024</v>
      </c>
      <c r="HS127" s="37">
        <f ca="1">SUM($GD127:GR127)-$HD127-SUM($FD127:FR127)</f>
        <v>20977.805706087674</v>
      </c>
      <c r="HT127" s="37">
        <f ca="1">SUM($GD127:GS127)-$HD127-SUM($FD127:FS127)</f>
        <v>23734.694229321325</v>
      </c>
      <c r="HU127" s="37">
        <f ca="1">SUM($GD127:GT127)-$HD127-SUM($FD127:FT127)</f>
        <v>26561.61282903788</v>
      </c>
      <c r="HV127" s="37">
        <f ca="1">SUM($GD127:GU127)-$HD127-SUM($FD127:FU127)</f>
        <v>29451.859027876162</v>
      </c>
      <c r="HW127" s="37">
        <f ca="1">SUM($GD127:GV127)-$HD127-SUM($FD127:FV127)</f>
        <v>32632.608321749172</v>
      </c>
      <c r="HX127" s="37">
        <f ca="1">SUM($GD127:GW127)-$HD127-SUM($FD127:FW127)</f>
        <v>35868.413151311048</v>
      </c>
      <c r="HY127" s="37">
        <f ca="1">SUM($GD127:GX127)-$HD127-SUM($FD127:FX127)</f>
        <v>39166.39678294873</v>
      </c>
      <c r="HZ127" s="37">
        <f ca="1">SUM($GD127:GY127)-$HD127-SUM($FD127:FY127)</f>
        <v>42845.490124045427</v>
      </c>
      <c r="IA127" s="37">
        <f ca="1">SUM($GD127:GZ127)-$HD127-SUM($FD127:FZ127)</f>
        <v>46595.594635422553</v>
      </c>
      <c r="IB127" s="37">
        <f ca="1">SUM($GD127:HA127)-$HD127-SUM($FD127:GA127)</f>
        <v>50401.178047284382</v>
      </c>
      <c r="IC127" s="37">
        <f ca="1">SUM($GD127:HB127)-$HD127-SUM($FD127:GB127)</f>
        <v>54244.485609931522</v>
      </c>
    </row>
    <row r="128" spans="2:237" x14ac:dyDescent="0.35">
      <c r="B128" s="37">
        <f t="shared" ca="1" si="37"/>
        <v>0.54242798297171679</v>
      </c>
      <c r="C128" s="37">
        <f t="shared" ca="1" si="37"/>
        <v>0.42163741611592609</v>
      </c>
      <c r="D128" s="37">
        <f t="shared" ca="1" si="37"/>
        <v>0.63890682095987494</v>
      </c>
      <c r="E128" s="37">
        <f t="shared" ca="1" si="37"/>
        <v>0.98702708081435697</v>
      </c>
      <c r="F128" s="37">
        <f t="shared" ca="1" si="37"/>
        <v>0.7274659954716185</v>
      </c>
      <c r="G128" s="37">
        <f t="shared" ca="1" si="37"/>
        <v>0.53864307776385967</v>
      </c>
      <c r="H128" s="37">
        <f t="shared" ca="1" si="37"/>
        <v>0.30115297701240928</v>
      </c>
      <c r="I128" s="37">
        <f t="shared" ca="1" si="37"/>
        <v>0.57125875578828789</v>
      </c>
      <c r="J128" s="37">
        <f t="shared" ca="1" si="37"/>
        <v>0.19672503710210343</v>
      </c>
      <c r="K128" s="37">
        <f t="shared" ca="1" si="37"/>
        <v>0.66130358011628876</v>
      </c>
      <c r="L128" s="37">
        <f t="shared" ca="1" si="37"/>
        <v>0.88703563298567289</v>
      </c>
      <c r="M128" s="37">
        <f t="shared" ca="1" si="37"/>
        <v>0.8791307360086158</v>
      </c>
      <c r="N128" s="37">
        <f t="shared" ca="1" si="37"/>
        <v>0.42482405398411349</v>
      </c>
      <c r="O128" s="37">
        <f t="shared" ca="1" si="37"/>
        <v>6.8714819295316309E-2</v>
      </c>
      <c r="P128" s="37">
        <f t="shared" ca="1" si="37"/>
        <v>0.73441640690301568</v>
      </c>
      <c r="Q128" s="37">
        <f t="shared" ca="1" si="37"/>
        <v>0.67115275939729313</v>
      </c>
      <c r="R128" s="37">
        <f t="shared" ca="1" si="38"/>
        <v>0.97833393336893593</v>
      </c>
      <c r="S128" s="37">
        <f t="shared" ca="1" si="38"/>
        <v>0.40497034973774781</v>
      </c>
      <c r="T128" s="37">
        <f t="shared" ca="1" si="38"/>
        <v>6.4043656540807348E-2</v>
      </c>
      <c r="U128" s="37">
        <f t="shared" ca="1" si="38"/>
        <v>0.39188136682047503</v>
      </c>
      <c r="V128" s="37">
        <f t="shared" ca="1" si="38"/>
        <v>0.96627789097886674</v>
      </c>
      <c r="W128" s="37">
        <f t="shared" ca="1" si="38"/>
        <v>0.74622440186548988</v>
      </c>
      <c r="X128" s="37">
        <f t="shared" ca="1" si="38"/>
        <v>0.15152037337957303</v>
      </c>
      <c r="Y128" s="37">
        <f t="shared" ca="1" si="38"/>
        <v>0.81393699690944932</v>
      </c>
      <c r="Z128" s="37">
        <f t="shared" ca="1" si="38"/>
        <v>0.11471455284366117</v>
      </c>
      <c r="AC128" s="35">
        <f ca="1">IF(H$11="x",0,_xlfn.NORM.INV(B128,Satokasvi!$H$8,Satokasvi!$I$8)*IF(H$8="x",1+Toimenpiteet!$C$7,1)*IF(H$9="x",1+Toimenpiteet!$C$34,1)*(1+H$30)*_xlfn.BINOM.INV(1,(1-(Satokasvi!$H$15*(1+H$43))),B128))</f>
        <v>2526.6381153623611</v>
      </c>
      <c r="AD128" s="35">
        <f ca="1">IF(I$11="x",0,_xlfn.NORM.INV(C128,Satokasvi!$H$8,Satokasvi!$I$8)*IF(I$8="x",1+Toimenpiteet!$C$7,1)*IF(I$9="x",1+Toimenpiteet!$C$34,1)*(1+I$30)*_xlfn.BINOM.INV(1,(1-(Satokasvi!$H$15*(1+I$43))),C128))</f>
        <v>2450.5734160237716</v>
      </c>
      <c r="AE128" s="35">
        <f ca="1">IF(J$11="x",0,_xlfn.NORM.INV(D128,Satokasvi!$H$8,Satokasvi!$I$8)*IF(J$8="x",1+Toimenpiteet!$C$7,1)*IF(J$9="x",1+Toimenpiteet!$C$34,1)*(1+J$30)*_xlfn.BINOM.INV(1,(1-(Satokasvi!$H$15*(1+J$43))),D128))</f>
        <v>2588.8845747790915</v>
      </c>
      <c r="AF128" s="35">
        <f ca="1">IF(K$11="x",0,_xlfn.NORM.INV(E128,Satokasvi!$H$8,Satokasvi!$I$8)*IF(K$8="x",1+Toimenpiteet!$C$7,1)*IF(K$9="x",1+Toimenpiteet!$C$34,1)*(1+K$30)*_xlfn.BINOM.INV(1,(1-(Satokasvi!$H$15*(1+K$43))),E128))</f>
        <v>3056.7553695419761</v>
      </c>
      <c r="AG128" s="35">
        <f ca="1">IF(L$11="x",0,_xlfn.NORM.INV(F128,Satokasvi!$H$8,Satokasvi!$I$8)*IF(L$8="x",1+Toimenpiteet!$C$7,1)*IF(L$9="x",1+Toimenpiteet!$C$34,1)*(1+L$30)*_xlfn.BINOM.INV(1,(1-(Satokasvi!$H$15*(1+L$43))),F128))</f>
        <v>2651.2917616681571</v>
      </c>
      <c r="AH128" s="35">
        <f ca="1">IF(M$11="x",0,_xlfn.NORM.INV(G128,Satokasvi!$H$8,Satokasvi!$I$8)*IF(M$8="x",1+Toimenpiteet!$C$7,1)*IF(M$9="x",1+Toimenpiteet!$C$34,1)*(1+M$30)*_xlfn.BINOM.INV(1,(1-(Satokasvi!$H$15*(1+M$43))),G128))</f>
        <v>2524.253950812225</v>
      </c>
      <c r="AI128" s="35">
        <f ca="1">IF(N$11="x",0,_xlfn.NORM.INV(H128,Satokasvi!$H$8,Satokasvi!$I$8)*IF(N$8="x",1+Toimenpiteet!$C$7,1)*IF(N$9="x",1+Toimenpiteet!$C$34,1)*(1+N$30)*_xlfn.BINOM.INV(1,(1-(Satokasvi!$H$15*(1+N$43))),H128))</f>
        <v>2369.7281737089638</v>
      </c>
      <c r="AJ128" s="35">
        <f ca="1">IF(O$11="x",0,_xlfn.NORM.INV(I128,Satokasvi!$H$8,Satokasvi!$I$8)*IF(O$8="x",1+Toimenpiteet!$C$7,1)*IF(O$9="x",1+Toimenpiteet!$C$34,1)*(1+O$30)*_xlfn.BINOM.INV(1,(1-(Satokasvi!$H$15*(1+O$43))),I128))</f>
        <v>2544.8949422621376</v>
      </c>
      <c r="AK128" s="35">
        <f ca="1">IF(P$11="x",0,_xlfn.NORM.INV(J128,Satokasvi!$H$8,Satokasvi!$I$8)*IF(P$8="x",1+Toimenpiteet!$C$7,1)*IF(P$9="x",1+Toimenpiteet!$C$34,1)*(1+P$30)*_xlfn.BINOM.INV(1,(1-(Satokasvi!$H$15*(1+P$43))),J128))</f>
        <v>0</v>
      </c>
      <c r="AL128" s="35">
        <f ca="1">IF(Q$11="x",0,_xlfn.NORM.INV(K128,Satokasvi!$H$8,Satokasvi!$I$8)*IF(Q$8="x",1+Toimenpiteet!$C$7,1)*IF(Q$9="x",1+Toimenpiteet!$C$34,1)*(1+Q$30)*_xlfn.BINOM.INV(1,(1-(Satokasvi!$H$15*(1+Q$43))),K128))</f>
        <v>2604.0058638822984</v>
      </c>
      <c r="AM128" s="35">
        <f ca="1">IF(R$11="x",0,_xlfn.NORM.INV(L128,Satokasvi!$H$8,Satokasvi!$I$8)*IF(R$8="x",1+Toimenpiteet!$C$7,1)*IF(R$9="x",1+Toimenpiteet!$C$34,1)*(1+R$30)*_xlfn.BINOM.INV(1,(1-(Satokasvi!$H$15*(1+R$43))),L128))</f>
        <v>2802.7282602452574</v>
      </c>
      <c r="AN128" s="35">
        <f ca="1">IF(S$11="x",0,_xlfn.NORM.INV(M128,Satokasvi!$H$8,Satokasvi!$I$8)*IF(S$8="x",1+Toimenpiteet!$C$7,1)*IF(S$9="x",1+Toimenpiteet!$C$34,1)*(1+S$30)*_xlfn.BINOM.INV(1,(1-(Satokasvi!$H$15*(1+S$43))),M128))</f>
        <v>2792.6630985219467</v>
      </c>
      <c r="AO128" s="35">
        <f ca="1">IF(T$11="x",0,_xlfn.NORM.INV(N128,Satokasvi!$H$8,Satokasvi!$I$8)*IF(T$8="x",1+Toimenpiteet!$C$7,1)*IF(T$9="x",1+Toimenpiteet!$C$34,1)*(1+T$30)*_xlfn.BINOM.INV(1,(1-(Satokasvi!$H$15*(1+T$43))),N128))</f>
        <v>2452.6081413836391</v>
      </c>
      <c r="AP128" s="35">
        <f ca="1">IF(U$11="x",0,_xlfn.NORM.INV(O128,Satokasvi!$H$8,Satokasvi!$I$8)*IF(U$8="x",1+Toimenpiteet!$C$7,1)*IF(U$9="x",1+Toimenpiteet!$C$34,1)*(1+U$30)*_xlfn.BINOM.INV(1,(1-(Satokasvi!$H$15*(1+U$43))),O128))</f>
        <v>0</v>
      </c>
      <c r="AQ128" s="35">
        <f ca="1">IF(V$11="x",0,_xlfn.NORM.INV(P128,Satokasvi!$H$8,Satokasvi!$I$8)*IF(V$8="x",1+Toimenpiteet!$C$7,1)*IF(V$9="x",1+Toimenpiteet!$C$34,1)*(1+V$30)*_xlfn.BINOM.INV(1,(1-(Satokasvi!$H$15*(1+V$43))),P128))</f>
        <v>2656.556320687183</v>
      </c>
      <c r="AR128" s="35">
        <f ca="1">IF(W$11="x",0,_xlfn.NORM.INV(Q128,Satokasvi!$H$8,Satokasvi!$I$8)*IF(W$8="x",1+Toimenpiteet!$C$7,1)*IF(W$9="x",1+Toimenpiteet!$C$34,1)*(1+W$30)*_xlfn.BINOM.INV(1,(1-(Satokasvi!$H$15*(1+W$43))),Q128))</f>
        <v>2610.7746280801939</v>
      </c>
      <c r="AS128" s="35">
        <f ca="1">IF(X$11="x",0,_xlfn.NORM.INV(R128,Satokasvi!$H$8,Satokasvi!$I$8)*IF(X$8="x",1+Toimenpiteet!$C$7,1)*IF(X$9="x",1+Toimenpiteet!$C$34,1)*(1+X$30)*_xlfn.BINOM.INV(1,(1-(Satokasvi!$H$15*(1+X$43))),R128))</f>
        <v>3005.1235931719643</v>
      </c>
      <c r="AT128" s="35">
        <f ca="1">IF(Y$11="x",0,_xlfn.NORM.INV(S128,Satokasvi!$H$8,Satokasvi!$I$8)*IF(Y$8="x",1+Toimenpiteet!$C$7,1)*IF(Y$9="x",1+Toimenpiteet!$C$34,1)*(1+Y$30)*_xlfn.BINOM.INV(1,(1-(Satokasvi!$H$15*(1+Y$43))),S128))</f>
        <v>2439.874366634956</v>
      </c>
      <c r="AU128" s="35">
        <f ca="1">IF(Z$11="x",0,_xlfn.NORM.INV(T128,Satokasvi!$H$8,Satokasvi!$I$8)*IF(Z$8="x",1+Toimenpiteet!$C$7,1)*IF(Z$9="x",1+Toimenpiteet!$C$34,1)*(1+Z$30)*_xlfn.BINOM.INV(1,(1-(Satokasvi!$H$15*(1+Z$43))),T128))</f>
        <v>0</v>
      </c>
      <c r="AV128" s="35">
        <f ca="1">IF(AA$11="x",0,_xlfn.NORM.INV(U128,Satokasvi!$H$8,Satokasvi!$I$8)*IF(AA$8="x",1+Toimenpiteet!$C$7,1)*IF(AA$9="x",1+Toimenpiteet!$C$34,1)*(1+AA$30)*_xlfn.BINOM.INV(1,(1-(Satokasvi!$H$15*(1+AA$43))),U128))</f>
        <v>2431.3952793720646</v>
      </c>
      <c r="AW128" s="35">
        <f ca="1">IF(AB$11="x",0,_xlfn.NORM.INV(V128,Satokasvi!$H$8,Satokasvi!$I$8)*IF(AB$8="x",1+Toimenpiteet!$C$7,1)*IF(AB$9="x",1+Toimenpiteet!$C$34,1)*(1+AB$30)*_xlfn.BINOM.INV(1,(1-(Satokasvi!$H$15*(1+AB$43))),V128))</f>
        <v>2957.1755744904631</v>
      </c>
      <c r="AX128" s="35">
        <f ca="1">IF(AC$11="x",0,_xlfn.NORM.INV(W128,Satokasvi!$H$8,Satokasvi!$I$8)*IF(AC$8="x",1+Toimenpiteet!$C$7,1)*IF(AC$9="x",1+Toimenpiteet!$C$34,1)*(1+AC$30)*_xlfn.BINOM.INV(1,(1-(Satokasvi!$H$15*(1+AC$43))),W128))</f>
        <v>2665.6638827564043</v>
      </c>
      <c r="AY128" s="35">
        <f ca="1">IF(AD$11="x",0,_xlfn.NORM.INV(X128,Satokasvi!$H$8,Satokasvi!$I$8)*IF(AD$8="x",1+Toimenpiteet!$C$7,1)*IF(AD$9="x",1+Toimenpiteet!$C$34,1)*(1+AD$30)*_xlfn.BINOM.INV(1,(1-(Satokasvi!$H$15*(1+AD$43))),X128))</f>
        <v>0</v>
      </c>
      <c r="AZ128" s="35">
        <f ca="1">IF(AE$11="x",0,_xlfn.NORM.INV(Y128,Satokasvi!$H$8,Satokasvi!$I$8)*IF(AE$8="x",1+Toimenpiteet!$C$7,1)*IF(AE$9="x",1+Toimenpiteet!$C$34,1)*(1+AE$30)*_xlfn.BINOM.INV(1,(1-(Satokasvi!$H$15*(1+AE$43))),Y128))</f>
        <v>2723.1245271106236</v>
      </c>
      <c r="BA128" s="35">
        <f ca="1">IF(AF$11="x",0,_xlfn.NORM.INV(Z128,Satokasvi!$H$8,Satokasvi!$I$8)*IF(AF$8="x",1+Toimenpiteet!$C$7,1)*IF(AF$9="x",1+Toimenpiteet!$C$34,1)*(1+AF$30)*_xlfn.BINOM.INV(1,(1-(Satokasvi!$H$15*(1+AF$43))),Z128))</f>
        <v>0</v>
      </c>
      <c r="BD128" s="35">
        <f ca="1">IF(H$11="x",0,_xlfn.NORM.INV(B128,Satokasvi!$H$8,Satokasvi!$I$8)*IF(COUNTIF($H$12:H$12,"x")&gt;0,(1+$C$6),1)*IF(COUNTIF($H$13:H$13,"x")&gt;0,(1+$C$30),1)*IF(H$8="x",(1+Toimenpiteet!$C$7),1)*IF(H$9="x",(1+Toimenpiteet!$C$34),1)*(1+H$30)*_xlfn.BINOM.INV(1,(1-(Satokasvi!$H$15*(1+H$44))),B128))</f>
        <v>3031.9657384348334</v>
      </c>
      <c r="BE128" s="35">
        <f ca="1">IF(I$11="x",0,_xlfn.NORM.INV(C128,Satokasvi!$H$8,Satokasvi!$I$8)*IF(COUNTIF($H$12:I$12,"x")&gt;0,(1+$C$6),1)*IF(COUNTIF($H$13:I$13,"x")&gt;0,(1+$C$30),1)*IF(I$8="x",(1+Toimenpiteet!$C$7),1)*IF(I$9="x",(1+Toimenpiteet!$C$34),1)*(1+I$30)*_xlfn.BINOM.INV(1,(1-(Satokasvi!$H$15*(1+I$44))),C128))</f>
        <v>2940.688099228526</v>
      </c>
      <c r="BF128" s="35">
        <f ca="1">IF(J$11="x",0,_xlfn.NORM.INV(D128,Satokasvi!$H$8,Satokasvi!$I$8)*IF(COUNTIF($H$12:J$12,"x")&gt;0,(1+$C$6),1)*IF(COUNTIF($H$13:J$13,"x")&gt;0,(1+$C$30),1)*IF(J$8="x",(1+Toimenpiteet!$C$7),1)*IF(J$9="x",(1+Toimenpiteet!$C$34),1)*(1+J$30)*_xlfn.BINOM.INV(1,(1-(Satokasvi!$H$15*(1+J$44))),D128))</f>
        <v>3106.6614897349095</v>
      </c>
      <c r="BG128" s="35">
        <f ca="1">IF(K$11="x",0,_xlfn.NORM.INV(E128,Satokasvi!$H$8,Satokasvi!$I$8)*IF(COUNTIF($H$12:K$12,"x")&gt;0,(1+$C$6),1)*IF(COUNTIF($H$13:K$13,"x")&gt;0,(1+$C$30),1)*IF(K$8="x",(1+Toimenpiteet!$C$7),1)*IF(K$9="x",(1+Toimenpiteet!$C$34),1)*(1+K$30)*_xlfn.BINOM.INV(1,(1-(Satokasvi!$H$15*(1+K$44))),E128))</f>
        <v>3668.106443450371</v>
      </c>
      <c r="BH128" s="35">
        <f ca="1">IF(L$11="x",0,_xlfn.NORM.INV(F128,Satokasvi!$H$8,Satokasvi!$I$8)*IF(COUNTIF($H$12:L$12,"x")&gt;0,(1+$C$6),1)*IF(COUNTIF($H$13:L$13,"x")&gt;0,(1+$C$30),1)*IF(L$8="x",(1+Toimenpiteet!$C$7),1)*IF(L$9="x",(1+Toimenpiteet!$C$34),1)*(1+L$30)*_xlfn.BINOM.INV(1,(1-(Satokasvi!$H$15*(1+L$44))),F128))</f>
        <v>3181.5501140017882</v>
      </c>
      <c r="BI128" s="35">
        <f ca="1">IF(M$11="x",0,_xlfn.NORM.INV(G128,Satokasvi!$H$8,Satokasvi!$I$8)*IF(COUNTIF($H$12:M$12,"x")&gt;0,(1+$C$6),1)*IF(COUNTIF($H$13:M$13,"x")&gt;0,(1+$C$30),1)*IF(M$8="x",(1+Toimenpiteet!$C$7),1)*IF(M$9="x",(1+Toimenpiteet!$C$34),1)*(1+M$30)*_xlfn.BINOM.INV(1,(1-(Satokasvi!$H$15*(1+M$44))),G128))</f>
        <v>3029.1047409746698</v>
      </c>
      <c r="BJ128" s="35">
        <f ca="1">IF(N$11="x",0,_xlfn.NORM.INV(H128,Satokasvi!$H$8,Satokasvi!$I$8)*IF(COUNTIF($H$12:N$12,"x")&gt;0,(1+$C$6),1)*IF(COUNTIF($H$13:N$13,"x")&gt;0,(1+$C$30),1)*IF(N$8="x",(1+Toimenpiteet!$C$7),1)*IF(N$9="x",(1+Toimenpiteet!$C$34),1)*(1+N$30)*_xlfn.BINOM.INV(1,(1-(Satokasvi!$H$15*(1+N$44))),H128))</f>
        <v>2843.6738084507565</v>
      </c>
      <c r="BK128" s="35">
        <f ca="1">IF(O$11="x",0,_xlfn.NORM.INV(I128,Satokasvi!$H$8,Satokasvi!$I$8)*IF(COUNTIF($H$12:O$12,"x")&gt;0,(1+$C$6),1)*IF(COUNTIF($H$13:O$13,"x")&gt;0,(1+$C$30),1)*IF(O$8="x",(1+Toimenpiteet!$C$7),1)*IF(O$9="x",(1+Toimenpiteet!$C$34),1)*(1+O$30)*_xlfn.BINOM.INV(1,(1-(Satokasvi!$H$15*(1+O$44))),I128))</f>
        <v>3053.8739307145652</v>
      </c>
      <c r="BL128" s="35">
        <f ca="1">IF(P$11="x",0,_xlfn.NORM.INV(J128,Satokasvi!$H$8,Satokasvi!$I$8)*IF(COUNTIF($H$12:P$12,"x")&gt;0,(1+$C$6),1)*IF(COUNTIF($H$13:P$13,"x")&gt;0,(1+$C$30),1)*IF(P$8="x",(1+Toimenpiteet!$C$7),1)*IF(P$9="x",(1+Toimenpiteet!$C$34),1)*(1+P$30)*_xlfn.BINOM.INV(1,(1-(Satokasvi!$H$15*(1+P$44))),J128))</f>
        <v>2743.9867929851048</v>
      </c>
      <c r="BM128" s="35">
        <f ca="1">IF(Q$11="x",0,_xlfn.NORM.INV(K128,Satokasvi!$H$8,Satokasvi!$I$8)*IF(COUNTIF($H$12:Q$12,"x")&gt;0,(1+$C$6),1)*IF(COUNTIF($H$13:Q$13,"x")&gt;0,(1+$C$30),1)*IF(Q$8="x",(1+Toimenpiteet!$C$7),1)*IF(Q$9="x",(1+Toimenpiteet!$C$34),1)*(1+Q$30)*_xlfn.BINOM.INV(1,(1-(Satokasvi!$H$15*(1+Q$44))),K128))</f>
        <v>3124.8070366587581</v>
      </c>
      <c r="BN128" s="35">
        <f ca="1">IF(R$11="x",0,_xlfn.NORM.INV(L128,Satokasvi!$H$8,Satokasvi!$I$8)*IF(COUNTIF($H$12:R$12,"x")&gt;0,(1+$C$6),1)*IF(COUNTIF($H$13:R$13,"x")&gt;0,(1+$C$30),1)*IF(R$8="x",(1+Toimenpiteet!$C$7),1)*IF(R$9="x",(1+Toimenpiteet!$C$34),1)*(1+R$30)*_xlfn.BINOM.INV(1,(1-(Satokasvi!$H$15*(1+R$44))),L128))</f>
        <v>3363.273912294309</v>
      </c>
      <c r="BO128" s="35">
        <f ca="1">IF(S$11="x",0,_xlfn.NORM.INV(M128,Satokasvi!$H$8,Satokasvi!$I$8)*IF(COUNTIF($H$12:S$12,"x")&gt;0,(1+$C$6),1)*IF(COUNTIF($H$13:S$13,"x")&gt;0,(1+$C$30),1)*IF(S$8="x",(1+Toimenpiteet!$C$7),1)*IF(S$9="x",(1+Toimenpiteet!$C$34),1)*(1+S$30)*_xlfn.BINOM.INV(1,(1-(Satokasvi!$H$15*(1+S$44))),M128))</f>
        <v>3351.1957182263359</v>
      </c>
      <c r="BP128" s="35">
        <f ca="1">IF(T$11="x",0,_xlfn.NORM.INV(N128,Satokasvi!$H$8,Satokasvi!$I$8)*IF(COUNTIF($H$12:T$12,"x")&gt;0,(1+$C$6),1)*IF(COUNTIF($H$13:T$13,"x")&gt;0,(1+$C$30),1)*IF(T$8="x",(1+Toimenpiteet!$C$7),1)*IF(T$9="x",(1+Toimenpiteet!$C$34),1)*(1+T$30)*_xlfn.BINOM.INV(1,(1-(Satokasvi!$H$15*(1+T$44))),N128))</f>
        <v>2943.1297696603669</v>
      </c>
      <c r="BQ128" s="35">
        <f ca="1">IF(U$11="x",0,_xlfn.NORM.INV(O128,Satokasvi!$H$8,Satokasvi!$I$8)*IF(COUNTIF($H$12:U$12,"x")&gt;0,(1+$C$6),1)*IF(COUNTIF($H$13:U$13,"x")&gt;0,(1+$C$30),1)*IF(U$8="x",(1+Toimenpiteet!$C$7),1)*IF(U$9="x",(1+Toimenpiteet!$C$34),1)*(1+U$30)*_xlfn.BINOM.INV(1,(1-(Satokasvi!$H$15*(1+U$44))),O128))</f>
        <v>2554.3706430444231</v>
      </c>
      <c r="BR128" s="35">
        <f ca="1">IF(V$11="x",0,_xlfn.NORM.INV(P128,Satokasvi!$H$8,Satokasvi!$I$8)*IF(COUNTIF($H$12:V$12,"x")&gt;0,(1+$C$6),1)*IF(COUNTIF($H$13:V$13,"x")&gt;0,(1+$C$30),1)*IF(V$8="x",(1+Toimenpiteet!$C$7),1)*IF(V$9="x",(1+Toimenpiteet!$C$34),1)*(1+V$30)*_xlfn.BINOM.INV(1,(1-(Satokasvi!$H$15*(1+V$44))),P128))</f>
        <v>3187.8675848246194</v>
      </c>
      <c r="BS128" s="35">
        <f ca="1">IF(W$11="x",0,_xlfn.NORM.INV(Q128,Satokasvi!$H$8,Satokasvi!$I$8)*IF(COUNTIF($H$12:W$12,"x")&gt;0,(1+$C$6),1)*IF(COUNTIF($H$13:W$13,"x")&gt;0,(1+$C$30),1)*IF(W$8="x",(1+Toimenpiteet!$C$7),1)*IF(W$9="x",(1+Toimenpiteet!$C$34),1)*(1+W$30)*_xlfn.BINOM.INV(1,(1-(Satokasvi!$H$15*(1+W$44))),Q128))</f>
        <v>3132.9295536962327</v>
      </c>
      <c r="BT128" s="35">
        <f ca="1">IF(X$11="x",0,_xlfn.NORM.INV(R128,Satokasvi!$H$8,Satokasvi!$I$8)*IF(COUNTIF($H$12:X$12,"x")&gt;0,(1+$C$6),1)*IF(COUNTIF($H$13:X$13,"x")&gt;0,(1+$C$30),1)*IF(X$8="x",(1+Toimenpiteet!$C$7),1)*IF(X$9="x",(1+Toimenpiteet!$C$34),1)*(1+X$30)*_xlfn.BINOM.INV(1,(1-(Satokasvi!$H$15*(1+X$44))),R128))</f>
        <v>3606.148311806357</v>
      </c>
      <c r="BU128" s="35">
        <f ca="1">IF(Y$11="x",0,_xlfn.NORM.INV(S128,Satokasvi!$H$8,Satokasvi!$I$8)*IF(COUNTIF($H$12:Y$12,"x")&gt;0,(1+$C$6),1)*IF(COUNTIF($H$13:Y$13,"x")&gt;0,(1+$C$30),1)*IF(Y$8="x",(1+Toimenpiteet!$C$7),1)*IF(Y$9="x",(1+Toimenpiteet!$C$34),1)*(1+Y$30)*_xlfn.BINOM.INV(1,(1-(Satokasvi!$H$15*(1+Y$44))),S128))</f>
        <v>2927.8492399619472</v>
      </c>
      <c r="BV128" s="35">
        <f ca="1">IF(Z$11="x",0,_xlfn.NORM.INV(T128,Satokasvi!$H$8,Satokasvi!$I$8)*IF(COUNTIF($H$12:Z$12,"x")&gt;0,(1+$C$6),1)*IF(COUNTIF($H$13:Z$13,"x")&gt;0,(1+$C$30),1)*IF(Z$8="x",(1+Toimenpiteet!$C$7),1)*IF(Z$9="x",(1+Toimenpiteet!$C$34),1)*(1+Z$30)*_xlfn.BINOM.INV(1,(1-(Satokasvi!$H$15*(1+Z$44))),T128))</f>
        <v>2543.4936445990929</v>
      </c>
      <c r="BW128" s="35">
        <f ca="1">IF(AA$11="x",0,_xlfn.NORM.INV(U128,Satokasvi!$H$8,Satokasvi!$I$8)*IF(COUNTIF($H$12:AA$12,"x")&gt;0,(1+$C$6),1)*IF(COUNTIF($H$13:AA$13,"x")&gt;0,(1+$C$30),1)*IF(AA$8="x",(1+Toimenpiteet!$C$7),1)*IF(AA$9="x",(1+Toimenpiteet!$C$34),1)*(1+AA$30)*_xlfn.BINOM.INV(1,(1-(Satokasvi!$H$15*(1+AA$44))),U128))</f>
        <v>2917.6743352464773</v>
      </c>
      <c r="BX128" s="35">
        <f ca="1">IF(AB$11="x",0,_xlfn.NORM.INV(V128,Satokasvi!$H$8,Satokasvi!$I$8)*IF(COUNTIF($H$12:AB$12,"x")&gt;0,(1+$C$6),1)*IF(COUNTIF($H$13:AB$13,"x")&gt;0,(1+$C$30),1)*IF(AB$8="x",(1+Toimenpiteet!$C$7),1)*IF(AB$9="x",(1+Toimenpiteet!$C$34),1)*(1+AB$30)*_xlfn.BINOM.INV(1,(1-(Satokasvi!$H$15*(1+AB$44))),V128))</f>
        <v>3548.6106893885558</v>
      </c>
      <c r="BY128" s="35">
        <f ca="1">IF(AC$11="x",0,_xlfn.NORM.INV(W128,Satokasvi!$H$8,Satokasvi!$I$8)*IF(COUNTIF($H$12:AC$12,"x")&gt;0,(1+$C$6),1)*IF(COUNTIF($H$13:AC$13,"x")&gt;0,(1+$C$30),1)*IF(AC$8="x",(1+Toimenpiteet!$C$7),1)*IF(AC$9="x",(1+Toimenpiteet!$C$34),1)*(1+AC$30)*_xlfn.BINOM.INV(1,(1-(Satokasvi!$H$15*(1+AC$44))),W128))</f>
        <v>3198.7966593076849</v>
      </c>
      <c r="BZ128" s="35">
        <f ca="1">IF(AD$11="x",0,_xlfn.NORM.INV(X128,Satokasvi!$H$8,Satokasvi!$I$8)*IF(COUNTIF($H$12:AD$12,"x")&gt;0,(1+$C$6),1)*IF(COUNTIF($H$13:AD$13,"x")&gt;0,(1+$C$30),1)*IF(AD$8="x",(1+Toimenpiteet!$C$7),1)*IF(AD$9="x",(1+Toimenpiteet!$C$34),1)*(1+AD$30)*_xlfn.BINOM.INV(1,(1-(Satokasvi!$H$15*(1+AD$44))),X128))</f>
        <v>2691.019645298119</v>
      </c>
      <c r="CA128" s="35">
        <f ca="1">IF(AE$11="x",0,_xlfn.NORM.INV(Y128,Satokasvi!$H$8,Satokasvi!$I$8)*IF(COUNTIF($H$12:AE$12,"x")&gt;0,(1+$C$6),1)*IF(COUNTIF($H$13:AE$13,"x")&gt;0,(1+$C$30),1)*IF(AE$8="x",(1+Toimenpiteet!$C$7),1)*IF(AE$9="x",(1+Toimenpiteet!$C$34),1)*(1+AE$30)*_xlfn.BINOM.INV(1,(1-(Satokasvi!$H$15*(1+AE$44))),Y128))</f>
        <v>3267.7494325327484</v>
      </c>
      <c r="CB128" s="35">
        <f ca="1">IF(AF$11="x",0,_xlfn.NORM.INV(Z128,Satokasvi!$H$8,Satokasvi!$I$8)*IF(COUNTIF($H$12:AF$12,"x")&gt;0,(1+$C$6),1)*IF(COUNTIF($H$13:AF$13,"x")&gt;0,(1+$C$30),1)*IF(AF$8="x",(1+Toimenpiteet!$C$7),1)*IF(AF$9="x",(1+Toimenpiteet!$C$34),1)*(1+AF$30)*_xlfn.BINOM.INV(1,(1-(Satokasvi!$H$15*(1+AF$44))),Z128))</f>
        <v>2639.4507724049768</v>
      </c>
      <c r="CD128" s="37">
        <f ca="1">_xlfn.NORM.INV(RAND(),Satokasvi!$H$13,Satokasvi!$I$13)</f>
        <v>173.96128391224698</v>
      </c>
      <c r="CE128" s="37">
        <f ca="1">_xlfn.NORM.INV(RAND(),Satokasvi!$H$13,Satokasvi!$I$13)</f>
        <v>222.33025312472313</v>
      </c>
      <c r="CF128" s="37">
        <f ca="1">_xlfn.NORM.INV(RAND(),Satokasvi!$H$13,Satokasvi!$I$13)</f>
        <v>204.16077442232086</v>
      </c>
      <c r="CG128" s="37">
        <f ca="1">_xlfn.NORM.INV(RAND(),Satokasvi!$H$13,Satokasvi!$I$13)</f>
        <v>204.27007204235647</v>
      </c>
      <c r="CH128" s="37">
        <f ca="1">_xlfn.NORM.INV(RAND(),Satokasvi!$H$13,Satokasvi!$I$13)</f>
        <v>263.09790870950911</v>
      </c>
      <c r="CI128" s="37">
        <f ca="1">_xlfn.NORM.INV(RAND(),Satokasvi!$H$13,Satokasvi!$I$13)</f>
        <v>217.06429554707273</v>
      </c>
      <c r="CJ128" s="37">
        <f ca="1">_xlfn.NORM.INV(RAND(),Satokasvi!$H$13,Satokasvi!$I$13)</f>
        <v>208.20127589287947</v>
      </c>
      <c r="CK128" s="37">
        <f ca="1">_xlfn.NORM.INV(RAND(),Satokasvi!$H$13,Satokasvi!$I$13)</f>
        <v>153.86952464599671</v>
      </c>
      <c r="CL128" s="37">
        <f ca="1">_xlfn.NORM.INV(RAND(),Satokasvi!$H$13,Satokasvi!$I$13)</f>
        <v>142.73609996632027</v>
      </c>
      <c r="CM128" s="37">
        <f ca="1">_xlfn.NORM.INV(RAND(),Satokasvi!$H$13,Satokasvi!$I$13)</f>
        <v>216.55727389818108</v>
      </c>
      <c r="CN128" s="37">
        <f ca="1">_xlfn.NORM.INV(RAND(),Satokasvi!$H$13,Satokasvi!$I$13)</f>
        <v>243.26247469494069</v>
      </c>
      <c r="CO128" s="37">
        <f ca="1">_xlfn.NORM.INV(RAND(),Satokasvi!$H$13,Satokasvi!$I$13)</f>
        <v>188.76899381390393</v>
      </c>
      <c r="CP128" s="37">
        <f ca="1">_xlfn.NORM.INV(RAND(),Satokasvi!$H$13,Satokasvi!$I$13)</f>
        <v>119.73839232476605</v>
      </c>
      <c r="CQ128" s="37">
        <f ca="1">_xlfn.NORM.INV(RAND(),Satokasvi!$H$13,Satokasvi!$I$13)</f>
        <v>163.15182748022062</v>
      </c>
      <c r="CR128" s="37">
        <f ca="1">_xlfn.NORM.INV(RAND(),Satokasvi!$H$13,Satokasvi!$I$13)</f>
        <v>260.71187981912067</v>
      </c>
      <c r="CS128" s="37">
        <f ca="1">_xlfn.NORM.INV(RAND(),Satokasvi!$H$13,Satokasvi!$I$13)</f>
        <v>193.67311382031355</v>
      </c>
      <c r="CT128" s="37">
        <f ca="1">_xlfn.NORM.INV(RAND(),Satokasvi!$H$13,Satokasvi!$I$13)</f>
        <v>186.34185198301529</v>
      </c>
      <c r="CU128" s="37">
        <f ca="1">_xlfn.NORM.INV(RAND(),Satokasvi!$H$13,Satokasvi!$I$13)</f>
        <v>181.52156335752554</v>
      </c>
      <c r="CV128" s="37">
        <f ca="1">_xlfn.NORM.INV(RAND(),Satokasvi!$H$13,Satokasvi!$I$13)</f>
        <v>135.88008449100357</v>
      </c>
      <c r="CW128" s="37">
        <f ca="1">_xlfn.NORM.INV(RAND(),Satokasvi!$H$13,Satokasvi!$I$13)</f>
        <v>225.8235945900548</v>
      </c>
      <c r="CX128" s="37">
        <f ca="1">_xlfn.NORM.INV(RAND(),Satokasvi!$H$13,Satokasvi!$I$13)</f>
        <v>255.21837233332377</v>
      </c>
      <c r="CY128" s="37">
        <f ca="1">_xlfn.NORM.INV(RAND(),Satokasvi!$H$13,Satokasvi!$I$13)</f>
        <v>163.25701450501322</v>
      </c>
      <c r="CZ128" s="37">
        <f ca="1">_xlfn.NORM.INV(RAND(),Satokasvi!$H$13,Satokasvi!$I$13)</f>
        <v>78.255750032503244</v>
      </c>
      <c r="DA128" s="37">
        <f ca="1">_xlfn.NORM.INV(RAND(),Satokasvi!$H$13,Satokasvi!$I$13)</f>
        <v>208.90850942817914</v>
      </c>
      <c r="DB128" s="37">
        <f ca="1">_xlfn.NORM.INV(RAND(),Satokasvi!$H$13,Satokasvi!$I$13)</f>
        <v>228.44594294695071</v>
      </c>
      <c r="DD128" s="37">
        <f ca="1">IF(H$11="x",Toimenpiteet!$E$115,AC128*CD128/1000+(Satokasvi!$E$28-Satokasvi!$E$7)+IF(H$8="x",Toimenpiteet!$E$29,0)+IF(H$9="x",Toimenpiteet!$E$60,0)+IF(H$10="x",Toimenpiteet!$E$88,0))/(1+$H$15)^DD$59</f>
        <v>169.45360245636536</v>
      </c>
      <c r="DE128" s="37">
        <f ca="1">IF(I$11="x",Toimenpiteet!$E$115,AD128*CE128/1000+(Satokasvi!$E$28-Satokasvi!$E$7)+IF(I$8="x",Toimenpiteet!$E$29,0)+IF(I$9="x",Toimenpiteet!$E$60,0)+IF(I$10="x",Toimenpiteet!$E$88,0))/(1+$H$15)^DE$59</f>
        <v>263.77284181853383</v>
      </c>
      <c r="DF128" s="37">
        <f ca="1">IF(J$11="x",Toimenpiteet!$E$115,AE128*CF128/1000+(Satokasvi!$E$28-Satokasvi!$E$7)+IF(J$8="x",Toimenpiteet!$E$29,0)+IF(J$9="x",Toimenpiteet!$E$60,0)+IF(J$10="x",Toimenpiteet!$E$88,0))/(1+$H$15)^DF$59</f>
        <v>241.18437603985276</v>
      </c>
      <c r="DG128" s="37">
        <f ca="1">IF(K$11="x",Toimenpiteet!$E$115,AF128*CG128/1000+(Satokasvi!$E$28-Satokasvi!$E$7)+IF(K$8="x",Toimenpiteet!$E$29,0)+IF(K$9="x",Toimenpiteet!$E$60,0)+IF(K$10="x",Toimenpiteet!$E$88,0))/(1+$H$15)^DG$59</f>
        <v>319.32547871588798</v>
      </c>
      <c r="DH128" s="37">
        <f ca="1">IF(L$11="x",Toimenpiteet!$E$115,AG128*CH128/1000+(Satokasvi!$E$28-Satokasvi!$E$7)+IF(L$8="x",Toimenpiteet!$E$29,0)+IF(L$9="x",Toimenpiteet!$E$60,0)+IF(L$10="x",Toimenpiteet!$E$88,0))/(1+$H$15)^DH$59</f>
        <v>373.12084127718202</v>
      </c>
      <c r="DI128" s="37">
        <f ca="1">IF(M$11="x",Toimenpiteet!$E$115,AH128*CI128/1000+(Satokasvi!$E$28-Satokasvi!$E$7)+IF(M$8="x",Toimenpiteet!$E$29,0)+IF(M$9="x",Toimenpiteet!$E$60,0)+IF(M$10="x",Toimenpiteet!$E$88,0))/(1+$H$15)^DI$59</f>
        <v>236.94557301837526</v>
      </c>
      <c r="DJ128" s="37">
        <f ca="1">IF(N$11="x",Toimenpiteet!$E$115,AI128*CJ128/1000+(Satokasvi!$E$28-Satokasvi!$E$7)+IF(N$8="x",Toimenpiteet!$E$29,0)+IF(N$9="x",Toimenpiteet!$E$60,0)+IF(N$10="x",Toimenpiteet!$E$88,0))/(1+$H$15)^DJ$59</f>
        <v>185.6941884089988</v>
      </c>
      <c r="DK128" s="37">
        <f ca="1">IF(O$11="x",Toimenpiteet!$E$115,AJ128*CK128/1000+(Satokasvi!$E$28-Satokasvi!$E$7)+IF(O$8="x",Toimenpiteet!$E$29,0)+IF(O$9="x",Toimenpiteet!$E$60,0)+IF(O$10="x",Toimenpiteet!$E$88,0))/(1+$H$15)^DK$59</f>
        <v>99.924822112327647</v>
      </c>
      <c r="DL128" s="37">
        <f ca="1">IF(P$11="x",Toimenpiteet!$E$115,AK128*CL128/1000+(Satokasvi!$E$28-Satokasvi!$E$7)+IF(P$8="x",Toimenpiteet!$E$29,0)+IF(P$9="x",Toimenpiteet!$E$60,0)+IF(P$10="x",Toimenpiteet!$E$88,0))/(1+$H$15)^DL$59</f>
        <v>-203.10043407106113</v>
      </c>
      <c r="DM128" s="37">
        <f ca="1">IF(Q$11="x",Toimenpiteet!$E$115,AL128*CM128/1000+(Satokasvi!$E$28-Satokasvi!$E$7)+IF(Q$8="x",Toimenpiteet!$E$29,0)+IF(Q$9="x",Toimenpiteet!$E$60,0)+IF(Q$10="x",Toimenpiteet!$E$88,0))/(1+$H$15)^DM$59</f>
        <v>222.42188256021569</v>
      </c>
      <c r="DN128" s="37">
        <f ca="1">IF(R$11="x",Toimenpiteet!$E$115,AM128*CN128/1000+(Satokasvi!$E$28-Satokasvi!$E$7)+IF(R$8="x",Toimenpiteet!$E$29,0)+IF(R$9="x",Toimenpiteet!$E$60,0)+IF(R$10="x",Toimenpiteet!$E$88,0))/(1+$H$15)^DN$59</f>
        <v>301.10418571579493</v>
      </c>
      <c r="DO128" s="37">
        <f ca="1">IF(S$11="x",Toimenpiteet!$E$115,AN128*CO128/1000+(Satokasvi!$E$28-Satokasvi!$E$7)+IF(S$8="x",Toimenpiteet!$E$29,0)+IF(S$9="x",Toimenpiteet!$E$60,0)+IF(S$10="x",Toimenpiteet!$E$88,0))/(1+$H$15)^DO$59</f>
        <v>183.87950292922562</v>
      </c>
      <c r="DP128" s="37">
        <f ca="1">IF(T$11="x",Toimenpiteet!$E$115,AO128*CP128/1000+(Satokasvi!$E$28-Satokasvi!$E$7)+IF(T$8="x",Toimenpiteet!$E$29,0)+IF(T$9="x",Toimenpiteet!$E$60,0)+IF(T$10="x",Toimenpiteet!$E$88,0))/(1+$H$15)^DP$59</f>
        <v>19.523798186779004</v>
      </c>
      <c r="DQ128" s="37">
        <f ca="1">IF(U$11="x",Toimenpiteet!$E$115,AP128*CQ128/1000+(Satokasvi!$E$28-Satokasvi!$E$7)+IF(U$8="x",Toimenpiteet!$E$29,0)+IF(U$9="x",Toimenpiteet!$E$60,0)+IF(U$10="x",Toimenpiteet!$E$88,0))/(1+$H$15)^DQ$59</f>
        <v>-175.19621854193412</v>
      </c>
      <c r="DR128" s="37">
        <f ca="1">IF(V$11="x",Toimenpiteet!$E$115,AQ128*CR128/1000+(Satokasvi!$E$28-Satokasvi!$E$7)+IF(V$8="x",Toimenpiteet!$E$29,0)+IF(V$9="x",Toimenpiteet!$E$60,0)+IF(V$10="x",Toimenpiteet!$E$88,0))/(1+$H$15)^DR$59</f>
        <v>274.45746788765831</v>
      </c>
      <c r="DS128" s="37">
        <f ca="1">IF(W$11="x",Toimenpiteet!$E$115,AR128*CS128/1000+(Satokasvi!$E$28-Satokasvi!$E$7)+IF(W$8="x",Toimenpiteet!$E$29,0)+IF(W$9="x",Toimenpiteet!$E$60,0)+IF(W$10="x",Toimenpiteet!$E$88,0))/(1+$H$15)^DS$59</f>
        <v>149.95693033954876</v>
      </c>
      <c r="DT128" s="37">
        <f ca="1">IF(X$11="x",Toimenpiteet!$E$115,AS128*CT128/1000+(Satokasvi!$E$28-Satokasvi!$E$7)+IF(X$8="x",Toimenpiteet!$E$29,0)+IF(X$9="x",Toimenpiteet!$E$60,0)+IF(X$10="x",Toimenpiteet!$E$88,0))/(1+$H$15)^DT$59</f>
        <v>178.46793015281301</v>
      </c>
      <c r="DU128" s="37">
        <f ca="1">IF(Y$11="x",Toimenpiteet!$E$115,AT128*CU128/1000+(Satokasvi!$E$28-Satokasvi!$E$7)+IF(Y$8="x",Toimenpiteet!$E$29,0)+IF(Y$9="x",Toimenpiteet!$E$60,0)+IF(Y$10="x",Toimenpiteet!$E$88,0))/(1+$H$15)^DU$59</f>
        <v>104.4915148076191</v>
      </c>
      <c r="DV128" s="37">
        <f ca="1">IF(Z$11="x",Toimenpiteet!$E$115,AU128*CV128/1000+(Satokasvi!$E$28-Satokasvi!$E$7)+IF(Z$8="x",Toimenpiteet!$E$29,0)+IF(Z$9="x",Toimenpiteet!$E$60,0)+IF(Z$10="x",Toimenpiteet!$E$88,0))/(1+$H$15)^DV$59</f>
        <v>-151.12579710516013</v>
      </c>
      <c r="DW128" s="37">
        <f ca="1">IF(AA$11="x",Toimenpiteet!$E$115,AV128*CW128/1000+(Satokasvi!$E$28-Satokasvi!$E$7)+IF(AA$8="x",Toimenpiteet!$E$29,0)+IF(AA$9="x",Toimenpiteet!$E$60,0)+IF(AA$10="x",Toimenpiteet!$E$88,0))/(1+$H$15)^DW$59</f>
        <v>157.28069036073794</v>
      </c>
      <c r="DX128" s="37">
        <f ca="1">IF(AB$11="x",Toimenpiteet!$E$115,AW128*CX128/1000+(Satokasvi!$E$28-Satokasvi!$E$7)+IF(AB$8="x",Toimenpiteet!$E$29,0)+IF(AB$9="x",Toimenpiteet!$E$60,0)+IF(AB$10="x",Toimenpiteet!$E$88,0))/(1+$H$15)^DX$59</f>
        <v>263.25160771462674</v>
      </c>
      <c r="DY128" s="37">
        <f ca="1">IF(AC$11="x",Toimenpiteet!$E$115,AX128*CY128/1000+(Satokasvi!$E$28-Satokasvi!$E$7)+IF(AC$8="x",Toimenpiteet!$E$29,0)+IF(AC$9="x",Toimenpiteet!$E$60,0)+IF(AC$10="x",Toimenpiteet!$E$88,0))/(1+$H$15)^DY$59</f>
        <v>88.820011689159102</v>
      </c>
      <c r="DZ128" s="37">
        <f ca="1">IF(AD$11="x",Toimenpiteet!$E$115,AY128*CZ128/1000+(Satokasvi!$E$28-Satokasvi!$E$7)+IF(AD$8="x",Toimenpiteet!$E$29,0)+IF(AD$9="x",Toimenpiteet!$E$60,0)+IF(AD$10="x",Toimenpiteet!$E$88,0))/(1+$H$15)^DZ$59</f>
        <v>-134.27331333386908</v>
      </c>
      <c r="EA128" s="37">
        <f ca="1">IF(AE$11="x",Toimenpiteet!$E$115,AZ128*DA128/1000+(Satokasvi!$E$28-Satokasvi!$E$7)+IF(AE$8="x",Toimenpiteet!$E$29,0)+IF(AE$9="x",Toimenpiteet!$E$60,0)+IF(AE$10="x",Toimenpiteet!$E$88,0))/(1+$H$15)^EA$59</f>
        <v>149.49073542678292</v>
      </c>
      <c r="EB128" s="37">
        <f ca="1">IF(AF$11="x",Toimenpiteet!$E$115,BA128*DB128/1000+(Satokasvi!$E$28-Satokasvi!$E$7)+IF(AF$8="x",Toimenpiteet!$E$29,0)+IF(AF$9="x",Toimenpiteet!$E$60,0)+IF(AF$10="x",Toimenpiteet!$E$88,0))/(1+$H$15)^EB$59</f>
        <v>-126.56547585433981</v>
      </c>
      <c r="ED128" s="37">
        <f ca="1">IF(H$11="x",Toimenpiteet!$E$115,BD128*CD128/1000+(Satokasvi!$E$28-Satokasvi!$E$7)+IF(H$8="x",Toimenpiteet!$E$29,0)+IF(H$9="x",Toimenpiteet!$E$60,0)+IF(H$10="x",Toimenpiteet!$E$88,0))/(1+$H$15)^ED$59</f>
        <v>254.80063362725014</v>
      </c>
      <c r="EE128" s="37">
        <f ca="1">IF(I$11="x",Toimenpiteet!$E$115,BE128*CE128/1000+(Satokasvi!$E$28-Satokasvi!$E$7)+IF(I$8="x",Toimenpiteet!$E$29,0)+IF(I$9="x",Toimenpiteet!$E$60,0)+IF(I$10="x",Toimenpiteet!$E$88,0))/(1+$H$15)^EE$59</f>
        <v>366.48499336632972</v>
      </c>
      <c r="EF128" s="37">
        <f ca="1">IF(J$11="x",Toimenpiteet!$E$115,BF128*CF128/1000+(Satokasvi!$E$28-Satokasvi!$E$7)+IF(J$8="x",Toimenpiteet!$E$29,0)+IF(J$9="x",Toimenpiteet!$E$60,0)+IF(J$10="x",Toimenpiteet!$E$88,0))/(1+$H$15)^EF$59</f>
        <v>337.92375919354072</v>
      </c>
      <c r="EG128" s="37">
        <f ca="1">IF(K$11="x",Toimenpiteet!$E$115,BG128*CG128/1000+(Satokasvi!$E$28-Satokasvi!$E$7)+IF(K$8="x",Toimenpiteet!$E$29,0)+IF(K$9="x",Toimenpiteet!$E$60,0)+IF(K$10="x",Toimenpiteet!$E$88,0))/(1+$H$15)^EG$59</f>
        <v>430.28038799859706</v>
      </c>
      <c r="EH128" s="37">
        <f ca="1">IF(L$11="x",Toimenpiteet!$E$115,BH128*CH128/1000+(Satokasvi!$E$28-Satokasvi!$E$7)+IF(L$8="x",Toimenpiteet!$E$29,0)+IF(L$9="x",Toimenpiteet!$E$60,0)+IF(L$10="x",Toimenpiteet!$E$88,0))/(1+$H$15)^EH$59</f>
        <v>493.46327510497912</v>
      </c>
      <c r="EI128" s="37">
        <f ca="1">IF(M$11="x",Toimenpiteet!$E$115,BI128*CI128/1000+(Satokasvi!$E$28-Satokasvi!$E$7)+IF(M$8="x",Toimenpiteet!$E$29,0)+IF(M$9="x",Toimenpiteet!$E$60,0)+IF(M$10="x",Toimenpiteet!$E$88,0))/(1+$H$15)^EI$59</f>
        <v>328.72135322628395</v>
      </c>
      <c r="EJ128" s="37">
        <f ca="1">IF(N$11="x",Toimenpiteet!$E$115,BJ128*CJ128/1000+(Satokasvi!$E$28-Satokasvi!$E$7)+IF(N$8="x",Toimenpiteet!$E$29,0)+IF(N$9="x",Toimenpiteet!$E$60,0)+IF(N$10="x",Toimenpiteet!$E$88,0))/(1+$H$15)^EJ$59</f>
        <v>265.92687619199626</v>
      </c>
      <c r="EK128" s="37">
        <f ca="1">IF(O$11="x",Toimenpiteet!$E$115,BK128*CK128/1000+(Satokasvi!$E$28-Satokasvi!$E$7)+IF(O$8="x",Toimenpiteet!$E$29,0)+IF(O$9="x",Toimenpiteet!$E$60,0)+IF(O$10="x",Toimenpiteet!$E$88,0))/(1+$H$15)^EK$59</f>
        <v>161.74847595343178</v>
      </c>
      <c r="EL128" s="37">
        <f ca="1">IF(P$11="x",Toimenpiteet!$E$115,BL128*CL128/1000+(Satokasvi!$E$28-Satokasvi!$E$7)+IF(P$8="x",Toimenpiteet!$E$29,0)+IF(P$9="x",Toimenpiteet!$E$60,0)+IF(P$10="x",Toimenpiteet!$E$88,0))/(1+$H$15)^EL$59</f>
        <v>97.078921271240048</v>
      </c>
      <c r="EM128" s="37">
        <f ca="1">IF(Q$11="x",Toimenpiteet!$E$115,BM128*CM128/1000+(Satokasvi!$E$28-Satokasvi!$E$7)+IF(Q$8="x",Toimenpiteet!$E$29,0)+IF(Q$9="x",Toimenpiteet!$E$60,0)+IF(Q$10="x",Toimenpiteet!$E$88,0))/(1+$H$15)^EM$59</f>
        <v>306.34323656178526</v>
      </c>
      <c r="EN128" s="37">
        <f ca="1">IF(R$11="x",Toimenpiteet!$E$115,BN128*CN128/1000+(Satokasvi!$E$28-Satokasvi!$E$7)+IF(R$8="x",Toimenpiteet!$E$29,0)+IF(R$9="x",Toimenpiteet!$E$60,0)+IF(R$10="x",Toimenpiteet!$E$88,0))/(1+$H$15)^EN$59</f>
        <v>399.61335051868832</v>
      </c>
      <c r="EO128" s="37">
        <f ca="1">IF(S$11="x",Toimenpiteet!$E$115,BO128*CO128/1000+(Satokasvi!$E$28-Satokasvi!$E$7)+IF(S$8="x",Toimenpiteet!$E$29,0)+IF(S$9="x",Toimenpiteet!$E$60,0)+IF(S$10="x",Toimenpiteet!$E$88,0))/(1+$H$15)^EO$59</f>
        <v>257.82853716529826</v>
      </c>
      <c r="EP128" s="37">
        <f ca="1">IF(T$11="x",Toimenpiteet!$E$115,BP128*CP128/1000+(Satokasvi!$E$28-Satokasvi!$E$7)+IF(T$8="x",Toimenpiteet!$E$29,0)+IF(T$9="x",Toimenpiteet!$E$60,0)+IF(T$10="x",Toimenpiteet!$E$88,0))/(1+$H$15)^EP$59</f>
        <v>59.518978843773219</v>
      </c>
      <c r="EQ128" s="37">
        <f ca="1">IF(U$11="x",Toimenpiteet!$E$115,BQ128*CQ128/1000+(Satokasvi!$E$28-Satokasvi!$E$7)+IF(U$8="x",Toimenpiteet!$E$29,0)+IF(U$9="x",Toimenpiteet!$E$60,0)+IF(U$10="x",Toimenpiteet!$E$88,0))/(1+$H$15)^EQ$59</f>
        <v>100.32478469272948</v>
      </c>
      <c r="ER128" s="37">
        <f ca="1">IF(V$11="x",Toimenpiteet!$E$115,BR128*CR128/1000+(Satokasvi!$E$28-Satokasvi!$E$7)+IF(V$8="x",Toimenpiteet!$E$29,0)+IF(V$9="x",Toimenpiteet!$E$60,0)+IF(V$10="x",Toimenpiteet!$E$88,0))/(1+$H$15)^ER$59</f>
        <v>363.36764467721594</v>
      </c>
      <c r="ES128" s="37">
        <f ca="1">IF(W$11="x",Toimenpiteet!$E$115,BS128*CS128/1000+(Satokasvi!$E$28-Satokasvi!$E$7)+IF(W$8="x",Toimenpiteet!$E$29,0)+IF(W$9="x",Toimenpiteet!$E$60,0)+IF(W$10="x",Toimenpiteet!$E$88,0))/(1+$H$15)^ES$59</f>
        <v>212.97616418612463</v>
      </c>
      <c r="ET128" s="37">
        <f ca="1">IF(X$11="x",Toimenpiteet!$E$115,BT128*CT128/1000+(Satokasvi!$E$28-Satokasvi!$E$7)+IF(X$8="x",Toimenpiteet!$E$29,0)+IF(X$9="x",Toimenpiteet!$E$60,0)+IF(X$10="x",Toimenpiteet!$E$88,0))/(1+$H$15)^ET$59</f>
        <v>246.22738781314851</v>
      </c>
      <c r="EU128" s="37">
        <f ca="1">IF(Y$11="x",Toimenpiteet!$E$115,BU128*CU128/1000+(Satokasvi!$E$28-Satokasvi!$E$7)+IF(Y$8="x",Toimenpiteet!$E$29,0)+IF(Y$9="x",Toimenpiteet!$E$60,0)+IF(Y$10="x",Toimenpiteet!$E$88,0))/(1+$H$15)^EU$59</f>
        <v>156.52173197280595</v>
      </c>
      <c r="EV128" s="37">
        <f ca="1">IF(Z$11="x",Toimenpiteet!$E$115,BV128*CV128/1000+(Satokasvi!$E$28-Satokasvi!$E$7)+IF(Z$8="x",Toimenpiteet!$E$29,0)+IF(Z$9="x",Toimenpiteet!$E$60,0)+IF(Z$10="x",Toimenpiteet!$E$88,0))/(1+$H$15)^EV$59</f>
        <v>45.970831517232867</v>
      </c>
      <c r="EW128" s="37">
        <f ca="1">IF(AA$11="x",Toimenpiteet!$E$115,BW128*CW128/1000+(Satokasvi!$E$28-Satokasvi!$E$7)+IF(AA$8="x",Toimenpiteet!$E$29,0)+IF(AA$9="x",Toimenpiteet!$E$60,0)+IF(AA$10="x",Toimenpiteet!$E$88,0))/(1+$H$15)^EW$59</f>
        <v>218.08164340476128</v>
      </c>
      <c r="EX128" s="37">
        <f ca="1">IF(AB$11="x",Toimenpiteet!$E$115,BX128*CX128/1000+(Satokasvi!$E$28-Satokasvi!$E$7)+IF(AB$8="x",Toimenpiteet!$E$29,0)+IF(AB$9="x",Toimenpiteet!$E$60,0)+IF(AB$10="x",Toimenpiteet!$E$88,0))/(1+$H$15)^EX$59</f>
        <v>344.3920408807324</v>
      </c>
      <c r="EY128" s="37">
        <f ca="1">IF(AC$11="x",Toimenpiteet!$E$115,BY128*CY128/1000+(Satokasvi!$E$28-Satokasvi!$E$7)+IF(AC$8="x",Toimenpiteet!$E$29,0)+IF(AC$9="x",Toimenpiteet!$E$60,0)+IF(AC$10="x",Toimenpiteet!$E$88,0))/(1+$H$15)^EY$59</f>
        <v>134.24431657376795</v>
      </c>
      <c r="EZ128" s="37">
        <f ca="1">IF(AD$11="x",Toimenpiteet!$E$115,BZ128*CZ128/1000+(Satokasvi!$E$28-Satokasvi!$E$7)+IF(AD$8="x",Toimenpiteet!$E$29,0)+IF(AD$9="x",Toimenpiteet!$E$60,0)+IF(AD$10="x",Toimenpiteet!$E$88,0))/(1+$H$15)^EZ$59</f>
        <v>-27.57023266942279</v>
      </c>
      <c r="FA128" s="37">
        <f ca="1">IF(AE$11="x",Toimenpiteet!$E$115,CA128*DA128/1000+(Satokasvi!$E$28-Satokasvi!$E$7)+IF(AE$8="x",Toimenpiteet!$E$29,0)+IF(AE$9="x",Toimenpiteet!$E$60,0)+IF(AE$10="x",Toimenpiteet!$E$88,0))/(1+$H$15)^FA$59</f>
        <v>205.46137053813354</v>
      </c>
      <c r="FB128" s="37">
        <f ca="1">IF(AF$11="x",Toimenpiteet!$E$115,CB128*DB128/1000+(Satokasvi!$E$28-Satokasvi!$E$7)+IF(AF$8="x",Toimenpiteet!$E$29,0)+IF(AF$9="x",Toimenpiteet!$E$60,0)+IF(AF$10="x",Toimenpiteet!$E$88,0))/(1+$H$15)^FB$59</f>
        <v>161.41722375492233</v>
      </c>
      <c r="FD128" s="37">
        <f t="shared" ca="1" si="41"/>
        <v>169.45360245636536</v>
      </c>
      <c r="FE128" s="37">
        <f t="shared" ca="1" si="32"/>
        <v>433.22644427489922</v>
      </c>
      <c r="FF128" s="37">
        <f t="shared" ca="1" si="32"/>
        <v>674.41082031475196</v>
      </c>
      <c r="FG128" s="37">
        <f t="shared" ca="1" si="32"/>
        <v>993.73629903063988</v>
      </c>
      <c r="FH128" s="37">
        <f t="shared" ca="1" si="32"/>
        <v>1366.857140307822</v>
      </c>
      <c r="FI128" s="37">
        <f t="shared" ca="1" si="32"/>
        <v>1603.8027133261971</v>
      </c>
      <c r="FJ128" s="37">
        <f t="shared" ca="1" si="32"/>
        <v>1789.4969017351959</v>
      </c>
      <c r="FK128" s="37">
        <f t="shared" ca="1" si="32"/>
        <v>1889.4217238475235</v>
      </c>
      <c r="FL128" s="37">
        <f t="shared" ca="1" si="32"/>
        <v>1686.3212897764624</v>
      </c>
      <c r="FM128" s="37">
        <f t="shared" ca="1" si="32"/>
        <v>1908.7431723366781</v>
      </c>
      <c r="FN128" s="37">
        <f t="shared" ca="1" si="32"/>
        <v>2209.8473580524728</v>
      </c>
      <c r="FO128" s="37">
        <f t="shared" ca="1" si="43"/>
        <v>2393.7268609816983</v>
      </c>
      <c r="FP128" s="37">
        <f t="shared" ca="1" si="43"/>
        <v>2413.2506591684773</v>
      </c>
      <c r="FQ128" s="37">
        <f t="shared" ca="1" si="43"/>
        <v>2238.0544406265431</v>
      </c>
      <c r="FR128" s="37">
        <f t="shared" ca="1" si="43"/>
        <v>2512.5119085142014</v>
      </c>
      <c r="FS128" s="37">
        <f t="shared" ca="1" si="43"/>
        <v>2662.4688388537502</v>
      </c>
      <c r="FT128" s="37">
        <f t="shared" ca="1" si="43"/>
        <v>2840.9367690065633</v>
      </c>
      <c r="FU128" s="37">
        <f t="shared" ca="1" si="24"/>
        <v>2945.4282838141826</v>
      </c>
      <c r="FV128" s="37">
        <f t="shared" ca="1" si="24"/>
        <v>2794.3024867090226</v>
      </c>
      <c r="FW128" s="37">
        <f t="shared" ca="1" si="23"/>
        <v>2951.5831770697605</v>
      </c>
      <c r="FX128" s="37">
        <f t="shared" ca="1" si="23"/>
        <v>3214.834784784387</v>
      </c>
      <c r="FY128" s="37">
        <f t="shared" ca="1" si="23"/>
        <v>3303.654796473546</v>
      </c>
      <c r="FZ128" s="37">
        <f t="shared" ca="1" si="23"/>
        <v>3169.3814831396767</v>
      </c>
      <c r="GA128" s="37">
        <f t="shared" ca="1" si="23"/>
        <v>3318.8722185664597</v>
      </c>
      <c r="GB128" s="37">
        <f t="shared" ca="1" si="23"/>
        <v>3192.30674271212</v>
      </c>
      <c r="GC128" s="37"/>
      <c r="GD128" s="37">
        <f t="shared" ca="1" si="42"/>
        <v>254.80063362725014</v>
      </c>
      <c r="GE128" s="37">
        <f t="shared" ca="1" si="39"/>
        <v>621.28562699357985</v>
      </c>
      <c r="GF128" s="37">
        <f t="shared" ca="1" si="39"/>
        <v>959.20938618712057</v>
      </c>
      <c r="GG128" s="37">
        <f t="shared" ca="1" si="39"/>
        <v>1389.4897741857176</v>
      </c>
      <c r="GH128" s="37">
        <f t="shared" ca="1" si="39"/>
        <v>1882.9530492906968</v>
      </c>
      <c r="GI128" s="37">
        <f t="shared" ca="1" si="39"/>
        <v>2211.6744025169805</v>
      </c>
      <c r="GJ128" s="37">
        <f t="shared" ca="1" si="39"/>
        <v>2477.6012787089767</v>
      </c>
      <c r="GK128" s="37">
        <f t="shared" ca="1" si="39"/>
        <v>2639.3497546624085</v>
      </c>
      <c r="GL128" s="37">
        <f t="shared" ca="1" si="39"/>
        <v>2736.4286759336487</v>
      </c>
      <c r="GM128" s="37">
        <f t="shared" ca="1" si="39"/>
        <v>3042.7719124954338</v>
      </c>
      <c r="GN128" s="37">
        <f t="shared" ca="1" si="39"/>
        <v>3442.3852630141218</v>
      </c>
      <c r="GO128" s="37">
        <f t="shared" ca="1" si="39"/>
        <v>3700.2138001794201</v>
      </c>
      <c r="GP128" s="37">
        <f t="shared" ca="1" si="39"/>
        <v>3759.7327790231934</v>
      </c>
      <c r="GQ128" s="37">
        <f t="shared" ca="1" si="39"/>
        <v>3860.0575637159227</v>
      </c>
      <c r="GR128" s="37">
        <f t="shared" ca="1" si="39"/>
        <v>4223.4252083931387</v>
      </c>
      <c r="GS128" s="37">
        <f t="shared" ca="1" si="39"/>
        <v>4436.4013725792638</v>
      </c>
      <c r="GT128" s="37">
        <f t="shared" ca="1" si="34"/>
        <v>4682.628760392412</v>
      </c>
      <c r="GU128" s="37">
        <f t="shared" ca="1" si="22"/>
        <v>4839.1504923652183</v>
      </c>
      <c r="GV128" s="37">
        <f t="shared" ca="1" si="22"/>
        <v>4885.1213238824512</v>
      </c>
      <c r="GW128" s="37">
        <f t="shared" ca="1" si="22"/>
        <v>5103.2029672872122</v>
      </c>
      <c r="GX128" s="37">
        <f t="shared" ca="1" si="22"/>
        <v>5447.5950081679448</v>
      </c>
      <c r="GY128" s="37">
        <f t="shared" ca="1" si="30"/>
        <v>5581.8393247417125</v>
      </c>
      <c r="GZ128" s="37">
        <f t="shared" ca="1" si="30"/>
        <v>5554.2690920722898</v>
      </c>
      <c r="HA128" s="37">
        <f t="shared" ca="1" si="30"/>
        <v>5759.7304626104233</v>
      </c>
      <c r="HB128" s="37">
        <f t="shared" ca="1" si="30"/>
        <v>5921.1476863653452</v>
      </c>
      <c r="HC128" s="37"/>
      <c r="HD128" s="37">
        <f t="shared" si="40"/>
        <v>1500.1</v>
      </c>
      <c r="HE128" s="37">
        <f ca="1">SUM($GD128:GD128)-$HD128-SUM($FD128:FD128)</f>
        <v>-1414.7529688291152</v>
      </c>
      <c r="HF128" s="37">
        <f ca="1">SUM($GD128:GE128)-$HD128-SUM($FD128:FE128)</f>
        <v>-1226.6937861104345</v>
      </c>
      <c r="HG128" s="37">
        <f ca="1">SUM($GD128:GF128)-$HD128-SUM($FD128:FF128)</f>
        <v>-941.89522023806603</v>
      </c>
      <c r="HH128" s="37">
        <f ca="1">SUM($GD128:GG128)-$HD128-SUM($FD128:FG128)</f>
        <v>-546.14174508298856</v>
      </c>
      <c r="HI128" s="37">
        <f ca="1">SUM($GD128:GH128)-$HD128-SUM($FD128:FH128)</f>
        <v>-30.045836100114229</v>
      </c>
      <c r="HJ128" s="37">
        <f ca="1">SUM($GD128:GI128)-$HD128-SUM($FD128:FI128)</f>
        <v>577.82585309066963</v>
      </c>
      <c r="HK128" s="37">
        <f ca="1">SUM($GD128:GJ128)-$HD128-SUM($FD128:FJ128)</f>
        <v>1265.9302300644504</v>
      </c>
      <c r="HL128" s="37">
        <f ca="1">SUM($GD128:GK128)-$HD128-SUM($FD128:FK128)</f>
        <v>2015.8582608793349</v>
      </c>
      <c r="HM128" s="37">
        <f ca="1">SUM($GD128:GL128)-$HD128-SUM($FD128:FL128)</f>
        <v>3065.9656470365207</v>
      </c>
      <c r="HN128" s="37">
        <f ca="1">SUM($GD128:GM128)-$HD128-SUM($FD128:FM128)</f>
        <v>4199.9943871952783</v>
      </c>
      <c r="HO128" s="37">
        <f ca="1">SUM($GD128:GN128)-$HD128-SUM($FD128:FN128)</f>
        <v>5432.5322921569277</v>
      </c>
      <c r="HP128" s="37">
        <f ca="1">SUM($GD128:GO128)-$HD128-SUM($FD128:FO128)</f>
        <v>6739.0192313546468</v>
      </c>
      <c r="HQ128" s="37">
        <f ca="1">SUM($GD128:GP128)-$HD128-SUM($FD128:FP128)</f>
        <v>8085.5013512093647</v>
      </c>
      <c r="HR128" s="37">
        <f ca="1">SUM($GD128:GQ128)-$HD128-SUM($FD128:FQ128)</f>
        <v>9707.5044742987448</v>
      </c>
      <c r="HS128" s="37">
        <f ca="1">SUM($GD128:GR128)-$HD128-SUM($FD128:FR128)</f>
        <v>11418.41777417768</v>
      </c>
      <c r="HT128" s="37">
        <f ca="1">SUM($GD128:GS128)-$HD128-SUM($FD128:FS128)</f>
        <v>13192.350307903191</v>
      </c>
      <c r="HU128" s="37">
        <f ca="1">SUM($GD128:GT128)-$HD128-SUM($FD128:FT128)</f>
        <v>15034.042299289042</v>
      </c>
      <c r="HV128" s="37">
        <f ca="1">SUM($GD128:GU128)-$HD128-SUM($FD128:FU128)</f>
        <v>16927.764507840075</v>
      </c>
      <c r="HW128" s="37">
        <f ca="1">SUM($GD128:GV128)-$HD128-SUM($FD128:FV128)</f>
        <v>19018.583345013503</v>
      </c>
      <c r="HX128" s="37">
        <f ca="1">SUM($GD128:GW128)-$HD128-SUM($FD128:FW128)</f>
        <v>21170.203135230957</v>
      </c>
      <c r="HY128" s="37">
        <f ca="1">SUM($GD128:GX128)-$HD128-SUM($FD128:FX128)</f>
        <v>23402.963358614514</v>
      </c>
      <c r="HZ128" s="37">
        <f ca="1">SUM($GD128:GY128)-$HD128-SUM($FD128:FY128)</f>
        <v>25681.147886882674</v>
      </c>
      <c r="IA128" s="37">
        <f ca="1">SUM($GD128:GZ128)-$HD128-SUM($FD128:FZ128)</f>
        <v>28066.035495815297</v>
      </c>
      <c r="IB128" s="37">
        <f ca="1">SUM($GD128:HA128)-$HD128-SUM($FD128:GA128)</f>
        <v>30506.893739859268</v>
      </c>
      <c r="IC128" s="37">
        <f ca="1">SUM($GD128:HB128)-$HD128-SUM($FD128:GB128)</f>
        <v>33235.734683512499</v>
      </c>
    </row>
    <row r="129" spans="2:237" x14ac:dyDescent="0.35">
      <c r="B129" s="37">
        <f t="shared" ca="1" si="37"/>
        <v>0.52479887541218817</v>
      </c>
      <c r="C129" s="37">
        <f t="shared" ca="1" si="37"/>
        <v>0.37221652812548378</v>
      </c>
      <c r="D129" s="37">
        <f t="shared" ca="1" si="37"/>
        <v>0.81257271603324344</v>
      </c>
      <c r="E129" s="37">
        <f t="shared" ca="1" si="37"/>
        <v>0.3722573064676814</v>
      </c>
      <c r="F129" s="37">
        <f t="shared" ca="1" si="37"/>
        <v>0.22309631342981795</v>
      </c>
      <c r="G129" s="37">
        <f t="shared" ca="1" si="37"/>
        <v>0.4735383081121054</v>
      </c>
      <c r="H129" s="37">
        <f t="shared" ca="1" si="37"/>
        <v>0.17290791009464102</v>
      </c>
      <c r="I129" s="37">
        <f t="shared" ca="1" si="37"/>
        <v>0.76921555772456041</v>
      </c>
      <c r="J129" s="37">
        <f t="shared" ca="1" si="37"/>
        <v>8.7681031372219165E-2</v>
      </c>
      <c r="K129" s="37">
        <f t="shared" ca="1" si="37"/>
        <v>0.60184695144419775</v>
      </c>
      <c r="L129" s="37">
        <f t="shared" ca="1" si="37"/>
        <v>0.14910635624011737</v>
      </c>
      <c r="M129" s="37">
        <f t="shared" ca="1" si="37"/>
        <v>0.14526606908067397</v>
      </c>
      <c r="N129" s="37">
        <f t="shared" ca="1" si="37"/>
        <v>0.4985828340939249</v>
      </c>
      <c r="O129" s="37">
        <f t="shared" ca="1" si="37"/>
        <v>7.8560673284013616E-2</v>
      </c>
      <c r="P129" s="37">
        <f t="shared" ca="1" si="37"/>
        <v>9.4398001668480114E-2</v>
      </c>
      <c r="Q129" s="37">
        <f t="shared" ca="1" si="37"/>
        <v>0.89404632346743773</v>
      </c>
      <c r="R129" s="37">
        <f t="shared" ca="1" si="38"/>
        <v>0.56824911444075643</v>
      </c>
      <c r="S129" s="37">
        <f t="shared" ca="1" si="38"/>
        <v>0.74852019279854831</v>
      </c>
      <c r="T129" s="37">
        <f t="shared" ca="1" si="38"/>
        <v>0.37229419516240592</v>
      </c>
      <c r="U129" s="37">
        <f t="shared" ca="1" si="38"/>
        <v>0.75089901615808674</v>
      </c>
      <c r="V129" s="37">
        <f t="shared" ca="1" si="38"/>
        <v>0.11687550031060112</v>
      </c>
      <c r="W129" s="37">
        <f t="shared" ca="1" si="38"/>
        <v>0.94247484321409736</v>
      </c>
      <c r="X129" s="37">
        <f t="shared" ca="1" si="38"/>
        <v>0.94704416931315705</v>
      </c>
      <c r="Y129" s="37">
        <f t="shared" ca="1" si="38"/>
        <v>8.151188112720309E-3</v>
      </c>
      <c r="Z129" s="37">
        <f t="shared" ca="1" si="38"/>
        <v>0.29189385376690735</v>
      </c>
      <c r="AC129" s="35">
        <f ca="1">IF(H$11="x",0,_xlfn.NORM.INV(B129,Satokasvi!$H$8,Satokasvi!$I$8)*IF(H$8="x",1+Toimenpiteet!$C$7,1)*IF(H$9="x",1+Toimenpiteet!$C$34,1)*(1+H$30)*_xlfn.BINOM.INV(1,(1-(Satokasvi!$H$15*(1+H$43))),B129))</f>
        <v>2515.5504122961802</v>
      </c>
      <c r="AD129" s="35">
        <f ca="1">IF(I$11="x",0,_xlfn.NORM.INV(C129,Satokasvi!$H$8,Satokasvi!$I$8)*IF(I$8="x",1+Toimenpiteet!$C$7,1)*IF(I$9="x",1+Toimenpiteet!$C$34,1)*(1+I$30)*_xlfn.BINOM.INV(1,(1-(Satokasvi!$H$15*(1+I$43))),C129))</f>
        <v>2418.5028750932815</v>
      </c>
      <c r="AE129" s="35">
        <f ca="1">IF(J$11="x",0,_xlfn.NORM.INV(D129,Satokasvi!$H$8,Satokasvi!$I$8)*IF(J$8="x",1+Toimenpiteet!$C$7,1)*IF(J$9="x",1+Toimenpiteet!$C$34,1)*(1+J$30)*_xlfn.BINOM.INV(1,(1-(Satokasvi!$H$15*(1+J$43))),D129))</f>
        <v>2721.8541878887604</v>
      </c>
      <c r="AF129" s="35">
        <f ca="1">IF(K$11="x",0,_xlfn.NORM.INV(E129,Satokasvi!$H$8,Satokasvi!$I$8)*IF(K$8="x",1+Toimenpiteet!$C$7,1)*IF(K$9="x",1+Toimenpiteet!$C$34,1)*(1+K$30)*_xlfn.BINOM.INV(1,(1-(Satokasvi!$H$15*(1+K$43))),E129))</f>
        <v>2418.5298231710071</v>
      </c>
      <c r="AG129" s="35">
        <f ca="1">IF(L$11="x",0,_xlfn.NORM.INV(F129,Satokasvi!$H$8,Satokasvi!$I$8)*IF(L$8="x",1+Toimenpiteet!$C$7,1)*IF(L$9="x",1+Toimenpiteet!$C$34,1)*(1+L$30)*_xlfn.BINOM.INV(1,(1-(Satokasvi!$H$15*(1+L$43))),F129))</f>
        <v>0</v>
      </c>
      <c r="AH129" s="35">
        <f ca="1">IF(M$11="x",0,_xlfn.NORM.INV(G129,Satokasvi!$H$8,Satokasvi!$I$8)*IF(M$8="x",1+Toimenpiteet!$C$7,1)*IF(M$9="x",1+Toimenpiteet!$C$34,1)*(1+M$30)*_xlfn.BINOM.INV(1,(1-(Satokasvi!$H$15*(1+M$43))),G129))</f>
        <v>2483.4054155915915</v>
      </c>
      <c r="AI129" s="35">
        <f ca="1">IF(N$11="x",0,_xlfn.NORM.INV(H129,Satokasvi!$H$8,Satokasvi!$I$8)*IF(N$8="x",1+Toimenpiteet!$C$7,1)*IF(N$9="x",1+Toimenpiteet!$C$34,1)*(1+N$30)*_xlfn.BINOM.INV(1,(1-(Satokasvi!$H$15*(1+N$43))),H129))</f>
        <v>0</v>
      </c>
      <c r="AJ129" s="35">
        <f ca="1">IF(O$11="x",0,_xlfn.NORM.INV(I129,Satokasvi!$H$8,Satokasvi!$I$8)*IF(O$8="x",1+Toimenpiteet!$C$7,1)*IF(O$9="x",1+Toimenpiteet!$C$34,1)*(1+O$30)*_xlfn.BINOM.INV(1,(1-(Satokasvi!$H$15*(1+O$43))),I129))</f>
        <v>2684.066478971356</v>
      </c>
      <c r="AK129" s="35">
        <f ca="1">IF(P$11="x",0,_xlfn.NORM.INV(J129,Satokasvi!$H$8,Satokasvi!$I$8)*IF(P$8="x",1+Toimenpiteet!$C$7,1)*IF(P$9="x",1+Toimenpiteet!$C$34,1)*(1+P$30)*_xlfn.BINOM.INV(1,(1-(Satokasvi!$H$15*(1+P$43))),J129))</f>
        <v>0</v>
      </c>
      <c r="AL129" s="35">
        <f ca="1">IF(Q$11="x",0,_xlfn.NORM.INV(K129,Satokasvi!$H$8,Satokasvi!$I$8)*IF(Q$8="x",1+Toimenpiteet!$C$7,1)*IF(Q$9="x",1+Toimenpiteet!$C$34,1)*(1+Q$30)*_xlfn.BINOM.INV(1,(1-(Satokasvi!$H$15*(1+Q$43))),K129))</f>
        <v>2564.5326561932179</v>
      </c>
      <c r="AM129" s="35">
        <f ca="1">IF(R$11="x",0,_xlfn.NORM.INV(L129,Satokasvi!$H$8,Satokasvi!$I$8)*IF(R$8="x",1+Toimenpiteet!$C$7,1)*IF(R$9="x",1+Toimenpiteet!$C$34,1)*(1+R$30)*_xlfn.BINOM.INV(1,(1-(Satokasvi!$H$15*(1+R$43))),L129))</f>
        <v>0</v>
      </c>
      <c r="AN129" s="35">
        <f ca="1">IF(S$11="x",0,_xlfn.NORM.INV(M129,Satokasvi!$H$8,Satokasvi!$I$8)*IF(S$8="x",1+Toimenpiteet!$C$7,1)*IF(S$9="x",1+Toimenpiteet!$C$34,1)*(1+S$30)*_xlfn.BINOM.INV(1,(1-(Satokasvi!$H$15*(1+S$43))),M129))</f>
        <v>0</v>
      </c>
      <c r="AO129" s="35">
        <f ca="1">IF(T$11="x",0,_xlfn.NORM.INV(N129,Satokasvi!$H$8,Satokasvi!$I$8)*IF(T$8="x",1+Toimenpiteet!$C$7,1)*IF(T$9="x",1+Toimenpiteet!$C$34,1)*(1+T$30)*_xlfn.BINOM.INV(1,(1-(Satokasvi!$H$15*(1+T$43))),N129))</f>
        <v>2499.1119210997308</v>
      </c>
      <c r="AP129" s="35">
        <f ca="1">IF(U$11="x",0,_xlfn.NORM.INV(O129,Satokasvi!$H$8,Satokasvi!$I$8)*IF(U$8="x",1+Toimenpiteet!$C$7,1)*IF(U$9="x",1+Toimenpiteet!$C$34,1)*(1+U$30)*_xlfn.BINOM.INV(1,(1-(Satokasvi!$H$15*(1+U$43))),O129))</f>
        <v>0</v>
      </c>
      <c r="AQ129" s="35">
        <f ca="1">IF(V$11="x",0,_xlfn.NORM.INV(P129,Satokasvi!$H$8,Satokasvi!$I$8)*IF(V$8="x",1+Toimenpiteet!$C$7,1)*IF(V$9="x",1+Toimenpiteet!$C$34,1)*(1+V$30)*_xlfn.BINOM.INV(1,(1-(Satokasvi!$H$15*(1+V$43))),P129))</f>
        <v>0</v>
      </c>
      <c r="AR129" s="35">
        <f ca="1">IF(W$11="x",0,_xlfn.NORM.INV(Q129,Satokasvi!$H$8,Satokasvi!$I$8)*IF(W$8="x",1+Toimenpiteet!$C$7,1)*IF(W$9="x",1+Toimenpiteet!$C$34,1)*(1+W$30)*_xlfn.BINOM.INV(1,(1-(Satokasvi!$H$15*(1+W$43))),Q129))</f>
        <v>2812.0844662874633</v>
      </c>
      <c r="AS129" s="35">
        <f ca="1">IF(X$11="x",0,_xlfn.NORM.INV(R129,Satokasvi!$H$8,Satokasvi!$I$8)*IF(X$8="x",1+Toimenpiteet!$C$7,1)*IF(X$9="x",1+Toimenpiteet!$C$34,1)*(1+X$30)*_xlfn.BINOM.INV(1,(1-(Satokasvi!$H$15*(1+X$43))),R129))</f>
        <v>2542.9795712946311</v>
      </c>
      <c r="AT129" s="35">
        <f ca="1">IF(Y$11="x",0,_xlfn.NORM.INV(S129,Satokasvi!$H$8,Satokasvi!$I$8)*IF(Y$8="x",1+Toimenpiteet!$C$7,1)*IF(Y$9="x",1+Toimenpiteet!$C$34,1)*(1+Y$30)*_xlfn.BINOM.INV(1,(1-(Satokasvi!$H$15*(1+Y$43))),S129))</f>
        <v>2667.4600694615474</v>
      </c>
      <c r="AU129" s="35">
        <f ca="1">IF(Z$11="x",0,_xlfn.NORM.INV(T129,Satokasvi!$H$8,Satokasvi!$I$8)*IF(Z$8="x",1+Toimenpiteet!$C$7,1)*IF(Z$9="x",1+Toimenpiteet!$C$34,1)*(1+Z$30)*_xlfn.BINOM.INV(1,(1-(Satokasvi!$H$15*(1+Z$43))),T129))</f>
        <v>2418.5541999873694</v>
      </c>
      <c r="AV129" s="35">
        <f ca="1">IF(AA$11="x",0,_xlfn.NORM.INV(U129,Satokasvi!$H$8,Satokasvi!$I$8)*IF(AA$8="x",1+Toimenpiteet!$C$7,1)*IF(AA$9="x",1+Toimenpiteet!$C$34,1)*(1+AA$30)*_xlfn.BINOM.INV(1,(1-(Satokasvi!$H$15*(1+AA$43))),U129))</f>
        <v>2669.3303847963798</v>
      </c>
      <c r="AW129" s="35">
        <f ca="1">IF(AB$11="x",0,_xlfn.NORM.INV(V129,Satokasvi!$H$8,Satokasvi!$I$8)*IF(AB$8="x",1+Toimenpiteet!$C$7,1)*IF(AB$9="x",1+Toimenpiteet!$C$34,1)*(1+AB$30)*_xlfn.BINOM.INV(1,(1-(Satokasvi!$H$15*(1+AB$43))),V129))</f>
        <v>0</v>
      </c>
      <c r="AX129" s="35">
        <f ca="1">IF(AC$11="x",0,_xlfn.NORM.INV(W129,Satokasvi!$H$8,Satokasvi!$I$8)*IF(AC$8="x",1+Toimenpiteet!$C$7,1)*IF(AC$9="x",1+Toimenpiteet!$C$34,1)*(1+AC$30)*_xlfn.BINOM.INV(1,(1-(Satokasvi!$H$15*(1+AC$43))),W129))</f>
        <v>2893.9734136731427</v>
      </c>
      <c r="AY129" s="35">
        <f ca="1">IF(AD$11="x",0,_xlfn.NORM.INV(X129,Satokasvi!$H$8,Satokasvi!$I$8)*IF(AD$8="x",1+Toimenpiteet!$C$7,1)*IF(AD$9="x",1+Toimenpiteet!$C$34,1)*(1+AD$30)*_xlfn.BINOM.INV(1,(1-(Satokasvi!$H$15*(1+AD$43))),X129))</f>
        <v>2904.2113445681748</v>
      </c>
      <c r="AZ129" s="35">
        <f ca="1">IF(AE$11="x",0,_xlfn.NORM.INV(Y129,Satokasvi!$H$8,Satokasvi!$I$8)*IF(AE$8="x",1+Toimenpiteet!$C$7,1)*IF(AE$9="x",1+Toimenpiteet!$C$34,1)*(1+AE$30)*_xlfn.BINOM.INV(1,(1-(Satokasvi!$H$15*(1+AE$43))),Y129))</f>
        <v>0</v>
      </c>
      <c r="BA129" s="35">
        <f ca="1">IF(AF$11="x",0,_xlfn.NORM.INV(Z129,Satokasvi!$H$8,Satokasvi!$I$8)*IF(AF$8="x",1+Toimenpiteet!$C$7,1)*IF(AF$9="x",1+Toimenpiteet!$C$34,1)*(1+AF$30)*_xlfn.BINOM.INV(1,(1-(Satokasvi!$H$15*(1+AF$43))),Z129))</f>
        <v>2363.0348803104948</v>
      </c>
      <c r="BD129" s="35">
        <f ca="1">IF(H$11="x",0,_xlfn.NORM.INV(B129,Satokasvi!$H$8,Satokasvi!$I$8)*IF(COUNTIF($H$12:H$12,"x")&gt;0,(1+$C$6),1)*IF(COUNTIF($H$13:H$13,"x")&gt;0,(1+$C$30),1)*IF(H$8="x",(1+Toimenpiteet!$C$7),1)*IF(H$9="x",(1+Toimenpiteet!$C$34),1)*(1+H$30)*_xlfn.BINOM.INV(1,(1-(Satokasvi!$H$15*(1+H$44))),B129))</f>
        <v>3018.660494755416</v>
      </c>
      <c r="BE129" s="35">
        <f ca="1">IF(I$11="x",0,_xlfn.NORM.INV(C129,Satokasvi!$H$8,Satokasvi!$I$8)*IF(COUNTIF($H$12:I$12,"x")&gt;0,(1+$C$6),1)*IF(COUNTIF($H$13:I$13,"x")&gt;0,(1+$C$30),1)*IF(I$8="x",(1+Toimenpiteet!$C$7),1)*IF(I$9="x",(1+Toimenpiteet!$C$34),1)*(1+I$30)*_xlfn.BINOM.INV(1,(1-(Satokasvi!$H$15*(1+I$44))),C129))</f>
        <v>2902.2034501119379</v>
      </c>
      <c r="BF129" s="35">
        <f ca="1">IF(J$11="x",0,_xlfn.NORM.INV(D129,Satokasvi!$H$8,Satokasvi!$I$8)*IF(COUNTIF($H$12:J$12,"x")&gt;0,(1+$C$6),1)*IF(COUNTIF($H$13:J$13,"x")&gt;0,(1+$C$30),1)*IF(J$8="x",(1+Toimenpiteet!$C$7),1)*IF(J$9="x",(1+Toimenpiteet!$C$34),1)*(1+J$30)*_xlfn.BINOM.INV(1,(1-(Satokasvi!$H$15*(1+J$44))),D129))</f>
        <v>3266.2250254665123</v>
      </c>
      <c r="BG129" s="35">
        <f ca="1">IF(K$11="x",0,_xlfn.NORM.INV(E129,Satokasvi!$H$8,Satokasvi!$I$8)*IF(COUNTIF($H$12:K$12,"x")&gt;0,(1+$C$6),1)*IF(COUNTIF($H$13:K$13,"x")&gt;0,(1+$C$30),1)*IF(K$8="x",(1+Toimenpiteet!$C$7),1)*IF(K$9="x",(1+Toimenpiteet!$C$34),1)*(1+K$30)*_xlfn.BINOM.INV(1,(1-(Satokasvi!$H$15*(1+K$44))),E129))</f>
        <v>2902.2357878052085</v>
      </c>
      <c r="BH129" s="35">
        <f ca="1">IF(L$11="x",0,_xlfn.NORM.INV(F129,Satokasvi!$H$8,Satokasvi!$I$8)*IF(COUNTIF($H$12:L$12,"x")&gt;0,(1+$C$6),1)*IF(COUNTIF($H$13:L$13,"x")&gt;0,(1+$C$30),1)*IF(L$8="x",(1+Toimenpiteet!$C$7),1)*IF(L$9="x",(1+Toimenpiteet!$C$34),1)*(1+L$30)*_xlfn.BINOM.INV(1,(1-(Satokasvi!$H$15*(1+L$44))),F129))</f>
        <v>2771.4666572722422</v>
      </c>
      <c r="BI129" s="35">
        <f ca="1">IF(M$11="x",0,_xlfn.NORM.INV(G129,Satokasvi!$H$8,Satokasvi!$I$8)*IF(COUNTIF($H$12:M$12,"x")&gt;0,(1+$C$6),1)*IF(COUNTIF($H$13:M$13,"x")&gt;0,(1+$C$30),1)*IF(M$8="x",(1+Toimenpiteet!$C$7),1)*IF(M$9="x",(1+Toimenpiteet!$C$34),1)*(1+M$30)*_xlfn.BINOM.INV(1,(1-(Satokasvi!$H$15*(1+M$44))),G129))</f>
        <v>2980.0864987099098</v>
      </c>
      <c r="BJ129" s="35">
        <f ca="1">IF(N$11="x",0,_xlfn.NORM.INV(H129,Satokasvi!$H$8,Satokasvi!$I$8)*IF(COUNTIF($H$12:N$12,"x")&gt;0,(1+$C$6),1)*IF(COUNTIF($H$13:N$13,"x")&gt;0,(1+$C$30),1)*IF(N$8="x",(1+Toimenpiteet!$C$7),1)*IF(N$9="x",(1+Toimenpiteet!$C$34),1)*(1+N$30)*_xlfn.BINOM.INV(1,(1-(Satokasvi!$H$15*(1+N$44))),H129))</f>
        <v>2717.1791211682566</v>
      </c>
      <c r="BK129" s="35">
        <f ca="1">IF(O$11="x",0,_xlfn.NORM.INV(I129,Satokasvi!$H$8,Satokasvi!$I$8)*IF(COUNTIF($H$12:O$12,"x")&gt;0,(1+$C$6),1)*IF(COUNTIF($H$13:O$13,"x")&gt;0,(1+$C$30),1)*IF(O$8="x",(1+Toimenpiteet!$C$7),1)*IF(O$9="x",(1+Toimenpiteet!$C$34),1)*(1+O$30)*_xlfn.BINOM.INV(1,(1-(Satokasvi!$H$15*(1+O$44))),I129))</f>
        <v>3220.8797747656272</v>
      </c>
      <c r="BL129" s="35">
        <f ca="1">IF(P$11="x",0,_xlfn.NORM.INV(J129,Satokasvi!$H$8,Satokasvi!$I$8)*IF(COUNTIF($H$12:P$12,"x")&gt;0,(1+$C$6),1)*IF(COUNTIF($H$13:P$13,"x")&gt;0,(1+$C$30),1)*IF(P$8="x",(1+Toimenpiteet!$C$7),1)*IF(P$9="x",(1+Toimenpiteet!$C$34),1)*(1+P$30)*_xlfn.BINOM.INV(1,(1-(Satokasvi!$H$15*(1+P$44))),J129))</f>
        <v>2593.4477401126051</v>
      </c>
      <c r="BM129" s="35">
        <f ca="1">IF(Q$11="x",0,_xlfn.NORM.INV(K129,Satokasvi!$H$8,Satokasvi!$I$8)*IF(COUNTIF($H$12:Q$12,"x")&gt;0,(1+$C$6),1)*IF(COUNTIF($H$13:Q$13,"x")&gt;0,(1+$C$30),1)*IF(Q$8="x",(1+Toimenpiteet!$C$7),1)*IF(Q$9="x",(1+Toimenpiteet!$C$34),1)*(1+Q$30)*_xlfn.BINOM.INV(1,(1-(Satokasvi!$H$15*(1+Q$44))),K129))</f>
        <v>3077.4391874318612</v>
      </c>
      <c r="BN129" s="35">
        <f ca="1">IF(R$11="x",0,_xlfn.NORM.INV(L129,Satokasvi!$H$8,Satokasvi!$I$8)*IF(COUNTIF($H$12:R$12,"x")&gt;0,(1+$C$6),1)*IF(COUNTIF($H$13:R$13,"x")&gt;0,(1+$C$30),1)*IF(R$8="x",(1+Toimenpiteet!$C$7),1)*IF(R$9="x",(1+Toimenpiteet!$C$34),1)*(1+R$30)*_xlfn.BINOM.INV(1,(1-(Satokasvi!$H$15*(1+R$44))),L129))</f>
        <v>2687.9178597074938</v>
      </c>
      <c r="BO129" s="35">
        <f ca="1">IF(S$11="x",0,_xlfn.NORM.INV(M129,Satokasvi!$H$8,Satokasvi!$I$8)*IF(COUNTIF($H$12:S$12,"x")&gt;0,(1+$C$6),1)*IF(COUNTIF($H$13:S$13,"x")&gt;0,(1+$C$30),1)*IF(S$8="x",(1+Toimenpiteet!$C$7),1)*IF(S$9="x",(1+Toimenpiteet!$C$34),1)*(1+S$30)*_xlfn.BINOM.INV(1,(1-(Satokasvi!$H$15*(1+S$44))),M129))</f>
        <v>2682.9135084530599</v>
      </c>
      <c r="BP129" s="35">
        <f ca="1">IF(T$11="x",0,_xlfn.NORM.INV(N129,Satokasvi!$H$8,Satokasvi!$I$8)*IF(COUNTIF($H$12:T$12,"x")&gt;0,(1+$C$6),1)*IF(COUNTIF($H$13:T$13,"x")&gt;0,(1+$C$30),1)*IF(T$8="x",(1+Toimenpiteet!$C$7),1)*IF(T$9="x",(1+Toimenpiteet!$C$34),1)*(1+T$30)*_xlfn.BINOM.INV(1,(1-(Satokasvi!$H$15*(1+T$44))),N129))</f>
        <v>2998.9343053196767</v>
      </c>
      <c r="BQ129" s="35">
        <f ca="1">IF(U$11="x",0,_xlfn.NORM.INV(O129,Satokasvi!$H$8,Satokasvi!$I$8)*IF(COUNTIF($H$12:U$12,"x")&gt;0,(1+$C$6),1)*IF(COUNTIF($H$13:U$13,"x")&gt;0,(1+$C$30),1)*IF(U$8="x",(1+Toimenpiteet!$C$7),1)*IF(U$9="x",(1+Toimenpiteet!$C$34),1)*(1+U$30)*_xlfn.BINOM.INV(1,(1-(Satokasvi!$H$15*(1+U$44))),O129))</f>
        <v>2575.5540695592563</v>
      </c>
      <c r="BR129" s="35">
        <f ca="1">IF(V$11="x",0,_xlfn.NORM.INV(P129,Satokasvi!$H$8,Satokasvi!$I$8)*IF(COUNTIF($H$12:V$12,"x")&gt;0,(1+$C$6),1)*IF(COUNTIF($H$13:V$13,"x")&gt;0,(1+$C$30),1)*IF(V$8="x",(1+Toimenpiteet!$C$7),1)*IF(V$9="x",(1+Toimenpiteet!$C$34),1)*(1+V$30)*_xlfn.BINOM.INV(1,(1-(Satokasvi!$H$15*(1+V$44))),P129))</f>
        <v>2605.7552430217843</v>
      </c>
      <c r="BS129" s="35">
        <f ca="1">IF(W$11="x",0,_xlfn.NORM.INV(Q129,Satokasvi!$H$8,Satokasvi!$I$8)*IF(COUNTIF($H$12:W$12,"x")&gt;0,(1+$C$6),1)*IF(COUNTIF($H$13:W$13,"x")&gt;0,(1+$C$30),1)*IF(W$8="x",(1+Toimenpiteet!$C$7),1)*IF(W$9="x",(1+Toimenpiteet!$C$34),1)*(1+W$30)*_xlfn.BINOM.INV(1,(1-(Satokasvi!$H$15*(1+W$44))),Q129))</f>
        <v>3374.5013595449559</v>
      </c>
      <c r="BT129" s="35">
        <f ca="1">IF(X$11="x",0,_xlfn.NORM.INV(R129,Satokasvi!$H$8,Satokasvi!$I$8)*IF(COUNTIF($H$12:X$12,"x")&gt;0,(1+$C$6),1)*IF(COUNTIF($H$13:X$13,"x")&gt;0,(1+$C$30),1)*IF(X$8="x",(1+Toimenpiteet!$C$7),1)*IF(X$9="x",(1+Toimenpiteet!$C$34),1)*(1+X$30)*_xlfn.BINOM.INV(1,(1-(Satokasvi!$H$15*(1+X$44))),R129))</f>
        <v>3051.5754855535574</v>
      </c>
      <c r="BU129" s="35">
        <f ca="1">IF(Y$11="x",0,_xlfn.NORM.INV(S129,Satokasvi!$H$8,Satokasvi!$I$8)*IF(COUNTIF($H$12:Y$12,"x")&gt;0,(1+$C$6),1)*IF(COUNTIF($H$13:Y$13,"x")&gt;0,(1+$C$30),1)*IF(Y$8="x",(1+Toimenpiteet!$C$7),1)*IF(Y$9="x",(1+Toimenpiteet!$C$34),1)*(1+Y$30)*_xlfn.BINOM.INV(1,(1-(Satokasvi!$H$15*(1+Y$44))),S129))</f>
        <v>3200.9520833538568</v>
      </c>
      <c r="BV129" s="35">
        <f ca="1">IF(Z$11="x",0,_xlfn.NORM.INV(T129,Satokasvi!$H$8,Satokasvi!$I$8)*IF(COUNTIF($H$12:Z$12,"x")&gt;0,(1+$C$6),1)*IF(COUNTIF($H$13:Z$13,"x")&gt;0,(1+$C$30),1)*IF(Z$8="x",(1+Toimenpiteet!$C$7),1)*IF(Z$9="x",(1+Toimenpiteet!$C$34),1)*(1+Z$30)*_xlfn.BINOM.INV(1,(1-(Satokasvi!$H$15*(1+Z$44))),T129))</f>
        <v>2902.265039984843</v>
      </c>
      <c r="BW129" s="35">
        <f ca="1">IF(AA$11="x",0,_xlfn.NORM.INV(U129,Satokasvi!$H$8,Satokasvi!$I$8)*IF(COUNTIF($H$12:AA$12,"x")&gt;0,(1+$C$6),1)*IF(COUNTIF($H$13:AA$13,"x")&gt;0,(1+$C$30),1)*IF(AA$8="x",(1+Toimenpiteet!$C$7),1)*IF(AA$9="x",(1+Toimenpiteet!$C$34),1)*(1+AA$30)*_xlfn.BINOM.INV(1,(1-(Satokasvi!$H$15*(1+AA$44))),U129))</f>
        <v>3203.1964617556555</v>
      </c>
      <c r="BX129" s="35">
        <f ca="1">IF(AB$11="x",0,_xlfn.NORM.INV(V129,Satokasvi!$H$8,Satokasvi!$I$8)*IF(COUNTIF($H$12:AB$12,"x")&gt;0,(1+$C$6),1)*IF(COUNTIF($H$13:AB$13,"x")&gt;0,(1+$C$30),1)*IF(AB$8="x",(1+Toimenpiteet!$C$7),1)*IF(AB$9="x",(1+Toimenpiteet!$C$34),1)*(1+AB$30)*_xlfn.BINOM.INV(1,(1-(Satokasvi!$H$15*(1+AB$44))),V129))</f>
        <v>2642.7744329790858</v>
      </c>
      <c r="BY129" s="35">
        <f ca="1">IF(AC$11="x",0,_xlfn.NORM.INV(W129,Satokasvi!$H$8,Satokasvi!$I$8)*IF(COUNTIF($H$12:AC$12,"x")&gt;0,(1+$C$6),1)*IF(COUNTIF($H$13:AC$13,"x")&gt;0,(1+$C$30),1)*IF(AC$8="x",(1+Toimenpiteet!$C$7),1)*IF(AC$9="x",(1+Toimenpiteet!$C$34),1)*(1+AC$30)*_xlfn.BINOM.INV(1,(1-(Satokasvi!$H$15*(1+AC$44))),W129))</f>
        <v>3472.7680964077713</v>
      </c>
      <c r="BZ129" s="35">
        <f ca="1">IF(AD$11="x",0,_xlfn.NORM.INV(X129,Satokasvi!$H$8,Satokasvi!$I$8)*IF(COUNTIF($H$12:AD$12,"x")&gt;0,(1+$C$6),1)*IF(COUNTIF($H$13:AD$13,"x")&gt;0,(1+$C$30),1)*IF(AD$8="x",(1+Toimenpiteet!$C$7),1)*IF(AD$9="x",(1+Toimenpiteet!$C$34),1)*(1+AD$30)*_xlfn.BINOM.INV(1,(1-(Satokasvi!$H$15*(1+AD$44))),X129))</f>
        <v>3485.0536134818099</v>
      </c>
      <c r="CA129" s="35">
        <f ca="1">IF(AE$11="x",0,_xlfn.NORM.INV(Y129,Satokasvi!$H$8,Satokasvi!$I$8)*IF(COUNTIF($H$12:AE$12,"x")&gt;0,(1+$C$6),1)*IF(COUNTIF($H$13:AE$13,"x")&gt;0,(1+$C$30),1)*IF(AE$8="x",(1+Toimenpiteet!$C$7),1)*IF(AE$9="x",(1+Toimenpiteet!$C$34),1)*(1+AE$30)*_xlfn.BINOM.INV(1,(1-(Satokasvi!$H$15*(1+AE$44))),Y129))</f>
        <v>0</v>
      </c>
      <c r="CB129" s="35">
        <f ca="1">IF(AF$11="x",0,_xlfn.NORM.INV(Z129,Satokasvi!$H$8,Satokasvi!$I$8)*IF(COUNTIF($H$12:AF$12,"x")&gt;0,(1+$C$6),1)*IF(COUNTIF($H$13:AF$13,"x")&gt;0,(1+$C$30),1)*IF(AF$8="x",(1+Toimenpiteet!$C$7),1)*IF(AF$9="x",(1+Toimenpiteet!$C$34),1)*(1+AF$30)*_xlfn.BINOM.INV(1,(1-(Satokasvi!$H$15*(1+AF$44))),Z129))</f>
        <v>2835.6418563725938</v>
      </c>
      <c r="CD129" s="37">
        <f ca="1">_xlfn.NORM.INV(RAND(),Satokasvi!$H$13,Satokasvi!$I$13)</f>
        <v>177.58444353330489</v>
      </c>
      <c r="CE129" s="37">
        <f ca="1">_xlfn.NORM.INV(RAND(),Satokasvi!$H$13,Satokasvi!$I$13)</f>
        <v>268.34495056728332</v>
      </c>
      <c r="CF129" s="37">
        <f ca="1">_xlfn.NORM.INV(RAND(),Satokasvi!$H$13,Satokasvi!$I$13)</f>
        <v>249.02140106353298</v>
      </c>
      <c r="CG129" s="37">
        <f ca="1">_xlfn.NORM.INV(RAND(),Satokasvi!$H$13,Satokasvi!$I$13)</f>
        <v>193.08675542427017</v>
      </c>
      <c r="CH129" s="37">
        <f ca="1">_xlfn.NORM.INV(RAND(),Satokasvi!$H$13,Satokasvi!$I$13)</f>
        <v>255.57761567150521</v>
      </c>
      <c r="CI129" s="37">
        <f ca="1">_xlfn.NORM.INV(RAND(),Satokasvi!$H$13,Satokasvi!$I$13)</f>
        <v>175.70537623145074</v>
      </c>
      <c r="CJ129" s="37">
        <f ca="1">_xlfn.NORM.INV(RAND(),Satokasvi!$H$13,Satokasvi!$I$13)</f>
        <v>245.02548803721729</v>
      </c>
      <c r="CK129" s="37">
        <f ca="1">_xlfn.NORM.INV(RAND(),Satokasvi!$H$13,Satokasvi!$I$13)</f>
        <v>176.3550634343641</v>
      </c>
      <c r="CL129" s="37">
        <f ca="1">_xlfn.NORM.INV(RAND(),Satokasvi!$H$13,Satokasvi!$I$13)</f>
        <v>329.8885280512871</v>
      </c>
      <c r="CM129" s="37">
        <f ca="1">_xlfn.NORM.INV(RAND(),Satokasvi!$H$13,Satokasvi!$I$13)</f>
        <v>202.22655875985666</v>
      </c>
      <c r="CN129" s="37">
        <f ca="1">_xlfn.NORM.INV(RAND(),Satokasvi!$H$13,Satokasvi!$I$13)</f>
        <v>173.33239079108708</v>
      </c>
      <c r="CO129" s="37">
        <f ca="1">_xlfn.NORM.INV(RAND(),Satokasvi!$H$13,Satokasvi!$I$13)</f>
        <v>236.1317453816894</v>
      </c>
      <c r="CP129" s="37">
        <f ca="1">_xlfn.NORM.INV(RAND(),Satokasvi!$H$13,Satokasvi!$I$13)</f>
        <v>100.76422303296948</v>
      </c>
      <c r="CQ129" s="37">
        <f ca="1">_xlfn.NORM.INV(RAND(),Satokasvi!$H$13,Satokasvi!$I$13)</f>
        <v>207.54639653527653</v>
      </c>
      <c r="CR129" s="37">
        <f ca="1">_xlfn.NORM.INV(RAND(),Satokasvi!$H$13,Satokasvi!$I$13)</f>
        <v>227.28676716248881</v>
      </c>
      <c r="CS129" s="37">
        <f ca="1">_xlfn.NORM.INV(RAND(),Satokasvi!$H$13,Satokasvi!$I$13)</f>
        <v>214.26169768996721</v>
      </c>
      <c r="CT129" s="37">
        <f ca="1">_xlfn.NORM.INV(RAND(),Satokasvi!$H$13,Satokasvi!$I$13)</f>
        <v>247.06640601945836</v>
      </c>
      <c r="CU129" s="37">
        <f ca="1">_xlfn.NORM.INV(RAND(),Satokasvi!$H$13,Satokasvi!$I$13)</f>
        <v>202.54124064593572</v>
      </c>
      <c r="CV129" s="37">
        <f ca="1">_xlfn.NORM.INV(RAND(),Satokasvi!$H$13,Satokasvi!$I$13)</f>
        <v>215.09231966762334</v>
      </c>
      <c r="CW129" s="37">
        <f ca="1">_xlfn.NORM.INV(RAND(),Satokasvi!$H$13,Satokasvi!$I$13)</f>
        <v>118.51576359393351</v>
      </c>
      <c r="CX129" s="37">
        <f ca="1">_xlfn.NORM.INV(RAND(),Satokasvi!$H$13,Satokasvi!$I$13)</f>
        <v>223.63310403264114</v>
      </c>
      <c r="CY129" s="37">
        <f ca="1">_xlfn.NORM.INV(RAND(),Satokasvi!$H$13,Satokasvi!$I$13)</f>
        <v>243.75710485674057</v>
      </c>
      <c r="CZ129" s="37">
        <f ca="1">_xlfn.NORM.INV(RAND(),Satokasvi!$H$13,Satokasvi!$I$13)</f>
        <v>219.99105078197528</v>
      </c>
      <c r="DA129" s="37">
        <f ca="1">_xlfn.NORM.INV(RAND(),Satokasvi!$H$13,Satokasvi!$I$13)</f>
        <v>217.19726243766144</v>
      </c>
      <c r="DB129" s="37">
        <f ca="1">_xlfn.NORM.INV(RAND(),Satokasvi!$H$13,Satokasvi!$I$13)</f>
        <v>220.57472130356609</v>
      </c>
      <c r="DD129" s="37">
        <f ca="1">IF(H$11="x",Toimenpiteet!$E$115,AC129*CD129/1000+(Satokasvi!$E$28-Satokasvi!$E$7)+IF(H$8="x",Toimenpiteet!$E$29,0)+IF(H$9="x",Toimenpiteet!$E$60,0)+IF(H$10="x",Toimenpiteet!$E$88,0))/(1+$H$15)^DD$59</f>
        <v>176.42972829863385</v>
      </c>
      <c r="DE129" s="37">
        <f ca="1">IF(I$11="x",Toimenpiteet!$E$115,AD129*CE129/1000+(Satokasvi!$E$28-Satokasvi!$E$7)+IF(I$8="x",Toimenpiteet!$E$29,0)+IF(I$9="x",Toimenpiteet!$E$60,0)+IF(I$10="x",Toimenpiteet!$E$88,0))/(1+$H$15)^DE$59</f>
        <v>361.95026342137737</v>
      </c>
      <c r="DF129" s="37">
        <f ca="1">IF(J$11="x",Toimenpiteet!$E$115,AE129*CF129/1000+(Satokasvi!$E$28-Satokasvi!$E$7)+IF(J$8="x",Toimenpiteet!$E$29,0)+IF(J$9="x",Toimenpiteet!$E$60,0)+IF(J$10="x",Toimenpiteet!$E$88,0))/(1+$H$15)^DF$59</f>
        <v>377.77042514617455</v>
      </c>
      <c r="DG129" s="37">
        <f ca="1">IF(K$11="x",Toimenpiteet!$E$115,AF129*CG129/1000+(Satokasvi!$E$28-Satokasvi!$E$7)+IF(K$8="x",Toimenpiteet!$E$29,0)+IF(K$9="x",Toimenpiteet!$E$60,0)+IF(K$10="x",Toimenpiteet!$E$88,0))/(1+$H$15)^DG$59</f>
        <v>179.4620127877308</v>
      </c>
      <c r="DH129" s="37">
        <f ca="1">IF(L$11="x",Toimenpiteet!$E$115,AG129*CH129/1000+(Satokasvi!$E$28-Satokasvi!$E$7)+IF(L$8="x",Toimenpiteet!$E$29,0)+IF(L$9="x",Toimenpiteet!$E$60,0)+IF(L$10="x",Toimenpiteet!$E$88,0))/(1+$H$15)^DH$59</f>
        <v>-228.59132786180348</v>
      </c>
      <c r="DI129" s="37">
        <f ca="1">IF(M$11="x",Toimenpiteet!$E$115,AH129*CI129/1000+(Satokasvi!$E$28-Satokasvi!$E$7)+IF(M$8="x",Toimenpiteet!$E$29,0)+IF(M$9="x",Toimenpiteet!$E$60,0)+IF(M$10="x",Toimenpiteet!$E$88,0))/(1+$H$15)^DI$59</f>
        <v>143.500986832683</v>
      </c>
      <c r="DJ129" s="37">
        <f ca="1">IF(N$11="x",Toimenpiteet!$E$115,AI129*CJ129/1000+(Satokasvi!$E$28-Satokasvi!$E$7)+IF(N$8="x",Toimenpiteet!$E$29,0)+IF(N$9="x",Toimenpiteet!$E$60,0)+IF(N$10="x",Toimenpiteet!$E$88,0))/(1+$H$15)^DJ$59</f>
        <v>-215.46925050598875</v>
      </c>
      <c r="DK129" s="37">
        <f ca="1">IF(O$11="x",Toimenpiteet!$E$115,AJ129*CK129/1000+(Satokasvi!$E$28-Satokasvi!$E$7)+IF(O$8="x",Toimenpiteet!$E$29,0)+IF(O$9="x",Toimenpiteet!$E$60,0)+IF(O$10="x",Toimenpiteet!$E$88,0))/(1+$H$15)^DK$59</f>
        <v>164.4723989161626</v>
      </c>
      <c r="DL129" s="37">
        <f ca="1">IF(P$11="x",Toimenpiteet!$E$115,AK129*CL129/1000+(Satokasvi!$E$28-Satokasvi!$E$7)+IF(P$8="x",Toimenpiteet!$E$29,0)+IF(P$9="x",Toimenpiteet!$E$60,0)+IF(P$10="x",Toimenpiteet!$E$88,0))/(1+$H$15)^DL$59</f>
        <v>-203.10043407106113</v>
      </c>
      <c r="DM129" s="37">
        <f ca="1">IF(Q$11="x",Toimenpiteet!$E$115,AL129*CM129/1000+(Satokasvi!$E$28-Satokasvi!$E$7)+IF(Q$8="x",Toimenpiteet!$E$29,0)+IF(Q$9="x",Toimenpiteet!$E$60,0)+IF(Q$10="x",Toimenpiteet!$E$88,0))/(1+$H$15)^DM$59</f>
        <v>188.71457911168758</v>
      </c>
      <c r="DN129" s="37">
        <f ca="1">IF(R$11="x",Toimenpiteet!$E$115,AM129*CN129/1000+(Satokasvi!$E$28-Satokasvi!$E$7)+IF(R$8="x",Toimenpiteet!$E$29,0)+IF(R$9="x",Toimenpiteet!$E$60,0)+IF(R$10="x",Toimenpiteet!$E$88,0))/(1+$H$15)^DN$59</f>
        <v>-191.44163829867202</v>
      </c>
      <c r="DO129" s="37">
        <f ca="1">IF(S$11="x",Toimenpiteet!$E$115,AN129*CO129/1000+(Satokasvi!$E$28-Satokasvi!$E$7)+IF(S$8="x",Toimenpiteet!$E$29,0)+IF(S$9="x",Toimenpiteet!$E$60,0)+IF(S$10="x",Toimenpiteet!$E$88,0))/(1+$H$15)^DO$59</f>
        <v>-185.86566825113789</v>
      </c>
      <c r="DP129" s="37">
        <f ca="1">IF(T$11="x",Toimenpiteet!$E$115,AO129*CP129/1000+(Satokasvi!$E$28-Satokasvi!$E$7)+IF(T$8="x",Toimenpiteet!$E$29,0)+IF(T$9="x",Toimenpiteet!$E$60,0)+IF(T$10="x",Toimenpiteet!$E$88,0))/(1+$H$15)^DP$59</f>
        <v>-8.9742093608316402</v>
      </c>
      <c r="DQ129" s="37">
        <f ca="1">IF(U$11="x",Toimenpiteet!$E$115,AP129*CQ129/1000+(Satokasvi!$E$28-Satokasvi!$E$7)+IF(U$8="x",Toimenpiteet!$E$29,0)+IF(U$9="x",Toimenpiteet!$E$60,0)+IF(U$10="x",Toimenpiteet!$E$88,0))/(1+$H$15)^DQ$59</f>
        <v>-175.19621854193412</v>
      </c>
      <c r="DR129" s="37">
        <f ca="1">IF(V$11="x",Toimenpiteet!$E$115,AQ129*CR129/1000+(Satokasvi!$E$28-Satokasvi!$E$7)+IF(V$8="x",Toimenpiteet!$E$29,0)+IF(V$9="x",Toimenpiteet!$E$60,0)+IF(V$10="x",Toimenpiteet!$E$88,0))/(1+$H$15)^DR$59</f>
        <v>-170.09341606013018</v>
      </c>
      <c r="DS129" s="37">
        <f ca="1">IF(W$11="x",Toimenpiteet!$E$115,AR129*CS129/1000+(Satokasvi!$E$28-Satokasvi!$E$7)+IF(W$8="x",Toimenpiteet!$E$29,0)+IF(W$9="x",Toimenpiteet!$E$60,0)+IF(W$10="x",Toimenpiteet!$E$88,0))/(1+$H$15)^DS$59</f>
        <v>210.33254654595373</v>
      </c>
      <c r="DT129" s="37">
        <f ca="1">IF(X$11="x",Toimenpiteet!$E$115,AS129*CT129/1000+(Satokasvi!$E$28-Satokasvi!$E$7)+IF(X$8="x",Toimenpiteet!$E$29,0)+IF(X$9="x",Toimenpiteet!$E$60,0)+IF(X$10="x",Toimenpiteet!$E$88,0))/(1+$H$15)^DT$59</f>
        <v>219.79329259851494</v>
      </c>
      <c r="DU129" s="37">
        <f ca="1">IF(Y$11="x",Toimenpiteet!$E$115,AT129*CU129/1000+(Satokasvi!$E$28-Satokasvi!$E$7)+IF(Y$8="x",Toimenpiteet!$E$29,0)+IF(Y$9="x",Toimenpiteet!$E$60,0)+IF(Y$10="x",Toimenpiteet!$E$88,0))/(1+$H$15)^DU$59</f>
        <v>161.69250827504058</v>
      </c>
      <c r="DV129" s="37">
        <f ca="1">IF(Z$11="x",Toimenpiteet!$E$115,AU129*CV129/1000+(Satokasvi!$E$28-Satokasvi!$E$7)+IF(Z$8="x",Toimenpiteet!$E$29,0)+IF(Z$9="x",Toimenpiteet!$E$60,0)+IF(Z$10="x",Toimenpiteet!$E$88,0))/(1+$H$15)^DV$59</f>
        <v>145.54408447538725</v>
      </c>
      <c r="DW129" s="37">
        <f ca="1">IF(AA$11="x",Toimenpiteet!$E$115,AV129*CW129/1000+(Satokasvi!$E$28-Satokasvi!$E$7)+IF(AA$8="x",Toimenpiteet!$E$29,0)+IF(AA$9="x",Toimenpiteet!$E$60,0)+IF(AA$10="x",Toimenpiteet!$E$88,0))/(1+$H$15)^DW$59</f>
        <v>28.43552924802648</v>
      </c>
      <c r="DX129" s="37">
        <f ca="1">IF(AB$11="x",Toimenpiteet!$E$115,AW129*CX129/1000+(Satokasvi!$E$28-Satokasvi!$E$7)+IF(AB$8="x",Toimenpiteet!$E$29,0)+IF(AB$9="x",Toimenpiteet!$E$60,0)+IF(AB$10="x",Toimenpiteet!$E$88,0))/(1+$H$15)^DX$59</f>
        <v>-142.45055811590174</v>
      </c>
      <c r="DY129" s="37">
        <f ca="1">IF(AC$11="x",Toimenpiteet!$E$115,AX129*CY129/1000+(Satokasvi!$E$28-Satokasvi!$E$7)+IF(AC$8="x",Toimenpiteet!$E$29,0)+IF(AC$9="x",Toimenpiteet!$E$60,0)+IF(AC$10="x",Toimenpiteet!$E$88,0))/(1+$H$15)^DY$59</f>
        <v>229.8553297346302</v>
      </c>
      <c r="DZ129" s="37">
        <f ca="1">IF(AD$11="x",Toimenpiteet!$E$115,AY129*CZ129/1000+(Satokasvi!$E$28-Satokasvi!$E$7)+IF(AD$8="x",Toimenpiteet!$E$29,0)+IF(AD$9="x",Toimenpiteet!$E$60,0)+IF(AD$10="x",Toimenpiteet!$E$88,0))/(1+$H$15)^DZ$59</f>
        <v>189.45230081201166</v>
      </c>
      <c r="EA129" s="37">
        <f ca="1">IF(AE$11="x",Toimenpiteet!$E$115,AZ129*DA129/1000+(Satokasvi!$E$28-Satokasvi!$E$7)+IF(AE$8="x",Toimenpiteet!$E$29,0)+IF(AE$9="x",Toimenpiteet!$E$60,0)+IF(AE$10="x",Toimenpiteet!$E$88,0))/(1+$H$15)^EA$59</f>
        <v>-130.36244012997</v>
      </c>
      <c r="EB129" s="37">
        <f ca="1">IF(AF$11="x",Toimenpiteet!$E$115,BA129*DB129/1000+(Satokasvi!$E$28-Satokasvi!$E$7)+IF(AF$8="x",Toimenpiteet!$E$29,0)+IF(AF$9="x",Toimenpiteet!$E$60,0)+IF(AF$10="x",Toimenpiteet!$E$88,0))/(1+$H$15)^EB$59</f>
        <v>122.37485003837466</v>
      </c>
      <c r="ED129" s="37">
        <f ca="1">IF(H$11="x",Toimenpiteet!$E$115,BD129*CD129/1000+(Satokasvi!$E$28-Satokasvi!$E$7)+IF(H$8="x",Toimenpiteet!$E$29,0)+IF(H$9="x",Toimenpiteet!$E$60,0)+IF(H$10="x",Toimenpiteet!$E$88,0))/(1+$H$15)^ED$59</f>
        <v>263.17198463797217</v>
      </c>
      <c r="EE129" s="37">
        <f ca="1">IF(I$11="x",Toimenpiteet!$E$115,BE129*CE129/1000+(Satokasvi!$E$28-Satokasvi!$E$7)+IF(I$8="x",Toimenpiteet!$E$29,0)+IF(I$9="x",Toimenpiteet!$E$60,0)+IF(I$10="x",Toimenpiteet!$E$88,0))/(1+$H$15)^EE$59</f>
        <v>484.29789928974179</v>
      </c>
      <c r="EF129" s="37">
        <f ca="1">IF(J$11="x",Toimenpiteet!$E$115,BF129*CF129/1000+(Satokasvi!$E$28-Satokasvi!$E$7)+IF(J$8="x",Toimenpiteet!$E$29,0)+IF(J$9="x",Toimenpiteet!$E$60,0)+IF(J$10="x",Toimenpiteet!$E$88,0))/(1+$H$15)^EF$59</f>
        <v>501.82701812112686</v>
      </c>
      <c r="EG129" s="37">
        <f ca="1">IF(K$11="x",Toimenpiteet!$E$115,BG129*CG129/1000+(Satokasvi!$E$28-Satokasvi!$E$7)+IF(K$8="x",Toimenpiteet!$E$29,0)+IF(K$9="x",Toimenpiteet!$E$60,0)+IF(K$10="x",Toimenpiteet!$E$88,0))/(1+$H$15)^EG$59</f>
        <v>262.44422888480835</v>
      </c>
      <c r="EH129" s="37">
        <f ca="1">IF(L$11="x",Toimenpiteet!$E$115,BH129*CH129/1000+(Satokasvi!$E$28-Satokasvi!$E$7)+IF(L$8="x",Toimenpiteet!$E$29,0)+IF(L$9="x",Toimenpiteet!$E$60,0)+IF(L$10="x",Toimenpiteet!$E$88,0))/(1+$H$15)^EH$59</f>
        <v>382.41590147386637</v>
      </c>
      <c r="EI129" s="37">
        <f ca="1">IF(M$11="x",Toimenpiteet!$E$115,BI129*CI129/1000+(Satokasvi!$E$28-Satokasvi!$E$7)+IF(M$8="x",Toimenpiteet!$E$29,0)+IF(M$9="x",Toimenpiteet!$E$60,0)+IF(M$10="x",Toimenpiteet!$E$88,0))/(1+$H$15)^EI$59</f>
        <v>216.58784980345322</v>
      </c>
      <c r="EJ129" s="37">
        <f ca="1">IF(N$11="x",Toimenpiteet!$E$115,BJ129*CJ129/1000+(Satokasvi!$E$28-Satokasvi!$E$7)+IF(N$8="x",Toimenpiteet!$E$29,0)+IF(N$9="x",Toimenpiteet!$E$60,0)+IF(N$10="x",Toimenpiteet!$E$88,0))/(1+$H$15)^EJ$59</f>
        <v>325.8693037682666</v>
      </c>
      <c r="EK129" s="37">
        <f ca="1">IF(O$11="x",Toimenpiteet!$E$115,BK129*CK129/1000+(Satokasvi!$E$28-Satokasvi!$E$7)+IF(O$8="x",Toimenpiteet!$E$29,0)+IF(O$9="x",Toimenpiteet!$E$60,0)+IF(O$10="x",Toimenpiteet!$E$88,0))/(1+$H$15)^EK$59</f>
        <v>239.20556811803371</v>
      </c>
      <c r="EL129" s="37">
        <f ca="1">IF(P$11="x",Toimenpiteet!$E$115,BL129*CL129/1000+(Satokasvi!$E$28-Satokasvi!$E$7)+IF(P$8="x",Toimenpiteet!$E$29,0)+IF(P$9="x",Toimenpiteet!$E$60,0)+IF(P$10="x",Toimenpiteet!$E$88,0))/(1+$H$15)^EL$59</f>
        <v>452.60637241987445</v>
      </c>
      <c r="EM129" s="37">
        <f ca="1">IF(Q$11="x",Toimenpiteet!$E$115,BM129*CM129/1000+(Satokasvi!$E$28-Satokasvi!$E$7)+IF(Q$8="x",Toimenpiteet!$E$29,0)+IF(Q$9="x",Toimenpiteet!$E$60,0)+IF(Q$10="x",Toimenpiteet!$E$88,0))/(1+$H$15)^EM$59</f>
        <v>265.89447242355152</v>
      </c>
      <c r="EN129" s="37">
        <f ca="1">IF(R$11="x",Toimenpiteet!$E$115,BN129*CN129/1000+(Satokasvi!$E$28-Satokasvi!$E$7)+IF(R$8="x",Toimenpiteet!$E$29,0)+IF(R$9="x",Toimenpiteet!$E$60,0)+IF(R$10="x",Toimenpiteet!$E$88,0))/(1+$H$15)^EN$59</f>
        <v>145.1367670753628</v>
      </c>
      <c r="EO129" s="37">
        <f ca="1">IF(S$11="x",Toimenpiteet!$E$115,BO129*CO129/1000+(Satokasvi!$E$28-Satokasvi!$E$7)+IF(S$8="x",Toimenpiteet!$E$29,0)+IF(S$9="x",Toimenpiteet!$E$60,0)+IF(S$10="x",Toimenpiteet!$E$88,0))/(1+$H$15)^EO$59</f>
        <v>258.47324951823543</v>
      </c>
      <c r="EP129" s="37">
        <f ca="1">IF(T$11="x",Toimenpiteet!$E$115,BP129*CP129/1000+(Satokasvi!$E$28-Satokasvi!$E$7)+IF(T$8="x",Toimenpiteet!$E$29,0)+IF(T$9="x",Toimenpiteet!$E$60,0)+IF(T$10="x",Toimenpiteet!$E$88,0))/(1+$H$15)^EP$59</f>
        <v>25.321369786640428</v>
      </c>
      <c r="EQ129" s="37">
        <f ca="1">IF(U$11="x",Toimenpiteet!$E$115,BQ129*CQ129/1000+(Satokasvi!$E$28-Satokasvi!$E$7)+IF(U$8="x",Toimenpiteet!$E$29,0)+IF(U$9="x",Toimenpiteet!$E$60,0)+IF(U$10="x",Toimenpiteet!$E$88,0))/(1+$H$15)^EQ$59</f>
        <v>178.20229887163237</v>
      </c>
      <c r="ER129" s="37">
        <f ca="1">IF(V$11="x",Toimenpiteet!$E$115,BR129*CR129/1000+(Satokasvi!$E$28-Satokasvi!$E$7)+IF(V$8="x",Toimenpiteet!$E$29,0)+IF(V$9="x",Toimenpiteet!$E$60,0)+IF(V$10="x",Toimenpiteet!$E$88,0))/(1+$H$15)^ER$59</f>
        <v>210.05168767723137</v>
      </c>
      <c r="ES129" s="37">
        <f ca="1">IF(W$11="x",Toimenpiteet!$E$115,BS129*CS129/1000+(Satokasvi!$E$28-Satokasvi!$E$7)+IF(W$8="x",Toimenpiteet!$E$29,0)+IF(W$9="x",Toimenpiteet!$E$60,0)+IF(W$10="x",Toimenpiteet!$E$88,0))/(1+$H$15)^ES$59</f>
        <v>285.42690363381053</v>
      </c>
      <c r="ET129" s="37">
        <f ca="1">IF(X$11="x",Toimenpiteet!$E$115,BT129*CT129/1000+(Satokasvi!$E$28-Satokasvi!$E$7)+IF(X$8="x",Toimenpiteet!$E$29,0)+IF(X$9="x",Toimenpiteet!$E$60,0)+IF(X$10="x",Toimenpiteet!$E$88,0))/(1+$H$15)^ET$59</f>
        <v>295.81782274799082</v>
      </c>
      <c r="EU129" s="37">
        <f ca="1">IF(Y$11="x",Toimenpiteet!$E$115,BU129*CU129/1000+(Satokasvi!$E$28-Satokasvi!$E$7)+IF(Y$8="x",Toimenpiteet!$E$29,0)+IF(Y$9="x",Toimenpiteet!$E$60,0)+IF(Y$10="x",Toimenpiteet!$E$88,0))/(1+$H$15)^EU$59</f>
        <v>225.16292413371167</v>
      </c>
      <c r="EV129" s="37">
        <f ca="1">IF(Z$11="x",Toimenpiteet!$E$115,BV129*CV129/1000+(Satokasvi!$E$28-Satokasvi!$E$7)+IF(Z$8="x",Toimenpiteet!$E$29,0)+IF(Z$9="x",Toimenpiteet!$E$60,0)+IF(Z$10="x",Toimenpiteet!$E$88,0))/(1+$H$15)^EV$59</f>
        <v>204.87806079149667</v>
      </c>
      <c r="EW129" s="37">
        <f ca="1">IF(AA$11="x",Toimenpiteet!$E$115,BW129*CW129/1000+(Satokasvi!$E$28-Satokasvi!$E$7)+IF(AA$8="x",Toimenpiteet!$E$29,0)+IF(AA$9="x",Toimenpiteet!$E$60,0)+IF(AA$10="x",Toimenpiteet!$E$88,0))/(1+$H$15)^EW$59</f>
        <v>63.467450069507521</v>
      </c>
      <c r="EX129" s="37">
        <f ca="1">IF(AB$11="x",Toimenpiteet!$E$115,BX129*CX129/1000+(Satokasvi!$E$28-Satokasvi!$E$7)+IF(AB$8="x",Toimenpiteet!$E$29,0)+IF(AB$9="x",Toimenpiteet!$E$60,0)+IF(AB$10="x",Toimenpiteet!$E$88,0))/(1+$H$15)^EX$59</f>
        <v>175.24743374681327</v>
      </c>
      <c r="EY129" s="37">
        <f ca="1">IF(AC$11="x",Toimenpiteet!$E$115,BY129*CY129/1000+(Satokasvi!$E$28-Satokasvi!$E$7)+IF(AC$8="x",Toimenpiteet!$E$29,0)+IF(AC$9="x",Toimenpiteet!$E$60,0)+IF(AC$10="x",Toimenpiteet!$E$88,0))/(1+$H$15)^EY$59</f>
        <v>303.48669822833335</v>
      </c>
      <c r="EZ129" s="37">
        <f ca="1">IF(AD$11="x",Toimenpiteet!$E$115,BZ129*CZ129/1000+(Satokasvi!$E$28-Satokasvi!$E$7)+IF(AD$8="x",Toimenpiteet!$E$29,0)+IF(AD$9="x",Toimenpiteet!$E$60,0)+IF(AD$10="x",Toimenpiteet!$E$88,0))/(1+$H$15)^EZ$59</f>
        <v>254.19742364118787</v>
      </c>
      <c r="FA129" s="37">
        <f ca="1">IF(AE$11="x",Toimenpiteet!$E$115,CA129*DA129/1000+(Satokasvi!$E$28-Satokasvi!$E$7)+IF(AE$8="x",Toimenpiteet!$E$29,0)+IF(AE$9="x",Toimenpiteet!$E$60,0)+IF(AE$10="x",Toimenpiteet!$E$88,0))/(1+$H$15)^FA$59</f>
        <v>-130.36244012997</v>
      </c>
      <c r="FB129" s="37">
        <f ca="1">IF(AF$11="x",Toimenpiteet!$E$115,CB129*DB129/1000+(Satokasvi!$E$28-Satokasvi!$E$7)+IF(AF$8="x",Toimenpiteet!$E$29,0)+IF(AF$9="x",Toimenpiteet!$E$60,0)+IF(AF$10="x",Toimenpiteet!$E$88,0))/(1+$H$15)^FB$59</f>
        <v>172.16291521691761</v>
      </c>
      <c r="FD129" s="37">
        <f t="shared" ca="1" si="41"/>
        <v>176.42972829863385</v>
      </c>
      <c r="FE129" s="37">
        <f t="shared" ca="1" si="32"/>
        <v>538.37999172001128</v>
      </c>
      <c r="FF129" s="37">
        <f t="shared" ca="1" si="32"/>
        <v>916.15041686618588</v>
      </c>
      <c r="FG129" s="37">
        <f t="shared" ca="1" si="32"/>
        <v>1095.6124296539167</v>
      </c>
      <c r="FH129" s="37">
        <f t="shared" ca="1" si="32"/>
        <v>867.0211017921132</v>
      </c>
      <c r="FI129" s="37">
        <f t="shared" ca="1" si="32"/>
        <v>1010.5220886247962</v>
      </c>
      <c r="FJ129" s="37">
        <f t="shared" ca="1" si="32"/>
        <v>795.05283811880747</v>
      </c>
      <c r="FK129" s="37">
        <f t="shared" ca="1" si="32"/>
        <v>959.52523703497013</v>
      </c>
      <c r="FL129" s="37">
        <f t="shared" ca="1" si="32"/>
        <v>756.42480296390897</v>
      </c>
      <c r="FM129" s="37">
        <f t="shared" ca="1" si="32"/>
        <v>945.13938207559659</v>
      </c>
      <c r="FN129" s="37">
        <f t="shared" ca="1" si="32"/>
        <v>753.69774377692454</v>
      </c>
      <c r="FO129" s="37">
        <f t="shared" ca="1" si="43"/>
        <v>567.83207552578665</v>
      </c>
      <c r="FP129" s="37">
        <f t="shared" ca="1" si="43"/>
        <v>558.857866164955</v>
      </c>
      <c r="FQ129" s="37">
        <f t="shared" ca="1" si="43"/>
        <v>383.66164762302088</v>
      </c>
      <c r="FR129" s="37">
        <f t="shared" ca="1" si="43"/>
        <v>213.5682315628907</v>
      </c>
      <c r="FS129" s="37">
        <f t="shared" ca="1" si="43"/>
        <v>423.90077810884441</v>
      </c>
      <c r="FT129" s="37">
        <f t="shared" ca="1" si="43"/>
        <v>643.69407070735929</v>
      </c>
      <c r="FU129" s="37">
        <f t="shared" ca="1" si="24"/>
        <v>805.3865789823999</v>
      </c>
      <c r="FV129" s="37">
        <f t="shared" ca="1" si="24"/>
        <v>950.9306634577872</v>
      </c>
      <c r="FW129" s="37">
        <f t="shared" ca="1" si="23"/>
        <v>979.36619270581366</v>
      </c>
      <c r="FX129" s="37">
        <f t="shared" ca="1" si="23"/>
        <v>836.91563458991186</v>
      </c>
      <c r="FY129" s="37">
        <f t="shared" ca="1" si="23"/>
        <v>1066.7709643245421</v>
      </c>
      <c r="FZ129" s="37">
        <f t="shared" ca="1" si="23"/>
        <v>1256.2232651365537</v>
      </c>
      <c r="GA129" s="37">
        <f t="shared" ca="1" si="23"/>
        <v>1125.8608250065836</v>
      </c>
      <c r="GB129" s="37">
        <f t="shared" ca="1" si="23"/>
        <v>1248.2356750449583</v>
      </c>
      <c r="GC129" s="37"/>
      <c r="GD129" s="37">
        <f t="shared" ca="1" si="42"/>
        <v>263.17198463797217</v>
      </c>
      <c r="GE129" s="37">
        <f t="shared" ca="1" si="39"/>
        <v>747.46988392771391</v>
      </c>
      <c r="GF129" s="37">
        <f t="shared" ca="1" si="39"/>
        <v>1249.2969020488408</v>
      </c>
      <c r="GG129" s="37">
        <f t="shared" ca="1" si="39"/>
        <v>1511.7411309336492</v>
      </c>
      <c r="GH129" s="37">
        <f t="shared" ca="1" si="39"/>
        <v>1894.1570324075155</v>
      </c>
      <c r="GI129" s="37">
        <f t="shared" ca="1" si="39"/>
        <v>2110.7448822109686</v>
      </c>
      <c r="GJ129" s="37">
        <f t="shared" ca="1" si="39"/>
        <v>2436.6141859792351</v>
      </c>
      <c r="GK129" s="37">
        <f t="shared" ca="1" si="39"/>
        <v>2675.8197540972687</v>
      </c>
      <c r="GL129" s="37">
        <f t="shared" ca="1" si="39"/>
        <v>3128.4261265171431</v>
      </c>
      <c r="GM129" s="37">
        <f t="shared" ca="1" si="39"/>
        <v>3394.3205989406947</v>
      </c>
      <c r="GN129" s="37">
        <f t="shared" ca="1" si="39"/>
        <v>3539.4573660160577</v>
      </c>
      <c r="GO129" s="37">
        <f t="shared" ca="1" si="39"/>
        <v>3797.9306155342929</v>
      </c>
      <c r="GP129" s="37">
        <f t="shared" ca="1" si="39"/>
        <v>3823.2519853209333</v>
      </c>
      <c r="GQ129" s="37">
        <f t="shared" ca="1" si="39"/>
        <v>4001.4542841925659</v>
      </c>
      <c r="GR129" s="37">
        <f t="shared" ca="1" si="39"/>
        <v>4211.5059718697976</v>
      </c>
      <c r="GS129" s="37">
        <f t="shared" ca="1" si="39"/>
        <v>4496.9328755036076</v>
      </c>
      <c r="GT129" s="37">
        <f t="shared" ca="1" si="34"/>
        <v>4792.7506982515988</v>
      </c>
      <c r="GU129" s="37">
        <f t="shared" ca="1" si="22"/>
        <v>5017.9136223853102</v>
      </c>
      <c r="GV129" s="37">
        <f t="shared" ca="1" si="22"/>
        <v>5222.7916831768071</v>
      </c>
      <c r="GW129" s="37">
        <f t="shared" ca="1" si="22"/>
        <v>5286.2591332463144</v>
      </c>
      <c r="GX129" s="37">
        <f t="shared" ca="1" si="22"/>
        <v>5461.5065669931273</v>
      </c>
      <c r="GY129" s="37">
        <f t="shared" ca="1" si="30"/>
        <v>5764.9932652214611</v>
      </c>
      <c r="GZ129" s="37">
        <f t="shared" ca="1" si="30"/>
        <v>6019.190688862649</v>
      </c>
      <c r="HA129" s="37">
        <f t="shared" ca="1" si="30"/>
        <v>5888.8282487326787</v>
      </c>
      <c r="HB129" s="37">
        <f t="shared" ca="1" si="30"/>
        <v>6060.9911639495967</v>
      </c>
      <c r="HC129" s="37"/>
      <c r="HD129" s="37">
        <f t="shared" si="40"/>
        <v>1500.1</v>
      </c>
      <c r="HE129" s="37">
        <f ca="1">SUM($GD129:GD129)-$HD129-SUM($FD129:FD129)</f>
        <v>-1413.3577436606615</v>
      </c>
      <c r="HF129" s="37">
        <f ca="1">SUM($GD129:GE129)-$HD129-SUM($FD129:FE129)</f>
        <v>-1204.2678514529589</v>
      </c>
      <c r="HG129" s="37">
        <f ca="1">SUM($GD129:GF129)-$HD129-SUM($FD129:FF129)</f>
        <v>-871.12136627030372</v>
      </c>
      <c r="HH129" s="37">
        <f ca="1">SUM($GD129:GG129)-$HD129-SUM($FD129:FG129)</f>
        <v>-454.99266499057103</v>
      </c>
      <c r="HI129" s="37">
        <f ca="1">SUM($GD129:GH129)-$HD129-SUM($FD129:FH129)</f>
        <v>572.14326562483075</v>
      </c>
      <c r="HJ129" s="37">
        <f ca="1">SUM($GD129:GI129)-$HD129-SUM($FD129:FI129)</f>
        <v>1672.3660592110036</v>
      </c>
      <c r="HK129" s="37">
        <f ca="1">SUM($GD129:GJ129)-$HD129-SUM($FD129:FJ129)</f>
        <v>3313.9274070714309</v>
      </c>
      <c r="HL129" s="37">
        <f ca="1">SUM($GD129:GK129)-$HD129-SUM($FD129:FK129)</f>
        <v>5030.2219241337298</v>
      </c>
      <c r="HM129" s="37">
        <f ca="1">SUM($GD129:GL129)-$HD129-SUM($FD129:FL129)</f>
        <v>7402.2232476869631</v>
      </c>
      <c r="HN129" s="37">
        <f ca="1">SUM($GD129:GM129)-$HD129-SUM($FD129:FM129)</f>
        <v>9851.4044645520644</v>
      </c>
      <c r="HO129" s="37">
        <f ca="1">SUM($GD129:GN129)-$HD129-SUM($FD129:FN129)</f>
        <v>12637.164086791197</v>
      </c>
      <c r="HP129" s="37">
        <f ca="1">SUM($GD129:GO129)-$HD129-SUM($FD129:FO129)</f>
        <v>15867.262626799704</v>
      </c>
      <c r="HQ129" s="37">
        <f ca="1">SUM($GD129:GP129)-$HD129-SUM($FD129:FP129)</f>
        <v>19131.656745955683</v>
      </c>
      <c r="HR129" s="37">
        <f ca="1">SUM($GD129:GQ129)-$HD129-SUM($FD129:FQ129)</f>
        <v>22749.449382525228</v>
      </c>
      <c r="HS129" s="37">
        <f ca="1">SUM($GD129:GR129)-$HD129-SUM($FD129:FR129)</f>
        <v>26747.387122832137</v>
      </c>
      <c r="HT129" s="37">
        <f ca="1">SUM($GD129:GS129)-$HD129-SUM($FD129:FS129)</f>
        <v>30820.419220226904</v>
      </c>
      <c r="HU129" s="37">
        <f ca="1">SUM($GD129:GT129)-$HD129-SUM($FD129:FT129)</f>
        <v>34969.475847771144</v>
      </c>
      <c r="HV129" s="37">
        <f ca="1">SUM($GD129:GU129)-$HD129-SUM($FD129:FU129)</f>
        <v>39182.002891174052</v>
      </c>
      <c r="HW129" s="37">
        <f ca="1">SUM($GD129:GV129)-$HD129-SUM($FD129:FV129)</f>
        <v>43453.86391089308</v>
      </c>
      <c r="HX129" s="37">
        <f ca="1">SUM($GD129:GW129)-$HD129-SUM($FD129:FW129)</f>
        <v>47760.756851433573</v>
      </c>
      <c r="HY129" s="37">
        <f ca="1">SUM($GD129:GX129)-$HD129-SUM($FD129:FX129)</f>
        <v>52385.347783836776</v>
      </c>
      <c r="HZ129" s="37">
        <f ca="1">SUM($GD129:GY129)-$HD129-SUM($FD129:FY129)</f>
        <v>57083.570084733699</v>
      </c>
      <c r="IA129" s="37">
        <f ca="1">SUM($GD129:GZ129)-$HD129-SUM($FD129:FZ129)</f>
        <v>61846.537508459805</v>
      </c>
      <c r="IB129" s="37">
        <f ca="1">SUM($GD129:HA129)-$HD129-SUM($FD129:GA129)</f>
        <v>66609.504932185897</v>
      </c>
      <c r="IC129" s="37">
        <f ca="1">SUM($GD129:HB129)-$HD129-SUM($FD129:GB129)</f>
        <v>71422.260421090541</v>
      </c>
    </row>
    <row r="130" spans="2:237" x14ac:dyDescent="0.35">
      <c r="B130" s="37">
        <f t="shared" ca="1" si="37"/>
        <v>0.42004228133883792</v>
      </c>
      <c r="C130" s="37">
        <f t="shared" ca="1" si="37"/>
        <v>0.37734063696751508</v>
      </c>
      <c r="D130" s="37">
        <f t="shared" ca="1" si="37"/>
        <v>0.12777776012832121</v>
      </c>
      <c r="E130" s="37">
        <f t="shared" ca="1" si="37"/>
        <v>0.29993031306592544</v>
      </c>
      <c r="F130" s="37">
        <f t="shared" ca="1" si="37"/>
        <v>0.58056272034761536</v>
      </c>
      <c r="G130" s="37">
        <f t="shared" ca="1" si="37"/>
        <v>0.86702095060702677</v>
      </c>
      <c r="H130" s="37">
        <f t="shared" ca="1" si="37"/>
        <v>0.54961357995823978</v>
      </c>
      <c r="I130" s="37">
        <f t="shared" ca="1" si="37"/>
        <v>0.44137195366981963</v>
      </c>
      <c r="J130" s="37">
        <f t="shared" ca="1" si="37"/>
        <v>0.95197716666236609</v>
      </c>
      <c r="K130" s="37">
        <f t="shared" ca="1" si="37"/>
        <v>0.2316450750937783</v>
      </c>
      <c r="L130" s="37">
        <f t="shared" ca="1" si="37"/>
        <v>0.3046186666869054</v>
      </c>
      <c r="M130" s="37">
        <f t="shared" ca="1" si="37"/>
        <v>0.88063495880735965</v>
      </c>
      <c r="N130" s="37">
        <f t="shared" ca="1" si="37"/>
        <v>0.21080326865081256</v>
      </c>
      <c r="O130" s="37">
        <f t="shared" ca="1" si="37"/>
        <v>0.17540765195334596</v>
      </c>
      <c r="P130" s="37">
        <f t="shared" ca="1" si="37"/>
        <v>0.31196801264625007</v>
      </c>
      <c r="Q130" s="37">
        <f t="shared" ca="1" si="37"/>
        <v>0.69528457730068915</v>
      </c>
      <c r="R130" s="37">
        <f t="shared" ca="1" si="38"/>
        <v>0.7258381642264653</v>
      </c>
      <c r="S130" s="37">
        <f t="shared" ca="1" si="38"/>
        <v>0.21659366565208382</v>
      </c>
      <c r="T130" s="37">
        <f t="shared" ca="1" si="38"/>
        <v>0.36489345066842083</v>
      </c>
      <c r="U130" s="37">
        <f t="shared" ca="1" si="38"/>
        <v>0.15772308174789973</v>
      </c>
      <c r="V130" s="37">
        <f t="shared" ca="1" si="38"/>
        <v>0.50060861359210762</v>
      </c>
      <c r="W130" s="37">
        <f t="shared" ca="1" si="38"/>
        <v>0.86484687384557946</v>
      </c>
      <c r="X130" s="37">
        <f t="shared" ca="1" si="38"/>
        <v>0.3610206292886432</v>
      </c>
      <c r="Y130" s="37">
        <f t="shared" ca="1" si="38"/>
        <v>9.1592917889112724E-2</v>
      </c>
      <c r="Z130" s="37">
        <f t="shared" ca="1" si="38"/>
        <v>2.2509151815136574E-2</v>
      </c>
      <c r="AC130" s="35">
        <f ca="1">IF(H$11="x",0,_xlfn.NORM.INV(B130,Satokasvi!$H$8,Satokasvi!$I$8)*IF(H$8="x",1+Toimenpiteet!$C$7,1)*IF(H$9="x",1+Toimenpiteet!$C$34,1)*(1+H$30)*_xlfn.BINOM.INV(1,(1-(Satokasvi!$H$15*(1+H$43))),B130))</f>
        <v>2449.5536713588654</v>
      </c>
      <c r="AD130" s="35">
        <f ca="1">IF(I$11="x",0,_xlfn.NORM.INV(C130,Satokasvi!$H$8,Satokasvi!$I$8)*IF(I$8="x",1+Toimenpiteet!$C$7,1)*IF(I$9="x",1+Toimenpiteet!$C$34,1)*(1+I$30)*_xlfn.BINOM.INV(1,(1-(Satokasvi!$H$15*(1+I$43))),C130))</f>
        <v>2421.8818140032699</v>
      </c>
      <c r="AE130" s="35">
        <f ca="1">IF(J$11="x",0,_xlfn.NORM.INV(D130,Satokasvi!$H$8,Satokasvi!$I$8)*IF(J$8="x",1+Toimenpiteet!$C$7,1)*IF(J$9="x",1+Toimenpiteet!$C$34,1)*(1+J$30)*_xlfn.BINOM.INV(1,(1-(Satokasvi!$H$15*(1+J$43))),D130))</f>
        <v>0</v>
      </c>
      <c r="AF130" s="35">
        <f ca="1">IF(K$11="x",0,_xlfn.NORM.INV(E130,Satokasvi!$H$8,Satokasvi!$I$8)*IF(K$8="x",1+Toimenpiteet!$C$7,1)*IF(K$9="x",1+Toimenpiteet!$C$34,1)*(1+K$30)*_xlfn.BINOM.INV(1,(1-(Satokasvi!$H$15*(1+K$43))),E130))</f>
        <v>2368.8497624777397</v>
      </c>
      <c r="AG130" s="35">
        <f ca="1">IF(L$11="x",0,_xlfn.NORM.INV(F130,Satokasvi!$H$8,Satokasvi!$I$8)*IF(L$8="x",1+Toimenpiteet!$C$7,1)*IF(L$9="x",1+Toimenpiteet!$C$34,1)*(1+L$30)*_xlfn.BINOM.INV(1,(1-(Satokasvi!$H$15*(1+L$43))),F130))</f>
        <v>2550.8333154651591</v>
      </c>
      <c r="AH130" s="35">
        <f ca="1">IF(M$11="x",0,_xlfn.NORM.INV(G130,Satokasvi!$H$8,Satokasvi!$I$8)*IF(M$8="x",1+Toimenpiteet!$C$7,1)*IF(M$9="x",1+Toimenpiteet!$C$34,1)*(1+M$30)*_xlfn.BINOM.INV(1,(1-(Satokasvi!$H$15*(1+M$43))),G130))</f>
        <v>2778.1047152867823</v>
      </c>
      <c r="AI130" s="35">
        <f ca="1">IF(N$11="x",0,_xlfn.NORM.INV(H130,Satokasvi!$H$8,Satokasvi!$I$8)*IF(N$8="x",1+Toimenpiteet!$C$7,1)*IF(N$9="x",1+Toimenpiteet!$C$34,1)*(1+N$30)*_xlfn.BINOM.INV(1,(1-(Satokasvi!$H$15*(1+N$43))),H130))</f>
        <v>2531.1712793368165</v>
      </c>
      <c r="AJ130" s="35">
        <f ca="1">IF(O$11="x",0,_xlfn.NORM.INV(I130,Satokasvi!$H$8,Satokasvi!$I$8)*IF(O$8="x",1+Toimenpiteet!$C$7,1)*IF(O$9="x",1+Toimenpiteet!$C$34,1)*(1+O$30)*_xlfn.BINOM.INV(1,(1-(Satokasvi!$H$15*(1+O$43))),I130))</f>
        <v>2463.1270676555905</v>
      </c>
      <c r="AK130" s="35">
        <f ca="1">IF(P$11="x",0,_xlfn.NORM.INV(J130,Satokasvi!$H$8,Satokasvi!$I$8)*IF(P$8="x",1+Toimenpiteet!$C$7,1)*IF(P$9="x",1+Toimenpiteet!$C$34,1)*(1+P$30)*_xlfn.BINOM.INV(1,(1-(Satokasvi!$H$15*(1+P$43))),J130))</f>
        <v>2916.0835435305626</v>
      </c>
      <c r="AL130" s="35">
        <f ca="1">IF(Q$11="x",0,_xlfn.NORM.INV(K130,Satokasvi!$H$8,Satokasvi!$I$8)*IF(Q$8="x",1+Toimenpiteet!$C$7,1)*IF(Q$9="x",1+Toimenpiteet!$C$34,1)*(1+Q$30)*_xlfn.BINOM.INV(1,(1-(Satokasvi!$H$15*(1+Q$43))),K130))</f>
        <v>0</v>
      </c>
      <c r="AM130" s="35">
        <f ca="1">IF(R$11="x",0,_xlfn.NORM.INV(L130,Satokasvi!$H$8,Satokasvi!$I$8)*IF(R$8="x",1+Toimenpiteet!$C$7,1)*IF(R$9="x",1+Toimenpiteet!$C$34,1)*(1+R$30)*_xlfn.BINOM.INV(1,(1-(Satokasvi!$H$15*(1+R$43))),L130))</f>
        <v>2372.2093959355661</v>
      </c>
      <c r="AN130" s="35">
        <f ca="1">IF(S$11="x",0,_xlfn.NORM.INV(M130,Satokasvi!$H$8,Satokasvi!$I$8)*IF(S$8="x",1+Toimenpiteet!$C$7,1)*IF(S$9="x",1+Toimenpiteet!$C$34,1)*(1+S$30)*_xlfn.BINOM.INV(1,(1-(Satokasvi!$H$15*(1+S$43))),M130))</f>
        <v>2794.5417207134565</v>
      </c>
      <c r="AO130" s="35">
        <f ca="1">IF(T$11="x",0,_xlfn.NORM.INV(N130,Satokasvi!$H$8,Satokasvi!$I$8)*IF(T$8="x",1+Toimenpiteet!$C$7,1)*IF(T$9="x",1+Toimenpiteet!$C$34,1)*(1+T$30)*_xlfn.BINOM.INV(1,(1-(Satokasvi!$H$15*(1+T$43))),N130))</f>
        <v>0</v>
      </c>
      <c r="AP130" s="35">
        <f ca="1">IF(U$11="x",0,_xlfn.NORM.INV(O130,Satokasvi!$H$8,Satokasvi!$I$8)*IF(U$8="x",1+Toimenpiteet!$C$7,1)*IF(U$9="x",1+Toimenpiteet!$C$34,1)*(1+U$30)*_xlfn.BINOM.INV(1,(1-(Satokasvi!$H$15*(1+U$43))),O130))</f>
        <v>0</v>
      </c>
      <c r="AQ130" s="35">
        <f ca="1">IF(V$11="x",0,_xlfn.NORM.INV(P130,Satokasvi!$H$8,Satokasvi!$I$8)*IF(V$8="x",1+Toimenpiteet!$C$7,1)*IF(V$9="x",1+Toimenpiteet!$C$34,1)*(1+V$30)*_xlfn.BINOM.INV(1,(1-(Satokasvi!$H$15*(1+V$43))),P130))</f>
        <v>2377.4300875552917</v>
      </c>
      <c r="AR130" s="35">
        <f ca="1">IF(W$11="x",0,_xlfn.NORM.INV(Q130,Satokasvi!$H$8,Satokasvi!$I$8)*IF(W$8="x",1+Toimenpiteet!$C$7,1)*IF(W$9="x",1+Toimenpiteet!$C$34,1)*(1+W$30)*_xlfn.BINOM.INV(1,(1-(Satokasvi!$H$15*(1+W$43))),Q130))</f>
        <v>2627.7215140968583</v>
      </c>
      <c r="AS130" s="35">
        <f ca="1">IF(X$11="x",0,_xlfn.NORM.INV(R130,Satokasvi!$H$8,Satokasvi!$I$8)*IF(X$8="x",1+Toimenpiteet!$C$7,1)*IF(X$9="x",1+Toimenpiteet!$C$34,1)*(1+X$30)*_xlfn.BINOM.INV(1,(1-(Satokasvi!$H$15*(1+X$43))),R130))</f>
        <v>2650.0684894507467</v>
      </c>
      <c r="AT130" s="35">
        <f ca="1">IF(Y$11="x",0,_xlfn.NORM.INV(S130,Satokasvi!$H$8,Satokasvi!$I$8)*IF(Y$8="x",1+Toimenpiteet!$C$7,1)*IF(Y$9="x",1+Toimenpiteet!$C$34,1)*(1+Y$30)*_xlfn.BINOM.INV(1,(1-(Satokasvi!$H$15*(1+Y$43))),S130))</f>
        <v>0</v>
      </c>
      <c r="AU130" s="35">
        <f ca="1">IF(Z$11="x",0,_xlfn.NORM.INV(T130,Satokasvi!$H$8,Satokasvi!$I$8)*IF(Z$8="x",1+Toimenpiteet!$C$7,1)*IF(Z$9="x",1+Toimenpiteet!$C$34,1)*(1+Z$30)*_xlfn.BINOM.INV(1,(1-(Satokasvi!$H$15*(1+Z$43))),T130))</f>
        <v>2413.6477464383993</v>
      </c>
      <c r="AV130" s="35">
        <f ca="1">IF(AA$11="x",0,_xlfn.NORM.INV(U130,Satokasvi!$H$8,Satokasvi!$I$8)*IF(AA$8="x",1+Toimenpiteet!$C$7,1)*IF(AA$9="x",1+Toimenpiteet!$C$34,1)*(1+AA$30)*_xlfn.BINOM.INV(1,(1-(Satokasvi!$H$15*(1+AA$43))),U130))</f>
        <v>0</v>
      </c>
      <c r="AW130" s="35">
        <f ca="1">IF(AB$11="x",0,_xlfn.NORM.INV(V130,Satokasvi!$H$8,Satokasvi!$I$8)*IF(AB$8="x",1+Toimenpiteet!$C$7,1)*IF(AB$9="x",1+Toimenpiteet!$C$34,1)*(1+AB$30)*_xlfn.BINOM.INV(1,(1-(Satokasvi!$H$15*(1+AB$43))),V130))</f>
        <v>2500.3813921575147</v>
      </c>
      <c r="AX130" s="35">
        <f ca="1">IF(AC$11="x",0,_xlfn.NORM.INV(W130,Satokasvi!$H$8,Satokasvi!$I$8)*IF(AC$8="x",1+Toimenpiteet!$C$7,1)*IF(AC$9="x",1+Toimenpiteet!$C$34,1)*(1+AC$30)*_xlfn.BINOM.INV(1,(1-(Satokasvi!$H$15*(1+AC$43))),W130))</f>
        <v>2775.5893912380097</v>
      </c>
      <c r="AY130" s="35">
        <f ca="1">IF(AD$11="x",0,_xlfn.NORM.INV(X130,Satokasvi!$H$8,Satokasvi!$I$8)*IF(AD$8="x",1+Toimenpiteet!$C$7,1)*IF(AD$9="x",1+Toimenpiteet!$C$34,1)*(1+AD$30)*_xlfn.BINOM.INV(1,(1-(Satokasvi!$H$15*(1+AD$43))),X130))</f>
        <v>2411.0669935037777</v>
      </c>
      <c r="AZ130" s="35">
        <f ca="1">IF(AE$11="x",0,_xlfn.NORM.INV(Y130,Satokasvi!$H$8,Satokasvi!$I$8)*IF(AE$8="x",1+Toimenpiteet!$C$7,1)*IF(AE$9="x",1+Toimenpiteet!$C$34,1)*(1+AE$30)*_xlfn.BINOM.INV(1,(1-(Satokasvi!$H$15*(1+AE$43))),Y130))</f>
        <v>0</v>
      </c>
      <c r="BA130" s="35">
        <f ca="1">IF(AF$11="x",0,_xlfn.NORM.INV(Z130,Satokasvi!$H$8,Satokasvi!$I$8)*IF(AF$8="x",1+Toimenpiteet!$C$7,1)*IF(AF$9="x",1+Toimenpiteet!$C$34,1)*(1+AF$30)*_xlfn.BINOM.INV(1,(1-(Satokasvi!$H$15*(1+AF$43))),Z130))</f>
        <v>0</v>
      </c>
      <c r="BD130" s="35">
        <f ca="1">IF(H$11="x",0,_xlfn.NORM.INV(B130,Satokasvi!$H$8,Satokasvi!$I$8)*IF(COUNTIF($H$12:H$12,"x")&gt;0,(1+$C$6),1)*IF(COUNTIF($H$13:H$13,"x")&gt;0,(1+$C$30),1)*IF(H$8="x",(1+Toimenpiteet!$C$7),1)*IF(H$9="x",(1+Toimenpiteet!$C$34),1)*(1+H$30)*_xlfn.BINOM.INV(1,(1-(Satokasvi!$H$15*(1+H$44))),B130))</f>
        <v>2939.4644056306383</v>
      </c>
      <c r="BE130" s="35">
        <f ca="1">IF(I$11="x",0,_xlfn.NORM.INV(C130,Satokasvi!$H$8,Satokasvi!$I$8)*IF(COUNTIF($H$12:I$12,"x")&gt;0,(1+$C$6),1)*IF(COUNTIF($H$13:I$13,"x")&gt;0,(1+$C$30),1)*IF(I$8="x",(1+Toimenpiteet!$C$7),1)*IF(I$9="x",(1+Toimenpiteet!$C$34),1)*(1+I$30)*_xlfn.BINOM.INV(1,(1-(Satokasvi!$H$15*(1+I$44))),C130))</f>
        <v>2906.258176803924</v>
      </c>
      <c r="BF130" s="35">
        <f ca="1">IF(J$11="x",0,_xlfn.NORM.INV(D130,Satokasvi!$H$8,Satokasvi!$I$8)*IF(COUNTIF($H$12:J$12,"x")&gt;0,(1+$C$6),1)*IF(COUNTIF($H$13:J$13,"x")&gt;0,(1+$C$30),1)*IF(J$8="x",(1+Toimenpiteet!$C$7),1)*IF(J$9="x",(1+Toimenpiteet!$C$34),1)*(1+J$30)*_xlfn.BINOM.INV(1,(1-(Satokasvi!$H$15*(1+J$44))),D130))</f>
        <v>2658.9123678238302</v>
      </c>
      <c r="BG130" s="35">
        <f ca="1">IF(K$11="x",0,_xlfn.NORM.INV(E130,Satokasvi!$H$8,Satokasvi!$I$8)*IF(COUNTIF($H$12:K$12,"x")&gt;0,(1+$C$6),1)*IF(COUNTIF($H$13:K$13,"x")&gt;0,(1+$C$30),1)*IF(K$8="x",(1+Toimenpiteet!$C$7),1)*IF(K$9="x",(1+Toimenpiteet!$C$34),1)*(1+K$30)*_xlfn.BINOM.INV(1,(1-(Satokasvi!$H$15*(1+K$44))),E130))</f>
        <v>2842.6197149732875</v>
      </c>
      <c r="BH130" s="35">
        <f ca="1">IF(L$11="x",0,_xlfn.NORM.INV(F130,Satokasvi!$H$8,Satokasvi!$I$8)*IF(COUNTIF($H$12:L$12,"x")&gt;0,(1+$C$6),1)*IF(COUNTIF($H$13:L$13,"x")&gt;0,(1+$C$30),1)*IF(L$8="x",(1+Toimenpiteet!$C$7),1)*IF(L$9="x",(1+Toimenpiteet!$C$34),1)*(1+L$30)*_xlfn.BINOM.INV(1,(1-(Satokasvi!$H$15*(1+L$44))),F130))</f>
        <v>3060.9999785581908</v>
      </c>
      <c r="BI130" s="35">
        <f ca="1">IF(M$11="x",0,_xlfn.NORM.INV(G130,Satokasvi!$H$8,Satokasvi!$I$8)*IF(COUNTIF($H$12:M$12,"x")&gt;0,(1+$C$6),1)*IF(COUNTIF($H$13:M$13,"x")&gt;0,(1+$C$30),1)*IF(M$8="x",(1+Toimenpiteet!$C$7),1)*IF(M$9="x",(1+Toimenpiteet!$C$34),1)*(1+M$30)*_xlfn.BINOM.INV(1,(1-(Satokasvi!$H$15*(1+M$44))),G130))</f>
        <v>3333.7256583441385</v>
      </c>
      <c r="BJ130" s="35">
        <f ca="1">IF(N$11="x",0,_xlfn.NORM.INV(H130,Satokasvi!$H$8,Satokasvi!$I$8)*IF(COUNTIF($H$12:N$12,"x")&gt;0,(1+$C$6),1)*IF(COUNTIF($H$13:N$13,"x")&gt;0,(1+$C$30),1)*IF(N$8="x",(1+Toimenpiteet!$C$7),1)*IF(N$9="x",(1+Toimenpiteet!$C$34),1)*(1+N$30)*_xlfn.BINOM.INV(1,(1-(Satokasvi!$H$15*(1+N$44))),H130))</f>
        <v>3037.4055352041796</v>
      </c>
      <c r="BK130" s="35">
        <f ca="1">IF(O$11="x",0,_xlfn.NORM.INV(I130,Satokasvi!$H$8,Satokasvi!$I$8)*IF(COUNTIF($H$12:O$12,"x")&gt;0,(1+$C$6),1)*IF(COUNTIF($H$13:O$13,"x")&gt;0,(1+$C$30),1)*IF(O$8="x",(1+Toimenpiteet!$C$7),1)*IF(O$9="x",(1+Toimenpiteet!$C$34),1)*(1+O$30)*_xlfn.BINOM.INV(1,(1-(Satokasvi!$H$15*(1+O$44))),I130))</f>
        <v>2955.7524811867083</v>
      </c>
      <c r="BL130" s="35">
        <f ca="1">IF(P$11="x",0,_xlfn.NORM.INV(J130,Satokasvi!$H$8,Satokasvi!$I$8)*IF(COUNTIF($H$12:P$12,"x")&gt;0,(1+$C$6),1)*IF(COUNTIF($H$13:P$13,"x")&gt;0,(1+$C$30),1)*IF(P$8="x",(1+Toimenpiteet!$C$7),1)*IF(P$9="x",(1+Toimenpiteet!$C$34),1)*(1+P$30)*_xlfn.BINOM.INV(1,(1-(Satokasvi!$H$15*(1+P$44))),J130))</f>
        <v>3499.3002522366751</v>
      </c>
      <c r="BM130" s="35">
        <f ca="1">IF(Q$11="x",0,_xlfn.NORM.INV(K130,Satokasvi!$H$8,Satokasvi!$I$8)*IF(COUNTIF($H$12:Q$12,"x")&gt;0,(1+$C$6),1)*IF(COUNTIF($H$13:Q$13,"x")&gt;0,(1+$C$30),1)*IF(Q$8="x",(1+Toimenpiteet!$C$7),1)*IF(Q$9="x",(1+Toimenpiteet!$C$34),1)*(1+Q$30)*_xlfn.BINOM.INV(1,(1-(Satokasvi!$H$15*(1+Q$44))),K130))</f>
        <v>2779.968019713273</v>
      </c>
      <c r="BN130" s="35">
        <f ca="1">IF(R$11="x",0,_xlfn.NORM.INV(L130,Satokasvi!$H$8,Satokasvi!$I$8)*IF(COUNTIF($H$12:R$12,"x")&gt;0,(1+$C$6),1)*IF(COUNTIF($H$13:R$13,"x")&gt;0,(1+$C$30),1)*IF(R$8="x",(1+Toimenpiteet!$C$7),1)*IF(R$9="x",(1+Toimenpiteet!$C$34),1)*(1+R$30)*_xlfn.BINOM.INV(1,(1-(Satokasvi!$H$15*(1+R$44))),L130))</f>
        <v>2846.6512751226792</v>
      </c>
      <c r="BO130" s="35">
        <f ca="1">IF(S$11="x",0,_xlfn.NORM.INV(M130,Satokasvi!$H$8,Satokasvi!$I$8)*IF(COUNTIF($H$12:S$12,"x")&gt;0,(1+$C$6),1)*IF(COUNTIF($H$13:S$13,"x")&gt;0,(1+$C$30),1)*IF(S$8="x",(1+Toimenpiteet!$C$7),1)*IF(S$9="x",(1+Toimenpiteet!$C$34),1)*(1+S$30)*_xlfn.BINOM.INV(1,(1-(Satokasvi!$H$15*(1+S$44))),M130))</f>
        <v>3353.4500648561475</v>
      </c>
      <c r="BP130" s="35">
        <f ca="1">IF(T$11="x",0,_xlfn.NORM.INV(N130,Satokasvi!$H$8,Satokasvi!$I$8)*IF(COUNTIF($H$12:T$12,"x")&gt;0,(1+$C$6),1)*IF(COUNTIF($H$13:T$13,"x")&gt;0,(1+$C$30),1)*IF(T$8="x",(1+Toimenpiteet!$C$7),1)*IF(T$9="x",(1+Toimenpiteet!$C$34),1)*(1+T$30)*_xlfn.BINOM.INV(1,(1-(Satokasvi!$H$15*(1+T$44))),N130))</f>
        <v>2758.908842485389</v>
      </c>
      <c r="BQ130" s="35">
        <f ca="1">IF(U$11="x",0,_xlfn.NORM.INV(O130,Satokasvi!$H$8,Satokasvi!$I$8)*IF(COUNTIF($H$12:U$12,"x")&gt;0,(1+$C$6),1)*IF(COUNTIF($H$13:U$13,"x")&gt;0,(1+$C$30),1)*IF(U$8="x",(1+Toimenpiteet!$C$7),1)*IF(U$9="x",(1+Toimenpiteet!$C$34),1)*(1+U$30)*_xlfn.BINOM.INV(1,(1-(Satokasvi!$H$15*(1+U$44))),O130))</f>
        <v>2720.0972897629558</v>
      </c>
      <c r="BR130" s="35">
        <f ca="1">IF(V$11="x",0,_xlfn.NORM.INV(P130,Satokasvi!$H$8,Satokasvi!$I$8)*IF(COUNTIF($H$12:V$12,"x")&gt;0,(1+$C$6),1)*IF(COUNTIF($H$13:V$13,"x")&gt;0,(1+$C$30),1)*IF(V$8="x",(1+Toimenpiteet!$C$7),1)*IF(V$9="x",(1+Toimenpiteet!$C$34),1)*(1+V$30)*_xlfn.BINOM.INV(1,(1-(Satokasvi!$H$15*(1+V$44))),P130))</f>
        <v>2852.9161050663502</v>
      </c>
      <c r="BS130" s="35">
        <f ca="1">IF(W$11="x",0,_xlfn.NORM.INV(Q130,Satokasvi!$H$8,Satokasvi!$I$8)*IF(COUNTIF($H$12:W$12,"x")&gt;0,(1+$C$6),1)*IF(COUNTIF($H$13:W$13,"x")&gt;0,(1+$C$30),1)*IF(W$8="x",(1+Toimenpiteet!$C$7),1)*IF(W$9="x",(1+Toimenpiteet!$C$34),1)*(1+W$30)*_xlfn.BINOM.INV(1,(1-(Satokasvi!$H$15*(1+W$44))),Q130))</f>
        <v>3153.2658169162301</v>
      </c>
      <c r="BT130" s="35">
        <f ca="1">IF(X$11="x",0,_xlfn.NORM.INV(R130,Satokasvi!$H$8,Satokasvi!$I$8)*IF(COUNTIF($H$12:X$12,"x")&gt;0,(1+$C$6),1)*IF(COUNTIF($H$13:X$13,"x")&gt;0,(1+$C$30),1)*IF(X$8="x",(1+Toimenpiteet!$C$7),1)*IF(X$9="x",(1+Toimenpiteet!$C$34),1)*(1+X$30)*_xlfn.BINOM.INV(1,(1-(Satokasvi!$H$15*(1+X$44))),R130))</f>
        <v>3180.0821873408959</v>
      </c>
      <c r="BU130" s="35">
        <f ca="1">IF(Y$11="x",0,_xlfn.NORM.INV(S130,Satokasvi!$H$8,Satokasvi!$I$8)*IF(COUNTIF($H$12:Y$12,"x")&gt;0,(1+$C$6),1)*IF(COUNTIF($H$13:Y$13,"x")&gt;0,(1+$C$30),1)*IF(Y$8="x",(1+Toimenpiteet!$C$7),1)*IF(Y$9="x",(1+Toimenpiteet!$C$34),1)*(1+Y$30)*_xlfn.BINOM.INV(1,(1-(Satokasvi!$H$15*(1+Y$44))),S130))</f>
        <v>2764.8752625791772</v>
      </c>
      <c r="BV130" s="35">
        <f ca="1">IF(Z$11="x",0,_xlfn.NORM.INV(T130,Satokasvi!$H$8,Satokasvi!$I$8)*IF(COUNTIF($H$12:Z$12,"x")&gt;0,(1+$C$6),1)*IF(COUNTIF($H$13:Z$13,"x")&gt;0,(1+$C$30),1)*IF(Z$8="x",(1+Toimenpiteet!$C$7),1)*IF(Z$9="x",(1+Toimenpiteet!$C$34),1)*(1+Z$30)*_xlfn.BINOM.INV(1,(1-(Satokasvi!$H$15*(1+Z$44))),T130))</f>
        <v>2896.377295726079</v>
      </c>
      <c r="BW130" s="35">
        <f ca="1">IF(AA$11="x",0,_xlfn.NORM.INV(U130,Satokasvi!$H$8,Satokasvi!$I$8)*IF(COUNTIF($H$12:AA$12,"x")&gt;0,(1+$C$6),1)*IF(COUNTIF($H$13:AA$13,"x")&gt;0,(1+$C$30),1)*IF(AA$8="x",(1+Toimenpiteet!$C$7),1)*IF(AA$9="x",(1+Toimenpiteet!$C$34),1)*(1+AA$30)*_xlfn.BINOM.INV(1,(1-(Satokasvi!$H$15*(1+AA$44))),U130))</f>
        <v>2698.8420400570344</v>
      </c>
      <c r="BX130" s="35">
        <f ca="1">IF(AB$11="x",0,_xlfn.NORM.INV(V130,Satokasvi!$H$8,Satokasvi!$I$8)*IF(COUNTIF($H$12:AB$12,"x")&gt;0,(1+$C$6),1)*IF(COUNTIF($H$13:AB$13,"x")&gt;0,(1+$C$30),1)*IF(AB$8="x",(1+Toimenpiteet!$C$7),1)*IF(AB$9="x",(1+Toimenpiteet!$C$34),1)*(1+AB$30)*_xlfn.BINOM.INV(1,(1-(Satokasvi!$H$15*(1+AB$44))),V130))</f>
        <v>3000.4576705890177</v>
      </c>
      <c r="BY130" s="35">
        <f ca="1">IF(AC$11="x",0,_xlfn.NORM.INV(W130,Satokasvi!$H$8,Satokasvi!$I$8)*IF(COUNTIF($H$12:AC$12,"x")&gt;0,(1+$C$6),1)*IF(COUNTIF($H$13:AC$13,"x")&gt;0,(1+$C$30),1)*IF(AC$8="x",(1+Toimenpiteet!$C$7),1)*IF(AC$9="x",(1+Toimenpiteet!$C$34),1)*(1+AC$30)*_xlfn.BINOM.INV(1,(1-(Satokasvi!$H$15*(1+AC$44))),W130))</f>
        <v>3330.7072694856115</v>
      </c>
      <c r="BZ130" s="35">
        <f ca="1">IF(AD$11="x",0,_xlfn.NORM.INV(X130,Satokasvi!$H$8,Satokasvi!$I$8)*IF(COUNTIF($H$12:AD$12,"x")&gt;0,(1+$C$6),1)*IF(COUNTIF($H$13:AD$13,"x")&gt;0,(1+$C$30),1)*IF(AD$8="x",(1+Toimenpiteet!$C$7),1)*IF(AD$9="x",(1+Toimenpiteet!$C$34),1)*(1+AD$30)*_xlfn.BINOM.INV(1,(1-(Satokasvi!$H$15*(1+AD$44))),X130))</f>
        <v>2893.2803922045332</v>
      </c>
      <c r="CA130" s="35">
        <f ca="1">IF(AE$11="x",0,_xlfn.NORM.INV(Y130,Satokasvi!$H$8,Satokasvi!$I$8)*IF(COUNTIF($H$12:AE$12,"x")&gt;0,(1+$C$6),1)*IF(COUNTIF($H$13:AE$13,"x")&gt;0,(1+$C$30),1)*IF(AE$8="x",(1+Toimenpiteet!$C$7),1)*IF(AE$9="x",(1+Toimenpiteet!$C$34),1)*(1+AE$30)*_xlfn.BINOM.INV(1,(1-(Satokasvi!$H$15*(1+AE$44))),Y130))</f>
        <v>2600.6971050688085</v>
      </c>
      <c r="CB130" s="35">
        <f ca="1">IF(AF$11="x",0,_xlfn.NORM.INV(Z130,Satokasvi!$H$8,Satokasvi!$I$8)*IF(COUNTIF($H$12:AF$12,"x")&gt;0,(1+$C$6),1)*IF(COUNTIF($H$13:AF$13,"x")&gt;0,(1+$C$30),1)*IF(AF$8="x",(1+Toimenpiteet!$C$7),1)*IF(AF$9="x",(1+Toimenpiteet!$C$34),1)*(1+AF$30)*_xlfn.BINOM.INV(1,(1-(Satokasvi!$H$15*(1+AF$44))),Z130))</f>
        <v>0</v>
      </c>
      <c r="CD130" s="37">
        <f ca="1">_xlfn.NORM.INV(RAND(),Satokasvi!$H$13,Satokasvi!$I$13)</f>
        <v>168.14456245800693</v>
      </c>
      <c r="CE130" s="37">
        <f ca="1">_xlfn.NORM.INV(RAND(),Satokasvi!$H$13,Satokasvi!$I$13)</f>
        <v>244.53612659439793</v>
      </c>
      <c r="CF130" s="37">
        <f ca="1">_xlfn.NORM.INV(RAND(),Satokasvi!$H$13,Satokasvi!$I$13)</f>
        <v>144.6679455304712</v>
      </c>
      <c r="CG130" s="37">
        <f ca="1">_xlfn.NORM.INV(RAND(),Satokasvi!$H$13,Satokasvi!$I$13)</f>
        <v>148.65777610607958</v>
      </c>
      <c r="CH130" s="37">
        <f ca="1">_xlfn.NORM.INV(RAND(),Satokasvi!$H$13,Satokasvi!$I$13)</f>
        <v>172.18868964916516</v>
      </c>
      <c r="CI130" s="37">
        <f ca="1">_xlfn.NORM.INV(RAND(),Satokasvi!$H$13,Satokasvi!$I$13)</f>
        <v>250.72107266588409</v>
      </c>
      <c r="CJ130" s="37">
        <f ca="1">_xlfn.NORM.INV(RAND(),Satokasvi!$H$13,Satokasvi!$I$13)</f>
        <v>179.3764081976768</v>
      </c>
      <c r="CK130" s="37">
        <f ca="1">_xlfn.NORM.INV(RAND(),Satokasvi!$H$13,Satokasvi!$I$13)</f>
        <v>141.08902460722999</v>
      </c>
      <c r="CL130" s="37">
        <f ca="1">_xlfn.NORM.INV(RAND(),Satokasvi!$H$13,Satokasvi!$I$13)</f>
        <v>244.68407808626358</v>
      </c>
      <c r="CM130" s="37">
        <f ca="1">_xlfn.NORM.INV(RAND(),Satokasvi!$H$13,Satokasvi!$I$13)</f>
        <v>137.54237923573112</v>
      </c>
      <c r="CN130" s="37">
        <f ca="1">_xlfn.NORM.INV(RAND(),Satokasvi!$H$13,Satokasvi!$I$13)</f>
        <v>199.31082249351712</v>
      </c>
      <c r="CO130" s="37">
        <f ca="1">_xlfn.NORM.INV(RAND(),Satokasvi!$H$13,Satokasvi!$I$13)</f>
        <v>106.995452925423</v>
      </c>
      <c r="CP130" s="37">
        <f ca="1">_xlfn.NORM.INV(RAND(),Satokasvi!$H$13,Satokasvi!$I$13)</f>
        <v>132.79059785782289</v>
      </c>
      <c r="CQ130" s="37">
        <f ca="1">_xlfn.NORM.INV(RAND(),Satokasvi!$H$13,Satokasvi!$I$13)</f>
        <v>165.37309371558044</v>
      </c>
      <c r="CR130" s="37">
        <f ca="1">_xlfn.NORM.INV(RAND(),Satokasvi!$H$13,Satokasvi!$I$13)</f>
        <v>234.13702885910524</v>
      </c>
      <c r="CS130" s="37">
        <f ca="1">_xlfn.NORM.INV(RAND(),Satokasvi!$H$13,Satokasvi!$I$13)</f>
        <v>199.28014575773392</v>
      </c>
      <c r="CT130" s="37">
        <f ca="1">_xlfn.NORM.INV(RAND(),Satokasvi!$H$13,Satokasvi!$I$13)</f>
        <v>236.08075190650774</v>
      </c>
      <c r="CU130" s="37">
        <f ca="1">_xlfn.NORM.INV(RAND(),Satokasvi!$H$13,Satokasvi!$I$13)</f>
        <v>239.8618549313841</v>
      </c>
      <c r="CV130" s="37">
        <f ca="1">_xlfn.NORM.INV(RAND(),Satokasvi!$H$13,Satokasvi!$I$13)</f>
        <v>212.90969127512486</v>
      </c>
      <c r="CW130" s="37">
        <f ca="1">_xlfn.NORM.INV(RAND(),Satokasvi!$H$13,Satokasvi!$I$13)</f>
        <v>210.25339659813261</v>
      </c>
      <c r="CX130" s="37">
        <f ca="1">_xlfn.NORM.INV(RAND(),Satokasvi!$H$13,Satokasvi!$I$13)</f>
        <v>322.9154825585922</v>
      </c>
      <c r="CY130" s="37">
        <f ca="1">_xlfn.NORM.INV(RAND(),Satokasvi!$H$13,Satokasvi!$I$13)</f>
        <v>256.90726172402702</v>
      </c>
      <c r="CZ130" s="37">
        <f ca="1">_xlfn.NORM.INV(RAND(),Satokasvi!$H$13,Satokasvi!$I$13)</f>
        <v>209.60502020010583</v>
      </c>
      <c r="DA130" s="37">
        <f ca="1">_xlfn.NORM.INV(RAND(),Satokasvi!$H$13,Satokasvi!$I$13)</f>
        <v>165.36125000966467</v>
      </c>
      <c r="DB130" s="37">
        <f ca="1">_xlfn.NORM.INV(RAND(),Satokasvi!$H$13,Satokasvi!$I$13)</f>
        <v>247.78721813063382</v>
      </c>
      <c r="DD130" s="37">
        <f ca="1">IF(H$11="x",Toimenpiteet!$E$115,AC130*CD130/1000+(Satokasvi!$E$28-Satokasvi!$E$7)+IF(H$8="x",Toimenpiteet!$E$29,0)+IF(H$9="x",Toimenpiteet!$E$60,0)+IF(H$10="x",Toimenpiteet!$E$88,0))/(1+$H$15)^DD$59</f>
        <v>142.60109736703004</v>
      </c>
      <c r="DE130" s="37">
        <f ca="1">IF(I$11="x",Toimenpiteet!$E$115,AD130*CE130/1000+(Satokasvi!$E$28-Satokasvi!$E$7)+IF(I$8="x",Toimenpiteet!$E$29,0)+IF(I$9="x",Toimenpiteet!$E$60,0)+IF(I$10="x",Toimenpiteet!$E$88,0))/(1+$H$15)^DE$59</f>
        <v>308.45282106303495</v>
      </c>
      <c r="DF130" s="37">
        <f ca="1">IF(J$11="x",Toimenpiteet!$E$115,AE130*CF130/1000+(Satokasvi!$E$28-Satokasvi!$E$7)+IF(J$8="x",Toimenpiteet!$E$29,0)+IF(J$9="x",Toimenpiteet!$E$60,0)+IF(J$10="x",Toimenpiteet!$E$88,0))/(1+$H$15)^DF$59</f>
        <v>-242.51253972858729</v>
      </c>
      <c r="DG130" s="37">
        <f ca="1">IF(K$11="x",Toimenpiteet!$E$115,AF130*CG130/1000+(Satokasvi!$E$28-Satokasvi!$E$7)+IF(K$8="x",Toimenpiteet!$E$29,0)+IF(K$9="x",Toimenpiteet!$E$60,0)+IF(K$10="x",Toimenpiteet!$E$88,0))/(1+$H$15)^DG$59</f>
        <v>77.429813827361883</v>
      </c>
      <c r="DH130" s="37">
        <f ca="1">IF(L$11="x",Toimenpiteet!$E$115,AG130*CH130/1000+(Satokasvi!$E$28-Satokasvi!$E$7)+IF(L$8="x",Toimenpiteet!$E$29,0)+IF(L$9="x",Toimenpiteet!$E$60,0)+IF(L$10="x",Toimenpiteet!$E$88,0))/(1+$H$15)^DH$59</f>
        <v>150.28771018499893</v>
      </c>
      <c r="DI130" s="37">
        <f ca="1">IF(M$11="x",Toimenpiteet!$E$115,AH130*CI130/1000+(Satokasvi!$E$28-Satokasvi!$E$7)+IF(M$8="x",Toimenpiteet!$E$29,0)+IF(M$9="x",Toimenpiteet!$E$60,0)+IF(M$10="x",Toimenpiteet!$E$88,0))/(1+$H$15)^DI$59</f>
        <v>361.39907393442377</v>
      </c>
      <c r="DJ130" s="37">
        <f ca="1">IF(N$11="x",Toimenpiteet!$E$115,AI130*CJ130/1000+(Satokasvi!$E$28-Satokasvi!$E$7)+IF(N$8="x",Toimenpiteet!$E$29,0)+IF(N$9="x",Toimenpiteet!$E$60,0)+IF(N$10="x",Toimenpiteet!$E$88,0))/(1+$H$15)^DJ$59</f>
        <v>153.70065007052884</v>
      </c>
      <c r="DK130" s="37">
        <f ca="1">IF(O$11="x",Toimenpiteet!$E$115,AJ130*CK130/1000+(Satokasvi!$E$28-Satokasvi!$E$7)+IF(O$8="x",Toimenpiteet!$E$29,0)+IF(O$9="x",Toimenpiteet!$E$60,0)+IF(O$10="x",Toimenpiteet!$E$88,0))/(1+$H$15)^DK$59</f>
        <v>65.142204312878505</v>
      </c>
      <c r="DL130" s="37">
        <f ca="1">IF(P$11="x",Toimenpiteet!$E$115,AK130*CL130/1000+(Satokasvi!$E$28-Satokasvi!$E$7)+IF(P$8="x",Toimenpiteet!$E$29,0)+IF(P$9="x",Toimenpiteet!$E$60,0)+IF(P$10="x",Toimenpiteet!$E$88,0))/(1+$H$15)^DL$59</f>
        <v>343.7526299820077</v>
      </c>
      <c r="DM130" s="37">
        <f ca="1">IF(Q$11="x",Toimenpiteet!$E$115,AL130*CM130/1000+(Satokasvi!$E$28-Satokasvi!$E$7)+IF(Q$8="x",Toimenpiteet!$E$29,0)+IF(Q$9="x",Toimenpiteet!$E$60,0)+IF(Q$10="x",Toimenpiteet!$E$88,0))/(1+$H$15)^DM$59</f>
        <v>-197.18488744763218</v>
      </c>
      <c r="DN130" s="37">
        <f ca="1">IF(R$11="x",Toimenpiteet!$E$115,AM130*CN130/1000+(Satokasvi!$E$28-Satokasvi!$E$7)+IF(R$8="x",Toimenpiteet!$E$29,0)+IF(R$9="x",Toimenpiteet!$E$60,0)+IF(R$10="x",Toimenpiteet!$E$88,0))/(1+$H$15)^DN$59</f>
        <v>150.12420243842919</v>
      </c>
      <c r="DO130" s="37">
        <f ca="1">IF(S$11="x",Toimenpiteet!$E$115,AN130*CO130/1000+(Satokasvi!$E$28-Satokasvi!$E$7)+IF(S$8="x",Toimenpiteet!$E$29,0)+IF(S$9="x",Toimenpiteet!$E$60,0)+IF(S$10="x",Toimenpiteet!$E$88,0))/(1+$H$15)^DO$59</f>
        <v>23.849200409714779</v>
      </c>
      <c r="DP130" s="37">
        <f ca="1">IF(T$11="x",Toimenpiteet!$E$115,AO130*CP130/1000+(Satokasvi!$E$28-Satokasvi!$E$7)+IF(T$8="x",Toimenpiteet!$E$29,0)+IF(T$9="x",Toimenpiteet!$E$60,0)+IF(T$10="x",Toimenpiteet!$E$88,0))/(1+$H$15)^DP$59</f>
        <v>-180.45210509819213</v>
      </c>
      <c r="DQ130" s="37">
        <f ca="1">IF(U$11="x",Toimenpiteet!$E$115,AP130*CQ130/1000+(Satokasvi!$E$28-Satokasvi!$E$7)+IF(U$8="x",Toimenpiteet!$E$29,0)+IF(U$9="x",Toimenpiteet!$E$60,0)+IF(U$10="x",Toimenpiteet!$E$88,0))/(1+$H$15)^DQ$59</f>
        <v>-175.19621854193412</v>
      </c>
      <c r="DR130" s="37">
        <f ca="1">IF(V$11="x",Toimenpiteet!$E$115,AQ130*CR130/1000+(Satokasvi!$E$28-Satokasvi!$E$7)+IF(V$8="x",Toimenpiteet!$E$29,0)+IF(V$9="x",Toimenpiteet!$E$60,0)+IF(V$10="x",Toimenpiteet!$E$88,0))/(1+$H$15)^DR$59</f>
        <v>187.19545345611908</v>
      </c>
      <c r="DS130" s="37">
        <f ca="1">IF(W$11="x",Toimenpiteet!$E$115,AR130*CS130/1000+(Satokasvi!$E$28-Satokasvi!$E$7)+IF(W$8="x",Toimenpiteet!$E$29,0)+IF(W$9="x",Toimenpiteet!$E$60,0)+IF(W$10="x",Toimenpiteet!$E$88,0))/(1+$H$15)^DS$59</f>
        <v>161.1838277942077</v>
      </c>
      <c r="DT130" s="37">
        <f ca="1">IF(X$11="x",Toimenpiteet!$E$115,AS130*CT130/1000+(Satokasvi!$E$28-Satokasvi!$E$7)+IF(X$8="x",Toimenpiteet!$E$29,0)+IF(X$9="x",Toimenpiteet!$E$60,0)+IF(X$10="x",Toimenpiteet!$E$88,0))/(1+$H$15)^DT$59</f>
        <v>218.18717863158906</v>
      </c>
      <c r="DU130" s="37">
        <f ca="1">IF(Y$11="x",Toimenpiteet!$E$115,AT130*CU130/1000+(Satokasvi!$E$28-Satokasvi!$E$7)+IF(Y$8="x",Toimenpiteet!$E$29,0)+IF(Y$9="x",Toimenpiteet!$E$60,0)+IF(Y$10="x",Toimenpiteet!$E$88,0))/(1+$H$15)^DU$59</f>
        <v>-155.65957101831492</v>
      </c>
      <c r="DV130" s="37">
        <f ca="1">IF(Z$11="x",Toimenpiteet!$E$115,AU130*CV130/1000+(Satokasvi!$E$28-Satokasvi!$E$7)+IF(Z$8="x",Toimenpiteet!$E$29,0)+IF(Z$9="x",Toimenpiteet!$E$60,0)+IF(Z$10="x",Toimenpiteet!$E$88,0))/(1+$H$15)^DV$59</f>
        <v>141.93791695463113</v>
      </c>
      <c r="DW130" s="37">
        <f ca="1">IF(AA$11="x",Toimenpiteet!$E$115,AV130*CW130/1000+(Satokasvi!$E$28-Satokasvi!$E$7)+IF(AA$8="x",Toimenpiteet!$E$29,0)+IF(AA$9="x",Toimenpiteet!$E$60,0)+IF(AA$10="x",Toimenpiteet!$E$88,0))/(1+$H$15)^DW$59</f>
        <v>-146.72407485937876</v>
      </c>
      <c r="DX130" s="37">
        <f ca="1">IF(AB$11="x",Toimenpiteet!$E$115,AW130*CX130/1000+(Satokasvi!$E$28-Satokasvi!$E$7)+IF(AB$8="x",Toimenpiteet!$E$29,0)+IF(AB$9="x",Toimenpiteet!$E$60,0)+IF(AB$10="x",Toimenpiteet!$E$88,0))/(1+$H$15)^DX$59</f>
        <v>291.57310464580104</v>
      </c>
      <c r="DY130" s="37">
        <f ca="1">IF(AC$11="x",Toimenpiteet!$E$115,AX130*CY130/1000+(Satokasvi!$E$28-Satokasvi!$E$7)+IF(AC$8="x",Toimenpiteet!$E$29,0)+IF(AC$9="x",Toimenpiteet!$E$60,0)+IF(AC$10="x",Toimenpiteet!$E$88,0))/(1+$H$15)^DY$59</f>
        <v>233.84388760083448</v>
      </c>
      <c r="DZ130" s="37">
        <f ca="1">IF(AD$11="x",Toimenpiteet!$E$115,AY130*CZ130/1000+(Satokasvi!$E$28-Satokasvi!$E$7)+IF(AD$8="x",Toimenpiteet!$E$29,0)+IF(AD$9="x",Toimenpiteet!$E$60,0)+IF(AD$10="x",Toimenpiteet!$E$88,0))/(1+$H$15)^DZ$59</f>
        <v>121.79438019160035</v>
      </c>
      <c r="EA130" s="37">
        <f ca="1">IF(AE$11="x",Toimenpiteet!$E$115,AZ130*DA130/1000+(Satokasvi!$E$28-Satokasvi!$E$7)+IF(AE$8="x",Toimenpiteet!$E$29,0)+IF(AE$9="x",Toimenpiteet!$E$60,0)+IF(AE$10="x",Toimenpiteet!$E$88,0))/(1+$H$15)^EA$59</f>
        <v>-130.36244012997</v>
      </c>
      <c r="EB130" s="37">
        <f ca="1">IF(AF$11="x",Toimenpiteet!$E$115,BA130*DB130/1000+(Satokasvi!$E$28-Satokasvi!$E$7)+IF(AF$8="x",Toimenpiteet!$E$29,0)+IF(AF$9="x",Toimenpiteet!$E$60,0)+IF(AF$10="x",Toimenpiteet!$E$88,0))/(1+$H$15)^EB$59</f>
        <v>-126.56547585433981</v>
      </c>
      <c r="ED130" s="37">
        <f ca="1">IF(H$11="x",Toimenpiteet!$E$115,BD130*CD130/1000+(Satokasvi!$E$28-Satokasvi!$E$7)+IF(H$8="x",Toimenpiteet!$E$29,0)+IF(H$9="x",Toimenpiteet!$E$60,0)+IF(H$10="x",Toimenpiteet!$E$88,0))/(1+$H$15)^ED$59</f>
        <v>222.57762752004766</v>
      </c>
      <c r="EE130" s="37">
        <f ca="1">IF(I$11="x",Toimenpiteet!$E$115,BE130*CE130/1000+(Satokasvi!$E$28-Satokasvi!$E$7)+IF(I$8="x",Toimenpiteet!$E$29,0)+IF(I$9="x",Toimenpiteet!$E$60,0)+IF(I$10="x",Toimenpiteet!$E$88,0))/(1+$H$15)^EE$59</f>
        <v>420.10096845973089</v>
      </c>
      <c r="EF130" s="37">
        <f ca="1">IF(J$11="x",Toimenpiteet!$E$115,BF130*CF130/1000+(Satokasvi!$E$28-Satokasvi!$E$7)+IF(J$8="x",Toimenpiteet!$E$29,0)+IF(J$9="x",Toimenpiteet!$E$60,0)+IF(J$10="x",Toimenpiteet!$E$88,0))/(1+$H$15)^EF$59</f>
        <v>109.50529235448022</v>
      </c>
      <c r="EG130" s="37">
        <f ca="1">IF(K$11="x",Toimenpiteet!$E$115,BG130*CG130/1000+(Satokasvi!$E$28-Satokasvi!$E$7)+IF(K$8="x",Toimenpiteet!$E$29,0)+IF(K$9="x",Toimenpiteet!$E$60,0)+IF(K$10="x",Toimenpiteet!$E$88,0))/(1+$H$15)^EG$59</f>
        <v>140.0055901323658</v>
      </c>
      <c r="EH130" s="37">
        <f ca="1">IF(L$11="x",Toimenpiteet!$E$115,BH130*CH130/1000+(Satokasvi!$E$28-Satokasvi!$E$7)+IF(L$8="x",Toimenpiteet!$E$29,0)+IF(L$9="x",Toimenpiteet!$E$60,0)+IF(L$10="x",Toimenpiteet!$E$88,0))/(1+$H$15)^EH$59</f>
        <v>226.06351779435937</v>
      </c>
      <c r="EI130" s="37">
        <f ca="1">IF(M$11="x",Toimenpiteet!$E$115,BI130*CI130/1000+(Satokasvi!$E$28-Satokasvi!$E$7)+IF(M$8="x",Toimenpiteet!$E$29,0)+IF(M$9="x",Toimenpiteet!$E$60,0)+IF(M$10="x",Toimenpiteet!$E$88,0))/(1+$H$15)^EI$59</f>
        <v>478.06555432554217</v>
      </c>
      <c r="EJ130" s="37">
        <f ca="1">IF(N$11="x",Toimenpiteet!$E$115,BJ130*CJ130/1000+(Satokasvi!$E$28-Satokasvi!$E$7)+IF(N$8="x",Toimenpiteet!$E$29,0)+IF(N$9="x",Toimenpiteet!$E$60,0)+IF(N$10="x",Toimenpiteet!$E$88,0))/(1+$H$15)^EJ$59</f>
        <v>227.53463018583227</v>
      </c>
      <c r="EK130" s="37">
        <f ca="1">IF(O$11="x",Toimenpiteet!$E$115,BK130*CK130/1000+(Satokasvi!$E$28-Satokasvi!$E$7)+IF(O$8="x",Toimenpiteet!$E$29,0)+IF(O$9="x",Toimenpiteet!$E$60,0)+IF(O$10="x",Toimenpiteet!$E$88,0))/(1+$H$15)^EK$59</f>
        <v>120.00933459409281</v>
      </c>
      <c r="EL130" s="37">
        <f ca="1">IF(P$11="x",Toimenpiteet!$E$115,BL130*CL130/1000+(Satokasvi!$E$28-Satokasvi!$E$7)+IF(P$8="x",Toimenpiteet!$E$29,0)+IF(P$9="x",Toimenpiteet!$E$60,0)+IF(P$10="x",Toimenpiteet!$E$88,0))/(1+$H$15)^EL$59</f>
        <v>453.12324279262151</v>
      </c>
      <c r="EM130" s="37">
        <f ca="1">IF(Q$11="x",Toimenpiteet!$E$115,BM130*CM130/1000+(Satokasvi!$E$28-Satokasvi!$E$7)+IF(Q$8="x",Toimenpiteet!$E$29,0)+IF(Q$9="x",Toimenpiteet!$E$60,0)+IF(Q$10="x",Toimenpiteet!$E$88,0))/(1+$H$15)^EM$59</f>
        <v>87.329403402230213</v>
      </c>
      <c r="EN130" s="37">
        <f ca="1">IF(R$11="x",Toimenpiteet!$E$115,BN130*CN130/1000+(Satokasvi!$E$28-Satokasvi!$E$7)+IF(R$8="x",Toimenpiteet!$E$29,0)+IF(R$9="x",Toimenpiteet!$E$60,0)+IF(R$10="x",Toimenpiteet!$E$88,0))/(1+$H$15)^EN$59</f>
        <v>218.43737058584944</v>
      </c>
      <c r="EO130" s="37">
        <f ca="1">IF(S$11="x",Toimenpiteet!$E$115,BO130*CO130/1000+(Satokasvi!$E$28-Satokasvi!$E$7)+IF(S$8="x",Toimenpiteet!$E$29,0)+IF(S$9="x",Toimenpiteet!$E$60,0)+IF(S$10="x",Toimenpiteet!$E$88,0))/(1+$H$15)^EO$59</f>
        <v>65.792174141885283</v>
      </c>
      <c r="EP130" s="37">
        <f ca="1">IF(T$11="x",Toimenpiteet!$E$115,BP130*CP130/1000+(Satokasvi!$E$28-Satokasvi!$E$7)+IF(T$8="x",Toimenpiteet!$E$29,0)+IF(T$9="x",Toimenpiteet!$E$60,0)+IF(T$10="x",Toimenpiteet!$E$88,0))/(1+$H$15)^EP$59</f>
        <v>69.019290262424008</v>
      </c>
      <c r="EQ130" s="37">
        <f ca="1">IF(U$11="x",Toimenpiteet!$E$115,BQ130*CQ130/1000+(Satokasvi!$E$28-Satokasvi!$E$7)+IF(U$8="x",Toimenpiteet!$E$29,0)+IF(U$9="x",Toimenpiteet!$E$60,0)+IF(U$10="x",Toimenpiteet!$E$88,0))/(1+$H$15)^EQ$59</f>
        <v>122.19500171017647</v>
      </c>
      <c r="ER130" s="37">
        <f ca="1">IF(V$11="x",Toimenpiteet!$E$115,BR130*CR130/1000+(Satokasvi!$E$28-Satokasvi!$E$7)+IF(V$8="x",Toimenpiteet!$E$29,0)+IF(V$9="x",Toimenpiteet!$E$60,0)+IF(V$10="x",Toimenpiteet!$E$88,0))/(1+$H$15)^ER$59</f>
        <v>258.65322735936888</v>
      </c>
      <c r="ES130" s="37">
        <f ca="1">IF(W$11="x",Toimenpiteet!$E$115,BS130*CS130/1000+(Satokasvi!$E$28-Satokasvi!$E$7)+IF(W$8="x",Toimenpiteet!$E$29,0)+IF(W$9="x",Toimenpiteet!$E$60,0)+IF(W$10="x",Toimenpiteet!$E$88,0))/(1+$H$15)^ES$59</f>
        <v>226.44844113171533</v>
      </c>
      <c r="ET130" s="37">
        <f ca="1">IF(X$11="x",Toimenpiteet!$E$115,BT130*CT130/1000+(Satokasvi!$E$28-Satokasvi!$E$7)+IF(X$8="x",Toimenpiteet!$E$29,0)+IF(X$9="x",Toimenpiteet!$E$60,0)+IF(X$10="x",Toimenpiteet!$E$88,0))/(1+$H$15)^ET$59</f>
        <v>293.89048598767971</v>
      </c>
      <c r="EU130" s="37">
        <f ca="1">IF(Y$11="x",Toimenpiteet!$E$115,BU130*CU130/1000+(Satokasvi!$E$28-Satokasvi!$E$7)+IF(Y$8="x",Toimenpiteet!$E$29,0)+IF(Y$9="x",Toimenpiteet!$E$60,0)+IF(Y$10="x",Toimenpiteet!$E$88,0))/(1+$H$15)^EU$59</f>
        <v>233.89354812349202</v>
      </c>
      <c r="EV130" s="37">
        <f ca="1">IF(Z$11="x",Toimenpiteet!$E$115,BV130*CV130/1000+(Satokasvi!$E$28-Satokasvi!$E$7)+IF(Z$8="x",Toimenpiteet!$E$29,0)+IF(Z$9="x",Toimenpiteet!$E$60,0)+IF(Z$10="x",Toimenpiteet!$E$88,0))/(1+$H$15)^EV$59</f>
        <v>200.55065976658932</v>
      </c>
      <c r="EW130" s="37">
        <f ca="1">IF(AA$11="x",Toimenpiteet!$E$115,BW130*CW130/1000+(Satokasvi!$E$28-Satokasvi!$E$7)+IF(AA$8="x",Toimenpiteet!$E$29,0)+IF(AA$9="x",Toimenpiteet!$E$60,0)+IF(AA$10="x",Toimenpiteet!$E$88,0))/(1+$H$15)^EW$59</f>
        <v>167.45408588258022</v>
      </c>
      <c r="EX130" s="37">
        <f ca="1">IF(AB$11="x",Toimenpiteet!$E$115,BX130*CX130/1000+(Satokasvi!$E$28-Satokasvi!$E$7)+IF(AB$8="x",Toimenpiteet!$E$29,0)+IF(AB$9="x",Toimenpiteet!$E$60,0)+IF(AB$10="x",Toimenpiteet!$E$88,0))/(1+$H$15)^EX$59</f>
        <v>378.37783719814161</v>
      </c>
      <c r="EY130" s="37">
        <f ca="1">IF(AC$11="x",Toimenpiteet!$E$115,BY130*CY130/1000+(Satokasvi!$E$28-Satokasvi!$E$7)+IF(AC$8="x",Toimenpiteet!$E$29,0)+IF(AC$9="x",Toimenpiteet!$E$60,0)+IF(AC$10="x",Toimenpiteet!$E$88,0))/(1+$H$15)^EY$59</f>
        <v>308.2729676677784</v>
      </c>
      <c r="EZ130" s="37">
        <f ca="1">IF(AD$11="x",Toimenpiteet!$E$115,BZ130*CZ130/1000+(Satokasvi!$E$28-Satokasvi!$E$7)+IF(AD$8="x",Toimenpiteet!$E$29,0)+IF(AD$9="x",Toimenpiteet!$E$60,0)+IF(AD$10="x",Toimenpiteet!$E$88,0))/(1+$H$15)^EZ$59</f>
        <v>173.00791889669426</v>
      </c>
      <c r="FA130" s="37">
        <f ca="1">IF(AE$11="x",Toimenpiteet!$E$115,CA130*DA130/1000+(Satokasvi!$E$28-Satokasvi!$E$7)+IF(AE$8="x",Toimenpiteet!$E$29,0)+IF(AE$9="x",Toimenpiteet!$E$60,0)+IF(AE$10="x",Toimenpiteet!$E$88,0))/(1+$H$15)^FA$59</f>
        <v>81.195888784868245</v>
      </c>
      <c r="FB130" s="37">
        <f ca="1">IF(AF$11="x",Toimenpiteet!$E$115,CB130*DB130/1000+(Satokasvi!$E$28-Satokasvi!$E$7)+IF(AF$8="x",Toimenpiteet!$E$29,0)+IF(AF$9="x",Toimenpiteet!$E$60,0)+IF(AF$10="x",Toimenpiteet!$E$88,0))/(1+$H$15)^FB$59</f>
        <v>-126.56547585433981</v>
      </c>
      <c r="FD130" s="37">
        <f t="shared" ca="1" si="41"/>
        <v>142.60109736703004</v>
      </c>
      <c r="FE130" s="37">
        <f t="shared" ca="1" si="32"/>
        <v>451.05391843006498</v>
      </c>
      <c r="FF130" s="37">
        <f t="shared" ca="1" si="32"/>
        <v>208.5413787014777</v>
      </c>
      <c r="FG130" s="37">
        <f t="shared" ca="1" si="32"/>
        <v>285.97119252883959</v>
      </c>
      <c r="FH130" s="37">
        <f t="shared" ca="1" si="32"/>
        <v>436.25890271383855</v>
      </c>
      <c r="FI130" s="37">
        <f t="shared" ca="1" si="32"/>
        <v>797.65797664826232</v>
      </c>
      <c r="FJ130" s="37">
        <f t="shared" ca="1" si="32"/>
        <v>951.35862671879113</v>
      </c>
      <c r="FK130" s="37">
        <f t="shared" ca="1" si="32"/>
        <v>1016.5008310316696</v>
      </c>
      <c r="FL130" s="37">
        <f t="shared" ca="1" si="32"/>
        <v>1360.2534610136772</v>
      </c>
      <c r="FM130" s="37">
        <f t="shared" ca="1" si="32"/>
        <v>1163.068573566045</v>
      </c>
      <c r="FN130" s="37">
        <f t="shared" ca="1" si="32"/>
        <v>1313.1927760044741</v>
      </c>
      <c r="FO130" s="37">
        <f t="shared" ca="1" si="43"/>
        <v>1337.0419764141889</v>
      </c>
      <c r="FP130" s="37">
        <f t="shared" ca="1" si="43"/>
        <v>1156.5898713159968</v>
      </c>
      <c r="FQ130" s="37">
        <f t="shared" ca="1" si="43"/>
        <v>981.39365277406273</v>
      </c>
      <c r="FR130" s="37">
        <f t="shared" ca="1" si="43"/>
        <v>1168.5891062301819</v>
      </c>
      <c r="FS130" s="37">
        <f t="shared" ca="1" si="43"/>
        <v>1329.7729340243895</v>
      </c>
      <c r="FT130" s="37">
        <f t="shared" ca="1" si="43"/>
        <v>1547.9601126559787</v>
      </c>
      <c r="FU130" s="37">
        <f t="shared" ca="1" si="24"/>
        <v>1392.3005416376639</v>
      </c>
      <c r="FV130" s="37">
        <f t="shared" ca="1" si="24"/>
        <v>1534.238458592295</v>
      </c>
      <c r="FW130" s="37">
        <f t="shared" ca="1" si="23"/>
        <v>1387.5143837329163</v>
      </c>
      <c r="FX130" s="37">
        <f t="shared" ca="1" si="23"/>
        <v>1679.0874883787174</v>
      </c>
      <c r="FY130" s="37">
        <f t="shared" ca="1" si="23"/>
        <v>1912.9313759795518</v>
      </c>
      <c r="FZ130" s="37">
        <f t="shared" ca="1" si="23"/>
        <v>2034.7257561711522</v>
      </c>
      <c r="GA130" s="37">
        <f t="shared" ca="1" si="23"/>
        <v>1904.3633160411821</v>
      </c>
      <c r="GB130" s="37">
        <f t="shared" ca="1" si="23"/>
        <v>1777.7978401868422</v>
      </c>
      <c r="GC130" s="37"/>
      <c r="GD130" s="37">
        <f t="shared" ca="1" si="42"/>
        <v>222.57762752004766</v>
      </c>
      <c r="GE130" s="37">
        <f t="shared" ca="1" si="39"/>
        <v>642.67859597977849</v>
      </c>
      <c r="GF130" s="37">
        <f t="shared" ca="1" si="39"/>
        <v>752.18388833425865</v>
      </c>
      <c r="GG130" s="37">
        <f t="shared" ca="1" si="39"/>
        <v>892.18947846662445</v>
      </c>
      <c r="GH130" s="37">
        <f t="shared" ca="1" si="39"/>
        <v>1118.2529962609838</v>
      </c>
      <c r="GI130" s="37">
        <f t="shared" ca="1" si="39"/>
        <v>1596.3185505865258</v>
      </c>
      <c r="GJ130" s="37">
        <f t="shared" ca="1" si="39"/>
        <v>1823.853180772358</v>
      </c>
      <c r="GK130" s="37">
        <f t="shared" ca="1" si="39"/>
        <v>1943.8625153664507</v>
      </c>
      <c r="GL130" s="37">
        <f t="shared" ca="1" si="39"/>
        <v>2396.9857581590722</v>
      </c>
      <c r="GM130" s="37">
        <f t="shared" ca="1" si="39"/>
        <v>2484.3151615613024</v>
      </c>
      <c r="GN130" s="37">
        <f t="shared" ca="1" si="39"/>
        <v>2702.7525321471517</v>
      </c>
      <c r="GO130" s="37">
        <f t="shared" ca="1" si="39"/>
        <v>2768.5447062890371</v>
      </c>
      <c r="GP130" s="37">
        <f t="shared" ca="1" si="39"/>
        <v>2837.5639965514611</v>
      </c>
      <c r="GQ130" s="37">
        <f t="shared" ca="1" si="39"/>
        <v>2959.7589982616373</v>
      </c>
      <c r="GR130" s="37">
        <f t="shared" ca="1" si="39"/>
        <v>3218.4122256210062</v>
      </c>
      <c r="GS130" s="37">
        <f t="shared" ca="1" si="39"/>
        <v>3444.8606667527215</v>
      </c>
      <c r="GT130" s="37">
        <f t="shared" ca="1" si="34"/>
        <v>3738.7511527404013</v>
      </c>
      <c r="GU130" s="37">
        <f t="shared" ca="1" si="22"/>
        <v>3972.6447008638934</v>
      </c>
      <c r="GV130" s="37">
        <f t="shared" ca="1" si="22"/>
        <v>4173.1953606304824</v>
      </c>
      <c r="GW130" s="37">
        <f t="shared" ca="1" si="22"/>
        <v>4340.6494465130627</v>
      </c>
      <c r="GX130" s="37">
        <f t="shared" ca="1" si="22"/>
        <v>4719.0272837112043</v>
      </c>
      <c r="GY130" s="37">
        <f t="shared" ca="1" si="30"/>
        <v>5027.3002513789825</v>
      </c>
      <c r="GZ130" s="37">
        <f t="shared" ca="1" si="30"/>
        <v>5200.3081702756772</v>
      </c>
      <c r="HA130" s="37">
        <f t="shared" ca="1" si="30"/>
        <v>5281.5040590605458</v>
      </c>
      <c r="HB130" s="37">
        <f t="shared" ca="1" si="30"/>
        <v>5154.9385832062062</v>
      </c>
      <c r="HC130" s="37"/>
      <c r="HD130" s="37">
        <f t="shared" si="40"/>
        <v>1500.1</v>
      </c>
      <c r="HE130" s="37">
        <f ca="1">SUM($GD130:GD130)-$HD130-SUM($FD130:FD130)</f>
        <v>-1420.1234698469823</v>
      </c>
      <c r="HF130" s="37">
        <f ca="1">SUM($GD130:GE130)-$HD130-SUM($FD130:FE130)</f>
        <v>-1228.4987922972689</v>
      </c>
      <c r="HG130" s="37">
        <f ca="1">SUM($GD130:GF130)-$HD130-SUM($FD130:FF130)</f>
        <v>-684.85628266448794</v>
      </c>
      <c r="HH130" s="37">
        <f ca="1">SUM($GD130:GG130)-$HD130-SUM($FD130:FG130)</f>
        <v>-78.637996726702795</v>
      </c>
      <c r="HI130" s="37">
        <f ca="1">SUM($GD130:GH130)-$HD130-SUM($FD130:FH130)</f>
        <v>603.35609682044242</v>
      </c>
      <c r="HJ130" s="37">
        <f ca="1">SUM($GD130:GI130)-$HD130-SUM($FD130:FI130)</f>
        <v>1402.0166707587055</v>
      </c>
      <c r="HK130" s="37">
        <f ca="1">SUM($GD130:GJ130)-$HD130-SUM($FD130:FJ130)</f>
        <v>2274.5112248122714</v>
      </c>
      <c r="HL130" s="37">
        <f ca="1">SUM($GD130:GK130)-$HD130-SUM($FD130:FK130)</f>
        <v>3201.8729091470523</v>
      </c>
      <c r="HM130" s="37">
        <f ca="1">SUM($GD130:GL130)-$HD130-SUM($FD130:FL130)</f>
        <v>4238.6052062924464</v>
      </c>
      <c r="HN130" s="37">
        <f ca="1">SUM($GD130:GM130)-$HD130-SUM($FD130:FM130)</f>
        <v>5559.8517942877043</v>
      </c>
      <c r="HO130" s="37">
        <f ca="1">SUM($GD130:GN130)-$HD130-SUM($FD130:FN130)</f>
        <v>6949.4115504303809</v>
      </c>
      <c r="HP130" s="37">
        <f ca="1">SUM($GD130:GO130)-$HD130-SUM($FD130:FO130)</f>
        <v>8380.9142803052309</v>
      </c>
      <c r="HQ130" s="37">
        <f ca="1">SUM($GD130:GP130)-$HD130-SUM($FD130:FP130)</f>
        <v>10061.888405540694</v>
      </c>
      <c r="HR130" s="37">
        <f ca="1">SUM($GD130:GQ130)-$HD130-SUM($FD130:FQ130)</f>
        <v>12040.253751028269</v>
      </c>
      <c r="HS130" s="37">
        <f ca="1">SUM($GD130:GR130)-$HD130-SUM($FD130:FR130)</f>
        <v>14090.076870419094</v>
      </c>
      <c r="HT130" s="37">
        <f ca="1">SUM($GD130:GS130)-$HD130-SUM($FD130:FS130)</f>
        <v>16205.164603147425</v>
      </c>
      <c r="HU130" s="37">
        <f ca="1">SUM($GD130:GT130)-$HD130-SUM($FD130:FT130)</f>
        <v>18395.95564323185</v>
      </c>
      <c r="HV130" s="37">
        <f ca="1">SUM($GD130:GU130)-$HD130-SUM($FD130:FU130)</f>
        <v>20976.299802458077</v>
      </c>
      <c r="HW130" s="37">
        <f ca="1">SUM($GD130:GV130)-$HD130-SUM($FD130:FV130)</f>
        <v>23615.256704496263</v>
      </c>
      <c r="HX130" s="37">
        <f ca="1">SUM($GD130:GW130)-$HD130-SUM($FD130:FW130)</f>
        <v>26568.391767276407</v>
      </c>
      <c r="HY130" s="37">
        <f ca="1">SUM($GD130:GX130)-$HD130-SUM($FD130:FX130)</f>
        <v>29608.331562608895</v>
      </c>
      <c r="HZ130" s="37">
        <f ca="1">SUM($GD130:GY130)-$HD130-SUM($FD130:FY130)</f>
        <v>32722.700438008327</v>
      </c>
      <c r="IA130" s="37">
        <f ca="1">SUM($GD130:GZ130)-$HD130-SUM($FD130:FZ130)</f>
        <v>35888.282852112854</v>
      </c>
      <c r="IB130" s="37">
        <f ca="1">SUM($GD130:HA130)-$HD130-SUM($FD130:GA130)</f>
        <v>39265.423595132212</v>
      </c>
      <c r="IC130" s="37">
        <f ca="1">SUM($GD130:HB130)-$HD130-SUM($FD130:GB130)</f>
        <v>42642.564338151584</v>
      </c>
    </row>
    <row r="131" spans="2:237" x14ac:dyDescent="0.35">
      <c r="B131" s="37">
        <f t="shared" ca="1" si="37"/>
        <v>9.9504799838165958E-2</v>
      </c>
      <c r="C131" s="37">
        <f t="shared" ca="1" si="37"/>
        <v>0.65291118809872706</v>
      </c>
      <c r="D131" s="37">
        <f t="shared" ca="1" si="37"/>
        <v>0.14987001209409445</v>
      </c>
      <c r="E131" s="37">
        <f t="shared" ca="1" si="37"/>
        <v>0.28319098429044731</v>
      </c>
      <c r="F131" s="37">
        <f t="shared" ca="1" si="37"/>
        <v>0.91952627503503381</v>
      </c>
      <c r="G131" s="37">
        <f t="shared" ca="1" si="37"/>
        <v>0.82906357086248283</v>
      </c>
      <c r="H131" s="37">
        <f t="shared" ca="1" si="37"/>
        <v>0.1416967294344843</v>
      </c>
      <c r="I131" s="37">
        <f t="shared" ca="1" si="37"/>
        <v>0.47525160370748054</v>
      </c>
      <c r="J131" s="37">
        <f t="shared" ca="1" si="37"/>
        <v>0.75755080453579215</v>
      </c>
      <c r="K131" s="37">
        <f t="shared" ca="1" si="37"/>
        <v>0.67327013456695806</v>
      </c>
      <c r="L131" s="37">
        <f t="shared" ca="1" si="37"/>
        <v>0.47749072760255862</v>
      </c>
      <c r="M131" s="37">
        <f t="shared" ca="1" si="37"/>
        <v>0.29692548112863582</v>
      </c>
      <c r="N131" s="37">
        <f t="shared" ca="1" si="37"/>
        <v>0.68113342515307795</v>
      </c>
      <c r="O131" s="37">
        <f t="shared" ca="1" si="37"/>
        <v>0.51468705805285886</v>
      </c>
      <c r="P131" s="37">
        <f t="shared" ca="1" si="37"/>
        <v>0.35483686677783044</v>
      </c>
      <c r="Q131" s="37">
        <f t="shared" ca="1" si="37"/>
        <v>0.55907763684433254</v>
      </c>
      <c r="R131" s="37">
        <f t="shared" ca="1" si="38"/>
        <v>0.78217949799865605</v>
      </c>
      <c r="S131" s="37">
        <f t="shared" ca="1" si="38"/>
        <v>0.33361090535235061</v>
      </c>
      <c r="T131" s="37">
        <f t="shared" ca="1" si="38"/>
        <v>0.74172994985834384</v>
      </c>
      <c r="U131" s="37">
        <f t="shared" ca="1" si="38"/>
        <v>0.78251367330580279</v>
      </c>
      <c r="V131" s="37">
        <f t="shared" ca="1" si="38"/>
        <v>0.2124016812844336</v>
      </c>
      <c r="W131" s="37">
        <f t="shared" ca="1" si="38"/>
        <v>0.60513192968305829</v>
      </c>
      <c r="X131" s="37">
        <f t="shared" ca="1" si="38"/>
        <v>0.74242708235641097</v>
      </c>
      <c r="Y131" s="37">
        <f t="shared" ca="1" si="38"/>
        <v>0.66672667194418356</v>
      </c>
      <c r="Z131" s="37">
        <f t="shared" ca="1" si="38"/>
        <v>0.70855632269924329</v>
      </c>
      <c r="AC131" s="35">
        <f ca="1">IF(H$11="x",0,_xlfn.NORM.INV(B131,Satokasvi!$H$8,Satokasvi!$I$8)*IF(H$8="x",1+Toimenpiteet!$C$7,1)*IF(H$9="x",1+Toimenpiteet!$C$34,1)*(1+H$30)*_xlfn.BINOM.INV(1,(1-(Satokasvi!$H$15*(1+H$43))),B131))</f>
        <v>0</v>
      </c>
      <c r="AD131" s="35">
        <f ca="1">IF(I$11="x",0,_xlfn.NORM.INV(C131,Satokasvi!$H$8,Satokasvi!$I$8)*IF(I$8="x",1+Toimenpiteet!$C$7,1)*IF(I$9="x",1+Toimenpiteet!$C$34,1)*(1+I$30)*_xlfn.BINOM.INV(1,(1-(Satokasvi!$H$15*(1+I$43))),C131))</f>
        <v>2598.2980183323571</v>
      </c>
      <c r="AE131" s="35">
        <f ca="1">IF(J$11="x",0,_xlfn.NORM.INV(D131,Satokasvi!$H$8,Satokasvi!$I$8)*IF(J$8="x",1+Toimenpiteet!$C$7,1)*IF(J$9="x",1+Toimenpiteet!$C$34,1)*(1+J$30)*_xlfn.BINOM.INV(1,(1-(Satokasvi!$H$15*(1+J$43))),D131))</f>
        <v>0</v>
      </c>
      <c r="AF131" s="35">
        <f ca="1">IF(K$11="x",0,_xlfn.NORM.INV(E131,Satokasvi!$H$8,Satokasvi!$I$8)*IF(K$8="x",1+Toimenpiteet!$C$7,1)*IF(K$9="x",1+Toimenpiteet!$C$34,1)*(1+K$30)*_xlfn.BINOM.INV(1,(1-(Satokasvi!$H$15*(1+K$43))),E131))</f>
        <v>2356.6529834031548</v>
      </c>
      <c r="AG131" s="35">
        <f ca="1">IF(L$11="x",0,_xlfn.NORM.INV(F131,Satokasvi!$H$8,Satokasvi!$I$8)*IF(L$8="x",1+Toimenpiteet!$C$7,1)*IF(L$9="x",1+Toimenpiteet!$C$34,1)*(1+L$30)*_xlfn.BINOM.INV(1,(1-(Satokasvi!$H$15*(1+L$43))),F131))</f>
        <v>2850.4730417248438</v>
      </c>
      <c r="AH131" s="35">
        <f ca="1">IF(M$11="x",0,_xlfn.NORM.INV(G131,Satokasvi!$H$8,Satokasvi!$I$8)*IF(M$8="x",1+Toimenpiteet!$C$7,1)*IF(M$9="x",1+Toimenpiteet!$C$34,1)*(1+M$30)*_xlfn.BINOM.INV(1,(1-(Satokasvi!$H$15*(1+M$43))),G131))</f>
        <v>2737.6178111619179</v>
      </c>
      <c r="AI131" s="35">
        <f ca="1">IF(N$11="x",0,_xlfn.NORM.INV(H131,Satokasvi!$H$8,Satokasvi!$I$8)*IF(N$8="x",1+Toimenpiteet!$C$7,1)*IF(N$9="x",1+Toimenpiteet!$C$34,1)*(1+N$30)*_xlfn.BINOM.INV(1,(1-(Satokasvi!$H$15*(1+N$43))),H131))</f>
        <v>0</v>
      </c>
      <c r="AJ131" s="35">
        <f ca="1">IF(O$11="x",0,_xlfn.NORM.INV(I131,Satokasvi!$H$8,Satokasvi!$I$8)*IF(O$8="x",1+Toimenpiteet!$C$7,1)*IF(O$9="x",1+Toimenpiteet!$C$34,1)*(1+O$30)*_xlfn.BINOM.INV(1,(1-(Satokasvi!$H$15*(1+O$43))),I131))</f>
        <v>2484.4812819302688</v>
      </c>
      <c r="AK131" s="35">
        <f ca="1">IF(P$11="x",0,_xlfn.NORM.INV(J131,Satokasvi!$H$8,Satokasvi!$I$8)*IF(P$8="x",1+Toimenpiteet!$C$7,1)*IF(P$9="x",1+Toimenpiteet!$C$34,1)*(1+P$30)*_xlfn.BINOM.INV(1,(1-(Satokasvi!$H$15*(1+P$43))),J131))</f>
        <v>2674.6114705648288</v>
      </c>
      <c r="AL131" s="35">
        <f ca="1">IF(Q$11="x",0,_xlfn.NORM.INV(K131,Satokasvi!$H$8,Satokasvi!$I$8)*IF(Q$8="x",1+Toimenpiteet!$C$7,1)*IF(Q$9="x",1+Toimenpiteet!$C$34,1)*(1+Q$30)*_xlfn.BINOM.INV(1,(1-(Satokasvi!$H$15*(1+Q$43))),K131))</f>
        <v>2612.2402707129786</v>
      </c>
      <c r="AM131" s="35">
        <f ca="1">IF(R$11="x",0,_xlfn.NORM.INV(L131,Satokasvi!$H$8,Satokasvi!$I$8)*IF(R$8="x",1+Toimenpiteet!$C$7,1)*IF(R$9="x",1+Toimenpiteet!$C$34,1)*(1+R$30)*_xlfn.BINOM.INV(1,(1-(Satokasvi!$H$15*(1+R$43))),L131))</f>
        <v>2485.8869128335964</v>
      </c>
      <c r="AN131" s="35">
        <f ca="1">IF(S$11="x",0,_xlfn.NORM.INV(M131,Satokasvi!$H$8,Satokasvi!$I$8)*IF(S$8="x",1+Toimenpiteet!$C$7,1)*IF(S$9="x",1+Toimenpiteet!$C$34,1)*(1+S$30)*_xlfn.BINOM.INV(1,(1-(Satokasvi!$H$15*(1+S$43))),M131))</f>
        <v>2366.6840426299796</v>
      </c>
      <c r="AO131" s="35">
        <f ca="1">IF(T$11="x",0,_xlfn.NORM.INV(N131,Satokasvi!$H$8,Satokasvi!$I$8)*IF(T$8="x",1+Toimenpiteet!$C$7,1)*IF(T$9="x",1+Toimenpiteet!$C$34,1)*(1+T$30)*_xlfn.BINOM.INV(1,(1-(Satokasvi!$H$15*(1+T$43))),N131))</f>
        <v>2617.7176480578291</v>
      </c>
      <c r="AP131" s="35">
        <f ca="1">IF(U$11="x",0,_xlfn.NORM.INV(O131,Satokasvi!$H$8,Satokasvi!$I$8)*IF(U$8="x",1+Toimenpiteet!$C$7,1)*IF(U$9="x",1+Toimenpiteet!$C$34,1)*(1+U$30)*_xlfn.BINOM.INV(1,(1-(Satokasvi!$H$15*(1+U$43))),O131))</f>
        <v>2509.2058287741429</v>
      </c>
      <c r="AQ131" s="35">
        <f ca="1">IF(V$11="x",0,_xlfn.NORM.INV(P131,Satokasvi!$H$8,Satokasvi!$I$8)*IF(V$8="x",1+Toimenpiteet!$C$7,1)*IF(V$9="x",1+Toimenpiteet!$C$34,1)*(1+V$30)*_xlfn.BINOM.INV(1,(1-(Satokasvi!$H$15*(1+V$43))),P131))</f>
        <v>2406.9264221463804</v>
      </c>
      <c r="AR131" s="35">
        <f ca="1">IF(W$11="x",0,_xlfn.NORM.INV(Q131,Satokasvi!$H$8,Satokasvi!$I$8)*IF(W$8="x",1+Toimenpiteet!$C$7,1)*IF(W$9="x",1+Toimenpiteet!$C$34,1)*(1+W$30)*_xlfn.BINOM.INV(1,(1-(Satokasvi!$H$15*(1+W$43))),Q131))</f>
        <v>2537.1577765878583</v>
      </c>
      <c r="AS131" s="35">
        <f ca="1">IF(X$11="x",0,_xlfn.NORM.INV(R131,Satokasvi!$H$8,Satokasvi!$I$8)*IF(X$8="x",1+Toimenpiteet!$C$7,1)*IF(X$9="x",1+Toimenpiteet!$C$34,1)*(1+X$30)*_xlfn.BINOM.INV(1,(1-(Satokasvi!$H$15*(1+X$43))),R131))</f>
        <v>2694.8937805300698</v>
      </c>
      <c r="AT131" s="35">
        <f ca="1">IF(Y$11="x",0,_xlfn.NORM.INV(S131,Satokasvi!$H$8,Satokasvi!$I$8)*IF(Y$8="x",1+Toimenpiteet!$C$7,1)*IF(Y$9="x",1+Toimenpiteet!$C$34,1)*(1+Y$30)*_xlfn.BINOM.INV(1,(1-(Satokasvi!$H$15*(1+Y$43))),S131))</f>
        <v>2392.5089937904963</v>
      </c>
      <c r="AU131" s="35">
        <f ca="1">IF(Z$11="x",0,_xlfn.NORM.INV(T131,Satokasvi!$H$8,Satokasvi!$I$8)*IF(Z$8="x",1+Toimenpiteet!$C$7,1)*IF(Z$9="x",1+Toimenpiteet!$C$34,1)*(1+Z$30)*_xlfn.BINOM.INV(1,(1-(Satokasvi!$H$15*(1+Z$43))),T131))</f>
        <v>2662.1719853150084</v>
      </c>
      <c r="AV131" s="35">
        <f ca="1">IF(AA$11="x",0,_xlfn.NORM.INV(U131,Satokasvi!$H$8,Satokasvi!$I$8)*IF(AA$8="x",1+Toimenpiteet!$C$7,1)*IF(AA$9="x",1+Toimenpiteet!$C$34,1)*(1+AA$30)*_xlfn.BINOM.INV(1,(1-(Satokasvi!$H$15*(1+AA$43))),U131))</f>
        <v>2695.1776803443395</v>
      </c>
      <c r="AW131" s="35">
        <f ca="1">IF(AB$11="x",0,_xlfn.NORM.INV(V131,Satokasvi!$H$8,Satokasvi!$I$8)*IF(AB$8="x",1+Toimenpiteet!$C$7,1)*IF(AB$9="x",1+Toimenpiteet!$C$34,1)*(1+AB$30)*_xlfn.BINOM.INV(1,(1-(Satokasvi!$H$15*(1+AB$43))),V131))</f>
        <v>0</v>
      </c>
      <c r="AX131" s="35">
        <f ca="1">IF(AC$11="x",0,_xlfn.NORM.INV(W131,Satokasvi!$H$8,Satokasvi!$I$8)*IF(AC$8="x",1+Toimenpiteet!$C$7,1)*IF(AC$9="x",1+Toimenpiteet!$C$34,1)*(1+AC$30)*_xlfn.BINOM.INV(1,(1-(Satokasvi!$H$15*(1+AC$43))),W131))</f>
        <v>2566.6633161786385</v>
      </c>
      <c r="AY131" s="35">
        <f ca="1">IF(AD$11="x",0,_xlfn.NORM.INV(X131,Satokasvi!$H$8,Satokasvi!$I$8)*IF(AD$8="x",1+Toimenpiteet!$C$7,1)*IF(AD$9="x",1+Toimenpiteet!$C$34,1)*(1+AD$30)*_xlfn.BINOM.INV(1,(1-(Satokasvi!$H$15*(1+AD$43))),X131))</f>
        <v>2662.7115260929527</v>
      </c>
      <c r="AZ131" s="35">
        <f ca="1">IF(AE$11="x",0,_xlfn.NORM.INV(Y131,Satokasvi!$H$8,Satokasvi!$I$8)*IF(AE$8="x",1+Toimenpiteet!$C$7,1)*IF(AE$9="x",1+Toimenpiteet!$C$34,1)*(1+AE$30)*_xlfn.BINOM.INV(1,(1-(Satokasvi!$H$15*(1+AE$43))),Y131))</f>
        <v>2607.7230840701291</v>
      </c>
      <c r="BA131" s="35">
        <f ca="1">IF(AF$11="x",0,_xlfn.NORM.INV(Z131,Satokasvi!$H$8,Satokasvi!$I$8)*IF(AF$8="x",1+Toimenpiteet!$C$7,1)*IF(AF$9="x",1+Toimenpiteet!$C$34,1)*(1+AF$30)*_xlfn.BINOM.INV(1,(1-(Satokasvi!$H$15*(1+AF$43))),Z131))</f>
        <v>2637.293023050157</v>
      </c>
      <c r="BD131" s="35">
        <f ca="1">IF(H$11="x",0,_xlfn.NORM.INV(B131,Satokasvi!$H$8,Satokasvi!$I$8)*IF(COUNTIF($H$12:H$12,"x")&gt;0,(1+$C$6),1)*IF(COUNTIF($H$13:H$13,"x")&gt;0,(1+$C$30),1)*IF(H$8="x",(1+Toimenpiteet!$C$7),1)*IF(H$9="x",(1+Toimenpiteet!$C$34),1)*(1+H$30)*_xlfn.BINOM.INV(1,(1-(Satokasvi!$H$15*(1+H$44))),B131))</f>
        <v>2614.6864909237765</v>
      </c>
      <c r="BE131" s="35">
        <f ca="1">IF(I$11="x",0,_xlfn.NORM.INV(C131,Satokasvi!$H$8,Satokasvi!$I$8)*IF(COUNTIF($H$12:I$12,"x")&gt;0,(1+$C$6),1)*IF(COUNTIF($H$13:I$13,"x")&gt;0,(1+$C$30),1)*IF(I$8="x",(1+Toimenpiteet!$C$7),1)*IF(I$9="x",(1+Toimenpiteet!$C$34),1)*(1+I$30)*_xlfn.BINOM.INV(1,(1-(Satokasvi!$H$15*(1+I$44))),C131))</f>
        <v>3117.9576219988285</v>
      </c>
      <c r="BF131" s="35">
        <f ca="1">IF(J$11="x",0,_xlfn.NORM.INV(D131,Satokasvi!$H$8,Satokasvi!$I$8)*IF(COUNTIF($H$12:J$12,"x")&gt;0,(1+$C$6),1)*IF(COUNTIF($H$13:J$13,"x")&gt;0,(1+$C$30),1)*IF(J$8="x",(1+Toimenpiteet!$C$7),1)*IF(J$9="x",(1+Toimenpiteet!$C$34),1)*(1+J$30)*_xlfn.BINOM.INV(1,(1-(Satokasvi!$H$15*(1+J$44))),D131))</f>
        <v>2688.9026823735194</v>
      </c>
      <c r="BG131" s="35">
        <f ca="1">IF(K$11="x",0,_xlfn.NORM.INV(E131,Satokasvi!$H$8,Satokasvi!$I$8)*IF(COUNTIF($H$12:K$12,"x")&gt;0,(1+$C$6),1)*IF(COUNTIF($H$13:K$13,"x")&gt;0,(1+$C$30),1)*IF(K$8="x",(1+Toimenpiteet!$C$7),1)*IF(K$9="x",(1+Toimenpiteet!$C$34),1)*(1+K$30)*_xlfn.BINOM.INV(1,(1-(Satokasvi!$H$15*(1+K$44))),E131))</f>
        <v>2827.9835800837859</v>
      </c>
      <c r="BH131" s="35">
        <f ca="1">IF(L$11="x",0,_xlfn.NORM.INV(F131,Satokasvi!$H$8,Satokasvi!$I$8)*IF(COUNTIF($H$12:L$12,"x")&gt;0,(1+$C$6),1)*IF(COUNTIF($H$13:L$13,"x")&gt;0,(1+$C$30),1)*IF(L$8="x",(1+Toimenpiteet!$C$7),1)*IF(L$9="x",(1+Toimenpiteet!$C$34),1)*(1+L$30)*_xlfn.BINOM.INV(1,(1-(Satokasvi!$H$15*(1+L$44))),F131))</f>
        <v>3420.5676500698123</v>
      </c>
      <c r="BI131" s="35">
        <f ca="1">IF(M$11="x",0,_xlfn.NORM.INV(G131,Satokasvi!$H$8,Satokasvi!$I$8)*IF(COUNTIF($H$12:M$12,"x")&gt;0,(1+$C$6),1)*IF(COUNTIF($H$13:M$13,"x")&gt;0,(1+$C$30),1)*IF(M$8="x",(1+Toimenpiteet!$C$7),1)*IF(M$9="x",(1+Toimenpiteet!$C$34),1)*(1+M$30)*_xlfn.BINOM.INV(1,(1-(Satokasvi!$H$15*(1+M$44))),G131))</f>
        <v>3285.1413733943014</v>
      </c>
      <c r="BJ131" s="35">
        <f ca="1">IF(N$11="x",0,_xlfn.NORM.INV(H131,Satokasvi!$H$8,Satokasvi!$I$8)*IF(COUNTIF($H$12:N$12,"x")&gt;0,(1+$C$6),1)*IF(COUNTIF($H$13:N$13,"x")&gt;0,(1+$C$30),1)*IF(N$8="x",(1+Toimenpiteet!$C$7),1)*IF(N$9="x",(1+Toimenpiteet!$C$34),1)*(1+N$30)*_xlfn.BINOM.INV(1,(1-(Satokasvi!$H$15*(1+N$44))),H131))</f>
        <v>2678.1817906736542</v>
      </c>
      <c r="BK131" s="35">
        <f ca="1">IF(O$11="x",0,_xlfn.NORM.INV(I131,Satokasvi!$H$8,Satokasvi!$I$8)*IF(COUNTIF($H$12:O$12,"x")&gt;0,(1+$C$6),1)*IF(COUNTIF($H$13:O$13,"x")&gt;0,(1+$C$30),1)*IF(O$8="x",(1+Toimenpiteet!$C$7),1)*IF(O$9="x",(1+Toimenpiteet!$C$34),1)*(1+O$30)*_xlfn.BINOM.INV(1,(1-(Satokasvi!$H$15*(1+O$44))),I131))</f>
        <v>2981.3775383163224</v>
      </c>
      <c r="BL131" s="35">
        <f ca="1">IF(P$11="x",0,_xlfn.NORM.INV(J131,Satokasvi!$H$8,Satokasvi!$I$8)*IF(COUNTIF($H$12:P$12,"x")&gt;0,(1+$C$6),1)*IF(COUNTIF($H$13:P$13,"x")&gt;0,(1+$C$30),1)*IF(P$8="x",(1+Toimenpiteet!$C$7),1)*IF(P$9="x",(1+Toimenpiteet!$C$34),1)*(1+P$30)*_xlfn.BINOM.INV(1,(1-(Satokasvi!$H$15*(1+P$44))),J131))</f>
        <v>3209.5337646777944</v>
      </c>
      <c r="BM131" s="35">
        <f ca="1">IF(Q$11="x",0,_xlfn.NORM.INV(K131,Satokasvi!$H$8,Satokasvi!$I$8)*IF(COUNTIF($H$12:Q$12,"x")&gt;0,(1+$C$6),1)*IF(COUNTIF($H$13:Q$13,"x")&gt;0,(1+$C$30),1)*IF(Q$8="x",(1+Toimenpiteet!$C$7),1)*IF(Q$9="x",(1+Toimenpiteet!$C$34),1)*(1+Q$30)*_xlfn.BINOM.INV(1,(1-(Satokasvi!$H$15*(1+Q$44))),K131))</f>
        <v>3134.6883248555741</v>
      </c>
      <c r="BN131" s="35">
        <f ca="1">IF(R$11="x",0,_xlfn.NORM.INV(L131,Satokasvi!$H$8,Satokasvi!$I$8)*IF(COUNTIF($H$12:R$12,"x")&gt;0,(1+$C$6),1)*IF(COUNTIF($H$13:R$13,"x")&gt;0,(1+$C$30),1)*IF(R$8="x",(1+Toimenpiteet!$C$7),1)*IF(R$9="x",(1+Toimenpiteet!$C$34),1)*(1+R$30)*_xlfn.BINOM.INV(1,(1-(Satokasvi!$H$15*(1+R$44))),L131))</f>
        <v>2983.0642954003156</v>
      </c>
      <c r="BO131" s="35">
        <f ca="1">IF(S$11="x",0,_xlfn.NORM.INV(M131,Satokasvi!$H$8,Satokasvi!$I$8)*IF(COUNTIF($H$12:S$12,"x")&gt;0,(1+$C$6),1)*IF(COUNTIF($H$13:S$13,"x")&gt;0,(1+$C$30),1)*IF(S$8="x",(1+Toimenpiteet!$C$7),1)*IF(S$9="x",(1+Toimenpiteet!$C$34),1)*(1+S$30)*_xlfn.BINOM.INV(1,(1-(Satokasvi!$H$15*(1+S$44))),M131))</f>
        <v>2840.0208511559754</v>
      </c>
      <c r="BP131" s="35">
        <f ca="1">IF(T$11="x",0,_xlfn.NORM.INV(N131,Satokasvi!$H$8,Satokasvi!$I$8)*IF(COUNTIF($H$12:T$12,"x")&gt;0,(1+$C$6),1)*IF(COUNTIF($H$13:T$13,"x")&gt;0,(1+$C$30),1)*IF(T$8="x",(1+Toimenpiteet!$C$7),1)*IF(T$9="x",(1+Toimenpiteet!$C$34),1)*(1+T$30)*_xlfn.BINOM.INV(1,(1-(Satokasvi!$H$15*(1+T$44))),N131))</f>
        <v>3141.2611776693948</v>
      </c>
      <c r="BQ131" s="35">
        <f ca="1">IF(U$11="x",0,_xlfn.NORM.INV(O131,Satokasvi!$H$8,Satokasvi!$I$8)*IF(COUNTIF($H$12:U$12,"x")&gt;0,(1+$C$6),1)*IF(COUNTIF($H$13:U$13,"x")&gt;0,(1+$C$30),1)*IF(U$8="x",(1+Toimenpiteet!$C$7),1)*IF(U$9="x",(1+Toimenpiteet!$C$34),1)*(1+U$30)*_xlfn.BINOM.INV(1,(1-(Satokasvi!$H$15*(1+U$44))),O131))</f>
        <v>3011.0469945289715</v>
      </c>
      <c r="BR131" s="35">
        <f ca="1">IF(V$11="x",0,_xlfn.NORM.INV(P131,Satokasvi!$H$8,Satokasvi!$I$8)*IF(COUNTIF($H$12:V$12,"x")&gt;0,(1+$C$6),1)*IF(COUNTIF($H$13:V$13,"x")&gt;0,(1+$C$30),1)*IF(V$8="x",(1+Toimenpiteet!$C$7),1)*IF(V$9="x",(1+Toimenpiteet!$C$34),1)*(1+V$30)*_xlfn.BINOM.INV(1,(1-(Satokasvi!$H$15*(1+V$44))),P131))</f>
        <v>2888.3117065756564</v>
      </c>
      <c r="BS131" s="35">
        <f ca="1">IF(W$11="x",0,_xlfn.NORM.INV(Q131,Satokasvi!$H$8,Satokasvi!$I$8)*IF(COUNTIF($H$12:W$12,"x")&gt;0,(1+$C$6),1)*IF(COUNTIF($H$13:W$13,"x")&gt;0,(1+$C$30),1)*IF(W$8="x",(1+Toimenpiteet!$C$7),1)*IF(W$9="x",(1+Toimenpiteet!$C$34),1)*(1+W$30)*_xlfn.BINOM.INV(1,(1-(Satokasvi!$H$15*(1+W$44))),Q131))</f>
        <v>3044.5893319054298</v>
      </c>
      <c r="BT131" s="35">
        <f ca="1">IF(X$11="x",0,_xlfn.NORM.INV(R131,Satokasvi!$H$8,Satokasvi!$I$8)*IF(COUNTIF($H$12:X$12,"x")&gt;0,(1+$C$6),1)*IF(COUNTIF($H$13:X$13,"x")&gt;0,(1+$C$30),1)*IF(X$8="x",(1+Toimenpiteet!$C$7),1)*IF(X$9="x",(1+Toimenpiteet!$C$34),1)*(1+X$30)*_xlfn.BINOM.INV(1,(1-(Satokasvi!$H$15*(1+X$44))),R131))</f>
        <v>3233.8725366360836</v>
      </c>
      <c r="BU131" s="35">
        <f ca="1">IF(Y$11="x",0,_xlfn.NORM.INV(S131,Satokasvi!$H$8,Satokasvi!$I$8)*IF(COUNTIF($H$12:Y$12,"x")&gt;0,(1+$C$6),1)*IF(COUNTIF($H$13:Y$13,"x")&gt;0,(1+$C$30),1)*IF(Y$8="x",(1+Toimenpiteet!$C$7),1)*IF(Y$9="x",(1+Toimenpiteet!$C$34),1)*(1+Y$30)*_xlfn.BINOM.INV(1,(1-(Satokasvi!$H$15*(1+Y$44))),S131))</f>
        <v>2871.0107925485954</v>
      </c>
      <c r="BV131" s="35">
        <f ca="1">IF(Z$11="x",0,_xlfn.NORM.INV(T131,Satokasvi!$H$8,Satokasvi!$I$8)*IF(COUNTIF($H$12:Z$12,"x")&gt;0,(1+$C$6),1)*IF(COUNTIF($H$13:Z$13,"x")&gt;0,(1+$C$30),1)*IF(Z$8="x",(1+Toimenpiteet!$C$7),1)*IF(Z$9="x",(1+Toimenpiteet!$C$34),1)*(1+Z$30)*_xlfn.BINOM.INV(1,(1-(Satokasvi!$H$15*(1+Z$44))),T131))</f>
        <v>3194.60638237801</v>
      </c>
      <c r="BW131" s="35">
        <f ca="1">IF(AA$11="x",0,_xlfn.NORM.INV(U131,Satokasvi!$H$8,Satokasvi!$I$8)*IF(COUNTIF($H$12:AA$12,"x")&gt;0,(1+$C$6),1)*IF(COUNTIF($H$13:AA$13,"x")&gt;0,(1+$C$30),1)*IF(AA$8="x",(1+Toimenpiteet!$C$7),1)*IF(AA$9="x",(1+Toimenpiteet!$C$34),1)*(1+AA$30)*_xlfn.BINOM.INV(1,(1-(Satokasvi!$H$15*(1+AA$44))),U131))</f>
        <v>3234.2132164132072</v>
      </c>
      <c r="BX131" s="35">
        <f ca="1">IF(AB$11="x",0,_xlfn.NORM.INV(V131,Satokasvi!$H$8,Satokasvi!$I$8)*IF(COUNTIF($H$12:AB$12,"x")&gt;0,(1+$C$6),1)*IF(COUNTIF($H$13:AB$13,"x")&gt;0,(1+$C$30),1)*IF(AB$8="x",(1+Toimenpiteet!$C$7),1)*IF(AB$9="x",(1+Toimenpiteet!$C$34),1)*(1+AB$30)*_xlfn.BINOM.INV(1,(1-(Satokasvi!$H$15*(1+AB$44))),V131))</f>
        <v>2760.565295785148</v>
      </c>
      <c r="BY131" s="35">
        <f ca="1">IF(AC$11="x",0,_xlfn.NORM.INV(W131,Satokasvi!$H$8,Satokasvi!$I$8)*IF(COUNTIF($H$12:AC$12,"x")&gt;0,(1+$C$6),1)*IF(COUNTIF($H$13:AC$13,"x")&gt;0,(1+$C$30),1)*IF(AC$8="x",(1+Toimenpiteet!$C$7),1)*IF(AC$9="x",(1+Toimenpiteet!$C$34),1)*(1+AC$30)*_xlfn.BINOM.INV(1,(1-(Satokasvi!$H$15*(1+AC$44))),W131))</f>
        <v>3079.995979414366</v>
      </c>
      <c r="BZ131" s="35">
        <f ca="1">IF(AD$11="x",0,_xlfn.NORM.INV(X131,Satokasvi!$H$8,Satokasvi!$I$8)*IF(COUNTIF($H$12:AD$12,"x")&gt;0,(1+$C$6),1)*IF(COUNTIF($H$13:AD$13,"x")&gt;0,(1+$C$30),1)*IF(AD$8="x",(1+Toimenpiteet!$C$7),1)*IF(AD$9="x",(1+Toimenpiteet!$C$34),1)*(1+AD$30)*_xlfn.BINOM.INV(1,(1-(Satokasvi!$H$15*(1+AD$44))),X131))</f>
        <v>3195.2538313115433</v>
      </c>
      <c r="CA131" s="35">
        <f ca="1">IF(AE$11="x",0,_xlfn.NORM.INV(Y131,Satokasvi!$H$8,Satokasvi!$I$8)*IF(COUNTIF($H$12:AE$12,"x")&gt;0,(1+$C$6),1)*IF(COUNTIF($H$13:AE$13,"x")&gt;0,(1+$C$30),1)*IF(AE$8="x",(1+Toimenpiteet!$C$7),1)*IF(AE$9="x",(1+Toimenpiteet!$C$34),1)*(1+AE$30)*_xlfn.BINOM.INV(1,(1-(Satokasvi!$H$15*(1+AE$44))),Y131))</f>
        <v>3129.2677008841547</v>
      </c>
      <c r="CB131" s="35">
        <f ca="1">IF(AF$11="x",0,_xlfn.NORM.INV(Z131,Satokasvi!$H$8,Satokasvi!$I$8)*IF(COUNTIF($H$12:AF$12,"x")&gt;0,(1+$C$6),1)*IF(COUNTIF($H$13:AF$13,"x")&gt;0,(1+$C$30),1)*IF(AF$8="x",(1+Toimenpiteet!$C$7),1)*IF(AF$9="x",(1+Toimenpiteet!$C$34),1)*(1+AF$30)*_xlfn.BINOM.INV(1,(1-(Satokasvi!$H$15*(1+AF$44))),Z131))</f>
        <v>3164.7516276601882</v>
      </c>
      <c r="CD131" s="37">
        <f ca="1">_xlfn.NORM.INV(RAND(),Satokasvi!$H$13,Satokasvi!$I$13)</f>
        <v>223.20967421116316</v>
      </c>
      <c r="CE131" s="37">
        <f ca="1">_xlfn.NORM.INV(RAND(),Satokasvi!$H$13,Satokasvi!$I$13)</f>
        <v>159.76029117590758</v>
      </c>
      <c r="CF131" s="37">
        <f ca="1">_xlfn.NORM.INV(RAND(),Satokasvi!$H$13,Satokasvi!$I$13)</f>
        <v>286.67651633514083</v>
      </c>
      <c r="CG131" s="37">
        <f ca="1">_xlfn.NORM.INV(RAND(),Satokasvi!$H$13,Satokasvi!$I$13)</f>
        <v>206.54528777687116</v>
      </c>
      <c r="CH131" s="37">
        <f ca="1">_xlfn.NORM.INV(RAND(),Satokasvi!$H$13,Satokasvi!$I$13)</f>
        <v>248.67602627734155</v>
      </c>
      <c r="CI131" s="37">
        <f ca="1">_xlfn.NORM.INV(RAND(),Satokasvi!$H$13,Satokasvi!$I$13)</f>
        <v>157.44551294267515</v>
      </c>
      <c r="CJ131" s="37">
        <f ca="1">_xlfn.NORM.INV(RAND(),Satokasvi!$H$13,Satokasvi!$I$13)</f>
        <v>150.31894678948834</v>
      </c>
      <c r="CK131" s="37">
        <f ca="1">_xlfn.NORM.INV(RAND(),Satokasvi!$H$13,Satokasvi!$I$13)</f>
        <v>228.11756999477504</v>
      </c>
      <c r="CL131" s="37">
        <f ca="1">_xlfn.NORM.INV(RAND(),Satokasvi!$H$13,Satokasvi!$I$13)</f>
        <v>239.76689171133171</v>
      </c>
      <c r="CM131" s="37">
        <f ca="1">_xlfn.NORM.INV(RAND(),Satokasvi!$H$13,Satokasvi!$I$13)</f>
        <v>89.440795820536806</v>
      </c>
      <c r="CN131" s="37">
        <f ca="1">_xlfn.NORM.INV(RAND(),Satokasvi!$H$13,Satokasvi!$I$13)</f>
        <v>159.81039071213561</v>
      </c>
      <c r="CO131" s="37">
        <f ca="1">_xlfn.NORM.INV(RAND(),Satokasvi!$H$13,Satokasvi!$I$13)</f>
        <v>179.28264991758851</v>
      </c>
      <c r="CP131" s="37">
        <f ca="1">_xlfn.NORM.INV(RAND(),Satokasvi!$H$13,Satokasvi!$I$13)</f>
        <v>239.05692516875973</v>
      </c>
      <c r="CQ131" s="37">
        <f ca="1">_xlfn.NORM.INV(RAND(),Satokasvi!$H$13,Satokasvi!$I$13)</f>
        <v>234.47877389963463</v>
      </c>
      <c r="CR131" s="37">
        <f ca="1">_xlfn.NORM.INV(RAND(),Satokasvi!$H$13,Satokasvi!$I$13)</f>
        <v>242.25914678305372</v>
      </c>
      <c r="CS131" s="37">
        <f ca="1">_xlfn.NORM.INV(RAND(),Satokasvi!$H$13,Satokasvi!$I$13)</f>
        <v>173.22122305549857</v>
      </c>
      <c r="CT131" s="37">
        <f ca="1">_xlfn.NORM.INV(RAND(),Satokasvi!$H$13,Satokasvi!$I$13)</f>
        <v>178.26238615449478</v>
      </c>
      <c r="CU131" s="37">
        <f ca="1">_xlfn.NORM.INV(RAND(),Satokasvi!$H$13,Satokasvi!$I$13)</f>
        <v>154.16554387872543</v>
      </c>
      <c r="CV131" s="37">
        <f ca="1">_xlfn.NORM.INV(RAND(),Satokasvi!$H$13,Satokasvi!$I$13)</f>
        <v>195.54100851331609</v>
      </c>
      <c r="CW131" s="37">
        <f ca="1">_xlfn.NORM.INV(RAND(),Satokasvi!$H$13,Satokasvi!$I$13)</f>
        <v>147.20020591547009</v>
      </c>
      <c r="CX131" s="37">
        <f ca="1">_xlfn.NORM.INV(RAND(),Satokasvi!$H$13,Satokasvi!$I$13)</f>
        <v>196.32882400477499</v>
      </c>
      <c r="CY131" s="37">
        <f ca="1">_xlfn.NORM.INV(RAND(),Satokasvi!$H$13,Satokasvi!$I$13)</f>
        <v>131.00405537086772</v>
      </c>
      <c r="CZ131" s="37">
        <f ca="1">_xlfn.NORM.INV(RAND(),Satokasvi!$H$13,Satokasvi!$I$13)</f>
        <v>122.6559657678138</v>
      </c>
      <c r="DA131" s="37">
        <f ca="1">_xlfn.NORM.INV(RAND(),Satokasvi!$H$13,Satokasvi!$I$13)</f>
        <v>193.20727866675077</v>
      </c>
      <c r="DB131" s="37">
        <f ca="1">_xlfn.NORM.INV(RAND(),Satokasvi!$H$13,Satokasvi!$I$13)</f>
        <v>274.51545085522616</v>
      </c>
      <c r="DD131" s="37">
        <f ca="1">IF(H$11="x",Toimenpiteet!$E$115,AC131*CD131/1000+(Satokasvi!$E$28-Satokasvi!$E$7)+IF(H$8="x",Toimenpiteet!$E$29,0)+IF(H$9="x",Toimenpiteet!$E$60,0)+IF(H$10="x",Toimenpiteet!$E$88,0))/(1+$H$15)^DD$59</f>
        <v>-257.28155339805824</v>
      </c>
      <c r="DE131" s="37">
        <f ca="1">IF(I$11="x",Toimenpiteet!$E$115,AD131*CE131/1000+(Satokasvi!$E$28-Satokasvi!$E$7)+IF(I$8="x",Toimenpiteet!$E$29,0)+IF(I$9="x",Toimenpiteet!$E$60,0)+IF(I$10="x",Toimenpiteet!$E$88,0))/(1+$H$15)^DE$59</f>
        <v>141.48821563819496</v>
      </c>
      <c r="DF131" s="37">
        <f ca="1">IF(J$11="x",Toimenpiteet!$E$115,AE131*CF131/1000+(Satokasvi!$E$28-Satokasvi!$E$7)+IF(J$8="x",Toimenpiteet!$E$29,0)+IF(J$9="x",Toimenpiteet!$E$60,0)+IF(J$10="x",Toimenpiteet!$E$88,0))/(1+$H$15)^DF$59</f>
        <v>-242.51253972858729</v>
      </c>
      <c r="DG131" s="37">
        <f ca="1">IF(K$11="x",Toimenpiteet!$E$115,AF131*CG131/1000+(Satokasvi!$E$28-Satokasvi!$E$7)+IF(K$8="x",Toimenpiteet!$E$29,0)+IF(K$9="x",Toimenpiteet!$E$60,0)+IF(K$10="x",Toimenpiteet!$E$88,0))/(1+$H$15)^DG$59</f>
        <v>197.02695054623928</v>
      </c>
      <c r="DH131" s="37">
        <f ca="1">IF(L$11="x",Toimenpiteet!$E$115,AG131*CH131/1000+(Satokasvi!$E$28-Satokasvi!$E$7)+IF(L$8="x",Toimenpiteet!$E$29,0)+IF(L$9="x",Toimenpiteet!$E$60,0)+IF(L$10="x",Toimenpiteet!$E$88,0))/(1+$H$15)^DH$59</f>
        <v>382.8639998654553</v>
      </c>
      <c r="DI131" s="37">
        <f ca="1">IF(M$11="x",Toimenpiteet!$E$115,AH131*CI131/1000+(Satokasvi!$E$28-Satokasvi!$E$7)+IF(M$8="x",Toimenpiteet!$E$29,0)+IF(M$9="x",Toimenpiteet!$E$60,0)+IF(M$10="x",Toimenpiteet!$E$88,0))/(1+$H$15)^DI$59</f>
        <v>139.04386014081041</v>
      </c>
      <c r="DJ131" s="37">
        <f ca="1">IF(N$11="x",Toimenpiteet!$E$115,AI131*CJ131/1000+(Satokasvi!$E$28-Satokasvi!$E$7)+IF(N$8="x",Toimenpiteet!$E$29,0)+IF(N$9="x",Toimenpiteet!$E$60,0)+IF(N$10="x",Toimenpiteet!$E$88,0))/(1+$H$15)^DJ$59</f>
        <v>-215.46925050598875</v>
      </c>
      <c r="DK131" s="37">
        <f ca="1">IF(O$11="x",Toimenpiteet!$E$115,AJ131*CK131/1000+(Satokasvi!$E$28-Satokasvi!$E$7)+IF(O$8="x",Toimenpiteet!$E$29,0)+IF(O$9="x",Toimenpiteet!$E$60,0)+IF(O$10="x",Toimenpiteet!$E$88,0))/(1+$H$15)^DK$59</f>
        <v>238.20726204781869</v>
      </c>
      <c r="DL131" s="37">
        <f ca="1">IF(P$11="x",Toimenpiteet!$E$115,AK131*CL131/1000+(Satokasvi!$E$28-Satokasvi!$E$7)+IF(P$8="x",Toimenpiteet!$E$29,0)+IF(P$9="x",Toimenpiteet!$E$60,0)+IF(P$10="x",Toimenpiteet!$E$88,0))/(1+$H$15)^DL$59</f>
        <v>288.38980099858276</v>
      </c>
      <c r="DM131" s="37">
        <f ca="1">IF(Q$11="x",Toimenpiteet!$E$115,AL131*CM131/1000+(Satokasvi!$E$28-Satokasvi!$E$7)+IF(Q$8="x",Toimenpiteet!$E$29,0)+IF(Q$9="x",Toimenpiteet!$E$60,0)+IF(Q$10="x",Toimenpiteet!$E$88,0))/(1+$H$15)^DM$59</f>
        <v>-23.334153668311618</v>
      </c>
      <c r="DN131" s="37">
        <f ca="1">IF(R$11="x",Toimenpiteet!$E$115,AM131*CN131/1000+(Satokasvi!$E$28-Satokasvi!$E$7)+IF(R$8="x",Toimenpiteet!$E$29,0)+IF(R$9="x",Toimenpiteet!$E$60,0)+IF(R$10="x",Toimenpiteet!$E$88,0))/(1+$H$15)^DN$59</f>
        <v>95.555065949150062</v>
      </c>
      <c r="DO131" s="37">
        <f ca="1">IF(S$11="x",Toimenpiteet!$E$115,AN131*CO131/1000+(Satokasvi!$E$28-Satokasvi!$E$7)+IF(S$8="x",Toimenpiteet!$E$29,0)+IF(S$9="x",Toimenpiteet!$E$60,0)+IF(S$10="x",Toimenpiteet!$E$88,0))/(1+$H$15)^DO$59</f>
        <v>111.73359302397583</v>
      </c>
      <c r="DP131" s="37">
        <f ca="1">IF(T$11="x",Toimenpiteet!$E$115,AO131*CP131/1000+(Satokasvi!$E$28-Satokasvi!$E$7)+IF(T$8="x",Toimenpiteet!$E$29,0)+IF(T$9="x",Toimenpiteet!$E$60,0)+IF(T$10="x",Toimenpiteet!$E$88,0))/(1+$H$15)^DP$59</f>
        <v>245.67602949797839</v>
      </c>
      <c r="DQ131" s="37">
        <f ca="1">IF(U$11="x",Toimenpiteet!$E$115,AP131*CQ131/1000+(Satokasvi!$E$28-Satokasvi!$E$7)+IF(U$8="x",Toimenpiteet!$E$29,0)+IF(U$9="x",Toimenpiteet!$E$60,0)+IF(U$10="x",Toimenpiteet!$E$88,0))/(1+$H$15)^DQ$59</f>
        <v>213.77608275353802</v>
      </c>
      <c r="DR131" s="37">
        <f ca="1">IF(V$11="x",Toimenpiteet!$E$115,AQ131*CR131/1000+(Satokasvi!$E$28-Satokasvi!$E$7)+IF(V$8="x",Toimenpiteet!$E$29,0)+IF(V$9="x",Toimenpiteet!$E$60,0)+IF(V$10="x",Toimenpiteet!$E$88,0))/(1+$H$15)^DR$59</f>
        <v>204.17624785299648</v>
      </c>
      <c r="DS131" s="37">
        <f ca="1">IF(W$11="x",Toimenpiteet!$E$115,AR131*CS131/1000+(Satokasvi!$E$28-Satokasvi!$E$7)+IF(W$8="x",Toimenpiteet!$E$29,0)+IF(W$9="x",Toimenpiteet!$E$60,0)+IF(W$10="x",Toimenpiteet!$E$88,0))/(1+$H$15)^DS$59</f>
        <v>108.73613322279222</v>
      </c>
      <c r="DT131" s="37">
        <f ca="1">IF(X$11="x",Toimenpiteet!$E$115,AS131*CT131/1000+(Satokasvi!$E$28-Satokasvi!$E$7)+IF(X$8="x",Toimenpiteet!$E$29,0)+IF(X$9="x",Toimenpiteet!$E$60,0)+IF(X$10="x",Toimenpiteet!$E$88,0))/(1+$H$15)^DT$59</f>
        <v>130.31945083416082</v>
      </c>
      <c r="DU131" s="37">
        <f ca="1">IF(Y$11="x",Toimenpiteet!$E$115,AT131*CU131/1000+(Satokasvi!$E$28-Satokasvi!$E$7)+IF(Y$8="x",Toimenpiteet!$E$29,0)+IF(Y$9="x",Toimenpiteet!$E$60,0)+IF(Y$10="x",Toimenpiteet!$E$88,0))/(1+$H$15)^DU$59</f>
        <v>60.996495325827532</v>
      </c>
      <c r="DV131" s="37">
        <f ca="1">IF(Z$11="x",Toimenpiteet!$E$115,AU131*CV131/1000+(Satokasvi!$E$28-Satokasvi!$E$7)+IF(Z$8="x",Toimenpiteet!$E$29,0)+IF(Z$9="x",Toimenpiteet!$E$60,0)+IF(Z$10="x",Toimenpiteet!$E$88,0))/(1+$H$15)^DV$59</f>
        <v>145.7444611587872</v>
      </c>
      <c r="DW131" s="37">
        <f ca="1">IF(AA$11="x",Toimenpiteet!$E$115,AV131*CW131/1000+(Satokasvi!$E$28-Satokasvi!$E$7)+IF(AA$8="x",Toimenpiteet!$E$29,0)+IF(AA$9="x",Toimenpiteet!$E$60,0)+IF(AA$10="x",Toimenpiteet!$E$88,0))/(1+$H$15)^DW$59</f>
        <v>72.936099946013286</v>
      </c>
      <c r="DX131" s="37">
        <f ca="1">IF(AB$11="x",Toimenpiteet!$E$115,AW131*CX131/1000+(Satokasvi!$E$28-Satokasvi!$E$7)+IF(AB$8="x",Toimenpiteet!$E$29,0)+IF(AB$9="x",Toimenpiteet!$E$60,0)+IF(AB$10="x",Toimenpiteet!$E$88,0))/(1+$H$15)^DX$59</f>
        <v>-142.45055811590174</v>
      </c>
      <c r="DY131" s="37">
        <f ca="1">IF(AC$11="x",Toimenpiteet!$E$115,AX131*CY131/1000+(Satokasvi!$E$28-Satokasvi!$E$7)+IF(AC$8="x",Toimenpiteet!$E$29,0)+IF(AC$9="x",Toimenpiteet!$E$60,0)+IF(AC$10="x",Toimenpiteet!$E$88,0))/(1+$H$15)^DY$59</f>
        <v>37.181345673508844</v>
      </c>
      <c r="DZ131" s="37">
        <f ca="1">IF(AD$11="x",Toimenpiteet!$E$115,AY131*CZ131/1000+(Satokasvi!$E$28-Satokasvi!$E$7)+IF(AD$8="x",Toimenpiteet!$E$29,0)+IF(AD$9="x",Toimenpiteet!$E$60,0)+IF(AD$10="x",Toimenpiteet!$E$88,0))/(1+$H$15)^DZ$59</f>
        <v>31.210921561709551</v>
      </c>
      <c r="EA131" s="37">
        <f ca="1">IF(AE$11="x",Toimenpiteet!$E$115,AZ131*DA131/1000+(Satokasvi!$E$28-Satokasvi!$E$7)+IF(AE$8="x",Toimenpiteet!$E$29,0)+IF(AE$9="x",Toimenpiteet!$E$60,0)+IF(AE$10="x",Toimenpiteet!$E$88,0))/(1+$H$15)^EA$59</f>
        <v>117.48906582847204</v>
      </c>
      <c r="EB131" s="37">
        <f ca="1">IF(AF$11="x",Toimenpiteet!$E$115,BA131*DB131/1000+(Satokasvi!$E$28-Satokasvi!$E$7)+IF(AF$8="x",Toimenpiteet!$E$29,0)+IF(AF$9="x",Toimenpiteet!$E$60,0)+IF(AF$10="x",Toimenpiteet!$E$88,0))/(1+$H$15)^EB$59</f>
        <v>219.21029769176909</v>
      </c>
      <c r="ED131" s="37">
        <f ca="1">IF(H$11="x",Toimenpiteet!$E$115,BD131*CD131/1000+(Satokasvi!$E$28-Satokasvi!$E$7)+IF(H$8="x",Toimenpiteet!$E$29,0)+IF(H$9="x",Toimenpiteet!$E$60,0)+IF(H$10="x",Toimenpiteet!$E$88,0))/(1+$H$15)^ED$59</f>
        <v>309.34302893536466</v>
      </c>
      <c r="EE131" s="37">
        <f ca="1">IF(I$11="x",Toimenpiteet!$E$115,BE131*CE131/1000+(Satokasvi!$E$28-Satokasvi!$E$7)+IF(I$8="x",Toimenpiteet!$E$29,0)+IF(I$9="x",Toimenpiteet!$E$60,0)+IF(I$10="x",Toimenpiteet!$E$88,0))/(1+$H$15)^EE$59</f>
        <v>219.7434419499229</v>
      </c>
      <c r="EF131" s="37">
        <f ca="1">IF(J$11="x",Toimenpiteet!$E$115,BF131*CF131/1000+(Satokasvi!$E$28-Satokasvi!$E$7)+IF(J$8="x",Toimenpiteet!$E$29,0)+IF(J$9="x",Toimenpiteet!$E$60,0)+IF(J$10="x",Toimenpiteet!$E$88,0))/(1+$H$15)^EF$59</f>
        <v>462.92006489000113</v>
      </c>
      <c r="EG131" s="37">
        <f ca="1">IF(K$11="x",Toimenpiteet!$E$115,BG131*CG131/1000+(Satokasvi!$E$28-Satokasvi!$E$7)+IF(K$8="x",Toimenpiteet!$E$29,0)+IF(K$9="x",Toimenpiteet!$E$60,0)+IF(K$10="x",Toimenpiteet!$E$88,0))/(1+$H$15)^EG$59</f>
        <v>283.52215419501869</v>
      </c>
      <c r="EH131" s="37">
        <f ca="1">IF(L$11="x",Toimenpiteet!$E$115,BH131*CH131/1000+(Satokasvi!$E$28-Satokasvi!$E$7)+IF(L$8="x",Toimenpiteet!$E$29,0)+IF(L$9="x",Toimenpiteet!$E$60,0)+IF(L$10="x",Toimenpiteet!$E$88,0))/(1+$H$15)^EH$59</f>
        <v>505.15506541090701</v>
      </c>
      <c r="EI131" s="37">
        <f ca="1">IF(M$11="x",Toimenpiteet!$E$115,BI131*CI131/1000+(Satokasvi!$E$28-Satokasvi!$E$7)+IF(M$8="x",Toimenpiteet!$E$29,0)+IF(M$9="x",Toimenpiteet!$E$60,0)+IF(M$10="x",Toimenpiteet!$E$88,0))/(1+$H$15)^EI$59</f>
        <v>211.2392977732062</v>
      </c>
      <c r="EJ131" s="37">
        <f ca="1">IF(N$11="x",Toimenpiteet!$E$115,BJ131*CJ131/1000+(Satokasvi!$E$28-Satokasvi!$E$7)+IF(N$8="x",Toimenpiteet!$E$29,0)+IF(N$9="x",Toimenpiteet!$E$60,0)+IF(N$10="x",Toimenpiteet!$E$88,0))/(1+$H$15)^EJ$59</f>
        <v>111.86632219176475</v>
      </c>
      <c r="EK131" s="37">
        <f ca="1">IF(O$11="x",Toimenpiteet!$E$115,BK131*CK131/1000+(Satokasvi!$E$28-Satokasvi!$E$7)+IF(O$8="x",Toimenpiteet!$E$29,0)+IF(O$9="x",Toimenpiteet!$E$60,0)+IF(O$10="x",Toimenpiteet!$E$88,0))/(1+$H$15)^EK$59</f>
        <v>327.68740387602105</v>
      </c>
      <c r="EL131" s="37">
        <f ca="1">IF(P$11="x",Toimenpiteet!$E$115,BL131*CL131/1000+(Satokasvi!$E$28-Satokasvi!$E$7)+IF(P$8="x",Toimenpiteet!$E$29,0)+IF(P$9="x",Toimenpiteet!$E$60,0)+IF(P$10="x",Toimenpiteet!$E$88,0))/(1+$H$15)^EL$59</f>
        <v>386.68784801251144</v>
      </c>
      <c r="EM131" s="37">
        <f ca="1">IF(Q$11="x",Toimenpiteet!$E$115,BM131*CM131/1000+(Satokasvi!$E$28-Satokasvi!$E$7)+IF(Q$8="x",Toimenpiteet!$E$29,0)+IF(Q$9="x",Toimenpiteet!$E$60,0)+IF(Q$10="x",Toimenpiteet!$E$88,0))/(1+$H$15)^EM$59</f>
        <v>11.435993087552502</v>
      </c>
      <c r="EN131" s="37">
        <f ca="1">IF(R$11="x",Toimenpiteet!$E$115,BN131*CN131/1000+(Satokasvi!$E$28-Satokasvi!$E$7)+IF(R$8="x",Toimenpiteet!$E$29,0)+IF(R$9="x",Toimenpiteet!$E$60,0)+IF(R$10="x",Toimenpiteet!$E$88,0))/(1+$H$15)^EN$59</f>
        <v>152.95440679871447</v>
      </c>
      <c r="EO131" s="37">
        <f ca="1">IF(S$11="x",Toimenpiteet!$E$115,BO131*CO131/1000+(Satokasvi!$E$28-Satokasvi!$E$7)+IF(S$8="x",Toimenpiteet!$E$29,0)+IF(S$9="x",Toimenpiteet!$E$60,0)+IF(S$10="x",Toimenpiteet!$E$88,0))/(1+$H$15)^EO$59</f>
        <v>171.25344527899853</v>
      </c>
      <c r="EP131" s="37">
        <f ca="1">IF(T$11="x",Toimenpiteet!$E$115,BP131*CP131/1000+(Satokasvi!$E$28-Satokasvi!$E$7)+IF(T$8="x",Toimenpiteet!$E$29,0)+IF(T$9="x",Toimenpiteet!$E$60,0)+IF(T$10="x",Toimenpiteet!$E$88,0))/(1+$H$15)^EP$59</f>
        <v>330.90165641721251</v>
      </c>
      <c r="EQ131" s="37">
        <f ca="1">IF(U$11="x",Toimenpiteet!$E$115,BQ131*CQ131/1000+(Satokasvi!$E$28-Satokasvi!$E$7)+IF(U$8="x",Toimenpiteet!$E$29,0)+IF(U$9="x",Toimenpiteet!$E$60,0)+IF(U$10="x",Toimenpiteet!$E$88,0))/(1+$H$15)^EQ$59</f>
        <v>291.57054301263241</v>
      </c>
      <c r="ER131" s="37">
        <f ca="1">IF(V$11="x",Toimenpiteet!$E$115,BR131*CR131/1000+(Satokasvi!$E$28-Satokasvi!$E$7)+IF(V$8="x",Toimenpiteet!$E$29,0)+IF(V$9="x",Toimenpiteet!$E$60,0)+IF(V$10="x",Toimenpiteet!$E$88,0))/(1+$H$15)^ER$59</f>
        <v>279.03018063562183</v>
      </c>
      <c r="ES131" s="37">
        <f ca="1">IF(W$11="x",Toimenpiteet!$E$115,BS131*CS131/1000+(Satokasvi!$E$28-Satokasvi!$E$7)+IF(W$8="x",Toimenpiteet!$E$29,0)+IF(W$9="x",Toimenpiteet!$E$60,0)+IF(W$10="x",Toimenpiteet!$E$88,0))/(1+$H$15)^ES$59</f>
        <v>163.51120764601671</v>
      </c>
      <c r="ET131" s="37">
        <f ca="1">IF(X$11="x",Toimenpiteet!$E$115,BT131*CT131/1000+(Satokasvi!$E$28-Satokasvi!$E$7)+IF(X$8="x",Toimenpiteet!$E$29,0)+IF(X$9="x",Toimenpiteet!$E$60,0)+IF(X$10="x",Toimenpiteet!$E$88,0))/(1+$H$15)^ET$59</f>
        <v>188.44921263076589</v>
      </c>
      <c r="EU131" s="37">
        <f ca="1">IF(Y$11="x",Toimenpiteet!$E$115,BU131*CU131/1000+(Satokasvi!$E$28-Satokasvi!$E$7)+IF(Y$8="x",Toimenpiteet!$E$29,0)+IF(Y$9="x",Toimenpiteet!$E$60,0)+IF(Y$10="x",Toimenpiteet!$E$88,0))/(1+$H$15)^EU$59</f>
        <v>104.32770859465602</v>
      </c>
      <c r="EV131" s="37">
        <f ca="1">IF(Z$11="x",Toimenpiteet!$E$115,BV131*CV131/1000+(Satokasvi!$E$28-Satokasvi!$E$7)+IF(Z$8="x",Toimenpiteet!$E$29,0)+IF(Z$9="x",Toimenpiteet!$E$60,0)+IF(Z$10="x",Toimenpiteet!$E$88,0))/(1+$H$15)^EV$59</f>
        <v>205.11851281157661</v>
      </c>
      <c r="EW131" s="37">
        <f ca="1">IF(AA$11="x",Toimenpiteet!$E$115,BW131*CW131/1000+(Satokasvi!$E$28-Satokasvi!$E$7)+IF(AA$8="x",Toimenpiteet!$E$29,0)+IF(AA$9="x",Toimenpiteet!$E$60,0)+IF(AA$10="x",Toimenpiteet!$E$88,0))/(1+$H$15)^EW$59</f>
        <v>116.86813490709172</v>
      </c>
      <c r="EX131" s="37">
        <f ca="1">IF(AB$11="x",Toimenpiteet!$E$115,BX131*CX131/1000+(Satokasvi!$E$28-Satokasvi!$E$7)+IF(AB$8="x",Toimenpiteet!$E$29,0)+IF(AB$9="x",Toimenpiteet!$E$60,0)+IF(AB$10="x",Toimenpiteet!$E$88,0))/(1+$H$15)^EX$59</f>
        <v>148.88961260332326</v>
      </c>
      <c r="EY131" s="37">
        <f ca="1">IF(AC$11="x",Toimenpiteet!$E$115,BY131*CY131/1000+(Satokasvi!$E$28-Satokasvi!$E$7)+IF(AC$8="x",Toimenpiteet!$E$29,0)+IF(AC$9="x",Toimenpiteet!$E$60,0)+IF(AC$10="x",Toimenpiteet!$E$88,0))/(1+$H$15)^EY$59</f>
        <v>72.277917354987608</v>
      </c>
      <c r="EZ131" s="37">
        <f ca="1">IF(AD$11="x",Toimenpiteet!$E$115,BZ131*CZ131/1000+(Satokasvi!$E$28-Satokasvi!$E$7)+IF(AD$8="x",Toimenpiteet!$E$29,0)+IF(AD$9="x",Toimenpiteet!$E$60,0)+IF(AD$10="x",Toimenpiteet!$E$88,0))/(1+$H$15)^EZ$59</f>
        <v>64.307768540825279</v>
      </c>
      <c r="FA131" s="37">
        <f ca="1">IF(AE$11="x",Toimenpiteet!$E$115,CA131*DA131/1000+(Satokasvi!$E$28-Satokasvi!$E$7)+IF(AE$8="x",Toimenpiteet!$E$29,0)+IF(AE$9="x",Toimenpiteet!$E$60,0)+IF(AE$10="x",Toimenpiteet!$E$88,0))/(1+$H$15)^FA$59</f>
        <v>167.05936702016044</v>
      </c>
      <c r="FB131" s="37">
        <f ca="1">IF(AF$11="x",Toimenpiteet!$E$115,CB131*DB131/1000+(Satokasvi!$E$28-Satokasvi!$E$7)+IF(AF$8="x",Toimenpiteet!$E$29,0)+IF(AF$9="x",Toimenpiteet!$E$60,0)+IF(AF$10="x",Toimenpiteet!$E$88,0))/(1+$H$15)^FB$59</f>
        <v>288.36545240099088</v>
      </c>
      <c r="FD131" s="37">
        <f t="shared" ca="1" si="41"/>
        <v>-257.28155339805824</v>
      </c>
      <c r="FE131" s="37">
        <f t="shared" ca="1" si="32"/>
        <v>-115.79333775986328</v>
      </c>
      <c r="FF131" s="37">
        <f t="shared" ca="1" si="32"/>
        <v>-358.30587748845056</v>
      </c>
      <c r="FG131" s="37">
        <f t="shared" ca="1" si="32"/>
        <v>-161.27892694221129</v>
      </c>
      <c r="FH131" s="37">
        <f t="shared" ca="1" si="32"/>
        <v>221.58507292324401</v>
      </c>
      <c r="FI131" s="37">
        <f t="shared" ca="1" si="32"/>
        <v>360.62893306405442</v>
      </c>
      <c r="FJ131" s="37">
        <f t="shared" ca="1" si="32"/>
        <v>145.15968255806567</v>
      </c>
      <c r="FK131" s="37">
        <f t="shared" ca="1" si="32"/>
        <v>383.36694460588433</v>
      </c>
      <c r="FL131" s="37">
        <f t="shared" ca="1" si="32"/>
        <v>671.75674560446714</v>
      </c>
      <c r="FM131" s="37">
        <f t="shared" ca="1" si="32"/>
        <v>648.42259193615553</v>
      </c>
      <c r="FN131" s="37">
        <f t="shared" ca="1" si="32"/>
        <v>743.97765788530558</v>
      </c>
      <c r="FO131" s="37">
        <f t="shared" ca="1" si="43"/>
        <v>855.71125090928138</v>
      </c>
      <c r="FP131" s="37">
        <f t="shared" ca="1" si="43"/>
        <v>1101.3872804072598</v>
      </c>
      <c r="FQ131" s="37">
        <f t="shared" ca="1" si="43"/>
        <v>1315.1633631607979</v>
      </c>
      <c r="FR131" s="37">
        <f t="shared" ca="1" si="43"/>
        <v>1519.3396110137944</v>
      </c>
      <c r="FS131" s="37">
        <f t="shared" ca="1" si="43"/>
        <v>1628.0757442365866</v>
      </c>
      <c r="FT131" s="37">
        <f t="shared" ca="1" si="43"/>
        <v>1758.3951950707474</v>
      </c>
      <c r="FU131" s="37">
        <f t="shared" ca="1" si="24"/>
        <v>1819.3916903965749</v>
      </c>
      <c r="FV131" s="37">
        <f t="shared" ca="1" si="24"/>
        <v>1965.1361515553622</v>
      </c>
      <c r="FW131" s="37">
        <f t="shared" ca="1" si="23"/>
        <v>2038.0722515013754</v>
      </c>
      <c r="FX131" s="37">
        <f t="shared" ca="1" si="23"/>
        <v>1895.6216933854737</v>
      </c>
      <c r="FY131" s="37">
        <f t="shared" ca="1" si="23"/>
        <v>1932.8030390589824</v>
      </c>
      <c r="FZ131" s="37">
        <f t="shared" ca="1" si="23"/>
        <v>1964.0139606206919</v>
      </c>
      <c r="GA131" s="37">
        <f t="shared" ca="1" si="23"/>
        <v>2081.5030264491638</v>
      </c>
      <c r="GB131" s="37">
        <f t="shared" ca="1" si="23"/>
        <v>2300.7133241409329</v>
      </c>
      <c r="GC131" s="37"/>
      <c r="GD131" s="37">
        <f t="shared" ca="1" si="42"/>
        <v>309.34302893536466</v>
      </c>
      <c r="GE131" s="37">
        <f t="shared" ca="1" si="39"/>
        <v>529.08647088528755</v>
      </c>
      <c r="GF131" s="37">
        <f t="shared" ca="1" si="39"/>
        <v>992.00653577528874</v>
      </c>
      <c r="GG131" s="37">
        <f t="shared" ca="1" si="39"/>
        <v>1275.5286899703074</v>
      </c>
      <c r="GH131" s="37">
        <f t="shared" ca="1" si="39"/>
        <v>1780.6837553812143</v>
      </c>
      <c r="GI131" s="37">
        <f t="shared" ca="1" si="39"/>
        <v>1991.9230531544204</v>
      </c>
      <c r="GJ131" s="37">
        <f t="shared" ca="1" si="39"/>
        <v>2103.7893753461849</v>
      </c>
      <c r="GK131" s="37">
        <f t="shared" ca="1" si="39"/>
        <v>2431.476779222206</v>
      </c>
      <c r="GL131" s="37">
        <f t="shared" ca="1" si="39"/>
        <v>2818.1646272347175</v>
      </c>
      <c r="GM131" s="37">
        <f t="shared" ca="1" si="39"/>
        <v>2829.6006203222701</v>
      </c>
      <c r="GN131" s="37">
        <f t="shared" ca="1" si="39"/>
        <v>2982.5550271209845</v>
      </c>
      <c r="GO131" s="37">
        <f t="shared" ca="1" si="39"/>
        <v>3153.8084723999832</v>
      </c>
      <c r="GP131" s="37">
        <f t="shared" ca="1" si="39"/>
        <v>3484.7101288171957</v>
      </c>
      <c r="GQ131" s="37">
        <f t="shared" ca="1" si="39"/>
        <v>3776.280671829828</v>
      </c>
      <c r="GR131" s="37">
        <f t="shared" ca="1" si="39"/>
        <v>4055.3108524654499</v>
      </c>
      <c r="GS131" s="37">
        <f t="shared" ca="1" si="39"/>
        <v>4218.8220601114663</v>
      </c>
      <c r="GT131" s="37">
        <f t="shared" ca="1" si="34"/>
        <v>4407.2712727422322</v>
      </c>
      <c r="GU131" s="37">
        <f t="shared" ca="1" si="22"/>
        <v>4511.5989813368878</v>
      </c>
      <c r="GV131" s="37">
        <f t="shared" ca="1" si="22"/>
        <v>4716.7174941484645</v>
      </c>
      <c r="GW131" s="37">
        <f t="shared" ca="1" si="22"/>
        <v>4833.5856290555566</v>
      </c>
      <c r="GX131" s="37">
        <f t="shared" ca="1" si="22"/>
        <v>4982.4752416588799</v>
      </c>
      <c r="GY131" s="37">
        <f t="shared" ca="1" si="30"/>
        <v>5054.7531590138678</v>
      </c>
      <c r="GZ131" s="37">
        <f t="shared" ca="1" si="30"/>
        <v>5119.0609275546931</v>
      </c>
      <c r="HA131" s="37">
        <f t="shared" ca="1" si="30"/>
        <v>5286.1202945748537</v>
      </c>
      <c r="HB131" s="37">
        <f t="shared" ca="1" si="30"/>
        <v>5574.4857469758444</v>
      </c>
      <c r="HC131" s="37"/>
      <c r="HD131" s="37">
        <f t="shared" si="40"/>
        <v>1500.1</v>
      </c>
      <c r="HE131" s="37">
        <f ca="1">SUM($GD131:GD131)-$HD131-SUM($FD131:FD131)</f>
        <v>-933.47541766657707</v>
      </c>
      <c r="HF131" s="37">
        <f ca="1">SUM($GD131:GE131)-$HD131-SUM($FD131:FE131)</f>
        <v>-288.59560902142624</v>
      </c>
      <c r="HG131" s="37">
        <f ca="1">SUM($GD131:GF131)-$HD131-SUM($FD131:FF131)</f>
        <v>1061.7168042423132</v>
      </c>
      <c r="HH131" s="37">
        <f ca="1">SUM($GD131:GG131)-$HD131-SUM($FD131:FG131)</f>
        <v>2498.524421154832</v>
      </c>
      <c r="HI131" s="37">
        <f ca="1">SUM($GD131:GH131)-$HD131-SUM($FD131:FH131)</f>
        <v>4057.623103612802</v>
      </c>
      <c r="HJ131" s="37">
        <f ca="1">SUM($GD131:GI131)-$HD131-SUM($FD131:FI131)</f>
        <v>5688.9172237031671</v>
      </c>
      <c r="HK131" s="37">
        <f ca="1">SUM($GD131:GJ131)-$HD131-SUM($FD131:FJ131)</f>
        <v>7647.5469164912856</v>
      </c>
      <c r="HL131" s="37">
        <f ca="1">SUM($GD131:GK131)-$HD131-SUM($FD131:FK131)</f>
        <v>9695.6567511076082</v>
      </c>
      <c r="HM131" s="37">
        <f ca="1">SUM($GD131:GL131)-$HD131-SUM($FD131:FL131)</f>
        <v>11842.064632737858</v>
      </c>
      <c r="HN131" s="37">
        <f ca="1">SUM($GD131:GM131)-$HD131-SUM($FD131:FM131)</f>
        <v>14023.242661123972</v>
      </c>
      <c r="HO131" s="37">
        <f ca="1">SUM($GD131:GN131)-$HD131-SUM($FD131:FN131)</f>
        <v>16261.820030359651</v>
      </c>
      <c r="HP131" s="37">
        <f ca="1">SUM($GD131:GO131)-$HD131-SUM($FD131:FO131)</f>
        <v>18559.917251850351</v>
      </c>
      <c r="HQ131" s="37">
        <f ca="1">SUM($GD131:GP131)-$HD131-SUM($FD131:FP131)</f>
        <v>20943.240100260286</v>
      </c>
      <c r="HR131" s="37">
        <f ca="1">SUM($GD131:GQ131)-$HD131-SUM($FD131:FQ131)</f>
        <v>23404.357408929318</v>
      </c>
      <c r="HS131" s="37">
        <f ca="1">SUM($GD131:GR131)-$HD131-SUM($FD131:FR131)</f>
        <v>25940.328650380972</v>
      </c>
      <c r="HT131" s="37">
        <f ca="1">SUM($GD131:GS131)-$HD131-SUM($FD131:FS131)</f>
        <v>28531.074966255852</v>
      </c>
      <c r="HU131" s="37">
        <f ca="1">SUM($GD131:GT131)-$HD131-SUM($FD131:FT131)</f>
        <v>31179.95104392734</v>
      </c>
      <c r="HV131" s="37">
        <f ca="1">SUM($GD131:GU131)-$HD131-SUM($FD131:FU131)</f>
        <v>33872.15833486765</v>
      </c>
      <c r="HW131" s="37">
        <f ca="1">SUM($GD131:GV131)-$HD131-SUM($FD131:FV131)</f>
        <v>36623.739677460755</v>
      </c>
      <c r="HX131" s="37">
        <f ca="1">SUM($GD131:GW131)-$HD131-SUM($FD131:FW131)</f>
        <v>39419.253055014939</v>
      </c>
      <c r="HY131" s="37">
        <f ca="1">SUM($GD131:GX131)-$HD131-SUM($FD131:FX131)</f>
        <v>42506.106603288346</v>
      </c>
      <c r="HZ131" s="37">
        <f ca="1">SUM($GD131:GY131)-$HD131-SUM($FD131:FY131)</f>
        <v>45628.056723243222</v>
      </c>
      <c r="IA131" s="37">
        <f ca="1">SUM($GD131:GZ131)-$HD131-SUM($FD131:FZ131)</f>
        <v>48783.103690177217</v>
      </c>
      <c r="IB131" s="37">
        <f ca="1">SUM($GD131:HA131)-$HD131-SUM($FD131:GA131)</f>
        <v>51987.720958302903</v>
      </c>
      <c r="IC131" s="37">
        <f ca="1">SUM($GD131:HB131)-$HD131-SUM($FD131:GB131)</f>
        <v>55261.493381137814</v>
      </c>
    </row>
    <row r="132" spans="2:237" x14ac:dyDescent="0.35">
      <c r="B132" s="37">
        <f t="shared" ca="1" si="37"/>
        <v>0.11407912499855888</v>
      </c>
      <c r="C132" s="37">
        <f t="shared" ca="1" si="37"/>
        <v>0.53063478771534967</v>
      </c>
      <c r="D132" s="37">
        <f t="shared" ca="1" si="37"/>
        <v>0.66847125707448096</v>
      </c>
      <c r="E132" s="37">
        <f t="shared" ca="1" si="37"/>
        <v>0.17433070205755419</v>
      </c>
      <c r="F132" s="37">
        <f t="shared" ca="1" si="37"/>
        <v>0.21018812624679062</v>
      </c>
      <c r="G132" s="37">
        <f t="shared" ca="1" si="37"/>
        <v>0.19032772954261334</v>
      </c>
      <c r="H132" s="37">
        <f t="shared" ca="1" si="37"/>
        <v>0.64598476884679323</v>
      </c>
      <c r="I132" s="37">
        <f t="shared" ca="1" si="37"/>
        <v>4.5828061945712539E-2</v>
      </c>
      <c r="J132" s="37">
        <f t="shared" ca="1" si="37"/>
        <v>0.17439807621006576</v>
      </c>
      <c r="K132" s="37">
        <f t="shared" ca="1" si="37"/>
        <v>0.72885419939350082</v>
      </c>
      <c r="L132" s="37">
        <f t="shared" ca="1" si="37"/>
        <v>0.33244125461967367</v>
      </c>
      <c r="M132" s="37">
        <f t="shared" ca="1" si="37"/>
        <v>0.77496865937065085</v>
      </c>
      <c r="N132" s="37">
        <f t="shared" ca="1" si="37"/>
        <v>8.3163467459514973E-2</v>
      </c>
      <c r="O132" s="37">
        <f t="shared" ca="1" si="37"/>
        <v>0.12574869622854223</v>
      </c>
      <c r="P132" s="37">
        <f t="shared" ca="1" si="37"/>
        <v>0.71230501578721217</v>
      </c>
      <c r="Q132" s="37">
        <f t="shared" ca="1" si="37"/>
        <v>0.24171460092802577</v>
      </c>
      <c r="R132" s="37">
        <f t="shared" ca="1" si="38"/>
        <v>0.23797664239867733</v>
      </c>
      <c r="S132" s="37">
        <f t="shared" ca="1" si="38"/>
        <v>0.20311743378509028</v>
      </c>
      <c r="T132" s="37">
        <f t="shared" ca="1" si="38"/>
        <v>0.8529104281312665</v>
      </c>
      <c r="U132" s="37">
        <f t="shared" ca="1" si="38"/>
        <v>0.90142901727583946</v>
      </c>
      <c r="V132" s="37">
        <f t="shared" ca="1" si="38"/>
        <v>0.32373238294047002</v>
      </c>
      <c r="W132" s="37">
        <f t="shared" ca="1" si="38"/>
        <v>0.98600656984513679</v>
      </c>
      <c r="X132" s="37">
        <f t="shared" ca="1" si="38"/>
        <v>0.69450055565303492</v>
      </c>
      <c r="Y132" s="37">
        <f t="shared" ca="1" si="38"/>
        <v>0.77503280472454872</v>
      </c>
      <c r="Z132" s="37">
        <f t="shared" ca="1" si="38"/>
        <v>0.12956026531187137</v>
      </c>
      <c r="AC132" s="35">
        <f ca="1">IF(H$11="x",0,_xlfn.NORM.INV(B132,Satokasvi!$H$8,Satokasvi!$I$8)*IF(H$8="x",1+Toimenpiteet!$C$7,1)*IF(H$9="x",1+Toimenpiteet!$C$34,1)*(1+H$30)*_xlfn.BINOM.INV(1,(1-(Satokasvi!$H$15*(1+H$43))),B132))</f>
        <v>0</v>
      </c>
      <c r="AD132" s="35">
        <f ca="1">IF(I$11="x",0,_xlfn.NORM.INV(C132,Satokasvi!$H$8,Satokasvi!$I$8)*IF(I$8="x",1+Toimenpiteet!$C$7,1)*IF(I$9="x",1+Toimenpiteet!$C$34,1)*(1+I$30)*_xlfn.BINOM.INV(1,(1-(Satokasvi!$H$15*(1+I$43))),C132))</f>
        <v>2519.2164123214075</v>
      </c>
      <c r="AE132" s="35">
        <f ca="1">IF(J$11="x",0,_xlfn.NORM.INV(D132,Satokasvi!$H$8,Satokasvi!$I$8)*IF(J$8="x",1+Toimenpiteet!$C$7,1)*IF(J$9="x",1+Toimenpiteet!$C$34,1)*(1+J$30)*_xlfn.BINOM.INV(1,(1-(Satokasvi!$H$15*(1+J$43))),D132))</f>
        <v>2608.9239388235214</v>
      </c>
      <c r="AF132" s="35">
        <f ca="1">IF(K$11="x",0,_xlfn.NORM.INV(E132,Satokasvi!$H$8,Satokasvi!$I$8)*IF(K$8="x",1+Toimenpiteet!$C$7,1)*IF(K$9="x",1+Toimenpiteet!$C$34,1)*(1+K$30)*_xlfn.BINOM.INV(1,(1-(Satokasvi!$H$15*(1+K$43))),E132))</f>
        <v>0</v>
      </c>
      <c r="AG132" s="35">
        <f ca="1">IF(L$11="x",0,_xlfn.NORM.INV(F132,Satokasvi!$H$8,Satokasvi!$I$8)*IF(L$8="x",1+Toimenpiteet!$C$7,1)*IF(L$9="x",1+Toimenpiteet!$C$34,1)*(1+L$30)*_xlfn.BINOM.INV(1,(1-(Satokasvi!$H$15*(1+L$43))),F132))</f>
        <v>0</v>
      </c>
      <c r="AH132" s="35">
        <f ca="1">IF(M$11="x",0,_xlfn.NORM.INV(G132,Satokasvi!$H$8,Satokasvi!$I$8)*IF(M$8="x",1+Toimenpiteet!$C$7,1)*IF(M$9="x",1+Toimenpiteet!$C$34,1)*(1+M$30)*_xlfn.BINOM.INV(1,(1-(Satokasvi!$H$15*(1+M$43))),G132))</f>
        <v>0</v>
      </c>
      <c r="AI132" s="35">
        <f ca="1">IF(N$11="x",0,_xlfn.NORM.INV(H132,Satokasvi!$H$8,Satokasvi!$I$8)*IF(N$8="x",1+Toimenpiteet!$C$7,1)*IF(N$9="x",1+Toimenpiteet!$C$34,1)*(1+N$30)*_xlfn.BINOM.INV(1,(1-(Satokasvi!$H$15*(1+N$43))),H132))</f>
        <v>2593.6256366512557</v>
      </c>
      <c r="AJ132" s="35">
        <f ca="1">IF(O$11="x",0,_xlfn.NORM.INV(I132,Satokasvi!$H$8,Satokasvi!$I$8)*IF(O$8="x",1+Toimenpiteet!$C$7,1)*IF(O$9="x",1+Toimenpiteet!$C$34,1)*(1+O$30)*_xlfn.BINOM.INV(1,(1-(Satokasvi!$H$15*(1+O$43))),I132))</f>
        <v>0</v>
      </c>
      <c r="AK132" s="35">
        <f ca="1">IF(P$11="x",0,_xlfn.NORM.INV(J132,Satokasvi!$H$8,Satokasvi!$I$8)*IF(P$8="x",1+Toimenpiteet!$C$7,1)*IF(P$9="x",1+Toimenpiteet!$C$34,1)*(1+P$30)*_xlfn.BINOM.INV(1,(1-(Satokasvi!$H$15*(1+P$43))),J132))</f>
        <v>0</v>
      </c>
      <c r="AL132" s="35">
        <f ca="1">IF(Q$11="x",0,_xlfn.NORM.INV(K132,Satokasvi!$H$8,Satokasvi!$I$8)*IF(Q$8="x",1+Toimenpiteet!$C$7,1)*IF(Q$9="x",1+Toimenpiteet!$C$34,1)*(1+Q$30)*_xlfn.BINOM.INV(1,(1-(Satokasvi!$H$15*(1+Q$43))),K132))</f>
        <v>2652.3378285013873</v>
      </c>
      <c r="AM132" s="35">
        <f ca="1">IF(R$11="x",0,_xlfn.NORM.INV(L132,Satokasvi!$H$8,Satokasvi!$I$8)*IF(R$8="x",1+Toimenpiteet!$C$7,1)*IF(R$9="x",1+Toimenpiteet!$C$34,1)*(1+R$30)*_xlfn.BINOM.INV(1,(1-(Satokasvi!$H$15*(1+R$43))),L132))</f>
        <v>2391.7044844044149</v>
      </c>
      <c r="AN132" s="35">
        <f ca="1">IF(S$11="x",0,_xlfn.NORM.INV(M132,Satokasvi!$H$8,Satokasvi!$I$8)*IF(S$8="x",1+Toimenpiteet!$C$7,1)*IF(S$9="x",1+Toimenpiteet!$C$34,1)*(1+S$30)*_xlfn.BINOM.INV(1,(1-(Satokasvi!$H$15*(1+S$43))),M132))</f>
        <v>2688.827632811593</v>
      </c>
      <c r="AO132" s="35">
        <f ca="1">IF(T$11="x",0,_xlfn.NORM.INV(N132,Satokasvi!$H$8,Satokasvi!$I$8)*IF(T$8="x",1+Toimenpiteet!$C$7,1)*IF(T$9="x",1+Toimenpiteet!$C$34,1)*(1+T$30)*_xlfn.BINOM.INV(1,(1-(Satokasvi!$H$15*(1+T$43))),N132))</f>
        <v>0</v>
      </c>
      <c r="AP132" s="35">
        <f ca="1">IF(U$11="x",0,_xlfn.NORM.INV(O132,Satokasvi!$H$8,Satokasvi!$I$8)*IF(U$8="x",1+Toimenpiteet!$C$7,1)*IF(U$9="x",1+Toimenpiteet!$C$34,1)*(1+U$30)*_xlfn.BINOM.INV(1,(1-(Satokasvi!$H$15*(1+U$43))),O132))</f>
        <v>0</v>
      </c>
      <c r="AQ132" s="35">
        <f ca="1">IF(V$11="x",0,_xlfn.NORM.INV(P132,Satokasvi!$H$8,Satokasvi!$I$8)*IF(V$8="x",1+Toimenpiteet!$C$7,1)*IF(V$9="x",1+Toimenpiteet!$C$34,1)*(1+V$30)*_xlfn.BINOM.INV(1,(1-(Satokasvi!$H$15*(1+V$43))),P132))</f>
        <v>2640.032793455397</v>
      </c>
      <c r="AR132" s="35">
        <f ca="1">IF(W$11="x",0,_xlfn.NORM.INV(Q132,Satokasvi!$H$8,Satokasvi!$I$8)*IF(W$8="x",1+Toimenpiteet!$C$7,1)*IF(W$9="x",1+Toimenpiteet!$C$34,1)*(1+W$30)*_xlfn.BINOM.INV(1,(1-(Satokasvi!$H$15*(1+W$43))),Q132))</f>
        <v>0</v>
      </c>
      <c r="AS132" s="35">
        <f ca="1">IF(X$11="x",0,_xlfn.NORM.INV(R132,Satokasvi!$H$8,Satokasvi!$I$8)*IF(X$8="x",1+Toimenpiteet!$C$7,1)*IF(X$9="x",1+Toimenpiteet!$C$34,1)*(1+X$30)*_xlfn.BINOM.INV(1,(1-(Satokasvi!$H$15*(1+X$43))),R132))</f>
        <v>0</v>
      </c>
      <c r="AT132" s="35">
        <f ca="1">IF(Y$11="x",0,_xlfn.NORM.INV(S132,Satokasvi!$H$8,Satokasvi!$I$8)*IF(Y$8="x",1+Toimenpiteet!$C$7,1)*IF(Y$9="x",1+Toimenpiteet!$C$34,1)*(1+Y$30)*_xlfn.BINOM.INV(1,(1-(Satokasvi!$H$15*(1+Y$43))),S132))</f>
        <v>0</v>
      </c>
      <c r="AU132" s="35">
        <f ca="1">IF(Z$11="x",0,_xlfn.NORM.INV(T132,Satokasvi!$H$8,Satokasvi!$I$8)*IF(Z$8="x",1+Toimenpiteet!$C$7,1)*IF(Z$9="x",1+Toimenpiteet!$C$34,1)*(1+Z$30)*_xlfn.BINOM.INV(1,(1-(Satokasvi!$H$15*(1+Z$43))),T132))</f>
        <v>2762.2494430605102</v>
      </c>
      <c r="AV132" s="35">
        <f ca="1">IF(AA$11="x",0,_xlfn.NORM.INV(U132,Satokasvi!$H$8,Satokasvi!$I$8)*IF(AA$8="x",1+Toimenpiteet!$C$7,1)*IF(AA$9="x",1+Toimenpiteet!$C$34,1)*(1+AA$30)*_xlfn.BINOM.INV(1,(1-(Satokasvi!$H$15*(1+AA$43))),U132))</f>
        <v>2822.4342665005152</v>
      </c>
      <c r="AW132" s="35">
        <f ca="1">IF(AB$11="x",0,_xlfn.NORM.INV(V132,Satokasvi!$H$8,Satokasvi!$I$8)*IF(AB$8="x",1+Toimenpiteet!$C$7,1)*IF(AB$9="x",1+Toimenpiteet!$C$34,1)*(1+AB$30)*_xlfn.BINOM.INV(1,(1-(Satokasvi!$H$15*(1+AB$43))),V132))</f>
        <v>2385.6782477133797</v>
      </c>
      <c r="AX132" s="35">
        <f ca="1">IF(AC$11="x",0,_xlfn.NORM.INV(W132,Satokasvi!$H$8,Satokasvi!$I$8)*IF(AC$8="x",1+Toimenpiteet!$C$7,1)*IF(AC$9="x",1+Toimenpiteet!$C$34,1)*(1+AC$30)*_xlfn.BINOM.INV(1,(1-(Satokasvi!$H$15*(1+AC$43))),W132))</f>
        <v>3049.3676277084983</v>
      </c>
      <c r="AY132" s="35">
        <f ca="1">IF(AD$11="x",0,_xlfn.NORM.INV(X132,Satokasvi!$H$8,Satokasvi!$I$8)*IF(AD$8="x",1+Toimenpiteet!$C$7,1)*IF(AD$9="x",1+Toimenpiteet!$C$34,1)*(1+AD$30)*_xlfn.BINOM.INV(1,(1-(Satokasvi!$H$15*(1+AD$43))),X132))</f>
        <v>2627.1620316233043</v>
      </c>
      <c r="AZ132" s="35">
        <f ca="1">IF(AE$11="x",0,_xlfn.NORM.INV(Y132,Satokasvi!$H$8,Satokasvi!$I$8)*IF(AE$8="x",1+Toimenpiteet!$C$7,1)*IF(AE$9="x",1+Toimenpiteet!$C$34,1)*(1+AE$30)*_xlfn.BINOM.INV(1,(1-(Satokasvi!$H$15*(1+AE$43))),Y132))</f>
        <v>2688.8811029647818</v>
      </c>
      <c r="BA132" s="35">
        <f ca="1">IF(AF$11="x",0,_xlfn.NORM.INV(Z132,Satokasvi!$H$8,Satokasvi!$I$8)*IF(AF$8="x",1+Toimenpiteet!$C$7,1)*IF(AF$9="x",1+Toimenpiteet!$C$34,1)*(1+AF$30)*_xlfn.BINOM.INV(1,(1-(Satokasvi!$H$15*(1+AF$43))),Z132))</f>
        <v>0</v>
      </c>
      <c r="BD132" s="35">
        <f ca="1">IF(H$11="x",0,_xlfn.NORM.INV(B132,Satokasvi!$H$8,Satokasvi!$I$8)*IF(COUNTIF($H$12:H$12,"x")&gt;0,(1+$C$6),1)*IF(COUNTIF($H$13:H$13,"x")&gt;0,(1+$C$30),1)*IF(H$8="x",(1+Toimenpiteet!$C$7),1)*IF(H$9="x",(1+Toimenpiteet!$C$34),1)*(1+H$30)*_xlfn.BINOM.INV(1,(1-(Satokasvi!$H$15*(1+H$44))),B132))</f>
        <v>2638.4649871020374</v>
      </c>
      <c r="BE132" s="35">
        <f ca="1">IF(I$11="x",0,_xlfn.NORM.INV(C132,Satokasvi!$H$8,Satokasvi!$I$8)*IF(COUNTIF($H$12:I$12,"x")&gt;0,(1+$C$6),1)*IF(COUNTIF($H$13:I$13,"x")&gt;0,(1+$C$30),1)*IF(I$8="x",(1+Toimenpiteet!$C$7),1)*IF(I$9="x",(1+Toimenpiteet!$C$34),1)*(1+I$30)*_xlfn.BINOM.INV(1,(1-(Satokasvi!$H$15*(1+I$44))),C132))</f>
        <v>3023.0596947856889</v>
      </c>
      <c r="BF132" s="35">
        <f ca="1">IF(J$11="x",0,_xlfn.NORM.INV(D132,Satokasvi!$H$8,Satokasvi!$I$8)*IF(COUNTIF($H$12:J$12,"x")&gt;0,(1+$C$6),1)*IF(COUNTIF($H$13:J$13,"x")&gt;0,(1+$C$30),1)*IF(J$8="x",(1+Toimenpiteet!$C$7),1)*IF(J$9="x",(1+Toimenpiteet!$C$34),1)*(1+J$30)*_xlfn.BINOM.INV(1,(1-(Satokasvi!$H$15*(1+J$44))),D132))</f>
        <v>3130.7087265882255</v>
      </c>
      <c r="BG132" s="35">
        <f ca="1">IF(K$11="x",0,_xlfn.NORM.INV(E132,Satokasvi!$H$8,Satokasvi!$I$8)*IF(COUNTIF($H$12:K$12,"x")&gt;0,(1+$C$6),1)*IF(COUNTIF($H$13:K$13,"x")&gt;0,(1+$C$30),1)*IF(K$8="x",(1+Toimenpiteet!$C$7),1)*IF(K$9="x",(1+Toimenpiteet!$C$34),1)*(1+K$30)*_xlfn.BINOM.INV(1,(1-(Satokasvi!$H$15*(1+K$44))),E132))</f>
        <v>2718.8433332921254</v>
      </c>
      <c r="BH132" s="35">
        <f ca="1">IF(L$11="x",0,_xlfn.NORM.INV(F132,Satokasvi!$H$8,Satokasvi!$I$8)*IF(COUNTIF($H$12:L$12,"x")&gt;0,(1+$C$6),1)*IF(COUNTIF($H$13:L$13,"x")&gt;0,(1+$C$30),1)*IF(L$8="x",(1+Toimenpiteet!$C$7),1)*IF(L$9="x",(1+Toimenpiteet!$C$34),1)*(1+L$30)*_xlfn.BINOM.INV(1,(1-(Satokasvi!$H$15*(1+L$44))),F132))</f>
        <v>2758.2694023616605</v>
      </c>
      <c r="BI132" s="35">
        <f ca="1">IF(M$11="x",0,_xlfn.NORM.INV(G132,Satokasvi!$H$8,Satokasvi!$I$8)*IF(COUNTIF($H$12:M$12,"x")&gt;0,(1+$C$6),1)*IF(COUNTIF($H$13:M$13,"x")&gt;0,(1+$C$30),1)*IF(M$8="x",(1+Toimenpiteet!$C$7),1)*IF(M$9="x",(1+Toimenpiteet!$C$34),1)*(1+M$30)*_xlfn.BINOM.INV(1,(1-(Satokasvi!$H$15*(1+M$44))),G132))</f>
        <v>2736.9932315179926</v>
      </c>
      <c r="BJ132" s="35">
        <f ca="1">IF(N$11="x",0,_xlfn.NORM.INV(H132,Satokasvi!$H$8,Satokasvi!$I$8)*IF(COUNTIF($H$12:N$12,"x")&gt;0,(1+$C$6),1)*IF(COUNTIF($H$13:N$13,"x")&gt;0,(1+$C$30),1)*IF(N$8="x",(1+Toimenpiteet!$C$7),1)*IF(N$9="x",(1+Toimenpiteet!$C$34),1)*(1+N$30)*_xlfn.BINOM.INV(1,(1-(Satokasvi!$H$15*(1+N$44))),H132))</f>
        <v>3112.3507639815066</v>
      </c>
      <c r="BK132" s="35">
        <f ca="1">IF(O$11="x",0,_xlfn.NORM.INV(I132,Satokasvi!$H$8,Satokasvi!$I$8)*IF(COUNTIF($H$12:O$12,"x")&gt;0,(1+$C$6),1)*IF(COUNTIF($H$13:O$13,"x")&gt;0,(1+$C$30),1)*IF(O$8="x",(1+Toimenpiteet!$C$7),1)*IF(O$9="x",(1+Toimenpiteet!$C$34),1)*(1+O$30)*_xlfn.BINOM.INV(1,(1-(Satokasvi!$H$15*(1+O$44))),I132))</f>
        <v>0</v>
      </c>
      <c r="BL132" s="35">
        <f ca="1">IF(P$11="x",0,_xlfn.NORM.INV(J132,Satokasvi!$H$8,Satokasvi!$I$8)*IF(COUNTIF($H$12:P$12,"x")&gt;0,(1+$C$6),1)*IF(COUNTIF($H$13:P$13,"x")&gt;0,(1+$C$30),1)*IF(P$8="x",(1+Toimenpiteet!$C$7),1)*IF(P$9="x",(1+Toimenpiteet!$C$34),1)*(1+P$30)*_xlfn.BINOM.INV(1,(1-(Satokasvi!$H$15*(1+P$44))),J132))</f>
        <v>2718.9219249795874</v>
      </c>
      <c r="BM132" s="35">
        <f ca="1">IF(Q$11="x",0,_xlfn.NORM.INV(K132,Satokasvi!$H$8,Satokasvi!$I$8)*IF(COUNTIF($H$12:Q$12,"x")&gt;0,(1+$C$6),1)*IF(COUNTIF($H$13:Q$13,"x")&gt;0,(1+$C$30),1)*IF(Q$8="x",(1+Toimenpiteet!$C$7),1)*IF(Q$9="x",(1+Toimenpiteet!$C$34),1)*(1+Q$30)*_xlfn.BINOM.INV(1,(1-(Satokasvi!$H$15*(1+Q$44))),K132))</f>
        <v>3182.8053942016645</v>
      </c>
      <c r="BN132" s="35">
        <f ca="1">IF(R$11="x",0,_xlfn.NORM.INV(L132,Satokasvi!$H$8,Satokasvi!$I$8)*IF(COUNTIF($H$12:R$12,"x")&gt;0,(1+$C$6),1)*IF(COUNTIF($H$13:R$13,"x")&gt;0,(1+$C$30),1)*IF(R$8="x",(1+Toimenpiteet!$C$7),1)*IF(R$9="x",(1+Toimenpiteet!$C$34),1)*(1+R$30)*_xlfn.BINOM.INV(1,(1-(Satokasvi!$H$15*(1+R$44))),L132))</f>
        <v>2870.0453812852979</v>
      </c>
      <c r="BO132" s="35">
        <f ca="1">IF(S$11="x",0,_xlfn.NORM.INV(M132,Satokasvi!$H$8,Satokasvi!$I$8)*IF(COUNTIF($H$12:S$12,"x")&gt;0,(1+$C$6),1)*IF(COUNTIF($H$13:S$13,"x")&gt;0,(1+$C$30),1)*IF(S$8="x",(1+Toimenpiteet!$C$7),1)*IF(S$9="x",(1+Toimenpiteet!$C$34),1)*(1+S$30)*_xlfn.BINOM.INV(1,(1-(Satokasvi!$H$15*(1+S$44))),M132))</f>
        <v>3226.5931593739115</v>
      </c>
      <c r="BP132" s="35">
        <f ca="1">IF(T$11="x",0,_xlfn.NORM.INV(N132,Satokasvi!$H$8,Satokasvi!$I$8)*IF(COUNTIF($H$12:T$12,"x")&gt;0,(1+$C$6),1)*IF(COUNTIF($H$13:T$13,"x")&gt;0,(1+$C$30),1)*IF(T$8="x",(1+Toimenpiteet!$C$7),1)*IF(T$9="x",(1+Toimenpiteet!$C$34),1)*(1+T$30)*_xlfn.BINOM.INV(1,(1-(Satokasvi!$H$15*(1+T$44))),N132))</f>
        <v>2584.769116120835</v>
      </c>
      <c r="BQ132" s="35">
        <f ca="1">IF(U$11="x",0,_xlfn.NORM.INV(O132,Satokasvi!$H$8,Satokasvi!$I$8)*IF(COUNTIF($H$12:U$12,"x")&gt;0,(1+$C$6),1)*IF(COUNTIF($H$13:U$13,"x")&gt;0,(1+$C$30),1)*IF(U$8="x",(1+Toimenpiteet!$C$7),1)*IF(U$9="x",(1+Toimenpiteet!$C$34),1)*(1+U$30)*_xlfn.BINOM.INV(1,(1-(Satokasvi!$H$15*(1+U$44))),O132))</f>
        <v>2655.9840222091157</v>
      </c>
      <c r="BR132" s="35">
        <f ca="1">IF(V$11="x",0,_xlfn.NORM.INV(P132,Satokasvi!$H$8,Satokasvi!$I$8)*IF(COUNTIF($H$12:V$12,"x")&gt;0,(1+$C$6),1)*IF(COUNTIF($H$13:V$13,"x")&gt;0,(1+$C$30),1)*IF(V$8="x",(1+Toimenpiteet!$C$7),1)*IF(V$9="x",(1+Toimenpiteet!$C$34),1)*(1+V$30)*_xlfn.BINOM.INV(1,(1-(Satokasvi!$H$15*(1+V$44))),P132))</f>
        <v>3168.0393521464762</v>
      </c>
      <c r="BS132" s="35">
        <f ca="1">IF(W$11="x",0,_xlfn.NORM.INV(Q132,Satokasvi!$H$8,Satokasvi!$I$8)*IF(COUNTIF($H$12:W$12,"x")&gt;0,(1+$C$6),1)*IF(COUNTIF($H$13:W$13,"x")&gt;0,(1+$C$30),1)*IF(W$8="x",(1+Toimenpiteet!$C$7),1)*IF(W$9="x",(1+Toimenpiteet!$C$34),1)*(1+W$30)*_xlfn.BINOM.INV(1,(1-(Satokasvi!$H$15*(1+W$44))),Q132))</f>
        <v>2789.7606555000038</v>
      </c>
      <c r="BT132" s="35">
        <f ca="1">IF(X$11="x",0,_xlfn.NORM.INV(R132,Satokasvi!$H$8,Satokasvi!$I$8)*IF(COUNTIF($H$12:X$12,"x")&gt;0,(1+$C$6),1)*IF(COUNTIF($H$13:X$13,"x")&gt;0,(1+$C$30),1)*IF(X$8="x",(1+Toimenpiteet!$C$7),1)*IF(X$9="x",(1+Toimenpiteet!$C$34),1)*(1+X$30)*_xlfn.BINOM.INV(1,(1-(Satokasvi!$H$15*(1+X$44))),R132))</f>
        <v>2786.1521273224512</v>
      </c>
      <c r="BU132" s="35">
        <f ca="1">IF(Y$11="x",0,_xlfn.NORM.INV(S132,Satokasvi!$H$8,Satokasvi!$I$8)*IF(COUNTIF($H$12:Y$12,"x")&gt;0,(1+$C$6),1)*IF(COUNTIF($H$13:Y$13,"x")&gt;0,(1+$C$30),1)*IF(Y$8="x",(1+Toimenpiteet!$C$7),1)*IF(Y$9="x",(1+Toimenpiteet!$C$34),1)*(1+Y$30)*_xlfn.BINOM.INV(1,(1-(Satokasvi!$H$15*(1+Y$44))),S132))</f>
        <v>2750.8387036518002</v>
      </c>
      <c r="BV132" s="35">
        <f ca="1">IF(Z$11="x",0,_xlfn.NORM.INV(T132,Satokasvi!$H$8,Satokasvi!$I$8)*IF(COUNTIF($H$12:Z$12,"x")&gt;0,(1+$C$6),1)*IF(COUNTIF($H$13:Z$13,"x")&gt;0,(1+$C$30),1)*IF(Z$8="x",(1+Toimenpiteet!$C$7),1)*IF(Z$9="x",(1+Toimenpiteet!$C$34),1)*(1+Z$30)*_xlfn.BINOM.INV(1,(1-(Satokasvi!$H$15*(1+Z$44))),T132))</f>
        <v>3314.6993316726121</v>
      </c>
      <c r="BW132" s="35">
        <f ca="1">IF(AA$11="x",0,_xlfn.NORM.INV(U132,Satokasvi!$H$8,Satokasvi!$I$8)*IF(COUNTIF($H$12:AA$12,"x")&gt;0,(1+$C$6),1)*IF(COUNTIF($H$13:AA$13,"x")&gt;0,(1+$C$30),1)*IF(AA$8="x",(1+Toimenpiteet!$C$7),1)*IF(AA$9="x",(1+Toimenpiteet!$C$34),1)*(1+AA$30)*_xlfn.BINOM.INV(1,(1-(Satokasvi!$H$15*(1+AA$44))),U132))</f>
        <v>3386.9211198006183</v>
      </c>
      <c r="BX132" s="35">
        <f ca="1">IF(AB$11="x",0,_xlfn.NORM.INV(V132,Satokasvi!$H$8,Satokasvi!$I$8)*IF(COUNTIF($H$12:AB$12,"x")&gt;0,(1+$C$6),1)*IF(COUNTIF($H$13:AB$13,"x")&gt;0,(1+$C$30),1)*IF(AB$8="x",(1+Toimenpiteet!$C$7),1)*IF(AB$9="x",(1+Toimenpiteet!$C$34),1)*(1+AB$30)*_xlfn.BINOM.INV(1,(1-(Satokasvi!$H$15*(1+AB$44))),V132))</f>
        <v>2862.8138972560555</v>
      </c>
      <c r="BY132" s="35">
        <f ca="1">IF(AC$11="x",0,_xlfn.NORM.INV(W132,Satokasvi!$H$8,Satokasvi!$I$8)*IF(COUNTIF($H$12:AC$12,"x")&gt;0,(1+$C$6),1)*IF(COUNTIF($H$13:AC$13,"x")&gt;0,(1+$C$30),1)*IF(AC$8="x",(1+Toimenpiteet!$C$7),1)*IF(AC$9="x",(1+Toimenpiteet!$C$34),1)*(1+AC$30)*_xlfn.BINOM.INV(1,(1-(Satokasvi!$H$15*(1+AC$44))),W132))</f>
        <v>3659.2411532501978</v>
      </c>
      <c r="BZ132" s="35">
        <f ca="1">IF(AD$11="x",0,_xlfn.NORM.INV(X132,Satokasvi!$H$8,Satokasvi!$I$8)*IF(COUNTIF($H$12:AD$12,"x")&gt;0,(1+$C$6),1)*IF(COUNTIF($H$13:AD$13,"x")&gt;0,(1+$C$30),1)*IF(AD$8="x",(1+Toimenpiteet!$C$7),1)*IF(AD$9="x",(1+Toimenpiteet!$C$34),1)*(1+AD$30)*_xlfn.BINOM.INV(1,(1-(Satokasvi!$H$15*(1+AD$44))),X132))</f>
        <v>3152.5944379479652</v>
      </c>
      <c r="CA132" s="35">
        <f ca="1">IF(AE$11="x",0,_xlfn.NORM.INV(Y132,Satokasvi!$H$8,Satokasvi!$I$8)*IF(COUNTIF($H$12:AE$12,"x")&gt;0,(1+$C$6),1)*IF(COUNTIF($H$13:AE$13,"x")&gt;0,(1+$C$30),1)*IF(AE$8="x",(1+Toimenpiteet!$C$7),1)*IF(AE$9="x",(1+Toimenpiteet!$C$34),1)*(1+AE$30)*_xlfn.BINOM.INV(1,(1-(Satokasvi!$H$15*(1+AE$44))),Y132))</f>
        <v>3226.657323557738</v>
      </c>
      <c r="CB132" s="35">
        <f ca="1">IF(AF$11="x",0,_xlfn.NORM.INV(Z132,Satokasvi!$H$8,Satokasvi!$I$8)*IF(COUNTIF($H$12:AF$12,"x")&gt;0,(1+$C$6),1)*IF(COUNTIF($H$13:AF$13,"x")&gt;0,(1+$C$30),1)*IF(AF$8="x",(1+Toimenpiteet!$C$7),1)*IF(AF$9="x",(1+Toimenpiteet!$C$34),1)*(1+AF$30)*_xlfn.BINOM.INV(1,(1-(Satokasvi!$H$15*(1+AF$44))),Z132))</f>
        <v>2661.4583254976264</v>
      </c>
      <c r="CD132" s="37">
        <f ca="1">_xlfn.NORM.INV(RAND(),Satokasvi!$H$13,Satokasvi!$I$13)</f>
        <v>178.63684882787149</v>
      </c>
      <c r="CE132" s="37">
        <f ca="1">_xlfn.NORM.INV(RAND(),Satokasvi!$H$13,Satokasvi!$I$13)</f>
        <v>162.64204622099712</v>
      </c>
      <c r="CF132" s="37">
        <f ca="1">_xlfn.NORM.INV(RAND(),Satokasvi!$H$13,Satokasvi!$I$13)</f>
        <v>256.61738475611486</v>
      </c>
      <c r="CG132" s="37">
        <f ca="1">_xlfn.NORM.INV(RAND(),Satokasvi!$H$13,Satokasvi!$I$13)</f>
        <v>230.24405349225808</v>
      </c>
      <c r="CH132" s="37">
        <f ca="1">_xlfn.NORM.INV(RAND(),Satokasvi!$H$13,Satokasvi!$I$13)</f>
        <v>271.59084827704578</v>
      </c>
      <c r="CI132" s="37">
        <f ca="1">_xlfn.NORM.INV(RAND(),Satokasvi!$H$13,Satokasvi!$I$13)</f>
        <v>172.06881243075665</v>
      </c>
      <c r="CJ132" s="37">
        <f ca="1">_xlfn.NORM.INV(RAND(),Satokasvi!$H$13,Satokasvi!$I$13)</f>
        <v>215.73443912012371</v>
      </c>
      <c r="CK132" s="37">
        <f ca="1">_xlfn.NORM.INV(RAND(),Satokasvi!$H$13,Satokasvi!$I$13)</f>
        <v>171.49756998471216</v>
      </c>
      <c r="CL132" s="37">
        <f ca="1">_xlfn.NORM.INV(RAND(),Satokasvi!$H$13,Satokasvi!$I$13)</f>
        <v>172.33650000699268</v>
      </c>
      <c r="CM132" s="37">
        <f ca="1">_xlfn.NORM.INV(RAND(),Satokasvi!$H$13,Satokasvi!$I$13)</f>
        <v>296.55406331638255</v>
      </c>
      <c r="CN132" s="37">
        <f ca="1">_xlfn.NORM.INV(RAND(),Satokasvi!$H$13,Satokasvi!$I$13)</f>
        <v>273.77915707109702</v>
      </c>
      <c r="CO132" s="37">
        <f ca="1">_xlfn.NORM.INV(RAND(),Satokasvi!$H$13,Satokasvi!$I$13)</f>
        <v>219.18601058043376</v>
      </c>
      <c r="CP132" s="37">
        <f ca="1">_xlfn.NORM.INV(RAND(),Satokasvi!$H$13,Satokasvi!$I$13)</f>
        <v>206.33619620201969</v>
      </c>
      <c r="CQ132" s="37">
        <f ca="1">_xlfn.NORM.INV(RAND(),Satokasvi!$H$13,Satokasvi!$I$13)</f>
        <v>276.33333153394551</v>
      </c>
      <c r="CR132" s="37">
        <f ca="1">_xlfn.NORM.INV(RAND(),Satokasvi!$H$13,Satokasvi!$I$13)</f>
        <v>313.2630677515736</v>
      </c>
      <c r="CS132" s="37">
        <f ca="1">_xlfn.NORM.INV(RAND(),Satokasvi!$H$13,Satokasvi!$I$13)</f>
        <v>271.68834877179461</v>
      </c>
      <c r="CT132" s="37">
        <f ca="1">_xlfn.NORM.INV(RAND(),Satokasvi!$H$13,Satokasvi!$I$13)</f>
        <v>118.51274788642797</v>
      </c>
      <c r="CU132" s="37">
        <f ca="1">_xlfn.NORM.INV(RAND(),Satokasvi!$H$13,Satokasvi!$I$13)</f>
        <v>137.27051672131756</v>
      </c>
      <c r="CV132" s="37">
        <f ca="1">_xlfn.NORM.INV(RAND(),Satokasvi!$H$13,Satokasvi!$I$13)</f>
        <v>173.27085368273998</v>
      </c>
      <c r="CW132" s="37">
        <f ca="1">_xlfn.NORM.INV(RAND(),Satokasvi!$H$13,Satokasvi!$I$13)</f>
        <v>165.90707627044941</v>
      </c>
      <c r="CX132" s="37">
        <f ca="1">_xlfn.NORM.INV(RAND(),Satokasvi!$H$13,Satokasvi!$I$13)</f>
        <v>143.30163776237413</v>
      </c>
      <c r="CY132" s="37">
        <f ca="1">_xlfn.NORM.INV(RAND(),Satokasvi!$H$13,Satokasvi!$I$13)</f>
        <v>258.30023156990131</v>
      </c>
      <c r="CZ132" s="37">
        <f ca="1">_xlfn.NORM.INV(RAND(),Satokasvi!$H$13,Satokasvi!$I$13)</f>
        <v>124.16201232507473</v>
      </c>
      <c r="DA132" s="37">
        <f ca="1">_xlfn.NORM.INV(RAND(),Satokasvi!$H$13,Satokasvi!$I$13)</f>
        <v>234.86681832712631</v>
      </c>
      <c r="DB132" s="37">
        <f ca="1">_xlfn.NORM.INV(RAND(),Satokasvi!$H$13,Satokasvi!$I$13)</f>
        <v>195.20900079635723</v>
      </c>
      <c r="DD132" s="37">
        <f ca="1">IF(H$11="x",Toimenpiteet!$E$115,AC132*CD132/1000+(Satokasvi!$E$28-Satokasvi!$E$7)+IF(H$8="x",Toimenpiteet!$E$29,0)+IF(H$9="x",Toimenpiteet!$E$60,0)+IF(H$10="x",Toimenpiteet!$E$88,0))/(1+$H$15)^DD$59</f>
        <v>-257.28155339805824</v>
      </c>
      <c r="DE132" s="37">
        <f ca="1">IF(I$11="x",Toimenpiteet!$E$115,AD132*CE132/1000+(Satokasvi!$E$28-Satokasvi!$E$7)+IF(I$8="x",Toimenpiteet!$E$29,0)+IF(I$9="x",Toimenpiteet!$E$60,0)+IF(I$10="x",Toimenpiteet!$E$88,0))/(1+$H$15)^DE$59</f>
        <v>136.42238870154861</v>
      </c>
      <c r="DF132" s="37">
        <f ca="1">IF(J$11="x",Toimenpiteet!$E$115,AE132*CF132/1000+(Satokasvi!$E$28-Satokasvi!$E$7)+IF(J$8="x",Toimenpiteet!$E$29,0)+IF(J$9="x",Toimenpiteet!$E$60,0)+IF(J$10="x",Toimenpiteet!$E$88,0))/(1+$H$15)^DF$59</f>
        <v>370.17044349459127</v>
      </c>
      <c r="DG132" s="37">
        <f ca="1">IF(K$11="x",Toimenpiteet!$E$115,AF132*CG132/1000+(Satokasvi!$E$28-Satokasvi!$E$7)+IF(K$8="x",Toimenpiteet!$E$29,0)+IF(K$9="x",Toimenpiteet!$E$60,0)+IF(K$10="x",Toimenpiteet!$E$88,0))/(1+$H$15)^DG$59</f>
        <v>-235.44906769765757</v>
      </c>
      <c r="DH132" s="37">
        <f ca="1">IF(L$11="x",Toimenpiteet!$E$115,AG132*CH132/1000+(Satokasvi!$E$28-Satokasvi!$E$7)+IF(L$8="x",Toimenpiteet!$E$29,0)+IF(L$9="x",Toimenpiteet!$E$60,0)+IF(L$10="x",Toimenpiteet!$E$88,0))/(1+$H$15)^DH$59</f>
        <v>-228.59132786180348</v>
      </c>
      <c r="DI132" s="37">
        <f ca="1">IF(M$11="x",Toimenpiteet!$E$115,AH132*CI132/1000+(Satokasvi!$E$28-Satokasvi!$E$7)+IF(M$8="x",Toimenpiteet!$E$29,0)+IF(M$9="x",Toimenpiteet!$E$60,0)+IF(M$10="x",Toimenpiteet!$E$88,0))/(1+$H$15)^DI$59</f>
        <v>-221.93332802116842</v>
      </c>
      <c r="DJ132" s="37">
        <f ca="1">IF(N$11="x",Toimenpiteet!$E$115,AI132*CJ132/1000+(Satokasvi!$E$28-Satokasvi!$E$7)+IF(N$8="x",Toimenpiteet!$E$29,0)+IF(N$9="x",Toimenpiteet!$E$60,0)+IF(N$10="x",Toimenpiteet!$E$88,0))/(1+$H$15)^DJ$59</f>
        <v>239.48339768060936</v>
      </c>
      <c r="DK132" s="37">
        <f ca="1">IF(O$11="x",Toimenpiteet!$E$115,AJ132*CK132/1000+(Satokasvi!$E$28-Satokasvi!$E$7)+IF(O$8="x",Toimenpiteet!$E$29,0)+IF(O$9="x",Toimenpiteet!$E$60,0)+IF(O$10="x",Toimenpiteet!$E$88,0))/(1+$H$15)^DK$59</f>
        <v>-209.19344709319299</v>
      </c>
      <c r="DL132" s="37">
        <f ca="1">IF(P$11="x",Toimenpiteet!$E$115,AK132*CL132/1000+(Satokasvi!$E$28-Satokasvi!$E$7)+IF(P$8="x",Toimenpiteet!$E$29,0)+IF(P$9="x",Toimenpiteet!$E$60,0)+IF(P$10="x",Toimenpiteet!$E$88,0))/(1+$H$15)^DL$59</f>
        <v>-203.10043407106113</v>
      </c>
      <c r="DM132" s="37">
        <f ca="1">IF(Q$11="x",Toimenpiteet!$E$115,AL132*CM132/1000+(Satokasvi!$E$28-Satokasvi!$E$7)+IF(Q$8="x",Toimenpiteet!$E$29,0)+IF(Q$9="x",Toimenpiteet!$E$60,0)+IF(Q$10="x",Toimenpiteet!$E$88,0))/(1+$H$15)^DM$59</f>
        <v>388.09078328547292</v>
      </c>
      <c r="DN132" s="37">
        <f ca="1">IF(R$11="x",Toimenpiteet!$E$115,AM132*CN132/1000+(Satokasvi!$E$28-Satokasvi!$E$7)+IF(R$8="x",Toimenpiteet!$E$29,0)+IF(R$9="x",Toimenpiteet!$E$60,0)+IF(R$10="x",Toimenpiteet!$E$88,0))/(1+$H$15)^DN$59</f>
        <v>281.5989739504065</v>
      </c>
      <c r="DO132" s="37">
        <f ca="1">IF(S$11="x",Toimenpiteet!$E$115,AN132*CO132/1000+(Satokasvi!$E$28-Satokasvi!$E$7)+IF(S$8="x",Toimenpiteet!$E$29,0)+IF(S$9="x",Toimenpiteet!$E$60,0)+IF(S$10="x",Toimenpiteet!$E$88,0))/(1+$H$15)^DO$59</f>
        <v>227.4949502169911</v>
      </c>
      <c r="DP132" s="37">
        <f ca="1">IF(T$11="x",Toimenpiteet!$E$115,AO132*CP132/1000+(Satokasvi!$E$28-Satokasvi!$E$7)+IF(T$8="x",Toimenpiteet!$E$29,0)+IF(T$9="x",Toimenpiteet!$E$60,0)+IF(T$10="x",Toimenpiteet!$E$88,0))/(1+$H$15)^DP$59</f>
        <v>-180.45210509819213</v>
      </c>
      <c r="DQ132" s="37">
        <f ca="1">IF(U$11="x",Toimenpiteet!$E$115,AP132*CQ132/1000+(Satokasvi!$E$28-Satokasvi!$E$7)+IF(U$8="x",Toimenpiteet!$E$29,0)+IF(U$9="x",Toimenpiteet!$E$60,0)+IF(U$10="x",Toimenpiteet!$E$88,0))/(1+$H$15)^DQ$59</f>
        <v>-175.19621854193412</v>
      </c>
      <c r="DR132" s="37">
        <f ca="1">IF(V$11="x",Toimenpiteet!$E$115,AQ132*CR132/1000+(Satokasvi!$E$28-Satokasvi!$E$7)+IF(V$8="x",Toimenpiteet!$E$29,0)+IF(V$9="x",Toimenpiteet!$E$60,0)+IF(V$10="x",Toimenpiteet!$E$88,0))/(1+$H$15)^DR$59</f>
        <v>360.74231454008344</v>
      </c>
      <c r="DS132" s="37">
        <f ca="1">IF(W$11="x",Toimenpiteet!$E$115,AR132*CS132/1000+(Satokasvi!$E$28-Satokasvi!$E$7)+IF(W$8="x",Toimenpiteet!$E$29,0)+IF(W$9="x",Toimenpiteet!$E$60,0)+IF(W$10="x",Toimenpiteet!$E$88,0))/(1+$H$15)^DS$59</f>
        <v>-165.13923889333032</v>
      </c>
      <c r="DT132" s="37">
        <f ca="1">IF(X$11="x",Toimenpiteet!$E$115,AS132*CT132/1000+(Satokasvi!$E$28-Satokasvi!$E$7)+IF(X$8="x",Toimenpiteet!$E$29,0)+IF(X$9="x",Toimenpiteet!$E$60,0)+IF(X$10="x",Toimenpiteet!$E$88,0))/(1+$H$15)^DT$59</f>
        <v>-160.32935814886437</v>
      </c>
      <c r="DU132" s="37">
        <f ca="1">IF(Y$11="x",Toimenpiteet!$E$115,AT132*CU132/1000+(Satokasvi!$E$28-Satokasvi!$E$7)+IF(Y$8="x",Toimenpiteet!$E$29,0)+IF(Y$9="x",Toimenpiteet!$E$60,0)+IF(Y$10="x",Toimenpiteet!$E$88,0))/(1+$H$15)^DU$59</f>
        <v>-155.65957101831492</v>
      </c>
      <c r="DV132" s="37">
        <f ca="1">IF(Z$11="x",Toimenpiteet!$E$115,AU132*CV132/1000+(Satokasvi!$E$28-Satokasvi!$E$7)+IF(Z$8="x",Toimenpiteet!$E$29,0)+IF(Z$9="x",Toimenpiteet!$E$60,0)+IF(Z$10="x",Toimenpiteet!$E$88,0))/(1+$H$15)^DV$59</f>
        <v>121.82297215849707</v>
      </c>
      <c r="DW132" s="37">
        <f ca="1">IF(AA$11="x",Toimenpiteet!$E$115,AV132*CW132/1000+(Satokasvi!$E$28-Satokasvi!$E$7)+IF(AA$8="x",Toimenpiteet!$E$29,0)+IF(AA$9="x",Toimenpiteet!$E$60,0)+IF(AA$10="x",Toimenpiteet!$E$88,0))/(1+$H$15)^DW$59</f>
        <v>112.5411398915502</v>
      </c>
      <c r="DX132" s="37">
        <f ca="1">IF(AB$11="x",Toimenpiteet!$E$115,AW132*CX132/1000+(Satokasvi!$E$28-Satokasvi!$E$7)+IF(AB$8="x",Toimenpiteet!$E$29,0)+IF(AB$9="x",Toimenpiteet!$E$60,0)+IF(AB$10="x",Toimenpiteet!$E$88,0))/(1+$H$15)^DX$59</f>
        <v>41.322272956351178</v>
      </c>
      <c r="DY132" s="37">
        <f ca="1">IF(AC$11="x",Toimenpiteet!$E$115,AX132*CY132/1000+(Satokasvi!$E$28-Satokasvi!$E$7)+IF(AC$8="x",Toimenpiteet!$E$29,0)+IF(AC$9="x",Toimenpiteet!$E$60,0)+IF(AC$10="x",Toimenpiteet!$E$88,0))/(1+$H$15)^DY$59</f>
        <v>272.76834953788261</v>
      </c>
      <c r="DZ132" s="37">
        <f ca="1">IF(AD$11="x",Toimenpiteet!$E$115,AY132*CZ132/1000+(Satokasvi!$E$28-Satokasvi!$E$7)+IF(AD$8="x",Toimenpiteet!$E$29,0)+IF(AD$9="x",Toimenpiteet!$E$60,0)+IF(AD$10="x",Toimenpiteet!$E$88,0))/(1+$H$15)^DZ$59</f>
        <v>31.006355285357724</v>
      </c>
      <c r="EA132" s="37">
        <f ca="1">IF(AE$11="x",Toimenpiteet!$E$115,AZ132*DA132/1000+(Satokasvi!$E$28-Satokasvi!$E$7)+IF(AE$8="x",Toimenpiteet!$E$29,0)+IF(AE$9="x",Toimenpiteet!$E$60,0)+IF(AE$10="x",Toimenpiteet!$E$88,0))/(1+$H$15)^EA$59</f>
        <v>180.30795561065952</v>
      </c>
      <c r="EB132" s="37">
        <f ca="1">IF(AF$11="x",Toimenpiteet!$E$115,BA132*DB132/1000+(Satokasvi!$E$28-Satokasvi!$E$7)+IF(AF$8="x",Toimenpiteet!$E$29,0)+IF(AF$9="x",Toimenpiteet!$E$60,0)+IF(AF$10="x",Toimenpiteet!$E$88,0))/(1+$H$15)^EB$59</f>
        <v>-126.56547585433981</v>
      </c>
      <c r="ED132" s="37">
        <f ca="1">IF(H$11="x",Toimenpiteet!$E$115,BD132*CD132/1000+(Satokasvi!$E$28-Satokasvi!$E$7)+IF(H$8="x",Toimenpiteet!$E$29,0)+IF(H$9="x",Toimenpiteet!$E$60,0)+IF(H$10="x",Toimenpiteet!$E$88,0))/(1+$H$15)^ED$59</f>
        <v>200.31754469764911</v>
      </c>
      <c r="EE132" s="37">
        <f ca="1">IF(I$11="x",Toimenpiteet!$E$115,BE132*CE132/1000+(Satokasvi!$E$28-Satokasvi!$E$7)+IF(I$8="x",Toimenpiteet!$E$29,0)+IF(I$9="x",Toimenpiteet!$E$60,0)+IF(I$10="x",Toimenpiteet!$E$88,0))/(1+$H$15)^EE$59</f>
        <v>213.66444962594724</v>
      </c>
      <c r="EF132" s="37">
        <f ca="1">IF(J$11="x",Toimenpiteet!$E$115,BF132*CF132/1000+(Satokasvi!$E$28-Satokasvi!$E$7)+IF(J$8="x",Toimenpiteet!$E$29,0)+IF(J$9="x",Toimenpiteet!$E$60,0)+IF(J$10="x",Toimenpiteet!$E$88,0))/(1+$H$15)^EF$59</f>
        <v>492.70704013922699</v>
      </c>
      <c r="EG132" s="37">
        <f ca="1">IF(K$11="x",Toimenpiteet!$E$115,BG132*CG132/1000+(Satokasvi!$E$28-Satokasvi!$E$7)+IF(K$8="x",Toimenpiteet!$E$29,0)+IF(K$9="x",Toimenpiteet!$E$60,0)+IF(K$10="x",Toimenpiteet!$E$88,0))/(1+$H$15)^EG$59</f>
        <v>320.74161184716223</v>
      </c>
      <c r="EH132" s="37">
        <f ca="1">IF(L$11="x",Toimenpiteet!$E$115,BH132*CH132/1000+(Satokasvi!$E$28-Satokasvi!$E$7)+IF(L$8="x",Toimenpiteet!$E$29,0)+IF(L$9="x",Toimenpiteet!$E$60,0)+IF(L$10="x",Toimenpiteet!$E$88,0))/(1+$H$15)^EH$59</f>
        <v>417.60679160909228</v>
      </c>
      <c r="EI132" s="37">
        <f ca="1">IF(M$11="x",Toimenpiteet!$E$115,BI132*CI132/1000+(Satokasvi!$E$28-Satokasvi!$E$7)+IF(M$8="x",Toimenpiteet!$E$29,0)+IF(M$9="x",Toimenpiteet!$E$60,0)+IF(M$10="x",Toimenpiteet!$E$88,0))/(1+$H$15)^EI$59</f>
        <v>172.48086668984354</v>
      </c>
      <c r="EJ132" s="37">
        <f ca="1">IF(N$11="x",Toimenpiteet!$E$115,BJ132*CJ132/1000+(Satokasvi!$E$28-Satokasvi!$E$7)+IF(N$8="x",Toimenpiteet!$E$29,0)+IF(N$9="x",Toimenpiteet!$E$60,0)+IF(N$10="x",Toimenpiteet!$E$88,0))/(1+$H$15)^EJ$59</f>
        <v>330.473927317929</v>
      </c>
      <c r="EK132" s="37">
        <f ca="1">IF(O$11="x",Toimenpiteet!$E$115,BK132*CK132/1000+(Satokasvi!$E$28-Satokasvi!$E$7)+IF(O$8="x",Toimenpiteet!$E$29,0)+IF(O$9="x",Toimenpiteet!$E$60,0)+IF(O$10="x",Toimenpiteet!$E$88,0))/(1+$H$15)^EK$59</f>
        <v>-209.19344709319299</v>
      </c>
      <c r="EL132" s="37">
        <f ca="1">IF(P$11="x",Toimenpiteet!$E$115,BL132*CL132/1000+(Satokasvi!$E$28-Satokasvi!$E$7)+IF(P$8="x",Toimenpiteet!$E$29,0)+IF(P$9="x",Toimenpiteet!$E$60,0)+IF(P$10="x",Toimenpiteet!$E$88,0))/(1+$H$15)^EL$59</f>
        <v>156.01906206090325</v>
      </c>
      <c r="EM132" s="37">
        <f ca="1">IF(Q$11="x",Toimenpiteet!$E$115,BM132*CM132/1000+(Satokasvi!$E$28-Satokasvi!$E$7)+IF(Q$8="x",Toimenpiteet!$E$29,0)+IF(Q$9="x",Toimenpiteet!$E$60,0)+IF(Q$10="x",Toimenpiteet!$E$88,0))/(1+$H$15)^EM$59</f>
        <v>505.14591743209394</v>
      </c>
      <c r="EN132" s="37">
        <f ca="1">IF(R$11="x",Toimenpiteet!$E$115,BN132*CN132/1000+(Satokasvi!$E$28-Satokasvi!$E$7)+IF(R$8="x",Toimenpiteet!$E$29,0)+IF(R$9="x",Toimenpiteet!$E$60,0)+IF(R$10="x",Toimenpiteet!$E$88,0))/(1+$H$15)^EN$59</f>
        <v>376.20709640022216</v>
      </c>
      <c r="EO132" s="37">
        <f ca="1">IF(S$11="x",Toimenpiteet!$E$115,BO132*CO132/1000+(Satokasvi!$E$28-Satokasvi!$E$7)+IF(S$8="x",Toimenpiteet!$E$29,0)+IF(S$9="x",Toimenpiteet!$E$60,0)+IF(S$10="x",Toimenpiteet!$E$88,0))/(1+$H$15)^EO$59</f>
        <v>310.16707391061692</v>
      </c>
      <c r="EP132" s="37">
        <f ca="1">IF(T$11="x",Toimenpiteet!$E$115,BP132*CP132/1000+(Satokasvi!$E$28-Satokasvi!$E$7)+IF(T$8="x",Toimenpiteet!$E$29,0)+IF(T$9="x",Toimenpiteet!$E$60,0)+IF(T$10="x",Toimenpiteet!$E$88,0))/(1+$H$15)^EP$59</f>
        <v>182.72064510535321</v>
      </c>
      <c r="EQ132" s="37">
        <f ca="1">IF(U$11="x",Toimenpiteet!$E$115,BQ132*CQ132/1000+(Satokasvi!$E$28-Satokasvi!$E$7)+IF(U$8="x",Toimenpiteet!$E$29,0)+IF(U$9="x",Toimenpiteet!$E$60,0)+IF(U$10="x",Toimenpiteet!$E$88,0))/(1+$H$15)^EQ$59</f>
        <v>310.02254322657956</v>
      </c>
      <c r="ER132" s="37">
        <f ca="1">IF(V$11="x",Toimenpiteet!$E$115,BR132*CR132/1000+(Satokasvi!$E$28-Satokasvi!$E$7)+IF(V$8="x",Toimenpiteet!$E$29,0)+IF(V$9="x",Toimenpiteet!$E$60,0)+IF(V$10="x",Toimenpiteet!$E$88,0))/(1+$H$15)^ER$59</f>
        <v>466.90946066012611</v>
      </c>
      <c r="ES132" s="37">
        <f ca="1">IF(W$11="x",Toimenpiteet!$E$115,BS132*CS132/1000+(Satokasvi!$E$28-Satokasvi!$E$7)+IF(W$8="x",Toimenpiteet!$E$29,0)+IF(W$9="x",Toimenpiteet!$E$60,0)+IF(W$10="x",Toimenpiteet!$E$88,0))/(1+$H$15)^ES$59</f>
        <v>307.187317225546</v>
      </c>
      <c r="ET132" s="37">
        <f ca="1">IF(X$11="x",Toimenpiteet!$E$115,BT132*CT132/1000+(Satokasvi!$E$28-Satokasvi!$E$7)+IF(X$8="x",Toimenpiteet!$E$29,0)+IF(X$9="x",Toimenpiteet!$E$60,0)+IF(X$10="x",Toimenpiteet!$E$88,0))/(1+$H$15)^ET$59</f>
        <v>39.443771685714438</v>
      </c>
      <c r="EU132" s="37">
        <f ca="1">IF(Y$11="x",Toimenpiteet!$E$115,BU132*CU132/1000+(Satokasvi!$E$28-Satokasvi!$E$7)+IF(Y$8="x",Toimenpiteet!$E$29,0)+IF(Y$9="x",Toimenpiteet!$E$60,0)+IF(Y$10="x",Toimenpiteet!$E$88,0))/(1+$H$15)^EU$59</f>
        <v>66.14594889579233</v>
      </c>
      <c r="EV132" s="37">
        <f ca="1">IF(Z$11="x",Toimenpiteet!$E$115,BV132*CV132/1000+(Satokasvi!$E$28-Satokasvi!$E$7)+IF(Z$8="x",Toimenpiteet!$E$29,0)+IF(Z$9="x",Toimenpiteet!$E$60,0)+IF(Z$10="x",Toimenpiteet!$E$88,0))/(1+$H$15)^EV$59</f>
        <v>176.41272601122847</v>
      </c>
      <c r="EW132" s="37">
        <f ca="1">IF(AA$11="x",Toimenpiteet!$E$115,BW132*CW132/1000+(Satokasvi!$E$28-Satokasvi!$E$7)+IF(AA$8="x",Toimenpiteet!$E$29,0)+IF(AA$9="x",Toimenpiteet!$E$60,0)+IF(AA$10="x",Toimenpiteet!$E$88,0))/(1+$H$15)^EW$59</f>
        <v>164.39418284173598</v>
      </c>
      <c r="EX132" s="37">
        <f ca="1">IF(AB$11="x",Toimenpiteet!$E$115,BX132*CX132/1000+(Satokasvi!$E$28-Satokasvi!$E$7)+IF(AB$8="x",Toimenpiteet!$E$29,0)+IF(AB$9="x",Toimenpiteet!$E$60,0)+IF(AB$10="x",Toimenpiteet!$E$88,0))/(1+$H$15)^EX$59</f>
        <v>78.076839170801762</v>
      </c>
      <c r="EY132" s="37">
        <f ca="1">IF(AC$11="x",Toimenpiteet!$E$115,BY132*CY132/1000+(Satokasvi!$E$28-Satokasvi!$E$7)+IF(AC$8="x",Toimenpiteet!$E$29,0)+IF(AC$9="x",Toimenpiteet!$E$60,0)+IF(AC$10="x",Toimenpiteet!$E$88,0))/(1+$H$15)^EY$59</f>
        <v>354.98232199223617</v>
      </c>
      <c r="EZ132" s="37">
        <f ca="1">IF(AD$11="x",Toimenpiteet!$E$115,BZ132*CZ132/1000+(Satokasvi!$E$28-Satokasvi!$E$7)+IF(AD$8="x",Toimenpiteet!$E$29,0)+IF(AD$9="x",Toimenpiteet!$E$60,0)+IF(AD$10="x",Toimenpiteet!$E$88,0))/(1+$H$15)^EZ$59</f>
        <v>64.062289009203084</v>
      </c>
      <c r="FA132" s="37">
        <f ca="1">IF(AE$11="x",Toimenpiteet!$E$115,CA132*DA132/1000+(Satokasvi!$E$28-Satokasvi!$E$7)+IF(AE$8="x",Toimenpiteet!$E$29,0)+IF(AE$9="x",Toimenpiteet!$E$60,0)+IF(AE$10="x",Toimenpiteet!$E$88,0))/(1+$H$15)^FA$59</f>
        <v>242.44203475878538</v>
      </c>
      <c r="FB132" s="37">
        <f ca="1">IF(AF$11="x",Toimenpiteet!$E$115,CB132*DB132/1000+(Satokasvi!$E$28-Satokasvi!$E$7)+IF(AF$8="x",Toimenpiteet!$E$29,0)+IF(AF$9="x",Toimenpiteet!$E$60,0)+IF(AF$10="x",Toimenpiteet!$E$88,0))/(1+$H$15)^FB$59</f>
        <v>121.57001789754037</v>
      </c>
      <c r="FD132" s="37">
        <f t="shared" ca="1" si="41"/>
        <v>-257.28155339805824</v>
      </c>
      <c r="FE132" s="37">
        <f t="shared" ca="1" si="32"/>
        <v>-120.85916469650962</v>
      </c>
      <c r="FF132" s="37">
        <f t="shared" ca="1" si="32"/>
        <v>249.31127879808164</v>
      </c>
      <c r="FG132" s="37">
        <f t="shared" ca="1" si="32"/>
        <v>13.862211100424076</v>
      </c>
      <c r="FH132" s="37">
        <f t="shared" ca="1" si="32"/>
        <v>-214.7291167613794</v>
      </c>
      <c r="FI132" s="37">
        <f t="shared" ca="1" si="32"/>
        <v>-436.66244478254782</v>
      </c>
      <c r="FJ132" s="37">
        <f t="shared" ca="1" si="32"/>
        <v>-197.17904710193847</v>
      </c>
      <c r="FK132" s="37">
        <f t="shared" ca="1" si="32"/>
        <v>-406.37249419513148</v>
      </c>
      <c r="FL132" s="37">
        <f t="shared" ca="1" si="32"/>
        <v>-609.47292826619264</v>
      </c>
      <c r="FM132" s="37">
        <f t="shared" ca="1" si="32"/>
        <v>-221.38214498071972</v>
      </c>
      <c r="FN132" s="37">
        <f t="shared" ca="1" si="32"/>
        <v>60.216828969686787</v>
      </c>
      <c r="FO132" s="37">
        <f t="shared" ca="1" si="43"/>
        <v>287.71177918667786</v>
      </c>
      <c r="FP132" s="37">
        <f t="shared" ca="1" si="43"/>
        <v>107.25967408848572</v>
      </c>
      <c r="FQ132" s="37">
        <f t="shared" ca="1" si="43"/>
        <v>-67.936544453448391</v>
      </c>
      <c r="FR132" s="37">
        <f t="shared" ca="1" si="43"/>
        <v>292.80577008663505</v>
      </c>
      <c r="FS132" s="37">
        <f t="shared" ca="1" si="43"/>
        <v>127.66653119330473</v>
      </c>
      <c r="FT132" s="37">
        <f t="shared" ca="1" si="43"/>
        <v>-32.662826955559638</v>
      </c>
      <c r="FU132" s="37">
        <f t="shared" ca="1" si="24"/>
        <v>-188.32239797387456</v>
      </c>
      <c r="FV132" s="37">
        <f t="shared" ca="1" si="24"/>
        <v>-66.499425815377492</v>
      </c>
      <c r="FW132" s="37">
        <f t="shared" ca="1" si="23"/>
        <v>46.04171407617271</v>
      </c>
      <c r="FX132" s="37">
        <f t="shared" ca="1" si="23"/>
        <v>87.36398703252388</v>
      </c>
      <c r="FY132" s="37">
        <f t="shared" ca="1" si="23"/>
        <v>360.13233657040649</v>
      </c>
      <c r="FZ132" s="37">
        <f t="shared" ca="1" si="23"/>
        <v>391.13869185576419</v>
      </c>
      <c r="GA132" s="37">
        <f t="shared" ca="1" si="23"/>
        <v>571.44664746642366</v>
      </c>
      <c r="GB132" s="37">
        <f t="shared" ca="1" si="23"/>
        <v>444.88117161208385</v>
      </c>
      <c r="GC132" s="37"/>
      <c r="GD132" s="37">
        <f t="shared" ca="1" si="42"/>
        <v>200.31754469764911</v>
      </c>
      <c r="GE132" s="37">
        <f t="shared" ca="1" si="39"/>
        <v>413.98199432359638</v>
      </c>
      <c r="GF132" s="37">
        <f t="shared" ca="1" si="39"/>
        <v>906.68903446282343</v>
      </c>
      <c r="GG132" s="37">
        <f t="shared" ca="1" si="39"/>
        <v>1227.4306463099856</v>
      </c>
      <c r="GH132" s="37">
        <f t="shared" ca="1" si="39"/>
        <v>1645.037437919078</v>
      </c>
      <c r="GI132" s="37">
        <f t="shared" ca="1" si="39"/>
        <v>1817.5183046089214</v>
      </c>
      <c r="GJ132" s="37">
        <f t="shared" ca="1" si="39"/>
        <v>2147.9922319268503</v>
      </c>
      <c r="GK132" s="37">
        <f t="shared" ca="1" si="39"/>
        <v>1938.7987848336572</v>
      </c>
      <c r="GL132" s="37">
        <f t="shared" ca="1" si="39"/>
        <v>2094.8178468945607</v>
      </c>
      <c r="GM132" s="37">
        <f t="shared" ca="1" si="39"/>
        <v>2599.9637643266547</v>
      </c>
      <c r="GN132" s="37">
        <f t="shared" ca="1" si="39"/>
        <v>2976.170860726877</v>
      </c>
      <c r="GO132" s="37">
        <f t="shared" ca="1" si="39"/>
        <v>3286.3379346374941</v>
      </c>
      <c r="GP132" s="37">
        <f t="shared" ca="1" si="39"/>
        <v>3469.0585797428471</v>
      </c>
      <c r="GQ132" s="37">
        <f t="shared" ca="1" si="39"/>
        <v>3779.0811229694268</v>
      </c>
      <c r="GR132" s="37">
        <f t="shared" ca="1" si="39"/>
        <v>4245.9905836295529</v>
      </c>
      <c r="GS132" s="37">
        <f t="shared" ca="1" si="39"/>
        <v>4553.1779008550993</v>
      </c>
      <c r="GT132" s="37">
        <f t="shared" ca="1" si="34"/>
        <v>4592.621672540814</v>
      </c>
      <c r="GU132" s="37">
        <f t="shared" ca="1" si="22"/>
        <v>4658.7676214366065</v>
      </c>
      <c r="GV132" s="37">
        <f t="shared" ca="1" si="22"/>
        <v>4835.1803474478347</v>
      </c>
      <c r="GW132" s="37">
        <f t="shared" ca="1" si="22"/>
        <v>4999.5745302895702</v>
      </c>
      <c r="GX132" s="37">
        <f t="shared" ca="1" si="22"/>
        <v>5077.6513694603718</v>
      </c>
      <c r="GY132" s="37">
        <f t="shared" ca="1" si="30"/>
        <v>5432.6336914526082</v>
      </c>
      <c r="GZ132" s="37">
        <f t="shared" ca="1" si="30"/>
        <v>5496.6959804618109</v>
      </c>
      <c r="HA132" s="37">
        <f t="shared" ca="1" si="30"/>
        <v>5739.1380152205966</v>
      </c>
      <c r="HB132" s="37">
        <f t="shared" ca="1" si="30"/>
        <v>5860.7080331181369</v>
      </c>
      <c r="HC132" s="37"/>
      <c r="HD132" s="37">
        <f t="shared" si="40"/>
        <v>1500.1</v>
      </c>
      <c r="HE132" s="37">
        <f ca="1">SUM($GD132:GD132)-$HD132-SUM($FD132:FD132)</f>
        <v>-1042.5009019042927</v>
      </c>
      <c r="HF132" s="37">
        <f ca="1">SUM($GD132:GE132)-$HD132-SUM($FD132:FE132)</f>
        <v>-507.65974288418658</v>
      </c>
      <c r="HG132" s="37">
        <f ca="1">SUM($GD132:GF132)-$HD132-SUM($FD132:FF132)</f>
        <v>149.7180127805552</v>
      </c>
      <c r="HH132" s="37">
        <f ca="1">SUM($GD132:GG132)-$HD132-SUM($FD132:FG132)</f>
        <v>1363.286447990117</v>
      </c>
      <c r="HI132" s="37">
        <f ca="1">SUM($GD132:GH132)-$HD132-SUM($FD132:FH132)</f>
        <v>3223.0530026705742</v>
      </c>
      <c r="HJ132" s="37">
        <f ca="1">SUM($GD132:GI132)-$HD132-SUM($FD132:FI132)</f>
        <v>5477.2337520620431</v>
      </c>
      <c r="HK132" s="37">
        <f ca="1">SUM($GD132:GJ132)-$HD132-SUM($FD132:FJ132)</f>
        <v>7822.4050310908315</v>
      </c>
      <c r="HL132" s="37">
        <f ca="1">SUM($GD132:GK132)-$HD132-SUM($FD132:FK132)</f>
        <v>10167.576310119621</v>
      </c>
      <c r="HM132" s="37">
        <f ca="1">SUM($GD132:GL132)-$HD132-SUM($FD132:FL132)</f>
        <v>12871.867085280373</v>
      </c>
      <c r="HN132" s="37">
        <f ca="1">SUM($GD132:GM132)-$HD132-SUM($FD132:FM132)</f>
        <v>15693.212994587748</v>
      </c>
      <c r="HO132" s="37">
        <f ca="1">SUM($GD132:GN132)-$HD132-SUM($FD132:FN132)</f>
        <v>18609.167026344941</v>
      </c>
      <c r="HP132" s="37">
        <f ca="1">SUM($GD132:GO132)-$HD132-SUM($FD132:FO132)</f>
        <v>21607.793181795754</v>
      </c>
      <c r="HQ132" s="37">
        <f ca="1">SUM($GD132:GP132)-$HD132-SUM($FD132:FP132)</f>
        <v>24969.592087450117</v>
      </c>
      <c r="HR132" s="37">
        <f ca="1">SUM($GD132:GQ132)-$HD132-SUM($FD132:FQ132)</f>
        <v>28816.609754872992</v>
      </c>
      <c r="HS132" s="37">
        <f ca="1">SUM($GD132:GR132)-$HD132-SUM($FD132:FR132)</f>
        <v>32769.794568415906</v>
      </c>
      <c r="HT132" s="37">
        <f ca="1">SUM($GD132:GS132)-$HD132-SUM($FD132:FS132)</f>
        <v>37195.305938077705</v>
      </c>
      <c r="HU132" s="37">
        <f ca="1">SUM($GD132:GT132)-$HD132-SUM($FD132:FT132)</f>
        <v>41820.590437574079</v>
      </c>
      <c r="HV132" s="37">
        <f ca="1">SUM($GD132:GU132)-$HD132-SUM($FD132:FU132)</f>
        <v>46667.680456984563</v>
      </c>
      <c r="HW132" s="37">
        <f ca="1">SUM($GD132:GV132)-$HD132-SUM($FD132:FV132)</f>
        <v>51569.360230247774</v>
      </c>
      <c r="HX132" s="37">
        <f ca="1">SUM($GD132:GW132)-$HD132-SUM($FD132:FW132)</f>
        <v>56522.893046461169</v>
      </c>
      <c r="HY132" s="37">
        <f ca="1">SUM($GD132:GX132)-$HD132-SUM($FD132:FX132)</f>
        <v>61513.18042888902</v>
      </c>
      <c r="HZ132" s="37">
        <f ca="1">SUM($GD132:GY132)-$HD132-SUM($FD132:FY132)</f>
        <v>66585.681783771215</v>
      </c>
      <c r="IA132" s="37">
        <f ca="1">SUM($GD132:GZ132)-$HD132-SUM($FD132:FZ132)</f>
        <v>71691.239072377255</v>
      </c>
      <c r="IB132" s="37">
        <f ca="1">SUM($GD132:HA132)-$HD132-SUM($FD132:GA132)</f>
        <v>76858.930440131429</v>
      </c>
      <c r="IC132" s="37">
        <f ca="1">SUM($GD132:HB132)-$HD132-SUM($FD132:GB132)</f>
        <v>82274.757301637481</v>
      </c>
    </row>
    <row r="133" spans="2:237" x14ac:dyDescent="0.35">
      <c r="B133" s="37">
        <f t="shared" ca="1" si="37"/>
        <v>0.35549287178888711</v>
      </c>
      <c r="C133" s="37">
        <f t="shared" ca="1" si="37"/>
        <v>0.98486629114868007</v>
      </c>
      <c r="D133" s="37">
        <f t="shared" ca="1" si="37"/>
        <v>0.592159596150578</v>
      </c>
      <c r="E133" s="37">
        <f t="shared" ca="1" si="37"/>
        <v>0.23061479155762366</v>
      </c>
      <c r="F133" s="37">
        <f t="shared" ca="1" si="37"/>
        <v>0.82283314197321233</v>
      </c>
      <c r="G133" s="37">
        <f t="shared" ca="1" si="37"/>
        <v>0.64139655659403516</v>
      </c>
      <c r="H133" s="37">
        <f t="shared" ca="1" si="37"/>
        <v>0.24120798179823555</v>
      </c>
      <c r="I133" s="37">
        <f t="shared" ca="1" si="37"/>
        <v>0.72559718298768228</v>
      </c>
      <c r="J133" s="37">
        <f t="shared" ca="1" si="37"/>
        <v>8.3094529815910256E-2</v>
      </c>
      <c r="K133" s="37">
        <f t="shared" ca="1" si="37"/>
        <v>0.62064681325981763</v>
      </c>
      <c r="L133" s="37">
        <f t="shared" ca="1" si="37"/>
        <v>7.5244910170333634E-2</v>
      </c>
      <c r="M133" s="37">
        <f t="shared" ca="1" si="37"/>
        <v>0.76545195553044831</v>
      </c>
      <c r="N133" s="37">
        <f t="shared" ca="1" si="37"/>
        <v>0.6159645555594927</v>
      </c>
      <c r="O133" s="37">
        <f t="shared" ca="1" si="37"/>
        <v>0.76109906548484829</v>
      </c>
      <c r="P133" s="37">
        <f t="shared" ca="1" si="37"/>
        <v>0.12779840617342975</v>
      </c>
      <c r="Q133" s="37">
        <f t="shared" ca="1" si="37"/>
        <v>0.16643635059624839</v>
      </c>
      <c r="R133" s="37">
        <f t="shared" ca="1" si="38"/>
        <v>0.71740434537282349</v>
      </c>
      <c r="S133" s="37">
        <f t="shared" ca="1" si="38"/>
        <v>0.24068144258679236</v>
      </c>
      <c r="T133" s="37">
        <f t="shared" ca="1" si="38"/>
        <v>0.30833066243610474</v>
      </c>
      <c r="U133" s="37">
        <f t="shared" ca="1" si="38"/>
        <v>0.9000838834023267</v>
      </c>
      <c r="V133" s="37">
        <f t="shared" ca="1" si="38"/>
        <v>0.81639743560524536</v>
      </c>
      <c r="W133" s="37">
        <f t="shared" ca="1" si="38"/>
        <v>0.97503333297512207</v>
      </c>
      <c r="X133" s="37">
        <f t="shared" ca="1" si="38"/>
        <v>0.37815766680107976</v>
      </c>
      <c r="Y133" s="37">
        <f t="shared" ca="1" si="38"/>
        <v>0.54496246259056913</v>
      </c>
      <c r="Z133" s="37">
        <f t="shared" ca="1" si="38"/>
        <v>0.85093835950231334</v>
      </c>
      <c r="AC133" s="35">
        <f ca="1">IF(H$11="x",0,_xlfn.NORM.INV(B133,Satokasvi!$H$8,Satokasvi!$I$8)*IF(H$8="x",1+Toimenpiteet!$C$7,1)*IF(H$9="x",1+Toimenpiteet!$C$34,1)*(1+H$30)*_xlfn.BINOM.INV(1,(1-(Satokasvi!$H$15*(1+H$43))),B133))</f>
        <v>2407.3668676292282</v>
      </c>
      <c r="AD133" s="35">
        <f ca="1">IF(I$11="x",0,_xlfn.NORM.INV(C133,Satokasvi!$H$8,Satokasvi!$I$8)*IF(I$8="x",1+Toimenpiteet!$C$7,1)*IF(I$9="x",1+Toimenpiteet!$C$34,1)*(1+I$30)*_xlfn.BINOM.INV(1,(1-(Satokasvi!$H$15*(1+I$43))),C133))</f>
        <v>3041.6432837433103</v>
      </c>
      <c r="AE133" s="35">
        <f ca="1">IF(J$11="x",0,_xlfn.NORM.INV(D133,Satokasvi!$H$8,Satokasvi!$I$8)*IF(J$8="x",1+Toimenpiteet!$C$7,1)*IF(J$9="x",1+Toimenpiteet!$C$34,1)*(1+J$30)*_xlfn.BINOM.INV(1,(1-(Satokasvi!$H$15*(1+J$43))),D133))</f>
        <v>2558.2759488756747</v>
      </c>
      <c r="AF133" s="35">
        <f ca="1">IF(K$11="x",0,_xlfn.NORM.INV(E133,Satokasvi!$H$8,Satokasvi!$I$8)*IF(K$8="x",1+Toimenpiteet!$C$7,1)*IF(K$9="x",1+Toimenpiteet!$C$34,1)*(1+K$30)*_xlfn.BINOM.INV(1,(1-(Satokasvi!$H$15*(1+K$43))),E133))</f>
        <v>0</v>
      </c>
      <c r="AG133" s="35">
        <f ca="1">IF(L$11="x",0,_xlfn.NORM.INV(F133,Satokasvi!$H$8,Satokasvi!$I$8)*IF(L$8="x",1+Toimenpiteet!$C$7,1)*IF(L$9="x",1+Toimenpiteet!$C$34,1)*(1+L$30)*_xlfn.BINOM.INV(1,(1-(Satokasvi!$H$15*(1+L$43))),F133))</f>
        <v>2731.5540111234172</v>
      </c>
      <c r="AH133" s="35">
        <f ca="1">IF(M$11="x",0,_xlfn.NORM.INV(G133,Satokasvi!$H$8,Satokasvi!$I$8)*IF(M$8="x",1+Toimenpiteet!$C$7,1)*IF(M$9="x",1+Toimenpiteet!$C$34,1)*(1+M$30)*_xlfn.BINOM.INV(1,(1-(Satokasvi!$H$15*(1+M$43))),G133))</f>
        <v>2590.5485589222731</v>
      </c>
      <c r="AI133" s="35">
        <f ca="1">IF(N$11="x",0,_xlfn.NORM.INV(H133,Satokasvi!$H$8,Satokasvi!$I$8)*IF(N$8="x",1+Toimenpiteet!$C$7,1)*IF(N$9="x",1+Toimenpiteet!$C$34,1)*(1+N$30)*_xlfn.BINOM.INV(1,(1-(Satokasvi!$H$15*(1+N$43))),H133))</f>
        <v>0</v>
      </c>
      <c r="AJ133" s="35">
        <f ca="1">IF(O$11="x",0,_xlfn.NORM.INV(I133,Satokasvi!$H$8,Satokasvi!$I$8)*IF(O$8="x",1+Toimenpiteet!$C$7,1)*IF(O$9="x",1+Toimenpiteet!$C$34,1)*(1+O$30)*_xlfn.BINOM.INV(1,(1-(Satokasvi!$H$15*(1+O$43))),I133))</f>
        <v>2649.8877040484558</v>
      </c>
      <c r="AK133" s="35">
        <f ca="1">IF(P$11="x",0,_xlfn.NORM.INV(J133,Satokasvi!$H$8,Satokasvi!$I$8)*IF(P$8="x",1+Toimenpiteet!$C$7,1)*IF(P$9="x",1+Toimenpiteet!$C$34,1)*(1+P$30)*_xlfn.BINOM.INV(1,(1-(Satokasvi!$H$15*(1+P$43))),J133))</f>
        <v>0</v>
      </c>
      <c r="AL133" s="35">
        <f ca="1">IF(Q$11="x",0,_xlfn.NORM.INV(K133,Satokasvi!$H$8,Satokasvi!$I$8)*IF(Q$8="x",1+Toimenpiteet!$C$7,1)*IF(Q$9="x",1+Toimenpiteet!$C$34,1)*(1+Q$30)*_xlfn.BINOM.INV(1,(1-(Satokasvi!$H$15*(1+Q$43))),K133))</f>
        <v>2576.7949981264937</v>
      </c>
      <c r="AM133" s="35">
        <f ca="1">IF(R$11="x",0,_xlfn.NORM.INV(L133,Satokasvi!$H$8,Satokasvi!$I$8)*IF(R$8="x",1+Toimenpiteet!$C$7,1)*IF(R$9="x",1+Toimenpiteet!$C$34,1)*(1+R$30)*_xlfn.BINOM.INV(1,(1-(Satokasvi!$H$15*(1+R$43))),L133))</f>
        <v>0</v>
      </c>
      <c r="AN133" s="35">
        <f ca="1">IF(S$11="x",0,_xlfn.NORM.INV(M133,Satokasvi!$H$8,Satokasvi!$I$8)*IF(S$8="x",1+Toimenpiteet!$C$7,1)*IF(S$9="x",1+Toimenpiteet!$C$34,1)*(1+S$30)*_xlfn.BINOM.INV(1,(1-(Satokasvi!$H$15*(1+S$43))),M133))</f>
        <v>2680.9876396841469</v>
      </c>
      <c r="AO133" s="35">
        <f ca="1">IF(T$11="x",0,_xlfn.NORM.INV(N133,Satokasvi!$H$8,Satokasvi!$I$8)*IF(T$8="x",1+Toimenpiteet!$C$7,1)*IF(T$9="x",1+Toimenpiteet!$C$34,1)*(1+T$30)*_xlfn.BINOM.INV(1,(1-(Satokasvi!$H$15*(1+T$43))),N133))</f>
        <v>2573.7247981052301</v>
      </c>
      <c r="AP133" s="35">
        <f ca="1">IF(U$11="x",0,_xlfn.NORM.INV(O133,Satokasvi!$H$8,Satokasvi!$I$8)*IF(U$8="x",1+Toimenpiteet!$C$7,1)*IF(U$9="x",1+Toimenpiteet!$C$34,1)*(1+U$30)*_xlfn.BINOM.INV(1,(1-(Satokasvi!$H$15*(1+U$43))),O133))</f>
        <v>2677.4606014588685</v>
      </c>
      <c r="AQ133" s="35">
        <f ca="1">IF(V$11="x",0,_xlfn.NORM.INV(P133,Satokasvi!$H$8,Satokasvi!$I$8)*IF(V$8="x",1+Toimenpiteet!$C$7,1)*IF(V$9="x",1+Toimenpiteet!$C$34,1)*(1+V$30)*_xlfn.BINOM.INV(1,(1-(Satokasvi!$H$15*(1+V$43))),P133))</f>
        <v>0</v>
      </c>
      <c r="AR133" s="35">
        <f ca="1">IF(W$11="x",0,_xlfn.NORM.INV(Q133,Satokasvi!$H$8,Satokasvi!$I$8)*IF(W$8="x",1+Toimenpiteet!$C$7,1)*IF(W$9="x",1+Toimenpiteet!$C$34,1)*(1+W$30)*_xlfn.BINOM.INV(1,(1-(Satokasvi!$H$15*(1+W$43))),Q133))</f>
        <v>0</v>
      </c>
      <c r="AS133" s="35">
        <f ca="1">IF(X$11="x",0,_xlfn.NORM.INV(R133,Satokasvi!$H$8,Satokasvi!$I$8)*IF(X$8="x",1+Toimenpiteet!$C$7,1)*IF(X$9="x",1+Toimenpiteet!$C$34,1)*(1+X$30)*_xlfn.BINOM.INV(1,(1-(Satokasvi!$H$15*(1+X$43))),R133))</f>
        <v>2643.7869623408892</v>
      </c>
      <c r="AT133" s="35">
        <f ca="1">IF(Y$11="x",0,_xlfn.NORM.INV(S133,Satokasvi!$H$8,Satokasvi!$I$8)*IF(Y$8="x",1+Toimenpiteet!$C$7,1)*IF(Y$9="x",1+Toimenpiteet!$C$34,1)*(1+Y$30)*_xlfn.BINOM.INV(1,(1-(Satokasvi!$H$15*(1+Y$43))),S133))</f>
        <v>0</v>
      </c>
      <c r="AU133" s="35">
        <f ca="1">IF(Z$11="x",0,_xlfn.NORM.INV(T133,Satokasvi!$H$8,Satokasvi!$I$8)*IF(Z$8="x",1+Toimenpiteet!$C$7,1)*IF(Z$9="x",1+Toimenpiteet!$C$34,1)*(1+Z$30)*_xlfn.BINOM.INV(1,(1-(Satokasvi!$H$15*(1+Z$43))),T133))</f>
        <v>2374.8530764871302</v>
      </c>
      <c r="AV133" s="35">
        <f ca="1">IF(AA$11="x",0,_xlfn.NORM.INV(U133,Satokasvi!$H$8,Satokasvi!$I$8)*IF(AA$8="x",1+Toimenpiteet!$C$7,1)*IF(AA$9="x",1+Toimenpiteet!$C$34,1)*(1+AA$30)*_xlfn.BINOM.INV(1,(1-(Satokasvi!$H$15*(1+AA$43))),U133))</f>
        <v>2820.5074211650694</v>
      </c>
      <c r="AW133" s="35">
        <f ca="1">IF(AB$11="x",0,_xlfn.NORM.INV(V133,Satokasvi!$H$8,Satokasvi!$I$8)*IF(AB$8="x",1+Toimenpiteet!$C$7,1)*IF(AB$9="x",1+Toimenpiteet!$C$34,1)*(1+AB$30)*_xlfn.BINOM.INV(1,(1-(Satokasvi!$H$15*(1+AB$43))),V133))</f>
        <v>2725.4302339329565</v>
      </c>
      <c r="AX133" s="35">
        <f ca="1">IF(AC$11="x",0,_xlfn.NORM.INV(W133,Satokasvi!$H$8,Satokasvi!$I$8)*IF(AC$8="x",1+Toimenpiteet!$C$7,1)*IF(AC$9="x",1+Toimenpiteet!$C$34,1)*(1+AC$30)*_xlfn.BINOM.INV(1,(1-(Satokasvi!$H$15*(1+AC$43))),W133))</f>
        <v>2990.1336583868328</v>
      </c>
      <c r="AY133" s="35">
        <f ca="1">IF(AD$11="x",0,_xlfn.NORM.INV(X133,Satokasvi!$H$8,Satokasvi!$I$8)*IF(AD$8="x",1+Toimenpiteet!$C$7,1)*IF(AD$9="x",1+Toimenpiteet!$C$34,1)*(1+AD$30)*_xlfn.BINOM.INV(1,(1-(Satokasvi!$H$15*(1+AD$43))),X133))</f>
        <v>2422.4192470969087</v>
      </c>
      <c r="AZ133" s="35">
        <f ca="1">IF(AE$11="x",0,_xlfn.NORM.INV(Y133,Satokasvi!$H$8,Satokasvi!$I$8)*IF(AE$8="x",1+Toimenpiteet!$C$7,1)*IF(AE$9="x",1+Toimenpiteet!$C$34,1)*(1+AE$30)*_xlfn.BINOM.INV(1,(1-(Satokasvi!$H$15*(1+AE$43))),Y133))</f>
        <v>2528.2359614381648</v>
      </c>
      <c r="BA133" s="35">
        <f ca="1">IF(AF$11="x",0,_xlfn.NORM.INV(Z133,Satokasvi!$H$8,Satokasvi!$I$8)*IF(AF$8="x",1+Toimenpiteet!$C$7,1)*IF(AF$9="x",1+Toimenpiteet!$C$34,1)*(1+AF$30)*_xlfn.BINOM.INV(1,(1-(Satokasvi!$H$15*(1+AF$43))),Z133))</f>
        <v>2760.1165922327341</v>
      </c>
      <c r="BD133" s="35">
        <f ca="1">IF(H$11="x",0,_xlfn.NORM.INV(B133,Satokasvi!$H$8,Satokasvi!$I$8)*IF(COUNTIF($H$12:H$12,"x")&gt;0,(1+$C$6),1)*IF(COUNTIF($H$13:H$13,"x")&gt;0,(1+$C$30),1)*IF(H$8="x",(1+Toimenpiteet!$C$7),1)*IF(H$9="x",(1+Toimenpiteet!$C$34),1)*(1+H$30)*_xlfn.BINOM.INV(1,(1-(Satokasvi!$H$15*(1+H$44))),B133))</f>
        <v>2888.8402411550737</v>
      </c>
      <c r="BE133" s="35">
        <f ca="1">IF(I$11="x",0,_xlfn.NORM.INV(C133,Satokasvi!$H$8,Satokasvi!$I$8)*IF(COUNTIF($H$12:I$12,"x")&gt;0,(1+$C$6),1)*IF(COUNTIF($H$13:I$13,"x")&gt;0,(1+$C$30),1)*IF(I$8="x",(1+Toimenpiteet!$C$7),1)*IF(I$9="x",(1+Toimenpiteet!$C$34),1)*(1+I$30)*_xlfn.BINOM.INV(1,(1-(Satokasvi!$H$15*(1+I$44))),C133))</f>
        <v>3649.9719404919724</v>
      </c>
      <c r="BF133" s="35">
        <f ca="1">IF(J$11="x",0,_xlfn.NORM.INV(D133,Satokasvi!$H$8,Satokasvi!$I$8)*IF(COUNTIF($H$12:J$12,"x")&gt;0,(1+$C$6),1)*IF(COUNTIF($H$13:J$13,"x")&gt;0,(1+$C$30),1)*IF(J$8="x",(1+Toimenpiteet!$C$7),1)*IF(J$9="x",(1+Toimenpiteet!$C$34),1)*(1+J$30)*_xlfn.BINOM.INV(1,(1-(Satokasvi!$H$15*(1+J$44))),D133))</f>
        <v>3069.9311386508093</v>
      </c>
      <c r="BG133" s="35">
        <f ca="1">IF(K$11="x",0,_xlfn.NORM.INV(E133,Satokasvi!$H$8,Satokasvi!$I$8)*IF(COUNTIF($H$12:K$12,"x")&gt;0,(1+$C$6),1)*IF(COUNTIF($H$13:K$13,"x")&gt;0,(1+$C$30),1)*IF(K$8="x",(1+Toimenpiteet!$C$7),1)*IF(K$9="x",(1+Toimenpiteet!$C$34),1)*(1+K$30)*_xlfn.BINOM.INV(1,(1-(Satokasvi!$H$15*(1+K$44))),E133))</f>
        <v>2778.952897131051</v>
      </c>
      <c r="BH133" s="35">
        <f ca="1">IF(L$11="x",0,_xlfn.NORM.INV(F133,Satokasvi!$H$8,Satokasvi!$I$8)*IF(COUNTIF($H$12:L$12,"x")&gt;0,(1+$C$6),1)*IF(COUNTIF($H$13:L$13,"x")&gt;0,(1+$C$30),1)*IF(L$8="x",(1+Toimenpiteet!$C$7),1)*IF(L$9="x",(1+Toimenpiteet!$C$34),1)*(1+L$30)*_xlfn.BINOM.INV(1,(1-(Satokasvi!$H$15*(1+L$44))),F133))</f>
        <v>3277.8648133481006</v>
      </c>
      <c r="BI133" s="35">
        <f ca="1">IF(M$11="x",0,_xlfn.NORM.INV(G133,Satokasvi!$H$8,Satokasvi!$I$8)*IF(COUNTIF($H$12:M$12,"x")&gt;0,(1+$C$6),1)*IF(COUNTIF($H$13:M$13,"x")&gt;0,(1+$C$30),1)*IF(M$8="x",(1+Toimenpiteet!$C$7),1)*IF(M$9="x",(1+Toimenpiteet!$C$34),1)*(1+M$30)*_xlfn.BINOM.INV(1,(1-(Satokasvi!$H$15*(1+M$44))),G133))</f>
        <v>3108.6582707067278</v>
      </c>
      <c r="BJ133" s="35">
        <f ca="1">IF(N$11="x",0,_xlfn.NORM.INV(H133,Satokasvi!$H$8,Satokasvi!$I$8)*IF(COUNTIF($H$12:N$12,"x")&gt;0,(1+$C$6),1)*IF(COUNTIF($H$13:N$13,"x")&gt;0,(1+$C$30),1)*IF(N$8="x",(1+Toimenpiteet!$C$7),1)*IF(N$9="x",(1+Toimenpiteet!$C$34),1)*(1+N$30)*_xlfn.BINOM.INV(1,(1-(Satokasvi!$H$15*(1+N$44))),H133))</f>
        <v>2789.2733683640772</v>
      </c>
      <c r="BK133" s="35">
        <f ca="1">IF(O$11="x",0,_xlfn.NORM.INV(I133,Satokasvi!$H$8,Satokasvi!$I$8)*IF(COUNTIF($H$12:O$12,"x")&gt;0,(1+$C$6),1)*IF(COUNTIF($H$13:O$13,"x")&gt;0,(1+$C$30),1)*IF(O$8="x",(1+Toimenpiteet!$C$7),1)*IF(O$9="x",(1+Toimenpiteet!$C$34),1)*(1+O$30)*_xlfn.BINOM.INV(1,(1-(Satokasvi!$H$15*(1+O$44))),I133))</f>
        <v>3179.865244858147</v>
      </c>
      <c r="BL133" s="35">
        <f ca="1">IF(P$11="x",0,_xlfn.NORM.INV(J133,Satokasvi!$H$8,Satokasvi!$I$8)*IF(COUNTIF($H$12:P$12,"x")&gt;0,(1+$C$6),1)*IF(COUNTIF($H$13:P$13,"x")&gt;0,(1+$C$30),1)*IF(P$8="x",(1+Toimenpiteet!$C$7),1)*IF(P$9="x",(1+Toimenpiteet!$C$34),1)*(1+P$30)*_xlfn.BINOM.INV(1,(1-(Satokasvi!$H$15*(1+P$44))),J133))</f>
        <v>2584.6339708381452</v>
      </c>
      <c r="BM133" s="35">
        <f ca="1">IF(Q$11="x",0,_xlfn.NORM.INV(K133,Satokasvi!$H$8,Satokasvi!$I$8)*IF(COUNTIF($H$12:Q$12,"x")&gt;0,(1+$C$6),1)*IF(COUNTIF($H$13:Q$13,"x")&gt;0,(1+$C$30),1)*IF(Q$8="x",(1+Toimenpiteet!$C$7),1)*IF(Q$9="x",(1+Toimenpiteet!$C$34),1)*(1+Q$30)*_xlfn.BINOM.INV(1,(1-(Satokasvi!$H$15*(1+Q$44))),K133))</f>
        <v>3092.1539977517923</v>
      </c>
      <c r="BN133" s="35">
        <f ca="1">IF(R$11="x",0,_xlfn.NORM.INV(L133,Satokasvi!$H$8,Satokasvi!$I$8)*IF(COUNTIF($H$12:R$12,"x")&gt;0,(1+$C$6),1)*IF(COUNTIF($H$13:R$13,"x")&gt;0,(1+$C$30),1)*IF(R$8="x",(1+Toimenpiteet!$C$7),1)*IF(R$9="x",(1+Toimenpiteet!$C$34),1)*(1+R$30)*_xlfn.BINOM.INV(1,(1-(Satokasvi!$H$15*(1+R$44))),L133))</f>
        <v>2568.658954570385</v>
      </c>
      <c r="BO133" s="35">
        <f ca="1">IF(S$11="x",0,_xlfn.NORM.INV(M133,Satokasvi!$H$8,Satokasvi!$I$8)*IF(COUNTIF($H$12:S$12,"x")&gt;0,(1+$C$6),1)*IF(COUNTIF($H$13:S$13,"x")&gt;0,(1+$C$30),1)*IF(S$8="x",(1+Toimenpiteet!$C$7),1)*IF(S$9="x",(1+Toimenpiteet!$C$34),1)*(1+S$30)*_xlfn.BINOM.INV(1,(1-(Satokasvi!$H$15*(1+S$44))),M133))</f>
        <v>3217.1851676209762</v>
      </c>
      <c r="BP133" s="35">
        <f ca="1">IF(T$11="x",0,_xlfn.NORM.INV(N133,Satokasvi!$H$8,Satokasvi!$I$8)*IF(COUNTIF($H$12:T$12,"x")&gt;0,(1+$C$6),1)*IF(COUNTIF($H$13:T$13,"x")&gt;0,(1+$C$30),1)*IF(T$8="x",(1+Toimenpiteet!$C$7),1)*IF(T$9="x",(1+Toimenpiteet!$C$34),1)*(1+T$30)*_xlfn.BINOM.INV(1,(1-(Satokasvi!$H$15*(1+T$44))),N133))</f>
        <v>3088.4697577262759</v>
      </c>
      <c r="BQ133" s="35">
        <f ca="1">IF(U$11="x",0,_xlfn.NORM.INV(O133,Satokasvi!$H$8,Satokasvi!$I$8)*IF(COUNTIF($H$12:U$12,"x")&gt;0,(1+$C$6),1)*IF(COUNTIF($H$13:U$13,"x")&gt;0,(1+$C$30),1)*IF(U$8="x",(1+Toimenpiteet!$C$7),1)*IF(U$9="x",(1+Toimenpiteet!$C$34),1)*(1+U$30)*_xlfn.BINOM.INV(1,(1-(Satokasvi!$H$15*(1+U$44))),O133))</f>
        <v>3212.952721750642</v>
      </c>
      <c r="BR133" s="35">
        <f ca="1">IF(V$11="x",0,_xlfn.NORM.INV(P133,Satokasvi!$H$8,Satokasvi!$I$8)*IF(COUNTIF($H$12:V$12,"x")&gt;0,(1+$C$6),1)*IF(COUNTIF($H$13:V$13,"x")&gt;0,(1+$C$30),1)*IF(V$8="x",(1+Toimenpiteet!$C$7),1)*IF(V$9="x",(1+Toimenpiteet!$C$34),1)*(1+V$30)*_xlfn.BINOM.INV(1,(1-(Satokasvi!$H$15*(1+V$44))),P133))</f>
        <v>2658.9419973387967</v>
      </c>
      <c r="BS133" s="35">
        <f ca="1">IF(W$11="x",0,_xlfn.NORM.INV(Q133,Satokasvi!$H$8,Satokasvi!$I$8)*IF(COUNTIF($H$12:W$12,"x")&gt;0,(1+$C$6),1)*IF(COUNTIF($H$13:W$13,"x")&gt;0,(1+$C$30),1)*IF(W$8="x",(1+Toimenpiteet!$C$7),1)*IF(W$9="x",(1+Toimenpiteet!$C$34),1)*(1+W$30)*_xlfn.BINOM.INV(1,(1-(Satokasvi!$H$15*(1+W$44))),Q133))</f>
        <v>2709.4968625777387</v>
      </c>
      <c r="BT133" s="35">
        <f ca="1">IF(X$11="x",0,_xlfn.NORM.INV(R133,Satokasvi!$H$8,Satokasvi!$I$8)*IF(COUNTIF($H$12:X$12,"x")&gt;0,(1+$C$6),1)*IF(COUNTIF($H$13:X$13,"x")&gt;0,(1+$C$30),1)*IF(X$8="x",(1+Toimenpiteet!$C$7),1)*IF(X$9="x",(1+Toimenpiteet!$C$34),1)*(1+X$30)*_xlfn.BINOM.INV(1,(1-(Satokasvi!$H$15*(1+X$44))),R133))</f>
        <v>3172.544354809067</v>
      </c>
      <c r="BU133" s="35">
        <f ca="1">IF(Y$11="x",0,_xlfn.NORM.INV(S133,Satokasvi!$H$8,Satokasvi!$I$8)*IF(COUNTIF($H$12:Y$12,"x")&gt;0,(1+$C$6),1)*IF(COUNTIF($H$13:Y$13,"x")&gt;0,(1+$C$30),1)*IF(Y$8="x",(1+Toimenpiteet!$C$7),1)*IF(Y$9="x",(1+Toimenpiteet!$C$34),1)*(1+Y$30)*_xlfn.BINOM.INV(1,(1-(Satokasvi!$H$15*(1+Y$44))),S133))</f>
        <v>2788.7663313800826</v>
      </c>
      <c r="BV133" s="35">
        <f ca="1">IF(Z$11="x",0,_xlfn.NORM.INV(T133,Satokasvi!$H$8,Satokasvi!$I$8)*IF(COUNTIF($H$12:Z$12,"x")&gt;0,(1+$C$6),1)*IF(COUNTIF($H$13:Z$13,"x")&gt;0,(1+$C$30),1)*IF(Z$8="x",(1+Toimenpiteet!$C$7),1)*IF(Z$9="x",(1+Toimenpiteet!$C$34),1)*(1+Z$30)*_xlfn.BINOM.INV(1,(1-(Satokasvi!$H$15*(1+Z$44))),T133))</f>
        <v>2849.8236917845561</v>
      </c>
      <c r="BW133" s="35">
        <f ca="1">IF(AA$11="x",0,_xlfn.NORM.INV(U133,Satokasvi!$H$8,Satokasvi!$I$8)*IF(COUNTIF($H$12:AA$12,"x")&gt;0,(1+$C$6),1)*IF(COUNTIF($H$13:AA$13,"x")&gt;0,(1+$C$30),1)*IF(AA$8="x",(1+Toimenpiteet!$C$7),1)*IF(AA$9="x",(1+Toimenpiteet!$C$34),1)*(1+AA$30)*_xlfn.BINOM.INV(1,(1-(Satokasvi!$H$15*(1+AA$44))),U133))</f>
        <v>3384.6089053980832</v>
      </c>
      <c r="BX133" s="35">
        <f ca="1">IF(AB$11="x",0,_xlfn.NORM.INV(V133,Satokasvi!$H$8,Satokasvi!$I$8)*IF(COUNTIF($H$12:AB$12,"x")&gt;0,(1+$C$6),1)*IF(COUNTIF($H$13:AB$13,"x")&gt;0,(1+$C$30),1)*IF(AB$8="x",(1+Toimenpiteet!$C$7),1)*IF(AB$9="x",(1+Toimenpiteet!$C$34),1)*(1+AB$30)*_xlfn.BINOM.INV(1,(1-(Satokasvi!$H$15*(1+AB$44))),V133))</f>
        <v>3270.5162807195479</v>
      </c>
      <c r="BY133" s="35">
        <f ca="1">IF(AC$11="x",0,_xlfn.NORM.INV(W133,Satokasvi!$H$8,Satokasvi!$I$8)*IF(COUNTIF($H$12:AC$12,"x")&gt;0,(1+$C$6),1)*IF(COUNTIF($H$13:AC$13,"x")&gt;0,(1+$C$30),1)*IF(AC$8="x",(1+Toimenpiteet!$C$7),1)*IF(AC$9="x",(1+Toimenpiteet!$C$34),1)*(1+AC$30)*_xlfn.BINOM.INV(1,(1-(Satokasvi!$H$15*(1+AC$44))),W133))</f>
        <v>3588.1603900641994</v>
      </c>
      <c r="BZ133" s="35">
        <f ca="1">IF(AD$11="x",0,_xlfn.NORM.INV(X133,Satokasvi!$H$8,Satokasvi!$I$8)*IF(COUNTIF($H$12:AD$12,"x")&gt;0,(1+$C$6),1)*IF(COUNTIF($H$13:AD$13,"x")&gt;0,(1+$C$30),1)*IF(AD$8="x",(1+Toimenpiteet!$C$7),1)*IF(AD$9="x",(1+Toimenpiteet!$C$34),1)*(1+AD$30)*_xlfn.BINOM.INV(1,(1-(Satokasvi!$H$15*(1+AD$44))),X133))</f>
        <v>2906.9030965162906</v>
      </c>
      <c r="CA133" s="35">
        <f ca="1">IF(AE$11="x",0,_xlfn.NORM.INV(Y133,Satokasvi!$H$8,Satokasvi!$I$8)*IF(COUNTIF($H$12:AE$12,"x")&gt;0,(1+$C$6),1)*IF(COUNTIF($H$13:AE$13,"x")&gt;0,(1+$C$30),1)*IF(AE$8="x",(1+Toimenpiteet!$C$7),1)*IF(AE$9="x",(1+Toimenpiteet!$C$34),1)*(1+AE$30)*_xlfn.BINOM.INV(1,(1-(Satokasvi!$H$15*(1+AE$44))),Y133))</f>
        <v>3033.8831537257979</v>
      </c>
      <c r="CB133" s="35">
        <f ca="1">IF(AF$11="x",0,_xlfn.NORM.INV(Z133,Satokasvi!$H$8,Satokasvi!$I$8)*IF(COUNTIF($H$12:AF$12,"x")&gt;0,(1+$C$6),1)*IF(COUNTIF($H$13:AF$13,"x")&gt;0,(1+$C$30),1)*IF(AF$8="x",(1+Toimenpiteet!$C$7),1)*IF(AF$9="x",(1+Toimenpiteet!$C$34),1)*(1+AF$30)*_xlfn.BINOM.INV(1,(1-(Satokasvi!$H$15*(1+AF$44))),Z133))</f>
        <v>3312.139910679281</v>
      </c>
      <c r="CD133" s="37">
        <f ca="1">_xlfn.NORM.INV(RAND(),Satokasvi!$H$13,Satokasvi!$I$13)</f>
        <v>170.7798245853148</v>
      </c>
      <c r="CE133" s="37">
        <f ca="1">_xlfn.NORM.INV(RAND(),Satokasvi!$H$13,Satokasvi!$I$13)</f>
        <v>263.63279139507932</v>
      </c>
      <c r="CF133" s="37">
        <f ca="1">_xlfn.NORM.INV(RAND(),Satokasvi!$H$13,Satokasvi!$I$13)</f>
        <v>169.72419427438285</v>
      </c>
      <c r="CG133" s="37">
        <f ca="1">_xlfn.NORM.INV(RAND(),Satokasvi!$H$13,Satokasvi!$I$13)</f>
        <v>179.87380996790856</v>
      </c>
      <c r="CH133" s="37">
        <f ca="1">_xlfn.NORM.INV(RAND(),Satokasvi!$H$13,Satokasvi!$I$13)</f>
        <v>221.17188196372157</v>
      </c>
      <c r="CI133" s="37">
        <f ca="1">_xlfn.NORM.INV(RAND(),Satokasvi!$H$13,Satokasvi!$I$13)</f>
        <v>170.43145922906481</v>
      </c>
      <c r="CJ133" s="37">
        <f ca="1">_xlfn.NORM.INV(RAND(),Satokasvi!$H$13,Satokasvi!$I$13)</f>
        <v>265.3711329574773</v>
      </c>
      <c r="CK133" s="37">
        <f ca="1">_xlfn.NORM.INV(RAND(),Satokasvi!$H$13,Satokasvi!$I$13)</f>
        <v>74.650618934281638</v>
      </c>
      <c r="CL133" s="37">
        <f ca="1">_xlfn.NORM.INV(RAND(),Satokasvi!$H$13,Satokasvi!$I$13)</f>
        <v>269.73120224223487</v>
      </c>
      <c r="CM133" s="37">
        <f ca="1">_xlfn.NORM.INV(RAND(),Satokasvi!$H$13,Satokasvi!$I$13)</f>
        <v>159.34692090794132</v>
      </c>
      <c r="CN133" s="37">
        <f ca="1">_xlfn.NORM.INV(RAND(),Satokasvi!$H$13,Satokasvi!$I$13)</f>
        <v>232.84850207084261</v>
      </c>
      <c r="CO133" s="37">
        <f ca="1">_xlfn.NORM.INV(RAND(),Satokasvi!$H$13,Satokasvi!$I$13)</f>
        <v>225.68957886104667</v>
      </c>
      <c r="CP133" s="37">
        <f ca="1">_xlfn.NORM.INV(RAND(),Satokasvi!$H$13,Satokasvi!$I$13)</f>
        <v>189.42602068416647</v>
      </c>
      <c r="CQ133" s="37">
        <f ca="1">_xlfn.NORM.INV(RAND(),Satokasvi!$H$13,Satokasvi!$I$13)</f>
        <v>324.4745012476742</v>
      </c>
      <c r="CR133" s="37">
        <f ca="1">_xlfn.NORM.INV(RAND(),Satokasvi!$H$13,Satokasvi!$I$13)</f>
        <v>156.36331625495083</v>
      </c>
      <c r="CS133" s="37">
        <f ca="1">_xlfn.NORM.INV(RAND(),Satokasvi!$H$13,Satokasvi!$I$13)</f>
        <v>191.58202600077175</v>
      </c>
      <c r="CT133" s="37">
        <f ca="1">_xlfn.NORM.INV(RAND(),Satokasvi!$H$13,Satokasvi!$I$13)</f>
        <v>173.33181170787256</v>
      </c>
      <c r="CU133" s="37">
        <f ca="1">_xlfn.NORM.INV(RAND(),Satokasvi!$H$13,Satokasvi!$I$13)</f>
        <v>250.58668124991198</v>
      </c>
      <c r="CV133" s="37">
        <f ca="1">_xlfn.NORM.INV(RAND(),Satokasvi!$H$13,Satokasvi!$I$13)</f>
        <v>215.82421438921946</v>
      </c>
      <c r="CW133" s="37">
        <f ca="1">_xlfn.NORM.INV(RAND(),Satokasvi!$H$13,Satokasvi!$I$13)</f>
        <v>107.59640573363414</v>
      </c>
      <c r="CX133" s="37">
        <f ca="1">_xlfn.NORM.INV(RAND(),Satokasvi!$H$13,Satokasvi!$I$13)</f>
        <v>134.31963810820076</v>
      </c>
      <c r="CY133" s="37">
        <f ca="1">_xlfn.NORM.INV(RAND(),Satokasvi!$H$13,Satokasvi!$I$13)</f>
        <v>143.91223725999893</v>
      </c>
      <c r="CZ133" s="37">
        <f ca="1">_xlfn.NORM.INV(RAND(),Satokasvi!$H$13,Satokasvi!$I$13)</f>
        <v>218.52942560611515</v>
      </c>
      <c r="DA133" s="37">
        <f ca="1">_xlfn.NORM.INV(RAND(),Satokasvi!$H$13,Satokasvi!$I$13)</f>
        <v>267.54299722858286</v>
      </c>
      <c r="DB133" s="37">
        <f ca="1">_xlfn.NORM.INV(RAND(),Satokasvi!$H$13,Satokasvi!$I$13)</f>
        <v>230.80554486246859</v>
      </c>
      <c r="DD133" s="37">
        <f ca="1">IF(H$11="x",Toimenpiteet!$E$115,AC133*CD133/1000+(Satokasvi!$E$28-Satokasvi!$E$7)+IF(H$8="x",Toimenpiteet!$E$29,0)+IF(H$9="x",Toimenpiteet!$E$60,0)+IF(H$10="x",Toimenpiteet!$E$88,0))/(1+$H$15)^DD$59</f>
        <v>141.87348676331874</v>
      </c>
      <c r="DE133" s="37">
        <f ca="1">IF(I$11="x",Toimenpiteet!$E$115,AD133*CE133/1000+(Satokasvi!$E$28-Satokasvi!$E$7)+IF(I$8="x",Toimenpiteet!$E$29,0)+IF(I$9="x",Toimenpiteet!$E$60,0)+IF(I$10="x",Toimenpiteet!$E$88,0))/(1+$H$15)^DE$59</f>
        <v>506.05797843467269</v>
      </c>
      <c r="DF133" s="37">
        <f ca="1">IF(J$11="x",Toimenpiteet!$E$115,AE133*CF133/1000+(Satokasvi!$E$28-Satokasvi!$E$7)+IF(J$8="x",Toimenpiteet!$E$29,0)+IF(J$9="x",Toimenpiteet!$E$60,0)+IF(J$10="x",Toimenpiteet!$E$88,0))/(1+$H$15)^DF$59</f>
        <v>154.84318055146082</v>
      </c>
      <c r="DG133" s="37">
        <f ca="1">IF(K$11="x",Toimenpiteet!$E$115,AF133*CG133/1000+(Satokasvi!$E$28-Satokasvi!$E$7)+IF(K$8="x",Toimenpiteet!$E$29,0)+IF(K$9="x",Toimenpiteet!$E$60,0)+IF(K$10="x",Toimenpiteet!$E$88,0))/(1+$H$15)^DG$59</f>
        <v>-235.44906769765757</v>
      </c>
      <c r="DH133" s="37">
        <f ca="1">IF(L$11="x",Toimenpiteet!$E$115,AG133*CH133/1000+(Satokasvi!$E$28-Satokasvi!$E$7)+IF(L$8="x",Toimenpiteet!$E$29,0)+IF(L$9="x",Toimenpiteet!$E$60,0)+IF(L$10="x",Toimenpiteet!$E$88,0))/(1+$H$15)^DH$59</f>
        <v>292.54768034944806</v>
      </c>
      <c r="DI133" s="37">
        <f ca="1">IF(M$11="x",Toimenpiteet!$E$115,AH133*CI133/1000+(Satokasvi!$E$28-Satokasvi!$E$7)+IF(M$8="x",Toimenpiteet!$E$29,0)+IF(M$9="x",Toimenpiteet!$E$60,0)+IF(M$10="x",Toimenpiteet!$E$88,0))/(1+$H$15)^DI$59</f>
        <v>147.8251594289255</v>
      </c>
      <c r="DJ133" s="37">
        <f ca="1">IF(N$11="x",Toimenpiteet!$E$115,AI133*CJ133/1000+(Satokasvi!$E$28-Satokasvi!$E$7)+IF(N$8="x",Toimenpiteet!$E$29,0)+IF(N$9="x",Toimenpiteet!$E$60,0)+IF(N$10="x",Toimenpiteet!$E$88,0))/(1+$H$15)^DJ$59</f>
        <v>-215.46925050598875</v>
      </c>
      <c r="DK133" s="37">
        <f ca="1">IF(O$11="x",Toimenpiteet!$E$115,AJ133*CK133/1000+(Satokasvi!$E$28-Satokasvi!$E$7)+IF(O$8="x",Toimenpiteet!$E$29,0)+IF(O$9="x",Toimenpiteet!$E$60,0)+IF(O$10="x",Toimenpiteet!$E$88,0))/(1+$H$15)^DK$59</f>
        <v>-53.035861656005359</v>
      </c>
      <c r="DL133" s="37">
        <f ca="1">IF(P$11="x",Toimenpiteet!$E$115,AK133*CL133/1000+(Satokasvi!$E$28-Satokasvi!$E$7)+IF(P$8="x",Toimenpiteet!$E$29,0)+IF(P$9="x",Toimenpiteet!$E$60,0)+IF(P$10="x",Toimenpiteet!$E$88,0))/(1+$H$15)^DL$59</f>
        <v>-203.10043407106113</v>
      </c>
      <c r="DM133" s="37">
        <f ca="1">IF(Q$11="x",Toimenpiteet!$E$115,AL133*CM133/1000+(Satokasvi!$E$28-Satokasvi!$E$7)+IF(Q$8="x",Toimenpiteet!$E$29,0)+IF(Q$9="x",Toimenpiteet!$E$60,0)+IF(Q$10="x",Toimenpiteet!$E$88,0))/(1+$H$15)^DM$59</f>
        <v>108.34330989663302</v>
      </c>
      <c r="DN133" s="37">
        <f ca="1">IF(R$11="x",Toimenpiteet!$E$115,AM133*CN133/1000+(Satokasvi!$E$28-Satokasvi!$E$7)+IF(R$8="x",Toimenpiteet!$E$29,0)+IF(R$9="x",Toimenpiteet!$E$60,0)+IF(R$10="x",Toimenpiteet!$E$88,0))/(1+$H$15)^DN$59</f>
        <v>-191.44163829867202</v>
      </c>
      <c r="DO133" s="37">
        <f ca="1">IF(S$11="x",Toimenpiteet!$E$115,AN133*CO133/1000+(Satokasvi!$E$28-Satokasvi!$E$7)+IF(S$8="x",Toimenpiteet!$E$29,0)+IF(S$9="x",Toimenpiteet!$E$60,0)+IF(S$10="x",Toimenpiteet!$E$88,0))/(1+$H$15)^DO$59</f>
        <v>238.51893712993677</v>
      </c>
      <c r="DP133" s="37">
        <f ca="1">IF(T$11="x",Toimenpiteet!$E$115,AO133*CP133/1000+(Satokasvi!$E$28-Satokasvi!$E$7)+IF(T$8="x",Toimenpiteet!$E$29,0)+IF(T$9="x",Toimenpiteet!$E$60,0)+IF(T$10="x",Toimenpiteet!$E$88,0))/(1+$H$15)^DP$59</f>
        <v>151.53240596581861</v>
      </c>
      <c r="DQ133" s="37">
        <f ca="1">IF(U$11="x",Toimenpiteet!$E$115,AP133*CQ133/1000+(Satokasvi!$E$28-Satokasvi!$E$7)+IF(U$8="x",Toimenpiteet!$E$29,0)+IF(U$9="x",Toimenpiteet!$E$60,0)+IF(U$10="x",Toimenpiteet!$E$88,0))/(1+$H$15)^DQ$59</f>
        <v>399.16157259794841</v>
      </c>
      <c r="DR133" s="37">
        <f ca="1">IF(V$11="x",Toimenpiteet!$E$115,AQ133*CR133/1000+(Satokasvi!$E$28-Satokasvi!$E$7)+IF(V$8="x",Toimenpiteet!$E$29,0)+IF(V$9="x",Toimenpiteet!$E$60,0)+IF(V$10="x",Toimenpiteet!$E$88,0))/(1+$H$15)^DR$59</f>
        <v>-170.09341606013018</v>
      </c>
      <c r="DS133" s="37">
        <f ca="1">IF(W$11="x",Toimenpiteet!$E$115,AR133*CS133/1000+(Satokasvi!$E$28-Satokasvi!$E$7)+IF(W$8="x",Toimenpiteet!$E$29,0)+IF(W$9="x",Toimenpiteet!$E$60,0)+IF(W$10="x",Toimenpiteet!$E$88,0))/(1+$H$15)^DS$59</f>
        <v>-165.13923889333032</v>
      </c>
      <c r="DT133" s="37">
        <f ca="1">IF(X$11="x",Toimenpiteet!$E$115,AS133*CT133/1000+(Satokasvi!$E$28-Satokasvi!$E$7)+IF(X$8="x",Toimenpiteet!$E$29,0)+IF(X$9="x",Toimenpiteet!$E$60,0)+IF(X$10="x",Toimenpiteet!$E$88,0))/(1+$H$15)^DT$59</f>
        <v>116.92087048978875</v>
      </c>
      <c r="DU133" s="37">
        <f ca="1">IF(Y$11="x",Toimenpiteet!$E$115,AT133*CU133/1000+(Satokasvi!$E$28-Satokasvi!$E$7)+IF(Y$8="x",Toimenpiteet!$E$29,0)+IF(Y$9="x",Toimenpiteet!$E$60,0)+IF(Y$10="x",Toimenpiteet!$E$88,0))/(1+$H$15)^DU$59</f>
        <v>-155.65957101831492</v>
      </c>
      <c r="DV133" s="37">
        <f ca="1">IF(Z$11="x",Toimenpiteet!$E$115,AU133*CV133/1000+(Satokasvi!$E$28-Satokasvi!$E$7)+IF(Z$8="x",Toimenpiteet!$E$29,0)+IF(Z$9="x",Toimenpiteet!$E$60,0)+IF(Z$10="x",Toimenpiteet!$E$88,0))/(1+$H$15)^DV$59</f>
        <v>141.17476189389075</v>
      </c>
      <c r="DW133" s="37">
        <f ca="1">IF(AA$11="x",Toimenpiteet!$E$115,AV133*CW133/1000+(Satokasvi!$E$28-Satokasvi!$E$7)+IF(AA$8="x",Toimenpiteet!$E$29,0)+IF(AA$9="x",Toimenpiteet!$E$60,0)+IF(AA$10="x",Toimenpiteet!$E$88,0))/(1+$H$15)^DW$59</f>
        <v>21.303483486411935</v>
      </c>
      <c r="DX133" s="37">
        <f ca="1">IF(AB$11="x",Toimenpiteet!$E$115,AW133*CX133/1000+(Satokasvi!$E$28-Satokasvi!$E$7)+IF(AB$8="x",Toimenpiteet!$E$29,0)+IF(AB$9="x",Toimenpiteet!$E$60,0)+IF(AB$10="x",Toimenpiteet!$E$88,0))/(1+$H$15)^DX$59</f>
        <v>54.334837207065831</v>
      </c>
      <c r="DY133" s="37">
        <f ca="1">IF(AC$11="x",Toimenpiteet!$E$115,AX133*CY133/1000+(Satokasvi!$E$28-Satokasvi!$E$7)+IF(AC$8="x",Toimenpiteet!$E$29,0)+IF(AC$9="x",Toimenpiteet!$E$60,0)+IF(AC$10="x",Toimenpiteet!$E$88,0))/(1+$H$15)^DY$59</f>
        <v>86.277610968378582</v>
      </c>
      <c r="DZ133" s="37">
        <f ca="1">IF(AD$11="x",Toimenpiteet!$E$115,AY133*CZ133/1000+(Satokasvi!$E$28-Satokasvi!$E$7)+IF(AD$8="x",Toimenpiteet!$E$29,0)+IF(AD$9="x",Toimenpiteet!$E$60,0)+IF(AD$10="x",Toimenpiteet!$E$88,0))/(1+$H$15)^DZ$59</f>
        <v>133.95404009645986</v>
      </c>
      <c r="EA133" s="37">
        <f ca="1">IF(AE$11="x",Toimenpiteet!$E$115,AZ133*DA133/1000+(Satokasvi!$E$28-Satokasvi!$E$7)+IF(AE$8="x",Toimenpiteet!$E$29,0)+IF(AE$9="x",Toimenpiteet!$E$60,0)+IF(AE$10="x",Toimenpiteet!$E$88,0))/(1+$H$15)^EA$59</f>
        <v>202.38735714391873</v>
      </c>
      <c r="EB133" s="37">
        <f ca="1">IF(AF$11="x",Toimenpiteet!$E$115,BA133*DB133/1000+(Satokasvi!$E$28-Satokasvi!$E$7)+IF(AF$8="x",Toimenpiteet!$E$29,0)+IF(AF$9="x",Toimenpiteet!$E$60,0)+IF(AF$10="x",Toimenpiteet!$E$88,0))/(1+$H$15)^EB$59</f>
        <v>177.69325422952573</v>
      </c>
      <c r="ED133" s="37">
        <f ca="1">IF(H$11="x",Toimenpiteet!$E$115,BD133*CD133/1000+(Satokasvi!$E$28-Satokasvi!$E$7)+IF(H$8="x",Toimenpiteet!$E$29,0)+IF(H$9="x",Toimenpiteet!$E$60,0)+IF(H$10="x",Toimenpiteet!$E$88,0))/(1+$H$15)^ED$59</f>
        <v>221.70449479559417</v>
      </c>
      <c r="EE133" s="37">
        <f ca="1">IF(I$11="x",Toimenpiteet!$E$115,BE133*CE133/1000+(Satokasvi!$E$28-Satokasvi!$E$7)+IF(I$8="x",Toimenpiteet!$E$29,0)+IF(I$9="x",Toimenpiteet!$E$60,0)+IF(I$10="x",Toimenpiteet!$E$88,0))/(1+$H$15)^EE$59</f>
        <v>657.2271573056961</v>
      </c>
      <c r="EF133" s="37">
        <f ca="1">IF(J$11="x",Toimenpiteet!$E$115,BF133*CF133/1000+(Satokasvi!$E$28-Satokasvi!$E$7)+IF(J$8="x",Toimenpiteet!$E$29,0)+IF(J$9="x",Toimenpiteet!$E$60,0)+IF(J$10="x",Toimenpiteet!$E$88,0))/(1+$H$15)^EF$59</f>
        <v>234.31432460747038</v>
      </c>
      <c r="EG133" s="37">
        <f ca="1">IF(K$11="x",Toimenpiteet!$E$115,BG133*CG133/1000+(Satokasvi!$E$28-Satokasvi!$E$7)+IF(K$8="x",Toimenpiteet!$E$29,0)+IF(K$9="x",Toimenpiteet!$E$60,0)+IF(K$10="x",Toimenpiteet!$E$88,0))/(1+$H$15)^EG$59</f>
        <v>208.67081913674193</v>
      </c>
      <c r="EH133" s="37">
        <f ca="1">IF(L$11="x",Toimenpiteet!$E$115,BH133*CH133/1000+(Satokasvi!$E$28-Satokasvi!$E$7)+IF(L$8="x",Toimenpiteet!$E$29,0)+IF(L$9="x",Toimenpiteet!$E$60,0)+IF(L$10="x",Toimenpiteet!$E$88,0))/(1+$H$15)^EH$59</f>
        <v>396.77548199169837</v>
      </c>
      <c r="EI133" s="37">
        <f ca="1">IF(M$11="x",Toimenpiteet!$E$115,BI133*CI133/1000+(Satokasvi!$E$28-Satokasvi!$E$7)+IF(M$8="x",Toimenpiteet!$E$29,0)+IF(M$9="x",Toimenpiteet!$E$60,0)+IF(M$10="x",Toimenpiteet!$E$88,0))/(1+$H$15)^EI$59</f>
        <v>221.77685691894425</v>
      </c>
      <c r="EJ133" s="37">
        <f ca="1">IF(N$11="x",Toimenpiteet!$E$115,BJ133*CJ133/1000+(Satokasvi!$E$28-Satokasvi!$E$7)+IF(N$8="x",Toimenpiteet!$E$29,0)+IF(N$9="x",Toimenpiteet!$E$60,0)+IF(N$10="x",Toimenpiteet!$E$88,0))/(1+$H$15)^EJ$59</f>
        <v>386.37509686957611</v>
      </c>
      <c r="EK133" s="37">
        <f ca="1">IF(O$11="x",Toimenpiteet!$E$115,BK133*CK133/1000+(Satokasvi!$E$28-Satokasvi!$E$7)+IF(O$8="x",Toimenpiteet!$E$29,0)+IF(O$9="x",Toimenpiteet!$E$60,0)+IF(O$10="x",Toimenpiteet!$E$88,0))/(1+$H$15)^EK$59</f>
        <v>-21.804344568567831</v>
      </c>
      <c r="EL133" s="37">
        <f ca="1">IF(P$11="x",Toimenpiteet!$E$115,BL133*CL133/1000+(Satokasvi!$E$28-Satokasvi!$E$7)+IF(P$8="x",Toimenpiteet!$E$29,0)+IF(P$9="x",Toimenpiteet!$E$60,0)+IF(P$10="x",Toimenpiteet!$E$88,0))/(1+$H$15)^EL$59</f>
        <v>331.21191764686859</v>
      </c>
      <c r="EM133" s="37">
        <f ca="1">IF(Q$11="x",Toimenpiteet!$E$115,BM133*CM133/1000+(Satokasvi!$E$28-Satokasvi!$E$7)+IF(Q$8="x",Toimenpiteet!$E$29,0)+IF(Q$9="x",Toimenpiteet!$E$60,0)+IF(Q$10="x",Toimenpiteet!$E$88,0))/(1+$H$15)^EM$59</f>
        <v>169.44894936548602</v>
      </c>
      <c r="EN133" s="37">
        <f ca="1">IF(R$11="x",Toimenpiteet!$E$115,BN133*CN133/1000+(Satokasvi!$E$28-Satokasvi!$E$7)+IF(R$8="x",Toimenpiteet!$E$29,0)+IF(R$9="x",Toimenpiteet!$E$60,0)+IF(R$10="x",Toimenpiteet!$E$88,0))/(1+$H$15)^EN$59</f>
        <v>240.64458827917338</v>
      </c>
      <c r="EO133" s="37">
        <f ca="1">IF(S$11="x",Toimenpiteet!$E$115,BO133*CO133/1000+(Satokasvi!$E$28-Satokasvi!$E$7)+IF(S$8="x",Toimenpiteet!$E$29,0)+IF(S$9="x",Toimenpiteet!$E$60,0)+IF(S$10="x",Toimenpiteet!$E$88,0))/(1+$H$15)^EO$59</f>
        <v>323.39585820615179</v>
      </c>
      <c r="EP133" s="37">
        <f ca="1">IF(T$11="x",Toimenpiteet!$E$115,BP133*CP133/1000+(Satokasvi!$E$28-Satokasvi!$E$7)+IF(T$8="x",Toimenpiteet!$E$29,0)+IF(T$9="x",Toimenpiteet!$E$60,0)+IF(T$10="x",Toimenpiteet!$E$88,0))/(1+$H$15)^EP$59</f>
        <v>217.92930817862069</v>
      </c>
      <c r="EQ133" s="37">
        <f ca="1">IF(U$11="x",Toimenpiteet!$E$115,BQ133*CQ133/1000+(Satokasvi!$E$28-Satokasvi!$E$7)+IF(U$8="x",Toimenpiteet!$E$29,0)+IF(U$9="x",Toimenpiteet!$E$60,0)+IF(U$10="x",Toimenpiteet!$E$88,0))/(1+$H$15)^EQ$59</f>
        <v>514.0331308259249</v>
      </c>
      <c r="ER133" s="37">
        <f ca="1">IF(V$11="x",Toimenpiteet!$E$115,BR133*CR133/1000+(Satokasvi!$E$28-Satokasvi!$E$7)+IF(V$8="x",Toimenpiteet!$E$29,0)+IF(V$9="x",Toimenpiteet!$E$60,0)+IF(V$10="x",Toimenpiteet!$E$88,0))/(1+$H$15)^ER$59</f>
        <v>96.767741627352692</v>
      </c>
      <c r="ES133" s="37">
        <f ca="1">IF(W$11="x",Toimenpiteet!$E$115,BS133*CS133/1000+(Satokasvi!$E$28-Satokasvi!$E$7)+IF(W$8="x",Toimenpiteet!$E$29,0)+IF(W$9="x",Toimenpiteet!$E$60,0)+IF(W$10="x",Toimenpiteet!$E$88,0))/(1+$H$15)^ES$59</f>
        <v>158.34104742427334</v>
      </c>
      <c r="ET133" s="37">
        <f ca="1">IF(X$11="x",Toimenpiteet!$E$115,BT133*CT133/1000+(Satokasvi!$E$28-Satokasvi!$E$7)+IF(X$8="x",Toimenpiteet!$E$29,0)+IF(X$9="x",Toimenpiteet!$E$60,0)+IF(X$10="x",Toimenpiteet!$E$88,0))/(1+$H$15)^ET$59</f>
        <v>172.37091621751944</v>
      </c>
      <c r="EU133" s="37">
        <f ca="1">IF(Y$11="x",Toimenpiteet!$E$115,BU133*CU133/1000+(Satokasvi!$E$28-Satokasvi!$E$7)+IF(Y$8="x",Toimenpiteet!$E$29,0)+IF(Y$9="x",Toimenpiteet!$E$60,0)+IF(Y$10="x",Toimenpiteet!$E$88,0))/(1+$H$15)^EU$59</f>
        <v>254.82805147479044</v>
      </c>
      <c r="EV133" s="37">
        <f ca="1">IF(Z$11="x",Toimenpiteet!$E$115,BV133*CV133/1000+(Satokasvi!$E$28-Satokasvi!$E$7)+IF(Z$8="x",Toimenpiteet!$E$29,0)+IF(Z$9="x",Toimenpiteet!$E$60,0)+IF(Z$10="x",Toimenpiteet!$E$88,0))/(1+$H$15)^EV$59</f>
        <v>199.63487369370085</v>
      </c>
      <c r="EW133" s="37">
        <f ca="1">IF(AA$11="x",Toimenpiteet!$E$115,BW133*CW133/1000+(Satokasvi!$E$28-Satokasvi!$E$7)+IF(AA$8="x",Toimenpiteet!$E$29,0)+IF(AA$9="x",Toimenpiteet!$E$60,0)+IF(AA$10="x",Toimenpiteet!$E$88,0))/(1+$H$15)^EW$59</f>
        <v>54.908995155570054</v>
      </c>
      <c r="EX133" s="37">
        <f ca="1">IF(AB$11="x",Toimenpiteet!$E$115,BX133*CX133/1000+(Satokasvi!$E$28-Satokasvi!$E$7)+IF(AB$8="x",Toimenpiteet!$E$29,0)+IF(AB$9="x",Toimenpiteet!$E$60,0)+IF(AB$10="x",Toimenpiteet!$E$88,0))/(1+$H$15)^EX$59</f>
        <v>93.691916271659352</v>
      </c>
      <c r="EY133" s="37">
        <f ca="1">IF(AC$11="x",Toimenpiteet!$E$115,BY133*CY133/1000+(Satokasvi!$E$28-Satokasvi!$E$7)+IF(AC$8="x",Toimenpiteet!$E$29,0)+IF(AC$9="x",Toimenpiteet!$E$60,0)+IF(AC$10="x",Toimenpiteet!$E$88,0))/(1+$H$15)^EY$59</f>
        <v>131.19343570883134</v>
      </c>
      <c r="EZ133" s="37">
        <f ca="1">IF(AD$11="x",Toimenpiteet!$E$115,BZ133*CZ133/1000+(Satokasvi!$E$28-Satokasvi!$E$7)+IF(AD$8="x",Toimenpiteet!$E$29,0)+IF(AD$9="x",Toimenpiteet!$E$60,0)+IF(AD$10="x",Toimenpiteet!$E$88,0))/(1+$H$15)^EZ$59</f>
        <v>187.59951078252564</v>
      </c>
      <c r="FA133" s="37">
        <f ca="1">IF(AE$11="x",Toimenpiteet!$E$115,CA133*DA133/1000+(Satokasvi!$E$28-Satokasvi!$E$7)+IF(AE$8="x",Toimenpiteet!$E$29,0)+IF(AE$9="x",Toimenpiteet!$E$60,0)+IF(AE$10="x",Toimenpiteet!$E$88,0))/(1+$H$15)^FA$59</f>
        <v>268.9373165986965</v>
      </c>
      <c r="FB133" s="37">
        <f ca="1">IF(AF$11="x",Toimenpiteet!$E$115,CB133*DB133/1000+(Satokasvi!$E$28-Satokasvi!$E$7)+IF(AF$8="x",Toimenpiteet!$E$29,0)+IF(AF$9="x",Toimenpiteet!$E$60,0)+IF(AF$10="x",Toimenpiteet!$E$88,0))/(1+$H$15)^FB$59</f>
        <v>238.54500024629883</v>
      </c>
      <c r="FD133" s="37">
        <f t="shared" ca="1" si="41"/>
        <v>141.87348676331874</v>
      </c>
      <c r="FE133" s="37">
        <f t="shared" ca="1" si="32"/>
        <v>647.93146519799143</v>
      </c>
      <c r="FF133" s="37">
        <f t="shared" ca="1" si="32"/>
        <v>802.77464574945225</v>
      </c>
      <c r="FG133" s="37">
        <f t="shared" ca="1" si="32"/>
        <v>567.32557805179465</v>
      </c>
      <c r="FH133" s="37">
        <f t="shared" ca="1" si="32"/>
        <v>859.87325840124277</v>
      </c>
      <c r="FI133" s="37">
        <f t="shared" ca="1" si="32"/>
        <v>1007.6984178301683</v>
      </c>
      <c r="FJ133" s="37">
        <f t="shared" ca="1" si="32"/>
        <v>792.22916732417957</v>
      </c>
      <c r="FK133" s="37">
        <f t="shared" ca="1" si="32"/>
        <v>739.19330566817416</v>
      </c>
      <c r="FL133" s="37">
        <f t="shared" ca="1" si="32"/>
        <v>536.092871597113</v>
      </c>
      <c r="FM133" s="37">
        <f t="shared" ca="1" si="32"/>
        <v>644.43618149374606</v>
      </c>
      <c r="FN133" s="37">
        <f t="shared" ref="FN133:GB159" ca="1" si="44">FM133+DN133</f>
        <v>452.99454319507402</v>
      </c>
      <c r="FO133" s="37">
        <f t="shared" ca="1" si="43"/>
        <v>691.51348032501073</v>
      </c>
      <c r="FP133" s="37">
        <f t="shared" ca="1" si="43"/>
        <v>843.04588629082934</v>
      </c>
      <c r="FQ133" s="37">
        <f t="shared" ca="1" si="43"/>
        <v>1242.2074588887776</v>
      </c>
      <c r="FR133" s="37">
        <f t="shared" ca="1" si="43"/>
        <v>1072.1140428286474</v>
      </c>
      <c r="FS133" s="37">
        <f t="shared" ca="1" si="43"/>
        <v>906.97480393531703</v>
      </c>
      <c r="FT133" s="37">
        <f t="shared" ca="1" si="43"/>
        <v>1023.8956744251058</v>
      </c>
      <c r="FU133" s="37">
        <f t="shared" ca="1" si="24"/>
        <v>868.23610340679079</v>
      </c>
      <c r="FV133" s="37">
        <f t="shared" ca="1" si="24"/>
        <v>1009.4108653006815</v>
      </c>
      <c r="FW133" s="37">
        <f t="shared" ca="1" si="23"/>
        <v>1030.7143487870935</v>
      </c>
      <c r="FX133" s="37">
        <f t="shared" ca="1" si="23"/>
        <v>1085.0491859941594</v>
      </c>
      <c r="FY133" s="37">
        <f t="shared" ca="1" si="23"/>
        <v>1171.3267969625381</v>
      </c>
      <c r="FZ133" s="37">
        <f t="shared" ca="1" si="23"/>
        <v>1305.280837058998</v>
      </c>
      <c r="GA133" s="37">
        <f t="shared" ca="1" si="23"/>
        <v>1507.6681942029168</v>
      </c>
      <c r="GB133" s="37">
        <f t="shared" ca="1" si="23"/>
        <v>1685.3614484324426</v>
      </c>
      <c r="GC133" s="37"/>
      <c r="GD133" s="37">
        <f t="shared" ca="1" si="42"/>
        <v>221.70449479559417</v>
      </c>
      <c r="GE133" s="37">
        <f t="shared" ca="1" si="39"/>
        <v>878.9316521012903</v>
      </c>
      <c r="GF133" s="37">
        <f t="shared" ca="1" si="39"/>
        <v>1113.2459767087607</v>
      </c>
      <c r="GG133" s="37">
        <f t="shared" ca="1" si="39"/>
        <v>1321.9167958455027</v>
      </c>
      <c r="GH133" s="37">
        <f t="shared" ca="1" si="39"/>
        <v>1718.6922778372011</v>
      </c>
      <c r="GI133" s="37">
        <f t="shared" ca="1" si="39"/>
        <v>1940.4691347561454</v>
      </c>
      <c r="GJ133" s="37">
        <f t="shared" ca="1" si="39"/>
        <v>2326.8442316257215</v>
      </c>
      <c r="GK133" s="37">
        <f t="shared" ca="1" si="39"/>
        <v>2305.0398870571535</v>
      </c>
      <c r="GL133" s="37">
        <f t="shared" ca="1" si="39"/>
        <v>2636.2518047040221</v>
      </c>
      <c r="GM133" s="37">
        <f t="shared" ca="1" si="39"/>
        <v>2805.7007540695081</v>
      </c>
      <c r="GN133" s="37">
        <f t="shared" ca="1" si="39"/>
        <v>3046.3453423486817</v>
      </c>
      <c r="GO133" s="37">
        <f t="shared" ca="1" si="39"/>
        <v>3369.7412005548335</v>
      </c>
      <c r="GP133" s="37">
        <f t="shared" ca="1" si="39"/>
        <v>3587.6705087334544</v>
      </c>
      <c r="GQ133" s="37">
        <f t="shared" ca="1" si="39"/>
        <v>4101.7036395593796</v>
      </c>
      <c r="GR133" s="37">
        <f t="shared" ca="1" si="39"/>
        <v>4198.4713811867323</v>
      </c>
      <c r="GS133" s="37">
        <f t="shared" ca="1" si="39"/>
        <v>4356.812428611006</v>
      </c>
      <c r="GT133" s="37">
        <f t="shared" ca="1" si="34"/>
        <v>4529.1833448285252</v>
      </c>
      <c r="GU133" s="37">
        <f t="shared" ca="1" si="22"/>
        <v>4784.0113963033155</v>
      </c>
      <c r="GV133" s="37">
        <f t="shared" ca="1" si="22"/>
        <v>4983.6462699970161</v>
      </c>
      <c r="GW133" s="37">
        <f t="shared" ca="1" si="22"/>
        <v>5038.5552651525859</v>
      </c>
      <c r="GX133" s="37">
        <f t="shared" ca="1" si="22"/>
        <v>5132.2471814242454</v>
      </c>
      <c r="GY133" s="37">
        <f t="shared" ca="1" si="30"/>
        <v>5263.4406171330766</v>
      </c>
      <c r="GZ133" s="37">
        <f t="shared" ca="1" si="30"/>
        <v>5451.0401279156022</v>
      </c>
      <c r="HA133" s="37">
        <f t="shared" ca="1" si="30"/>
        <v>5719.9774445142984</v>
      </c>
      <c r="HB133" s="37">
        <f t="shared" ca="1" si="30"/>
        <v>5958.522444760597</v>
      </c>
      <c r="HC133" s="37"/>
      <c r="HD133" s="37">
        <f t="shared" si="40"/>
        <v>1500.1</v>
      </c>
      <c r="HE133" s="37">
        <f ca="1">SUM($GD133:GD133)-$HD133-SUM($FD133:FD133)</f>
        <v>-1420.2689919677246</v>
      </c>
      <c r="HF133" s="37">
        <f ca="1">SUM($GD133:GE133)-$HD133-SUM($FD133:FE133)</f>
        <v>-1189.2688050644256</v>
      </c>
      <c r="HG133" s="37">
        <f ca="1">SUM($GD133:GF133)-$HD133-SUM($FD133:FF133)</f>
        <v>-878.79747410511709</v>
      </c>
      <c r="HH133" s="37">
        <f ca="1">SUM($GD133:GG133)-$HD133-SUM($FD133:FG133)</f>
        <v>-124.20625631140911</v>
      </c>
      <c r="HI133" s="37">
        <f ca="1">SUM($GD133:GH133)-$HD133-SUM($FD133:FH133)</f>
        <v>734.61276312454947</v>
      </c>
      <c r="HJ133" s="37">
        <f ca="1">SUM($GD133:GI133)-$HD133-SUM($FD133:FI133)</f>
        <v>1667.3834800505265</v>
      </c>
      <c r="HK133" s="37">
        <f ca="1">SUM($GD133:GJ133)-$HD133-SUM($FD133:FJ133)</f>
        <v>3201.9985443520673</v>
      </c>
      <c r="HL133" s="37">
        <f ca="1">SUM($GD133:GK133)-$HD133-SUM($FD133:FK133)</f>
        <v>4767.845125741047</v>
      </c>
      <c r="HM133" s="37">
        <f ca="1">SUM($GD133:GL133)-$HD133-SUM($FD133:FL133)</f>
        <v>6868.0040588479569</v>
      </c>
      <c r="HN133" s="37">
        <f ca="1">SUM($GD133:GM133)-$HD133-SUM($FD133:FM133)</f>
        <v>9029.2686314237199</v>
      </c>
      <c r="HO133" s="37">
        <f ca="1">SUM($GD133:GN133)-$HD133-SUM($FD133:FN133)</f>
        <v>11622.619430577332</v>
      </c>
      <c r="HP133" s="37">
        <f ca="1">SUM($GD133:GO133)-$HD133-SUM($FD133:FO133)</f>
        <v>14300.847150807153</v>
      </c>
      <c r="HQ133" s="37">
        <f ca="1">SUM($GD133:GP133)-$HD133-SUM($FD133:FP133)</f>
        <v>17045.471773249781</v>
      </c>
      <c r="HR133" s="37">
        <f ca="1">SUM($GD133:GQ133)-$HD133-SUM($FD133:FQ133)</f>
        <v>19904.967953920379</v>
      </c>
      <c r="HS133" s="37">
        <f ca="1">SUM($GD133:GR133)-$HD133-SUM($FD133:FR133)</f>
        <v>23031.325292278467</v>
      </c>
      <c r="HT133" s="37">
        <f ca="1">SUM($GD133:GS133)-$HD133-SUM($FD133:FS133)</f>
        <v>26481.162916954156</v>
      </c>
      <c r="HU133" s="37">
        <f ca="1">SUM($GD133:GT133)-$HD133-SUM($FD133:FT133)</f>
        <v>29986.450587357573</v>
      </c>
      <c r="HV133" s="37">
        <f ca="1">SUM($GD133:GU133)-$HD133-SUM($FD133:FU133)</f>
        <v>33902.225880254096</v>
      </c>
      <c r="HW133" s="37">
        <f ca="1">SUM($GD133:GV133)-$HD133-SUM($FD133:FV133)</f>
        <v>37876.461284950434</v>
      </c>
      <c r="HX133" s="37">
        <f ca="1">SUM($GD133:GW133)-$HD133-SUM($FD133:FW133)</f>
        <v>41884.302201315921</v>
      </c>
      <c r="HY133" s="37">
        <f ca="1">SUM($GD133:GX133)-$HD133-SUM($FD133:FX133)</f>
        <v>45931.500196746012</v>
      </c>
      <c r="HZ133" s="37">
        <f ca="1">SUM($GD133:GY133)-$HD133-SUM($FD133:FY133)</f>
        <v>50023.614016916545</v>
      </c>
      <c r="IA133" s="37">
        <f ca="1">SUM($GD133:GZ133)-$HD133-SUM($FD133:FZ133)</f>
        <v>54169.373307773152</v>
      </c>
      <c r="IB133" s="37">
        <f ca="1">SUM($GD133:HA133)-$HD133-SUM($FD133:GA133)</f>
        <v>58381.682558084533</v>
      </c>
      <c r="IC133" s="37">
        <f ca="1">SUM($GD133:HB133)-$HD133-SUM($FD133:GB133)</f>
        <v>62654.843554412691</v>
      </c>
    </row>
    <row r="134" spans="2:237" x14ac:dyDescent="0.35">
      <c r="B134" s="37">
        <f t="shared" ca="1" si="37"/>
        <v>0.46507574617132219</v>
      </c>
      <c r="C134" s="37">
        <f t="shared" ca="1" si="37"/>
        <v>0.72770846587282312</v>
      </c>
      <c r="D134" s="37">
        <f t="shared" ca="1" si="37"/>
        <v>0.12915580590637254</v>
      </c>
      <c r="E134" s="37">
        <f t="shared" ca="1" si="37"/>
        <v>0.41146317836155533</v>
      </c>
      <c r="F134" s="37">
        <f t="shared" ca="1" si="37"/>
        <v>0.72025293370625953</v>
      </c>
      <c r="G134" s="37">
        <f t="shared" ca="1" si="37"/>
        <v>0.89055975685364086</v>
      </c>
      <c r="H134" s="37">
        <f t="shared" ca="1" si="37"/>
        <v>0.73145971720116909</v>
      </c>
      <c r="I134" s="37">
        <f t="shared" ca="1" si="37"/>
        <v>0.7657207403616626</v>
      </c>
      <c r="J134" s="37">
        <f t="shared" ca="1" si="37"/>
        <v>0.86395528864881876</v>
      </c>
      <c r="K134" s="37">
        <f t="shared" ca="1" si="37"/>
        <v>0.42857054291499452</v>
      </c>
      <c r="L134" s="37">
        <f t="shared" ca="1" si="37"/>
        <v>0.43439451773720006</v>
      </c>
      <c r="M134" s="37">
        <f t="shared" ca="1" si="37"/>
        <v>0.37745517771866022</v>
      </c>
      <c r="N134" s="37">
        <f t="shared" ca="1" si="37"/>
        <v>0.76129550575514882</v>
      </c>
      <c r="O134" s="37">
        <f t="shared" ca="1" si="37"/>
        <v>0.19924477024473097</v>
      </c>
      <c r="P134" s="37">
        <f t="shared" ca="1" si="37"/>
        <v>0.26708127974635376</v>
      </c>
      <c r="Q134" s="37">
        <f t="shared" ca="1" si="37"/>
        <v>0.99290311065673398</v>
      </c>
      <c r="R134" s="37">
        <f t="shared" ca="1" si="38"/>
        <v>0.68407865073719842</v>
      </c>
      <c r="S134" s="37">
        <f t="shared" ca="1" si="38"/>
        <v>0.40387078317134451</v>
      </c>
      <c r="T134" s="37">
        <f t="shared" ca="1" si="38"/>
        <v>0.7923941065289335</v>
      </c>
      <c r="U134" s="37">
        <f t="shared" ca="1" si="38"/>
        <v>0.82514633236759483</v>
      </c>
      <c r="V134" s="37">
        <f t="shared" ca="1" si="38"/>
        <v>0.49720189238070545</v>
      </c>
      <c r="W134" s="37">
        <f t="shared" ca="1" si="38"/>
        <v>0.7037059100541827</v>
      </c>
      <c r="X134" s="37">
        <f t="shared" ca="1" si="38"/>
        <v>0.86660110677682656</v>
      </c>
      <c r="Y134" s="37">
        <f t="shared" ca="1" si="38"/>
        <v>0.47863884382598465</v>
      </c>
      <c r="Z134" s="37">
        <f t="shared" ca="1" si="38"/>
        <v>0.34282591078345381</v>
      </c>
      <c r="AC134" s="35">
        <f ca="1">IF(H$11="x",0,_xlfn.NORM.INV(B134,Satokasvi!$H$8,Satokasvi!$I$8)*IF(H$8="x",1+Toimenpiteet!$C$7,1)*IF(H$9="x",1+Toimenpiteet!$C$34,1)*(1+H$30)*_xlfn.BINOM.INV(1,(1-(Satokasvi!$H$15*(1+H$43))),B134))</f>
        <v>2478.086440499048</v>
      </c>
      <c r="AD134" s="35">
        <f ca="1">IF(I$11="x",0,_xlfn.NORM.INV(C134,Satokasvi!$H$8,Satokasvi!$I$8)*IF(I$8="x",1+Toimenpiteet!$C$7,1)*IF(I$9="x",1+Toimenpiteet!$C$34,1)*(1+I$30)*_xlfn.BINOM.INV(1,(1-(Satokasvi!$H$15*(1+I$43))),C134))</f>
        <v>2651.4742814180727</v>
      </c>
      <c r="AE134" s="35">
        <f ca="1">IF(J$11="x",0,_xlfn.NORM.INV(D134,Satokasvi!$H$8,Satokasvi!$I$8)*IF(J$8="x",1+Toimenpiteet!$C$7,1)*IF(J$9="x",1+Toimenpiteet!$C$34,1)*(1+J$30)*_xlfn.BINOM.INV(1,(1-(Satokasvi!$H$15*(1+J$43))),D134))</f>
        <v>0</v>
      </c>
      <c r="AF134" s="35">
        <f ca="1">IF(K$11="x",0,_xlfn.NORM.INV(E134,Satokasvi!$H$8,Satokasvi!$I$8)*IF(K$8="x",1+Toimenpiteet!$C$7,1)*IF(K$9="x",1+Toimenpiteet!$C$34,1)*(1+K$30)*_xlfn.BINOM.INV(1,(1-(Satokasvi!$H$15*(1+K$43))),E134))</f>
        <v>2444.0543136640727</v>
      </c>
      <c r="AG134" s="35">
        <f ca="1">IF(L$11="x",0,_xlfn.NORM.INV(F134,Satokasvi!$H$8,Satokasvi!$I$8)*IF(L$8="x",1+Toimenpiteet!$C$7,1)*IF(L$9="x",1+Toimenpiteet!$C$34,1)*(1+L$30)*_xlfn.BINOM.INV(1,(1-(Satokasvi!$H$15*(1+L$43))),F134))</f>
        <v>2645.8982642108954</v>
      </c>
      <c r="AH134" s="35">
        <f ca="1">IF(M$11="x",0,_xlfn.NORM.INV(G134,Satokasvi!$H$8,Satokasvi!$I$8)*IF(M$8="x",1+Toimenpiteet!$C$7,1)*IF(M$9="x",1+Toimenpiteet!$C$34,1)*(1+M$30)*_xlfn.BINOM.INV(1,(1-(Satokasvi!$H$15*(1+M$43))),G134))</f>
        <v>2807.3776098003209</v>
      </c>
      <c r="AI134" s="35">
        <f ca="1">IF(N$11="x",0,_xlfn.NORM.INV(H134,Satokasvi!$H$8,Satokasvi!$I$8)*IF(N$8="x",1+Toimenpiteet!$C$7,1)*IF(N$9="x",1+Toimenpiteet!$C$34,1)*(1+N$30)*_xlfn.BINOM.INV(1,(1-(Satokasvi!$H$15*(1+N$43))),H134))</f>
        <v>2654.3084344396725</v>
      </c>
      <c r="AJ134" s="35">
        <f ca="1">IF(O$11="x",0,_xlfn.NORM.INV(I134,Satokasvi!$H$8,Satokasvi!$I$8)*IF(O$8="x",1+Toimenpiteet!$C$7,1)*IF(O$9="x",1+Toimenpiteet!$C$34,1)*(1+O$30)*_xlfn.BINOM.INV(1,(1-(Satokasvi!$H$15*(1+O$43))),I134))</f>
        <v>2681.2066074887816</v>
      </c>
      <c r="AK134" s="35">
        <f ca="1">IF(P$11="x",0,_xlfn.NORM.INV(J134,Satokasvi!$H$8,Satokasvi!$I$8)*IF(P$8="x",1+Toimenpiteet!$C$7,1)*IF(P$9="x",1+Toimenpiteet!$C$34,1)*(1+P$30)*_xlfn.BINOM.INV(1,(1-(Satokasvi!$H$15*(1+P$43))),J134))</f>
        <v>2774.565887880412</v>
      </c>
      <c r="AL134" s="35">
        <f ca="1">IF(Q$11="x",0,_xlfn.NORM.INV(K134,Satokasvi!$H$8,Satokasvi!$I$8)*IF(Q$8="x",1+Toimenpiteet!$C$7,1)*IF(Q$9="x",1+Toimenpiteet!$C$34,1)*(1+Q$30)*_xlfn.BINOM.INV(1,(1-(Satokasvi!$H$15*(1+Q$43))),K134))</f>
        <v>2454.9963434833198</v>
      </c>
      <c r="AM134" s="35">
        <f ca="1">IF(R$11="x",0,_xlfn.NORM.INV(L134,Satokasvi!$H$8,Satokasvi!$I$8)*IF(R$8="x",1+Toimenpiteet!$C$7,1)*IF(R$9="x",1+Toimenpiteet!$C$34,1)*(1+R$30)*_xlfn.BINOM.INV(1,(1-(Satokasvi!$H$15*(1+R$43))),L134))</f>
        <v>2458.7007846206766</v>
      </c>
      <c r="AN134" s="35">
        <f ca="1">IF(S$11="x",0,_xlfn.NORM.INV(M134,Satokasvi!$H$8,Satokasvi!$I$8)*IF(S$8="x",1+Toimenpiteet!$C$7,1)*IF(S$9="x",1+Toimenpiteet!$C$34,1)*(1+S$30)*_xlfn.BINOM.INV(1,(1-(Satokasvi!$H$15*(1+S$43))),M134))</f>
        <v>2421.95717933368</v>
      </c>
      <c r="AO134" s="35">
        <f ca="1">IF(T$11="x",0,_xlfn.NORM.INV(N134,Satokasvi!$H$8,Satokasvi!$I$8)*IF(T$8="x",1+Toimenpiteet!$C$7,1)*IF(T$9="x",1+Toimenpiteet!$C$34,1)*(1+T$30)*_xlfn.BINOM.INV(1,(1-(Satokasvi!$H$15*(1+T$43))),N134))</f>
        <v>2677.6190081397622</v>
      </c>
      <c r="AP134" s="35">
        <f ca="1">IF(U$11="x",0,_xlfn.NORM.INV(O134,Satokasvi!$H$8,Satokasvi!$I$8)*IF(U$8="x",1+Toimenpiteet!$C$7,1)*IF(U$9="x",1+Toimenpiteet!$C$34,1)*(1+U$30)*_xlfn.BINOM.INV(1,(1-(Satokasvi!$H$15*(1+U$43))),O134))</f>
        <v>0</v>
      </c>
      <c r="AQ134" s="35">
        <f ca="1">IF(V$11="x",0,_xlfn.NORM.INV(P134,Satokasvi!$H$8,Satokasvi!$I$8)*IF(V$8="x",1+Toimenpiteet!$C$7,1)*IF(V$9="x",1+Toimenpiteet!$C$34,1)*(1+V$30)*_xlfn.BINOM.INV(1,(1-(Satokasvi!$H$15*(1+V$43))),P134))</f>
        <v>2344.5838978809516</v>
      </c>
      <c r="AR134" s="35">
        <f ca="1">IF(W$11="x",0,_xlfn.NORM.INV(Q134,Satokasvi!$H$8,Satokasvi!$I$8)*IF(W$8="x",1+Toimenpiteet!$C$7,1)*IF(W$9="x",1+Toimenpiteet!$C$34,1)*(1+W$30)*_xlfn.BINOM.INV(1,(1-(Satokasvi!$H$15*(1+W$43))),Q134))</f>
        <v>3113.0803716111718</v>
      </c>
      <c r="AS134" s="35">
        <f ca="1">IF(X$11="x",0,_xlfn.NORM.INV(R134,Satokasvi!$H$8,Satokasvi!$I$8)*IF(X$8="x",1+Toimenpiteet!$C$7,1)*IF(X$9="x",1+Toimenpiteet!$C$34,1)*(1+X$30)*_xlfn.BINOM.INV(1,(1-(Satokasvi!$H$15*(1+X$43))),R134))</f>
        <v>2619.7837125403871</v>
      </c>
      <c r="AT134" s="35">
        <f ca="1">IF(Y$11="x",0,_xlfn.NORM.INV(S134,Satokasvi!$H$8,Satokasvi!$I$8)*IF(Y$8="x",1+Toimenpiteet!$C$7,1)*IF(Y$9="x",1+Toimenpiteet!$C$34,1)*(1+Y$30)*_xlfn.BINOM.INV(1,(1-(Satokasvi!$H$15*(1+Y$43))),S134))</f>
        <v>2439.1648536066273</v>
      </c>
      <c r="AU134" s="35">
        <f ca="1">IF(Z$11="x",0,_xlfn.NORM.INV(T134,Satokasvi!$H$8,Satokasvi!$I$8)*IF(Z$8="x",1+Toimenpiteet!$C$7,1)*IF(Z$9="x",1+Toimenpiteet!$C$34,1)*(1+Z$30)*_xlfn.BINOM.INV(1,(1-(Satokasvi!$H$15*(1+Z$43))),T134))</f>
        <v>2703.6890892961665</v>
      </c>
      <c r="AV134" s="35">
        <f ca="1">IF(AA$11="x",0,_xlfn.NORM.INV(U134,Satokasvi!$H$8,Satokasvi!$I$8)*IF(AA$8="x",1+Toimenpiteet!$C$7,1)*IF(AA$9="x",1+Toimenpiteet!$C$34,1)*(1+AA$30)*_xlfn.BINOM.INV(1,(1-(Satokasvi!$H$15*(1+AA$43))),U134))</f>
        <v>2733.7892789815123</v>
      </c>
      <c r="AW134" s="35">
        <f ca="1">IF(AB$11="x",0,_xlfn.NORM.INV(V134,Satokasvi!$H$8,Satokasvi!$I$8)*IF(AB$8="x",1+Toimenpiteet!$C$7,1)*IF(AB$9="x",1+Toimenpiteet!$C$34,1)*(1+AB$30)*_xlfn.BINOM.INV(1,(1-(Satokasvi!$H$15*(1+AB$43))),V134))</f>
        <v>2498.2465317048018</v>
      </c>
      <c r="AX134" s="35">
        <f ca="1">IF(AC$11="x",0,_xlfn.NORM.INV(W134,Satokasvi!$H$8,Satokasvi!$I$8)*IF(AC$8="x",1+Toimenpiteet!$C$7,1)*IF(AC$9="x",1+Toimenpiteet!$C$34,1)*(1+AC$30)*_xlfn.BINOM.INV(1,(1-(Satokasvi!$H$15*(1+AC$43))),W134))</f>
        <v>2633.7722992002728</v>
      </c>
      <c r="AY134" s="35">
        <f ca="1">IF(AD$11="x",0,_xlfn.NORM.INV(X134,Satokasvi!$H$8,Satokasvi!$I$8)*IF(AD$8="x",1+Toimenpiteet!$C$7,1)*IF(AD$9="x",1+Toimenpiteet!$C$34,1)*(1+AD$30)*_xlfn.BINOM.INV(1,(1-(Satokasvi!$H$15*(1+AD$43))),X134))</f>
        <v>2777.6167815028421</v>
      </c>
      <c r="AZ134" s="35">
        <f ca="1">IF(AE$11="x",0,_xlfn.NORM.INV(Y134,Satokasvi!$H$8,Satokasvi!$I$8)*IF(AE$8="x",1+Toimenpiteet!$C$7,1)*IF(AE$9="x",1+Toimenpiteet!$C$34,1)*(1+AE$30)*_xlfn.BINOM.INV(1,(1-(Satokasvi!$H$15*(1+AE$43))),Y134))</f>
        <v>2486.6074777035042</v>
      </c>
      <c r="BA134" s="35">
        <f ca="1">IF(AF$11="x",0,_xlfn.NORM.INV(Z134,Satokasvi!$H$8,Satokasvi!$I$8)*IF(AF$8="x",1+Toimenpiteet!$C$7,1)*IF(AF$9="x",1+Toimenpiteet!$C$34,1)*(1+AF$30)*_xlfn.BINOM.INV(1,(1-(Satokasvi!$H$15*(1+AF$43))),Z134))</f>
        <v>2398.8092816830076</v>
      </c>
      <c r="BD134" s="35">
        <f ca="1">IF(H$11="x",0,_xlfn.NORM.INV(B134,Satokasvi!$H$8,Satokasvi!$I$8)*IF(COUNTIF($H$12:H$12,"x")&gt;0,(1+$C$6),1)*IF(COUNTIF($H$13:H$13,"x")&gt;0,(1+$C$30),1)*IF(H$8="x",(1+Toimenpiteet!$C$7),1)*IF(H$9="x",(1+Toimenpiteet!$C$34),1)*(1+H$30)*_xlfn.BINOM.INV(1,(1-(Satokasvi!$H$15*(1+H$44))),B134))</f>
        <v>2973.7037285988577</v>
      </c>
      <c r="BE134" s="35">
        <f ca="1">IF(I$11="x",0,_xlfn.NORM.INV(C134,Satokasvi!$H$8,Satokasvi!$I$8)*IF(COUNTIF($H$12:I$12,"x")&gt;0,(1+$C$6),1)*IF(COUNTIF($H$13:I$13,"x")&gt;0,(1+$C$30),1)*IF(I$8="x",(1+Toimenpiteet!$C$7),1)*IF(I$9="x",(1+Toimenpiteet!$C$34),1)*(1+I$30)*_xlfn.BINOM.INV(1,(1-(Satokasvi!$H$15*(1+I$44))),C134))</f>
        <v>3181.7691377016872</v>
      </c>
      <c r="BF134" s="35">
        <f ca="1">IF(J$11="x",0,_xlfn.NORM.INV(D134,Satokasvi!$H$8,Satokasvi!$I$8)*IF(COUNTIF($H$12:J$12,"x")&gt;0,(1+$C$6),1)*IF(COUNTIF($H$13:J$13,"x")&gt;0,(1+$C$30),1)*IF(J$8="x",(1+Toimenpiteet!$C$7),1)*IF(J$9="x",(1+Toimenpiteet!$C$34),1)*(1+J$30)*_xlfn.BINOM.INV(1,(1-(Satokasvi!$H$15*(1+J$44))),D134))</f>
        <v>2660.882776240775</v>
      </c>
      <c r="BG134" s="35">
        <f ca="1">IF(K$11="x",0,_xlfn.NORM.INV(E134,Satokasvi!$H$8,Satokasvi!$I$8)*IF(COUNTIF($H$12:K$12,"x")&gt;0,(1+$C$6),1)*IF(COUNTIF($H$13:K$13,"x")&gt;0,(1+$C$30),1)*IF(K$8="x",(1+Toimenpiteet!$C$7),1)*IF(K$9="x",(1+Toimenpiteet!$C$34),1)*(1+K$30)*_xlfn.BINOM.INV(1,(1-(Satokasvi!$H$15*(1+K$44))),E134))</f>
        <v>2932.8651763968869</v>
      </c>
      <c r="BH134" s="35">
        <f ca="1">IF(L$11="x",0,_xlfn.NORM.INV(F134,Satokasvi!$H$8,Satokasvi!$I$8)*IF(COUNTIF($H$12:L$12,"x")&gt;0,(1+$C$6),1)*IF(COUNTIF($H$13:L$13,"x")&gt;0,(1+$C$30),1)*IF(L$8="x",(1+Toimenpiteet!$C$7),1)*IF(L$9="x",(1+Toimenpiteet!$C$34),1)*(1+L$30)*_xlfn.BINOM.INV(1,(1-(Satokasvi!$H$15*(1+L$44))),F134))</f>
        <v>3175.0779170530745</v>
      </c>
      <c r="BI134" s="35">
        <f ca="1">IF(M$11="x",0,_xlfn.NORM.INV(G134,Satokasvi!$H$8,Satokasvi!$I$8)*IF(COUNTIF($H$12:M$12,"x")&gt;0,(1+$C$6),1)*IF(COUNTIF($H$13:M$13,"x")&gt;0,(1+$C$30),1)*IF(M$8="x",(1+Toimenpiteet!$C$7),1)*IF(M$9="x",(1+Toimenpiteet!$C$34),1)*(1+M$30)*_xlfn.BINOM.INV(1,(1-(Satokasvi!$H$15*(1+M$44))),G134))</f>
        <v>3368.8531317603852</v>
      </c>
      <c r="BJ134" s="35">
        <f ca="1">IF(N$11="x",0,_xlfn.NORM.INV(H134,Satokasvi!$H$8,Satokasvi!$I$8)*IF(COUNTIF($H$12:N$12,"x")&gt;0,(1+$C$6),1)*IF(COUNTIF($H$13:N$13,"x")&gt;0,(1+$C$30),1)*IF(N$8="x",(1+Toimenpiteet!$C$7),1)*IF(N$9="x",(1+Toimenpiteet!$C$34),1)*(1+N$30)*_xlfn.BINOM.INV(1,(1-(Satokasvi!$H$15*(1+N$44))),H134))</f>
        <v>3185.1701213276069</v>
      </c>
      <c r="BK134" s="35">
        <f ca="1">IF(O$11="x",0,_xlfn.NORM.INV(I134,Satokasvi!$H$8,Satokasvi!$I$8)*IF(COUNTIF($H$12:O$12,"x")&gt;0,(1+$C$6),1)*IF(COUNTIF($H$13:O$13,"x")&gt;0,(1+$C$30),1)*IF(O$8="x",(1+Toimenpiteet!$C$7),1)*IF(O$9="x",(1+Toimenpiteet!$C$34),1)*(1+O$30)*_xlfn.BINOM.INV(1,(1-(Satokasvi!$H$15*(1+O$44))),I134))</f>
        <v>3217.447928986538</v>
      </c>
      <c r="BL134" s="35">
        <f ca="1">IF(P$11="x",0,_xlfn.NORM.INV(J134,Satokasvi!$H$8,Satokasvi!$I$8)*IF(COUNTIF($H$12:P$12,"x")&gt;0,(1+$C$6),1)*IF(COUNTIF($H$13:P$13,"x")&gt;0,(1+$C$30),1)*IF(P$8="x",(1+Toimenpiteet!$C$7),1)*IF(P$9="x",(1+Toimenpiteet!$C$34),1)*(1+P$30)*_xlfn.BINOM.INV(1,(1-(Satokasvi!$H$15*(1+P$44))),J134))</f>
        <v>3329.4790654564945</v>
      </c>
      <c r="BM134" s="35">
        <f ca="1">IF(Q$11="x",0,_xlfn.NORM.INV(K134,Satokasvi!$H$8,Satokasvi!$I$8)*IF(COUNTIF($H$12:Q$12,"x")&gt;0,(1+$C$6),1)*IF(COUNTIF($H$13:Q$13,"x")&gt;0,(1+$C$30),1)*IF(Q$8="x",(1+Toimenpiteet!$C$7),1)*IF(Q$9="x",(1+Toimenpiteet!$C$34),1)*(1+Q$30)*_xlfn.BINOM.INV(1,(1-(Satokasvi!$H$15*(1+Q$44))),K134))</f>
        <v>2945.9956121799837</v>
      </c>
      <c r="BN134" s="35">
        <f ca="1">IF(R$11="x",0,_xlfn.NORM.INV(L134,Satokasvi!$H$8,Satokasvi!$I$8)*IF(COUNTIF($H$12:R$12,"x")&gt;0,(1+$C$6),1)*IF(COUNTIF($H$13:R$13,"x")&gt;0,(1+$C$30),1)*IF(R$8="x",(1+Toimenpiteet!$C$7),1)*IF(R$9="x",(1+Toimenpiteet!$C$34),1)*(1+R$30)*_xlfn.BINOM.INV(1,(1-(Satokasvi!$H$15*(1+R$44))),L134))</f>
        <v>2950.4409415448117</v>
      </c>
      <c r="BO134" s="35">
        <f ca="1">IF(S$11="x",0,_xlfn.NORM.INV(M134,Satokasvi!$H$8,Satokasvi!$I$8)*IF(COUNTIF($H$12:S$12,"x")&gt;0,(1+$C$6),1)*IF(COUNTIF($H$13:S$13,"x")&gt;0,(1+$C$30),1)*IF(S$8="x",(1+Toimenpiteet!$C$7),1)*IF(S$9="x",(1+Toimenpiteet!$C$34),1)*(1+S$30)*_xlfn.BINOM.INV(1,(1-(Satokasvi!$H$15*(1+S$44))),M134))</f>
        <v>2906.3486152004157</v>
      </c>
      <c r="BP134" s="35">
        <f ca="1">IF(T$11="x",0,_xlfn.NORM.INV(N134,Satokasvi!$H$8,Satokasvi!$I$8)*IF(COUNTIF($H$12:T$12,"x")&gt;0,(1+$C$6),1)*IF(COUNTIF($H$13:T$13,"x")&gt;0,(1+$C$30),1)*IF(T$8="x",(1+Toimenpiteet!$C$7),1)*IF(T$9="x",(1+Toimenpiteet!$C$34),1)*(1+T$30)*_xlfn.BINOM.INV(1,(1-(Satokasvi!$H$15*(1+T$44))),N134))</f>
        <v>3213.1428097677144</v>
      </c>
      <c r="BQ134" s="35">
        <f ca="1">IF(U$11="x",0,_xlfn.NORM.INV(O134,Satokasvi!$H$8,Satokasvi!$I$8)*IF(COUNTIF($H$12:U$12,"x")&gt;0,(1+$C$6),1)*IF(COUNTIF($H$13:U$13,"x")&gt;0,(1+$C$30),1)*IF(U$8="x",(1+Toimenpiteet!$C$7),1)*IF(U$9="x",(1+Toimenpiteet!$C$34),1)*(1+U$30)*_xlfn.BINOM.INV(1,(1-(Satokasvi!$H$15*(1+U$44))),O134))</f>
        <v>2746.7034240621119</v>
      </c>
      <c r="BR134" s="35">
        <f ca="1">IF(V$11="x",0,_xlfn.NORM.INV(P134,Satokasvi!$H$8,Satokasvi!$I$8)*IF(COUNTIF($H$12:V$12,"x")&gt;0,(1+$C$6),1)*IF(COUNTIF($H$13:V$13,"x")&gt;0,(1+$C$30),1)*IF(V$8="x",(1+Toimenpiteet!$C$7),1)*IF(V$9="x",(1+Toimenpiteet!$C$34),1)*(1+V$30)*_xlfn.BINOM.INV(1,(1-(Satokasvi!$H$15*(1+V$44))),P134))</f>
        <v>2813.5006774571416</v>
      </c>
      <c r="BS134" s="35">
        <f ca="1">IF(W$11="x",0,_xlfn.NORM.INV(Q134,Satokasvi!$H$8,Satokasvi!$I$8)*IF(COUNTIF($H$12:W$12,"x")&gt;0,(1+$C$6),1)*IF(COUNTIF($H$13:W$13,"x")&gt;0,(1+$C$30),1)*IF(W$8="x",(1+Toimenpiteet!$C$7),1)*IF(W$9="x",(1+Toimenpiteet!$C$34),1)*(1+W$30)*_xlfn.BINOM.INV(1,(1-(Satokasvi!$H$15*(1+W$44))),Q134))</f>
        <v>3735.6964459334058</v>
      </c>
      <c r="BT134" s="35">
        <f ca="1">IF(X$11="x",0,_xlfn.NORM.INV(R134,Satokasvi!$H$8,Satokasvi!$I$8)*IF(COUNTIF($H$12:X$12,"x")&gt;0,(1+$C$6),1)*IF(COUNTIF($H$13:X$13,"x")&gt;0,(1+$C$30),1)*IF(X$8="x",(1+Toimenpiteet!$C$7),1)*IF(X$9="x",(1+Toimenpiteet!$C$34),1)*(1+X$30)*_xlfn.BINOM.INV(1,(1-(Satokasvi!$H$15*(1+X$44))),R134))</f>
        <v>3143.7404550484644</v>
      </c>
      <c r="BU134" s="35">
        <f ca="1">IF(Y$11="x",0,_xlfn.NORM.INV(S134,Satokasvi!$H$8,Satokasvi!$I$8)*IF(COUNTIF($H$12:Y$12,"x")&gt;0,(1+$C$6),1)*IF(COUNTIF($H$13:Y$13,"x")&gt;0,(1+$C$30),1)*IF(Y$8="x",(1+Toimenpiteet!$C$7),1)*IF(Y$9="x",(1+Toimenpiteet!$C$34),1)*(1+Y$30)*_xlfn.BINOM.INV(1,(1-(Satokasvi!$H$15*(1+Y$44))),S134))</f>
        <v>2926.9978243279525</v>
      </c>
      <c r="BV134" s="35">
        <f ca="1">IF(Z$11="x",0,_xlfn.NORM.INV(T134,Satokasvi!$H$8,Satokasvi!$I$8)*IF(COUNTIF($H$12:Z$12,"x")&gt;0,(1+$C$6),1)*IF(COUNTIF($H$13:Z$13,"x")&gt;0,(1+$C$30),1)*IF(Z$8="x",(1+Toimenpiteet!$C$7),1)*IF(Z$9="x",(1+Toimenpiteet!$C$34),1)*(1+Z$30)*_xlfn.BINOM.INV(1,(1-(Satokasvi!$H$15*(1+Z$44))),T134))</f>
        <v>3244.4269071553995</v>
      </c>
      <c r="BW134" s="35">
        <f ca="1">IF(AA$11="x",0,_xlfn.NORM.INV(U134,Satokasvi!$H$8,Satokasvi!$I$8)*IF(COUNTIF($H$12:AA$12,"x")&gt;0,(1+$C$6),1)*IF(COUNTIF($H$13:AA$13,"x")&gt;0,(1+$C$30),1)*IF(AA$8="x",(1+Toimenpiteet!$C$7),1)*IF(AA$9="x",(1+Toimenpiteet!$C$34),1)*(1+AA$30)*_xlfn.BINOM.INV(1,(1-(Satokasvi!$H$15*(1+AA$44))),U134))</f>
        <v>3280.5471347778148</v>
      </c>
      <c r="BX134" s="35">
        <f ca="1">IF(AB$11="x",0,_xlfn.NORM.INV(V134,Satokasvi!$H$8,Satokasvi!$I$8)*IF(COUNTIF($H$12:AB$12,"x")&gt;0,(1+$C$6),1)*IF(COUNTIF($H$13:AB$13,"x")&gt;0,(1+$C$30),1)*IF(AB$8="x",(1+Toimenpiteet!$C$7),1)*IF(AB$9="x",(1+Toimenpiteet!$C$34),1)*(1+AB$30)*_xlfn.BINOM.INV(1,(1-(Satokasvi!$H$15*(1+AB$44))),V134))</f>
        <v>2997.895838045762</v>
      </c>
      <c r="BY134" s="35">
        <f ca="1">IF(AC$11="x",0,_xlfn.NORM.INV(W134,Satokasvi!$H$8,Satokasvi!$I$8)*IF(COUNTIF($H$12:AC$12,"x")&gt;0,(1+$C$6),1)*IF(COUNTIF($H$13:AC$13,"x")&gt;0,(1+$C$30),1)*IF(AC$8="x",(1+Toimenpiteet!$C$7),1)*IF(AC$9="x",(1+Toimenpiteet!$C$34),1)*(1+AC$30)*_xlfn.BINOM.INV(1,(1-(Satokasvi!$H$15*(1+AC$44))),W134))</f>
        <v>3160.5267590403273</v>
      </c>
      <c r="BZ134" s="35">
        <f ca="1">IF(AD$11="x",0,_xlfn.NORM.INV(X134,Satokasvi!$H$8,Satokasvi!$I$8)*IF(COUNTIF($H$12:AD$12,"x")&gt;0,(1+$C$6),1)*IF(COUNTIF($H$13:AD$13,"x")&gt;0,(1+$C$30),1)*IF(AD$8="x",(1+Toimenpiteet!$C$7),1)*IF(AD$9="x",(1+Toimenpiteet!$C$34),1)*(1+AD$30)*_xlfn.BINOM.INV(1,(1-(Satokasvi!$H$15*(1+AD$44))),X134))</f>
        <v>3333.1401378034102</v>
      </c>
      <c r="CA134" s="35">
        <f ca="1">IF(AE$11="x",0,_xlfn.NORM.INV(Y134,Satokasvi!$H$8,Satokasvi!$I$8)*IF(COUNTIF($H$12:AE$12,"x")&gt;0,(1+$C$6),1)*IF(COUNTIF($H$13:AE$13,"x")&gt;0,(1+$C$30),1)*IF(AE$8="x",(1+Toimenpiteet!$C$7),1)*IF(AE$9="x",(1+Toimenpiteet!$C$34),1)*(1+AE$30)*_xlfn.BINOM.INV(1,(1-(Satokasvi!$H$15*(1+AE$44))),Y134))</f>
        <v>2983.9289732442048</v>
      </c>
      <c r="CB134" s="35">
        <f ca="1">IF(AF$11="x",0,_xlfn.NORM.INV(Z134,Satokasvi!$H$8,Satokasvi!$I$8)*IF(COUNTIF($H$12:AF$12,"x")&gt;0,(1+$C$6),1)*IF(COUNTIF($H$13:AF$13,"x")&gt;0,(1+$C$30),1)*IF(AF$8="x",(1+Toimenpiteet!$C$7),1)*IF(AF$9="x",(1+Toimenpiteet!$C$34),1)*(1+AF$30)*_xlfn.BINOM.INV(1,(1-(Satokasvi!$H$15*(1+AF$44))),Z134))</f>
        <v>2878.571138019609</v>
      </c>
      <c r="CD134" s="37">
        <f ca="1">_xlfn.NORM.INV(RAND(),Satokasvi!$H$13,Satokasvi!$I$13)</f>
        <v>96.309112345768284</v>
      </c>
      <c r="CE134" s="37">
        <f ca="1">_xlfn.NORM.INV(RAND(),Satokasvi!$H$13,Satokasvi!$I$13)</f>
        <v>277.83533645673543</v>
      </c>
      <c r="CF134" s="37">
        <f ca="1">_xlfn.NORM.INV(RAND(),Satokasvi!$H$13,Satokasvi!$I$13)</f>
        <v>129.6853849836134</v>
      </c>
      <c r="CG134" s="37">
        <f ca="1">_xlfn.NORM.INV(RAND(),Satokasvi!$H$13,Satokasvi!$I$13)</f>
        <v>187.33832802936567</v>
      </c>
      <c r="CH134" s="37">
        <f ca="1">_xlfn.NORM.INV(RAND(),Satokasvi!$H$13,Satokasvi!$I$13)</f>
        <v>133.18712799348015</v>
      </c>
      <c r="CI134" s="37">
        <f ca="1">_xlfn.NORM.INV(RAND(),Satokasvi!$H$13,Satokasvi!$I$13)</f>
        <v>217.27338448404416</v>
      </c>
      <c r="CJ134" s="37">
        <f ca="1">_xlfn.NORM.INV(RAND(),Satokasvi!$H$13,Satokasvi!$I$13)</f>
        <v>179.33167301120815</v>
      </c>
      <c r="CK134" s="37">
        <f ca="1">_xlfn.NORM.INV(RAND(),Satokasvi!$H$13,Satokasvi!$I$13)</f>
        <v>220.98801560888569</v>
      </c>
      <c r="CL134" s="37">
        <f ca="1">_xlfn.NORM.INV(RAND(),Satokasvi!$H$13,Satokasvi!$I$13)</f>
        <v>292.8025298471598</v>
      </c>
      <c r="CM134" s="37">
        <f ca="1">_xlfn.NORM.INV(RAND(),Satokasvi!$H$13,Satokasvi!$I$13)</f>
        <v>205.71615266565544</v>
      </c>
      <c r="CN134" s="37">
        <f ca="1">_xlfn.NORM.INV(RAND(),Satokasvi!$H$13,Satokasvi!$I$13)</f>
        <v>133.14333288155913</v>
      </c>
      <c r="CO134" s="37">
        <f ca="1">_xlfn.NORM.INV(RAND(),Satokasvi!$H$13,Satokasvi!$I$13)</f>
        <v>228.86144415847448</v>
      </c>
      <c r="CP134" s="37">
        <f ca="1">_xlfn.NORM.INV(RAND(),Satokasvi!$H$13,Satokasvi!$I$13)</f>
        <v>231.73562531938478</v>
      </c>
      <c r="CQ134" s="37">
        <f ca="1">_xlfn.NORM.INV(RAND(),Satokasvi!$H$13,Satokasvi!$I$13)</f>
        <v>236.05711117174809</v>
      </c>
      <c r="CR134" s="37">
        <f ca="1">_xlfn.NORM.INV(RAND(),Satokasvi!$H$13,Satokasvi!$I$13)</f>
        <v>161.42675946303837</v>
      </c>
      <c r="CS134" s="37">
        <f ca="1">_xlfn.NORM.INV(RAND(),Satokasvi!$H$13,Satokasvi!$I$13)</f>
        <v>247.41413213320018</v>
      </c>
      <c r="CT134" s="37">
        <f ca="1">_xlfn.NORM.INV(RAND(),Satokasvi!$H$13,Satokasvi!$I$13)</f>
        <v>148.25554288455965</v>
      </c>
      <c r="CU134" s="37">
        <f ca="1">_xlfn.NORM.INV(RAND(),Satokasvi!$H$13,Satokasvi!$I$13)</f>
        <v>208.74704547023117</v>
      </c>
      <c r="CV134" s="37">
        <f ca="1">_xlfn.NORM.INV(RAND(),Satokasvi!$H$13,Satokasvi!$I$13)</f>
        <v>209.31139968961799</v>
      </c>
      <c r="CW134" s="37">
        <f ca="1">_xlfn.NORM.INV(RAND(),Satokasvi!$H$13,Satokasvi!$I$13)</f>
        <v>169.54292340414653</v>
      </c>
      <c r="CX134" s="37">
        <f ca="1">_xlfn.NORM.INV(RAND(),Satokasvi!$H$13,Satokasvi!$I$13)</f>
        <v>215.20514302167572</v>
      </c>
      <c r="CY134" s="37">
        <f ca="1">_xlfn.NORM.INV(RAND(),Satokasvi!$H$13,Satokasvi!$I$13)</f>
        <v>187.75524238615355</v>
      </c>
      <c r="CZ134" s="37">
        <f ca="1">_xlfn.NORM.INV(RAND(),Satokasvi!$H$13,Satokasvi!$I$13)</f>
        <v>237.99730753463922</v>
      </c>
      <c r="DA134" s="37">
        <f ca="1">_xlfn.NORM.INV(RAND(),Satokasvi!$H$13,Satokasvi!$I$13)</f>
        <v>88.788879989080158</v>
      </c>
      <c r="DB134" s="37">
        <f ca="1">_xlfn.NORM.INV(RAND(),Satokasvi!$H$13,Satokasvi!$I$13)</f>
        <v>217.36407487574982</v>
      </c>
      <c r="DD134" s="37">
        <f ca="1">IF(H$11="x",Toimenpiteet!$E$115,AC134*CD134/1000+(Satokasvi!$E$28-Satokasvi!$E$7)+IF(H$8="x",Toimenpiteet!$E$29,0)+IF(H$9="x",Toimenpiteet!$E$60,0)+IF(H$10="x",Toimenpiteet!$E$88,0))/(1+$H$15)^DD$59</f>
        <v>-25.570577281021517</v>
      </c>
      <c r="DE134" s="37">
        <f ca="1">IF(I$11="x",Toimenpiteet!$E$115,AD134*CE134/1000+(Satokasvi!$E$28-Satokasvi!$E$7)+IF(I$8="x",Toimenpiteet!$E$29,0)+IF(I$9="x",Toimenpiteet!$E$60,0)+IF(I$10="x",Toimenpiteet!$E$88,0))/(1+$H$15)^DE$59</f>
        <v>444.597275034566</v>
      </c>
      <c r="DF134" s="37">
        <f ca="1">IF(J$11="x",Toimenpiteet!$E$115,AE134*CF134/1000+(Satokasvi!$E$28-Satokasvi!$E$7)+IF(J$8="x",Toimenpiteet!$E$29,0)+IF(J$9="x",Toimenpiteet!$E$60,0)+IF(J$10="x",Toimenpiteet!$E$88,0))/(1+$H$15)^DF$59</f>
        <v>-242.51253972858729</v>
      </c>
      <c r="DG134" s="37">
        <f ca="1">IF(K$11="x",Toimenpiteet!$E$115,AF134*CG134/1000+(Satokasvi!$E$28-Satokasvi!$E$7)+IF(K$8="x",Toimenpiteet!$E$29,0)+IF(K$9="x",Toimenpiteet!$E$60,0)+IF(K$10="x",Toimenpiteet!$E$88,0))/(1+$H$15)^DG$59</f>
        <v>171.35809779648571</v>
      </c>
      <c r="DH134" s="37">
        <f ca="1">IF(L$11="x",Toimenpiteet!$E$115,AG134*CH134/1000+(Satokasvi!$E$28-Satokasvi!$E$7)+IF(L$8="x",Toimenpiteet!$E$29,0)+IF(L$9="x",Toimenpiteet!$E$60,0)+IF(L$10="x",Toimenpiteet!$E$88,0))/(1+$H$15)^DH$59</f>
        <v>75.391654752529163</v>
      </c>
      <c r="DI134" s="37">
        <f ca="1">IF(M$11="x",Toimenpiteet!$E$115,AH134*CI134/1000+(Satokasvi!$E$28-Satokasvi!$E$7)+IF(M$8="x",Toimenpiteet!$E$29,0)+IF(M$9="x",Toimenpiteet!$E$60,0)+IF(M$10="x",Toimenpiteet!$E$88,0))/(1+$H$15)^DI$59</f>
        <v>288.90563320286174</v>
      </c>
      <c r="DJ134" s="37">
        <f ca="1">IF(N$11="x",Toimenpiteet!$E$115,AI134*CJ134/1000+(Satokasvi!$E$28-Satokasvi!$E$7)+IF(N$8="x",Toimenpiteet!$E$29,0)+IF(N$9="x",Toimenpiteet!$E$60,0)+IF(N$10="x",Toimenpiteet!$E$88,0))/(1+$H$15)^DJ$59</f>
        <v>171.56358726505252</v>
      </c>
      <c r="DK134" s="37">
        <f ca="1">IF(O$11="x",Toimenpiteet!$E$115,AJ134*CK134/1000+(Satokasvi!$E$28-Satokasvi!$E$7)+IF(O$8="x",Toimenpiteet!$E$29,0)+IF(O$9="x",Toimenpiteet!$E$60,0)+IF(O$10="x",Toimenpiteet!$E$88,0))/(1+$H$15)^DK$59</f>
        <v>258.54299248022971</v>
      </c>
      <c r="DL134" s="37">
        <f ca="1">IF(P$11="x",Toimenpiteet!$E$115,AK134*CL134/1000+(Satokasvi!$E$28-Satokasvi!$E$7)+IF(P$8="x",Toimenpiteet!$E$29,0)+IF(P$9="x",Toimenpiteet!$E$60,0)+IF(P$10="x",Toimenpiteet!$E$88,0))/(1+$H$15)^DL$59</f>
        <v>419.53645122634128</v>
      </c>
      <c r="DM134" s="37">
        <f ca="1">IF(Q$11="x",Toimenpiteet!$E$115,AL134*CM134/1000+(Satokasvi!$E$28-Satokasvi!$E$7)+IF(Q$8="x",Toimenpiteet!$E$29,0)+IF(Q$9="x",Toimenpiteet!$E$60,0)+IF(Q$10="x",Toimenpiteet!$E$88,0))/(1+$H$15)^DM$59</f>
        <v>178.60665014499244</v>
      </c>
      <c r="DN134" s="37">
        <f ca="1">IF(R$11="x",Toimenpiteet!$E$115,AM134*CN134/1000+(Satokasvi!$E$28-Satokasvi!$E$7)+IF(R$8="x",Toimenpiteet!$E$29,0)+IF(R$9="x",Toimenpiteet!$E$60,0)+IF(R$10="x",Toimenpiteet!$E$88,0))/(1+$H$15)^DN$59</f>
        <v>45.049914137894319</v>
      </c>
      <c r="DO134" s="37">
        <f ca="1">IF(S$11="x",Toimenpiteet!$E$115,AN134*CO134/1000+(Satokasvi!$E$28-Satokasvi!$E$7)+IF(S$8="x",Toimenpiteet!$E$29,0)+IF(S$9="x",Toimenpiteet!$E$60,0)+IF(S$10="x",Toimenpiteet!$E$88,0))/(1+$H$15)^DO$59</f>
        <v>202.9040215798137</v>
      </c>
      <c r="DP134" s="37">
        <f ca="1">IF(T$11="x",Toimenpiteet!$E$115,AO134*CP134/1000+(Satokasvi!$E$28-Satokasvi!$E$7)+IF(T$8="x",Toimenpiteet!$E$29,0)+IF(T$9="x",Toimenpiteet!$E$60,0)+IF(T$10="x",Toimenpiteet!$E$88,0))/(1+$H$15)^DP$59</f>
        <v>242.07800744512087</v>
      </c>
      <c r="DQ134" s="37">
        <f ca="1">IF(U$11="x",Toimenpiteet!$E$115,AP134*CQ134/1000+(Satokasvi!$E$28-Satokasvi!$E$7)+IF(U$8="x",Toimenpiteet!$E$29,0)+IF(U$9="x",Toimenpiteet!$E$60,0)+IF(U$10="x",Toimenpiteet!$E$88,0))/(1+$H$15)^DQ$59</f>
        <v>-175.19621854193412</v>
      </c>
      <c r="DR134" s="37">
        <f ca="1">IF(V$11="x",Toimenpiteet!$E$115,AQ134*CR134/1000+(Satokasvi!$E$28-Satokasvi!$E$7)+IF(V$8="x",Toimenpiteet!$E$29,0)+IF(V$9="x",Toimenpiteet!$E$60,0)+IF(V$10="x",Toimenpiteet!$E$88,0))/(1+$H$15)^DR$59</f>
        <v>72.837582939785349</v>
      </c>
      <c r="DS134" s="37">
        <f ca="1">IF(W$11="x",Toimenpiteet!$E$115,AR134*CS134/1000+(Satokasvi!$E$28-Satokasvi!$E$7)+IF(W$8="x",Toimenpiteet!$E$29,0)+IF(W$9="x",Toimenpiteet!$E$60,0)+IF(W$10="x",Toimenpiteet!$E$88,0))/(1+$H$15)^DS$59</f>
        <v>314.83644989099253</v>
      </c>
      <c r="DT134" s="37">
        <f ca="1">IF(X$11="x",Toimenpiteet!$E$115,AS134*CT134/1000+(Satokasvi!$E$28-Satokasvi!$E$7)+IF(X$8="x",Toimenpiteet!$E$29,0)+IF(X$9="x",Toimenpiteet!$E$60,0)+IF(X$10="x",Toimenpiteet!$E$88,0))/(1+$H$15)^DT$59</f>
        <v>74.657490583810812</v>
      </c>
      <c r="DU134" s="37">
        <f ca="1">IF(Y$11="x",Toimenpiteet!$E$115,AT134*CU134/1000+(Satokasvi!$E$28-Satokasvi!$E$7)+IF(Y$8="x",Toimenpiteet!$E$29,0)+IF(Y$9="x",Toimenpiteet!$E$60,0)+IF(Y$10="x",Toimenpiteet!$E$88,0))/(1+$H$15)^DU$59</f>
        <v>143.42323475989204</v>
      </c>
      <c r="DV134" s="37">
        <f ca="1">IF(Z$11="x",Toimenpiteet!$E$115,AU134*CV134/1000+(Satokasvi!$E$28-Satokasvi!$E$7)+IF(Z$8="x",Toimenpiteet!$E$29,0)+IF(Z$9="x",Toimenpiteet!$E$60,0)+IF(Z$10="x",Toimenpiteet!$E$88,0))/(1+$H$15)^DV$59</f>
        <v>171.60644930656434</v>
      </c>
      <c r="DW134" s="37">
        <f ca="1">IF(AA$11="x",Toimenpiteet!$E$115,AV134*CW134/1000+(Satokasvi!$E$28-Satokasvi!$E$7)+IF(AA$8="x",Toimenpiteet!$E$29,0)+IF(AA$9="x",Toimenpiteet!$E$60,0)+IF(AA$10="x",Toimenpiteet!$E$88,0))/(1+$H$15)^DW$59</f>
        <v>109.90166193488717</v>
      </c>
      <c r="DX134" s="37">
        <f ca="1">IF(AB$11="x",Toimenpiteet!$E$115,AW134*CX134/1000+(Satokasvi!$E$28-Satokasvi!$E$7)+IF(AB$8="x",Toimenpiteet!$E$29,0)+IF(AB$9="x",Toimenpiteet!$E$60,0)+IF(AB$10="x",Toimenpiteet!$E$88,0))/(1+$H$15)^DX$59</f>
        <v>146.55501677264047</v>
      </c>
      <c r="DY134" s="37">
        <f ca="1">IF(AC$11="x",Toimenpiteet!$E$115,AX134*CY134/1000+(Satokasvi!$E$28-Satokasvi!$E$7)+IF(AC$8="x",Toimenpiteet!$E$29,0)+IF(AC$9="x",Toimenpiteet!$E$60,0)+IF(AC$10="x",Toimenpiteet!$E$88,0))/(1+$H$15)^DY$59</f>
        <v>119.77670691726189</v>
      </c>
      <c r="DZ134" s="37">
        <f ca="1">IF(AD$11="x",Toimenpiteet!$E$115,AY134*CZ134/1000+(Satokasvi!$E$28-Satokasvi!$E$7)+IF(AD$8="x",Toimenpiteet!$E$29,0)+IF(AD$9="x",Toimenpiteet!$E$60,0)+IF(AD$10="x",Toimenpiteet!$E$88,0))/(1+$H$15)^DZ$59</f>
        <v>200.68302713247488</v>
      </c>
      <c r="EA134" s="37">
        <f ca="1">IF(AE$11="x",Toimenpiteet!$E$115,AZ134*DA134/1000+(Satokasvi!$E$28-Satokasvi!$E$7)+IF(AE$8="x",Toimenpiteet!$E$29,0)+IF(AE$9="x",Toimenpiteet!$E$60,0)+IF(AE$10="x",Toimenpiteet!$E$88,0))/(1+$H$15)^EA$59</f>
        <v>-21.751788310340416</v>
      </c>
      <c r="EB134" s="37">
        <f ca="1">IF(AF$11="x",Toimenpiteet!$E$115,BA134*DB134/1000+(Satokasvi!$E$28-Satokasvi!$E$7)+IF(AF$8="x",Toimenpiteet!$E$29,0)+IF(AF$9="x",Toimenpiteet!$E$60,0)+IF(AF$10="x",Toimenpiteet!$E$88,0))/(1+$H$15)^EB$59</f>
        <v>122.46521308911481</v>
      </c>
      <c r="ED134" s="37">
        <f ca="1">IF(H$11="x",Toimenpiteet!$E$115,BD134*CD134/1000+(Satokasvi!$E$28-Satokasvi!$E$7)+IF(H$8="x",Toimenpiteet!$E$29,0)+IF(H$9="x",Toimenpiteet!$E$60,0)+IF(H$10="x",Toimenpiteet!$E$88,0))/(1+$H$15)^ED$59</f>
        <v>20.771617942385863</v>
      </c>
      <c r="EE134" s="37">
        <f ca="1">IF(I$11="x",Toimenpiteet!$E$115,BE134*CE134/1000+(Satokasvi!$E$28-Satokasvi!$E$7)+IF(I$8="x",Toimenpiteet!$E$29,0)+IF(I$9="x",Toimenpiteet!$E$60,0)+IF(I$10="x",Toimenpiteet!$E$88,0))/(1+$H$15)^EE$59</f>
        <v>583.47431322556827</v>
      </c>
      <c r="EF134" s="37">
        <f ca="1">IF(J$11="x",Toimenpiteet!$E$115,BF134*CF134/1000+(Satokasvi!$E$28-Satokasvi!$E$7)+IF(J$8="x",Toimenpiteet!$E$29,0)+IF(J$9="x",Toimenpiteet!$E$60,0)+IF(J$10="x",Toimenpiteet!$E$88,0))/(1+$H$15)^EF$59</f>
        <v>73.282354360284785</v>
      </c>
      <c r="EG134" s="37">
        <f ca="1">IF(K$11="x",Toimenpiteet!$E$115,BG134*CG134/1000+(Satokasvi!$E$28-Satokasvi!$E$7)+IF(K$8="x",Toimenpiteet!$E$29,0)+IF(K$9="x",Toimenpiteet!$E$60,0)+IF(K$10="x",Toimenpiteet!$E$88,0))/(1+$H$15)^EG$59</f>
        <v>252.71953089531436</v>
      </c>
      <c r="EH134" s="37">
        <f ca="1">IF(L$11="x",Toimenpiteet!$E$115,BH134*CH134/1000+(Satokasvi!$E$28-Satokasvi!$E$7)+IF(L$8="x",Toimenpiteet!$E$29,0)+IF(L$9="x",Toimenpiteet!$E$60,0)+IF(L$10="x",Toimenpiteet!$E$88,0))/(1+$H$15)^EH$59</f>
        <v>136.18825127539577</v>
      </c>
      <c r="EI134" s="37">
        <f ca="1">IF(M$11="x",Toimenpiteet!$E$115,BI134*CI134/1000+(Satokasvi!$E$28-Satokasvi!$E$7)+IF(M$8="x",Toimenpiteet!$E$29,0)+IF(M$9="x",Toimenpiteet!$E$60,0)+IF(M$10="x",Toimenpiteet!$E$88,0))/(1+$H$15)^EI$59</f>
        <v>391.07342544766783</v>
      </c>
      <c r="EJ134" s="37">
        <f ca="1">IF(N$11="x",Toimenpiteet!$E$115,BJ134*CJ134/1000+(Satokasvi!$E$28-Satokasvi!$E$7)+IF(N$8="x",Toimenpiteet!$E$29,0)+IF(N$9="x",Toimenpiteet!$E$60,0)+IF(N$10="x",Toimenpiteet!$E$88,0))/(1+$H$15)^EJ$59</f>
        <v>248.97015481926081</v>
      </c>
      <c r="EK134" s="37">
        <f ca="1">IF(O$11="x",Toimenpiteet!$E$115,BK134*CK134/1000+(Satokasvi!$E$28-Satokasvi!$E$7)+IF(O$8="x",Toimenpiteet!$E$29,0)+IF(O$9="x",Toimenpiteet!$E$60,0)+IF(O$10="x",Toimenpiteet!$E$88,0))/(1+$H$15)^EK$59</f>
        <v>352.09028039491426</v>
      </c>
      <c r="EL134" s="37">
        <f ca="1">IF(P$11="x",Toimenpiteet!$E$115,BL134*CL134/1000+(Satokasvi!$E$28-Satokasvi!$E$7)+IF(P$8="x",Toimenpiteet!$E$29,0)+IF(P$9="x",Toimenpiteet!$E$60,0)+IF(P$10="x",Toimenpiteet!$E$88,0))/(1+$H$15)^EL$59</f>
        <v>544.06382828582173</v>
      </c>
      <c r="EM134" s="37">
        <f ca="1">IF(Q$11="x",Toimenpiteet!$E$115,BM134*CM134/1000+(Satokasvi!$E$28-Satokasvi!$E$7)+IF(Q$8="x",Toimenpiteet!$E$29,0)+IF(Q$9="x",Toimenpiteet!$E$60,0)+IF(Q$10="x",Toimenpiteet!$E$88,0))/(1+$H$15)^EM$59</f>
        <v>253.76495766351738</v>
      </c>
      <c r="EN134" s="37">
        <f ca="1">IF(R$11="x",Toimenpiteet!$E$115,BN134*CN134/1000+(Satokasvi!$E$28-Satokasvi!$E$7)+IF(R$8="x",Toimenpiteet!$E$29,0)+IF(R$9="x",Toimenpiteet!$E$60,0)+IF(R$10="x",Toimenpiteet!$E$88,0))/(1+$H$15)^EN$59</f>
        <v>92.348224625207564</v>
      </c>
      <c r="EO134" s="37">
        <f ca="1">IF(S$11="x",Toimenpiteet!$E$115,BO134*CO134/1000+(Satokasvi!$E$28-Satokasvi!$E$7)+IF(S$8="x",Toimenpiteet!$E$29,0)+IF(S$9="x",Toimenpiteet!$E$60,0)+IF(S$10="x",Toimenpiteet!$E$88,0))/(1+$H$15)^EO$59</f>
        <v>280.65795954600401</v>
      </c>
      <c r="EP134" s="37">
        <f ca="1">IF(T$11="x",Toimenpiteet!$E$115,BP134*CP134/1000+(Satokasvi!$E$28-Satokasvi!$E$7)+IF(T$8="x",Toimenpiteet!$E$29,0)+IF(T$9="x",Toimenpiteet!$E$60,0)+IF(T$10="x",Toimenpiteet!$E$88,0))/(1+$H$15)^EP$59</f>
        <v>326.58402995378339</v>
      </c>
      <c r="EQ134" s="37">
        <f ca="1">IF(U$11="x",Toimenpiteet!$E$115,BQ134*CQ134/1000+(Satokasvi!$E$28-Satokasvi!$E$7)+IF(U$8="x",Toimenpiteet!$E$29,0)+IF(U$9="x",Toimenpiteet!$E$60,0)+IF(U$10="x",Toimenpiteet!$E$88,0))/(1+$H$15)^EQ$59</f>
        <v>253.45860098737245</v>
      </c>
      <c r="ER134" s="37">
        <f ca="1">IF(V$11="x",Toimenpiteet!$E$115,BR134*CR134/1000+(Satokasvi!$E$28-Satokasvi!$E$7)+IF(V$8="x",Toimenpiteet!$E$29,0)+IF(V$9="x",Toimenpiteet!$E$60,0)+IF(V$10="x",Toimenpiteet!$E$88,0))/(1+$H$15)^ER$59</f>
        <v>121.42378273976841</v>
      </c>
      <c r="ES134" s="37">
        <f ca="1">IF(W$11="x",Toimenpiteet!$E$115,BS134*CS134/1000+(Satokasvi!$E$28-Satokasvi!$E$7)+IF(W$8="x",Toimenpiteet!$E$29,0)+IF(W$9="x",Toimenpiteet!$E$60,0)+IF(W$10="x",Toimenpiteet!$E$88,0))/(1+$H$15)^ES$59</f>
        <v>410.83158764785708</v>
      </c>
      <c r="ET134" s="37">
        <f ca="1">IF(X$11="x",Toimenpiteet!$E$115,BT134*CT134/1000+(Satokasvi!$E$28-Satokasvi!$E$7)+IF(X$8="x",Toimenpiteet!$E$29,0)+IF(X$9="x",Toimenpiteet!$E$60,0)+IF(X$10="x",Toimenpiteet!$E$88,0))/(1+$H$15)^ET$59</f>
        <v>121.65486033034584</v>
      </c>
      <c r="EU134" s="37">
        <f ca="1">IF(Y$11="x",Toimenpiteet!$E$115,BU134*CU134/1000+(Satokasvi!$E$28-Satokasvi!$E$7)+IF(Y$8="x",Toimenpiteet!$E$29,0)+IF(Y$9="x",Toimenpiteet!$E$60,0)+IF(Y$10="x",Toimenpiteet!$E$88,0))/(1+$H$15)^EU$59</f>
        <v>203.23979591553345</v>
      </c>
      <c r="EV134" s="37">
        <f ca="1">IF(Z$11="x",Toimenpiteet!$E$115,BV134*CV134/1000+(Satokasvi!$E$28-Satokasvi!$E$7)+IF(Z$8="x",Toimenpiteet!$E$29,0)+IF(Z$9="x",Toimenpiteet!$E$60,0)+IF(Z$10="x",Toimenpiteet!$E$88,0))/(1+$H$15)^EV$59</f>
        <v>236.15289858890918</v>
      </c>
      <c r="EW134" s="37">
        <f ca="1">IF(AA$11="x",Toimenpiteet!$E$115,BW134*CW134/1000+(Satokasvi!$E$28-Satokasvi!$E$7)+IF(AA$8="x",Toimenpiteet!$E$29,0)+IF(AA$9="x",Toimenpiteet!$E$60,0)+IF(AA$10="x",Toimenpiteet!$E$88,0))/(1+$H$15)^EW$59</f>
        <v>161.22680929374036</v>
      </c>
      <c r="EX134" s="37">
        <f ca="1">IF(AB$11="x",Toimenpiteet!$E$115,BX134*CX134/1000+(Satokasvi!$E$28-Satokasvi!$E$7)+IF(AB$8="x",Toimenpiteet!$E$29,0)+IF(AB$9="x",Toimenpiteet!$E$60,0)+IF(AB$10="x",Toimenpiteet!$E$88,0))/(1+$H$15)^EX$59</f>
        <v>204.35613175034896</v>
      </c>
      <c r="EY134" s="37">
        <f ca="1">IF(AC$11="x",Toimenpiteet!$E$115,BY134*CY134/1000+(Satokasvi!$E$28-Satokasvi!$E$7)+IF(AC$8="x",Toimenpiteet!$E$29,0)+IF(AC$9="x",Toimenpiteet!$E$60,0)+IF(AC$10="x",Toimenpiteet!$E$88,0))/(1+$H$15)^EY$59</f>
        <v>171.39235084749129</v>
      </c>
      <c r="EZ134" s="37">
        <f ca="1">IF(AD$11="x",Toimenpiteet!$E$115,BZ134*CZ134/1000+(Satokasvi!$E$28-Satokasvi!$E$7)+IF(AD$8="x",Toimenpiteet!$E$29,0)+IF(AD$9="x",Toimenpiteet!$E$60,0)+IF(AD$10="x",Toimenpiteet!$E$88,0))/(1+$H$15)^EZ$59</f>
        <v>267.67429522574361</v>
      </c>
      <c r="FA134" s="37">
        <f ca="1">IF(AE$11="x",Toimenpiteet!$E$115,CA134*DA134/1000+(Satokasvi!$E$28-Satokasvi!$E$7)+IF(AE$8="x",Toimenpiteet!$E$29,0)+IF(AE$9="x",Toimenpiteet!$E$60,0)+IF(AE$10="x",Toimenpiteet!$E$88,0))/(1+$H$15)^FA$59</f>
        <v>-2.9657946414480812E-2</v>
      </c>
      <c r="FB134" s="37">
        <f ca="1">IF(AF$11="x",Toimenpiteet!$E$115,CB134*DB134/1000+(Satokasvi!$E$28-Satokasvi!$E$7)+IF(AF$8="x",Toimenpiteet!$E$29,0)+IF(AF$9="x",Toimenpiteet!$E$60,0)+IF(AF$10="x",Toimenpiteet!$E$88,0))/(1+$H$15)^FB$59</f>
        <v>172.27135087780567</v>
      </c>
      <c r="FD134" s="37">
        <f t="shared" ca="1" si="41"/>
        <v>-25.570577281021517</v>
      </c>
      <c r="FE134" s="37">
        <f t="shared" ref="FE134:FM159" ca="1" si="45">FD134+DE134</f>
        <v>419.02669775354445</v>
      </c>
      <c r="FF134" s="37">
        <f t="shared" ca="1" si="45"/>
        <v>176.51415802495717</v>
      </c>
      <c r="FG134" s="37">
        <f t="shared" ca="1" si="45"/>
        <v>347.87225582144288</v>
      </c>
      <c r="FH134" s="37">
        <f t="shared" ca="1" si="45"/>
        <v>423.26391057397205</v>
      </c>
      <c r="FI134" s="37">
        <f t="shared" ca="1" si="45"/>
        <v>712.16954377683373</v>
      </c>
      <c r="FJ134" s="37">
        <f t="shared" ca="1" si="45"/>
        <v>883.73313104188628</v>
      </c>
      <c r="FK134" s="37">
        <f t="shared" ca="1" si="45"/>
        <v>1142.276123522116</v>
      </c>
      <c r="FL134" s="37">
        <f t="shared" ca="1" si="45"/>
        <v>1561.8125747484573</v>
      </c>
      <c r="FM134" s="37">
        <f t="shared" ca="1" si="45"/>
        <v>1740.4192248934498</v>
      </c>
      <c r="FN134" s="37">
        <f t="shared" ca="1" si="44"/>
        <v>1785.4691390313442</v>
      </c>
      <c r="FO134" s="37">
        <f t="shared" ca="1" si="43"/>
        <v>1988.3731606111578</v>
      </c>
      <c r="FP134" s="37">
        <f t="shared" ca="1" si="43"/>
        <v>2230.4511680562787</v>
      </c>
      <c r="FQ134" s="37">
        <f t="shared" ca="1" si="43"/>
        <v>2055.2549495143444</v>
      </c>
      <c r="FR134" s="37">
        <f t="shared" ca="1" si="43"/>
        <v>2128.0925324541299</v>
      </c>
      <c r="FS134" s="37">
        <f t="shared" ca="1" si="43"/>
        <v>2442.9289823451227</v>
      </c>
      <c r="FT134" s="37">
        <f t="shared" ca="1" si="43"/>
        <v>2517.5864729289333</v>
      </c>
      <c r="FU134" s="37">
        <f t="shared" ca="1" si="24"/>
        <v>2661.0097076888255</v>
      </c>
      <c r="FV134" s="37">
        <f t="shared" ca="1" si="24"/>
        <v>2832.6161569953897</v>
      </c>
      <c r="FW134" s="37">
        <f t="shared" ca="1" si="23"/>
        <v>2942.5178189302769</v>
      </c>
      <c r="FX134" s="37">
        <f t="shared" ca="1" si="23"/>
        <v>3089.0728357029175</v>
      </c>
      <c r="FY134" s="37">
        <f t="shared" ca="1" si="23"/>
        <v>3208.8495426201794</v>
      </c>
      <c r="FZ134" s="37">
        <f t="shared" ca="1" si="23"/>
        <v>3409.5325697526541</v>
      </c>
      <c r="GA134" s="37">
        <f t="shared" ca="1" si="23"/>
        <v>3387.7807814423136</v>
      </c>
      <c r="GB134" s="37">
        <f t="shared" ca="1" si="23"/>
        <v>3510.2459945314286</v>
      </c>
      <c r="GC134" s="37"/>
      <c r="GD134" s="37">
        <f t="shared" ca="1" si="42"/>
        <v>20.771617942385863</v>
      </c>
      <c r="GE134" s="37">
        <f t="shared" ca="1" si="39"/>
        <v>604.24593116795415</v>
      </c>
      <c r="GF134" s="37">
        <f t="shared" ca="1" si="39"/>
        <v>677.52828552823894</v>
      </c>
      <c r="GG134" s="37">
        <f t="shared" ca="1" si="39"/>
        <v>930.24781642355333</v>
      </c>
      <c r="GH134" s="37">
        <f t="shared" ca="1" si="39"/>
        <v>1066.436067698949</v>
      </c>
      <c r="GI134" s="37">
        <f t="shared" ca="1" si="39"/>
        <v>1457.5094931466169</v>
      </c>
      <c r="GJ134" s="37">
        <f t="shared" ca="1" si="39"/>
        <v>1706.4796479658778</v>
      </c>
      <c r="GK134" s="37">
        <f t="shared" ca="1" si="39"/>
        <v>2058.5699283607919</v>
      </c>
      <c r="GL134" s="37">
        <f t="shared" ca="1" si="39"/>
        <v>2602.6337566466136</v>
      </c>
      <c r="GM134" s="37">
        <f t="shared" ca="1" si="39"/>
        <v>2856.3987143101308</v>
      </c>
      <c r="GN134" s="37">
        <f t="shared" ca="1" si="39"/>
        <v>2948.7469389353382</v>
      </c>
      <c r="GO134" s="37">
        <f t="shared" ca="1" si="39"/>
        <v>3229.4048984813421</v>
      </c>
      <c r="GP134" s="37">
        <f t="shared" ca="1" si="39"/>
        <v>3555.9889284351257</v>
      </c>
      <c r="GQ134" s="37">
        <f t="shared" ca="1" si="39"/>
        <v>3809.4475294224981</v>
      </c>
      <c r="GR134" s="37">
        <f t="shared" ca="1" si="39"/>
        <v>3930.8713121622663</v>
      </c>
      <c r="GS134" s="37">
        <f t="shared" ca="1" si="39"/>
        <v>4341.7028998101232</v>
      </c>
      <c r="GT134" s="37">
        <f t="shared" ca="1" si="34"/>
        <v>4463.3577601404686</v>
      </c>
      <c r="GU134" s="37">
        <f t="shared" ca="1" si="22"/>
        <v>4666.5975560560018</v>
      </c>
      <c r="GV134" s="37">
        <f t="shared" ca="1" si="22"/>
        <v>4902.7504546449109</v>
      </c>
      <c r="GW134" s="37">
        <f t="shared" ca="1" si="22"/>
        <v>5063.977263938651</v>
      </c>
      <c r="GX134" s="37">
        <f t="shared" ca="1" si="22"/>
        <v>5268.3333956890001</v>
      </c>
      <c r="GY134" s="37">
        <f t="shared" ca="1" si="30"/>
        <v>5439.725746536491</v>
      </c>
      <c r="GZ134" s="37">
        <f t="shared" ca="1" si="30"/>
        <v>5707.4000417622347</v>
      </c>
      <c r="HA134" s="37">
        <f t="shared" ca="1" si="30"/>
        <v>5707.3703838158199</v>
      </c>
      <c r="HB134" s="37">
        <f t="shared" ca="1" si="30"/>
        <v>5879.6417346936259</v>
      </c>
      <c r="HC134" s="37"/>
      <c r="HD134" s="37">
        <f t="shared" si="40"/>
        <v>1500.1</v>
      </c>
      <c r="HE134" s="37">
        <f ca="1">SUM($GD134:GD134)-$HD134-SUM($FD134:FD134)</f>
        <v>-1453.7578047765926</v>
      </c>
      <c r="HF134" s="37">
        <f ca="1">SUM($GD134:GE134)-$HD134-SUM($FD134:FE134)</f>
        <v>-1268.5385713621827</v>
      </c>
      <c r="HG134" s="37">
        <f ca="1">SUM($GD134:GF134)-$HD134-SUM($FD134:FF134)</f>
        <v>-767.52444385890101</v>
      </c>
      <c r="HH134" s="37">
        <f ca="1">SUM($GD134:GG134)-$HD134-SUM($FD134:FG134)</f>
        <v>-185.14888325679078</v>
      </c>
      <c r="HI134" s="37">
        <f ca="1">SUM($GD134:GH134)-$HD134-SUM($FD134:FH134)</f>
        <v>458.02327386818615</v>
      </c>
      <c r="HJ134" s="37">
        <f ca="1">SUM($GD134:GI134)-$HD134-SUM($FD134:FI134)</f>
        <v>1203.3632232379691</v>
      </c>
      <c r="HK134" s="37">
        <f ca="1">SUM($GD134:GJ134)-$HD134-SUM($FD134:FJ134)</f>
        <v>2026.1097401619604</v>
      </c>
      <c r="HL134" s="37">
        <f ca="1">SUM($GD134:GK134)-$HD134-SUM($FD134:FK134)</f>
        <v>2942.4035450006363</v>
      </c>
      <c r="HM134" s="37">
        <f ca="1">SUM($GD134:GL134)-$HD134-SUM($FD134:FL134)</f>
        <v>3983.2247268987921</v>
      </c>
      <c r="HN134" s="37">
        <f ca="1">SUM($GD134:GM134)-$HD134-SUM($FD134:FM134)</f>
        <v>5099.2042163154738</v>
      </c>
      <c r="HO134" s="37">
        <f ca="1">SUM($GD134:GN134)-$HD134-SUM($FD134:FN134)</f>
        <v>6262.4820162194665</v>
      </c>
      <c r="HP134" s="37">
        <f ca="1">SUM($GD134:GO134)-$HD134-SUM($FD134:FO134)</f>
        <v>7503.5137540896521</v>
      </c>
      <c r="HQ134" s="37">
        <f ca="1">SUM($GD134:GP134)-$HD134-SUM($FD134:FP134)</f>
        <v>8829.0515144684996</v>
      </c>
      <c r="HR134" s="37">
        <f ca="1">SUM($GD134:GQ134)-$HD134-SUM($FD134:FQ134)</f>
        <v>10583.244094376652</v>
      </c>
      <c r="HS134" s="37">
        <f ca="1">SUM($GD134:GR134)-$HD134-SUM($FD134:FR134)</f>
        <v>12386.022874084789</v>
      </c>
      <c r="HT134" s="37">
        <f ca="1">SUM($GD134:GS134)-$HD134-SUM($FD134:FS134)</f>
        <v>14284.79679154979</v>
      </c>
      <c r="HU134" s="37">
        <f ca="1">SUM($GD134:GT134)-$HD134-SUM($FD134:FT134)</f>
        <v>16230.568078761324</v>
      </c>
      <c r="HV134" s="37">
        <f ca="1">SUM($GD134:GU134)-$HD134-SUM($FD134:FU134)</f>
        <v>18236.1559271285</v>
      </c>
      <c r="HW134" s="37">
        <f ca="1">SUM($GD134:GV134)-$HD134-SUM($FD134:FV134)</f>
        <v>20306.290224778022</v>
      </c>
      <c r="HX134" s="37">
        <f ca="1">SUM($GD134:GW134)-$HD134-SUM($FD134:FW134)</f>
        <v>22427.749669786397</v>
      </c>
      <c r="HY134" s="37">
        <f ca="1">SUM($GD134:GX134)-$HD134-SUM($FD134:FX134)</f>
        <v>24607.010229772481</v>
      </c>
      <c r="HZ134" s="37">
        <f ca="1">SUM($GD134:GY134)-$HD134-SUM($FD134:FY134)</f>
        <v>26837.8864336888</v>
      </c>
      <c r="IA134" s="37">
        <f ca="1">SUM($GD134:GZ134)-$HD134-SUM($FD134:FZ134)</f>
        <v>29135.753905698366</v>
      </c>
      <c r="IB134" s="37">
        <f ca="1">SUM($GD134:HA134)-$HD134-SUM($FD134:GA134)</f>
        <v>31455.343508071877</v>
      </c>
      <c r="IC134" s="37">
        <f ca="1">SUM($GD134:HB134)-$HD134-SUM($FD134:GB134)</f>
        <v>33824.739248234073</v>
      </c>
    </row>
    <row r="135" spans="2:237" x14ac:dyDescent="0.35">
      <c r="B135" s="37">
        <f t="shared" ca="1" si="37"/>
        <v>0.52689875036829903</v>
      </c>
      <c r="C135" s="37">
        <f t="shared" ca="1" si="37"/>
        <v>0.41845883547126916</v>
      </c>
      <c r="D135" s="37">
        <f t="shared" ca="1" si="37"/>
        <v>0.66268820639768189</v>
      </c>
      <c r="E135" s="37">
        <f t="shared" ca="1" si="37"/>
        <v>0.14392147871705008</v>
      </c>
      <c r="F135" s="37">
        <f t="shared" ca="1" si="37"/>
        <v>0.15590525845768277</v>
      </c>
      <c r="G135" s="37">
        <f t="shared" ca="1" si="37"/>
        <v>0.51891811537096133</v>
      </c>
      <c r="H135" s="37">
        <f t="shared" ca="1" si="37"/>
        <v>0.95717696214605041</v>
      </c>
      <c r="I135" s="37">
        <f t="shared" ca="1" si="37"/>
        <v>0.55457586028452899</v>
      </c>
      <c r="J135" s="37">
        <f t="shared" ca="1" si="37"/>
        <v>0.2071520996076226</v>
      </c>
      <c r="K135" s="37">
        <f t="shared" ca="1" si="37"/>
        <v>0.53706765022549918</v>
      </c>
      <c r="L135" s="37">
        <f t="shared" ca="1" si="37"/>
        <v>0.8377409430144459</v>
      </c>
      <c r="M135" s="37">
        <f t="shared" ca="1" si="37"/>
        <v>0.98686879626513302</v>
      </c>
      <c r="N135" s="37">
        <f t="shared" ca="1" si="37"/>
        <v>0.52742383233387935</v>
      </c>
      <c r="O135" s="37">
        <f t="shared" ca="1" si="37"/>
        <v>0.86895818704743488</v>
      </c>
      <c r="P135" s="37">
        <f t="shared" ca="1" si="37"/>
        <v>0.98651720951096833</v>
      </c>
      <c r="Q135" s="37">
        <f t="shared" ca="1" si="37"/>
        <v>0.56403772873493541</v>
      </c>
      <c r="R135" s="37">
        <f t="shared" ca="1" si="38"/>
        <v>0.83983237915481046</v>
      </c>
      <c r="S135" s="37">
        <f t="shared" ca="1" si="38"/>
        <v>0.85053304185775713</v>
      </c>
      <c r="T135" s="37">
        <f t="shared" ca="1" si="38"/>
        <v>0.49862275481646734</v>
      </c>
      <c r="U135" s="37">
        <f t="shared" ca="1" si="38"/>
        <v>0.28686161773545937</v>
      </c>
      <c r="V135" s="37">
        <f t="shared" ca="1" si="38"/>
        <v>0.46467469230787195</v>
      </c>
      <c r="W135" s="37">
        <f t="shared" ca="1" si="38"/>
        <v>0.72858516906131643</v>
      </c>
      <c r="X135" s="37">
        <f t="shared" ca="1" si="38"/>
        <v>4.8423611703440894E-3</v>
      </c>
      <c r="Y135" s="37">
        <f t="shared" ca="1" si="38"/>
        <v>0.98619193921712012</v>
      </c>
      <c r="Z135" s="37">
        <f t="shared" ca="1" si="38"/>
        <v>0.18023311743535975</v>
      </c>
      <c r="AC135" s="35">
        <f ca="1">IF(H$11="x",0,_xlfn.NORM.INV(B135,Satokasvi!$H$8,Satokasvi!$I$8)*IF(H$8="x",1+Toimenpiteet!$C$7,1)*IF(H$9="x",1+Toimenpiteet!$C$34,1)*(1+H$30)*_xlfn.BINOM.INV(1,(1-(Satokasvi!$H$15*(1+H$43))),B135))</f>
        <v>2516.869084299698</v>
      </c>
      <c r="AD135" s="35">
        <f ca="1">IF(I$11="x",0,_xlfn.NORM.INV(C135,Satokasvi!$H$8,Satokasvi!$I$8)*IF(I$8="x",1+Toimenpiteet!$C$7,1)*IF(I$9="x",1+Toimenpiteet!$C$34,1)*(1+I$30)*_xlfn.BINOM.INV(1,(1-(Satokasvi!$H$15*(1+I$43))),C135))</f>
        <v>2448.5405684615394</v>
      </c>
      <c r="AE135" s="35">
        <f ca="1">IF(J$11="x",0,_xlfn.NORM.INV(D135,Satokasvi!$H$8,Satokasvi!$I$8)*IF(J$8="x",1+Toimenpiteet!$C$7,1)*IF(J$9="x",1+Toimenpiteet!$C$34,1)*(1+J$30)*_xlfn.BINOM.INV(1,(1-(Satokasvi!$H$15*(1+J$43))),D135))</f>
        <v>2604.9527299001052</v>
      </c>
      <c r="AF135" s="35">
        <f ca="1">IF(K$11="x",0,_xlfn.NORM.INV(E135,Satokasvi!$H$8,Satokasvi!$I$8)*IF(K$8="x",1+Toimenpiteet!$C$7,1)*IF(K$9="x",1+Toimenpiteet!$C$34,1)*(1+K$30)*_xlfn.BINOM.INV(1,(1-(Satokasvi!$H$15*(1+K$43))),E135))</f>
        <v>0</v>
      </c>
      <c r="AG135" s="35">
        <f ca="1">IF(L$11="x",0,_xlfn.NORM.INV(F135,Satokasvi!$H$8,Satokasvi!$I$8)*IF(L$8="x",1+Toimenpiteet!$C$7,1)*IF(L$9="x",1+Toimenpiteet!$C$34,1)*(1+L$30)*_xlfn.BINOM.INV(1,(1-(Satokasvi!$H$15*(1+L$43))),F135))</f>
        <v>0</v>
      </c>
      <c r="AH135" s="35">
        <f ca="1">IF(M$11="x",0,_xlfn.NORM.INV(G135,Satokasvi!$H$8,Satokasvi!$I$8)*IF(M$8="x",1+Toimenpiteet!$C$7,1)*IF(M$9="x",1+Toimenpiteet!$C$34,1)*(1+M$30)*_xlfn.BINOM.INV(1,(1-(Satokasvi!$H$15*(1+M$43))),G135))</f>
        <v>2511.8596173855194</v>
      </c>
      <c r="AI135" s="35">
        <f ca="1">IF(N$11="x",0,_xlfn.NORM.INV(H135,Satokasvi!$H$8,Satokasvi!$I$8)*IF(N$8="x",1+Toimenpiteet!$C$7,1)*IF(N$9="x",1+Toimenpiteet!$C$34,1)*(1+N$30)*_xlfn.BINOM.INV(1,(1-(Satokasvi!$H$15*(1+N$43))),H135))</f>
        <v>2929.7064781176982</v>
      </c>
      <c r="AJ135" s="35">
        <f ca="1">IF(O$11="x",0,_xlfn.NORM.INV(I135,Satokasvi!$H$8,Satokasvi!$I$8)*IF(O$8="x",1+Toimenpiteet!$C$7,1)*IF(O$9="x",1+Toimenpiteet!$C$34,1)*(1+O$30)*_xlfn.BINOM.INV(1,(1-(Satokasvi!$H$15*(1+O$43))),I135))</f>
        <v>2534.3077274852685</v>
      </c>
      <c r="AK135" s="35">
        <f ca="1">IF(P$11="x",0,_xlfn.NORM.INV(J135,Satokasvi!$H$8,Satokasvi!$I$8)*IF(P$8="x",1+Toimenpiteet!$C$7,1)*IF(P$9="x",1+Toimenpiteet!$C$34,1)*(1+P$30)*_xlfn.BINOM.INV(1,(1-(Satokasvi!$H$15*(1+P$43))),J135))</f>
        <v>0</v>
      </c>
      <c r="AL135" s="35">
        <f ca="1">IF(Q$11="x",0,_xlfn.NORM.INV(K135,Satokasvi!$H$8,Satokasvi!$I$8)*IF(Q$8="x",1+Toimenpiteet!$C$7,1)*IF(Q$9="x",1+Toimenpiteet!$C$34,1)*(1+Q$30)*_xlfn.BINOM.INV(1,(1-(Satokasvi!$H$15*(1+Q$43))),K135))</f>
        <v>2523.2622292705464</v>
      </c>
      <c r="AM135" s="35">
        <f ca="1">IF(R$11="x",0,_xlfn.NORM.INV(L135,Satokasvi!$H$8,Satokasvi!$I$8)*IF(R$8="x",1+Toimenpiteet!$C$7,1)*IF(R$9="x",1+Toimenpiteet!$C$34,1)*(1+R$30)*_xlfn.BINOM.INV(1,(1-(Satokasvi!$H$15*(1+R$43))),L135))</f>
        <v>2746.303933350192</v>
      </c>
      <c r="AN135" s="35">
        <f ca="1">IF(S$11="x",0,_xlfn.NORM.INV(M135,Satokasvi!$H$8,Satokasvi!$I$8)*IF(S$8="x",1+Toimenpiteet!$C$7,1)*IF(S$9="x",1+Toimenpiteet!$C$34,1)*(1+S$30)*_xlfn.BINOM.INV(1,(1-(Satokasvi!$H$15*(1+S$43))),M135))</f>
        <v>3055.5773346706842</v>
      </c>
      <c r="AO135" s="35">
        <f ca="1">IF(T$11="x",0,_xlfn.NORM.INV(N135,Satokasvi!$H$8,Satokasvi!$I$8)*IF(T$8="x",1+Toimenpiteet!$C$7,1)*IF(T$9="x",1+Toimenpiteet!$C$34,1)*(1+T$30)*_xlfn.BINOM.INV(1,(1-(Satokasvi!$H$15*(1+T$43))),N135))</f>
        <v>2517.1988953362875</v>
      </c>
      <c r="AP135" s="35">
        <f ca="1">IF(U$11="x",0,_xlfn.NORM.INV(O135,Satokasvi!$H$8,Satokasvi!$I$8)*IF(U$8="x",1+Toimenpiteet!$C$7,1)*IF(U$9="x",1+Toimenpiteet!$C$34,1)*(1+U$30)*_xlfn.BINOM.INV(1,(1-(Satokasvi!$H$15*(1+U$43))),O135))</f>
        <v>2780.3699848146102</v>
      </c>
      <c r="AQ135" s="35">
        <f ca="1">IF(V$11="x",0,_xlfn.NORM.INV(P135,Satokasvi!$H$8,Satokasvi!$I$8)*IF(V$8="x",1+Toimenpiteet!$C$7,1)*IF(V$9="x",1+Toimenpiteet!$C$34,1)*(1+V$30)*_xlfn.BINOM.INV(1,(1-(Satokasvi!$H$15*(1+V$43))),P135))</f>
        <v>3053.0039220076842</v>
      </c>
      <c r="AR135" s="35">
        <f ca="1">IF(W$11="x",0,_xlfn.NORM.INV(Q135,Satokasvi!$H$8,Satokasvi!$I$8)*IF(W$8="x",1+Toimenpiteet!$C$7,1)*IF(W$9="x",1+Toimenpiteet!$C$34,1)*(1+W$30)*_xlfn.BINOM.INV(1,(1-(Satokasvi!$H$15*(1+W$43))),Q135))</f>
        <v>2540.303599167637</v>
      </c>
      <c r="AS135" s="35">
        <f ca="1">IF(X$11="x",0,_xlfn.NORM.INV(R135,Satokasvi!$H$8,Satokasvi!$I$8)*IF(X$8="x",1+Toimenpiteet!$C$7,1)*IF(X$9="x",1+Toimenpiteet!$C$34,1)*(1+X$30)*_xlfn.BINOM.INV(1,(1-(Satokasvi!$H$15*(1+X$43))),R135))</f>
        <v>2748.4423012783459</v>
      </c>
      <c r="AT135" s="35">
        <f ca="1">IF(Y$11="x",0,_xlfn.NORM.INV(S135,Satokasvi!$H$8,Satokasvi!$I$8)*IF(Y$8="x",1+Toimenpiteet!$C$7,1)*IF(Y$9="x",1+Toimenpiteet!$C$34,1)*(1+Y$30)*_xlfn.BINOM.INV(1,(1-(Satokasvi!$H$15*(1+Y$43))),S135))</f>
        <v>2759.6805699240854</v>
      </c>
      <c r="AU135" s="35">
        <f ca="1">IF(Z$11="x",0,_xlfn.NORM.INV(T135,Satokasvi!$H$8,Satokasvi!$I$8)*IF(Z$8="x",1+Toimenpiteet!$C$7,1)*IF(Z$9="x",1+Toimenpiteet!$C$34,1)*(1+Z$30)*_xlfn.BINOM.INV(1,(1-(Satokasvi!$H$15*(1+Z$43))),T135))</f>
        <v>2499.1369378561353</v>
      </c>
      <c r="AV135" s="35">
        <f ca="1">IF(AA$11="x",0,_xlfn.NORM.INV(U135,Satokasvi!$H$8,Satokasvi!$I$8)*IF(AA$8="x",1+Toimenpiteet!$C$7,1)*IF(AA$9="x",1+Toimenpiteet!$C$34,1)*(1+AA$30)*_xlfn.BINOM.INV(1,(1-(Satokasvi!$H$15*(1+AA$43))),U135))</f>
        <v>2359.3558520810125</v>
      </c>
      <c r="AW135" s="35">
        <f ca="1">IF(AB$11="x",0,_xlfn.NORM.INV(V135,Satokasvi!$H$8,Satokasvi!$I$8)*IF(AB$8="x",1+Toimenpiteet!$C$7,1)*IF(AB$9="x",1+Toimenpiteet!$C$34,1)*(1+AB$30)*_xlfn.BINOM.INV(1,(1-(Satokasvi!$H$15*(1+AB$43))),V135))</f>
        <v>2477.8341387101527</v>
      </c>
      <c r="AX135" s="35">
        <f ca="1">IF(AC$11="x",0,_xlfn.NORM.INV(W135,Satokasvi!$H$8,Satokasvi!$I$8)*IF(AC$8="x",1+Toimenpiteet!$C$7,1)*IF(AC$9="x",1+Toimenpiteet!$C$34,1)*(1+AC$30)*_xlfn.BINOM.INV(1,(1-(Satokasvi!$H$15*(1+AC$43))),W135))</f>
        <v>2652.1348955570434</v>
      </c>
      <c r="AY135" s="35">
        <f ca="1">IF(AD$11="x",0,_xlfn.NORM.INV(X135,Satokasvi!$H$8,Satokasvi!$I$8)*IF(AD$8="x",1+Toimenpiteet!$C$7,1)*IF(AD$9="x",1+Toimenpiteet!$C$34,1)*(1+AD$30)*_xlfn.BINOM.INV(1,(1-(Satokasvi!$H$15*(1+AD$43))),X135))</f>
        <v>0</v>
      </c>
      <c r="AZ135" s="35">
        <f ca="1">IF(AE$11="x",0,_xlfn.NORM.INV(Y135,Satokasvi!$H$8,Satokasvi!$I$8)*IF(AE$8="x",1+Toimenpiteet!$C$7,1)*IF(AE$9="x",1+Toimenpiteet!$C$34,1)*(1+AE$30)*_xlfn.BINOM.INV(1,(1-(Satokasvi!$H$15*(1+AE$43))),Y135))</f>
        <v>3050.6742156000241</v>
      </c>
      <c r="BA135" s="35">
        <f ca="1">IF(AF$11="x",0,_xlfn.NORM.INV(Z135,Satokasvi!$H$8,Satokasvi!$I$8)*IF(AF$8="x",1+Toimenpiteet!$C$7,1)*IF(AF$9="x",1+Toimenpiteet!$C$34,1)*(1+AF$30)*_xlfn.BINOM.INV(1,(1-(Satokasvi!$H$15*(1+AF$43))),Z135))</f>
        <v>0</v>
      </c>
      <c r="BD135" s="35">
        <f ca="1">IF(H$11="x",0,_xlfn.NORM.INV(B135,Satokasvi!$H$8,Satokasvi!$I$8)*IF(COUNTIF($H$12:H$12,"x")&gt;0,(1+$C$6),1)*IF(COUNTIF($H$13:H$13,"x")&gt;0,(1+$C$30),1)*IF(H$8="x",(1+Toimenpiteet!$C$7),1)*IF(H$9="x",(1+Toimenpiteet!$C$34),1)*(1+H$30)*_xlfn.BINOM.INV(1,(1-(Satokasvi!$H$15*(1+H$44))),B135))</f>
        <v>3020.2429011596373</v>
      </c>
      <c r="BE135" s="35">
        <f ca="1">IF(I$11="x",0,_xlfn.NORM.INV(C135,Satokasvi!$H$8,Satokasvi!$I$8)*IF(COUNTIF($H$12:I$12,"x")&gt;0,(1+$C$6),1)*IF(COUNTIF($H$13:I$13,"x")&gt;0,(1+$C$30),1)*IF(I$8="x",(1+Toimenpiteet!$C$7),1)*IF(I$9="x",(1+Toimenpiteet!$C$34),1)*(1+I$30)*_xlfn.BINOM.INV(1,(1-(Satokasvi!$H$15*(1+I$44))),C135))</f>
        <v>2938.2486821538473</v>
      </c>
      <c r="BF135" s="35">
        <f ca="1">IF(J$11="x",0,_xlfn.NORM.INV(D135,Satokasvi!$H$8,Satokasvi!$I$8)*IF(COUNTIF($H$12:J$12,"x")&gt;0,(1+$C$6),1)*IF(COUNTIF($H$13:J$13,"x")&gt;0,(1+$C$30),1)*IF(J$8="x",(1+Toimenpiteet!$C$7),1)*IF(J$9="x",(1+Toimenpiteet!$C$34),1)*(1+J$30)*_xlfn.BINOM.INV(1,(1-(Satokasvi!$H$15*(1+J$44))),D135))</f>
        <v>3125.9432758801263</v>
      </c>
      <c r="BG135" s="35">
        <f ca="1">IF(K$11="x",0,_xlfn.NORM.INV(E135,Satokasvi!$H$8,Satokasvi!$I$8)*IF(COUNTIF($H$12:K$12,"x")&gt;0,(1+$C$6),1)*IF(COUNTIF($H$13:K$13,"x")&gt;0,(1+$C$30),1)*IF(K$8="x",(1+Toimenpiteet!$C$7),1)*IF(K$9="x",(1+Toimenpiteet!$C$34),1)*(1+K$30)*_xlfn.BINOM.INV(1,(1-(Satokasvi!$H$15*(1+K$44))),E135))</f>
        <v>2681.1403545988674</v>
      </c>
      <c r="BH135" s="35">
        <f ca="1">IF(L$11="x",0,_xlfn.NORM.INV(F135,Satokasvi!$H$8,Satokasvi!$I$8)*IF(COUNTIF($H$12:L$12,"x")&gt;0,(1+$C$6),1)*IF(COUNTIF($H$13:L$13,"x")&gt;0,(1+$C$30),1)*IF(L$8="x",(1+Toimenpiteet!$C$7),1)*IF(L$9="x",(1+Toimenpiteet!$C$34),1)*(1+L$30)*_xlfn.BINOM.INV(1,(1-(Satokasvi!$H$15*(1+L$44))),F135))</f>
        <v>2696.5709048477138</v>
      </c>
      <c r="BI135" s="35">
        <f ca="1">IF(M$11="x",0,_xlfn.NORM.INV(G135,Satokasvi!$H$8,Satokasvi!$I$8)*IF(COUNTIF($H$12:M$12,"x")&gt;0,(1+$C$6),1)*IF(COUNTIF($H$13:M$13,"x")&gt;0,(1+$C$30),1)*IF(M$8="x",(1+Toimenpiteet!$C$7),1)*IF(M$9="x",(1+Toimenpiteet!$C$34),1)*(1+M$30)*_xlfn.BINOM.INV(1,(1-(Satokasvi!$H$15*(1+M$44))),G135))</f>
        <v>3014.2315408626232</v>
      </c>
      <c r="BJ135" s="35">
        <f ca="1">IF(N$11="x",0,_xlfn.NORM.INV(H135,Satokasvi!$H$8,Satokasvi!$I$8)*IF(COUNTIF($H$12:N$12,"x")&gt;0,(1+$C$6),1)*IF(COUNTIF($H$13:N$13,"x")&gt;0,(1+$C$30),1)*IF(N$8="x",(1+Toimenpiteet!$C$7),1)*IF(N$9="x",(1+Toimenpiteet!$C$34),1)*(1+N$30)*_xlfn.BINOM.INV(1,(1-(Satokasvi!$H$15*(1+N$44))),H135))</f>
        <v>3515.6477737412379</v>
      </c>
      <c r="BK135" s="35">
        <f ca="1">IF(O$11="x",0,_xlfn.NORM.INV(I135,Satokasvi!$H$8,Satokasvi!$I$8)*IF(COUNTIF($H$12:O$12,"x")&gt;0,(1+$C$6),1)*IF(COUNTIF($H$13:O$13,"x")&gt;0,(1+$C$30),1)*IF(O$8="x",(1+Toimenpiteet!$C$7),1)*IF(O$9="x",(1+Toimenpiteet!$C$34),1)*(1+O$30)*_xlfn.BINOM.INV(1,(1-(Satokasvi!$H$15*(1+O$44))),I135))</f>
        <v>3041.1692729823221</v>
      </c>
      <c r="BL135" s="35">
        <f ca="1">IF(P$11="x",0,_xlfn.NORM.INV(J135,Satokasvi!$H$8,Satokasvi!$I$8)*IF(COUNTIF($H$12:P$12,"x")&gt;0,(1+$C$6),1)*IF(COUNTIF($H$13:P$13,"x")&gt;0,(1+$C$30),1)*IF(P$8="x",(1+Toimenpiteet!$C$7),1)*IF(P$9="x",(1+Toimenpiteet!$C$34),1)*(1+P$30)*_xlfn.BINOM.INV(1,(1-(Satokasvi!$H$15*(1+P$44))),J135))</f>
        <v>2755.0972111409033</v>
      </c>
      <c r="BM135" s="35">
        <f ca="1">IF(Q$11="x",0,_xlfn.NORM.INV(K135,Satokasvi!$H$8,Satokasvi!$I$8)*IF(COUNTIF($H$12:Q$12,"x")&gt;0,(1+$C$6),1)*IF(COUNTIF($H$13:Q$13,"x")&gt;0,(1+$C$30),1)*IF(Q$8="x",(1+Toimenpiteet!$C$7),1)*IF(Q$9="x",(1+Toimenpiteet!$C$34),1)*(1+Q$30)*_xlfn.BINOM.INV(1,(1-(Satokasvi!$H$15*(1+Q$44))),K135))</f>
        <v>3027.9146751246558</v>
      </c>
      <c r="BN135" s="35">
        <f ca="1">IF(R$11="x",0,_xlfn.NORM.INV(L135,Satokasvi!$H$8,Satokasvi!$I$8)*IF(COUNTIF($H$12:R$12,"x")&gt;0,(1+$C$6),1)*IF(COUNTIF($H$13:R$13,"x")&gt;0,(1+$C$30),1)*IF(R$8="x",(1+Toimenpiteet!$C$7),1)*IF(R$9="x",(1+Toimenpiteet!$C$34),1)*(1+R$30)*_xlfn.BINOM.INV(1,(1-(Satokasvi!$H$15*(1+R$44))),L135))</f>
        <v>3295.5647200202302</v>
      </c>
      <c r="BO135" s="35">
        <f ca="1">IF(S$11="x",0,_xlfn.NORM.INV(M135,Satokasvi!$H$8,Satokasvi!$I$8)*IF(COUNTIF($H$12:S$12,"x")&gt;0,(1+$C$6),1)*IF(COUNTIF($H$13:S$13,"x")&gt;0,(1+$C$30),1)*IF(S$8="x",(1+Toimenpiteet!$C$7),1)*IF(S$9="x",(1+Toimenpiteet!$C$34),1)*(1+S$30)*_xlfn.BINOM.INV(1,(1-(Satokasvi!$H$15*(1+S$44))),M135))</f>
        <v>3666.6928016048209</v>
      </c>
      <c r="BP135" s="35">
        <f ca="1">IF(T$11="x",0,_xlfn.NORM.INV(N135,Satokasvi!$H$8,Satokasvi!$I$8)*IF(COUNTIF($H$12:T$12,"x")&gt;0,(1+$C$6),1)*IF(COUNTIF($H$13:T$13,"x")&gt;0,(1+$C$30),1)*IF(T$8="x",(1+Toimenpiteet!$C$7),1)*IF(T$9="x",(1+Toimenpiteet!$C$34),1)*(1+T$30)*_xlfn.BINOM.INV(1,(1-(Satokasvi!$H$15*(1+T$44))),N135))</f>
        <v>3020.6386744035449</v>
      </c>
      <c r="BQ135" s="35">
        <f ca="1">IF(U$11="x",0,_xlfn.NORM.INV(O135,Satokasvi!$H$8,Satokasvi!$I$8)*IF(COUNTIF($H$12:U$12,"x")&gt;0,(1+$C$6),1)*IF(COUNTIF($H$13:U$13,"x")&gt;0,(1+$C$30),1)*IF(U$8="x",(1+Toimenpiteet!$C$7),1)*IF(U$9="x",(1+Toimenpiteet!$C$34),1)*(1+U$30)*_xlfn.BINOM.INV(1,(1-(Satokasvi!$H$15*(1+U$44))),O135))</f>
        <v>3336.4439817775324</v>
      </c>
      <c r="BR135" s="35">
        <f ca="1">IF(V$11="x",0,_xlfn.NORM.INV(P135,Satokasvi!$H$8,Satokasvi!$I$8)*IF(COUNTIF($H$12:V$12,"x")&gt;0,(1+$C$6),1)*IF(COUNTIF($H$13:V$13,"x")&gt;0,(1+$C$30),1)*IF(V$8="x",(1+Toimenpiteet!$C$7),1)*IF(V$9="x",(1+Toimenpiteet!$C$34),1)*(1+V$30)*_xlfn.BINOM.INV(1,(1-(Satokasvi!$H$15*(1+V$44))),P135))</f>
        <v>3663.6047064092209</v>
      </c>
      <c r="BS135" s="35">
        <f ca="1">IF(W$11="x",0,_xlfn.NORM.INV(Q135,Satokasvi!$H$8,Satokasvi!$I$8)*IF(COUNTIF($H$12:W$12,"x")&gt;0,(1+$C$6),1)*IF(COUNTIF($H$13:W$13,"x")&gt;0,(1+$C$30),1)*IF(W$8="x",(1+Toimenpiteet!$C$7),1)*IF(W$9="x",(1+Toimenpiteet!$C$34),1)*(1+W$30)*_xlfn.BINOM.INV(1,(1-(Satokasvi!$H$15*(1+W$44))),Q135))</f>
        <v>3048.3643190011644</v>
      </c>
      <c r="BT135" s="35">
        <f ca="1">IF(X$11="x",0,_xlfn.NORM.INV(R135,Satokasvi!$H$8,Satokasvi!$I$8)*IF(COUNTIF($H$12:X$12,"x")&gt;0,(1+$C$6),1)*IF(COUNTIF($H$13:X$13,"x")&gt;0,(1+$C$30),1)*IF(X$8="x",(1+Toimenpiteet!$C$7),1)*IF(X$9="x",(1+Toimenpiteet!$C$34),1)*(1+X$30)*_xlfn.BINOM.INV(1,(1-(Satokasvi!$H$15*(1+X$44))),R135))</f>
        <v>3298.1307615340152</v>
      </c>
      <c r="BU135" s="35">
        <f ca="1">IF(Y$11="x",0,_xlfn.NORM.INV(S135,Satokasvi!$H$8,Satokasvi!$I$8)*IF(COUNTIF($H$12:Y$12,"x")&gt;0,(1+$C$6),1)*IF(COUNTIF($H$13:Y$13,"x")&gt;0,(1+$C$30),1)*IF(Y$8="x",(1+Toimenpiteet!$C$7),1)*IF(Y$9="x",(1+Toimenpiteet!$C$34),1)*(1+Y$30)*_xlfn.BINOM.INV(1,(1-(Satokasvi!$H$15*(1+Y$44))),S135))</f>
        <v>3311.6166839089024</v>
      </c>
      <c r="BV135" s="35">
        <f ca="1">IF(Z$11="x",0,_xlfn.NORM.INV(T135,Satokasvi!$H$8,Satokasvi!$I$8)*IF(COUNTIF($H$12:Z$12,"x")&gt;0,(1+$C$6),1)*IF(COUNTIF($H$13:Z$13,"x")&gt;0,(1+$C$30),1)*IF(Z$8="x",(1+Toimenpiteet!$C$7),1)*IF(Z$9="x",(1+Toimenpiteet!$C$34),1)*(1+Z$30)*_xlfn.BINOM.INV(1,(1-(Satokasvi!$H$15*(1+Z$44))),T135))</f>
        <v>2998.9643254273624</v>
      </c>
      <c r="BW135" s="35">
        <f ca="1">IF(AA$11="x",0,_xlfn.NORM.INV(U135,Satokasvi!$H$8,Satokasvi!$I$8)*IF(COUNTIF($H$12:AA$12,"x")&gt;0,(1+$C$6),1)*IF(COUNTIF($H$13:AA$13,"x")&gt;0,(1+$C$30),1)*IF(AA$8="x",(1+Toimenpiteet!$C$7),1)*IF(AA$9="x",(1+Toimenpiteet!$C$34),1)*(1+AA$30)*_xlfn.BINOM.INV(1,(1-(Satokasvi!$H$15*(1+AA$44))),U135))</f>
        <v>2831.2270224972149</v>
      </c>
      <c r="BX135" s="35">
        <f ca="1">IF(AB$11="x",0,_xlfn.NORM.INV(V135,Satokasvi!$H$8,Satokasvi!$I$8)*IF(COUNTIF($H$12:AB$12,"x")&gt;0,(1+$C$6),1)*IF(COUNTIF($H$13:AB$13,"x")&gt;0,(1+$C$30),1)*IF(AB$8="x",(1+Toimenpiteet!$C$7),1)*IF(AB$9="x",(1+Toimenpiteet!$C$34),1)*(1+AB$30)*_xlfn.BINOM.INV(1,(1-(Satokasvi!$H$15*(1+AB$44))),V135))</f>
        <v>2973.4009664521832</v>
      </c>
      <c r="BY135" s="35">
        <f ca="1">IF(AC$11="x",0,_xlfn.NORM.INV(W135,Satokasvi!$H$8,Satokasvi!$I$8)*IF(COUNTIF($H$12:AC$12,"x")&gt;0,(1+$C$6),1)*IF(COUNTIF($H$13:AC$13,"x")&gt;0,(1+$C$30),1)*IF(AC$8="x",(1+Toimenpiteet!$C$7),1)*IF(AC$9="x",(1+Toimenpiteet!$C$34),1)*(1+AC$30)*_xlfn.BINOM.INV(1,(1-(Satokasvi!$H$15*(1+AC$44))),W135))</f>
        <v>3182.5618746684518</v>
      </c>
      <c r="BZ135" s="35">
        <f ca="1">IF(AD$11="x",0,_xlfn.NORM.INV(X135,Satokasvi!$H$8,Satokasvi!$I$8)*IF(COUNTIF($H$12:AD$12,"x")&gt;0,(1+$C$6),1)*IF(COUNTIF($H$13:AD$13,"x")&gt;0,(1+$C$30),1)*IF(AD$8="x",(1+Toimenpiteet!$C$7),1)*IF(AD$9="x",(1+Toimenpiteet!$C$34),1)*(1+AD$30)*_xlfn.BINOM.INV(1,(1-(Satokasvi!$H$15*(1+AD$44))),X135))</f>
        <v>0</v>
      </c>
      <c r="CA135" s="35">
        <f ca="1">IF(AE$11="x",0,_xlfn.NORM.INV(Y135,Satokasvi!$H$8,Satokasvi!$I$8)*IF(COUNTIF($H$12:AE$12,"x")&gt;0,(1+$C$6),1)*IF(COUNTIF($H$13:AE$13,"x")&gt;0,(1+$C$30),1)*IF(AE$8="x",(1+Toimenpiteet!$C$7),1)*IF(AE$9="x",(1+Toimenpiteet!$C$34),1)*(1+AE$30)*_xlfn.BINOM.INV(1,(1-(Satokasvi!$H$15*(1+AE$44))),Y135))</f>
        <v>3660.809058720029</v>
      </c>
      <c r="CB135" s="35">
        <f ca="1">IF(AF$11="x",0,_xlfn.NORM.INV(Z135,Satokasvi!$H$8,Satokasvi!$I$8)*IF(COUNTIF($H$12:AF$12,"x")&gt;0,(1+$C$6),1)*IF(COUNTIF($H$13:AF$13,"x")&gt;0,(1+$C$30),1)*IF(AF$8="x",(1+Toimenpiteet!$C$7),1)*IF(AF$9="x",(1+Toimenpiteet!$C$34),1)*(1+AF$30)*_xlfn.BINOM.INV(1,(1-(Satokasvi!$H$15*(1+AF$44))),Z135))</f>
        <v>2725.6568868116356</v>
      </c>
      <c r="CD135" s="37">
        <f ca="1">_xlfn.NORM.INV(RAND(),Satokasvi!$H$13,Satokasvi!$I$13)</f>
        <v>163.3370357428841</v>
      </c>
      <c r="CE135" s="37">
        <f ca="1">_xlfn.NORM.INV(RAND(),Satokasvi!$H$13,Satokasvi!$I$13)</f>
        <v>197.72591516579578</v>
      </c>
      <c r="CF135" s="37">
        <f ca="1">_xlfn.NORM.INV(RAND(),Satokasvi!$H$13,Satokasvi!$I$13)</f>
        <v>212.05747458695242</v>
      </c>
      <c r="CG135" s="37">
        <f ca="1">_xlfn.NORM.INV(RAND(),Satokasvi!$H$13,Satokasvi!$I$13)</f>
        <v>195.02753401165671</v>
      </c>
      <c r="CH135" s="37">
        <f ca="1">_xlfn.NORM.INV(RAND(),Satokasvi!$H$13,Satokasvi!$I$13)</f>
        <v>153.49252898913744</v>
      </c>
      <c r="CI135" s="37">
        <f ca="1">_xlfn.NORM.INV(RAND(),Satokasvi!$H$13,Satokasvi!$I$13)</f>
        <v>226.0710254060586</v>
      </c>
      <c r="CJ135" s="37">
        <f ca="1">_xlfn.NORM.INV(RAND(),Satokasvi!$H$13,Satokasvi!$I$13)</f>
        <v>250.09144336931769</v>
      </c>
      <c r="CK135" s="37">
        <f ca="1">_xlfn.NORM.INV(RAND(),Satokasvi!$H$13,Satokasvi!$I$13)</f>
        <v>192.2416657434795</v>
      </c>
      <c r="CL135" s="37">
        <f ca="1">_xlfn.NORM.INV(RAND(),Satokasvi!$H$13,Satokasvi!$I$13)</f>
        <v>259.74639075525039</v>
      </c>
      <c r="CM135" s="37">
        <f ca="1">_xlfn.NORM.INV(RAND(),Satokasvi!$H$13,Satokasvi!$I$13)</f>
        <v>207.54661023218935</v>
      </c>
      <c r="CN135" s="37">
        <f ca="1">_xlfn.NORM.INV(RAND(),Satokasvi!$H$13,Satokasvi!$I$13)</f>
        <v>175.99848589853093</v>
      </c>
      <c r="CO135" s="37">
        <f ca="1">_xlfn.NORM.INV(RAND(),Satokasvi!$H$13,Satokasvi!$I$13)</f>
        <v>152.40030963788809</v>
      </c>
      <c r="CP135" s="37">
        <f ca="1">_xlfn.NORM.INV(RAND(),Satokasvi!$H$13,Satokasvi!$I$13)</f>
        <v>217.96950112477913</v>
      </c>
      <c r="CQ135" s="37">
        <f ca="1">_xlfn.NORM.INV(RAND(),Satokasvi!$H$13,Satokasvi!$I$13)</f>
        <v>213.76225363937354</v>
      </c>
      <c r="CR135" s="37">
        <f ca="1">_xlfn.NORM.INV(RAND(),Satokasvi!$H$13,Satokasvi!$I$13)</f>
        <v>224.52023742730748</v>
      </c>
      <c r="CS135" s="37">
        <f ca="1">_xlfn.NORM.INV(RAND(),Satokasvi!$H$13,Satokasvi!$I$13)</f>
        <v>214.38486323417104</v>
      </c>
      <c r="CT135" s="37">
        <f ca="1">_xlfn.NORM.INV(RAND(),Satokasvi!$H$13,Satokasvi!$I$13)</f>
        <v>303.98115103031751</v>
      </c>
      <c r="CU135" s="37">
        <f ca="1">_xlfn.NORM.INV(RAND(),Satokasvi!$H$13,Satokasvi!$I$13)</f>
        <v>192.29958398762551</v>
      </c>
      <c r="CV135" s="37">
        <f ca="1">_xlfn.NORM.INV(RAND(),Satokasvi!$H$13,Satokasvi!$I$13)</f>
        <v>204.07354442783304</v>
      </c>
      <c r="CW135" s="37">
        <f ca="1">_xlfn.NORM.INV(RAND(),Satokasvi!$H$13,Satokasvi!$I$13)</f>
        <v>179.6572148544949</v>
      </c>
      <c r="CX135" s="37">
        <f ca="1">_xlfn.NORM.INV(RAND(),Satokasvi!$H$13,Satokasvi!$I$13)</f>
        <v>123.63103028187933</v>
      </c>
      <c r="CY135" s="37">
        <f ca="1">_xlfn.NORM.INV(RAND(),Satokasvi!$H$13,Satokasvi!$I$13)</f>
        <v>305.1533111857654</v>
      </c>
      <c r="CZ135" s="37">
        <f ca="1">_xlfn.NORM.INV(RAND(),Satokasvi!$H$13,Satokasvi!$I$13)</f>
        <v>212.12730347397036</v>
      </c>
      <c r="DA135" s="37">
        <f ca="1">_xlfn.NORM.INV(RAND(),Satokasvi!$H$13,Satokasvi!$I$13)</f>
        <v>103.73497119549315</v>
      </c>
      <c r="DB135" s="37">
        <f ca="1">_xlfn.NORM.INV(RAND(),Satokasvi!$H$13,Satokasvi!$I$13)</f>
        <v>265.62263259881604</v>
      </c>
      <c r="DD135" s="37">
        <f ca="1">IF(H$11="x",Toimenpiteet!$E$115,AC135*CD135/1000+(Satokasvi!$E$28-Satokasvi!$E$7)+IF(H$8="x",Toimenpiteet!$E$29,0)+IF(H$9="x",Toimenpiteet!$E$60,0)+IF(H$10="x",Toimenpiteet!$E$88,0))/(1+$H$15)^DD$59</f>
        <v>141.84265590526186</v>
      </c>
      <c r="DE135" s="37">
        <f ca="1">IF(I$11="x",Toimenpiteet!$E$115,AD135*CE135/1000+(Satokasvi!$E$28-Satokasvi!$E$7)+IF(I$8="x",Toimenpiteet!$E$29,0)+IF(I$9="x",Toimenpiteet!$E$60,0)+IF(I$10="x",Toimenpiteet!$E$88,0))/(1+$H$15)^DE$59</f>
        <v>206.5603965686075</v>
      </c>
      <c r="DF135" s="37">
        <f ca="1">IF(J$11="x",Toimenpiteet!$E$115,AE135*CF135/1000+(Satokasvi!$E$28-Satokasvi!$E$7)+IF(J$8="x",Toimenpiteet!$E$29,0)+IF(J$9="x",Toimenpiteet!$E$60,0)+IF(J$10="x",Toimenpiteet!$E$88,0))/(1+$H$15)^DF$59</f>
        <v>263.01143590393934</v>
      </c>
      <c r="DG135" s="37">
        <f ca="1">IF(K$11="x",Toimenpiteet!$E$115,AF135*CG135/1000+(Satokasvi!$E$28-Satokasvi!$E$7)+IF(K$8="x",Toimenpiteet!$E$29,0)+IF(K$9="x",Toimenpiteet!$E$60,0)+IF(K$10="x",Toimenpiteet!$E$88,0))/(1+$H$15)^DG$59</f>
        <v>-235.44906769765757</v>
      </c>
      <c r="DH135" s="37">
        <f ca="1">IF(L$11="x",Toimenpiteet!$E$115,AG135*CH135/1000+(Satokasvi!$E$28-Satokasvi!$E$7)+IF(L$8="x",Toimenpiteet!$E$29,0)+IF(L$9="x",Toimenpiteet!$E$60,0)+IF(L$10="x",Toimenpiteet!$E$88,0))/(1+$H$15)^DH$59</f>
        <v>-228.59132786180348</v>
      </c>
      <c r="DI135" s="37">
        <f ca="1">IF(M$11="x",Toimenpiteet!$E$115,AH135*CI135/1000+(Satokasvi!$E$28-Satokasvi!$E$7)+IF(M$8="x",Toimenpiteet!$E$29,0)+IF(M$9="x",Toimenpiteet!$E$60,0)+IF(M$10="x",Toimenpiteet!$E$88,0))/(1+$H$15)^DI$59</f>
        <v>253.63937597942461</v>
      </c>
      <c r="DJ135" s="37">
        <f ca="1">IF(N$11="x",Toimenpiteet!$E$115,AI135*CJ135/1000+(Satokasvi!$E$28-Satokasvi!$E$7)+IF(N$8="x",Toimenpiteet!$E$29,0)+IF(N$9="x",Toimenpiteet!$E$60,0)+IF(N$10="x",Toimenpiteet!$E$88,0))/(1+$H$15)^DJ$59</f>
        <v>380.27844554557362</v>
      </c>
      <c r="DK135" s="37">
        <f ca="1">IF(O$11="x",Toimenpiteet!$E$115,AJ135*CK135/1000+(Satokasvi!$E$28-Satokasvi!$E$7)+IF(O$8="x",Toimenpiteet!$E$29,0)+IF(O$9="x",Toimenpiteet!$E$60,0)+IF(O$10="x",Toimenpiteet!$E$88,0))/(1+$H$15)^DK$59</f>
        <v>175.40636797716559</v>
      </c>
      <c r="DL135" s="37">
        <f ca="1">IF(P$11="x",Toimenpiteet!$E$115,AK135*CL135/1000+(Satokasvi!$E$28-Satokasvi!$E$7)+IF(P$8="x",Toimenpiteet!$E$29,0)+IF(P$9="x",Toimenpiteet!$E$60,0)+IF(P$10="x",Toimenpiteet!$E$88,0))/(1+$H$15)^DL$59</f>
        <v>-203.10043407106113</v>
      </c>
      <c r="DM135" s="37">
        <f ca="1">IF(Q$11="x",Toimenpiteet!$E$115,AL135*CM135/1000+(Satokasvi!$E$28-Satokasvi!$E$7)+IF(Q$8="x",Toimenpiteet!$E$29,0)+IF(Q$9="x",Toimenpiteet!$E$60,0)+IF(Q$10="x",Toimenpiteet!$E$88,0))/(1+$H$15)^DM$59</f>
        <v>192.49301994389805</v>
      </c>
      <c r="DN135" s="37">
        <f ca="1">IF(R$11="x",Toimenpiteet!$E$115,AM135*CN135/1000+(Satokasvi!$E$28-Satokasvi!$E$7)+IF(R$8="x",Toimenpiteet!$E$29,0)+IF(R$9="x",Toimenpiteet!$E$60,0)+IF(R$10="x",Toimenpiteet!$E$88,0))/(1+$H$15)^DN$59</f>
        <v>157.73731499037928</v>
      </c>
      <c r="DO135" s="37">
        <f ca="1">IF(S$11="x",Toimenpiteet!$E$115,AN135*CO135/1000+(Satokasvi!$E$28-Satokasvi!$E$7)+IF(S$8="x",Toimenpiteet!$E$29,0)+IF(S$9="x",Toimenpiteet!$E$60,0)+IF(S$10="x",Toimenpiteet!$E$88,0))/(1+$H$15)^DO$59</f>
        <v>140.74655419269817</v>
      </c>
      <c r="DP135" s="37">
        <f ca="1">IF(T$11="x",Toimenpiteet!$E$115,AO135*CP135/1000+(Satokasvi!$E$28-Satokasvi!$E$7)+IF(T$8="x",Toimenpiteet!$E$29,0)+IF(T$9="x",Toimenpiteet!$E$60,0)+IF(T$10="x",Toimenpiteet!$E$88,0))/(1+$H$15)^DP$59</f>
        <v>193.16722854224886</v>
      </c>
      <c r="DQ135" s="37">
        <f ca="1">IF(U$11="x",Toimenpiteet!$E$115,AP135*CQ135/1000+(Satokasvi!$E$28-Satokasvi!$E$7)+IF(U$8="x",Toimenpiteet!$E$29,0)+IF(U$9="x",Toimenpiteet!$E$60,0)+IF(U$10="x",Toimenpiteet!$E$88,0))/(1+$H$15)^DQ$59</f>
        <v>217.73131768218821</v>
      </c>
      <c r="DR135" s="37">
        <f ca="1">IF(V$11="x",Toimenpiteet!$E$115,AQ135*CR135/1000+(Satokasvi!$E$28-Satokasvi!$E$7)+IF(V$8="x",Toimenpiteet!$E$29,0)+IF(V$9="x",Toimenpiteet!$E$60,0)+IF(V$10="x",Toimenpiteet!$E$88,0))/(1+$H$15)^DR$59</f>
        <v>269.87802245123021</v>
      </c>
      <c r="DS135" s="37">
        <f ca="1">IF(W$11="x",Toimenpiteet!$E$115,AR135*CS135/1000+(Satokasvi!$E$28-Satokasvi!$E$7)+IF(W$8="x",Toimenpiteet!$E$29,0)+IF(W$9="x",Toimenpiteet!$E$60,0)+IF(W$10="x",Toimenpiteet!$E$88,0))/(1+$H$15)^DS$59</f>
        <v>174.23912116776503</v>
      </c>
      <c r="DT135" s="37">
        <f ca="1">IF(X$11="x",Toimenpiteet!$E$115,AS135*CT135/1000+(Satokasvi!$E$28-Satokasvi!$E$7)+IF(X$8="x",Toimenpiteet!$E$29,0)+IF(X$9="x",Toimenpiteet!$E$60,0)+IF(X$10="x",Toimenpiteet!$E$88,0))/(1+$H$15)^DT$59</f>
        <v>345.14654777882907</v>
      </c>
      <c r="DU135" s="37">
        <f ca="1">IF(Y$11="x",Toimenpiteet!$E$115,AT135*CU135/1000+(Satokasvi!$E$28-Satokasvi!$E$7)+IF(Y$8="x",Toimenpiteet!$E$29,0)+IF(Y$9="x",Toimenpiteet!$E$60,0)+IF(Y$10="x",Toimenpiteet!$E$88,0))/(1+$H$15)^DU$59</f>
        <v>156.06218628157566</v>
      </c>
      <c r="DV135" s="37">
        <f ca="1">IF(Z$11="x",Toimenpiteet!$E$115,AU135*CV135/1000+(Satokasvi!$E$28-Satokasvi!$E$7)+IF(Z$8="x",Toimenpiteet!$E$29,0)+IF(Z$9="x",Toimenpiteet!$E$60,0)+IF(Z$10="x",Toimenpiteet!$E$88,0))/(1+$H$15)^DV$59</f>
        <v>139.72448654447268</v>
      </c>
      <c r="DW135" s="37">
        <f ca="1">IF(AA$11="x",Toimenpiteet!$E$115,AV135*CW135/1000+(Satokasvi!$E$28-Satokasvi!$E$7)+IF(AA$8="x",Toimenpiteet!$E$29,0)+IF(AA$9="x",Toimenpiteet!$E$60,0)+IF(AA$10="x",Toimenpiteet!$E$88,0))/(1+$H$15)^DW$59</f>
        <v>87.96540223316228</v>
      </c>
      <c r="DX135" s="37">
        <f ca="1">IF(AB$11="x",Toimenpiteet!$E$115,AW135*CX135/1000+(Satokasvi!$E$28-Satokasvi!$E$7)+IF(AB$8="x",Toimenpiteet!$E$29,0)+IF(AB$9="x",Toimenpiteet!$E$60,0)+IF(AB$10="x",Toimenpiteet!$E$88,0))/(1+$H$15)^DX$59</f>
        <v>22.220775174526771</v>
      </c>
      <c r="DY135" s="37">
        <f ca="1">IF(AC$11="x",Toimenpiteet!$E$115,AX135*CY135/1000+(Satokasvi!$E$28-Satokasvi!$E$7)+IF(AC$8="x",Toimenpiteet!$E$29,0)+IF(AC$9="x",Toimenpiteet!$E$60,0)+IF(AC$10="x",Toimenpiteet!$E$88,0))/(1+$H$15)^DY$59</f>
        <v>284.07013033506581</v>
      </c>
      <c r="DZ135" s="37">
        <f ca="1">IF(AD$11="x",Toimenpiteet!$E$115,AY135*CZ135/1000+(Satokasvi!$E$28-Satokasvi!$E$7)+IF(AD$8="x",Toimenpiteet!$E$29,0)+IF(AD$9="x",Toimenpiteet!$E$60,0)+IF(AD$10="x",Toimenpiteet!$E$88,0))/(1+$H$15)^DZ$59</f>
        <v>-134.27331333386908</v>
      </c>
      <c r="EA135" s="37">
        <f ca="1">IF(AE$11="x",Toimenpiteet!$E$115,AZ135*DA135/1000+(Satokasvi!$E$28-Satokasvi!$E$7)+IF(AE$8="x",Toimenpiteet!$E$29,0)+IF(AE$9="x",Toimenpiteet!$E$60,0)+IF(AE$10="x",Toimenpiteet!$E$88,0))/(1+$H$15)^EA$59</f>
        <v>25.315698091878826</v>
      </c>
      <c r="EB135" s="37">
        <f ca="1">IF(AF$11="x",Toimenpiteet!$E$115,BA135*DB135/1000+(Satokasvi!$E$28-Satokasvi!$E$7)+IF(AF$8="x",Toimenpiteet!$E$29,0)+IF(AF$9="x",Toimenpiteet!$E$60,0)+IF(AF$10="x",Toimenpiteet!$E$88,0))/(1+$H$15)^EB$59</f>
        <v>-126.56547585433981</v>
      </c>
      <c r="ED135" s="37">
        <f ca="1">IF(H$11="x",Toimenpiteet!$E$115,BD135*CD135/1000+(Satokasvi!$E$28-Satokasvi!$E$7)+IF(H$8="x",Toimenpiteet!$E$29,0)+IF(H$9="x",Toimenpiteet!$E$60,0)+IF(H$10="x",Toimenpiteet!$E$88,0))/(1+$H$15)^ED$59</f>
        <v>221.66749776592587</v>
      </c>
      <c r="EE135" s="37">
        <f ca="1">IF(I$11="x",Toimenpiteet!$E$115,BE135*CE135/1000+(Satokasvi!$E$28-Satokasvi!$E$7)+IF(I$8="x",Toimenpiteet!$E$29,0)+IF(I$9="x",Toimenpiteet!$E$60,0)+IF(I$10="x",Toimenpiteet!$E$88,0))/(1+$H$15)^EE$59</f>
        <v>297.83005906641802</v>
      </c>
      <c r="EF135" s="37">
        <f ca="1">IF(J$11="x",Toimenpiteet!$E$115,BF135*CF135/1000+(Satokasvi!$E$28-Satokasvi!$E$7)+IF(J$8="x",Toimenpiteet!$E$29,0)+IF(J$9="x",Toimenpiteet!$E$60,0)+IF(J$10="x",Toimenpiteet!$E$88,0))/(1+$H$15)^EF$59</f>
        <v>364.11623103044462</v>
      </c>
      <c r="EG135" s="37">
        <f ca="1">IF(K$11="x",Toimenpiteet!$E$115,BG135*CG135/1000+(Satokasvi!$E$28-Satokasvi!$E$7)+IF(K$8="x",Toimenpiteet!$E$29,0)+IF(K$9="x",Toimenpiteet!$E$60,0)+IF(K$10="x",Toimenpiteet!$E$88,0))/(1+$H$15)^EG$59</f>
        <v>229.13742602917156</v>
      </c>
      <c r="EH135" s="37">
        <f ca="1">IF(L$11="x",Toimenpiteet!$E$115,BH135*CH135/1000+(Satokasvi!$E$28-Satokasvi!$E$7)+IF(L$8="x",Toimenpiteet!$E$29,0)+IF(L$9="x",Toimenpiteet!$E$60,0)+IF(L$10="x",Toimenpiteet!$E$88,0))/(1+$H$15)^EH$59</f>
        <v>128.44545658757536</v>
      </c>
      <c r="EI135" s="37">
        <f ca="1">IF(M$11="x",Toimenpiteet!$E$115,BI135*CI135/1000+(Satokasvi!$E$28-Satokasvi!$E$7)+IF(M$8="x",Toimenpiteet!$E$29,0)+IF(M$9="x",Toimenpiteet!$E$60,0)+IF(M$10="x",Toimenpiteet!$E$88,0))/(1+$H$15)^EI$59</f>
        <v>348.75391677954309</v>
      </c>
      <c r="EJ135" s="37">
        <f ca="1">IF(N$11="x",Toimenpiteet!$E$115,BJ135*CJ135/1000+(Satokasvi!$E$28-Satokasvi!$E$7)+IF(N$8="x",Toimenpiteet!$E$29,0)+IF(N$9="x",Toimenpiteet!$E$60,0)+IF(N$10="x",Toimenpiteet!$E$88,0))/(1+$H$15)^EJ$59</f>
        <v>499.42798475588609</v>
      </c>
      <c r="EK135" s="37">
        <f ca="1">IF(O$11="x",Toimenpiteet!$E$115,BK135*CK135/1000+(Satokasvi!$E$28-Satokasvi!$E$7)+IF(O$8="x",Toimenpiteet!$E$29,0)+IF(O$9="x",Toimenpiteet!$E$60,0)+IF(O$10="x",Toimenpiteet!$E$88,0))/(1+$H$15)^EK$59</f>
        <v>252.32633099123734</v>
      </c>
      <c r="EL135" s="37">
        <f ca="1">IF(P$11="x",Toimenpiteet!$E$115,BL135*CL135/1000+(Satokasvi!$E$28-Satokasvi!$E$7)+IF(P$8="x",Toimenpiteet!$E$29,0)+IF(P$9="x",Toimenpiteet!$E$60,0)+IF(P$10="x",Toimenpiteet!$E$88,0))/(1+$H$15)^EL$59</f>
        <v>345.36773314976335</v>
      </c>
      <c r="EM135" s="37">
        <f ca="1">IF(Q$11="x",Toimenpiteet!$E$115,BM135*CM135/1000+(Satokasvi!$E$28-Satokasvi!$E$7)+IF(Q$8="x",Toimenpiteet!$E$29,0)+IF(Q$9="x",Toimenpiteet!$E$60,0)+IF(Q$10="x",Toimenpiteet!$E$88,0))/(1+$H$15)^EM$59</f>
        <v>270.42860142220411</v>
      </c>
      <c r="EN135" s="37">
        <f ca="1">IF(R$11="x",Toimenpiteet!$E$115,BN135*CN135/1000+(Satokasvi!$E$28-Satokasvi!$E$7)+IF(R$8="x",Toimenpiteet!$E$29,0)+IF(R$9="x",Toimenpiteet!$E$60,0)+IF(R$10="x",Toimenpiteet!$E$88,0))/(1+$H$15)^EN$59</f>
        <v>227.57310564818954</v>
      </c>
      <c r="EO135" s="37">
        <f ca="1">IF(S$11="x",Toimenpiteet!$E$115,BO135*CO135/1000+(Satokasvi!$E$28-Satokasvi!$E$7)+IF(S$8="x",Toimenpiteet!$E$29,0)+IF(S$9="x",Toimenpiteet!$E$60,0)+IF(S$10="x",Toimenpiteet!$E$88,0))/(1+$H$15)^EO$59</f>
        <v>206.06899868146533</v>
      </c>
      <c r="EP135" s="37">
        <f ca="1">IF(T$11="x",Toimenpiteet!$E$115,BP135*CP135/1000+(Satokasvi!$E$28-Satokasvi!$E$7)+IF(T$8="x",Toimenpiteet!$E$29,0)+IF(T$9="x",Toimenpiteet!$E$60,0)+IF(T$10="x",Toimenpiteet!$E$88,0))/(1+$H$15)^EP$59</f>
        <v>267.89109527033713</v>
      </c>
      <c r="EQ135" s="37">
        <f ca="1">IF(U$11="x",Toimenpiteet!$E$115,BQ135*CQ135/1000+(Satokasvi!$E$28-Satokasvi!$E$7)+IF(U$8="x",Toimenpiteet!$E$29,0)+IF(U$9="x",Toimenpiteet!$E$60,0)+IF(U$10="x",Toimenpiteet!$E$88,0))/(1+$H$15)^EQ$59</f>
        <v>296.3168249270127</v>
      </c>
      <c r="ER135" s="37">
        <f ca="1">IF(V$11="x",Toimenpiteet!$E$115,BR135*CR135/1000+(Satokasvi!$E$28-Satokasvi!$E$7)+IF(V$8="x",Toimenpiteet!$E$29,0)+IF(V$9="x",Toimenpiteet!$E$60,0)+IF(V$10="x",Toimenpiteet!$E$88,0))/(1+$H$15)^ER$59</f>
        <v>357.87231015350221</v>
      </c>
      <c r="ES135" s="37">
        <f ca="1">IF(W$11="x",Toimenpiteet!$E$115,BS135*CS135/1000+(Satokasvi!$E$28-Satokasvi!$E$7)+IF(W$8="x",Toimenpiteet!$E$29,0)+IF(W$9="x",Toimenpiteet!$E$60,0)+IF(W$10="x",Toimenpiteet!$E$88,0))/(1+$H$15)^ES$59</f>
        <v>242.1147931799841</v>
      </c>
      <c r="ET135" s="37">
        <f ca="1">IF(X$11="x",Toimenpiteet!$E$115,BT135*CT135/1000+(Satokasvi!$E$28-Satokasvi!$E$7)+IF(X$8="x",Toimenpiteet!$E$29,0)+IF(X$9="x",Toimenpiteet!$E$60,0)+IF(X$10="x",Toimenpiteet!$E$88,0))/(1+$H$15)^ET$59</f>
        <v>446.24172896436772</v>
      </c>
      <c r="EU135" s="37">
        <f ca="1">IF(Y$11="x",Toimenpiteet!$E$115,BU135*CU135/1000+(Satokasvi!$E$28-Satokasvi!$E$7)+IF(Y$8="x",Toimenpiteet!$E$29,0)+IF(Y$9="x",Toimenpiteet!$E$60,0)+IF(Y$10="x",Toimenpiteet!$E$88,0))/(1+$H$15)^EU$59</f>
        <v>218.40653774155373</v>
      </c>
      <c r="EV135" s="37">
        <f ca="1">IF(Z$11="x",Toimenpiteet!$E$115,BV135*CV135/1000+(Satokasvi!$E$28-Satokasvi!$E$7)+IF(Z$8="x",Toimenpiteet!$E$29,0)+IF(Z$9="x",Toimenpiteet!$E$60,0)+IF(Z$10="x",Toimenpiteet!$E$88,0))/(1+$H$15)^EV$59</f>
        <v>197.89454327439915</v>
      </c>
      <c r="EW135" s="37">
        <f ca="1">IF(AA$11="x",Toimenpiteet!$E$115,BW135*CW135/1000+(Satokasvi!$E$28-Satokasvi!$E$7)+IF(AA$8="x",Toimenpiteet!$E$29,0)+IF(AA$9="x",Toimenpiteet!$E$60,0)+IF(AA$10="x",Toimenpiteet!$E$88,0))/(1+$H$15)^EW$59</f>
        <v>134.9032976516705</v>
      </c>
      <c r="EX135" s="37">
        <f ca="1">IF(AB$11="x",Toimenpiteet!$E$115,BX135*CX135/1000+(Satokasvi!$E$28-Satokasvi!$E$7)+IF(AB$8="x",Toimenpiteet!$E$29,0)+IF(AB$9="x",Toimenpiteet!$E$60,0)+IF(AB$10="x",Toimenpiteet!$E$88,0))/(1+$H$15)^EX$59</f>
        <v>55.15504183261249</v>
      </c>
      <c r="EY135" s="37">
        <f ca="1">IF(AC$11="x",Toimenpiteet!$E$115,BY135*CY135/1000+(Satokasvi!$E$28-Satokasvi!$E$7)+IF(AC$8="x",Toimenpiteet!$E$29,0)+IF(AC$9="x",Toimenpiteet!$E$60,0)+IF(AC$10="x",Toimenpiteet!$E$88,0))/(1+$H$15)^EY$59</f>
        <v>368.544458948856</v>
      </c>
      <c r="EZ135" s="37">
        <f ca="1">IF(AD$11="x",Toimenpiteet!$E$115,BZ135*CZ135/1000+(Satokasvi!$E$28-Satokasvi!$E$7)+IF(AD$8="x",Toimenpiteet!$E$29,0)+IF(AD$9="x",Toimenpiteet!$E$60,0)+IF(AD$10="x",Toimenpiteet!$E$88,0))/(1+$H$15)^EZ$59</f>
        <v>-134.27331333386908</v>
      </c>
      <c r="FA135" s="37">
        <f ca="1">IF(AE$11="x",Toimenpiteet!$E$115,CA135*DA135/1000+(Satokasvi!$E$28-Satokasvi!$E$7)+IF(AE$8="x",Toimenpiteet!$E$29,0)+IF(AE$9="x",Toimenpiteet!$E$60,0)+IF(AE$10="x",Toimenpiteet!$E$88,0))/(1+$H$15)^FA$59</f>
        <v>56.451325736248627</v>
      </c>
      <c r="FB135" s="37">
        <f ca="1">IF(AF$11="x",Toimenpiteet!$E$115,CB135*DB135/1000+(Satokasvi!$E$28-Satokasvi!$E$7)+IF(AF$8="x",Toimenpiteet!$E$29,0)+IF(AF$9="x",Toimenpiteet!$E$60,0)+IF(AF$10="x",Toimenpiteet!$E$88,0))/(1+$H$15)^FB$59</f>
        <v>219.21912125217725</v>
      </c>
      <c r="FD135" s="37">
        <f t="shared" ca="1" si="41"/>
        <v>141.84265590526186</v>
      </c>
      <c r="FE135" s="37">
        <f t="shared" ca="1" si="45"/>
        <v>348.40305247386937</v>
      </c>
      <c r="FF135" s="37">
        <f t="shared" ca="1" si="45"/>
        <v>611.41448837780877</v>
      </c>
      <c r="FG135" s="37">
        <f t="shared" ca="1" si="45"/>
        <v>375.96542068015117</v>
      </c>
      <c r="FH135" s="37">
        <f t="shared" ca="1" si="45"/>
        <v>147.37409281834769</v>
      </c>
      <c r="FI135" s="37">
        <f t="shared" ca="1" si="45"/>
        <v>401.0134687977723</v>
      </c>
      <c r="FJ135" s="37">
        <f t="shared" ca="1" si="45"/>
        <v>781.29191434334598</v>
      </c>
      <c r="FK135" s="37">
        <f t="shared" ca="1" si="45"/>
        <v>956.69828232051157</v>
      </c>
      <c r="FL135" s="37">
        <f t="shared" ca="1" si="45"/>
        <v>753.59784824945041</v>
      </c>
      <c r="FM135" s="37">
        <f t="shared" ca="1" si="45"/>
        <v>946.09086819334846</v>
      </c>
      <c r="FN135" s="37">
        <f t="shared" ca="1" si="44"/>
        <v>1103.8281831837278</v>
      </c>
      <c r="FO135" s="37">
        <f t="shared" ca="1" si="43"/>
        <v>1244.5747373764259</v>
      </c>
      <c r="FP135" s="37">
        <f t="shared" ca="1" si="43"/>
        <v>1437.7419659186749</v>
      </c>
      <c r="FQ135" s="37">
        <f t="shared" ca="1" si="43"/>
        <v>1655.4732836008629</v>
      </c>
      <c r="FR135" s="37">
        <f t="shared" ca="1" si="43"/>
        <v>1925.3513060520932</v>
      </c>
      <c r="FS135" s="37">
        <f t="shared" ca="1" si="43"/>
        <v>2099.5904272198582</v>
      </c>
      <c r="FT135" s="37">
        <f t="shared" ca="1" si="43"/>
        <v>2444.7369749986874</v>
      </c>
      <c r="FU135" s="37">
        <f t="shared" ca="1" si="24"/>
        <v>2600.799161280263</v>
      </c>
      <c r="FV135" s="37">
        <f t="shared" ca="1" si="24"/>
        <v>2740.5236478247357</v>
      </c>
      <c r="FW135" s="37">
        <f t="shared" ca="1" si="23"/>
        <v>2828.4890500578981</v>
      </c>
      <c r="FX135" s="37">
        <f t="shared" ca="1" si="23"/>
        <v>2850.7098252324249</v>
      </c>
      <c r="FY135" s="37">
        <f t="shared" ca="1" si="23"/>
        <v>3134.7799555674906</v>
      </c>
      <c r="FZ135" s="37">
        <f t="shared" ca="1" si="23"/>
        <v>3000.5066422336213</v>
      </c>
      <c r="GA135" s="37">
        <f t="shared" ca="1" si="23"/>
        <v>3025.8223403255001</v>
      </c>
      <c r="GB135" s="37">
        <f t="shared" ca="1" si="23"/>
        <v>2899.2568644711605</v>
      </c>
      <c r="GC135" s="37"/>
      <c r="GD135" s="37">
        <f t="shared" ca="1" si="42"/>
        <v>221.66749776592587</v>
      </c>
      <c r="GE135" s="37">
        <f t="shared" ca="1" si="39"/>
        <v>519.49755683234389</v>
      </c>
      <c r="GF135" s="37">
        <f t="shared" ca="1" si="39"/>
        <v>883.61378786278851</v>
      </c>
      <c r="GG135" s="37">
        <f t="shared" ca="1" si="39"/>
        <v>1112.7512138919601</v>
      </c>
      <c r="GH135" s="37">
        <f t="shared" ca="1" si="39"/>
        <v>1241.1966704795354</v>
      </c>
      <c r="GI135" s="37">
        <f t="shared" ca="1" si="39"/>
        <v>1589.9505872590785</v>
      </c>
      <c r="GJ135" s="37">
        <f t="shared" ca="1" si="39"/>
        <v>2089.3785720149644</v>
      </c>
      <c r="GK135" s="37">
        <f t="shared" ca="1" si="39"/>
        <v>2341.7049030062017</v>
      </c>
      <c r="GL135" s="37">
        <f t="shared" ca="1" si="39"/>
        <v>2687.072636155965</v>
      </c>
      <c r="GM135" s="37">
        <f t="shared" ca="1" si="39"/>
        <v>2957.5012375781689</v>
      </c>
      <c r="GN135" s="37">
        <f t="shared" ca="1" si="39"/>
        <v>3185.0743432263585</v>
      </c>
      <c r="GO135" s="37">
        <f t="shared" ca="1" si="39"/>
        <v>3391.1433419078239</v>
      </c>
      <c r="GP135" s="37">
        <f t="shared" ca="1" si="39"/>
        <v>3659.0344371781612</v>
      </c>
      <c r="GQ135" s="37">
        <f t="shared" ca="1" si="39"/>
        <v>3955.3512621051741</v>
      </c>
      <c r="GR135" s="37">
        <f t="shared" ca="1" si="39"/>
        <v>4313.2235722586765</v>
      </c>
      <c r="GS135" s="37">
        <f t="shared" ca="1" si="39"/>
        <v>4555.3383654386607</v>
      </c>
      <c r="GT135" s="37">
        <f t="shared" ca="1" si="34"/>
        <v>5001.5800944030289</v>
      </c>
      <c r="GU135" s="37">
        <f t="shared" ca="1" si="22"/>
        <v>5219.9866321445825</v>
      </c>
      <c r="GV135" s="37">
        <f t="shared" ca="1" si="22"/>
        <v>5417.8811754189819</v>
      </c>
      <c r="GW135" s="37">
        <f t="shared" ca="1" si="22"/>
        <v>5552.784473070652</v>
      </c>
      <c r="GX135" s="37">
        <f t="shared" ca="1" si="22"/>
        <v>5607.9395149032644</v>
      </c>
      <c r="GY135" s="37">
        <f t="shared" ca="1" si="30"/>
        <v>5976.4839738521205</v>
      </c>
      <c r="GZ135" s="37">
        <f t="shared" ca="1" si="30"/>
        <v>5842.2106605182516</v>
      </c>
      <c r="HA135" s="37">
        <f t="shared" ca="1" si="30"/>
        <v>5898.6619862545003</v>
      </c>
      <c r="HB135" s="37">
        <f t="shared" ca="1" si="30"/>
        <v>6117.8811075066778</v>
      </c>
      <c r="HC135" s="37"/>
      <c r="HD135" s="37">
        <f t="shared" si="40"/>
        <v>1500.1</v>
      </c>
      <c r="HE135" s="37">
        <f ca="1">SUM($GD135:GD135)-$HD135-SUM($FD135:FD135)</f>
        <v>-1420.2751581393359</v>
      </c>
      <c r="HF135" s="37">
        <f ca="1">SUM($GD135:GE135)-$HD135-SUM($FD135:FE135)</f>
        <v>-1249.1806537808613</v>
      </c>
      <c r="HG135" s="37">
        <f ca="1">SUM($GD135:GF135)-$HD135-SUM($FD135:FF135)</f>
        <v>-976.9813542958816</v>
      </c>
      <c r="HH135" s="37">
        <f ca="1">SUM($GD135:GG135)-$HD135-SUM($FD135:FG135)</f>
        <v>-240.19556108407278</v>
      </c>
      <c r="HI135" s="37">
        <f ca="1">SUM($GD135:GH135)-$HD135-SUM($FD135:FH135)</f>
        <v>853.627016577115</v>
      </c>
      <c r="HJ135" s="37">
        <f ca="1">SUM($GD135:GI135)-$HD135-SUM($FD135:FI135)</f>
        <v>2042.5641350384212</v>
      </c>
      <c r="HK135" s="37">
        <f ca="1">SUM($GD135:GJ135)-$HD135-SUM($FD135:FJ135)</f>
        <v>3350.6507927100392</v>
      </c>
      <c r="HL135" s="37">
        <f ca="1">SUM($GD135:GK135)-$HD135-SUM($FD135:FK135)</f>
        <v>4735.6574133957301</v>
      </c>
      <c r="HM135" s="37">
        <f ca="1">SUM($GD135:GL135)-$HD135-SUM($FD135:FL135)</f>
        <v>6669.1322013022445</v>
      </c>
      <c r="HN135" s="37">
        <f ca="1">SUM($GD135:GM135)-$HD135-SUM($FD135:FM135)</f>
        <v>8680.5425706870665</v>
      </c>
      <c r="HO135" s="37">
        <f ca="1">SUM($GD135:GN135)-$HD135-SUM($FD135:FN135)</f>
        <v>10761.788730729699</v>
      </c>
      <c r="HP135" s="37">
        <f ca="1">SUM($GD135:GO135)-$HD135-SUM($FD135:FO135)</f>
        <v>12908.357335261097</v>
      </c>
      <c r="HQ135" s="37">
        <f ca="1">SUM($GD135:GP135)-$HD135-SUM($FD135:FP135)</f>
        <v>15129.649806520583</v>
      </c>
      <c r="HR135" s="37">
        <f ca="1">SUM($GD135:GQ135)-$HD135-SUM($FD135:FQ135)</f>
        <v>17429.527785024897</v>
      </c>
      <c r="HS135" s="37">
        <f ca="1">SUM($GD135:GR135)-$HD135-SUM($FD135:FR135)</f>
        <v>19817.400051231474</v>
      </c>
      <c r="HT135" s="37">
        <f ca="1">SUM($GD135:GS135)-$HD135-SUM($FD135:FS135)</f>
        <v>22273.147989450281</v>
      </c>
      <c r="HU135" s="37">
        <f ca="1">SUM($GD135:GT135)-$HD135-SUM($FD135:FT135)</f>
        <v>24829.991108854621</v>
      </c>
      <c r="HV135" s="37">
        <f ca="1">SUM($GD135:GU135)-$HD135-SUM($FD135:FU135)</f>
        <v>27449.17857971894</v>
      </c>
      <c r="HW135" s="37">
        <f ca="1">SUM($GD135:GV135)-$HD135-SUM($FD135:FV135)</f>
        <v>30126.536107313186</v>
      </c>
      <c r="HX135" s="37">
        <f ca="1">SUM($GD135:GW135)-$HD135-SUM($FD135:FW135)</f>
        <v>32850.831530325937</v>
      </c>
      <c r="HY135" s="37">
        <f ca="1">SUM($GD135:GX135)-$HD135-SUM($FD135:FX135)</f>
        <v>35608.061219996773</v>
      </c>
      <c r="HZ135" s="37">
        <f ca="1">SUM($GD135:GY135)-$HD135-SUM($FD135:FY135)</f>
        <v>38449.765238281398</v>
      </c>
      <c r="IA135" s="37">
        <f ca="1">SUM($GD135:GZ135)-$HD135-SUM($FD135:FZ135)</f>
        <v>41291.469256566023</v>
      </c>
      <c r="IB135" s="37">
        <f ca="1">SUM($GD135:HA135)-$HD135-SUM($FD135:GA135)</f>
        <v>44164.308902495024</v>
      </c>
      <c r="IC135" s="37">
        <f ca="1">SUM($GD135:HB135)-$HD135-SUM($FD135:GB135)</f>
        <v>47382.933145530544</v>
      </c>
    </row>
    <row r="136" spans="2:237" x14ac:dyDescent="0.35">
      <c r="B136" s="37">
        <f t="shared" ca="1" si="37"/>
        <v>0.54291147416132657</v>
      </c>
      <c r="C136" s="37">
        <f t="shared" ca="1" si="37"/>
        <v>0.36615669959699515</v>
      </c>
      <c r="D136" s="37">
        <f t="shared" ca="1" si="37"/>
        <v>0.17887850848060782</v>
      </c>
      <c r="E136" s="37">
        <f t="shared" ca="1" si="37"/>
        <v>0.61346624097884461</v>
      </c>
      <c r="F136" s="37">
        <f t="shared" ca="1" si="37"/>
        <v>0.24641417046991099</v>
      </c>
      <c r="G136" s="37">
        <f t="shared" ca="1" si="37"/>
        <v>0.51077269407721337</v>
      </c>
      <c r="H136" s="37">
        <f t="shared" ca="1" si="37"/>
        <v>0.91837904042785112</v>
      </c>
      <c r="I136" s="37">
        <f t="shared" ca="1" si="37"/>
        <v>7.8685198349368268E-2</v>
      </c>
      <c r="J136" s="37">
        <f t="shared" ca="1" si="37"/>
        <v>0.64495499432197989</v>
      </c>
      <c r="K136" s="37">
        <f t="shared" ca="1" si="37"/>
        <v>0.69381438759679182</v>
      </c>
      <c r="L136" s="37">
        <f t="shared" ca="1" si="37"/>
        <v>0.73236528121453159</v>
      </c>
      <c r="M136" s="37">
        <f t="shared" ca="1" si="37"/>
        <v>0.82834914119608993</v>
      </c>
      <c r="N136" s="37">
        <f t="shared" ca="1" si="37"/>
        <v>0.35639654403104526</v>
      </c>
      <c r="O136" s="37">
        <f t="shared" ca="1" si="37"/>
        <v>8.5414944262859671E-2</v>
      </c>
      <c r="P136" s="37">
        <f t="shared" ca="1" si="37"/>
        <v>0.4294276134401267</v>
      </c>
      <c r="Q136" s="37">
        <f t="shared" ref="Q136:Z151" ca="1" si="46">RAND()</f>
        <v>0.90224308569766998</v>
      </c>
      <c r="R136" s="37">
        <f t="shared" ca="1" si="46"/>
        <v>0.3714186199494145</v>
      </c>
      <c r="S136" s="37">
        <f t="shared" ca="1" si="46"/>
        <v>0.67972049931579848</v>
      </c>
      <c r="T136" s="37">
        <f t="shared" ca="1" si="38"/>
        <v>0.58656613261628898</v>
      </c>
      <c r="U136" s="37">
        <f t="shared" ca="1" si="38"/>
        <v>0.49095936762622616</v>
      </c>
      <c r="V136" s="37">
        <f t="shared" ca="1" si="38"/>
        <v>0.16847748076894331</v>
      </c>
      <c r="W136" s="37">
        <f t="shared" ca="1" si="38"/>
        <v>0.93416247995588331</v>
      </c>
      <c r="X136" s="37">
        <f t="shared" ca="1" si="38"/>
        <v>0.19151572282893958</v>
      </c>
      <c r="Y136" s="37">
        <f t="shared" ca="1" si="38"/>
        <v>0.21235645792262037</v>
      </c>
      <c r="Z136" s="37">
        <f t="shared" ca="1" si="38"/>
        <v>0.92117008537674328</v>
      </c>
      <c r="AC136" s="35">
        <f ca="1">IF(H$11="x",0,_xlfn.NORM.INV(B136,Satokasvi!$H$8,Satokasvi!$I$8)*IF(H$8="x",1+Toimenpiteet!$C$7,1)*IF(H$9="x",1+Toimenpiteet!$C$34,1)*(1+H$30)*_xlfn.BINOM.INV(1,(1-(Satokasvi!$H$15*(1+H$43))),B136))</f>
        <v>2526.9428432370296</v>
      </c>
      <c r="AD136" s="35">
        <f ca="1">IF(I$11="x",0,_xlfn.NORM.INV(C136,Satokasvi!$H$8,Satokasvi!$I$8)*IF(I$8="x",1+Toimenpiteet!$C$7,1)*IF(I$9="x",1+Toimenpiteet!$C$34,1)*(1+I$30)*_xlfn.BINOM.INV(1,(1-(Satokasvi!$H$15*(1+I$43))),C136))</f>
        <v>2414.4875447342451</v>
      </c>
      <c r="AE136" s="35">
        <f ca="1">IF(J$11="x",0,_xlfn.NORM.INV(D136,Satokasvi!$H$8,Satokasvi!$I$8)*IF(J$8="x",1+Toimenpiteet!$C$7,1)*IF(J$9="x",1+Toimenpiteet!$C$34,1)*(1+J$30)*_xlfn.BINOM.INV(1,(1-(Satokasvi!$H$15*(1+J$43))),D136))</f>
        <v>0</v>
      </c>
      <c r="AF136" s="35">
        <f ca="1">IF(K$11="x",0,_xlfn.NORM.INV(E136,Satokasvi!$H$8,Satokasvi!$I$8)*IF(K$8="x",1+Toimenpiteet!$C$7,1)*IF(K$9="x",1+Toimenpiteet!$C$34,1)*(1+K$30)*_xlfn.BINOM.INV(1,(1-(Satokasvi!$H$15*(1+K$43))),E136))</f>
        <v>2572.0911971623527</v>
      </c>
      <c r="AG136" s="35">
        <f ca="1">IF(L$11="x",0,_xlfn.NORM.INV(F136,Satokasvi!$H$8,Satokasvi!$I$8)*IF(L$8="x",1+Toimenpiteet!$C$7,1)*IF(L$9="x",1+Toimenpiteet!$C$34,1)*(1+L$30)*_xlfn.BINOM.INV(1,(1-(Satokasvi!$H$15*(1+L$43))),F136))</f>
        <v>0</v>
      </c>
      <c r="AH136" s="35">
        <f ca="1">IF(M$11="x",0,_xlfn.NORM.INV(G136,Satokasvi!$H$8,Satokasvi!$I$8)*IF(M$8="x",1+Toimenpiteet!$C$7,1)*IF(M$9="x",1+Toimenpiteet!$C$34,1)*(1+M$30)*_xlfn.BINOM.INV(1,(1-(Satokasvi!$H$15*(1+M$43))),G136))</f>
        <v>2506.751605512542</v>
      </c>
      <c r="AI136" s="35">
        <f ca="1">IF(N$11="x",0,_xlfn.NORM.INV(H136,Satokasvi!$H$8,Satokasvi!$I$8)*IF(N$8="x",1+Toimenpiteet!$C$7,1)*IF(N$9="x",1+Toimenpiteet!$C$34,1)*(1+N$30)*_xlfn.BINOM.INV(1,(1-(Satokasvi!$H$15*(1+N$43))),H136))</f>
        <v>2848.5626695901892</v>
      </c>
      <c r="AJ136" s="35">
        <f ca="1">IF(O$11="x",0,_xlfn.NORM.INV(I136,Satokasvi!$H$8,Satokasvi!$I$8)*IF(O$8="x",1+Toimenpiteet!$C$7,1)*IF(O$9="x",1+Toimenpiteet!$C$34,1)*(1+O$30)*_xlfn.BINOM.INV(1,(1-(Satokasvi!$H$15*(1+O$43))),I136))</f>
        <v>0</v>
      </c>
      <c r="AK136" s="35">
        <f ca="1">IF(P$11="x",0,_xlfn.NORM.INV(J136,Satokasvi!$H$8,Satokasvi!$I$8)*IF(P$8="x",1+Toimenpiteet!$C$7,1)*IF(P$9="x",1+Toimenpiteet!$C$34,1)*(1+P$30)*_xlfn.BINOM.INV(1,(1-(Satokasvi!$H$15*(1+P$43))),J136))</f>
        <v>2592.933800990048</v>
      </c>
      <c r="AL136" s="35">
        <f ca="1">IF(Q$11="x",0,_xlfn.NORM.INV(K136,Satokasvi!$H$8,Satokasvi!$I$8)*IF(Q$8="x",1+Toimenpiteet!$C$7,1)*IF(Q$9="x",1+Toimenpiteet!$C$34,1)*(1+Q$30)*_xlfn.BINOM.INV(1,(1-(Satokasvi!$H$15*(1+Q$43))),K136))</f>
        <v>2626.67290019966</v>
      </c>
      <c r="AM136" s="35">
        <f ca="1">IF(R$11="x",0,_xlfn.NORM.INV(L136,Satokasvi!$H$8,Satokasvi!$I$8)*IF(R$8="x",1+Toimenpiteet!$C$7,1)*IF(R$9="x",1+Toimenpiteet!$C$34,1)*(1+R$30)*_xlfn.BINOM.INV(1,(1-(Satokasvi!$H$15*(1+R$43))),L136))</f>
        <v>2654.9955759657037</v>
      </c>
      <c r="AN136" s="35">
        <f ca="1">IF(S$11="x",0,_xlfn.NORM.INV(M136,Satokasvi!$H$8,Satokasvi!$I$8)*IF(S$8="x",1+Toimenpiteet!$C$7,1)*IF(S$9="x",1+Toimenpiteet!$C$34,1)*(1+S$30)*_xlfn.BINOM.INV(1,(1-(Satokasvi!$H$15*(1+S$43))),M136))</f>
        <v>2736.9154186846672</v>
      </c>
      <c r="AO136" s="35">
        <f ca="1">IF(T$11="x",0,_xlfn.NORM.INV(N136,Satokasvi!$H$8,Satokasvi!$I$8)*IF(T$8="x",1+Toimenpiteet!$C$7,1)*IF(T$9="x",1+Toimenpiteet!$C$34,1)*(1+T$30)*_xlfn.BINOM.INV(1,(1-(Satokasvi!$H$15*(1+T$43))),N136))</f>
        <v>2407.9731281213544</v>
      </c>
      <c r="AP136" s="35">
        <f ca="1">IF(U$11="x",0,_xlfn.NORM.INV(O136,Satokasvi!$H$8,Satokasvi!$I$8)*IF(U$8="x",1+Toimenpiteet!$C$7,1)*IF(U$9="x",1+Toimenpiteet!$C$34,1)*(1+U$30)*_xlfn.BINOM.INV(1,(1-(Satokasvi!$H$15*(1+U$43))),O136))</f>
        <v>0</v>
      </c>
      <c r="AQ136" s="35">
        <f ca="1">IF(V$11="x",0,_xlfn.NORM.INV(P136,Satokasvi!$H$8,Satokasvi!$I$8)*IF(V$8="x",1+Toimenpiteet!$C$7,1)*IF(V$9="x",1+Toimenpiteet!$C$34,1)*(1+V$30)*_xlfn.BINOM.INV(1,(1-(Satokasvi!$H$15*(1+V$43))),P136))</f>
        <v>2455.5420991141887</v>
      </c>
      <c r="AR136" s="35">
        <f ca="1">IF(W$11="x",0,_xlfn.NORM.INV(Q136,Satokasvi!$H$8,Satokasvi!$I$8)*IF(W$8="x",1+Toimenpiteet!$C$7,1)*IF(W$9="x",1+Toimenpiteet!$C$34,1)*(1+W$30)*_xlfn.BINOM.INV(1,(1-(Satokasvi!$H$15*(1+W$43))),Q136))</f>
        <v>2823.6097486862764</v>
      </c>
      <c r="AS136" s="35">
        <f ca="1">IF(X$11="x",0,_xlfn.NORM.INV(R136,Satokasvi!$H$8,Satokasvi!$I$8)*IF(X$8="x",1+Toimenpiteet!$C$7,1)*IF(X$9="x",1+Toimenpiteet!$C$34,1)*(1+X$30)*_xlfn.BINOM.INV(1,(1-(Satokasvi!$H$15*(1+X$43))),R136))</f>
        <v>2417.9753921260781</v>
      </c>
      <c r="AT136" s="35">
        <f ca="1">IF(Y$11="x",0,_xlfn.NORM.INV(S136,Satokasvi!$H$8,Satokasvi!$I$8)*IF(Y$8="x",1+Toimenpiteet!$C$7,1)*IF(Y$9="x",1+Toimenpiteet!$C$34,1)*(1+Y$30)*_xlfn.BINOM.INV(1,(1-(Satokasvi!$H$15*(1+Y$43))),S136))</f>
        <v>2616.7293410789844</v>
      </c>
      <c r="AU136" s="35">
        <f ca="1">IF(Z$11="x",0,_xlfn.NORM.INV(T136,Satokasvi!$H$8,Satokasvi!$I$8)*IF(Z$8="x",1+Toimenpiteet!$C$7,1)*IF(Z$9="x",1+Toimenpiteet!$C$34,1)*(1+Z$30)*_xlfn.BINOM.INV(1,(1-(Satokasvi!$H$15*(1+Z$43))),T136))</f>
        <v>2554.6801391671706</v>
      </c>
      <c r="AV136" s="35">
        <f ca="1">IF(AA$11="x",0,_xlfn.NORM.INV(U136,Satokasvi!$H$8,Satokasvi!$I$8)*IF(AA$8="x",1+Toimenpiteet!$C$7,1)*IF(AA$9="x",1+Toimenpiteet!$C$34,1)*(1+AA$30)*_xlfn.BINOM.INV(1,(1-(Satokasvi!$H$15*(1+AA$43))),U136))</f>
        <v>2494.3341388275303</v>
      </c>
      <c r="AW136" s="35">
        <f ca="1">IF(AB$11="x",0,_xlfn.NORM.INV(V136,Satokasvi!$H$8,Satokasvi!$I$8)*IF(AB$8="x",1+Toimenpiteet!$C$7,1)*IF(AB$9="x",1+Toimenpiteet!$C$34,1)*(1+AB$30)*_xlfn.BINOM.INV(1,(1-(Satokasvi!$H$15*(1+AB$43))),V136))</f>
        <v>0</v>
      </c>
      <c r="AX136" s="35">
        <f ca="1">IF(AC$11="x",0,_xlfn.NORM.INV(W136,Satokasvi!$H$8,Satokasvi!$I$8)*IF(AC$8="x",1+Toimenpiteet!$C$7,1)*IF(AC$9="x",1+Toimenpiteet!$C$34,1)*(1+AC$30)*_xlfn.BINOM.INV(1,(1-(Satokasvi!$H$15*(1+AC$43))),W136))</f>
        <v>2876.8823243249303</v>
      </c>
      <c r="AY136" s="35">
        <f ca="1">IF(AD$11="x",0,_xlfn.NORM.INV(X136,Satokasvi!$H$8,Satokasvi!$I$8)*IF(AD$8="x",1+Toimenpiteet!$C$7,1)*IF(AD$9="x",1+Toimenpiteet!$C$34,1)*(1+AD$30)*_xlfn.BINOM.INV(1,(1-(Satokasvi!$H$15*(1+AD$43))),X136))</f>
        <v>0</v>
      </c>
      <c r="AZ136" s="35">
        <f ca="1">IF(AE$11="x",0,_xlfn.NORM.INV(Y136,Satokasvi!$H$8,Satokasvi!$I$8)*IF(AE$8="x",1+Toimenpiteet!$C$7,1)*IF(AE$9="x",1+Toimenpiteet!$C$34,1)*(1+AE$30)*_xlfn.BINOM.INV(1,(1-(Satokasvi!$H$15*(1+AE$43))),Y136))</f>
        <v>0</v>
      </c>
      <c r="BA136" s="35">
        <f ca="1">IF(AF$11="x",0,_xlfn.NORM.INV(Z136,Satokasvi!$H$8,Satokasvi!$I$8)*IF(AF$8="x",1+Toimenpiteet!$C$7,1)*IF(AF$9="x",1+Toimenpiteet!$C$34,1)*(1+AF$30)*_xlfn.BINOM.INV(1,(1-(Satokasvi!$H$15*(1+AF$43))),Z136))</f>
        <v>2853.2465096120259</v>
      </c>
      <c r="BD136" s="35">
        <f ca="1">IF(H$11="x",0,_xlfn.NORM.INV(B136,Satokasvi!$H$8,Satokasvi!$I$8)*IF(COUNTIF($H$12:H$12,"x")&gt;0,(1+$C$6),1)*IF(COUNTIF($H$13:H$13,"x")&gt;0,(1+$C$30),1)*IF(H$8="x",(1+Toimenpiteet!$C$7),1)*IF(H$9="x",(1+Toimenpiteet!$C$34),1)*(1+H$30)*_xlfn.BINOM.INV(1,(1-(Satokasvi!$H$15*(1+H$44))),B136))</f>
        <v>3032.3314118844355</v>
      </c>
      <c r="BE136" s="35">
        <f ca="1">IF(I$11="x",0,_xlfn.NORM.INV(C136,Satokasvi!$H$8,Satokasvi!$I$8)*IF(COUNTIF($H$12:I$12,"x")&gt;0,(1+$C$6),1)*IF(COUNTIF($H$13:I$13,"x")&gt;0,(1+$C$30),1)*IF(I$8="x",(1+Toimenpiteet!$C$7),1)*IF(I$9="x",(1+Toimenpiteet!$C$34),1)*(1+I$30)*_xlfn.BINOM.INV(1,(1-(Satokasvi!$H$15*(1+I$44))),C136))</f>
        <v>2897.3850536810942</v>
      </c>
      <c r="BF136" s="35">
        <f ca="1">IF(J$11="x",0,_xlfn.NORM.INV(D136,Satokasvi!$H$8,Satokasvi!$I$8)*IF(COUNTIF($H$12:J$12,"x")&gt;0,(1+$C$6),1)*IF(COUNTIF($H$13:J$13,"x")&gt;0,(1+$C$30),1)*IF(J$8="x",(1+Toimenpiteet!$C$7),1)*IF(J$9="x",(1+Toimenpiteet!$C$34),1)*(1+J$30)*_xlfn.BINOM.INV(1,(1-(Satokasvi!$H$15*(1+J$44))),D136))</f>
        <v>2724.1057620641927</v>
      </c>
      <c r="BG136" s="35">
        <f ca="1">IF(K$11="x",0,_xlfn.NORM.INV(E136,Satokasvi!$H$8,Satokasvi!$I$8)*IF(COUNTIF($H$12:K$12,"x")&gt;0,(1+$C$6),1)*IF(COUNTIF($H$13:K$13,"x")&gt;0,(1+$C$30),1)*IF(K$8="x",(1+Toimenpiteet!$C$7),1)*IF(K$9="x",(1+Toimenpiteet!$C$34),1)*(1+K$30)*_xlfn.BINOM.INV(1,(1-(Satokasvi!$H$15*(1+K$44))),E136))</f>
        <v>3086.509436594823</v>
      </c>
      <c r="BH136" s="35">
        <f ca="1">IF(L$11="x",0,_xlfn.NORM.INV(F136,Satokasvi!$H$8,Satokasvi!$I$8)*IF(COUNTIF($H$12:L$12,"x")&gt;0,(1+$C$6),1)*IF(COUNTIF($H$13:L$13,"x")&gt;0,(1+$C$30),1)*IF(L$8="x",(1+Toimenpiteet!$C$7),1)*IF(L$9="x",(1+Toimenpiteet!$C$34),1)*(1+L$30)*_xlfn.BINOM.INV(1,(1-(Satokasvi!$H$15*(1+L$44))),F136))</f>
        <v>2794.2548173096015</v>
      </c>
      <c r="BI136" s="35">
        <f ca="1">IF(M$11="x",0,_xlfn.NORM.INV(G136,Satokasvi!$H$8,Satokasvi!$I$8)*IF(COUNTIF($H$12:M$12,"x")&gt;0,(1+$C$6),1)*IF(COUNTIF($H$13:M$13,"x")&gt;0,(1+$C$30),1)*IF(M$8="x",(1+Toimenpiteet!$C$7),1)*IF(M$9="x",(1+Toimenpiteet!$C$34),1)*(1+M$30)*_xlfn.BINOM.INV(1,(1-(Satokasvi!$H$15*(1+M$44))),G136))</f>
        <v>3008.1019266150502</v>
      </c>
      <c r="BJ136" s="35">
        <f ca="1">IF(N$11="x",0,_xlfn.NORM.INV(H136,Satokasvi!$H$8,Satokasvi!$I$8)*IF(COUNTIF($H$12:N$12,"x")&gt;0,(1+$C$6),1)*IF(COUNTIF($H$13:N$13,"x")&gt;0,(1+$C$30),1)*IF(N$8="x",(1+Toimenpiteet!$C$7),1)*IF(N$9="x",(1+Toimenpiteet!$C$34),1)*(1+N$30)*_xlfn.BINOM.INV(1,(1-(Satokasvi!$H$15*(1+N$44))),H136))</f>
        <v>3418.2752035082272</v>
      </c>
      <c r="BK136" s="35">
        <f ca="1">IF(O$11="x",0,_xlfn.NORM.INV(I136,Satokasvi!$H$8,Satokasvi!$I$8)*IF(COUNTIF($H$12:O$12,"x")&gt;0,(1+$C$6),1)*IF(COUNTIF($H$13:O$13,"x")&gt;0,(1+$C$30),1)*IF(O$8="x",(1+Toimenpiteet!$C$7),1)*IF(O$9="x",(1+Toimenpiteet!$C$34),1)*(1+O$30)*_xlfn.BINOM.INV(1,(1-(Satokasvi!$H$15*(1+O$44))),I136))</f>
        <v>2575.8086787855586</v>
      </c>
      <c r="BL136" s="35">
        <f ca="1">IF(P$11="x",0,_xlfn.NORM.INV(J136,Satokasvi!$H$8,Satokasvi!$I$8)*IF(COUNTIF($H$12:P$12,"x")&gt;0,(1+$C$6),1)*IF(COUNTIF($H$13:P$13,"x")&gt;0,(1+$C$30),1)*IF(P$8="x",(1+Toimenpiteet!$C$7),1)*IF(P$9="x",(1+Toimenpiteet!$C$34),1)*(1+P$30)*_xlfn.BINOM.INV(1,(1-(Satokasvi!$H$15*(1+P$44))),J136))</f>
        <v>3111.5205611880574</v>
      </c>
      <c r="BM136" s="35">
        <f ca="1">IF(Q$11="x",0,_xlfn.NORM.INV(K136,Satokasvi!$H$8,Satokasvi!$I$8)*IF(COUNTIF($H$12:Q$12,"x")&gt;0,(1+$C$6),1)*IF(COUNTIF($H$13:Q$13,"x")&gt;0,(1+$C$30),1)*IF(Q$8="x",(1+Toimenpiteet!$C$7),1)*IF(Q$9="x",(1+Toimenpiteet!$C$34),1)*(1+Q$30)*_xlfn.BINOM.INV(1,(1-(Satokasvi!$H$15*(1+Q$44))),K136))</f>
        <v>3152.007480239592</v>
      </c>
      <c r="BN136" s="35">
        <f ca="1">IF(R$11="x",0,_xlfn.NORM.INV(L136,Satokasvi!$H$8,Satokasvi!$I$8)*IF(COUNTIF($H$12:R$12,"x")&gt;0,(1+$C$6),1)*IF(COUNTIF($H$13:R$13,"x")&gt;0,(1+$C$30),1)*IF(R$8="x",(1+Toimenpiteet!$C$7),1)*IF(R$9="x",(1+Toimenpiteet!$C$34),1)*(1+R$30)*_xlfn.BINOM.INV(1,(1-(Satokasvi!$H$15*(1+R$44))),L136))</f>
        <v>3185.9946911588445</v>
      </c>
      <c r="BO136" s="35">
        <f ca="1">IF(S$11="x",0,_xlfn.NORM.INV(M136,Satokasvi!$H$8,Satokasvi!$I$8)*IF(COUNTIF($H$12:S$12,"x")&gt;0,(1+$C$6),1)*IF(COUNTIF($H$13:S$13,"x")&gt;0,(1+$C$30),1)*IF(S$8="x",(1+Toimenpiteet!$C$7),1)*IF(S$9="x",(1+Toimenpiteet!$C$34),1)*(1+S$30)*_xlfn.BINOM.INV(1,(1-(Satokasvi!$H$15*(1+S$44))),M136))</f>
        <v>3284.2985024216005</v>
      </c>
      <c r="BP136" s="35">
        <f ca="1">IF(T$11="x",0,_xlfn.NORM.INV(N136,Satokasvi!$H$8,Satokasvi!$I$8)*IF(COUNTIF($H$12:T$12,"x")&gt;0,(1+$C$6),1)*IF(COUNTIF($H$13:T$13,"x")&gt;0,(1+$C$30),1)*IF(T$8="x",(1+Toimenpiteet!$C$7),1)*IF(T$9="x",(1+Toimenpiteet!$C$34),1)*(1+T$30)*_xlfn.BINOM.INV(1,(1-(Satokasvi!$H$15*(1+T$44))),N136))</f>
        <v>2889.5677537456254</v>
      </c>
      <c r="BQ136" s="35">
        <f ca="1">IF(U$11="x",0,_xlfn.NORM.INV(O136,Satokasvi!$H$8,Satokasvi!$I$8)*IF(COUNTIF($H$12:U$12,"x")&gt;0,(1+$C$6),1)*IF(COUNTIF($H$13:U$13,"x")&gt;0,(1+$C$30),1)*IF(U$8="x",(1+Toimenpiteet!$C$7),1)*IF(U$9="x",(1+Toimenpiteet!$C$34),1)*(1+U$30)*_xlfn.BINOM.INV(1,(1-(Satokasvi!$H$15*(1+U$44))),O136))</f>
        <v>2589.1373740897011</v>
      </c>
      <c r="BR136" s="35">
        <f ca="1">IF(V$11="x",0,_xlfn.NORM.INV(P136,Satokasvi!$H$8,Satokasvi!$I$8)*IF(COUNTIF($H$12:V$12,"x")&gt;0,(1+$C$6),1)*IF(COUNTIF($H$13:V$13,"x")&gt;0,(1+$C$30),1)*IF(V$8="x",(1+Toimenpiteet!$C$7),1)*IF(V$9="x",(1+Toimenpiteet!$C$34),1)*(1+V$30)*_xlfn.BINOM.INV(1,(1-(Satokasvi!$H$15*(1+V$44))),P136))</f>
        <v>2946.6505189370264</v>
      </c>
      <c r="BS136" s="35">
        <f ca="1">IF(W$11="x",0,_xlfn.NORM.INV(Q136,Satokasvi!$H$8,Satokasvi!$I$8)*IF(COUNTIF($H$12:W$12,"x")&gt;0,(1+$C$6),1)*IF(COUNTIF($H$13:W$13,"x")&gt;0,(1+$C$30),1)*IF(W$8="x",(1+Toimenpiteet!$C$7),1)*IF(W$9="x",(1+Toimenpiteet!$C$34),1)*(1+W$30)*_xlfn.BINOM.INV(1,(1-(Satokasvi!$H$15*(1+W$44))),Q136))</f>
        <v>3388.3316984235316</v>
      </c>
      <c r="BT136" s="35">
        <f ca="1">IF(X$11="x",0,_xlfn.NORM.INV(R136,Satokasvi!$H$8,Satokasvi!$I$8)*IF(COUNTIF($H$12:X$12,"x")&gt;0,(1+$C$6),1)*IF(COUNTIF($H$13:X$13,"x")&gt;0,(1+$C$30),1)*IF(X$8="x",(1+Toimenpiteet!$C$7),1)*IF(X$9="x",(1+Toimenpiteet!$C$34),1)*(1+X$30)*_xlfn.BINOM.INV(1,(1-(Satokasvi!$H$15*(1+X$44))),R136))</f>
        <v>2901.5704705512935</v>
      </c>
      <c r="BU136" s="35">
        <f ca="1">IF(Y$11="x",0,_xlfn.NORM.INV(S136,Satokasvi!$H$8,Satokasvi!$I$8)*IF(COUNTIF($H$12:Y$12,"x")&gt;0,(1+$C$6),1)*IF(COUNTIF($H$13:Y$13,"x")&gt;0,(1+$C$30),1)*IF(Y$8="x",(1+Toimenpiteet!$C$7),1)*IF(Y$9="x",(1+Toimenpiteet!$C$34),1)*(1+Y$30)*_xlfn.BINOM.INV(1,(1-(Satokasvi!$H$15*(1+Y$44))),S136))</f>
        <v>3140.075209294781</v>
      </c>
      <c r="BV136" s="35">
        <f ca="1">IF(Z$11="x",0,_xlfn.NORM.INV(T136,Satokasvi!$H$8,Satokasvi!$I$8)*IF(COUNTIF($H$12:Z$12,"x")&gt;0,(1+$C$6),1)*IF(COUNTIF($H$13:Z$13,"x")&gt;0,(1+$C$30),1)*IF(Z$8="x",(1+Toimenpiteet!$C$7),1)*IF(Z$9="x",(1+Toimenpiteet!$C$34),1)*(1+Z$30)*_xlfn.BINOM.INV(1,(1-(Satokasvi!$H$15*(1+Z$44))),T136))</f>
        <v>3065.6161670006045</v>
      </c>
      <c r="BW136" s="35">
        <f ca="1">IF(AA$11="x",0,_xlfn.NORM.INV(U136,Satokasvi!$H$8,Satokasvi!$I$8)*IF(COUNTIF($H$12:AA$12,"x")&gt;0,(1+$C$6),1)*IF(COUNTIF($H$13:AA$13,"x")&gt;0,(1+$C$30),1)*IF(AA$8="x",(1+Toimenpiteet!$C$7),1)*IF(AA$9="x",(1+Toimenpiteet!$C$34),1)*(1+AA$30)*_xlfn.BINOM.INV(1,(1-(Satokasvi!$H$15*(1+AA$44))),U136))</f>
        <v>2993.2009665930364</v>
      </c>
      <c r="BX136" s="35">
        <f ca="1">IF(AB$11="x",0,_xlfn.NORM.INV(V136,Satokasvi!$H$8,Satokasvi!$I$8)*IF(COUNTIF($H$12:AB$12,"x")&gt;0,(1+$C$6),1)*IF(COUNTIF($H$13:AB$13,"x")&gt;0,(1+$C$30),1)*IF(AB$8="x",(1+Toimenpiteet!$C$7),1)*IF(AB$9="x",(1+Toimenpiteet!$C$34),1)*(1+AB$30)*_xlfn.BINOM.INV(1,(1-(Satokasvi!$H$15*(1+AB$44))),V136))</f>
        <v>2711.9402353041787</v>
      </c>
      <c r="BY136" s="35">
        <f ca="1">IF(AC$11="x",0,_xlfn.NORM.INV(W136,Satokasvi!$H$8,Satokasvi!$I$8)*IF(COUNTIF($H$12:AC$12,"x")&gt;0,(1+$C$6),1)*IF(COUNTIF($H$13:AC$13,"x")&gt;0,(1+$C$30),1)*IF(AC$8="x",(1+Toimenpiteet!$C$7),1)*IF(AC$9="x",(1+Toimenpiteet!$C$34),1)*(1+AC$30)*_xlfn.BINOM.INV(1,(1-(Satokasvi!$H$15*(1+AC$44))),W136))</f>
        <v>3452.2587891899161</v>
      </c>
      <c r="BZ136" s="35">
        <f ca="1">IF(AD$11="x",0,_xlfn.NORM.INV(X136,Satokasvi!$H$8,Satokasvi!$I$8)*IF(COUNTIF($H$12:AD$12,"x")&gt;0,(1+$C$6),1)*IF(COUNTIF($H$13:AD$13,"x")&gt;0,(1+$C$30),1)*IF(AD$8="x",(1+Toimenpiteet!$C$7),1)*IF(AD$9="x",(1+Toimenpiteet!$C$34),1)*(1+AD$30)*_xlfn.BINOM.INV(1,(1-(Satokasvi!$H$15*(1+AD$44))),X136))</f>
        <v>2738.3026885302875</v>
      </c>
      <c r="CA136" s="35">
        <f ca="1">IF(AE$11="x",0,_xlfn.NORM.INV(Y136,Satokasvi!$H$8,Satokasvi!$I$8)*IF(COUNTIF($H$12:AE$12,"x")&gt;0,(1+$C$6),1)*IF(COUNTIF($H$13:AE$13,"x")&gt;0,(1+$C$30),1)*IF(AE$8="x",(1+Toimenpiteet!$C$7),1)*IF(AE$9="x",(1+Toimenpiteet!$C$34),1)*(1+AE$30)*_xlfn.BINOM.INV(1,(1-(Satokasvi!$H$15*(1+AE$44))),Y136))</f>
        <v>2760.5185307380821</v>
      </c>
      <c r="CB136" s="35">
        <f ca="1">IF(AF$11="x",0,_xlfn.NORM.INV(Z136,Satokasvi!$H$8,Satokasvi!$I$8)*IF(COUNTIF($H$12:AF$12,"x")&gt;0,(1+$C$6),1)*IF(COUNTIF($H$13:AF$13,"x")&gt;0,(1+$C$30),1)*IF(AF$8="x",(1+Toimenpiteet!$C$7),1)*IF(AF$9="x",(1+Toimenpiteet!$C$34),1)*(1+AF$30)*_xlfn.BINOM.INV(1,(1-(Satokasvi!$H$15*(1+AF$44))),Z136))</f>
        <v>3423.8958115344308</v>
      </c>
      <c r="CD136" s="37">
        <f ca="1">_xlfn.NORM.INV(RAND(),Satokasvi!$H$13,Satokasvi!$I$13)</f>
        <v>185.79427469254358</v>
      </c>
      <c r="CE136" s="37">
        <f ca="1">_xlfn.NORM.INV(RAND(),Satokasvi!$H$13,Satokasvi!$I$13)</f>
        <v>285.04008625947745</v>
      </c>
      <c r="CF136" s="37">
        <f ca="1">_xlfn.NORM.INV(RAND(),Satokasvi!$H$13,Satokasvi!$I$13)</f>
        <v>199.24506356485406</v>
      </c>
      <c r="CG136" s="37">
        <f ca="1">_xlfn.NORM.INV(RAND(),Satokasvi!$H$13,Satokasvi!$I$13)</f>
        <v>178.75545542933986</v>
      </c>
      <c r="CH136" s="37">
        <f ca="1">_xlfn.NORM.INV(RAND(),Satokasvi!$H$13,Satokasvi!$I$13)</f>
        <v>206.7680542829558</v>
      </c>
      <c r="CI136" s="37">
        <f ca="1">_xlfn.NORM.INV(RAND(),Satokasvi!$H$13,Satokasvi!$I$13)</f>
        <v>192.97973173295375</v>
      </c>
      <c r="CJ136" s="37">
        <f ca="1">_xlfn.NORM.INV(RAND(),Satokasvi!$H$13,Satokasvi!$I$13)</f>
        <v>272.64649701753603</v>
      </c>
      <c r="CK136" s="37">
        <f ca="1">_xlfn.NORM.INV(RAND(),Satokasvi!$H$13,Satokasvi!$I$13)</f>
        <v>202.7202989271338</v>
      </c>
      <c r="CL136" s="37">
        <f ca="1">_xlfn.NORM.INV(RAND(),Satokasvi!$H$13,Satokasvi!$I$13)</f>
        <v>238.3503828807282</v>
      </c>
      <c r="CM136" s="37">
        <f ca="1">_xlfn.NORM.INV(RAND(),Satokasvi!$H$13,Satokasvi!$I$13)</f>
        <v>227.29399057478088</v>
      </c>
      <c r="CN136" s="37">
        <f ca="1">_xlfn.NORM.INV(RAND(),Satokasvi!$H$13,Satokasvi!$I$13)</f>
        <v>185.68861289457175</v>
      </c>
      <c r="CO136" s="37">
        <f ca="1">_xlfn.NORM.INV(RAND(),Satokasvi!$H$13,Satokasvi!$I$13)</f>
        <v>182.6565281341513</v>
      </c>
      <c r="CP136" s="37">
        <f ca="1">_xlfn.NORM.INV(RAND(),Satokasvi!$H$13,Satokasvi!$I$13)</f>
        <v>129.02391880561851</v>
      </c>
      <c r="CQ136" s="37">
        <f ca="1">_xlfn.NORM.INV(RAND(),Satokasvi!$H$13,Satokasvi!$I$13)</f>
        <v>242.08155504158725</v>
      </c>
      <c r="CR136" s="37">
        <f ca="1">_xlfn.NORM.INV(RAND(),Satokasvi!$H$13,Satokasvi!$I$13)</f>
        <v>126.27704747787114</v>
      </c>
      <c r="CS136" s="37">
        <f ca="1">_xlfn.NORM.INV(RAND(),Satokasvi!$H$13,Satokasvi!$I$13)</f>
        <v>239.07476247206361</v>
      </c>
      <c r="CT136" s="37">
        <f ca="1">_xlfn.NORM.INV(RAND(),Satokasvi!$H$13,Satokasvi!$I$13)</f>
        <v>199.90578066059484</v>
      </c>
      <c r="CU136" s="37">
        <f ca="1">_xlfn.NORM.INV(RAND(),Satokasvi!$H$13,Satokasvi!$I$13)</f>
        <v>124.54353636107643</v>
      </c>
      <c r="CV136" s="37">
        <f ca="1">_xlfn.NORM.INV(RAND(),Satokasvi!$H$13,Satokasvi!$I$13)</f>
        <v>157.32659178015285</v>
      </c>
      <c r="CW136" s="37">
        <f ca="1">_xlfn.NORM.INV(RAND(),Satokasvi!$H$13,Satokasvi!$I$13)</f>
        <v>127.26055627981999</v>
      </c>
      <c r="CX136" s="37">
        <f ca="1">_xlfn.NORM.INV(RAND(),Satokasvi!$H$13,Satokasvi!$I$13)</f>
        <v>239.68460132530157</v>
      </c>
      <c r="CY136" s="37">
        <f ca="1">_xlfn.NORM.INV(RAND(),Satokasvi!$H$13,Satokasvi!$I$13)</f>
        <v>261.47640728908232</v>
      </c>
      <c r="CZ136" s="37">
        <f ca="1">_xlfn.NORM.INV(RAND(),Satokasvi!$H$13,Satokasvi!$I$13)</f>
        <v>230.19280584923786</v>
      </c>
      <c r="DA136" s="37">
        <f ca="1">_xlfn.NORM.INV(RAND(),Satokasvi!$H$13,Satokasvi!$I$13)</f>
        <v>220.85773416584988</v>
      </c>
      <c r="DB136" s="37">
        <f ca="1">_xlfn.NORM.INV(RAND(),Satokasvi!$H$13,Satokasvi!$I$13)</f>
        <v>210.24536948792249</v>
      </c>
      <c r="DD136" s="37">
        <f ca="1">IF(H$11="x",Toimenpiteet!$E$115,AC136*CD136/1000+(Satokasvi!$E$28-Satokasvi!$E$7)+IF(H$8="x",Toimenpiteet!$E$29,0)+IF(H$9="x",Toimenpiteet!$E$60,0)+IF(H$10="x",Toimenpiteet!$E$88,0))/(1+$H$15)^DD$59</f>
        <v>198.53544927061918</v>
      </c>
      <c r="DE136" s="37">
        <f ca="1">IF(I$11="x",Toimenpiteet!$E$115,AD136*CE136/1000+(Satokasvi!$E$28-Satokasvi!$E$7)+IF(I$8="x",Toimenpiteet!$E$29,0)+IF(I$9="x",Toimenpiteet!$E$60,0)+IF(I$10="x",Toimenpiteet!$E$88,0))/(1+$H$15)^DE$59</f>
        <v>398.93084930104936</v>
      </c>
      <c r="DF136" s="37">
        <f ca="1">IF(J$11="x",Toimenpiteet!$E$115,AE136*CF136/1000+(Satokasvi!$E$28-Satokasvi!$E$7)+IF(J$8="x",Toimenpiteet!$E$29,0)+IF(J$9="x",Toimenpiteet!$E$60,0)+IF(J$10="x",Toimenpiteet!$E$88,0))/(1+$H$15)^DF$59</f>
        <v>-242.51253972858729</v>
      </c>
      <c r="DG136" s="37">
        <f ca="1">IF(K$11="x",Toimenpiteet!$E$115,AF136*CG136/1000+(Satokasvi!$E$28-Satokasvi!$E$7)+IF(K$8="x",Toimenpiteet!$E$29,0)+IF(K$9="x",Toimenpiteet!$E$60,0)+IF(K$10="x",Toimenpiteet!$E$88,0))/(1+$H$15)^DG$59</f>
        <v>173.05536093898044</v>
      </c>
      <c r="DH136" s="37">
        <f ca="1">IF(L$11="x",Toimenpiteet!$E$115,AG136*CH136/1000+(Satokasvi!$E$28-Satokasvi!$E$7)+IF(L$8="x",Toimenpiteet!$E$29,0)+IF(L$9="x",Toimenpiteet!$E$60,0)+IF(L$10="x",Toimenpiteet!$E$88,0))/(1+$H$15)^DH$59</f>
        <v>-228.59132786180348</v>
      </c>
      <c r="DI136" s="37">
        <f ca="1">IF(M$11="x",Toimenpiteet!$E$115,AH136*CI136/1000+(Satokasvi!$E$28-Satokasvi!$E$7)+IF(M$8="x",Toimenpiteet!$E$29,0)+IF(M$9="x",Toimenpiteet!$E$60,0)+IF(M$10="x",Toimenpiteet!$E$88,0))/(1+$H$15)^DI$59</f>
        <v>183.20156745969513</v>
      </c>
      <c r="DJ136" s="37">
        <f ca="1">IF(N$11="x",Toimenpiteet!$E$115,AI136*CJ136/1000+(Satokasvi!$E$28-Satokasvi!$E$7)+IF(N$8="x",Toimenpiteet!$E$29,0)+IF(N$9="x",Toimenpiteet!$E$60,0)+IF(N$10="x",Toimenpiteet!$E$88,0))/(1+$H$15)^DJ$59</f>
        <v>416.01878678992182</v>
      </c>
      <c r="DK136" s="37">
        <f ca="1">IF(O$11="x",Toimenpiteet!$E$115,AJ136*CK136/1000+(Satokasvi!$E$28-Satokasvi!$E$7)+IF(O$8="x",Toimenpiteet!$E$29,0)+IF(O$9="x",Toimenpiteet!$E$60,0)+IF(O$10="x",Toimenpiteet!$E$88,0))/(1+$H$15)^DK$59</f>
        <v>-209.19344709319299</v>
      </c>
      <c r="DL136" s="37">
        <f ca="1">IF(P$11="x",Toimenpiteet!$E$115,AK136*CL136/1000+(Satokasvi!$E$28-Satokasvi!$E$7)+IF(P$8="x",Toimenpiteet!$E$29,0)+IF(P$9="x",Toimenpiteet!$E$60,0)+IF(P$10="x",Toimenpiteet!$E$88,0))/(1+$H$15)^DL$59</f>
        <v>270.56561908660473</v>
      </c>
      <c r="DM136" s="37">
        <f ca="1">IF(Q$11="x",Toimenpiteet!$E$115,AL136*CM136/1000+(Satokasvi!$E$28-Satokasvi!$E$7)+IF(Q$8="x",Toimenpiteet!$E$29,0)+IF(Q$9="x",Toimenpiteet!$E$60,0)+IF(Q$10="x",Toimenpiteet!$E$88,0))/(1+$H$15)^DM$59</f>
        <v>247.0592445514018</v>
      </c>
      <c r="DN136" s="37">
        <f ca="1">IF(R$11="x",Toimenpiteet!$E$115,AM136*CN136/1000+(Satokasvi!$E$28-Satokasvi!$E$7)+IF(R$8="x",Toimenpiteet!$E$29,0)+IF(R$9="x",Toimenpiteet!$E$60,0)+IF(R$10="x",Toimenpiteet!$E$88,0))/(1+$H$15)^DN$59</f>
        <v>164.71381792078961</v>
      </c>
      <c r="DO136" s="37">
        <f ca="1">IF(S$11="x",Toimenpiteet!$E$115,AN136*CO136/1000+(Satokasvi!$E$28-Satokasvi!$E$7)+IF(S$8="x",Toimenpiteet!$E$29,0)+IF(S$9="x",Toimenpiteet!$E$60,0)+IF(S$10="x",Toimenpiteet!$E$88,0))/(1+$H$15)^DO$59</f>
        <v>164.76498292319391</v>
      </c>
      <c r="DP136" s="37">
        <f ca="1">IF(T$11="x",Toimenpiteet!$E$115,AO136*CP136/1000+(Satokasvi!$E$28-Satokasvi!$E$7)+IF(T$8="x",Toimenpiteet!$E$29,0)+IF(T$9="x",Toimenpiteet!$E$60,0)+IF(T$10="x",Toimenpiteet!$E$88,0))/(1+$H$15)^DP$59</f>
        <v>31.110031012813856</v>
      </c>
      <c r="DQ136" s="37">
        <f ca="1">IF(U$11="x",Toimenpiteet!$E$115,AP136*CQ136/1000+(Satokasvi!$E$28-Satokasvi!$E$7)+IF(U$8="x",Toimenpiteet!$E$29,0)+IF(U$9="x",Toimenpiteet!$E$60,0)+IF(U$10="x",Toimenpiteet!$E$88,0))/(1+$H$15)^DQ$59</f>
        <v>-175.19621854193412</v>
      </c>
      <c r="DR136" s="37">
        <f ca="1">IF(V$11="x",Toimenpiteet!$E$115,AQ136*CR136/1000+(Satokasvi!$E$28-Satokasvi!$E$7)+IF(V$8="x",Toimenpiteet!$E$29,0)+IF(V$9="x",Toimenpiteet!$E$60,0)+IF(V$10="x",Toimenpiteet!$E$88,0))/(1+$H$15)^DR$59</f>
        <v>28.93424198312697</v>
      </c>
      <c r="DS136" s="37">
        <f ca="1">IF(W$11="x",Toimenpiteet!$E$115,AR136*CS136/1000+(Satokasvi!$E$28-Satokasvi!$E$7)+IF(W$8="x",Toimenpiteet!$E$29,0)+IF(W$9="x",Toimenpiteet!$E$60,0)+IF(W$10="x",Toimenpiteet!$E$88,0))/(1+$H$15)^DS$59</f>
        <v>255.53199014472924</v>
      </c>
      <c r="DT136" s="37">
        <f ca="1">IF(X$11="x",Toimenpiteet!$E$115,AS136*CT136/1000+(Satokasvi!$E$28-Satokasvi!$E$7)+IF(X$8="x",Toimenpiteet!$E$29,0)+IF(X$9="x",Toimenpiteet!$E$60,0)+IF(X$10="x",Toimenpiteet!$E$88,0))/(1+$H$15)^DT$59</f>
        <v>132.11578255458275</v>
      </c>
      <c r="DU136" s="37">
        <f ca="1">IF(Y$11="x",Toimenpiteet!$E$115,AT136*CU136/1000+(Satokasvi!$E$28-Satokasvi!$E$7)+IF(Y$8="x",Toimenpiteet!$E$29,0)+IF(Y$9="x",Toimenpiteet!$E$60,0)+IF(Y$10="x",Toimenpiteet!$E$88,0))/(1+$H$15)^DU$59</f>
        <v>35.770408378590965</v>
      </c>
      <c r="DV136" s="37">
        <f ca="1">IF(Z$11="x",Toimenpiteet!$E$115,AU136*CV136/1000+(Satokasvi!$E$28-Satokasvi!$E$7)+IF(Z$8="x",Toimenpiteet!$E$29,0)+IF(Z$9="x",Toimenpiteet!$E$60,0)+IF(Z$10="x",Toimenpiteet!$E$88,0))/(1+$H$15)^DV$59</f>
        <v>78.083060587870875</v>
      </c>
      <c r="DW136" s="37">
        <f ca="1">IF(AA$11="x",Toimenpiteet!$E$115,AV136*CW136/1000+(Satokasvi!$E$28-Satokasvi!$E$7)+IF(AA$8="x",Toimenpiteet!$E$29,0)+IF(AA$9="x",Toimenpiteet!$E$60,0)+IF(AA$10="x",Toimenpiteet!$E$88,0))/(1+$H$15)^DW$59</f>
        <v>29.02941360892094</v>
      </c>
      <c r="DX136" s="37">
        <f ca="1">IF(AB$11="x",Toimenpiteet!$E$115,AW136*CX136/1000+(Satokasvi!$E$28-Satokasvi!$E$7)+IF(AB$8="x",Toimenpiteet!$E$29,0)+IF(AB$9="x",Toimenpiteet!$E$60,0)+IF(AB$10="x",Toimenpiteet!$E$88,0))/(1+$H$15)^DX$59</f>
        <v>-142.45055811590174</v>
      </c>
      <c r="DY136" s="37">
        <f ca="1">IF(AC$11="x",Toimenpiteet!$E$115,AX136*CY136/1000+(Satokasvi!$E$28-Satokasvi!$E$7)+IF(AC$8="x",Toimenpiteet!$E$29,0)+IF(AC$9="x",Toimenpiteet!$E$60,0)+IF(AC$10="x",Toimenpiteet!$E$88,0))/(1+$H$15)^DY$59</f>
        <v>254.28526044303317</v>
      </c>
      <c r="DZ136" s="37">
        <f ca="1">IF(AD$11="x",Toimenpiteet!$E$115,AY136*CZ136/1000+(Satokasvi!$E$28-Satokasvi!$E$7)+IF(AD$8="x",Toimenpiteet!$E$29,0)+IF(AD$9="x",Toimenpiteet!$E$60,0)+IF(AD$10="x",Toimenpiteet!$E$88,0))/(1+$H$15)^DZ$59</f>
        <v>-134.27331333386908</v>
      </c>
      <c r="EA136" s="37">
        <f ca="1">IF(AE$11="x",Toimenpiteet!$E$115,AZ136*DA136/1000+(Satokasvi!$E$28-Satokasvi!$E$7)+IF(AE$8="x",Toimenpiteet!$E$29,0)+IF(AE$9="x",Toimenpiteet!$E$60,0)+IF(AE$10="x",Toimenpiteet!$E$88,0))/(1+$H$15)^EA$59</f>
        <v>-130.36244012997</v>
      </c>
      <c r="EB136" s="37">
        <f ca="1">IF(AF$11="x",Toimenpiteet!$E$115,BA136*DB136/1000+(Satokasvi!$E$28-Satokasvi!$E$7)+IF(AF$8="x",Toimenpiteet!$E$29,0)+IF(AF$9="x",Toimenpiteet!$E$60,0)+IF(AF$10="x",Toimenpiteet!$E$88,0))/(1+$H$15)^EB$59</f>
        <v>159.94144455845472</v>
      </c>
      <c r="ED136" s="37">
        <f ca="1">IF(H$11="x",Toimenpiteet!$E$115,BD136*CD136/1000+(Satokasvi!$E$28-Satokasvi!$E$7)+IF(H$8="x",Toimenpiteet!$E$29,0)+IF(H$9="x",Toimenpiteet!$E$60,0)+IF(H$10="x",Toimenpiteet!$E$88,0))/(1+$H$15)^ED$59</f>
        <v>289.69884980435472</v>
      </c>
      <c r="EE136" s="37">
        <f ca="1">IF(I$11="x",Toimenpiteet!$E$115,BE136*CE136/1000+(Satokasvi!$E$28-Satokasvi!$E$7)+IF(I$8="x",Toimenpiteet!$E$29,0)+IF(I$9="x",Toimenpiteet!$E$60,0)+IF(I$10="x",Toimenpiteet!$E$88,0))/(1+$H$15)^EE$59</f>
        <v>528.67460234534803</v>
      </c>
      <c r="EF136" s="37">
        <f ca="1">IF(J$11="x",Toimenpiteet!$E$115,BF136*CF136/1000+(Satokasvi!$E$28-Satokasvi!$E$7)+IF(J$8="x",Toimenpiteet!$E$29,0)+IF(J$9="x",Toimenpiteet!$E$60,0)+IF(J$10="x",Toimenpiteet!$E$88,0))/(1+$H$15)^EF$59</f>
        <v>254.19398049088684</v>
      </c>
      <c r="EG136" s="37">
        <f ca="1">IF(K$11="x",Toimenpiteet!$E$115,BG136*CG136/1000+(Satokasvi!$E$28-Satokasvi!$E$7)+IF(K$8="x",Toimenpiteet!$E$29,0)+IF(K$9="x",Toimenpiteet!$E$60,0)+IF(K$10="x",Toimenpiteet!$E$88,0))/(1+$H$15)^EG$59</f>
        <v>254.75624666630793</v>
      </c>
      <c r="EH136" s="37">
        <f ca="1">IF(L$11="x",Toimenpiteet!$E$115,BH136*CH136/1000+(Satokasvi!$E$28-Satokasvi!$E$7)+IF(L$8="x",Toimenpiteet!$E$29,0)+IF(L$9="x",Toimenpiteet!$E$60,0)+IF(L$10="x",Toimenpiteet!$E$88,0))/(1+$H$15)^EH$59</f>
        <v>269.79179357110763</v>
      </c>
      <c r="EI136" s="37">
        <f ca="1">IF(M$11="x",Toimenpiteet!$E$115,BI136*CI136/1000+(Satokasvi!$E$28-Satokasvi!$E$7)+IF(M$8="x",Toimenpiteet!$E$29,0)+IF(M$9="x",Toimenpiteet!$E$60,0)+IF(M$10="x",Toimenpiteet!$E$88,0))/(1+$H$15)^EI$59</f>
        <v>264.22854655586781</v>
      </c>
      <c r="EJ136" s="37">
        <f ca="1">IF(N$11="x",Toimenpiteet!$E$115,BJ136*CJ136/1000+(Satokasvi!$E$28-Satokasvi!$E$7)+IF(N$8="x",Toimenpiteet!$E$29,0)+IF(N$9="x",Toimenpiteet!$E$60,0)+IF(N$10="x",Toimenpiteet!$E$88,0))/(1+$H$15)^EJ$59</f>
        <v>542.31639424910395</v>
      </c>
      <c r="EK136" s="37">
        <f ca="1">IF(O$11="x",Toimenpiteet!$E$115,BK136*CK136/1000+(Satokasvi!$E$28-Satokasvi!$E$7)+IF(O$8="x",Toimenpiteet!$E$29,0)+IF(O$9="x",Toimenpiteet!$E$60,0)+IF(O$10="x",Toimenpiteet!$E$88,0))/(1+$H$15)^EK$59</f>
        <v>203.01135077394017</v>
      </c>
      <c r="EL136" s="37">
        <f ca="1">IF(P$11="x",Toimenpiteet!$E$115,BL136*CL136/1000+(Satokasvi!$E$28-Satokasvi!$E$7)+IF(P$8="x",Toimenpiteet!$E$29,0)+IF(P$9="x",Toimenpiteet!$E$60,0)+IF(P$10="x",Toimenpiteet!$E$88,0))/(1+$H$15)^EL$59</f>
        <v>365.29882971813794</v>
      </c>
      <c r="EM136" s="37">
        <f ca="1">IF(Q$11="x",Toimenpiteet!$E$115,BM136*CM136/1000+(Satokasvi!$E$28-Satokasvi!$E$7)+IF(Q$8="x",Toimenpiteet!$E$29,0)+IF(Q$9="x",Toimenpiteet!$E$60,0)+IF(Q$10="x",Toimenpiteet!$E$88,0))/(1+$H$15)^EM$59</f>
        <v>335.90807095120869</v>
      </c>
      <c r="EN136" s="37">
        <f ca="1">IF(R$11="x",Toimenpiteet!$E$115,BN136*CN136/1000+(Satokasvi!$E$28-Satokasvi!$E$7)+IF(R$8="x",Toimenpiteet!$E$29,0)+IF(R$9="x",Toimenpiteet!$E$60,0)+IF(R$10="x",Toimenpiteet!$E$88,0))/(1+$H$15)^EN$59</f>
        <v>235.94490916468195</v>
      </c>
      <c r="EO136" s="37">
        <f ca="1">IF(S$11="x",Toimenpiteet!$E$115,BO136*CO136/1000+(Satokasvi!$E$28-Satokasvi!$E$7)+IF(S$8="x",Toimenpiteet!$E$29,0)+IF(S$9="x",Toimenpiteet!$E$60,0)+IF(S$10="x",Toimenpiteet!$E$88,0))/(1+$H$15)^EO$59</f>
        <v>234.89111315806028</v>
      </c>
      <c r="EP136" s="37">
        <f ca="1">IF(T$11="x",Toimenpiteet!$E$115,BP136*CP136/1000+(Satokasvi!$E$28-Satokasvi!$E$7)+IF(T$8="x",Toimenpiteet!$E$29,0)+IF(T$9="x",Toimenpiteet!$E$60,0)+IF(T$10="x",Toimenpiteet!$E$88,0))/(1+$H$15)^EP$59</f>
        <v>73.422458235015085</v>
      </c>
      <c r="EQ136" s="37">
        <f ca="1">IF(U$11="x",Toimenpiteet!$E$115,BQ136*CQ136/1000+(Satokasvi!$E$28-Satokasvi!$E$7)+IF(U$8="x",Toimenpiteet!$E$29,0)+IF(U$9="x",Toimenpiteet!$E$60,0)+IF(U$10="x",Toimenpiteet!$E$88,0))/(1+$H$15)^EQ$59</f>
        <v>239.18078761944608</v>
      </c>
      <c r="ER136" s="37">
        <f ca="1">IF(V$11="x",Toimenpiteet!$E$115,BR136*CR136/1000+(Satokasvi!$E$28-Satokasvi!$E$7)+IF(V$8="x",Toimenpiteet!$E$29,0)+IF(V$9="x",Toimenpiteet!$E$60,0)+IF(V$10="x",Toimenpiteet!$E$88,0))/(1+$H$15)^ER$59</f>
        <v>68.739773591778459</v>
      </c>
      <c r="ES136" s="37">
        <f ca="1">IF(W$11="x",Toimenpiteet!$E$115,BS136*CS136/1000+(Satokasvi!$E$28-Satokasvi!$E$7)+IF(W$8="x",Toimenpiteet!$E$29,0)+IF(W$9="x",Toimenpiteet!$E$60,0)+IF(W$10="x",Toimenpiteet!$E$88,0))/(1+$H$15)^ES$59</f>
        <v>339.66623595234108</v>
      </c>
      <c r="ET136" s="37">
        <f ca="1">IF(X$11="x",Toimenpiteet!$E$115,BT136*CT136/1000+(Satokasvi!$E$28-Satokasvi!$E$7)+IF(X$8="x",Toimenpiteet!$E$29,0)+IF(X$9="x",Toimenpiteet!$E$60,0)+IF(X$10="x",Toimenpiteet!$E$88,0))/(1+$H$15)^ET$59</f>
        <v>190.60481069527216</v>
      </c>
      <c r="EU136" s="37">
        <f ca="1">IF(Y$11="x",Toimenpiteet!$E$115,BU136*CU136/1000+(Satokasvi!$E$28-Satokasvi!$E$7)+IF(Y$8="x",Toimenpiteet!$E$29,0)+IF(Y$9="x",Toimenpiteet!$E$60,0)+IF(Y$10="x",Toimenpiteet!$E$88,0))/(1+$H$15)^EU$59</f>
        <v>74.056404257972105</v>
      </c>
      <c r="EV136" s="37">
        <f ca="1">IF(Z$11="x",Toimenpiteet!$E$115,BV136*CV136/1000+(Satokasvi!$E$28-Satokasvi!$E$7)+IF(Z$8="x",Toimenpiteet!$E$29,0)+IF(Z$9="x",Toimenpiteet!$E$60,0)+IF(Z$10="x",Toimenpiteet!$E$88,0))/(1+$H$15)^EV$59</f>
        <v>123.92483212647706</v>
      </c>
      <c r="EW136" s="37">
        <f ca="1">IF(AA$11="x",Toimenpiteet!$E$115,BW136*CW136/1000+(Satokasvi!$E$28-Satokasvi!$E$7)+IF(AA$8="x",Toimenpiteet!$E$29,0)+IF(AA$9="x",Toimenpiteet!$E$60,0)+IF(AA$10="x",Toimenpiteet!$E$88,0))/(1+$H$15)^EW$59</f>
        <v>64.180111302580855</v>
      </c>
      <c r="EX136" s="37">
        <f ca="1">IF(AB$11="x",Toimenpiteet!$E$115,BX136*CX136/1000+(Satokasvi!$E$28-Satokasvi!$E$7)+IF(AB$8="x",Toimenpiteet!$E$29,0)+IF(AB$9="x",Toimenpiteet!$E$60,0)+IF(AB$10="x",Toimenpiteet!$E$88,0))/(1+$H$15)^EX$59</f>
        <v>206.96201557107489</v>
      </c>
      <c r="EY136" s="37">
        <f ca="1">IF(AC$11="x",Toimenpiteet!$E$115,BY136*CY136/1000+(Satokasvi!$E$28-Satokasvi!$E$7)+IF(AC$8="x",Toimenpiteet!$E$29,0)+IF(AC$9="x",Toimenpiteet!$E$60,0)+IF(AC$10="x",Toimenpiteet!$E$88,0))/(1+$H$15)^EY$59</f>
        <v>332.80261507841681</v>
      </c>
      <c r="EZ136" s="37">
        <f ca="1">IF(AD$11="x",Toimenpiteet!$E$115,BZ136*CZ136/1000+(Satokasvi!$E$28-Satokasvi!$E$7)+IF(AD$8="x",Toimenpiteet!$E$29,0)+IF(AD$9="x",Toimenpiteet!$E$60,0)+IF(AD$10="x",Toimenpiteet!$E$88,0))/(1+$H$15)^EZ$59</f>
        <v>185.1135367401497</v>
      </c>
      <c r="FA136" s="37">
        <f ca="1">IF(AE$11="x",Toimenpiteet!$E$115,CA136*DA136/1000+(Satokasvi!$E$28-Satokasvi!$E$7)+IF(AE$8="x",Toimenpiteet!$E$29,0)+IF(AE$9="x",Toimenpiteet!$E$60,0)+IF(AE$10="x",Toimenpiteet!$E$88,0))/(1+$H$15)^FA$59</f>
        <v>169.56063908598713</v>
      </c>
      <c r="FB136" s="37">
        <f ca="1">IF(AF$11="x",Toimenpiteet!$E$115,CB136*DB136/1000+(Satokasvi!$E$28-Satokasvi!$E$7)+IF(AF$8="x",Toimenpiteet!$E$29,0)+IF(AF$9="x",Toimenpiteet!$E$60,0)+IF(AF$10="x",Toimenpiteet!$E$88,0))/(1+$H$15)^FB$59</f>
        <v>217.24282864101363</v>
      </c>
      <c r="FD136" s="37">
        <f t="shared" ca="1" si="41"/>
        <v>198.53544927061918</v>
      </c>
      <c r="FE136" s="37">
        <f t="shared" ca="1" si="45"/>
        <v>597.46629857166852</v>
      </c>
      <c r="FF136" s="37">
        <f t="shared" ca="1" si="45"/>
        <v>354.95375884308123</v>
      </c>
      <c r="FG136" s="37">
        <f t="shared" ca="1" si="45"/>
        <v>528.0091197820617</v>
      </c>
      <c r="FH136" s="37">
        <f t="shared" ca="1" si="45"/>
        <v>299.4177919202582</v>
      </c>
      <c r="FI136" s="37">
        <f t="shared" ca="1" si="45"/>
        <v>482.61935937995332</v>
      </c>
      <c r="FJ136" s="37">
        <f t="shared" ca="1" si="45"/>
        <v>898.6381461698752</v>
      </c>
      <c r="FK136" s="37">
        <f t="shared" ca="1" si="45"/>
        <v>689.44469907668224</v>
      </c>
      <c r="FL136" s="37">
        <f t="shared" ca="1" si="45"/>
        <v>960.01031816328691</v>
      </c>
      <c r="FM136" s="37">
        <f t="shared" ca="1" si="45"/>
        <v>1207.0695627146888</v>
      </c>
      <c r="FN136" s="37">
        <f t="shared" ca="1" si="44"/>
        <v>1371.7833806354784</v>
      </c>
      <c r="FO136" s="37">
        <f t="shared" ca="1" si="43"/>
        <v>1536.5483635586722</v>
      </c>
      <c r="FP136" s="37">
        <f t="shared" ca="1" si="43"/>
        <v>1567.658394571486</v>
      </c>
      <c r="FQ136" s="37">
        <f t="shared" ca="1" si="43"/>
        <v>1392.462176029552</v>
      </c>
      <c r="FR136" s="37">
        <f t="shared" ca="1" si="43"/>
        <v>1421.3964180126789</v>
      </c>
      <c r="FS136" s="37">
        <f t="shared" ca="1" si="43"/>
        <v>1676.9284081574081</v>
      </c>
      <c r="FT136" s="37">
        <f t="shared" ca="1" si="43"/>
        <v>1809.0441907119907</v>
      </c>
      <c r="FU136" s="37">
        <f t="shared" ca="1" si="24"/>
        <v>1844.8145990905816</v>
      </c>
      <c r="FV136" s="37">
        <f t="shared" ca="1" si="24"/>
        <v>1922.8976596784526</v>
      </c>
      <c r="FW136" s="37">
        <f t="shared" ca="1" si="23"/>
        <v>1951.9270732873736</v>
      </c>
      <c r="FX136" s="37">
        <f t="shared" ca="1" si="23"/>
        <v>1809.4765151714719</v>
      </c>
      <c r="FY136" s="37">
        <f t="shared" ca="1" si="23"/>
        <v>2063.761775614505</v>
      </c>
      <c r="FZ136" s="37">
        <f t="shared" ca="1" si="23"/>
        <v>1929.488462280636</v>
      </c>
      <c r="GA136" s="37">
        <f t="shared" ca="1" si="23"/>
        <v>1799.1260221506659</v>
      </c>
      <c r="GB136" s="37">
        <f t="shared" ca="1" si="23"/>
        <v>1959.0674667091207</v>
      </c>
      <c r="GC136" s="37"/>
      <c r="GD136" s="37">
        <f t="shared" ca="1" si="42"/>
        <v>289.69884980435472</v>
      </c>
      <c r="GE136" s="37">
        <f t="shared" ca="1" si="39"/>
        <v>818.37345214970276</v>
      </c>
      <c r="GF136" s="37">
        <f t="shared" ca="1" si="39"/>
        <v>1072.5674326405897</v>
      </c>
      <c r="GG136" s="37">
        <f t="shared" ca="1" si="39"/>
        <v>1327.3236793068977</v>
      </c>
      <c r="GH136" s="37">
        <f t="shared" ca="1" si="39"/>
        <v>1597.1154728780052</v>
      </c>
      <c r="GI136" s="37">
        <f t="shared" ca="1" si="39"/>
        <v>1861.344019433873</v>
      </c>
      <c r="GJ136" s="37">
        <f t="shared" ca="1" si="39"/>
        <v>2403.6604136829769</v>
      </c>
      <c r="GK136" s="37">
        <f t="shared" ca="1" si="39"/>
        <v>2606.6717644569171</v>
      </c>
      <c r="GL136" s="37">
        <f t="shared" ca="1" si="39"/>
        <v>2971.9705941750549</v>
      </c>
      <c r="GM136" s="37">
        <f t="shared" ca="1" si="39"/>
        <v>3307.8786651262635</v>
      </c>
      <c r="GN136" s="37">
        <f t="shared" ca="1" si="39"/>
        <v>3543.8235742909455</v>
      </c>
      <c r="GO136" s="37">
        <f t="shared" ca="1" si="39"/>
        <v>3778.7146874490059</v>
      </c>
      <c r="GP136" s="37">
        <f t="shared" ca="1" si="39"/>
        <v>3852.1371456840211</v>
      </c>
      <c r="GQ136" s="37">
        <f t="shared" ca="1" si="39"/>
        <v>4091.3179333034673</v>
      </c>
      <c r="GR136" s="37">
        <f t="shared" ca="1" si="39"/>
        <v>4160.0577068952462</v>
      </c>
      <c r="GS136" s="37">
        <f t="shared" ca="1" si="39"/>
        <v>4499.7239428475868</v>
      </c>
      <c r="GT136" s="37">
        <f t="shared" ca="1" si="34"/>
        <v>4690.328753542859</v>
      </c>
      <c r="GU136" s="37">
        <f t="shared" ca="1" si="22"/>
        <v>4764.3851578008307</v>
      </c>
      <c r="GV136" s="37">
        <f t="shared" ca="1" si="22"/>
        <v>4888.3099899273075</v>
      </c>
      <c r="GW136" s="37">
        <f t="shared" ca="1" si="22"/>
        <v>4952.4901012298888</v>
      </c>
      <c r="GX136" s="37">
        <f t="shared" ca="1" si="22"/>
        <v>5159.4521168009633</v>
      </c>
      <c r="GY136" s="37">
        <f t="shared" ca="1" si="30"/>
        <v>5492.2547318793804</v>
      </c>
      <c r="GZ136" s="37">
        <f t="shared" ca="1" si="30"/>
        <v>5677.3682686195298</v>
      </c>
      <c r="HA136" s="37">
        <f t="shared" ca="1" si="30"/>
        <v>5846.9289077055173</v>
      </c>
      <c r="HB136" s="37">
        <f t="shared" ca="1" si="30"/>
        <v>6064.1717363465314</v>
      </c>
      <c r="HC136" s="37"/>
      <c r="HD136" s="37">
        <f t="shared" si="40"/>
        <v>1500.1</v>
      </c>
      <c r="HE136" s="37">
        <f ca="1">SUM($GD136:GD136)-$HD136-SUM($FD136:FD136)</f>
        <v>-1408.9365994662644</v>
      </c>
      <c r="HF136" s="37">
        <f ca="1">SUM($GD136:GE136)-$HD136-SUM($FD136:FE136)</f>
        <v>-1188.0294458882304</v>
      </c>
      <c r="HG136" s="37">
        <f ca="1">SUM($GD136:GF136)-$HD136-SUM($FD136:FF136)</f>
        <v>-470.41577209072193</v>
      </c>
      <c r="HH136" s="37">
        <f ca="1">SUM($GD136:GG136)-$HD136-SUM($FD136:FG136)</f>
        <v>328.89878743411418</v>
      </c>
      <c r="HI136" s="37">
        <f ca="1">SUM($GD136:GH136)-$HD136-SUM($FD136:FH136)</f>
        <v>1626.5964683918612</v>
      </c>
      <c r="HJ136" s="37">
        <f ca="1">SUM($GD136:GI136)-$HD136-SUM($FD136:FI136)</f>
        <v>3005.3211284457811</v>
      </c>
      <c r="HK136" s="37">
        <f ca="1">SUM($GD136:GJ136)-$HD136-SUM($FD136:FJ136)</f>
        <v>4510.343395958882</v>
      </c>
      <c r="HL136" s="37">
        <f ca="1">SUM($GD136:GK136)-$HD136-SUM($FD136:FK136)</f>
        <v>6427.5704613391172</v>
      </c>
      <c r="HM136" s="37">
        <f ca="1">SUM($GD136:GL136)-$HD136-SUM($FD136:FL136)</f>
        <v>8439.530737350884</v>
      </c>
      <c r="HN136" s="37">
        <f ca="1">SUM($GD136:GM136)-$HD136-SUM($FD136:FM136)</f>
        <v>10540.339839762462</v>
      </c>
      <c r="HO136" s="37">
        <f ca="1">SUM($GD136:GN136)-$HD136-SUM($FD136:FN136)</f>
        <v>12712.380033417929</v>
      </c>
      <c r="HP136" s="37">
        <f ca="1">SUM($GD136:GO136)-$HD136-SUM($FD136:FO136)</f>
        <v>14954.546357308263</v>
      </c>
      <c r="HQ136" s="37">
        <f ca="1">SUM($GD136:GP136)-$HD136-SUM($FD136:FP136)</f>
        <v>17239.025108420799</v>
      </c>
      <c r="HR136" s="37">
        <f ca="1">SUM($GD136:GQ136)-$HD136-SUM($FD136:FQ136)</f>
        <v>19937.880865694715</v>
      </c>
      <c r="HS136" s="37">
        <f ca="1">SUM($GD136:GR136)-$HD136-SUM($FD136:FR136)</f>
        <v>22676.542154577284</v>
      </c>
      <c r="HT136" s="37">
        <f ca="1">SUM($GD136:GS136)-$HD136-SUM($FD136:FS136)</f>
        <v>25499.337689267464</v>
      </c>
      <c r="HU136" s="37">
        <f ca="1">SUM($GD136:GT136)-$HD136-SUM($FD136:FT136)</f>
        <v>28380.622252098332</v>
      </c>
      <c r="HV136" s="37">
        <f ca="1">SUM($GD136:GU136)-$HD136-SUM($FD136:FU136)</f>
        <v>31300.192810808581</v>
      </c>
      <c r="HW136" s="37">
        <f ca="1">SUM($GD136:GV136)-$HD136-SUM($FD136:FV136)</f>
        <v>34265.605141057436</v>
      </c>
      <c r="HX136" s="37">
        <f ca="1">SUM($GD136:GW136)-$HD136-SUM($FD136:FW136)</f>
        <v>37266.168168999953</v>
      </c>
      <c r="HY136" s="37">
        <f ca="1">SUM($GD136:GX136)-$HD136-SUM($FD136:FX136)</f>
        <v>40616.143770629445</v>
      </c>
      <c r="HZ136" s="37">
        <f ca="1">SUM($GD136:GY136)-$HD136-SUM($FD136:FY136)</f>
        <v>44044.636726894314</v>
      </c>
      <c r="IA136" s="37">
        <f ca="1">SUM($GD136:GZ136)-$HD136-SUM($FD136:FZ136)</f>
        <v>47792.516533233204</v>
      </c>
      <c r="IB136" s="37">
        <f ca="1">SUM($GD136:HA136)-$HD136-SUM($FD136:GA136)</f>
        <v>51840.319418788051</v>
      </c>
      <c r="IC136" s="37">
        <f ca="1">SUM($GD136:HB136)-$HD136-SUM($FD136:GB136)</f>
        <v>55945.423688425457</v>
      </c>
    </row>
    <row r="137" spans="2:237" x14ac:dyDescent="0.35">
      <c r="B137" s="37">
        <f t="shared" ref="B137:Q152" ca="1" si="47">RAND()</f>
        <v>0.13426051924451732</v>
      </c>
      <c r="C137" s="37">
        <f t="shared" ca="1" si="47"/>
        <v>0.65870852935326552</v>
      </c>
      <c r="D137" s="37">
        <f t="shared" ca="1" si="47"/>
        <v>0.24560327130010717</v>
      </c>
      <c r="E137" s="37">
        <f t="shared" ca="1" si="47"/>
        <v>0.6654311559258127</v>
      </c>
      <c r="F137" s="37">
        <f t="shared" ca="1" si="47"/>
        <v>0.12935215458323013</v>
      </c>
      <c r="G137" s="37">
        <f t="shared" ca="1" si="47"/>
        <v>0.36834402249183806</v>
      </c>
      <c r="H137" s="37">
        <f t="shared" ca="1" si="47"/>
        <v>0.15753967407031888</v>
      </c>
      <c r="I137" s="37">
        <f t="shared" ca="1" si="47"/>
        <v>0.94297451573478563</v>
      </c>
      <c r="J137" s="37">
        <f t="shared" ca="1" si="47"/>
        <v>7.6793186597340357E-2</v>
      </c>
      <c r="K137" s="37">
        <f t="shared" ca="1" si="47"/>
        <v>0.67134170610144672</v>
      </c>
      <c r="L137" s="37">
        <f t="shared" ca="1" si="47"/>
        <v>0.31030547992192847</v>
      </c>
      <c r="M137" s="37">
        <f t="shared" ca="1" si="47"/>
        <v>0.63274068500366165</v>
      </c>
      <c r="N137" s="37">
        <f t="shared" ca="1" si="47"/>
        <v>0.69491518786474726</v>
      </c>
      <c r="O137" s="37">
        <f t="shared" ca="1" si="47"/>
        <v>0.67069721806951699</v>
      </c>
      <c r="P137" s="37">
        <f t="shared" ca="1" si="47"/>
        <v>1.2907449009542327E-2</v>
      </c>
      <c r="Q137" s="37">
        <f t="shared" ca="1" si="47"/>
        <v>0.23438601394890379</v>
      </c>
      <c r="R137" s="37">
        <f t="shared" ca="1" si="46"/>
        <v>1.7543971699087613E-2</v>
      </c>
      <c r="S137" s="37">
        <f t="shared" ca="1" si="46"/>
        <v>0.54604758481164584</v>
      </c>
      <c r="T137" s="37">
        <f t="shared" ca="1" si="46"/>
        <v>0.78033251751068378</v>
      </c>
      <c r="U137" s="37">
        <f t="shared" ca="1" si="46"/>
        <v>0.80969107672515073</v>
      </c>
      <c r="V137" s="37">
        <f t="shared" ca="1" si="46"/>
        <v>0.59640325713715325</v>
      </c>
      <c r="W137" s="37">
        <f t="shared" ca="1" si="46"/>
        <v>0.6061849762123569</v>
      </c>
      <c r="X137" s="37">
        <f t="shared" ca="1" si="46"/>
        <v>0.1833511536586292</v>
      </c>
      <c r="Y137" s="37">
        <f t="shared" ca="1" si="46"/>
        <v>0.44460566676872337</v>
      </c>
      <c r="Z137" s="37">
        <f t="shared" ca="1" si="46"/>
        <v>0.90171184988582742</v>
      </c>
      <c r="AC137" s="35">
        <f ca="1">IF(H$11="x",0,_xlfn.NORM.INV(B137,Satokasvi!$H$8,Satokasvi!$I$8)*IF(H$8="x",1+Toimenpiteet!$C$7,1)*IF(H$9="x",1+Toimenpiteet!$C$34,1)*(1+H$30)*_xlfn.BINOM.INV(1,(1-(Satokasvi!$H$15*(1+H$43))),B137))</f>
        <v>0</v>
      </c>
      <c r="AD137" s="35">
        <f ca="1">IF(I$11="x",0,_xlfn.NORM.INV(C137,Satokasvi!$H$8,Satokasvi!$I$8)*IF(I$8="x",1+Toimenpiteet!$C$7,1)*IF(I$9="x",1+Toimenpiteet!$C$34,1)*(1+I$30)*_xlfn.BINOM.INV(1,(1-(Satokasvi!$H$15*(1+I$43))),C137))</f>
        <v>2602.2352562476822</v>
      </c>
      <c r="AE137" s="35">
        <f ca="1">IF(J$11="x",0,_xlfn.NORM.INV(D137,Satokasvi!$H$8,Satokasvi!$I$8)*IF(J$8="x",1+Toimenpiteet!$C$7,1)*IF(J$9="x",1+Toimenpiteet!$C$34,1)*(1+J$30)*_xlfn.BINOM.INV(1,(1-(Satokasvi!$H$15*(1+J$43))),D137))</f>
        <v>0</v>
      </c>
      <c r="AF137" s="35">
        <f ca="1">IF(K$11="x",0,_xlfn.NORM.INV(E137,Satokasvi!$H$8,Satokasvi!$I$8)*IF(K$8="x",1+Toimenpiteet!$C$7,1)*IF(K$9="x",1+Toimenpiteet!$C$34,1)*(1+K$30)*_xlfn.BINOM.INV(1,(1-(Satokasvi!$H$15*(1+K$43))),E137))</f>
        <v>2606.8329451443333</v>
      </c>
      <c r="AG137" s="35">
        <f ca="1">IF(L$11="x",0,_xlfn.NORM.INV(F137,Satokasvi!$H$8,Satokasvi!$I$8)*IF(L$8="x",1+Toimenpiteet!$C$7,1)*IF(L$9="x",1+Toimenpiteet!$C$34,1)*(1+L$30)*_xlfn.BINOM.INV(1,(1-(Satokasvi!$H$15*(1+L$43))),F137))</f>
        <v>0</v>
      </c>
      <c r="AH137" s="35">
        <f ca="1">IF(M$11="x",0,_xlfn.NORM.INV(G137,Satokasvi!$H$8,Satokasvi!$I$8)*IF(M$8="x",1+Toimenpiteet!$C$7,1)*IF(M$9="x",1+Toimenpiteet!$C$34,1)*(1+M$30)*_xlfn.BINOM.INV(1,(1-(Satokasvi!$H$15*(1+M$43))),G137))</f>
        <v>2415.9393878153674</v>
      </c>
      <c r="AI137" s="35">
        <f ca="1">IF(N$11="x",0,_xlfn.NORM.INV(H137,Satokasvi!$H$8,Satokasvi!$I$8)*IF(N$8="x",1+Toimenpiteet!$C$7,1)*IF(N$9="x",1+Toimenpiteet!$C$34,1)*(1+N$30)*_xlfn.BINOM.INV(1,(1-(Satokasvi!$H$15*(1+N$43))),H137))</f>
        <v>0</v>
      </c>
      <c r="AJ137" s="35">
        <f ca="1">IF(O$11="x",0,_xlfn.NORM.INV(I137,Satokasvi!$H$8,Satokasvi!$I$8)*IF(O$8="x",1+Toimenpiteet!$C$7,1)*IF(O$9="x",1+Toimenpiteet!$C$34,1)*(1+O$30)*_xlfn.BINOM.INV(1,(1-(Satokasvi!$H$15*(1+O$43))),I137))</f>
        <v>2895.0610331695138</v>
      </c>
      <c r="AK137" s="35">
        <f ca="1">IF(P$11="x",0,_xlfn.NORM.INV(J137,Satokasvi!$H$8,Satokasvi!$I$8)*IF(P$8="x",1+Toimenpiteet!$C$7,1)*IF(P$9="x",1+Toimenpiteet!$C$34,1)*(1+P$30)*_xlfn.BINOM.INV(1,(1-(Satokasvi!$H$15*(1+P$43))),J137))</f>
        <v>0</v>
      </c>
      <c r="AL137" s="35">
        <f ca="1">IF(Q$11="x",0,_xlfn.NORM.INV(K137,Satokasvi!$H$8,Satokasvi!$I$8)*IF(Q$8="x",1+Toimenpiteet!$C$7,1)*IF(Q$9="x",1+Toimenpiteet!$C$34,1)*(1+Q$30)*_xlfn.BINOM.INV(1,(1-(Satokasvi!$H$15*(1+Q$43))),K137))</f>
        <v>2610.9052612434475</v>
      </c>
      <c r="AM137" s="35">
        <f ca="1">IF(R$11="x",0,_xlfn.NORM.INV(L137,Satokasvi!$H$8,Satokasvi!$I$8)*IF(R$8="x",1+Toimenpiteet!$C$7,1)*IF(R$9="x",1+Toimenpiteet!$C$34,1)*(1+R$30)*_xlfn.BINOM.INV(1,(1-(Satokasvi!$H$15*(1+R$43))),L137))</f>
        <v>2376.2538389056053</v>
      </c>
      <c r="AN137" s="35">
        <f ca="1">IF(S$11="x",0,_xlfn.NORM.INV(M137,Satokasvi!$H$8,Satokasvi!$I$8)*IF(S$8="x",1+Toimenpiteet!$C$7,1)*IF(S$9="x",1+Toimenpiteet!$C$34,1)*(1+S$30)*_xlfn.BINOM.INV(1,(1-(Satokasvi!$H$15*(1+S$43))),M137))</f>
        <v>2584.7802331095986</v>
      </c>
      <c r="AO137" s="35">
        <f ca="1">IF(T$11="x",0,_xlfn.NORM.INV(N137,Satokasvi!$H$8,Satokasvi!$I$8)*IF(T$8="x",1+Toimenpiteet!$C$7,1)*IF(T$9="x",1+Toimenpiteet!$C$34,1)*(1+T$30)*_xlfn.BINOM.INV(1,(1-(Satokasvi!$H$15*(1+T$43))),N137))</f>
        <v>2627.4578360927394</v>
      </c>
      <c r="AP137" s="35">
        <f ca="1">IF(U$11="x",0,_xlfn.NORM.INV(O137,Satokasvi!$H$8,Satokasvi!$I$8)*IF(U$8="x",1+Toimenpiteet!$C$7,1)*IF(U$9="x",1+Toimenpiteet!$C$34,1)*(1+U$30)*_xlfn.BINOM.INV(1,(1-(Satokasvi!$H$15*(1+U$43))),O137))</f>
        <v>2610.459802108739</v>
      </c>
      <c r="AQ137" s="35">
        <f ca="1">IF(V$11="x",0,_xlfn.NORM.INV(P137,Satokasvi!$H$8,Satokasvi!$I$8)*IF(V$8="x",1+Toimenpiteet!$C$7,1)*IF(V$9="x",1+Toimenpiteet!$C$34,1)*(1+V$30)*_xlfn.BINOM.INV(1,(1-(Satokasvi!$H$15*(1+V$43))),P137))</f>
        <v>0</v>
      </c>
      <c r="AR137" s="35">
        <f ca="1">IF(W$11="x",0,_xlfn.NORM.INV(Q137,Satokasvi!$H$8,Satokasvi!$I$8)*IF(W$8="x",1+Toimenpiteet!$C$7,1)*IF(W$9="x",1+Toimenpiteet!$C$34,1)*(1+W$30)*_xlfn.BINOM.INV(1,(1-(Satokasvi!$H$15*(1+W$43))),Q137))</f>
        <v>0</v>
      </c>
      <c r="AS137" s="35">
        <f ca="1">IF(X$11="x",0,_xlfn.NORM.INV(R137,Satokasvi!$H$8,Satokasvi!$I$8)*IF(X$8="x",1+Toimenpiteet!$C$7,1)*IF(X$9="x",1+Toimenpiteet!$C$34,1)*(1+X$30)*_xlfn.BINOM.INV(1,(1-(Satokasvi!$H$15*(1+X$43))),R137))</f>
        <v>0</v>
      </c>
      <c r="AT137" s="35">
        <f ca="1">IF(Y$11="x",0,_xlfn.NORM.INV(S137,Satokasvi!$H$8,Satokasvi!$I$8)*IF(Y$8="x",1+Toimenpiteet!$C$7,1)*IF(Y$9="x",1+Toimenpiteet!$C$34,1)*(1+Y$30)*_xlfn.BINOM.INV(1,(1-(Satokasvi!$H$15*(1+Y$43))),S137))</f>
        <v>2528.9204186205675</v>
      </c>
      <c r="AU137" s="35">
        <f ca="1">IF(Z$11="x",0,_xlfn.NORM.INV(T137,Satokasvi!$H$8,Satokasvi!$I$8)*IF(Z$8="x",1+Toimenpiteet!$C$7,1)*IF(Z$9="x",1+Toimenpiteet!$C$34,1)*(1+Z$30)*_xlfn.BINOM.INV(1,(1-(Satokasvi!$H$15*(1+Z$43))),T137))</f>
        <v>2693.3291791379752</v>
      </c>
      <c r="AV137" s="35">
        <f ca="1">IF(AA$11="x",0,_xlfn.NORM.INV(U137,Satokasvi!$H$8,Satokasvi!$I$8)*IF(AA$8="x",1+Toimenpiteet!$C$7,1)*IF(AA$9="x",1+Toimenpiteet!$C$34,1)*(1+AA$30)*_xlfn.BINOM.INV(1,(1-(Satokasvi!$H$15*(1+AA$43))),U137))</f>
        <v>2719.189614858999</v>
      </c>
      <c r="AW137" s="35">
        <f ca="1">IF(AB$11="x",0,_xlfn.NORM.INV(V137,Satokasvi!$H$8,Satokasvi!$I$8)*IF(AB$8="x",1+Toimenpiteet!$C$7,1)*IF(AB$9="x",1+Toimenpiteet!$C$34,1)*(1+AB$30)*_xlfn.BINOM.INV(1,(1-(Satokasvi!$H$15*(1+AB$43))),V137))</f>
        <v>2561.0120513955803</v>
      </c>
      <c r="AX137" s="35">
        <f ca="1">IF(AC$11="x",0,_xlfn.NORM.INV(W137,Satokasvi!$H$8,Satokasvi!$I$8)*IF(AC$8="x",1+Toimenpiteet!$C$7,1)*IF(AC$9="x",1+Toimenpiteet!$C$34,1)*(1+AC$30)*_xlfn.BINOM.INV(1,(1-(Satokasvi!$H$15*(1+AC$43))),W137))</f>
        <v>2567.3473482992808</v>
      </c>
      <c r="AY137" s="35">
        <f ca="1">IF(AD$11="x",0,_xlfn.NORM.INV(X137,Satokasvi!$H$8,Satokasvi!$I$8)*IF(AD$8="x",1+Toimenpiteet!$C$7,1)*IF(AD$9="x",1+Toimenpiteet!$C$34,1)*(1+AD$30)*_xlfn.BINOM.INV(1,(1-(Satokasvi!$H$15*(1+AD$43))),X137))</f>
        <v>0</v>
      </c>
      <c r="AZ137" s="35">
        <f ca="1">IF(AE$11="x",0,_xlfn.NORM.INV(Y137,Satokasvi!$H$8,Satokasvi!$I$8)*IF(AE$8="x",1+Toimenpiteet!$C$7,1)*IF(AE$9="x",1+Toimenpiteet!$C$34,1)*(1+AE$30)*_xlfn.BINOM.INV(1,(1-(Satokasvi!$H$15*(1+AE$43))),Y137))</f>
        <v>2465.1744443219141</v>
      </c>
      <c r="BA137" s="35">
        <f ca="1">IF(AF$11="x",0,_xlfn.NORM.INV(Z137,Satokasvi!$H$8,Satokasvi!$I$8)*IF(AF$8="x",1+Toimenpiteet!$C$7,1)*IF(AF$9="x",1+Toimenpiteet!$C$34,1)*(1+AF$30)*_xlfn.BINOM.INV(1,(1-(Satokasvi!$H$15*(1+AF$43))),Z137))</f>
        <v>2822.8418565492825</v>
      </c>
      <c r="BD137" s="35">
        <f ca="1">IF(H$11="x",0,_xlfn.NORM.INV(B137,Satokasvi!$H$8,Satokasvi!$I$8)*IF(COUNTIF($H$12:H$12,"x")&gt;0,(1+$C$6),1)*IF(COUNTIF($H$13:H$13,"x")&gt;0,(1+$C$30),1)*IF(H$8="x",(1+Toimenpiteet!$C$7),1)*IF(H$9="x",(1+Toimenpiteet!$C$34),1)*(1+H$30)*_xlfn.BINOM.INV(1,(1-(Satokasvi!$H$15*(1+H$44))),B137))</f>
        <v>2668.0575412922262</v>
      </c>
      <c r="BE137" s="35">
        <f ca="1">IF(I$11="x",0,_xlfn.NORM.INV(C137,Satokasvi!$H$8,Satokasvi!$I$8)*IF(COUNTIF($H$12:I$12,"x")&gt;0,(1+$C$6),1)*IF(COUNTIF($H$13:I$13,"x")&gt;0,(1+$C$30),1)*IF(I$8="x",(1+Toimenpiteet!$C$7),1)*IF(I$9="x",(1+Toimenpiteet!$C$34),1)*(1+I$30)*_xlfn.BINOM.INV(1,(1-(Satokasvi!$H$15*(1+I$44))),C137))</f>
        <v>3122.6823074972185</v>
      </c>
      <c r="BF137" s="35">
        <f ca="1">IF(J$11="x",0,_xlfn.NORM.INV(D137,Satokasvi!$H$8,Satokasvi!$I$8)*IF(COUNTIF($H$12:J$12,"x")&gt;0,(1+$C$6),1)*IF(COUNTIF($H$13:J$13,"x")&gt;0,(1+$C$30),1)*IF(J$8="x",(1+Toimenpiteet!$C$7),1)*IF(J$9="x",(1+Toimenpiteet!$C$34),1)*(1+J$30)*_xlfn.BINOM.INV(1,(1-(Satokasvi!$H$15*(1+J$44))),D137))</f>
        <v>2793.4826774749131</v>
      </c>
      <c r="BG137" s="35">
        <f ca="1">IF(K$11="x",0,_xlfn.NORM.INV(E137,Satokasvi!$H$8,Satokasvi!$I$8)*IF(COUNTIF($H$12:K$12,"x")&gt;0,(1+$C$6),1)*IF(COUNTIF($H$13:K$13,"x")&gt;0,(1+$C$30),1)*IF(K$8="x",(1+Toimenpiteet!$C$7),1)*IF(K$9="x",(1+Toimenpiteet!$C$34),1)*(1+K$30)*_xlfn.BINOM.INV(1,(1-(Satokasvi!$H$15*(1+K$44))),E137))</f>
        <v>3128.1995341731999</v>
      </c>
      <c r="BH137" s="35">
        <f ca="1">IF(L$11="x",0,_xlfn.NORM.INV(F137,Satokasvi!$H$8,Satokasvi!$I$8)*IF(COUNTIF($H$12:L$12,"x")&gt;0,(1+$C$6),1)*IF(COUNTIF($H$13:L$13,"x")&gt;0,(1+$C$30),1)*IF(L$8="x",(1+Toimenpiteet!$C$7),1)*IF(L$9="x",(1+Toimenpiteet!$C$34),1)*(1+L$30)*_xlfn.BINOM.INV(1,(1-(Satokasvi!$H$15*(1+L$44))),F137))</f>
        <v>2661.1623378791319</v>
      </c>
      <c r="BI137" s="35">
        <f ca="1">IF(M$11="x",0,_xlfn.NORM.INV(G137,Satokasvi!$H$8,Satokasvi!$I$8)*IF(COUNTIF($H$12:M$12,"x")&gt;0,(1+$C$6),1)*IF(COUNTIF($H$13:M$13,"x")&gt;0,(1+$C$30),1)*IF(M$8="x",(1+Toimenpiteet!$C$7),1)*IF(M$9="x",(1+Toimenpiteet!$C$34),1)*(1+M$30)*_xlfn.BINOM.INV(1,(1-(Satokasvi!$H$15*(1+M$44))),G137))</f>
        <v>2899.1272653784408</v>
      </c>
      <c r="BJ137" s="35">
        <f ca="1">IF(N$11="x",0,_xlfn.NORM.INV(H137,Satokasvi!$H$8,Satokasvi!$I$8)*IF(COUNTIF($H$12:N$12,"x")&gt;0,(1+$C$6),1)*IF(COUNTIF($H$13:N$13,"x")&gt;0,(1+$C$30),1)*IF(N$8="x",(1+Toimenpiteet!$C$7),1)*IF(N$9="x",(1+Toimenpiteet!$C$34),1)*(1+N$30)*_xlfn.BINOM.INV(1,(1-(Satokasvi!$H$15*(1+N$44))),H137))</f>
        <v>2698.6136793085775</v>
      </c>
      <c r="BK137" s="35">
        <f ca="1">IF(O$11="x",0,_xlfn.NORM.INV(I137,Satokasvi!$H$8,Satokasvi!$I$8)*IF(COUNTIF($H$12:O$12,"x")&gt;0,(1+$C$6),1)*IF(COUNTIF($H$13:O$13,"x")&gt;0,(1+$C$30),1)*IF(O$8="x",(1+Toimenpiteet!$C$7),1)*IF(O$9="x",(1+Toimenpiteet!$C$34),1)*(1+O$30)*_xlfn.BINOM.INV(1,(1-(Satokasvi!$H$15*(1+O$44))),I137))</f>
        <v>3474.0732398034165</v>
      </c>
      <c r="BL137" s="35">
        <f ca="1">IF(P$11="x",0,_xlfn.NORM.INV(J137,Satokasvi!$H$8,Satokasvi!$I$8)*IF(COUNTIF($H$12:P$12,"x")&gt;0,(1+$C$6),1)*IF(COUNTIF($H$13:P$13,"x")&gt;0,(1+$C$30),1)*IF(P$8="x",(1+Toimenpiteet!$C$7),1)*IF(P$9="x",(1+Toimenpiteet!$C$34),1)*(1+P$30)*_xlfn.BINOM.INV(1,(1-(Satokasvi!$H$15*(1+P$44))),J137))</f>
        <v>2571.9067427390592</v>
      </c>
      <c r="BM137" s="35">
        <f ca="1">IF(Q$11="x",0,_xlfn.NORM.INV(K137,Satokasvi!$H$8,Satokasvi!$I$8)*IF(COUNTIF($H$12:Q$12,"x")&gt;0,(1+$C$6),1)*IF(COUNTIF($H$13:Q$13,"x")&gt;0,(1+$C$30),1)*IF(Q$8="x",(1+Toimenpiteet!$C$7),1)*IF(Q$9="x",(1+Toimenpiteet!$C$34),1)*(1+Q$30)*_xlfn.BINOM.INV(1,(1-(Satokasvi!$H$15*(1+Q$44))),K137))</f>
        <v>3133.0863134921369</v>
      </c>
      <c r="BN137" s="35">
        <f ca="1">IF(R$11="x",0,_xlfn.NORM.INV(L137,Satokasvi!$H$8,Satokasvi!$I$8)*IF(COUNTIF($H$12:R$12,"x")&gt;0,(1+$C$6),1)*IF(COUNTIF($H$13:R$13,"x")&gt;0,(1+$C$30),1)*IF(R$8="x",(1+Toimenpiteet!$C$7),1)*IF(R$9="x",(1+Toimenpiteet!$C$34),1)*(1+R$30)*_xlfn.BINOM.INV(1,(1-(Satokasvi!$H$15*(1+R$44))),L137))</f>
        <v>2851.5046066867262</v>
      </c>
      <c r="BO137" s="35">
        <f ca="1">IF(S$11="x",0,_xlfn.NORM.INV(M137,Satokasvi!$H$8,Satokasvi!$I$8)*IF(COUNTIF($H$12:S$12,"x")&gt;0,(1+$C$6),1)*IF(COUNTIF($H$13:S$13,"x")&gt;0,(1+$C$30),1)*IF(S$8="x",(1+Toimenpiteet!$C$7),1)*IF(S$9="x",(1+Toimenpiteet!$C$34),1)*(1+S$30)*_xlfn.BINOM.INV(1,(1-(Satokasvi!$H$15*(1+S$44))),M137))</f>
        <v>3101.7362797315182</v>
      </c>
      <c r="BP137" s="35">
        <f ca="1">IF(T$11="x",0,_xlfn.NORM.INV(N137,Satokasvi!$H$8,Satokasvi!$I$8)*IF(COUNTIF($H$12:T$12,"x")&gt;0,(1+$C$6),1)*IF(COUNTIF($H$13:T$13,"x")&gt;0,(1+$C$30),1)*IF(T$8="x",(1+Toimenpiteet!$C$7),1)*IF(T$9="x",(1+Toimenpiteet!$C$34),1)*(1+T$30)*_xlfn.BINOM.INV(1,(1-(Satokasvi!$H$15*(1+T$44))),N137))</f>
        <v>3152.9494033112874</v>
      </c>
      <c r="BQ137" s="35">
        <f ca="1">IF(U$11="x",0,_xlfn.NORM.INV(O137,Satokasvi!$H$8,Satokasvi!$I$8)*IF(COUNTIF($H$12:U$12,"x")&gt;0,(1+$C$6),1)*IF(COUNTIF($H$13:U$13,"x")&gt;0,(1+$C$30),1)*IF(U$8="x",(1+Toimenpiteet!$C$7),1)*IF(U$9="x",(1+Toimenpiteet!$C$34),1)*(1+U$30)*_xlfn.BINOM.INV(1,(1-(Satokasvi!$H$15*(1+U$44))),O137))</f>
        <v>3132.5517625304869</v>
      </c>
      <c r="BR137" s="35">
        <f ca="1">IF(V$11="x",0,_xlfn.NORM.INV(P137,Satokasvi!$H$8,Satokasvi!$I$8)*IF(COUNTIF($H$12:V$12,"x")&gt;0,(1+$C$6),1)*IF(COUNTIF($H$13:V$13,"x")&gt;0,(1+$C$30),1)*IF(V$8="x",(1+Toimenpiteet!$C$7),1)*IF(V$9="x",(1+Toimenpiteet!$C$34),1)*(1+V$30)*_xlfn.BINOM.INV(1,(1-(Satokasvi!$H$15*(1+V$44))),P137))</f>
        <v>0</v>
      </c>
      <c r="BS137" s="35">
        <f ca="1">IF(W$11="x",0,_xlfn.NORM.INV(Q137,Satokasvi!$H$8,Satokasvi!$I$8)*IF(COUNTIF($H$12:W$12,"x")&gt;0,(1+$C$6),1)*IF(COUNTIF($H$13:W$13,"x")&gt;0,(1+$C$30),1)*IF(W$8="x",(1+Toimenpiteet!$C$7),1)*IF(W$9="x",(1+Toimenpiteet!$C$34),1)*(1+W$30)*_xlfn.BINOM.INV(1,(1-(Satokasvi!$H$15*(1+W$44))),Q137))</f>
        <v>2782.6564529205375</v>
      </c>
      <c r="BT137" s="35">
        <f ca="1">IF(X$11="x",0,_xlfn.NORM.INV(R137,Satokasvi!$H$8,Satokasvi!$I$8)*IF(COUNTIF($H$12:X$12,"x")&gt;0,(1+$C$6),1)*IF(COUNTIF($H$13:X$13,"x")&gt;0,(1+$C$30),1)*IF(X$8="x",(1+Toimenpiteet!$C$7),1)*IF(X$9="x",(1+Toimenpiteet!$C$34),1)*(1+X$30)*_xlfn.BINOM.INV(1,(1-(Satokasvi!$H$15*(1+X$44))),R137))</f>
        <v>0</v>
      </c>
      <c r="BU137" s="35">
        <f ca="1">IF(Y$11="x",0,_xlfn.NORM.INV(S137,Satokasvi!$H$8,Satokasvi!$I$8)*IF(COUNTIF($H$12:Y$12,"x")&gt;0,(1+$C$6),1)*IF(COUNTIF($H$13:Y$13,"x")&gt;0,(1+$C$30),1)*IF(Y$8="x",(1+Toimenpiteet!$C$7),1)*IF(Y$9="x",(1+Toimenpiteet!$C$34),1)*(1+Y$30)*_xlfn.BINOM.INV(1,(1-(Satokasvi!$H$15*(1+Y$44))),S137))</f>
        <v>3034.7045023446808</v>
      </c>
      <c r="BV137" s="35">
        <f ca="1">IF(Z$11="x",0,_xlfn.NORM.INV(T137,Satokasvi!$H$8,Satokasvi!$I$8)*IF(COUNTIF($H$12:Z$12,"x")&gt;0,(1+$C$6),1)*IF(COUNTIF($H$13:Z$13,"x")&gt;0,(1+$C$30),1)*IF(Z$8="x",(1+Toimenpiteet!$C$7),1)*IF(Z$9="x",(1+Toimenpiteet!$C$34),1)*(1+Z$30)*_xlfn.BINOM.INV(1,(1-(Satokasvi!$H$15*(1+Z$44))),T137))</f>
        <v>3231.9950149655701</v>
      </c>
      <c r="BW137" s="35">
        <f ca="1">IF(AA$11="x",0,_xlfn.NORM.INV(U137,Satokasvi!$H$8,Satokasvi!$I$8)*IF(COUNTIF($H$12:AA$12,"x")&gt;0,(1+$C$6),1)*IF(COUNTIF($H$13:AA$13,"x")&gt;0,(1+$C$30),1)*IF(AA$8="x",(1+Toimenpiteet!$C$7),1)*IF(AA$9="x",(1+Toimenpiteet!$C$34),1)*(1+AA$30)*_xlfn.BINOM.INV(1,(1-(Satokasvi!$H$15*(1+AA$44))),U137))</f>
        <v>3263.0275378307988</v>
      </c>
      <c r="BX137" s="35">
        <f ca="1">IF(AB$11="x",0,_xlfn.NORM.INV(V137,Satokasvi!$H$8,Satokasvi!$I$8)*IF(COUNTIF($H$12:AB$12,"x")&gt;0,(1+$C$6),1)*IF(COUNTIF($H$13:AB$13,"x")&gt;0,(1+$C$30),1)*IF(AB$8="x",(1+Toimenpiteet!$C$7),1)*IF(AB$9="x",(1+Toimenpiteet!$C$34),1)*(1+AB$30)*_xlfn.BINOM.INV(1,(1-(Satokasvi!$H$15*(1+AB$44))),V137))</f>
        <v>3073.2144616746964</v>
      </c>
      <c r="BY137" s="35">
        <f ca="1">IF(AC$11="x",0,_xlfn.NORM.INV(W137,Satokasvi!$H$8,Satokasvi!$I$8)*IF(COUNTIF($H$12:AC$12,"x")&gt;0,(1+$C$6),1)*IF(COUNTIF($H$13:AC$13,"x")&gt;0,(1+$C$30),1)*IF(AC$8="x",(1+Toimenpiteet!$C$7),1)*IF(AC$9="x",(1+Toimenpiteet!$C$34),1)*(1+AC$30)*_xlfn.BINOM.INV(1,(1-(Satokasvi!$H$15*(1+AC$44))),W137))</f>
        <v>3080.8168179591371</v>
      </c>
      <c r="BZ137" s="35">
        <f ca="1">IF(AD$11="x",0,_xlfn.NORM.INV(X137,Satokasvi!$H$8,Satokasvi!$I$8)*IF(COUNTIF($H$12:AD$12,"x")&gt;0,(1+$C$6),1)*IF(COUNTIF($H$13:AD$13,"x")&gt;0,(1+$C$30),1)*IF(AD$8="x",(1+Toimenpiteet!$C$7),1)*IF(AD$9="x",(1+Toimenpiteet!$C$34),1)*(1+AD$30)*_xlfn.BINOM.INV(1,(1-(Satokasvi!$H$15*(1+AD$44))),X137))</f>
        <v>2729.1997031567257</v>
      </c>
      <c r="CA137" s="35">
        <f ca="1">IF(AE$11="x",0,_xlfn.NORM.INV(Y137,Satokasvi!$H$8,Satokasvi!$I$8)*IF(COUNTIF($H$12:AE$12,"x")&gt;0,(1+$C$6),1)*IF(COUNTIF($H$13:AE$13,"x")&gt;0,(1+$C$30),1)*IF(AE$8="x",(1+Toimenpiteet!$C$7),1)*IF(AE$9="x",(1+Toimenpiteet!$C$34),1)*(1+AE$30)*_xlfn.BINOM.INV(1,(1-(Satokasvi!$H$15*(1+AE$44))),Y137))</f>
        <v>2958.2093331862966</v>
      </c>
      <c r="CB137" s="35">
        <f ca="1">IF(AF$11="x",0,_xlfn.NORM.INV(Z137,Satokasvi!$H$8,Satokasvi!$I$8)*IF(COUNTIF($H$12:AF$12,"x")&gt;0,(1+$C$6),1)*IF(COUNTIF($H$13:AF$13,"x")&gt;0,(1+$C$30),1)*IF(AF$8="x",(1+Toimenpiteet!$C$7),1)*IF(AF$9="x",(1+Toimenpiteet!$C$34),1)*(1+AF$30)*_xlfn.BINOM.INV(1,(1-(Satokasvi!$H$15*(1+AF$44))),Z137))</f>
        <v>3387.410227859139</v>
      </c>
      <c r="CD137" s="37">
        <f ca="1">_xlfn.NORM.INV(RAND(),Satokasvi!$H$13,Satokasvi!$I$13)</f>
        <v>132.76564054894226</v>
      </c>
      <c r="CE137" s="37">
        <f ca="1">_xlfn.NORM.INV(RAND(),Satokasvi!$H$13,Satokasvi!$I$13)</f>
        <v>280.29238000074082</v>
      </c>
      <c r="CF137" s="37">
        <f ca="1">_xlfn.NORM.INV(RAND(),Satokasvi!$H$13,Satokasvi!$I$13)</f>
        <v>268.41472304107151</v>
      </c>
      <c r="CG137" s="37">
        <f ca="1">_xlfn.NORM.INV(RAND(),Satokasvi!$H$13,Satokasvi!$I$13)</f>
        <v>303.06772025661314</v>
      </c>
      <c r="CH137" s="37">
        <f ca="1">_xlfn.NORM.INV(RAND(),Satokasvi!$H$13,Satokasvi!$I$13)</f>
        <v>249.02126482791937</v>
      </c>
      <c r="CI137" s="37">
        <f ca="1">_xlfn.NORM.INV(RAND(),Satokasvi!$H$13,Satokasvi!$I$13)</f>
        <v>272.46645882838885</v>
      </c>
      <c r="CJ137" s="37">
        <f ca="1">_xlfn.NORM.INV(RAND(),Satokasvi!$H$13,Satokasvi!$I$13)</f>
        <v>257.17920303261428</v>
      </c>
      <c r="CK137" s="37">
        <f ca="1">_xlfn.NORM.INV(RAND(),Satokasvi!$H$13,Satokasvi!$I$13)</f>
        <v>223.11892375761693</v>
      </c>
      <c r="CL137" s="37">
        <f ca="1">_xlfn.NORM.INV(RAND(),Satokasvi!$H$13,Satokasvi!$I$13)</f>
        <v>274.83437416927148</v>
      </c>
      <c r="CM137" s="37">
        <f ca="1">_xlfn.NORM.INV(RAND(),Satokasvi!$H$13,Satokasvi!$I$13)</f>
        <v>101.51624075247774</v>
      </c>
      <c r="CN137" s="37">
        <f ca="1">_xlfn.NORM.INV(RAND(),Satokasvi!$H$13,Satokasvi!$I$13)</f>
        <v>176.53129601825114</v>
      </c>
      <c r="CO137" s="37">
        <f ca="1">_xlfn.NORM.INV(RAND(),Satokasvi!$H$13,Satokasvi!$I$13)</f>
        <v>263.11266866254272</v>
      </c>
      <c r="CP137" s="37">
        <f ca="1">_xlfn.NORM.INV(RAND(),Satokasvi!$H$13,Satokasvi!$I$13)</f>
        <v>237.75121970391038</v>
      </c>
      <c r="CQ137" s="37">
        <f ca="1">_xlfn.NORM.INV(RAND(),Satokasvi!$H$13,Satokasvi!$I$13)</f>
        <v>286.82360647416897</v>
      </c>
      <c r="CR137" s="37">
        <f ca="1">_xlfn.NORM.INV(RAND(),Satokasvi!$H$13,Satokasvi!$I$13)</f>
        <v>220.69021963281673</v>
      </c>
      <c r="CS137" s="37">
        <f ca="1">_xlfn.NORM.INV(RAND(),Satokasvi!$H$13,Satokasvi!$I$13)</f>
        <v>200.15438015524992</v>
      </c>
      <c r="CT137" s="37">
        <f ca="1">_xlfn.NORM.INV(RAND(),Satokasvi!$H$13,Satokasvi!$I$13)</f>
        <v>193.33710925753823</v>
      </c>
      <c r="CU137" s="37">
        <f ca="1">_xlfn.NORM.INV(RAND(),Satokasvi!$H$13,Satokasvi!$I$13)</f>
        <v>196.34769311882692</v>
      </c>
      <c r="CV137" s="37">
        <f ca="1">_xlfn.NORM.INV(RAND(),Satokasvi!$H$13,Satokasvi!$I$13)</f>
        <v>193.47803646507876</v>
      </c>
      <c r="CW137" s="37">
        <f ca="1">_xlfn.NORM.INV(RAND(),Satokasvi!$H$13,Satokasvi!$I$13)</f>
        <v>144.30589538744255</v>
      </c>
      <c r="CX137" s="37">
        <f ca="1">_xlfn.NORM.INV(RAND(),Satokasvi!$H$13,Satokasvi!$I$13)</f>
        <v>173.47673849113471</v>
      </c>
      <c r="CY137" s="37">
        <f ca="1">_xlfn.NORM.INV(RAND(),Satokasvi!$H$13,Satokasvi!$I$13)</f>
        <v>193.79466453168467</v>
      </c>
      <c r="CZ137" s="37">
        <f ca="1">_xlfn.NORM.INV(RAND(),Satokasvi!$H$13,Satokasvi!$I$13)</f>
        <v>233.44487286737393</v>
      </c>
      <c r="DA137" s="37">
        <f ca="1">_xlfn.NORM.INV(RAND(),Satokasvi!$H$13,Satokasvi!$I$13)</f>
        <v>180.38910171103785</v>
      </c>
      <c r="DB137" s="37">
        <f ca="1">_xlfn.NORM.INV(RAND(),Satokasvi!$H$13,Satokasvi!$I$13)</f>
        <v>220.4947221656065</v>
      </c>
      <c r="DD137" s="37">
        <f ca="1">IF(H$11="x",Toimenpiteet!$E$115,AC137*CD137/1000+(Satokasvi!$E$28-Satokasvi!$E$7)+IF(H$8="x",Toimenpiteet!$E$29,0)+IF(H$9="x",Toimenpiteet!$E$60,0)+IF(H$10="x",Toimenpiteet!$E$88,0))/(1+$H$15)^DD$59</f>
        <v>-257.28155339805824</v>
      </c>
      <c r="DE137" s="37">
        <f ca="1">IF(I$11="x",Toimenpiteet!$E$115,AD137*CE137/1000+(Satokasvi!$E$28-Satokasvi!$E$7)+IF(I$8="x",Toimenpiteet!$E$29,0)+IF(I$9="x",Toimenpiteet!$E$60,0)+IF(I$10="x",Toimenpiteet!$E$88,0))/(1+$H$15)^DE$59</f>
        <v>437.72901620840844</v>
      </c>
      <c r="DF137" s="37">
        <f ca="1">IF(J$11="x",Toimenpiteet!$E$115,AE137*CF137/1000+(Satokasvi!$E$28-Satokasvi!$E$7)+IF(J$8="x",Toimenpiteet!$E$29,0)+IF(J$9="x",Toimenpiteet!$E$60,0)+IF(J$10="x",Toimenpiteet!$E$88,0))/(1+$H$15)^DF$59</f>
        <v>-242.51253972858729</v>
      </c>
      <c r="DG137" s="37">
        <f ca="1">IF(K$11="x",Toimenpiteet!$E$115,AF137*CG137/1000+(Satokasvi!$E$28-Satokasvi!$E$7)+IF(K$8="x",Toimenpiteet!$E$29,0)+IF(K$9="x",Toimenpiteet!$E$60,0)+IF(K$10="x",Toimenpiteet!$E$88,0))/(1+$H$15)^DG$59</f>
        <v>466.4973859908975</v>
      </c>
      <c r="DH137" s="37">
        <f ca="1">IF(L$11="x",Toimenpiteet!$E$115,AG137*CH137/1000+(Satokasvi!$E$28-Satokasvi!$E$7)+IF(L$8="x",Toimenpiteet!$E$29,0)+IF(L$9="x",Toimenpiteet!$E$60,0)+IF(L$10="x",Toimenpiteet!$E$88,0))/(1+$H$15)^DH$59</f>
        <v>-228.59132786180348</v>
      </c>
      <c r="DI137" s="37">
        <f ca="1">IF(M$11="x",Toimenpiteet!$E$115,AH137*CI137/1000+(Satokasvi!$E$28-Satokasvi!$E$7)+IF(M$8="x",Toimenpiteet!$E$29,0)+IF(M$9="x",Toimenpiteet!$E$60,0)+IF(M$10="x",Toimenpiteet!$E$88,0))/(1+$H$15)^DI$59</f>
        <v>329.35111040383782</v>
      </c>
      <c r="DJ137" s="37">
        <f ca="1">IF(N$11="x",Toimenpiteet!$E$115,AI137*CJ137/1000+(Satokasvi!$E$28-Satokasvi!$E$7)+IF(N$8="x",Toimenpiteet!$E$29,0)+IF(N$9="x",Toimenpiteet!$E$60,0)+IF(N$10="x",Toimenpiteet!$E$88,0))/(1+$H$15)^DJ$59</f>
        <v>-215.46925050598875</v>
      </c>
      <c r="DK137" s="37">
        <f ca="1">IF(O$11="x",Toimenpiteet!$E$115,AJ137*CK137/1000+(Satokasvi!$E$28-Satokasvi!$E$7)+IF(O$8="x",Toimenpiteet!$E$29,0)+IF(O$9="x",Toimenpiteet!$E$60,0)+IF(O$10="x",Toimenpiteet!$E$88,0))/(1+$H$15)^DK$59</f>
        <v>300.71984453257124</v>
      </c>
      <c r="DL137" s="37">
        <f ca="1">IF(P$11="x",Toimenpiteet!$E$115,AK137*CL137/1000+(Satokasvi!$E$28-Satokasvi!$E$7)+IF(P$8="x",Toimenpiteet!$E$29,0)+IF(P$9="x",Toimenpiteet!$E$60,0)+IF(P$10="x",Toimenpiteet!$E$88,0))/(1+$H$15)^DL$59</f>
        <v>-203.10043407106113</v>
      </c>
      <c r="DM137" s="37">
        <f ca="1">IF(Q$11="x",Toimenpiteet!$E$115,AL137*CM137/1000+(Satokasvi!$E$28-Satokasvi!$E$7)+IF(Q$8="x",Toimenpiteet!$E$29,0)+IF(Q$9="x",Toimenpiteet!$E$60,0)+IF(Q$10="x",Toimenpiteet!$E$88,0))/(1+$H$15)^DM$59</f>
        <v>3.6674218022907545E-2</v>
      </c>
      <c r="DN137" s="37">
        <f ca="1">IF(R$11="x",Toimenpiteet!$E$115,AM137*CN137/1000+(Satokasvi!$E$28-Satokasvi!$E$7)+IF(R$8="x",Toimenpiteet!$E$29,0)+IF(R$9="x",Toimenpiteet!$E$60,0)+IF(R$10="x",Toimenpiteet!$E$88,0))/(1+$H$15)^DN$59</f>
        <v>111.60192877631403</v>
      </c>
      <c r="DO137" s="37">
        <f ca="1">IF(S$11="x",Toimenpiteet!$E$115,AN137*CO137/1000+(Satokasvi!$E$28-Satokasvi!$E$7)+IF(S$8="x",Toimenpiteet!$E$29,0)+IF(S$9="x",Toimenpiteet!$E$60,0)+IF(S$10="x",Toimenpiteet!$E$88,0))/(1+$H$15)^DO$59</f>
        <v>291.13466982380373</v>
      </c>
      <c r="DP137" s="37">
        <f ca="1">IF(T$11="x",Toimenpiteet!$E$115,AO137*CP137/1000+(Satokasvi!$E$28-Satokasvi!$E$7)+IF(T$8="x",Toimenpiteet!$E$29,0)+IF(T$9="x",Toimenpiteet!$E$60,0)+IF(T$10="x",Toimenpiteet!$E$88,0))/(1+$H$15)^DP$59</f>
        <v>244.92546678160352</v>
      </c>
      <c r="DQ137" s="37">
        <f ca="1">IF(U$11="x",Toimenpiteet!$E$115,AP137*CQ137/1000+(Satokasvi!$E$28-Satokasvi!$E$7)+IF(U$8="x",Toimenpiteet!$E$29,0)+IF(U$9="x",Toimenpiteet!$E$60,0)+IF(U$10="x",Toimenpiteet!$E$88,0))/(1+$H$15)^DQ$59</f>
        <v>319.81011575561968</v>
      </c>
      <c r="DR137" s="37">
        <f ca="1">IF(V$11="x",Toimenpiteet!$E$115,AQ137*CR137/1000+(Satokasvi!$E$28-Satokasvi!$E$7)+IF(V$8="x",Toimenpiteet!$E$29,0)+IF(V$9="x",Toimenpiteet!$E$60,0)+IF(V$10="x",Toimenpiteet!$E$88,0))/(1+$H$15)^DR$59</f>
        <v>-170.09341606013018</v>
      </c>
      <c r="DS137" s="37">
        <f ca="1">IF(W$11="x",Toimenpiteet!$E$115,AR137*CS137/1000+(Satokasvi!$E$28-Satokasvi!$E$7)+IF(W$8="x",Toimenpiteet!$E$29,0)+IF(W$9="x",Toimenpiteet!$E$60,0)+IF(W$10="x",Toimenpiteet!$E$88,0))/(1+$H$15)^DS$59</f>
        <v>-165.13923889333032</v>
      </c>
      <c r="DT137" s="37">
        <f ca="1">IF(X$11="x",Toimenpiteet!$E$115,AS137*CT137/1000+(Satokasvi!$E$28-Satokasvi!$E$7)+IF(X$8="x",Toimenpiteet!$E$29,0)+IF(X$9="x",Toimenpiteet!$E$60,0)+IF(X$10="x",Toimenpiteet!$E$88,0))/(1+$H$15)^DT$59</f>
        <v>-160.32935814886437</v>
      </c>
      <c r="DU137" s="37">
        <f ca="1">IF(Y$11="x",Toimenpiteet!$E$115,AT137*CU137/1000+(Satokasvi!$E$28-Satokasvi!$E$7)+IF(Y$8="x",Toimenpiteet!$E$29,0)+IF(Y$9="x",Toimenpiteet!$E$60,0)+IF(Y$10="x",Toimenpiteet!$E$88,0))/(1+$H$15)^DU$59</f>
        <v>136.00986467485981</v>
      </c>
      <c r="DV137" s="37">
        <f ca="1">IF(Z$11="x",Toimenpiteet!$E$115,AU137*CV137/1000+(Satokasvi!$E$28-Satokasvi!$E$7)+IF(Z$8="x",Toimenpiteet!$E$29,0)+IF(Z$9="x",Toimenpiteet!$E$60,0)+IF(Z$10="x",Toimenpiteet!$E$88,0))/(1+$H$15)^DV$59</f>
        <v>146.0502749245185</v>
      </c>
      <c r="DW137" s="37">
        <f ca="1">IF(AA$11="x",Toimenpiteet!$E$115,AV137*CW137/1000+(Satokasvi!$E$28-Satokasvi!$E$7)+IF(AA$8="x",Toimenpiteet!$E$29,0)+IF(AA$9="x",Toimenpiteet!$E$60,0)+IF(AA$10="x",Toimenpiteet!$E$88,0))/(1+$H$15)^DW$59</f>
        <v>70.535573698361389</v>
      </c>
      <c r="DX137" s="37">
        <f ca="1">IF(AB$11="x",Toimenpiteet!$E$115,AW137*CX137/1000+(Satokasvi!$E$28-Satokasvi!$E$7)+IF(AB$8="x",Toimenpiteet!$E$29,0)+IF(AB$9="x",Toimenpiteet!$E$60,0)+IF(AB$10="x",Toimenpiteet!$E$88,0))/(1+$H$15)^DX$59</f>
        <v>96.369693616775962</v>
      </c>
      <c r="DY137" s="37">
        <f ca="1">IF(AC$11="x",Toimenpiteet!$E$115,AX137*CY137/1000+(Satokasvi!$E$28-Satokasvi!$E$7)+IF(AC$8="x",Toimenpiteet!$E$29,0)+IF(AC$9="x",Toimenpiteet!$E$60,0)+IF(AC$10="x",Toimenpiteet!$E$88,0))/(1+$H$15)^DY$59</f>
        <v>121.35995219497309</v>
      </c>
      <c r="DZ137" s="37">
        <f ca="1">IF(AD$11="x",Toimenpiteet!$E$115,AY137*CZ137/1000+(Satokasvi!$E$28-Satokasvi!$E$7)+IF(AD$8="x",Toimenpiteet!$E$29,0)+IF(AD$9="x",Toimenpiteet!$E$60,0)+IF(AD$10="x",Toimenpiteet!$E$88,0))/(1+$H$15)^DZ$59</f>
        <v>-134.27331333386908</v>
      </c>
      <c r="EA137" s="37">
        <f ca="1">IF(AE$11="x",Toimenpiteet!$E$115,AZ137*DA137/1000+(Satokasvi!$E$28-Satokasvi!$E$7)+IF(AE$8="x",Toimenpiteet!$E$29,0)+IF(AE$9="x",Toimenpiteet!$E$60,0)+IF(AE$10="x",Toimenpiteet!$E$88,0))/(1+$H$15)^EA$59</f>
        <v>88.395870000392136</v>
      </c>
      <c r="EB137" s="37">
        <f ca="1">IF(AF$11="x",Toimenpiteet!$E$115,BA137*DB137/1000+(Satokasvi!$E$28-Satokasvi!$E$7)+IF(AF$8="x",Toimenpiteet!$E$29,0)+IF(AF$9="x",Toimenpiteet!$E$60,0)+IF(AF$10="x",Toimenpiteet!$E$88,0))/(1+$H$15)^EB$59</f>
        <v>170.70660924213053</v>
      </c>
      <c r="ED137" s="37">
        <f ca="1">IF(H$11="x",Toimenpiteet!$E$115,BD137*CD137/1000+(Satokasvi!$E$28-Satokasvi!$E$7)+IF(H$8="x",Toimenpiteet!$E$29,0)+IF(H$9="x",Toimenpiteet!$E$60,0)+IF(H$10="x",Toimenpiteet!$E$88,0))/(1+$H$15)^ED$59</f>
        <v>86.627542224367389</v>
      </c>
      <c r="EE137" s="37">
        <f ca="1">IF(I$11="x",Toimenpiteet!$E$115,BE137*CE137/1000+(Satokasvi!$E$28-Satokasvi!$E$7)+IF(I$8="x",Toimenpiteet!$E$29,0)+IF(I$9="x",Toimenpiteet!$E$60,0)+IF(I$10="x",Toimenpiteet!$E$88,0))/(1+$H$15)^EE$59</f>
        <v>575.23240263417915</v>
      </c>
      <c r="EF137" s="37">
        <f ca="1">IF(J$11="x",Toimenpiteet!$E$115,BF137*CF137/1000+(Satokasvi!$E$28-Satokasvi!$E$7)+IF(J$8="x",Toimenpiteet!$E$29,0)+IF(J$9="x",Toimenpiteet!$E$60,0)+IF(J$10="x",Toimenpiteet!$E$88,0))/(1+$H$15)^EF$59</f>
        <v>443.67154760014131</v>
      </c>
      <c r="EG137" s="37">
        <f ca="1">IF(K$11="x",Toimenpiteet!$E$115,BG137*CG137/1000+(Satokasvi!$E$28-Satokasvi!$E$7)+IF(K$8="x",Toimenpiteet!$E$29,0)+IF(K$9="x",Toimenpiteet!$E$60,0)+IF(K$10="x",Toimenpiteet!$E$88,0))/(1+$H$15)^EG$59</f>
        <v>606.88667672860868</v>
      </c>
      <c r="EH137" s="37">
        <f ca="1">IF(L$11="x",Toimenpiteet!$E$115,BH137*CH137/1000+(Satokasvi!$E$28-Satokasvi!$E$7)+IF(L$8="x",Toimenpiteet!$E$29,0)+IF(L$9="x",Toimenpiteet!$E$60,0)+IF(L$10="x",Toimenpiteet!$E$88,0))/(1+$H$15)^EH$59</f>
        <v>343.04744676638921</v>
      </c>
      <c r="EI137" s="37">
        <f ca="1">IF(M$11="x",Toimenpiteet!$E$115,BI137*CI137/1000+(Satokasvi!$E$28-Satokasvi!$E$7)+IF(M$8="x",Toimenpiteet!$E$29,0)+IF(M$9="x",Toimenpiteet!$E$60,0)+IF(M$10="x",Toimenpiteet!$E$88,0))/(1+$H$15)^EI$59</f>
        <v>439.60799808883911</v>
      </c>
      <c r="EJ137" s="37">
        <f ca="1">IF(N$11="x",Toimenpiteet!$E$115,BJ137*CJ137/1000+(Satokasvi!$E$28-Satokasvi!$E$7)+IF(N$8="x",Toimenpiteet!$E$29,0)+IF(N$9="x",Toimenpiteet!$E$60,0)+IF(N$10="x",Toimenpiteet!$E$88,0))/(1+$H$15)^EJ$59</f>
        <v>348.83846823534208</v>
      </c>
      <c r="EK137" s="37">
        <f ca="1">IF(O$11="x",Toimenpiteet!$E$115,BK137*CK137/1000+(Satokasvi!$E$28-Satokasvi!$E$7)+IF(O$8="x",Toimenpiteet!$E$29,0)+IF(O$9="x",Toimenpiteet!$E$60,0)+IF(O$10="x",Toimenpiteet!$E$88,0))/(1+$H$15)^EK$59</f>
        <v>402.70250285772408</v>
      </c>
      <c r="EL137" s="37">
        <f ca="1">IF(P$11="x",Toimenpiteet!$E$115,BL137*CL137/1000+(Satokasvi!$E$28-Satokasvi!$E$7)+IF(P$8="x",Toimenpiteet!$E$29,0)+IF(P$9="x",Toimenpiteet!$E$60,0)+IF(P$10="x",Toimenpiteet!$E$88,0))/(1+$H$15)^EL$59</f>
        <v>338.63999163876406</v>
      </c>
      <c r="EM137" s="37">
        <f ca="1">IF(Q$11="x",Toimenpiteet!$E$115,BM137*CM137/1000+(Satokasvi!$E$28-Satokasvi!$E$7)+IF(Q$8="x",Toimenpiteet!$E$29,0)+IF(Q$9="x",Toimenpiteet!$E$60,0)+IF(Q$10="x",Toimenpiteet!$E$88,0))/(1+$H$15)^EM$59</f>
        <v>39.480986551153933</v>
      </c>
      <c r="EN137" s="37">
        <f ca="1">IF(R$11="x",Toimenpiteet!$E$115,BN137*CN137/1000+(Satokasvi!$E$28-Satokasvi!$E$7)+IF(R$8="x",Toimenpiteet!$E$29,0)+IF(R$9="x",Toimenpiteet!$E$60,0)+IF(R$10="x",Toimenpiteet!$E$88,0))/(1+$H$15)^EN$59</f>
        <v>172.21064219131125</v>
      </c>
      <c r="EO137" s="37">
        <f ca="1">IF(S$11="x",Toimenpiteet!$E$115,BO137*CO137/1000+(Satokasvi!$E$28-Satokasvi!$E$7)+IF(S$8="x",Toimenpiteet!$E$29,0)+IF(S$9="x",Toimenpiteet!$E$60,0)+IF(S$10="x",Toimenpiteet!$E$88,0))/(1+$H$15)^EO$59</f>
        <v>386.53473743879198</v>
      </c>
      <c r="EP137" s="37">
        <f ca="1">IF(T$11="x",Toimenpiteet!$E$115,BP137*CP137/1000+(Satokasvi!$E$28-Satokasvi!$E$7)+IF(T$8="x",Toimenpiteet!$E$29,0)+IF(T$9="x",Toimenpiteet!$E$60,0)+IF(T$10="x",Toimenpiteet!$E$88,0))/(1+$H$15)^EP$59</f>
        <v>330.00098115756271</v>
      </c>
      <c r="EQ137" s="37">
        <f ca="1">IF(U$11="x",Toimenpiteet!$E$115,BQ137*CQ137/1000+(Satokasvi!$E$28-Satokasvi!$E$7)+IF(U$8="x",Toimenpiteet!$E$29,0)+IF(U$9="x",Toimenpiteet!$E$60,0)+IF(U$10="x",Toimenpiteet!$E$88,0))/(1+$H$15)^EQ$59</f>
        <v>418.81138261513041</v>
      </c>
      <c r="ER137" s="37">
        <f ca="1">IF(V$11="x",Toimenpiteet!$E$115,BR137*CR137/1000+(Satokasvi!$E$28-Satokasvi!$E$7)+IF(V$8="x",Toimenpiteet!$E$29,0)+IF(V$9="x",Toimenpiteet!$E$60,0)+IF(V$10="x",Toimenpiteet!$E$88,0))/(1+$H$15)^ER$59</f>
        <v>-170.09341606013018</v>
      </c>
      <c r="ES137" s="37">
        <f ca="1">IF(W$11="x",Toimenpiteet!$E$115,BS137*CS137/1000+(Satokasvi!$E$28-Satokasvi!$E$7)+IF(W$8="x",Toimenpiteet!$E$29,0)+IF(W$9="x",Toimenpiteet!$E$60,0)+IF(W$10="x",Toimenpiteet!$E$88,0))/(1+$H$15)^ES$59</f>
        <v>181.94036641573121</v>
      </c>
      <c r="ET137" s="37">
        <f ca="1">IF(X$11="x",Toimenpiteet!$E$115,BT137*CT137/1000+(Satokasvi!$E$28-Satokasvi!$E$7)+IF(X$8="x",Toimenpiteet!$E$29,0)+IF(X$9="x",Toimenpiteet!$E$60,0)+IF(X$10="x",Toimenpiteet!$E$88,0))/(1+$H$15)^ET$59</f>
        <v>-160.32935814886437</v>
      </c>
      <c r="EU137" s="37">
        <f ca="1">IF(Y$11="x",Toimenpiteet!$E$115,BU137*CU137/1000+(Satokasvi!$E$28-Satokasvi!$E$7)+IF(Y$8="x",Toimenpiteet!$E$29,0)+IF(Y$9="x",Toimenpiteet!$E$60,0)+IF(Y$10="x",Toimenpiteet!$E$88,0))/(1+$H$15)^EU$59</f>
        <v>194.34375181349469</v>
      </c>
      <c r="EV137" s="37">
        <f ca="1">IF(Z$11="x",Toimenpiteet!$E$115,BV137*CV137/1000+(Satokasvi!$E$28-Satokasvi!$E$7)+IF(Z$8="x",Toimenpiteet!$E$29,0)+IF(Z$9="x",Toimenpiteet!$E$60,0)+IF(Z$10="x",Toimenpiteet!$E$88,0))/(1+$H$15)^EV$59</f>
        <v>205.48548933045419</v>
      </c>
      <c r="EW137" s="37">
        <f ca="1">IF(AA$11="x",Toimenpiteet!$E$115,BW137*CW137/1000+(Satokasvi!$E$28-Satokasvi!$E$7)+IF(AA$8="x",Toimenpiteet!$E$29,0)+IF(AA$9="x",Toimenpiteet!$E$60,0)+IF(AA$10="x",Toimenpiteet!$E$88,0))/(1+$H$15)^EW$59</f>
        <v>113.98750340990942</v>
      </c>
      <c r="EX137" s="37">
        <f ca="1">IF(AB$11="x",Toimenpiteet!$E$115,BX137*CX137/1000+(Satokasvi!$E$28-Satokasvi!$E$7)+IF(AB$8="x",Toimenpiteet!$E$29,0)+IF(AB$9="x",Toimenpiteet!$E$60,0)+IF(AB$10="x",Toimenpiteet!$E$88,0))/(1+$H$15)^EX$59</f>
        <v>144.13374396331147</v>
      </c>
      <c r="EY137" s="37">
        <f ca="1">IF(AC$11="x",Toimenpiteet!$E$115,BY137*CY137/1000+(Satokasvi!$E$28-Satokasvi!$E$7)+IF(AC$8="x",Toimenpiteet!$E$29,0)+IF(AC$9="x",Toimenpiteet!$E$60,0)+IF(AC$10="x",Toimenpiteet!$E$88,0))/(1+$H$15)^EY$59</f>
        <v>173.29224518074477</v>
      </c>
      <c r="EZ137" s="37">
        <f ca="1">IF(AD$11="x",Toimenpiteet!$E$115,BZ137*CZ137/1000+(Satokasvi!$E$28-Satokasvi!$E$7)+IF(AD$8="x",Toimenpiteet!$E$29,0)+IF(AD$9="x",Toimenpiteet!$E$60,0)+IF(AD$10="x",Toimenpiteet!$E$88,0))/(1+$H$15)^EZ$59</f>
        <v>188.54895675218035</v>
      </c>
      <c r="FA137" s="37">
        <f ca="1">IF(AE$11="x",Toimenpiteet!$E$115,CA137*DA137/1000+(Satokasvi!$E$28-Satokasvi!$E$7)+IF(AE$8="x",Toimenpiteet!$E$29,0)+IF(AE$9="x",Toimenpiteet!$E$60,0)+IF(AE$10="x",Toimenpiteet!$E$88,0))/(1+$H$15)^FA$59</f>
        <v>132.14753202646452</v>
      </c>
      <c r="FB137" s="37">
        <f ca="1">IF(AF$11="x",Toimenpiteet!$E$115,CB137*DB137/1000+(Satokasvi!$E$28-Satokasvi!$E$7)+IF(AF$8="x",Toimenpiteet!$E$29,0)+IF(AF$9="x",Toimenpiteet!$E$60,0)+IF(AF$10="x",Toimenpiteet!$E$88,0))/(1+$H$15)^FB$59</f>
        <v>230.16102626142455</v>
      </c>
      <c r="FD137" s="37">
        <f t="shared" ca="1" si="41"/>
        <v>-257.28155339805824</v>
      </c>
      <c r="FE137" s="37">
        <f t="shared" ca="1" si="45"/>
        <v>180.4474628103502</v>
      </c>
      <c r="FF137" s="37">
        <f t="shared" ca="1" si="45"/>
        <v>-62.065076918237082</v>
      </c>
      <c r="FG137" s="37">
        <f t="shared" ca="1" si="45"/>
        <v>404.43230907266042</v>
      </c>
      <c r="FH137" s="37">
        <f t="shared" ca="1" si="45"/>
        <v>175.84098121085694</v>
      </c>
      <c r="FI137" s="37">
        <f t="shared" ca="1" si="45"/>
        <v>505.19209161469473</v>
      </c>
      <c r="FJ137" s="37">
        <f t="shared" ca="1" si="45"/>
        <v>289.72284110870601</v>
      </c>
      <c r="FK137" s="37">
        <f t="shared" ca="1" si="45"/>
        <v>590.44268564127719</v>
      </c>
      <c r="FL137" s="37">
        <f t="shared" ca="1" si="45"/>
        <v>387.34225157021604</v>
      </c>
      <c r="FM137" s="37">
        <f t="shared" ca="1" si="45"/>
        <v>387.37892578823892</v>
      </c>
      <c r="FN137" s="37">
        <f t="shared" ca="1" si="44"/>
        <v>498.98085456455294</v>
      </c>
      <c r="FO137" s="37">
        <f t="shared" ca="1" si="43"/>
        <v>790.11552438835668</v>
      </c>
      <c r="FP137" s="37">
        <f t="shared" ca="1" si="43"/>
        <v>1035.0409911699603</v>
      </c>
      <c r="FQ137" s="37">
        <f t="shared" ca="1" si="43"/>
        <v>1354.8511069255801</v>
      </c>
      <c r="FR137" s="37">
        <f t="shared" ca="1" si="43"/>
        <v>1184.7576908654498</v>
      </c>
      <c r="FS137" s="37">
        <f t="shared" ca="1" si="43"/>
        <v>1019.6184519721195</v>
      </c>
      <c r="FT137" s="37">
        <f t="shared" ca="1" si="43"/>
        <v>859.28909382325514</v>
      </c>
      <c r="FU137" s="37">
        <f t="shared" ca="1" si="24"/>
        <v>995.29895849811498</v>
      </c>
      <c r="FV137" s="37">
        <f t="shared" ca="1" si="24"/>
        <v>1141.3492334226335</v>
      </c>
      <c r="FW137" s="37">
        <f t="shared" ca="1" si="23"/>
        <v>1211.8848071209948</v>
      </c>
      <c r="FX137" s="37">
        <f t="shared" ca="1" si="23"/>
        <v>1308.2545007377707</v>
      </c>
      <c r="FY137" s="37">
        <f t="shared" ca="1" si="23"/>
        <v>1429.6144529327439</v>
      </c>
      <c r="FZ137" s="37">
        <f t="shared" ca="1" si="23"/>
        <v>1295.3411395988749</v>
      </c>
      <c r="GA137" s="37">
        <f t="shared" ca="1" si="23"/>
        <v>1383.7370095992669</v>
      </c>
      <c r="GB137" s="37">
        <f t="shared" ca="1" si="23"/>
        <v>1554.4436188413974</v>
      </c>
      <c r="GC137" s="37"/>
      <c r="GD137" s="37">
        <f t="shared" ca="1" si="42"/>
        <v>86.627542224367389</v>
      </c>
      <c r="GE137" s="37">
        <f t="shared" ca="1" si="39"/>
        <v>661.85994485854656</v>
      </c>
      <c r="GF137" s="37">
        <f t="shared" ca="1" si="39"/>
        <v>1105.5314924586878</v>
      </c>
      <c r="GG137" s="37">
        <f t="shared" ca="1" si="39"/>
        <v>1712.4181691872964</v>
      </c>
      <c r="GH137" s="37">
        <f t="shared" ca="1" si="39"/>
        <v>2055.4656159536858</v>
      </c>
      <c r="GI137" s="37">
        <f t="shared" ca="1" si="39"/>
        <v>2495.0736140425247</v>
      </c>
      <c r="GJ137" s="37">
        <f t="shared" ca="1" si="39"/>
        <v>2843.9120822778668</v>
      </c>
      <c r="GK137" s="37">
        <f t="shared" ca="1" si="39"/>
        <v>3246.6145851355909</v>
      </c>
      <c r="GL137" s="37">
        <f t="shared" ca="1" si="39"/>
        <v>3585.254576774355</v>
      </c>
      <c r="GM137" s="37">
        <f t="shared" ca="1" si="39"/>
        <v>3624.7355633255088</v>
      </c>
      <c r="GN137" s="37">
        <f t="shared" ca="1" si="39"/>
        <v>3796.9462055168201</v>
      </c>
      <c r="GO137" s="37">
        <f t="shared" ca="1" si="39"/>
        <v>4183.4809429556117</v>
      </c>
      <c r="GP137" s="37">
        <f t="shared" ca="1" si="39"/>
        <v>4513.4819241131745</v>
      </c>
      <c r="GQ137" s="37">
        <f t="shared" ca="1" si="39"/>
        <v>4932.2933067283047</v>
      </c>
      <c r="GR137" s="37">
        <f t="shared" ca="1" si="39"/>
        <v>4762.1998906681747</v>
      </c>
      <c r="GS137" s="37">
        <f t="shared" ca="1" si="39"/>
        <v>4944.1402570839055</v>
      </c>
      <c r="GT137" s="37">
        <f t="shared" ca="1" si="34"/>
        <v>4783.8108989350412</v>
      </c>
      <c r="GU137" s="37">
        <f t="shared" ca="1" si="22"/>
        <v>4978.1546507485364</v>
      </c>
      <c r="GV137" s="37">
        <f t="shared" ca="1" si="22"/>
        <v>5183.640140078991</v>
      </c>
      <c r="GW137" s="37">
        <f t="shared" ca="1" si="22"/>
        <v>5297.6276434889005</v>
      </c>
      <c r="GX137" s="37">
        <f t="shared" ca="1" si="22"/>
        <v>5441.7613874522121</v>
      </c>
      <c r="GY137" s="37">
        <f t="shared" ca="1" si="30"/>
        <v>5615.0536326329566</v>
      </c>
      <c r="GZ137" s="37">
        <f t="shared" ca="1" si="30"/>
        <v>5803.6025893851365</v>
      </c>
      <c r="HA137" s="37">
        <f t="shared" ca="1" si="30"/>
        <v>5935.750121411601</v>
      </c>
      <c r="HB137" s="37">
        <f t="shared" ca="1" si="30"/>
        <v>6165.9111476730259</v>
      </c>
      <c r="HC137" s="37"/>
      <c r="HD137" s="37">
        <f t="shared" si="40"/>
        <v>1500.1</v>
      </c>
      <c r="HE137" s="37">
        <f ca="1">SUM($GD137:GD137)-$HD137-SUM($FD137:FD137)</f>
        <v>-1156.1909043775745</v>
      </c>
      <c r="HF137" s="37">
        <f ca="1">SUM($GD137:GE137)-$HD137-SUM($FD137:FE137)</f>
        <v>-674.77842232937792</v>
      </c>
      <c r="HG137" s="37">
        <f ca="1">SUM($GD137:GF137)-$HD137-SUM($FD137:FF137)</f>
        <v>492.81814704754697</v>
      </c>
      <c r="HH137" s="37">
        <f ca="1">SUM($GD137:GG137)-$HD137-SUM($FD137:FG137)</f>
        <v>1800.8040071621829</v>
      </c>
      <c r="HI137" s="37">
        <f ca="1">SUM($GD137:GH137)-$HD137-SUM($FD137:FH137)</f>
        <v>3680.4286419050109</v>
      </c>
      <c r="HJ137" s="37">
        <f ca="1">SUM($GD137:GI137)-$HD137-SUM($FD137:FI137)</f>
        <v>5670.3101643328409</v>
      </c>
      <c r="HK137" s="37">
        <f ca="1">SUM($GD137:GJ137)-$HD137-SUM($FD137:FJ137)</f>
        <v>8224.4994055020015</v>
      </c>
      <c r="HL137" s="37">
        <f ca="1">SUM($GD137:GK137)-$HD137-SUM($FD137:FK137)</f>
        <v>10880.671304996315</v>
      </c>
      <c r="HM137" s="37">
        <f ca="1">SUM($GD137:GL137)-$HD137-SUM($FD137:FL137)</f>
        <v>14078.583630200452</v>
      </c>
      <c r="HN137" s="37">
        <f ca="1">SUM($GD137:GM137)-$HD137-SUM($FD137:FM137)</f>
        <v>17315.940267737726</v>
      </c>
      <c r="HO137" s="37">
        <f ca="1">SUM($GD137:GN137)-$HD137-SUM($FD137:FN137)</f>
        <v>20613.905618689991</v>
      </c>
      <c r="HP137" s="37">
        <f ca="1">SUM($GD137:GO137)-$HD137-SUM($FD137:FO137)</f>
        <v>24007.271037257247</v>
      </c>
      <c r="HQ137" s="37">
        <f ca="1">SUM($GD137:GP137)-$HD137-SUM($FD137:FP137)</f>
        <v>27485.71197020046</v>
      </c>
      <c r="HR137" s="37">
        <f ca="1">SUM($GD137:GQ137)-$HD137-SUM($FD137:FQ137)</f>
        <v>31063.154170003181</v>
      </c>
      <c r="HS137" s="37">
        <f ca="1">SUM($GD137:GR137)-$HD137-SUM($FD137:FR137)</f>
        <v>34640.596369805906</v>
      </c>
      <c r="HT137" s="37">
        <f ca="1">SUM($GD137:GS137)-$HD137-SUM($FD137:FS137)</f>
        <v>38565.11817491769</v>
      </c>
      <c r="HU137" s="37">
        <f ca="1">SUM($GD137:GT137)-$HD137-SUM($FD137:FT137)</f>
        <v>42489.639980029482</v>
      </c>
      <c r="HV137" s="37">
        <f ca="1">SUM($GD137:GU137)-$HD137-SUM($FD137:FU137)</f>
        <v>46472.495672279896</v>
      </c>
      <c r="HW137" s="37">
        <f ca="1">SUM($GD137:GV137)-$HD137-SUM($FD137:FV137)</f>
        <v>50514.786578936255</v>
      </c>
      <c r="HX137" s="37">
        <f ca="1">SUM($GD137:GW137)-$HD137-SUM($FD137:FW137)</f>
        <v>54600.529415304154</v>
      </c>
      <c r="HY137" s="37">
        <f ca="1">SUM($GD137:GX137)-$HD137-SUM($FD137:FX137)</f>
        <v>58734.036302018591</v>
      </c>
      <c r="HZ137" s="37">
        <f ca="1">SUM($GD137:GY137)-$HD137-SUM($FD137:FY137)</f>
        <v>62919.475481718808</v>
      </c>
      <c r="IA137" s="37">
        <f ca="1">SUM($GD137:GZ137)-$HD137-SUM($FD137:FZ137)</f>
        <v>67427.73693150506</v>
      </c>
      <c r="IB137" s="37">
        <f ca="1">SUM($GD137:HA137)-$HD137-SUM($FD137:GA137)</f>
        <v>71979.750043317414</v>
      </c>
      <c r="IC137" s="37">
        <f ca="1">SUM($GD137:HB137)-$HD137-SUM($FD137:GB137)</f>
        <v>76591.217572149035</v>
      </c>
    </row>
    <row r="138" spans="2:237" x14ac:dyDescent="0.35">
      <c r="B138" s="37">
        <f t="shared" ca="1" si="47"/>
        <v>0.46523462963427686</v>
      </c>
      <c r="C138" s="37">
        <f t="shared" ca="1" si="47"/>
        <v>0.60966363050755334</v>
      </c>
      <c r="D138" s="37">
        <f t="shared" ca="1" si="47"/>
        <v>0.79158746258452994</v>
      </c>
      <c r="E138" s="37">
        <f t="shared" ca="1" si="47"/>
        <v>5.8591319175411827E-2</v>
      </c>
      <c r="F138" s="37">
        <f t="shared" ca="1" si="47"/>
        <v>0.50952211569528572</v>
      </c>
      <c r="G138" s="37">
        <f t="shared" ca="1" si="47"/>
        <v>0.45143047988804741</v>
      </c>
      <c r="H138" s="37">
        <f t="shared" ca="1" si="47"/>
        <v>0.57543387186643502</v>
      </c>
      <c r="I138" s="37">
        <f t="shared" ca="1" si="47"/>
        <v>6.0853815204790052E-2</v>
      </c>
      <c r="J138" s="37">
        <f t="shared" ca="1" si="47"/>
        <v>0.96350073367730626</v>
      </c>
      <c r="K138" s="37">
        <f t="shared" ca="1" si="47"/>
        <v>0.35826195425313812</v>
      </c>
      <c r="L138" s="37">
        <f t="shared" ca="1" si="47"/>
        <v>0.11529351637113916</v>
      </c>
      <c r="M138" s="37">
        <f t="shared" ca="1" si="47"/>
        <v>0.76610557314450689</v>
      </c>
      <c r="N138" s="37">
        <f t="shared" ca="1" si="47"/>
        <v>0.33186841865248684</v>
      </c>
      <c r="O138" s="37">
        <f t="shared" ca="1" si="47"/>
        <v>0.28161599853710917</v>
      </c>
      <c r="P138" s="37">
        <f t="shared" ca="1" si="47"/>
        <v>0.18406325000051615</v>
      </c>
      <c r="Q138" s="37">
        <f t="shared" ca="1" si="47"/>
        <v>0.86320843149235971</v>
      </c>
      <c r="R138" s="37">
        <f t="shared" ca="1" si="46"/>
        <v>1.9307994105534965E-2</v>
      </c>
      <c r="S138" s="37">
        <f t="shared" ca="1" si="46"/>
        <v>0.98956718655357512</v>
      </c>
      <c r="T138" s="37">
        <f t="shared" ca="1" si="46"/>
        <v>0.43281132583213222</v>
      </c>
      <c r="U138" s="37">
        <f t="shared" ca="1" si="46"/>
        <v>0.16256017122473831</v>
      </c>
      <c r="V138" s="37">
        <f t="shared" ca="1" si="46"/>
        <v>1.8469489384861593E-2</v>
      </c>
      <c r="W138" s="37">
        <f t="shared" ca="1" si="46"/>
        <v>0.74700912042500422</v>
      </c>
      <c r="X138" s="37">
        <f t="shared" ca="1" si="46"/>
        <v>0.16291924911865474</v>
      </c>
      <c r="Y138" s="37">
        <f t="shared" ca="1" si="46"/>
        <v>0.63905155222399834</v>
      </c>
      <c r="Z138" s="37">
        <f t="shared" ca="1" si="46"/>
        <v>0.21562289021783165</v>
      </c>
      <c r="AC138" s="35">
        <f ca="1">IF(H$11="x",0,_xlfn.NORM.INV(B138,Satokasvi!$H$8,Satokasvi!$I$8)*IF(H$8="x",1+Toimenpiteet!$C$7,1)*IF(H$9="x",1+Toimenpiteet!$C$34,1)*(1+H$30)*_xlfn.BINOM.INV(1,(1-(Satokasvi!$H$15*(1+H$43))),B138))</f>
        <v>2478.186387425133</v>
      </c>
      <c r="AD138" s="35">
        <f ca="1">IF(I$11="x",0,_xlfn.NORM.INV(C138,Satokasvi!$H$8,Satokasvi!$I$8)*IF(I$8="x",1+Toimenpiteet!$C$7,1)*IF(I$9="x",1+Toimenpiteet!$C$34,1)*(1+I$30)*_xlfn.BINOM.INV(1,(1-(Satokasvi!$H$15*(1+I$43))),C138))</f>
        <v>2569.6106118455664</v>
      </c>
      <c r="AE138" s="35">
        <f ca="1">IF(J$11="x",0,_xlfn.NORM.INV(D138,Satokasvi!$H$8,Satokasvi!$I$8)*IF(J$8="x",1+Toimenpiteet!$C$7,1)*IF(J$9="x",1+Toimenpiteet!$C$34,1)*(1+J$30)*_xlfn.BINOM.INV(1,(1-(Satokasvi!$H$15*(1+J$43))),D138))</f>
        <v>2702.9854295147602</v>
      </c>
      <c r="AF138" s="35">
        <f ca="1">IF(K$11="x",0,_xlfn.NORM.INV(E138,Satokasvi!$H$8,Satokasvi!$I$8)*IF(K$8="x",1+Toimenpiteet!$C$7,1)*IF(K$9="x",1+Toimenpiteet!$C$34,1)*(1+K$30)*_xlfn.BINOM.INV(1,(1-(Satokasvi!$H$15*(1+K$43))),E138))</f>
        <v>0</v>
      </c>
      <c r="AG138" s="35">
        <f ca="1">IF(L$11="x",0,_xlfn.NORM.INV(F138,Satokasvi!$H$8,Satokasvi!$I$8)*IF(L$8="x",1+Toimenpiteet!$C$7,1)*IF(L$9="x",1+Toimenpiteet!$C$34,1)*(1+L$30)*_xlfn.BINOM.INV(1,(1-(Satokasvi!$H$15*(1+L$43))),F138))</f>
        <v>2505.9676677990051</v>
      </c>
      <c r="AH138" s="35">
        <f ca="1">IF(M$11="x",0,_xlfn.NORM.INV(G138,Satokasvi!$H$8,Satokasvi!$I$8)*IF(M$8="x",1+Toimenpiteet!$C$7,1)*IF(M$9="x",1+Toimenpiteet!$C$34,1)*(1+M$30)*_xlfn.BINOM.INV(1,(1-(Satokasvi!$H$15*(1+M$43))),G138))</f>
        <v>2469.4879860768656</v>
      </c>
      <c r="AI138" s="35">
        <f ca="1">IF(N$11="x",0,_xlfn.NORM.INV(H138,Satokasvi!$H$8,Satokasvi!$I$8)*IF(N$8="x",1+Toimenpiteet!$C$7,1)*IF(N$9="x",1+Toimenpiteet!$C$34,1)*(1+N$30)*_xlfn.BINOM.INV(1,(1-(Satokasvi!$H$15*(1+N$43))),H138))</f>
        <v>2547.5564303732676</v>
      </c>
      <c r="AJ138" s="35">
        <f ca="1">IF(O$11="x",0,_xlfn.NORM.INV(I138,Satokasvi!$H$8,Satokasvi!$I$8)*IF(O$8="x",1+Toimenpiteet!$C$7,1)*IF(O$9="x",1+Toimenpiteet!$C$34,1)*(1+O$30)*_xlfn.BINOM.INV(1,(1-(Satokasvi!$H$15*(1+O$43))),I138))</f>
        <v>0</v>
      </c>
      <c r="AK138" s="35">
        <f ca="1">IF(P$11="x",0,_xlfn.NORM.INV(J138,Satokasvi!$H$8,Satokasvi!$I$8)*IF(P$8="x",1+Toimenpiteet!$C$7,1)*IF(P$9="x",1+Toimenpiteet!$C$34,1)*(1+P$30)*_xlfn.BINOM.INV(1,(1-(Satokasvi!$H$15*(1+P$43))),J138))</f>
        <v>2948.2099669600307</v>
      </c>
      <c r="AL138" s="35">
        <f ca="1">IF(Q$11="x",0,_xlfn.NORM.INV(K138,Satokasvi!$H$8,Satokasvi!$I$8)*IF(Q$8="x",1+Toimenpiteet!$C$7,1)*IF(Q$9="x",1+Toimenpiteet!$C$34,1)*(1+Q$30)*_xlfn.BINOM.INV(1,(1-(Satokasvi!$H$15*(1+Q$43))),K138))</f>
        <v>2409.2228995105502</v>
      </c>
      <c r="AM138" s="35">
        <f ca="1">IF(R$11="x",0,_xlfn.NORM.INV(L138,Satokasvi!$H$8,Satokasvi!$I$8)*IF(R$8="x",1+Toimenpiteet!$C$7,1)*IF(R$9="x",1+Toimenpiteet!$C$34,1)*(1+R$30)*_xlfn.BINOM.INV(1,(1-(Satokasvi!$H$15*(1+R$43))),L138))</f>
        <v>0</v>
      </c>
      <c r="AN138" s="35">
        <f ca="1">IF(S$11="x",0,_xlfn.NORM.INV(M138,Satokasvi!$H$8,Satokasvi!$I$8)*IF(S$8="x",1+Toimenpiteet!$C$7,1)*IF(S$9="x",1+Toimenpiteet!$C$34,1)*(1+S$30)*_xlfn.BINOM.INV(1,(1-(Satokasvi!$H$15*(1+S$43))),M138))</f>
        <v>2681.520356962897</v>
      </c>
      <c r="AO138" s="35">
        <f ca="1">IF(T$11="x",0,_xlfn.NORM.INV(N138,Satokasvi!$H$8,Satokasvi!$I$8)*IF(T$8="x",1+Toimenpiteet!$C$7,1)*IF(T$9="x",1+Toimenpiteet!$C$34,1)*(1+T$30)*_xlfn.BINOM.INV(1,(1-(Satokasvi!$H$15*(1+T$43))),N138))</f>
        <v>2391.310067283674</v>
      </c>
      <c r="AP138" s="35">
        <f ca="1">IF(U$11="x",0,_xlfn.NORM.INV(O138,Satokasvi!$H$8,Satokasvi!$I$8)*IF(U$8="x",1+Toimenpiteet!$C$7,1)*IF(U$9="x",1+Toimenpiteet!$C$34,1)*(1+U$30)*_xlfn.BINOM.INV(1,(1-(Satokasvi!$H$15*(1+U$43))),O138))</f>
        <v>2355.4881052298065</v>
      </c>
      <c r="AQ138" s="35">
        <f ca="1">IF(V$11="x",0,_xlfn.NORM.INV(P138,Satokasvi!$H$8,Satokasvi!$I$8)*IF(V$8="x",1+Toimenpiteet!$C$7,1)*IF(V$9="x",1+Toimenpiteet!$C$34,1)*(1+V$30)*_xlfn.BINOM.INV(1,(1-(Satokasvi!$H$15*(1+V$43))),P138))</f>
        <v>0</v>
      </c>
      <c r="AR138" s="35">
        <f ca="1">IF(W$11="x",0,_xlfn.NORM.INV(Q138,Satokasvi!$H$8,Satokasvi!$I$8)*IF(W$8="x",1+Toimenpiteet!$C$7,1)*IF(W$9="x",1+Toimenpiteet!$C$34,1)*(1+W$30)*_xlfn.BINOM.INV(1,(1-(Satokasvi!$H$15*(1+W$43))),Q138))</f>
        <v>2773.7120550522909</v>
      </c>
      <c r="AS138" s="35">
        <f ca="1">IF(X$11="x",0,_xlfn.NORM.INV(R138,Satokasvi!$H$8,Satokasvi!$I$8)*IF(X$8="x",1+Toimenpiteet!$C$7,1)*IF(X$9="x",1+Toimenpiteet!$C$34,1)*(1+X$30)*_xlfn.BINOM.INV(1,(1-(Satokasvi!$H$15*(1+X$43))),R138))</f>
        <v>0</v>
      </c>
      <c r="AT138" s="35">
        <f ca="1">IF(Y$11="x",0,_xlfn.NORM.INV(S138,Satokasvi!$H$8,Satokasvi!$I$8)*IF(Y$8="x",1+Toimenpiteet!$C$7,1)*IF(Y$9="x",1+Toimenpiteet!$C$34,1)*(1+Y$30)*_xlfn.BINOM.INV(1,(1-(Satokasvi!$H$15*(1+Y$43))),S138))</f>
        <v>3077.6017727125568</v>
      </c>
      <c r="AU138" s="35">
        <f ca="1">IF(Z$11="x",0,_xlfn.NORM.INV(T138,Satokasvi!$H$8,Satokasvi!$I$8)*IF(Z$8="x",1+Toimenpiteet!$C$7,1)*IF(Z$9="x",1+Toimenpiteet!$C$34,1)*(1+Z$30)*_xlfn.BINOM.INV(1,(1-(Satokasvi!$H$15*(1+Z$43))),T138))</f>
        <v>2457.6946989169264</v>
      </c>
      <c r="AV138" s="35">
        <f ca="1">IF(AA$11="x",0,_xlfn.NORM.INV(U138,Satokasvi!$H$8,Satokasvi!$I$8)*IF(AA$8="x",1+Toimenpiteet!$C$7,1)*IF(AA$9="x",1+Toimenpiteet!$C$34,1)*(1+AA$30)*_xlfn.BINOM.INV(1,(1-(Satokasvi!$H$15*(1+AA$43))),U138))</f>
        <v>0</v>
      </c>
      <c r="AW138" s="35">
        <f ca="1">IF(AB$11="x",0,_xlfn.NORM.INV(V138,Satokasvi!$H$8,Satokasvi!$I$8)*IF(AB$8="x",1+Toimenpiteet!$C$7,1)*IF(AB$9="x",1+Toimenpiteet!$C$34,1)*(1+AB$30)*_xlfn.BINOM.INV(1,(1-(Satokasvi!$H$15*(1+AB$43))),V138))</f>
        <v>0</v>
      </c>
      <c r="AX138" s="35">
        <f ca="1">IF(AC$11="x",0,_xlfn.NORM.INV(W138,Satokasvi!$H$8,Satokasvi!$I$8)*IF(AC$8="x",1+Toimenpiteet!$C$7,1)*IF(AC$9="x",1+Toimenpiteet!$C$34,1)*(1+AC$30)*_xlfn.BINOM.INV(1,(1-(Satokasvi!$H$15*(1+AC$43))),W138))</f>
        <v>2666.2768667138816</v>
      </c>
      <c r="AY138" s="35">
        <f ca="1">IF(AD$11="x",0,_xlfn.NORM.INV(X138,Satokasvi!$H$8,Satokasvi!$I$8)*IF(AD$8="x",1+Toimenpiteet!$C$7,1)*IF(AD$9="x",1+Toimenpiteet!$C$34,1)*(1+AD$30)*_xlfn.BINOM.INV(1,(1-(Satokasvi!$H$15*(1+AD$43))),X138))</f>
        <v>0</v>
      </c>
      <c r="AZ138" s="35">
        <f ca="1">IF(AE$11="x",0,_xlfn.NORM.INV(Y138,Satokasvi!$H$8,Satokasvi!$I$8)*IF(AE$8="x",1+Toimenpiteet!$C$7,1)*IF(AE$9="x",1+Toimenpiteet!$C$34,1)*(1+AE$30)*_xlfn.BINOM.INV(1,(1-(Satokasvi!$H$15*(1+AE$43))),Y138))</f>
        <v>2588.981195702298</v>
      </c>
      <c r="BA138" s="35">
        <f ca="1">IF(AF$11="x",0,_xlfn.NORM.INV(Z138,Satokasvi!$H$8,Satokasvi!$I$8)*IF(AF$8="x",1+Toimenpiteet!$C$7,1)*IF(AF$9="x",1+Toimenpiteet!$C$34,1)*(1+AF$30)*_xlfn.BINOM.INV(1,(1-(Satokasvi!$H$15*(1+AF$43))),Z138))</f>
        <v>0</v>
      </c>
      <c r="BD138" s="35">
        <f ca="1">IF(H$11="x",0,_xlfn.NORM.INV(B138,Satokasvi!$H$8,Satokasvi!$I$8)*IF(COUNTIF($H$12:H$12,"x")&gt;0,(1+$C$6),1)*IF(COUNTIF($H$13:H$13,"x")&gt;0,(1+$C$30),1)*IF(H$8="x",(1+Toimenpiteet!$C$7),1)*IF(H$9="x",(1+Toimenpiteet!$C$34),1)*(1+H$30)*_xlfn.BINOM.INV(1,(1-(Satokasvi!$H$15*(1+H$44))),B138))</f>
        <v>2973.8236649101596</v>
      </c>
      <c r="BE138" s="35">
        <f ca="1">IF(I$11="x",0,_xlfn.NORM.INV(C138,Satokasvi!$H$8,Satokasvi!$I$8)*IF(COUNTIF($H$12:I$12,"x")&gt;0,(1+$C$6),1)*IF(COUNTIF($H$13:I$13,"x")&gt;0,(1+$C$30),1)*IF(I$8="x",(1+Toimenpiteet!$C$7),1)*IF(I$9="x",(1+Toimenpiteet!$C$34),1)*(1+I$30)*_xlfn.BINOM.INV(1,(1-(Satokasvi!$H$15*(1+I$44))),C138))</f>
        <v>3083.5327342146797</v>
      </c>
      <c r="BF138" s="35">
        <f ca="1">IF(J$11="x",0,_xlfn.NORM.INV(D138,Satokasvi!$H$8,Satokasvi!$I$8)*IF(COUNTIF($H$12:J$12,"x")&gt;0,(1+$C$6),1)*IF(COUNTIF($H$13:J$13,"x")&gt;0,(1+$C$30),1)*IF(J$8="x",(1+Toimenpiteet!$C$7),1)*IF(J$9="x",(1+Toimenpiteet!$C$34),1)*(1+J$30)*_xlfn.BINOM.INV(1,(1-(Satokasvi!$H$15*(1+J$44))),D138))</f>
        <v>3243.5825154177123</v>
      </c>
      <c r="BG138" s="35">
        <f ca="1">IF(K$11="x",0,_xlfn.NORM.INV(E138,Satokasvi!$H$8,Satokasvi!$I$8)*IF(COUNTIF($H$12:K$12,"x")&gt;0,(1+$C$6),1)*IF(COUNTIF($H$13:K$13,"x")&gt;0,(1+$C$30),1)*IF(K$8="x",(1+Toimenpiteet!$C$7),1)*IF(K$9="x",(1+Toimenpiteet!$C$34),1)*(1+K$30)*_xlfn.BINOM.INV(1,(1-(Satokasvi!$H$15*(1+K$44))),E138))</f>
        <v>0</v>
      </c>
      <c r="BH138" s="35">
        <f ca="1">IF(L$11="x",0,_xlfn.NORM.INV(F138,Satokasvi!$H$8,Satokasvi!$I$8)*IF(COUNTIF($H$12:L$12,"x")&gt;0,(1+$C$6),1)*IF(COUNTIF($H$13:L$13,"x")&gt;0,(1+$C$30),1)*IF(L$8="x",(1+Toimenpiteet!$C$7),1)*IF(L$9="x",(1+Toimenpiteet!$C$34),1)*(1+L$30)*_xlfn.BINOM.INV(1,(1-(Satokasvi!$H$15*(1+L$44))),F138))</f>
        <v>3007.161201358806</v>
      </c>
      <c r="BI138" s="35">
        <f ca="1">IF(M$11="x",0,_xlfn.NORM.INV(G138,Satokasvi!$H$8,Satokasvi!$I$8)*IF(COUNTIF($H$12:M$12,"x")&gt;0,(1+$C$6),1)*IF(COUNTIF($H$13:M$13,"x")&gt;0,(1+$C$30),1)*IF(M$8="x",(1+Toimenpiteet!$C$7),1)*IF(M$9="x",(1+Toimenpiteet!$C$34),1)*(1+M$30)*_xlfn.BINOM.INV(1,(1-(Satokasvi!$H$15*(1+M$44))),G138))</f>
        <v>2963.3855832922386</v>
      </c>
      <c r="BJ138" s="35">
        <f ca="1">IF(N$11="x",0,_xlfn.NORM.INV(H138,Satokasvi!$H$8,Satokasvi!$I$8)*IF(COUNTIF($H$12:N$12,"x")&gt;0,(1+$C$6),1)*IF(COUNTIF($H$13:N$13,"x")&gt;0,(1+$C$30),1)*IF(N$8="x",(1+Toimenpiteet!$C$7),1)*IF(N$9="x",(1+Toimenpiteet!$C$34),1)*(1+N$30)*_xlfn.BINOM.INV(1,(1-(Satokasvi!$H$15*(1+N$44))),H138))</f>
        <v>3057.0677164479212</v>
      </c>
      <c r="BK138" s="35">
        <f ca="1">IF(O$11="x",0,_xlfn.NORM.INV(I138,Satokasvi!$H$8,Satokasvi!$I$8)*IF(COUNTIF($H$12:O$12,"x")&gt;0,(1+$C$6),1)*IF(COUNTIF($H$13:O$13,"x")&gt;0,(1+$C$30),1)*IF(O$8="x",(1+Toimenpiteet!$C$7),1)*IF(O$9="x",(1+Toimenpiteet!$C$34),1)*(1+O$30)*_xlfn.BINOM.INV(1,(1-(Satokasvi!$H$15*(1+O$44))),I138))</f>
        <v>0</v>
      </c>
      <c r="BL138" s="35">
        <f ca="1">IF(P$11="x",0,_xlfn.NORM.INV(J138,Satokasvi!$H$8,Satokasvi!$I$8)*IF(COUNTIF($H$12:P$12,"x")&gt;0,(1+$C$6),1)*IF(COUNTIF($H$13:P$13,"x")&gt;0,(1+$C$30),1)*IF(P$8="x",(1+Toimenpiteet!$C$7),1)*IF(P$9="x",(1+Toimenpiteet!$C$34),1)*(1+P$30)*_xlfn.BINOM.INV(1,(1-(Satokasvi!$H$15*(1+P$44))),J138))</f>
        <v>3537.8519603520367</v>
      </c>
      <c r="BM138" s="35">
        <f ca="1">IF(Q$11="x",0,_xlfn.NORM.INV(K138,Satokasvi!$H$8,Satokasvi!$I$8)*IF(COUNTIF($H$12:Q$12,"x")&gt;0,(1+$C$6),1)*IF(COUNTIF($H$13:Q$13,"x")&gt;0,(1+$C$30),1)*IF(Q$8="x",(1+Toimenpiteet!$C$7),1)*IF(Q$9="x",(1+Toimenpiteet!$C$34),1)*(1+Q$30)*_xlfn.BINOM.INV(1,(1-(Satokasvi!$H$15*(1+Q$44))),K138))</f>
        <v>2891.0674794126603</v>
      </c>
      <c r="BN138" s="35">
        <f ca="1">IF(R$11="x",0,_xlfn.NORM.INV(L138,Satokasvi!$H$8,Satokasvi!$I$8)*IF(COUNTIF($H$12:R$12,"x")&gt;0,(1+$C$6),1)*IF(COUNTIF($H$13:R$13,"x")&gt;0,(1+$C$30),1)*IF(R$8="x",(1+Toimenpiteet!$C$7),1)*IF(R$9="x",(1+Toimenpiteet!$C$34),1)*(1+R$30)*_xlfn.BINOM.INV(1,(1-(Satokasvi!$H$15*(1+R$44))),L138))</f>
        <v>2640.3455832906329</v>
      </c>
      <c r="BO138" s="35">
        <f ca="1">IF(S$11="x",0,_xlfn.NORM.INV(M138,Satokasvi!$H$8,Satokasvi!$I$8)*IF(COUNTIF($H$12:S$12,"x")&gt;0,(1+$C$6),1)*IF(COUNTIF($H$13:S$13,"x")&gt;0,(1+$C$30),1)*IF(S$8="x",(1+Toimenpiteet!$C$7),1)*IF(S$9="x",(1+Toimenpiteet!$C$34),1)*(1+S$30)*_xlfn.BINOM.INV(1,(1-(Satokasvi!$H$15*(1+S$44))),M138))</f>
        <v>3217.8244283554764</v>
      </c>
      <c r="BP138" s="35">
        <f ca="1">IF(T$11="x",0,_xlfn.NORM.INV(N138,Satokasvi!$H$8,Satokasvi!$I$8)*IF(COUNTIF($H$12:T$12,"x")&gt;0,(1+$C$6),1)*IF(COUNTIF($H$13:T$13,"x")&gt;0,(1+$C$30),1)*IF(T$8="x",(1+Toimenpiteet!$C$7),1)*IF(T$9="x",(1+Toimenpiteet!$C$34),1)*(1+T$30)*_xlfn.BINOM.INV(1,(1-(Satokasvi!$H$15*(1+T$44))),N138))</f>
        <v>2869.5720807404086</v>
      </c>
      <c r="BQ138" s="35">
        <f ca="1">IF(U$11="x",0,_xlfn.NORM.INV(O138,Satokasvi!$H$8,Satokasvi!$I$8)*IF(COUNTIF($H$12:U$12,"x")&gt;0,(1+$C$6),1)*IF(COUNTIF($H$13:U$13,"x")&gt;0,(1+$C$30),1)*IF(U$8="x",(1+Toimenpiteet!$C$7),1)*IF(U$9="x",(1+Toimenpiteet!$C$34),1)*(1+U$30)*_xlfn.BINOM.INV(1,(1-(Satokasvi!$H$15*(1+U$44))),O138))</f>
        <v>2826.5857262757677</v>
      </c>
      <c r="BR138" s="35">
        <f ca="1">IF(V$11="x",0,_xlfn.NORM.INV(P138,Satokasvi!$H$8,Satokasvi!$I$8)*IF(COUNTIF($H$12:V$12,"x")&gt;0,(1+$C$6),1)*IF(COUNTIF($H$13:V$13,"x")&gt;0,(1+$C$30),1)*IF(V$8="x",(1+Toimenpiteet!$C$7),1)*IF(V$9="x",(1+Toimenpiteet!$C$34),1)*(1+V$30)*_xlfn.BINOM.INV(1,(1-(Satokasvi!$H$15*(1+V$44))),P138))</f>
        <v>2730.0035228979204</v>
      </c>
      <c r="BS138" s="35">
        <f ca="1">IF(W$11="x",0,_xlfn.NORM.INV(Q138,Satokasvi!$H$8,Satokasvi!$I$8)*IF(COUNTIF($H$12:W$12,"x")&gt;0,(1+$C$6),1)*IF(COUNTIF($H$13:W$13,"x")&gt;0,(1+$C$30),1)*IF(W$8="x",(1+Toimenpiteet!$C$7),1)*IF(W$9="x",(1+Toimenpiteet!$C$34),1)*(1+W$30)*_xlfn.BINOM.INV(1,(1-(Satokasvi!$H$15*(1+W$44))),Q138))</f>
        <v>3328.4544660627489</v>
      </c>
      <c r="BT138" s="35">
        <f ca="1">IF(X$11="x",0,_xlfn.NORM.INV(R138,Satokasvi!$H$8,Satokasvi!$I$8)*IF(COUNTIF($H$12:X$12,"x")&gt;0,(1+$C$6),1)*IF(COUNTIF($H$13:X$13,"x")&gt;0,(1+$C$30),1)*IF(X$8="x",(1+Toimenpiteet!$C$7),1)*IF(X$9="x",(1+Toimenpiteet!$C$34),1)*(1+X$30)*_xlfn.BINOM.INV(1,(1-(Satokasvi!$H$15*(1+X$44))),R138))</f>
        <v>0</v>
      </c>
      <c r="BU138" s="35">
        <f ca="1">IF(Y$11="x",0,_xlfn.NORM.INV(S138,Satokasvi!$H$8,Satokasvi!$I$8)*IF(COUNTIF($H$12:Y$12,"x")&gt;0,(1+$C$6),1)*IF(COUNTIF($H$13:Y$13,"x")&gt;0,(1+$C$30),1)*IF(Y$8="x",(1+Toimenpiteet!$C$7),1)*IF(Y$9="x",(1+Toimenpiteet!$C$34),1)*(1+Y$30)*_xlfn.BINOM.INV(1,(1-(Satokasvi!$H$15*(1+Y$44))),S138))</f>
        <v>3693.1221272550679</v>
      </c>
      <c r="BV138" s="35">
        <f ca="1">IF(Z$11="x",0,_xlfn.NORM.INV(T138,Satokasvi!$H$8,Satokasvi!$I$8)*IF(COUNTIF($H$12:Z$12,"x")&gt;0,(1+$C$6),1)*IF(COUNTIF($H$13:Z$13,"x")&gt;0,(1+$C$30),1)*IF(Z$8="x",(1+Toimenpiteet!$C$7),1)*IF(Z$9="x",(1+Toimenpiteet!$C$34),1)*(1+Z$30)*_xlfn.BINOM.INV(1,(1-(Satokasvi!$H$15*(1+Z$44))),T138))</f>
        <v>2949.2336387003115</v>
      </c>
      <c r="BW138" s="35">
        <f ca="1">IF(AA$11="x",0,_xlfn.NORM.INV(U138,Satokasvi!$H$8,Satokasvi!$I$8)*IF(COUNTIF($H$12:AA$12,"x")&gt;0,(1+$C$6),1)*IF(COUNTIF($H$13:AA$13,"x")&gt;0,(1+$C$30),1)*IF(AA$8="x",(1+Toimenpiteet!$C$7),1)*IF(AA$9="x",(1+Toimenpiteet!$C$34),1)*(1+AA$30)*_xlfn.BINOM.INV(1,(1-(Satokasvi!$H$15*(1+AA$44))),U138))</f>
        <v>2704.8029467255228</v>
      </c>
      <c r="BX138" s="35">
        <f ca="1">IF(AB$11="x",0,_xlfn.NORM.INV(V138,Satokasvi!$H$8,Satokasvi!$I$8)*IF(COUNTIF($H$12:AB$12,"x")&gt;0,(1+$C$6),1)*IF(COUNTIF($H$13:AB$13,"x")&gt;0,(1+$C$30),1)*IF(AB$8="x",(1+Toimenpiteet!$C$7),1)*IF(AB$9="x",(1+Toimenpiteet!$C$34),1)*(1+AB$30)*_xlfn.BINOM.INV(1,(1-(Satokasvi!$H$15*(1+AB$44))),V138))</f>
        <v>0</v>
      </c>
      <c r="BY138" s="35">
        <f ca="1">IF(AC$11="x",0,_xlfn.NORM.INV(W138,Satokasvi!$H$8,Satokasvi!$I$8)*IF(COUNTIF($H$12:AC$12,"x")&gt;0,(1+$C$6),1)*IF(COUNTIF($H$13:AC$13,"x")&gt;0,(1+$C$30),1)*IF(AC$8="x",(1+Toimenpiteet!$C$7),1)*IF(AC$9="x",(1+Toimenpiteet!$C$34),1)*(1+AC$30)*_xlfn.BINOM.INV(1,(1-(Satokasvi!$H$15*(1+AC$44))),W138))</f>
        <v>3199.5322400566579</v>
      </c>
      <c r="BZ138" s="35">
        <f ca="1">IF(AD$11="x",0,_xlfn.NORM.INV(X138,Satokasvi!$H$8,Satokasvi!$I$8)*IF(COUNTIF($H$12:AD$12,"x")&gt;0,(1+$C$6),1)*IF(COUNTIF($H$13:AD$13,"x")&gt;0,(1+$C$30),1)*IF(AD$8="x",(1+Toimenpiteet!$C$7),1)*IF(AD$9="x",(1+Toimenpiteet!$C$34),1)*(1+AD$30)*_xlfn.BINOM.INV(1,(1-(Satokasvi!$H$15*(1+AD$44))),X138))</f>
        <v>2705.2408095103951</v>
      </c>
      <c r="CA138" s="35">
        <f ca="1">IF(AE$11="x",0,_xlfn.NORM.INV(Y138,Satokasvi!$H$8,Satokasvi!$I$8)*IF(COUNTIF($H$12:AE$12,"x")&gt;0,(1+$C$6),1)*IF(COUNTIF($H$13:AE$13,"x")&gt;0,(1+$C$30),1)*IF(AE$8="x",(1+Toimenpiteet!$C$7),1)*IF(AE$9="x",(1+Toimenpiteet!$C$34),1)*(1+AE$30)*_xlfn.BINOM.INV(1,(1-(Satokasvi!$H$15*(1+AE$44))),Y138))</f>
        <v>3106.7774348427574</v>
      </c>
      <c r="CB138" s="35">
        <f ca="1">IF(AF$11="x",0,_xlfn.NORM.INV(Z138,Satokasvi!$H$8,Satokasvi!$I$8)*IF(COUNTIF($H$12:AF$12,"x")&gt;0,(1+$C$6),1)*IF(COUNTIF($H$13:AF$13,"x")&gt;0,(1+$C$30),1)*IF(AF$8="x",(1+Toimenpiteet!$C$7),1)*IF(AF$9="x",(1+Toimenpiteet!$C$34),1)*(1+AF$30)*_xlfn.BINOM.INV(1,(1-(Satokasvi!$H$15*(1+AF$44))),Z138))</f>
        <v>2763.8815064016217</v>
      </c>
      <c r="CD138" s="37">
        <f ca="1">_xlfn.NORM.INV(RAND(),Satokasvi!$H$13,Satokasvi!$I$13)</f>
        <v>288.0608056012282</v>
      </c>
      <c r="CE138" s="37">
        <f ca="1">_xlfn.NORM.INV(RAND(),Satokasvi!$H$13,Satokasvi!$I$13)</f>
        <v>152.25891163330297</v>
      </c>
      <c r="CF138" s="37">
        <f ca="1">_xlfn.NORM.INV(RAND(),Satokasvi!$H$13,Satokasvi!$I$13)</f>
        <v>212.60054623386679</v>
      </c>
      <c r="CG138" s="37">
        <f ca="1">_xlfn.NORM.INV(RAND(),Satokasvi!$H$13,Satokasvi!$I$13)</f>
        <v>194.42096717361477</v>
      </c>
      <c r="CH138" s="37">
        <f ca="1">_xlfn.NORM.INV(RAND(),Satokasvi!$H$13,Satokasvi!$I$13)</f>
        <v>162.67181161809756</v>
      </c>
      <c r="CI138" s="37">
        <f ca="1">_xlfn.NORM.INV(RAND(),Satokasvi!$H$13,Satokasvi!$I$13)</f>
        <v>229.62967610230396</v>
      </c>
      <c r="CJ138" s="37">
        <f ca="1">_xlfn.NORM.INV(RAND(),Satokasvi!$H$13,Satokasvi!$I$13)</f>
        <v>263.09412901213472</v>
      </c>
      <c r="CK138" s="37">
        <f ca="1">_xlfn.NORM.INV(RAND(),Satokasvi!$H$13,Satokasvi!$I$13)</f>
        <v>249.63262563292844</v>
      </c>
      <c r="CL138" s="37">
        <f ca="1">_xlfn.NORM.INV(RAND(),Satokasvi!$H$13,Satokasvi!$I$13)</f>
        <v>206.05019953536447</v>
      </c>
      <c r="CM138" s="37">
        <f ca="1">_xlfn.NORM.INV(RAND(),Satokasvi!$H$13,Satokasvi!$I$13)</f>
        <v>298.94003784404987</v>
      </c>
      <c r="CN138" s="37">
        <f ca="1">_xlfn.NORM.INV(RAND(),Satokasvi!$H$13,Satokasvi!$I$13)</f>
        <v>214.59202387857675</v>
      </c>
      <c r="CO138" s="37">
        <f ca="1">_xlfn.NORM.INV(RAND(),Satokasvi!$H$13,Satokasvi!$I$13)</f>
        <v>240.42234888533591</v>
      </c>
      <c r="CP138" s="37">
        <f ca="1">_xlfn.NORM.INV(RAND(),Satokasvi!$H$13,Satokasvi!$I$13)</f>
        <v>129.26068334546065</v>
      </c>
      <c r="CQ138" s="37">
        <f ca="1">_xlfn.NORM.INV(RAND(),Satokasvi!$H$13,Satokasvi!$I$13)</f>
        <v>195.07227256057334</v>
      </c>
      <c r="CR138" s="37">
        <f ca="1">_xlfn.NORM.INV(RAND(),Satokasvi!$H$13,Satokasvi!$I$13)</f>
        <v>209.76421374533749</v>
      </c>
      <c r="CS138" s="37">
        <f ca="1">_xlfn.NORM.INV(RAND(),Satokasvi!$H$13,Satokasvi!$I$13)</f>
        <v>217.11920912852153</v>
      </c>
      <c r="CT138" s="37">
        <f ca="1">_xlfn.NORM.INV(RAND(),Satokasvi!$H$13,Satokasvi!$I$13)</f>
        <v>211.00120736051412</v>
      </c>
      <c r="CU138" s="37">
        <f ca="1">_xlfn.NORM.INV(RAND(),Satokasvi!$H$13,Satokasvi!$I$13)</f>
        <v>131.83728331150309</v>
      </c>
      <c r="CV138" s="37">
        <f ca="1">_xlfn.NORM.INV(RAND(),Satokasvi!$H$13,Satokasvi!$I$13)</f>
        <v>246.83797447377921</v>
      </c>
      <c r="CW138" s="37">
        <f ca="1">_xlfn.NORM.INV(RAND(),Satokasvi!$H$13,Satokasvi!$I$13)</f>
        <v>226.33892540171169</v>
      </c>
      <c r="CX138" s="37">
        <f ca="1">_xlfn.NORM.INV(RAND(),Satokasvi!$H$13,Satokasvi!$I$13)</f>
        <v>141.99453421672359</v>
      </c>
      <c r="CY138" s="37">
        <f ca="1">_xlfn.NORM.INV(RAND(),Satokasvi!$H$13,Satokasvi!$I$13)</f>
        <v>206.92350267398254</v>
      </c>
      <c r="CZ138" s="37">
        <f ca="1">_xlfn.NORM.INV(RAND(),Satokasvi!$H$13,Satokasvi!$I$13)</f>
        <v>178.81904095237044</v>
      </c>
      <c r="DA138" s="37">
        <f ca="1">_xlfn.NORM.INV(RAND(),Satokasvi!$H$13,Satokasvi!$I$13)</f>
        <v>206.83530835904008</v>
      </c>
      <c r="DB138" s="37">
        <f ca="1">_xlfn.NORM.INV(RAND(),Satokasvi!$H$13,Satokasvi!$I$13)</f>
        <v>136.30723538330997</v>
      </c>
      <c r="DD138" s="37">
        <f ca="1">IF(H$11="x",Toimenpiteet!$E$115,AC138*CD138/1000+(Satokasvi!$E$28-Satokasvi!$E$7)+IF(H$8="x",Toimenpiteet!$E$29,0)+IF(H$9="x",Toimenpiteet!$E$60,0)+IF(H$10="x",Toimenpiteet!$E$88,0))/(1+$H$15)^DD$59</f>
        <v>435.79453125405945</v>
      </c>
      <c r="DE138" s="37">
        <f ca="1">IF(I$11="x",Toimenpiteet!$E$115,AD138*CE138/1000+(Satokasvi!$E$28-Satokasvi!$E$7)+IF(I$8="x",Toimenpiteet!$E$29,0)+IF(I$9="x",Toimenpiteet!$E$60,0)+IF(I$10="x",Toimenpiteet!$E$88,0))/(1+$H$15)^DE$59</f>
        <v>118.99907161937197</v>
      </c>
      <c r="DF138" s="37">
        <f ca="1">IF(J$11="x",Toimenpiteet!$E$115,AE138*CF138/1000+(Satokasvi!$E$28-Satokasvi!$E$7)+IF(J$8="x",Toimenpiteet!$E$29,0)+IF(J$9="x",Toimenpiteet!$E$60,0)+IF(J$10="x",Toimenpiteet!$E$88,0))/(1+$H$15)^DF$59</f>
        <v>283.3792692749617</v>
      </c>
      <c r="DG138" s="37">
        <f ca="1">IF(K$11="x",Toimenpiteet!$E$115,AF138*CG138/1000+(Satokasvi!$E$28-Satokasvi!$E$7)+IF(K$8="x",Toimenpiteet!$E$29,0)+IF(K$9="x",Toimenpiteet!$E$60,0)+IF(K$10="x",Toimenpiteet!$E$88,0))/(1+$H$15)^DG$59</f>
        <v>-235.44906769765757</v>
      </c>
      <c r="DH138" s="37">
        <f ca="1">IF(L$11="x",Toimenpiteet!$E$115,AG138*CH138/1000+(Satokasvi!$E$28-Satokasvi!$E$7)+IF(L$8="x",Toimenpiteet!$E$29,0)+IF(L$9="x",Toimenpiteet!$E$60,0)+IF(L$10="x",Toimenpiteet!$E$88,0))/(1+$H$15)^DH$59</f>
        <v>123.05140220044946</v>
      </c>
      <c r="DI138" s="37">
        <f ca="1">IF(M$11="x",Toimenpiteet!$E$115,AH138*CI138/1000+(Satokasvi!$E$28-Satokasvi!$E$7)+IF(M$8="x",Toimenpiteet!$E$29,0)+IF(M$9="x",Toimenpiteet!$E$60,0)+IF(M$10="x",Toimenpiteet!$E$88,0))/(1+$H$15)^DI$59</f>
        <v>252.9769652966161</v>
      </c>
      <c r="DJ138" s="37">
        <f ca="1">IF(N$11="x",Toimenpiteet!$E$115,AI138*CJ138/1000+(Satokasvi!$E$28-Satokasvi!$E$7)+IF(N$8="x",Toimenpiteet!$E$29,0)+IF(N$9="x",Toimenpiteet!$E$60,0)+IF(N$10="x",Toimenpiteet!$E$88,0))/(1+$H$15)^DJ$59</f>
        <v>329.50300965889858</v>
      </c>
      <c r="DK138" s="37">
        <f ca="1">IF(O$11="x",Toimenpiteet!$E$115,AJ138*CK138/1000+(Satokasvi!$E$28-Satokasvi!$E$7)+IF(O$8="x",Toimenpiteet!$E$29,0)+IF(O$9="x",Toimenpiteet!$E$60,0)+IF(O$10="x",Toimenpiteet!$E$88,0))/(1+$H$15)^DK$59</f>
        <v>-209.19344709319299</v>
      </c>
      <c r="DL138" s="37">
        <f ca="1">IF(P$11="x",Toimenpiteet!$E$115,AK138*CL138/1000+(Satokasvi!$E$28-Satokasvi!$E$7)+IF(P$8="x",Toimenpiteet!$E$29,0)+IF(P$9="x",Toimenpiteet!$E$60,0)+IF(P$10="x",Toimenpiteet!$E$88,0))/(1+$H$15)^DL$59</f>
        <v>262.48182918594142</v>
      </c>
      <c r="DM138" s="37">
        <f ca="1">IF(Q$11="x",Toimenpiteet!$E$115,AL138*CM138/1000+(Satokasvi!$E$28-Satokasvi!$E$7)+IF(Q$8="x",Toimenpiteet!$E$29,0)+IF(Q$9="x",Toimenpiteet!$E$60,0)+IF(Q$10="x",Toimenpiteet!$E$88,0))/(1+$H$15)^DM$59</f>
        <v>338.72136075653412</v>
      </c>
      <c r="DN138" s="37">
        <f ca="1">IF(R$11="x",Toimenpiteet!$E$115,AM138*CN138/1000+(Satokasvi!$E$28-Satokasvi!$E$7)+IF(R$8="x",Toimenpiteet!$E$29,0)+IF(R$9="x",Toimenpiteet!$E$60,0)+IF(R$10="x",Toimenpiteet!$E$88,0))/(1+$H$15)^DN$59</f>
        <v>-191.44163829867202</v>
      </c>
      <c r="DO138" s="37">
        <f ca="1">IF(S$11="x",Toimenpiteet!$E$115,AN138*CO138/1000+(Satokasvi!$E$28-Satokasvi!$E$7)+IF(S$8="x",Toimenpiteet!$E$29,0)+IF(S$9="x",Toimenpiteet!$E$60,0)+IF(S$10="x",Toimenpiteet!$E$88,0))/(1+$H$15)^DO$59</f>
        <v>266.31213291645628</v>
      </c>
      <c r="DP138" s="37">
        <f ca="1">IF(T$11="x",Toimenpiteet!$E$115,AO138*CP138/1000+(Satokasvi!$E$28-Satokasvi!$E$7)+IF(T$8="x",Toimenpiteet!$E$29,0)+IF(T$9="x",Toimenpiteet!$E$60,0)+IF(T$10="x",Toimenpiteet!$E$88,0))/(1+$H$15)^DP$59</f>
        <v>30.03157025541573</v>
      </c>
      <c r="DQ138" s="37">
        <f ca="1">IF(U$11="x",Toimenpiteet!$E$115,AP138*CQ138/1000+(Satokasvi!$E$28-Satokasvi!$E$7)+IF(U$8="x",Toimenpiteet!$E$29,0)+IF(U$9="x",Toimenpiteet!$E$60,0)+IF(U$10="x",Toimenpiteet!$E$88,0))/(1+$H$15)^DQ$59</f>
        <v>128.58107818708558</v>
      </c>
      <c r="DR138" s="37">
        <f ca="1">IF(V$11="x",Toimenpiteet!$E$115,AQ138*CR138/1000+(Satokasvi!$E$28-Satokasvi!$E$7)+IF(V$8="x",Toimenpiteet!$E$29,0)+IF(V$9="x",Toimenpiteet!$E$60,0)+IF(V$10="x",Toimenpiteet!$E$88,0))/(1+$H$15)^DR$59</f>
        <v>-170.09341606013018</v>
      </c>
      <c r="DS138" s="37">
        <f ca="1">IF(W$11="x",Toimenpiteet!$E$115,AR138*CS138/1000+(Satokasvi!$E$28-Satokasvi!$E$7)+IF(W$8="x",Toimenpiteet!$E$29,0)+IF(W$9="x",Toimenpiteet!$E$60,0)+IF(W$10="x",Toimenpiteet!$E$88,0))/(1+$H$15)^DS$59</f>
        <v>210.14819877745859</v>
      </c>
      <c r="DT138" s="37">
        <f ca="1">IF(X$11="x",Toimenpiteet!$E$115,AS138*CT138/1000+(Satokasvi!$E$28-Satokasvi!$E$7)+IF(X$8="x",Toimenpiteet!$E$29,0)+IF(X$9="x",Toimenpiteet!$E$60,0)+IF(X$10="x",Toimenpiteet!$E$88,0))/(1+$H$15)^DT$59</f>
        <v>-160.32935814886437</v>
      </c>
      <c r="DU138" s="37">
        <f ca="1">IF(Y$11="x",Toimenpiteet!$E$115,AT138*CU138/1000+(Satokasvi!$E$28-Satokasvi!$E$7)+IF(Y$8="x",Toimenpiteet!$E$29,0)+IF(Y$9="x",Toimenpiteet!$E$60,0)+IF(Y$10="x",Toimenpiteet!$E$88,0))/(1+$H$15)^DU$59</f>
        <v>82.671477682996141</v>
      </c>
      <c r="DV138" s="37">
        <f ca="1">IF(Z$11="x",Toimenpiteet!$E$115,AU138*CV138/1000+(Satokasvi!$E$28-Satokasvi!$E$7)+IF(Z$8="x",Toimenpiteet!$E$29,0)+IF(Z$9="x",Toimenpiteet!$E$60,0)+IF(Z$10="x",Toimenpiteet!$E$88,0))/(1+$H$15)^DV$59</f>
        <v>194.83957911411704</v>
      </c>
      <c r="DW138" s="37">
        <f ca="1">IF(AA$11="x",Toimenpiteet!$E$115,AV138*CW138/1000+(Satokasvi!$E$28-Satokasvi!$E$7)+IF(AA$8="x",Toimenpiteet!$E$29,0)+IF(AA$9="x",Toimenpiteet!$E$60,0)+IF(AA$10="x",Toimenpiteet!$E$88,0))/(1+$H$15)^DW$59</f>
        <v>-146.72407485937876</v>
      </c>
      <c r="DX138" s="37">
        <f ca="1">IF(AB$11="x",Toimenpiteet!$E$115,AW138*CX138/1000+(Satokasvi!$E$28-Satokasvi!$E$7)+IF(AB$8="x",Toimenpiteet!$E$29,0)+IF(AB$9="x",Toimenpiteet!$E$60,0)+IF(AB$10="x",Toimenpiteet!$E$88,0))/(1+$H$15)^DX$59</f>
        <v>-142.45055811590174</v>
      </c>
      <c r="DY138" s="37">
        <f ca="1">IF(AC$11="x",Toimenpiteet!$E$115,AX138*CY138/1000+(Satokasvi!$E$28-Satokasvi!$E$7)+IF(AC$8="x",Toimenpiteet!$E$29,0)+IF(AC$9="x",Toimenpiteet!$E$60,0)+IF(AC$10="x",Toimenpiteet!$E$88,0))/(1+$H$15)^DY$59</f>
        <v>149.6345901965251</v>
      </c>
      <c r="DZ138" s="37">
        <f ca="1">IF(AD$11="x",Toimenpiteet!$E$115,AY138*CZ138/1000+(Satokasvi!$E$28-Satokasvi!$E$7)+IF(AD$8="x",Toimenpiteet!$E$29,0)+IF(AD$9="x",Toimenpiteet!$E$60,0)+IF(AD$10="x",Toimenpiteet!$E$88,0))/(1+$H$15)^DZ$59</f>
        <v>-134.27331333386908</v>
      </c>
      <c r="EA138" s="37">
        <f ca="1">IF(AE$11="x",Toimenpiteet!$E$115,AZ138*DA138/1000+(Satokasvi!$E$28-Satokasvi!$E$7)+IF(AE$8="x",Toimenpiteet!$E$29,0)+IF(AE$9="x",Toimenpiteet!$E$60,0)+IF(AE$10="x",Toimenpiteet!$E$88,0))/(1+$H$15)^EA$59</f>
        <v>133.06449634480492</v>
      </c>
      <c r="EB138" s="37">
        <f ca="1">IF(AF$11="x",Toimenpiteet!$E$115,BA138*DB138/1000+(Satokasvi!$E$28-Satokasvi!$E$7)+IF(AF$8="x",Toimenpiteet!$E$29,0)+IF(AF$9="x",Toimenpiteet!$E$60,0)+IF(AF$10="x",Toimenpiteet!$E$88,0))/(1+$H$15)^EB$59</f>
        <v>-126.56547585433981</v>
      </c>
      <c r="ED138" s="37">
        <f ca="1">IF(H$11="x",Toimenpiteet!$E$115,BD138*CD138/1000+(Satokasvi!$E$28-Satokasvi!$E$7)+IF(H$8="x",Toimenpiteet!$E$29,0)+IF(H$9="x",Toimenpiteet!$E$60,0)+IF(H$10="x",Toimenpiteet!$E$88,0))/(1+$H$15)^ED$59</f>
        <v>574.40974818448285</v>
      </c>
      <c r="EE138" s="37">
        <f ca="1">IF(I$11="x",Toimenpiteet!$E$115,BE138*CE138/1000+(Satokasvi!$E$28-Satokasvi!$E$7)+IF(I$8="x",Toimenpiteet!$E$29,0)+IF(I$9="x",Toimenpiteet!$E$60,0)+IF(I$10="x",Toimenpiteet!$E$88,0))/(1+$H$15)^EE$59</f>
        <v>192.75646912733532</v>
      </c>
      <c r="EF138" s="37">
        <f ca="1">IF(J$11="x",Toimenpiteet!$E$115,BF138*CF138/1000+(Satokasvi!$E$28-Satokasvi!$E$7)+IF(J$8="x",Toimenpiteet!$E$29,0)+IF(J$9="x",Toimenpiteet!$E$60,0)+IF(J$10="x",Toimenpiteet!$E$88,0))/(1+$H$15)^EF$59</f>
        <v>388.55763107567151</v>
      </c>
      <c r="EG138" s="37">
        <f ca="1">IF(K$11="x",Toimenpiteet!$E$115,BG138*CG138/1000+(Satokasvi!$E$28-Satokasvi!$E$7)+IF(K$8="x",Toimenpiteet!$E$29,0)+IF(K$9="x",Toimenpiteet!$E$60,0)+IF(K$10="x",Toimenpiteet!$E$88,0))/(1+$H$15)^EG$59</f>
        <v>-235.44906769765757</v>
      </c>
      <c r="EH138" s="37">
        <f ca="1">IF(L$11="x",Toimenpiteet!$E$115,BH138*CH138/1000+(Satokasvi!$E$28-Satokasvi!$E$7)+IF(L$8="x",Toimenpiteet!$E$29,0)+IF(L$9="x",Toimenpiteet!$E$60,0)+IF(L$10="x",Toimenpiteet!$E$88,0))/(1+$H$15)^EH$59</f>
        <v>193.3799482129001</v>
      </c>
      <c r="EI138" s="37">
        <f ca="1">IF(M$11="x",Toimenpiteet!$E$115,BI138*CI138/1000+(Satokasvi!$E$28-Satokasvi!$E$7)+IF(M$8="x",Toimenpiteet!$E$29,0)+IF(M$9="x",Toimenpiteet!$E$60,0)+IF(M$10="x",Toimenpiteet!$E$88,0))/(1+$H$15)^EI$59</f>
        <v>347.95902396017294</v>
      </c>
      <c r="EJ138" s="37">
        <f ca="1">IF(N$11="x",Toimenpiteet!$E$115,BJ138*CJ138/1000+(Satokasvi!$E$28-Satokasvi!$E$7)+IF(N$8="x",Toimenpiteet!$E$29,0)+IF(N$9="x",Toimenpiteet!$E$60,0)+IF(N$10="x",Toimenpiteet!$E$88,0))/(1+$H$15)^EJ$59</f>
        <v>438.49746169187597</v>
      </c>
      <c r="EK138" s="37">
        <f ca="1">IF(O$11="x",Toimenpiteet!$E$115,BK138*CK138/1000+(Satokasvi!$E$28-Satokasvi!$E$7)+IF(O$8="x",Toimenpiteet!$E$29,0)+IF(O$9="x",Toimenpiteet!$E$60,0)+IF(O$10="x",Toimenpiteet!$E$88,0))/(1+$H$15)^EK$59</f>
        <v>-209.19344709319299</v>
      </c>
      <c r="EL138" s="37">
        <f ca="1">IF(P$11="x",Toimenpiteet!$E$115,BL138*CL138/1000+(Satokasvi!$E$28-Satokasvi!$E$7)+IF(P$8="x",Toimenpiteet!$E$29,0)+IF(P$9="x",Toimenpiteet!$E$60,0)+IF(P$10="x",Toimenpiteet!$E$88,0))/(1+$H$15)^EL$59</f>
        <v>355.59828183734174</v>
      </c>
      <c r="EM138" s="37">
        <f ca="1">IF(Q$11="x",Toimenpiteet!$E$115,BM138*CM138/1000+(Satokasvi!$E$28-Satokasvi!$E$7)+IF(Q$8="x",Toimenpiteet!$E$29,0)+IF(Q$9="x",Toimenpiteet!$E$60,0)+IF(Q$10="x",Toimenpiteet!$E$88,0))/(1+$H$15)^EM$59</f>
        <v>445.90261039736731</v>
      </c>
      <c r="EN138" s="37">
        <f ca="1">IF(R$11="x",Toimenpiteet!$E$115,BN138*CN138/1000+(Satokasvi!$E$28-Satokasvi!$E$7)+IF(R$8="x",Toimenpiteet!$E$29,0)+IF(R$9="x",Toimenpiteet!$E$60,0)+IF(R$10="x",Toimenpiteet!$E$88,0))/(1+$H$15)^EN$59</f>
        <v>217.88016377561681</v>
      </c>
      <c r="EO138" s="37">
        <f ca="1">IF(S$11="x",Toimenpiteet!$E$115,BO138*CO138/1000+(Satokasvi!$E$28-Satokasvi!$E$7)+IF(S$8="x",Toimenpiteet!$E$29,0)+IF(S$9="x",Toimenpiteet!$E$60,0)+IF(S$10="x",Toimenpiteet!$E$88,0))/(1+$H$15)^EO$59</f>
        <v>356.74769314997513</v>
      </c>
      <c r="EP138" s="37">
        <f ca="1">IF(T$11="x",Toimenpiteet!$E$115,BP138*CP138/1000+(Satokasvi!$E$28-Satokasvi!$E$7)+IF(T$8="x",Toimenpiteet!$E$29,0)+IF(T$9="x",Toimenpiteet!$E$60,0)+IF(T$10="x",Toimenpiteet!$E$88,0))/(1+$H$15)^EP$59</f>
        <v>72.128305326137308</v>
      </c>
      <c r="EQ138" s="37">
        <f ca="1">IF(U$11="x",Toimenpiteet!$E$115,BQ138*CQ138/1000+(Satokasvi!$E$28-Satokasvi!$E$7)+IF(U$8="x",Toimenpiteet!$E$29,0)+IF(U$9="x",Toimenpiteet!$E$60,0)+IF(U$10="x",Toimenpiteet!$E$88,0))/(1+$H$15)^EQ$59</f>
        <v>189.33653753288951</v>
      </c>
      <c r="ER138" s="37">
        <f ca="1">IF(V$11="x",Toimenpiteet!$E$115,BR138*CR138/1000+(Satokasvi!$E$28-Satokasvi!$E$7)+IF(V$8="x",Toimenpiteet!$E$29,0)+IF(V$9="x",Toimenpiteet!$E$60,0)+IF(V$10="x",Toimenpiteet!$E$88,0))/(1+$H$15)^ER$59</f>
        <v>197.47334843108729</v>
      </c>
      <c r="ES138" s="37">
        <f ca="1">IF(W$11="x",Toimenpiteet!$E$115,BS138*CS138/1000+(Satokasvi!$E$28-Satokasvi!$E$7)+IF(W$8="x",Toimenpiteet!$E$29,0)+IF(W$9="x",Toimenpiteet!$E$60,0)+IF(W$10="x",Toimenpiteet!$E$88,0))/(1+$H$15)^ES$59</f>
        <v>285.20568631161626</v>
      </c>
      <c r="ET138" s="37">
        <f ca="1">IF(X$11="x",Toimenpiteet!$E$115,BT138*CT138/1000+(Satokasvi!$E$28-Satokasvi!$E$7)+IF(X$8="x",Toimenpiteet!$E$29,0)+IF(X$9="x",Toimenpiteet!$E$60,0)+IF(X$10="x",Toimenpiteet!$E$88,0))/(1+$H$15)^ET$59</f>
        <v>-160.32935814886437</v>
      </c>
      <c r="EU138" s="37">
        <f ca="1">IF(Y$11="x",Toimenpiteet!$E$115,BU138*CU138/1000+(Satokasvi!$E$28-Satokasvi!$E$7)+IF(Y$8="x",Toimenpiteet!$E$29,0)+IF(Y$9="x",Toimenpiteet!$E$60,0)+IF(Y$10="x",Toimenpiteet!$E$88,0))/(1+$H$15)^EU$59</f>
        <v>130.33768742325833</v>
      </c>
      <c r="EV138" s="37">
        <f ca="1">IF(Z$11="x",Toimenpiteet!$E$115,BV138*CV138/1000+(Satokasvi!$E$28-Satokasvi!$E$7)+IF(Z$8="x",Toimenpiteet!$E$29,0)+IF(Z$9="x",Toimenpiteet!$E$60,0)+IF(Z$10="x",Toimenpiteet!$E$88,0))/(1+$H$15)^EV$59</f>
        <v>264.03265435797243</v>
      </c>
      <c r="EW138" s="37">
        <f ca="1">IF(AA$11="x",Toimenpiteet!$E$115,BW138*CW138/1000+(Satokasvi!$E$28-Satokasvi!$E$7)+IF(AA$8="x",Toimenpiteet!$E$29,0)+IF(AA$9="x",Toimenpiteet!$E$60,0)+IF(AA$10="x",Toimenpiteet!$E$88,0))/(1+$H$15)^EW$59</f>
        <v>192.23743572404564</v>
      </c>
      <c r="EX138" s="37">
        <f ca="1">IF(AB$11="x",Toimenpiteet!$E$115,BX138*CX138/1000+(Satokasvi!$E$28-Satokasvi!$E$7)+IF(AB$8="x",Toimenpiteet!$E$29,0)+IF(AB$9="x",Toimenpiteet!$E$60,0)+IF(AB$10="x",Toimenpiteet!$E$88,0))/(1+$H$15)^EX$59</f>
        <v>-142.45055811590174</v>
      </c>
      <c r="EY138" s="37">
        <f ca="1">IF(AC$11="x",Toimenpiteet!$E$115,BY138*CY138/1000+(Satokasvi!$E$28-Satokasvi!$E$7)+IF(AC$8="x",Toimenpiteet!$E$29,0)+IF(AC$9="x",Toimenpiteet!$E$60,0)+IF(AC$10="x",Toimenpiteet!$E$88,0))/(1+$H$15)^EY$59</f>
        <v>207.22181078260715</v>
      </c>
      <c r="EZ138" s="37">
        <f ca="1">IF(AD$11="x",Toimenpiteet!$E$115,BZ138*CZ138/1000+(Satokasvi!$E$28-Satokasvi!$E$7)+IF(AD$8="x",Toimenpiteet!$E$29,0)+IF(AD$9="x",Toimenpiteet!$E$60,0)+IF(AD$10="x",Toimenpiteet!$E$88,0))/(1+$H$15)^EZ$59</f>
        <v>110.8380939313334</v>
      </c>
      <c r="FA138" s="37">
        <f ca="1">IF(AE$11="x",Toimenpiteet!$E$115,CA138*DA138/1000+(Satokasvi!$E$28-Satokasvi!$E$7)+IF(AE$8="x",Toimenpiteet!$E$29,0)+IF(AE$9="x",Toimenpiteet!$E$60,0)+IF(AE$10="x",Toimenpiteet!$E$88,0))/(1+$H$15)^FA$59</f>
        <v>185.74988363975987</v>
      </c>
      <c r="FB138" s="37">
        <f ca="1">IF(AF$11="x",Toimenpiteet!$E$115,CB138*DB138/1000+(Satokasvi!$E$28-Satokasvi!$E$7)+IF(AF$8="x",Toimenpiteet!$E$29,0)+IF(AF$9="x",Toimenpiteet!$E$60,0)+IF(AF$10="x",Toimenpiteet!$E$88,0))/(1+$H$15)^FB$59</f>
        <v>53.366235970935335</v>
      </c>
      <c r="FD138" s="37">
        <f t="shared" ca="1" si="41"/>
        <v>435.79453125405945</v>
      </c>
      <c r="FE138" s="37">
        <f t="shared" ca="1" si="45"/>
        <v>554.79360287343138</v>
      </c>
      <c r="FF138" s="37">
        <f t="shared" ca="1" si="45"/>
        <v>838.17287214839303</v>
      </c>
      <c r="FG138" s="37">
        <f t="shared" ca="1" si="45"/>
        <v>602.72380445073543</v>
      </c>
      <c r="FH138" s="37">
        <f t="shared" ca="1" si="45"/>
        <v>725.77520665118493</v>
      </c>
      <c r="FI138" s="37">
        <f t="shared" ca="1" si="45"/>
        <v>978.752171947801</v>
      </c>
      <c r="FJ138" s="37">
        <f t="shared" ca="1" si="45"/>
        <v>1308.2551816066996</v>
      </c>
      <c r="FK138" s="37">
        <f t="shared" ca="1" si="45"/>
        <v>1099.0617345135065</v>
      </c>
      <c r="FL138" s="37">
        <f t="shared" ca="1" si="45"/>
        <v>1361.543563699448</v>
      </c>
      <c r="FM138" s="37">
        <f t="shared" ca="1" si="45"/>
        <v>1700.2649244559821</v>
      </c>
      <c r="FN138" s="37">
        <f t="shared" ca="1" si="44"/>
        <v>1508.8232861573101</v>
      </c>
      <c r="FO138" s="37">
        <f t="shared" ca="1" si="43"/>
        <v>1775.1354190737663</v>
      </c>
      <c r="FP138" s="37">
        <f t="shared" ca="1" si="43"/>
        <v>1805.1669893291821</v>
      </c>
      <c r="FQ138" s="37">
        <f t="shared" ca="1" si="43"/>
        <v>1933.7480675162676</v>
      </c>
      <c r="FR138" s="37">
        <f t="shared" ca="1" si="43"/>
        <v>1763.6546514561373</v>
      </c>
      <c r="FS138" s="37">
        <f t="shared" ca="1" si="43"/>
        <v>1973.802850233596</v>
      </c>
      <c r="FT138" s="37">
        <f t="shared" ca="1" si="43"/>
        <v>1813.4734920847316</v>
      </c>
      <c r="FU138" s="37">
        <f t="shared" ca="1" si="24"/>
        <v>1896.1449697677276</v>
      </c>
      <c r="FV138" s="37">
        <f t="shared" ca="1" si="24"/>
        <v>2090.9845488818446</v>
      </c>
      <c r="FW138" s="37">
        <f t="shared" ca="1" si="23"/>
        <v>1944.2604740224658</v>
      </c>
      <c r="FX138" s="37">
        <f t="shared" ca="1" si="23"/>
        <v>1801.8099159065641</v>
      </c>
      <c r="FY138" s="37">
        <f t="shared" ca="1" si="23"/>
        <v>1951.4445061030892</v>
      </c>
      <c r="FZ138" s="37">
        <f t="shared" ca="1" si="23"/>
        <v>1817.1711927692202</v>
      </c>
      <c r="GA138" s="37">
        <f t="shared" ca="1" si="23"/>
        <v>1950.235689114025</v>
      </c>
      <c r="GB138" s="37">
        <f t="shared" ca="1" si="23"/>
        <v>1823.6702132596852</v>
      </c>
      <c r="GC138" s="37"/>
      <c r="GD138" s="37">
        <f t="shared" ca="1" si="42"/>
        <v>574.40974818448285</v>
      </c>
      <c r="GE138" s="37">
        <f t="shared" ca="1" si="39"/>
        <v>767.16621731181817</v>
      </c>
      <c r="GF138" s="37">
        <f t="shared" ca="1" si="39"/>
        <v>1155.7238483874896</v>
      </c>
      <c r="GG138" s="37">
        <f t="shared" ca="1" si="39"/>
        <v>920.27478068983203</v>
      </c>
      <c r="GH138" s="37">
        <f t="shared" ca="1" si="39"/>
        <v>1113.6547289027321</v>
      </c>
      <c r="GI138" s="37">
        <f t="shared" ca="1" si="39"/>
        <v>1461.6137528629051</v>
      </c>
      <c r="GJ138" s="37">
        <f t="shared" ca="1" si="39"/>
        <v>1900.1112145547811</v>
      </c>
      <c r="GK138" s="37">
        <f t="shared" ca="1" si="39"/>
        <v>1690.917767461588</v>
      </c>
      <c r="GL138" s="37">
        <f t="shared" ca="1" si="39"/>
        <v>2046.5160492989298</v>
      </c>
      <c r="GM138" s="37">
        <f t="shared" ca="1" si="39"/>
        <v>2492.4186596962973</v>
      </c>
      <c r="GN138" s="37">
        <f t="shared" ca="1" si="39"/>
        <v>2710.2988234719141</v>
      </c>
      <c r="GO138" s="37">
        <f t="shared" ca="1" si="39"/>
        <v>3067.0465166218892</v>
      </c>
      <c r="GP138" s="37">
        <f t="shared" ca="1" si="39"/>
        <v>3139.1748219480264</v>
      </c>
      <c r="GQ138" s="37">
        <f t="shared" ca="1" si="39"/>
        <v>3328.5113594809159</v>
      </c>
      <c r="GR138" s="37">
        <f t="shared" ca="1" si="39"/>
        <v>3525.9847079120032</v>
      </c>
      <c r="GS138" s="37">
        <f t="shared" ca="1" si="39"/>
        <v>3811.1903942236195</v>
      </c>
      <c r="GT138" s="37">
        <f t="shared" ca="1" si="34"/>
        <v>3650.8610360747552</v>
      </c>
      <c r="GU138" s="37">
        <f t="shared" ca="1" si="22"/>
        <v>3781.1987234980134</v>
      </c>
      <c r="GV138" s="37">
        <f t="shared" ca="1" si="22"/>
        <v>4045.2313778559856</v>
      </c>
      <c r="GW138" s="37">
        <f t="shared" ca="1" si="22"/>
        <v>4237.4688135800316</v>
      </c>
      <c r="GX138" s="37">
        <f t="shared" ca="1" si="22"/>
        <v>4095.0182554641297</v>
      </c>
      <c r="GY138" s="37">
        <f t="shared" ca="1" si="30"/>
        <v>4302.2400662467371</v>
      </c>
      <c r="GZ138" s="37">
        <f t="shared" ca="1" si="30"/>
        <v>4413.0781601780709</v>
      </c>
      <c r="HA138" s="37">
        <f t="shared" ca="1" si="30"/>
        <v>4598.8280438178308</v>
      </c>
      <c r="HB138" s="37">
        <f t="shared" ca="1" si="30"/>
        <v>4652.1942797887659</v>
      </c>
      <c r="HC138" s="37"/>
      <c r="HD138" s="37">
        <f t="shared" si="40"/>
        <v>1500.1</v>
      </c>
      <c r="HE138" s="37">
        <f ca="1">SUM($GD138:GD138)-$HD138-SUM($FD138:FD138)</f>
        <v>-1361.4847830695765</v>
      </c>
      <c r="HF138" s="37">
        <f ca="1">SUM($GD138:GE138)-$HD138-SUM($FD138:FE138)</f>
        <v>-1149.1121686311897</v>
      </c>
      <c r="HG138" s="37">
        <f ca="1">SUM($GD138:GF138)-$HD138-SUM($FD138:FF138)</f>
        <v>-831.56119239209306</v>
      </c>
      <c r="HH138" s="37">
        <f ca="1">SUM($GD138:GG138)-$HD138-SUM($FD138:FG138)</f>
        <v>-514.01021615299669</v>
      </c>
      <c r="HI138" s="37">
        <f ca="1">SUM($GD138:GH138)-$HD138-SUM($FD138:FH138)</f>
        <v>-126.13069390144938</v>
      </c>
      <c r="HJ138" s="37">
        <f ca="1">SUM($GD138:GI138)-$HD138-SUM($FD138:FI138)</f>
        <v>356.73088701365486</v>
      </c>
      <c r="HK138" s="37">
        <f ca="1">SUM($GD138:GJ138)-$HD138-SUM($FD138:FJ138)</f>
        <v>948.58691996173638</v>
      </c>
      <c r="HL138" s="37">
        <f ca="1">SUM($GD138:GK138)-$HD138-SUM($FD138:FK138)</f>
        <v>1540.4429529098179</v>
      </c>
      <c r="HM138" s="37">
        <f ca="1">SUM($GD138:GL138)-$HD138-SUM($FD138:FL138)</f>
        <v>2225.4154385092988</v>
      </c>
      <c r="HN138" s="37">
        <f ca="1">SUM($GD138:GM138)-$HD138-SUM($FD138:FM138)</f>
        <v>3017.5691737496145</v>
      </c>
      <c r="HO138" s="37">
        <f ca="1">SUM($GD138:GN138)-$HD138-SUM($FD138:FN138)</f>
        <v>4219.0447110642199</v>
      </c>
      <c r="HP138" s="37">
        <f ca="1">SUM($GD138:GO138)-$HD138-SUM($FD138:FO138)</f>
        <v>5510.9558086123452</v>
      </c>
      <c r="HQ138" s="37">
        <f ca="1">SUM($GD138:GP138)-$HD138-SUM($FD138:FP138)</f>
        <v>6844.9636412311884</v>
      </c>
      <c r="HR138" s="37">
        <f ca="1">SUM($GD138:GQ138)-$HD138-SUM($FD138:FQ138)</f>
        <v>8239.7269331958378</v>
      </c>
      <c r="HS138" s="37">
        <f ca="1">SUM($GD138:GR138)-$HD138-SUM($FD138:FR138)</f>
        <v>10002.056989651704</v>
      </c>
      <c r="HT138" s="37">
        <f ca="1">SUM($GD138:GS138)-$HD138-SUM($FD138:FS138)</f>
        <v>11839.44453364173</v>
      </c>
      <c r="HU138" s="37">
        <f ca="1">SUM($GD138:GT138)-$HD138-SUM($FD138:FT138)</f>
        <v>13676.832077631752</v>
      </c>
      <c r="HV138" s="37">
        <f ca="1">SUM($GD138:GU138)-$HD138-SUM($FD138:FU138)</f>
        <v>15561.885831362037</v>
      </c>
      <c r="HW138" s="37">
        <f ca="1">SUM($GD138:GV138)-$HD138-SUM($FD138:FV138)</f>
        <v>17516.132660336174</v>
      </c>
      <c r="HX138" s="37">
        <f ca="1">SUM($GD138:GW138)-$HD138-SUM($FD138:FW138)</f>
        <v>19809.340999893739</v>
      </c>
      <c r="HY138" s="37">
        <f ca="1">SUM($GD138:GX138)-$HD138-SUM($FD138:FX138)</f>
        <v>22102.549339451303</v>
      </c>
      <c r="HZ138" s="37">
        <f ca="1">SUM($GD138:GY138)-$HD138-SUM($FD138:FY138)</f>
        <v>24453.344899594955</v>
      </c>
      <c r="IA138" s="37">
        <f ca="1">SUM($GD138:GZ138)-$HD138-SUM($FD138:FZ138)</f>
        <v>27049.251867003804</v>
      </c>
      <c r="IB138" s="37">
        <f ca="1">SUM($GD138:HA138)-$HD138-SUM($FD138:GA138)</f>
        <v>29697.844221707608</v>
      </c>
      <c r="IC138" s="37">
        <f ca="1">SUM($GD138:HB138)-$HD138-SUM($FD138:GB138)</f>
        <v>32526.368288236677</v>
      </c>
    </row>
    <row r="139" spans="2:237" x14ac:dyDescent="0.35">
      <c r="B139" s="37">
        <f ca="1">RAND()</f>
        <v>0.59955710417777275</v>
      </c>
      <c r="C139" s="37">
        <f t="shared" ca="1" si="47"/>
        <v>0.65278839736600858</v>
      </c>
      <c r="D139" s="37">
        <f t="shared" ca="1" si="47"/>
        <v>0.4382724218253502</v>
      </c>
      <c r="E139" s="37">
        <f t="shared" ca="1" si="47"/>
        <v>0.20809112024172205</v>
      </c>
      <c r="F139" s="37">
        <f t="shared" ca="1" si="47"/>
        <v>0.12734535211153541</v>
      </c>
      <c r="G139" s="37">
        <f t="shared" ca="1" si="47"/>
        <v>0.52950613384727063</v>
      </c>
      <c r="H139" s="37">
        <f t="shared" ca="1" si="47"/>
        <v>0.44684102182126373</v>
      </c>
      <c r="I139" s="37">
        <f t="shared" ca="1" si="47"/>
        <v>0.59145852911431251</v>
      </c>
      <c r="J139" s="37">
        <f t="shared" ca="1" si="47"/>
        <v>0.50705539666815469</v>
      </c>
      <c r="K139" s="37">
        <f t="shared" ca="1" si="47"/>
        <v>0.28801272121348465</v>
      </c>
      <c r="L139" s="37">
        <f t="shared" ca="1" si="47"/>
        <v>0.2824385413555538</v>
      </c>
      <c r="M139" s="37">
        <f t="shared" ca="1" si="47"/>
        <v>9.6153592037375502E-2</v>
      </c>
      <c r="N139" s="37">
        <f t="shared" ca="1" si="47"/>
        <v>0.5896375057001203</v>
      </c>
      <c r="O139" s="37">
        <f t="shared" ca="1" si="47"/>
        <v>0.93947664742826953</v>
      </c>
      <c r="P139" s="37">
        <f t="shared" ca="1" si="47"/>
        <v>0.89542279188578</v>
      </c>
      <c r="Q139" s="37">
        <f t="shared" ca="1" si="47"/>
        <v>0.40925472441305644</v>
      </c>
      <c r="R139" s="37">
        <f t="shared" ca="1" si="46"/>
        <v>0.38913623899272054</v>
      </c>
      <c r="S139" s="37">
        <f t="shared" ca="1" si="46"/>
        <v>0.36407689064084081</v>
      </c>
      <c r="T139" s="37">
        <f t="shared" ca="1" si="46"/>
        <v>0.86023462028062125</v>
      </c>
      <c r="U139" s="37">
        <f t="shared" ca="1" si="46"/>
        <v>0.34701107433169265</v>
      </c>
      <c r="V139" s="37">
        <f t="shared" ca="1" si="46"/>
        <v>0.41890300597777907</v>
      </c>
      <c r="W139" s="37">
        <f t="shared" ca="1" si="46"/>
        <v>0.13008062501570039</v>
      </c>
      <c r="X139" s="37">
        <f t="shared" ca="1" si="46"/>
        <v>0.8471150084133503</v>
      </c>
      <c r="Y139" s="37">
        <f t="shared" ca="1" si="46"/>
        <v>0.70171414084245776</v>
      </c>
      <c r="Z139" s="37">
        <f t="shared" ca="1" si="46"/>
        <v>6.2688311708138711E-2</v>
      </c>
      <c r="AC139" s="35">
        <f ca="1">IF(H$11="x",0,_xlfn.NORM.INV(B139,Satokasvi!$H$8,Satokasvi!$I$8)*IF(H$8="x",1+Toimenpiteet!$C$7,1)*IF(H$9="x",1+Toimenpiteet!$C$34,1)*(1+H$30)*_xlfn.BINOM.INV(1,(1-(Satokasvi!$H$15*(1+H$43))),B139))</f>
        <v>2563.0502220281487</v>
      </c>
      <c r="AD139" s="35">
        <f ca="1">IF(I$11="x",0,_xlfn.NORM.INV(C139,Satokasvi!$H$8,Satokasvi!$I$8)*IF(I$8="x",1+Toimenpiteet!$C$7,1)*IF(I$9="x",1+Toimenpiteet!$C$34,1)*(1+I$30)*_xlfn.BINOM.INV(1,(1-(Satokasvi!$H$15*(1+I$43))),C139))</f>
        <v>2598.2148920961681</v>
      </c>
      <c r="AE139" s="35">
        <f ca="1">IF(J$11="x",0,_xlfn.NORM.INV(D139,Satokasvi!$H$8,Satokasvi!$I$8)*IF(J$8="x",1+Toimenpiteet!$C$7,1)*IF(J$9="x",1+Toimenpiteet!$C$34,1)*(1+J$30)*_xlfn.BINOM.INV(1,(1-(Satokasvi!$H$15*(1+J$43))),D139))</f>
        <v>2461.1623236470787</v>
      </c>
      <c r="AF139" s="35">
        <f ca="1">IF(K$11="x",0,_xlfn.NORM.INV(E139,Satokasvi!$H$8,Satokasvi!$I$8)*IF(K$8="x",1+Toimenpiteet!$C$7,1)*IF(K$9="x",1+Toimenpiteet!$C$34,1)*(1+K$30)*_xlfn.BINOM.INV(1,(1-(Satokasvi!$H$15*(1+K$43))),E139))</f>
        <v>0</v>
      </c>
      <c r="AG139" s="35">
        <f ca="1">IF(L$11="x",0,_xlfn.NORM.INV(F139,Satokasvi!$H$8,Satokasvi!$I$8)*IF(L$8="x",1+Toimenpiteet!$C$7,1)*IF(L$9="x",1+Toimenpiteet!$C$34,1)*(1+L$30)*_xlfn.BINOM.INV(1,(1-(Satokasvi!$H$15*(1+L$43))),F139))</f>
        <v>0</v>
      </c>
      <c r="AH139" s="35">
        <f ca="1">IF(M$11="x",0,_xlfn.NORM.INV(G139,Satokasvi!$H$8,Satokasvi!$I$8)*IF(M$8="x",1+Toimenpiteet!$C$7,1)*IF(M$9="x",1+Toimenpiteet!$C$34,1)*(1+M$30)*_xlfn.BINOM.INV(1,(1-(Satokasvi!$H$15*(1+M$43))),G139))</f>
        <v>2518.5071172856842</v>
      </c>
      <c r="AI139" s="35">
        <f ca="1">IF(N$11="x",0,_xlfn.NORM.INV(H139,Satokasvi!$H$8,Satokasvi!$I$8)*IF(N$8="x",1+Toimenpiteet!$C$7,1)*IF(N$9="x",1+Toimenpiteet!$C$34,1)*(1+N$30)*_xlfn.BINOM.INV(1,(1-(Satokasvi!$H$15*(1+N$43))),H139))</f>
        <v>2466.5883532911998</v>
      </c>
      <c r="AJ139" s="35">
        <f ca="1">IF(O$11="x",0,_xlfn.NORM.INV(I139,Satokasvi!$H$8,Satokasvi!$I$8)*IF(O$8="x",1+Toimenpiteet!$C$7,1)*IF(O$9="x",1+Toimenpiteet!$C$34,1)*(1+O$30)*_xlfn.BINOM.INV(1,(1-(Satokasvi!$H$15*(1+O$43))),I139))</f>
        <v>2557.8246153935143</v>
      </c>
      <c r="AK139" s="35">
        <f ca="1">IF(P$11="x",0,_xlfn.NORM.INV(J139,Satokasvi!$H$8,Satokasvi!$I$8)*IF(P$8="x",1+Toimenpiteet!$C$7,1)*IF(P$9="x",1+Toimenpiteet!$C$34,1)*(1+P$30)*_xlfn.BINOM.INV(1,(1-(Satokasvi!$H$15*(1+P$43))),J139))</f>
        <v>2504.4215446940093</v>
      </c>
      <c r="AL139" s="35">
        <f ca="1">IF(Q$11="x",0,_xlfn.NORM.INV(K139,Satokasvi!$H$8,Satokasvi!$I$8)*IF(Q$8="x",1+Toimenpiteet!$C$7,1)*IF(Q$9="x",1+Toimenpiteet!$C$34,1)*(1+Q$30)*_xlfn.BINOM.INV(1,(1-(Satokasvi!$H$15*(1+Q$43))),K139))</f>
        <v>2360.2000766695364</v>
      </c>
      <c r="AM139" s="35">
        <f ca="1">IF(R$11="x",0,_xlfn.NORM.INV(L139,Satokasvi!$H$8,Satokasvi!$I$8)*IF(R$8="x",1+Toimenpiteet!$C$7,1)*IF(R$9="x",1+Toimenpiteet!$C$34,1)*(1+R$30)*_xlfn.BINOM.INV(1,(1-(Satokasvi!$H$15*(1+R$43))),L139))</f>
        <v>2356.096857464051</v>
      </c>
      <c r="AN139" s="35">
        <f ca="1">IF(S$11="x",0,_xlfn.NORM.INV(M139,Satokasvi!$H$8,Satokasvi!$I$8)*IF(S$8="x",1+Toimenpiteet!$C$7,1)*IF(S$9="x",1+Toimenpiteet!$C$34,1)*(1+S$30)*_xlfn.BINOM.INV(1,(1-(Satokasvi!$H$15*(1+S$43))),M139))</f>
        <v>0</v>
      </c>
      <c r="AO139" s="35">
        <f ca="1">IF(T$11="x",0,_xlfn.NORM.INV(N139,Satokasvi!$H$8,Satokasvi!$I$8)*IF(T$8="x",1+Toimenpiteet!$C$7,1)*IF(T$9="x",1+Toimenpiteet!$C$34,1)*(1+T$30)*_xlfn.BINOM.INV(1,(1-(Satokasvi!$H$15*(1+T$43))),N139))</f>
        <v>2556.6531516662412</v>
      </c>
      <c r="AP139" s="35">
        <f ca="1">IF(U$11="x",0,_xlfn.NORM.INV(O139,Satokasvi!$H$8,Satokasvi!$I$8)*IF(U$8="x",1+Toimenpiteet!$C$7,1)*IF(U$9="x",1+Toimenpiteet!$C$34,1)*(1+U$30)*_xlfn.BINOM.INV(1,(1-(Satokasvi!$H$15*(1+U$43))),O139))</f>
        <v>2887.5987841532201</v>
      </c>
      <c r="AQ139" s="35">
        <f ca="1">IF(V$11="x",0,_xlfn.NORM.INV(P139,Satokasvi!$H$8,Satokasvi!$I$8)*IF(V$8="x",1+Toimenpiteet!$C$7,1)*IF(V$9="x",1+Toimenpiteet!$C$34,1)*(1+V$30)*_xlfn.BINOM.INV(1,(1-(Satokasvi!$H$15*(1+V$43))),P139))</f>
        <v>2813.9734917292571</v>
      </c>
      <c r="AR139" s="35">
        <f ca="1">IF(W$11="x",0,_xlfn.NORM.INV(Q139,Satokasvi!$H$8,Satokasvi!$I$8)*IF(W$8="x",1+Toimenpiteet!$C$7,1)*IF(W$9="x",1+Toimenpiteet!$C$34,1)*(1+W$30)*_xlfn.BINOM.INV(1,(1-(Satokasvi!$H$15*(1+W$43))),Q139))</f>
        <v>2442.6343702013451</v>
      </c>
      <c r="AS139" s="35">
        <f ca="1">IF(X$11="x",0,_xlfn.NORM.INV(R139,Satokasvi!$H$8,Satokasvi!$I$8)*IF(X$8="x",1+Toimenpiteet!$C$7,1)*IF(X$9="x",1+Toimenpiteet!$C$34,1)*(1+X$30)*_xlfn.BINOM.INV(1,(1-(Satokasvi!$H$15*(1+X$43))),R139))</f>
        <v>2429.6072495170429</v>
      </c>
      <c r="AT139" s="35">
        <f ca="1">IF(Y$11="x",0,_xlfn.NORM.INV(S139,Satokasvi!$H$8,Satokasvi!$I$8)*IF(Y$8="x",1+Toimenpiteet!$C$7,1)*IF(Y$9="x",1+Toimenpiteet!$C$34,1)*(1+Y$30)*_xlfn.BINOM.INV(1,(1-(Satokasvi!$H$15*(1+Y$43))),S139))</f>
        <v>2413.1043851684162</v>
      </c>
      <c r="AU139" s="35">
        <f ca="1">IF(Z$11="x",0,_xlfn.NORM.INV(T139,Satokasvi!$H$8,Satokasvi!$I$8)*IF(Z$8="x",1+Toimenpiteet!$C$7,1)*IF(Z$9="x",1+Toimenpiteet!$C$34,1)*(1+Z$30)*_xlfn.BINOM.INV(1,(1-(Satokasvi!$H$15*(1+Z$43))),T139))</f>
        <v>2770.3435128538231</v>
      </c>
      <c r="AV139" s="35">
        <f ca="1">IF(AA$11="x",0,_xlfn.NORM.INV(U139,Satokasvi!$H$8,Satokasvi!$I$8)*IF(AA$8="x",1+Toimenpiteet!$C$7,1)*IF(AA$9="x",1+Toimenpiteet!$C$34,1)*(1+AA$30)*_xlfn.BINOM.INV(1,(1-(Satokasvi!$H$15*(1+AA$43))),U139))</f>
        <v>2401.6493496711623</v>
      </c>
      <c r="AW139" s="35">
        <f ca="1">IF(AB$11="x",0,_xlfn.NORM.INV(V139,Satokasvi!$H$8,Satokasvi!$I$8)*IF(AB$8="x",1+Toimenpiteet!$C$7,1)*IF(AB$9="x",1+Toimenpiteet!$C$34,1)*(1+AB$30)*_xlfn.BINOM.INV(1,(1-(Satokasvi!$H$15*(1+AB$43))),V139))</f>
        <v>2448.8248373145639</v>
      </c>
      <c r="AX139" s="35">
        <f ca="1">IF(AC$11="x",0,_xlfn.NORM.INV(W139,Satokasvi!$H$8,Satokasvi!$I$8)*IF(AC$8="x",1+Toimenpiteet!$C$7,1)*IF(AC$9="x",1+Toimenpiteet!$C$34,1)*(1+AC$30)*_xlfn.BINOM.INV(1,(1-(Satokasvi!$H$15*(1+AC$43))),W139))</f>
        <v>0</v>
      </c>
      <c r="AY139" s="35">
        <f ca="1">IF(AD$11="x",0,_xlfn.NORM.INV(X139,Satokasvi!$H$8,Satokasvi!$I$8)*IF(AD$8="x",1+Toimenpiteet!$C$7,1)*IF(AD$9="x",1+Toimenpiteet!$C$34,1)*(1+AD$30)*_xlfn.BINOM.INV(1,(1-(Satokasvi!$H$15*(1+AD$43))),X139))</f>
        <v>2756.0345608394382</v>
      </c>
      <c r="AZ139" s="35">
        <f ca="1">IF(AE$11="x",0,_xlfn.NORM.INV(Y139,Satokasvi!$H$8,Satokasvi!$I$8)*IF(AE$8="x",1+Toimenpiteet!$C$7,1)*IF(AE$9="x",1+Toimenpiteet!$C$34,1)*(1+AE$30)*_xlfn.BINOM.INV(1,(1-(Satokasvi!$H$15*(1+AE$43))),Y139))</f>
        <v>2632.3342408491521</v>
      </c>
      <c r="BA139" s="35">
        <f ca="1">IF(AF$11="x",0,_xlfn.NORM.INV(Z139,Satokasvi!$H$8,Satokasvi!$I$8)*IF(AF$8="x",1+Toimenpiteet!$C$7,1)*IF(AF$9="x",1+Toimenpiteet!$C$34,1)*(1+AF$30)*_xlfn.BINOM.INV(1,(1-(Satokasvi!$H$15*(1+AF$43))),Z139))</f>
        <v>0</v>
      </c>
      <c r="BD139" s="35">
        <f ca="1">IF(H$11="x",0,_xlfn.NORM.INV(B139,Satokasvi!$H$8,Satokasvi!$I$8)*IF(COUNTIF($H$12:H$12,"x")&gt;0,(1+$C$6),1)*IF(COUNTIF($H$13:H$13,"x")&gt;0,(1+$C$30),1)*IF(H$8="x",(1+Toimenpiteet!$C$7),1)*IF(H$9="x",(1+Toimenpiteet!$C$34),1)*(1+H$30)*_xlfn.BINOM.INV(1,(1-(Satokasvi!$H$15*(1+H$44))),B139))</f>
        <v>3075.6602664337784</v>
      </c>
      <c r="BE139" s="35">
        <f ca="1">IF(I$11="x",0,_xlfn.NORM.INV(C139,Satokasvi!$H$8,Satokasvi!$I$8)*IF(COUNTIF($H$12:I$12,"x")&gt;0,(1+$C$6),1)*IF(COUNTIF($H$13:I$13,"x")&gt;0,(1+$C$30),1)*IF(I$8="x",(1+Toimenpiteet!$C$7),1)*IF(I$9="x",(1+Toimenpiteet!$C$34),1)*(1+I$30)*_xlfn.BINOM.INV(1,(1-(Satokasvi!$H$15*(1+I$44))),C139))</f>
        <v>3117.8578705154018</v>
      </c>
      <c r="BF139" s="35">
        <f ca="1">IF(J$11="x",0,_xlfn.NORM.INV(D139,Satokasvi!$H$8,Satokasvi!$I$8)*IF(COUNTIF($H$12:J$12,"x")&gt;0,(1+$C$6),1)*IF(COUNTIF($H$13:J$13,"x")&gt;0,(1+$C$30),1)*IF(J$8="x",(1+Toimenpiteet!$C$7),1)*IF(J$9="x",(1+Toimenpiteet!$C$34),1)*(1+J$30)*_xlfn.BINOM.INV(1,(1-(Satokasvi!$H$15*(1+J$44))),D139))</f>
        <v>2953.3947883764945</v>
      </c>
      <c r="BG139" s="35">
        <f ca="1">IF(K$11="x",0,_xlfn.NORM.INV(E139,Satokasvi!$H$8,Satokasvi!$I$8)*IF(COUNTIF($H$12:K$12,"x")&gt;0,(1+$C$6),1)*IF(COUNTIF($H$13:K$13,"x")&gt;0,(1+$C$30),1)*IF(K$8="x",(1+Toimenpiteet!$C$7),1)*IF(K$9="x",(1+Toimenpiteet!$C$34),1)*(1+K$30)*_xlfn.BINOM.INV(1,(1-(Satokasvi!$H$15*(1+K$44))),E139))</f>
        <v>2756.0812579408826</v>
      </c>
      <c r="BH139" s="35">
        <f ca="1">IF(L$11="x",0,_xlfn.NORM.INV(F139,Satokasvi!$H$8,Satokasvi!$I$8)*IF(COUNTIF($H$12:L$12,"x")&gt;0,(1+$C$6),1)*IF(COUNTIF($H$13:L$13,"x")&gt;0,(1+$C$30),1)*IF(L$8="x",(1+Toimenpiteet!$C$7),1)*IF(L$9="x",(1+Toimenpiteet!$C$34),1)*(1+L$30)*_xlfn.BINOM.INV(1,(1-(Satokasvi!$H$15*(1+L$44))),F139))</f>
        <v>2658.2910449769965</v>
      </c>
      <c r="BI139" s="35">
        <f ca="1">IF(M$11="x",0,_xlfn.NORM.INV(G139,Satokasvi!$H$8,Satokasvi!$I$8)*IF(COUNTIF($H$12:M$12,"x")&gt;0,(1+$C$6),1)*IF(COUNTIF($H$13:M$13,"x")&gt;0,(1+$C$30),1)*IF(M$8="x",(1+Toimenpiteet!$C$7),1)*IF(M$9="x",(1+Toimenpiteet!$C$34),1)*(1+M$30)*_xlfn.BINOM.INV(1,(1-(Satokasvi!$H$15*(1+M$44))),G139))</f>
        <v>3022.2085407428208</v>
      </c>
      <c r="BJ139" s="35">
        <f ca="1">IF(N$11="x",0,_xlfn.NORM.INV(H139,Satokasvi!$H$8,Satokasvi!$I$8)*IF(COUNTIF($H$12:N$12,"x")&gt;0,(1+$C$6),1)*IF(COUNTIF($H$13:N$13,"x")&gt;0,(1+$C$30),1)*IF(N$8="x",(1+Toimenpiteet!$C$7),1)*IF(N$9="x",(1+Toimenpiteet!$C$34),1)*(1+N$30)*_xlfn.BINOM.INV(1,(1-(Satokasvi!$H$15*(1+N$44))),H139))</f>
        <v>2959.9060239494397</v>
      </c>
      <c r="BK139" s="35">
        <f ca="1">IF(O$11="x",0,_xlfn.NORM.INV(I139,Satokasvi!$H$8,Satokasvi!$I$8)*IF(COUNTIF($H$12:O$12,"x")&gt;0,(1+$C$6),1)*IF(COUNTIF($H$13:O$13,"x")&gt;0,(1+$C$30),1)*IF(O$8="x",(1+Toimenpiteet!$C$7),1)*IF(O$9="x",(1+Toimenpiteet!$C$34),1)*(1+O$30)*_xlfn.BINOM.INV(1,(1-(Satokasvi!$H$15*(1+O$44))),I139))</f>
        <v>3069.3895384722168</v>
      </c>
      <c r="BL139" s="35">
        <f ca="1">IF(P$11="x",0,_xlfn.NORM.INV(J139,Satokasvi!$H$8,Satokasvi!$I$8)*IF(COUNTIF($H$12:P$12,"x")&gt;0,(1+$C$6),1)*IF(COUNTIF($H$13:P$13,"x")&gt;0,(1+$C$30),1)*IF(P$8="x",(1+Toimenpiteet!$C$7),1)*IF(P$9="x",(1+Toimenpiteet!$C$34),1)*(1+P$30)*_xlfn.BINOM.INV(1,(1-(Satokasvi!$H$15*(1+P$44))),J139))</f>
        <v>3005.3058536328112</v>
      </c>
      <c r="BM139" s="35">
        <f ca="1">IF(Q$11="x",0,_xlfn.NORM.INV(K139,Satokasvi!$H$8,Satokasvi!$I$8)*IF(COUNTIF($H$12:Q$12,"x")&gt;0,(1+$C$6),1)*IF(COUNTIF($H$13:Q$13,"x")&gt;0,(1+$C$30),1)*IF(Q$8="x",(1+Toimenpiteet!$C$7),1)*IF(Q$9="x",(1+Toimenpiteet!$C$34),1)*(1+Q$30)*_xlfn.BINOM.INV(1,(1-(Satokasvi!$H$15*(1+Q$44))),K139))</f>
        <v>2832.2400920034438</v>
      </c>
      <c r="BN139" s="35">
        <f ca="1">IF(R$11="x",0,_xlfn.NORM.INV(L139,Satokasvi!$H$8,Satokasvi!$I$8)*IF(COUNTIF($H$12:R$12,"x")&gt;0,(1+$C$6),1)*IF(COUNTIF($H$13:R$13,"x")&gt;0,(1+$C$30),1)*IF(R$8="x",(1+Toimenpiteet!$C$7),1)*IF(R$9="x",(1+Toimenpiteet!$C$34),1)*(1+R$30)*_xlfn.BINOM.INV(1,(1-(Satokasvi!$H$15*(1+R$44))),L139))</f>
        <v>2827.3162289568613</v>
      </c>
      <c r="BO139" s="35">
        <f ca="1">IF(S$11="x",0,_xlfn.NORM.INV(M139,Satokasvi!$H$8,Satokasvi!$I$8)*IF(COUNTIF($H$12:S$12,"x")&gt;0,(1+$C$6),1)*IF(COUNTIF($H$13:S$13,"x")&gt;0,(1+$C$30),1)*IF(S$8="x",(1+Toimenpiteet!$C$7),1)*IF(S$9="x",(1+Toimenpiteet!$C$34),1)*(1+S$30)*_xlfn.BINOM.INV(1,(1-(Satokasvi!$H$15*(1+S$44))),M139))</f>
        <v>2608.8647513128776</v>
      </c>
      <c r="BP139" s="35">
        <f ca="1">IF(T$11="x",0,_xlfn.NORM.INV(N139,Satokasvi!$H$8,Satokasvi!$I$8)*IF(COUNTIF($H$12:T$12,"x")&gt;0,(1+$C$6),1)*IF(COUNTIF($H$13:T$13,"x")&gt;0,(1+$C$30),1)*IF(T$8="x",(1+Toimenpiteet!$C$7),1)*IF(T$9="x",(1+Toimenpiteet!$C$34),1)*(1+T$30)*_xlfn.BINOM.INV(1,(1-(Satokasvi!$H$15*(1+T$44))),N139))</f>
        <v>3067.9837819994896</v>
      </c>
      <c r="BQ139" s="35">
        <f ca="1">IF(U$11="x",0,_xlfn.NORM.INV(O139,Satokasvi!$H$8,Satokasvi!$I$8)*IF(COUNTIF($H$12:U$12,"x")&gt;0,(1+$C$6),1)*IF(COUNTIF($H$13:U$13,"x")&gt;0,(1+$C$30),1)*IF(U$8="x",(1+Toimenpiteet!$C$7),1)*IF(U$9="x",(1+Toimenpiteet!$C$34),1)*(1+U$30)*_xlfn.BINOM.INV(1,(1-(Satokasvi!$H$15*(1+U$44))),O139))</f>
        <v>3465.118540983864</v>
      </c>
      <c r="BR139" s="35">
        <f ca="1">IF(V$11="x",0,_xlfn.NORM.INV(P139,Satokasvi!$H$8,Satokasvi!$I$8)*IF(COUNTIF($H$12:V$12,"x")&gt;0,(1+$C$6),1)*IF(COUNTIF($H$13:V$13,"x")&gt;0,(1+$C$30),1)*IF(V$8="x",(1+Toimenpiteet!$C$7),1)*IF(V$9="x",(1+Toimenpiteet!$C$34),1)*(1+V$30)*_xlfn.BINOM.INV(1,(1-(Satokasvi!$H$15*(1+V$44))),P139))</f>
        <v>3376.7681900751086</v>
      </c>
      <c r="BS139" s="35">
        <f ca="1">IF(W$11="x",0,_xlfn.NORM.INV(Q139,Satokasvi!$H$8,Satokasvi!$I$8)*IF(COUNTIF($H$12:W$12,"x")&gt;0,(1+$C$6),1)*IF(COUNTIF($H$13:W$13,"x")&gt;0,(1+$C$30),1)*IF(W$8="x",(1+Toimenpiteet!$C$7),1)*IF(W$9="x",(1+Toimenpiteet!$C$34),1)*(1+W$30)*_xlfn.BINOM.INV(1,(1-(Satokasvi!$H$15*(1+W$44))),Q139))</f>
        <v>2931.161244241614</v>
      </c>
      <c r="BT139" s="35">
        <f ca="1">IF(X$11="x",0,_xlfn.NORM.INV(R139,Satokasvi!$H$8,Satokasvi!$I$8)*IF(COUNTIF($H$12:X$12,"x")&gt;0,(1+$C$6),1)*IF(COUNTIF($H$13:X$13,"x")&gt;0,(1+$C$30),1)*IF(X$8="x",(1+Toimenpiteet!$C$7),1)*IF(X$9="x",(1+Toimenpiteet!$C$34),1)*(1+X$30)*_xlfn.BINOM.INV(1,(1-(Satokasvi!$H$15*(1+X$44))),R139))</f>
        <v>2915.5286994204512</v>
      </c>
      <c r="BU139" s="35">
        <f ca="1">IF(Y$11="x",0,_xlfn.NORM.INV(S139,Satokasvi!$H$8,Satokasvi!$I$8)*IF(COUNTIF($H$12:Y$12,"x")&gt;0,(1+$C$6),1)*IF(COUNTIF($H$13:Y$13,"x")&gt;0,(1+$C$30),1)*IF(Y$8="x",(1+Toimenpiteet!$C$7),1)*IF(Y$9="x",(1+Toimenpiteet!$C$34),1)*(1+Y$30)*_xlfn.BINOM.INV(1,(1-(Satokasvi!$H$15*(1+Y$44))),S139))</f>
        <v>2895.7252622020992</v>
      </c>
      <c r="BV139" s="35">
        <f ca="1">IF(Z$11="x",0,_xlfn.NORM.INV(T139,Satokasvi!$H$8,Satokasvi!$I$8)*IF(COUNTIF($H$12:Z$12,"x")&gt;0,(1+$C$6),1)*IF(COUNTIF($H$13:Z$13,"x")&gt;0,(1+$C$30),1)*IF(Z$8="x",(1+Toimenpiteet!$C$7),1)*IF(Z$9="x",(1+Toimenpiteet!$C$34),1)*(1+Z$30)*_xlfn.BINOM.INV(1,(1-(Satokasvi!$H$15*(1+Z$44))),T139))</f>
        <v>3324.4122154245874</v>
      </c>
      <c r="BW139" s="35">
        <f ca="1">IF(AA$11="x",0,_xlfn.NORM.INV(U139,Satokasvi!$H$8,Satokasvi!$I$8)*IF(COUNTIF($H$12:AA$12,"x")&gt;0,(1+$C$6),1)*IF(COUNTIF($H$13:AA$13,"x")&gt;0,(1+$C$30),1)*IF(AA$8="x",(1+Toimenpiteet!$C$7),1)*IF(AA$9="x",(1+Toimenpiteet!$C$34),1)*(1+AA$30)*_xlfn.BINOM.INV(1,(1-(Satokasvi!$H$15*(1+AA$44))),U139))</f>
        <v>2881.9792196053945</v>
      </c>
      <c r="BX139" s="35">
        <f ca="1">IF(AB$11="x",0,_xlfn.NORM.INV(V139,Satokasvi!$H$8,Satokasvi!$I$8)*IF(COUNTIF($H$12:AB$12,"x")&gt;0,(1+$C$6),1)*IF(COUNTIF($H$13:AB$13,"x")&gt;0,(1+$C$30),1)*IF(AB$8="x",(1+Toimenpiteet!$C$7),1)*IF(AB$9="x",(1+Toimenpiteet!$C$34),1)*(1+AB$30)*_xlfn.BINOM.INV(1,(1-(Satokasvi!$H$15*(1+AB$44))),V139))</f>
        <v>2938.5898047774767</v>
      </c>
      <c r="BY139" s="35">
        <f ca="1">IF(AC$11="x",0,_xlfn.NORM.INV(W139,Satokasvi!$H$8,Satokasvi!$I$8)*IF(COUNTIF($H$12:AC$12,"x")&gt;0,(1+$C$6),1)*IF(COUNTIF($H$13:AC$13,"x")&gt;0,(1+$C$30),1)*IF(AC$8="x",(1+Toimenpiteet!$C$7),1)*IF(AC$9="x",(1+Toimenpiteet!$C$34),1)*(1+AC$30)*_xlfn.BINOM.INV(1,(1-(Satokasvi!$H$15*(1+AC$44))),W139))</f>
        <v>2662.196974094185</v>
      </c>
      <c r="BZ139" s="35">
        <f ca="1">IF(AD$11="x",0,_xlfn.NORM.INV(X139,Satokasvi!$H$8,Satokasvi!$I$8)*IF(COUNTIF($H$12:AD$12,"x")&gt;0,(1+$C$6),1)*IF(COUNTIF($H$13:AD$13,"x")&gt;0,(1+$C$30),1)*IF(AD$8="x",(1+Toimenpiteet!$C$7),1)*IF(AD$9="x",(1+Toimenpiteet!$C$34),1)*(1+AD$30)*_xlfn.BINOM.INV(1,(1-(Satokasvi!$H$15*(1+AD$44))),X139))</f>
        <v>3307.2414730073256</v>
      </c>
      <c r="CA139" s="35">
        <f ca="1">IF(AE$11="x",0,_xlfn.NORM.INV(Y139,Satokasvi!$H$8,Satokasvi!$I$8)*IF(COUNTIF($H$12:AE$12,"x")&gt;0,(1+$C$6),1)*IF(COUNTIF($H$13:AE$13,"x")&gt;0,(1+$C$30),1)*IF(AE$8="x",(1+Toimenpiteet!$C$7),1)*IF(AE$9="x",(1+Toimenpiteet!$C$34),1)*(1+AE$30)*_xlfn.BINOM.INV(1,(1-(Satokasvi!$H$15*(1+AE$44))),Y139))</f>
        <v>3158.8010890189826</v>
      </c>
      <c r="CB139" s="35">
        <f ca="1">IF(AF$11="x",0,_xlfn.NORM.INV(Z139,Satokasvi!$H$8,Satokasvi!$I$8)*IF(COUNTIF($H$12:AF$12,"x")&gt;0,(1+$C$6),1)*IF(COUNTIF($H$13:AF$13,"x")&gt;0,(1+$C$30),1)*IF(AF$8="x",(1+Toimenpiteet!$C$7),1)*IF(AF$9="x",(1+Toimenpiteet!$C$34),1)*(1+AF$30)*_xlfn.BINOM.INV(1,(1-(Satokasvi!$H$15*(1+AF$44))),Z139))</f>
        <v>2540.2226550010942</v>
      </c>
      <c r="CD139" s="37">
        <f ca="1">_xlfn.NORM.INV(RAND(),Satokasvi!$H$13,Satokasvi!$I$13)</f>
        <v>226.46995371445817</v>
      </c>
      <c r="CE139" s="37">
        <f ca="1">_xlfn.NORM.INV(RAND(),Satokasvi!$H$13,Satokasvi!$I$13)</f>
        <v>173.79783247292403</v>
      </c>
      <c r="CF139" s="37">
        <f ca="1">_xlfn.NORM.INV(RAND(),Satokasvi!$H$13,Satokasvi!$I$13)</f>
        <v>192.24029606091443</v>
      </c>
      <c r="CG139" s="37">
        <f ca="1">_xlfn.NORM.INV(RAND(),Satokasvi!$H$13,Satokasvi!$I$13)</f>
        <v>265.8040396197768</v>
      </c>
      <c r="CH139" s="37">
        <f ca="1">_xlfn.NORM.INV(RAND(),Satokasvi!$H$13,Satokasvi!$I$13)</f>
        <v>186.2512354318566</v>
      </c>
      <c r="CI139" s="37">
        <f ca="1">_xlfn.NORM.INV(RAND(),Satokasvi!$H$13,Satokasvi!$I$13)</f>
        <v>182.39434309158224</v>
      </c>
      <c r="CJ139" s="37">
        <f ca="1">_xlfn.NORM.INV(RAND(),Satokasvi!$H$13,Satokasvi!$I$13)</f>
        <v>148.77420151445841</v>
      </c>
      <c r="CK139" s="37">
        <f ca="1">_xlfn.NORM.INV(RAND(),Satokasvi!$H$13,Satokasvi!$I$13)</f>
        <v>312.07334486852409</v>
      </c>
      <c r="CL139" s="37">
        <f ca="1">_xlfn.NORM.INV(RAND(),Satokasvi!$H$13,Satokasvi!$I$13)</f>
        <v>210.16230742710448</v>
      </c>
      <c r="CM139" s="37">
        <f ca="1">_xlfn.NORM.INV(RAND(),Satokasvi!$H$13,Satokasvi!$I$13)</f>
        <v>235.53107537576651</v>
      </c>
      <c r="CN139" s="37">
        <f ca="1">_xlfn.NORM.INV(RAND(),Satokasvi!$H$13,Satokasvi!$I$13)</f>
        <v>185.69619607240745</v>
      </c>
      <c r="CO139" s="37">
        <f ca="1">_xlfn.NORM.INV(RAND(),Satokasvi!$H$13,Satokasvi!$I$13)</f>
        <v>261.93226525568934</v>
      </c>
      <c r="CP139" s="37">
        <f ca="1">_xlfn.NORM.INV(RAND(),Satokasvi!$H$13,Satokasvi!$I$13)</f>
        <v>6.39415920883539</v>
      </c>
      <c r="CQ139" s="37">
        <f ca="1">_xlfn.NORM.INV(RAND(),Satokasvi!$H$13,Satokasvi!$I$13)</f>
        <v>166.93459495073662</v>
      </c>
      <c r="CR139" s="37">
        <f ca="1">_xlfn.NORM.INV(RAND(),Satokasvi!$H$13,Satokasvi!$I$13)</f>
        <v>202.30135853139467</v>
      </c>
      <c r="CS139" s="37">
        <f ca="1">_xlfn.NORM.INV(RAND(),Satokasvi!$H$13,Satokasvi!$I$13)</f>
        <v>182.47701169443715</v>
      </c>
      <c r="CT139" s="37">
        <f ca="1">_xlfn.NORM.INV(RAND(),Satokasvi!$H$13,Satokasvi!$I$13)</f>
        <v>178.72939499438166</v>
      </c>
      <c r="CU139" s="37">
        <f ca="1">_xlfn.NORM.INV(RAND(),Satokasvi!$H$13,Satokasvi!$I$13)</f>
        <v>102.6967785283376</v>
      </c>
      <c r="CV139" s="37">
        <f ca="1">_xlfn.NORM.INV(RAND(),Satokasvi!$H$13,Satokasvi!$I$13)</f>
        <v>201.48592687636742</v>
      </c>
      <c r="CW139" s="37">
        <f ca="1">_xlfn.NORM.INV(RAND(),Satokasvi!$H$13,Satokasvi!$I$13)</f>
        <v>173.5203544732415</v>
      </c>
      <c r="CX139" s="37">
        <f ca="1">_xlfn.NORM.INV(RAND(),Satokasvi!$H$13,Satokasvi!$I$13)</f>
        <v>182.58826611277638</v>
      </c>
      <c r="CY139" s="37">
        <f ca="1">_xlfn.NORM.INV(RAND(),Satokasvi!$H$13,Satokasvi!$I$13)</f>
        <v>247.92085556642229</v>
      </c>
      <c r="CZ139" s="37">
        <f ca="1">_xlfn.NORM.INV(RAND(),Satokasvi!$H$13,Satokasvi!$I$13)</f>
        <v>288.13135394626772</v>
      </c>
      <c r="DA139" s="37">
        <f ca="1">_xlfn.NORM.INV(RAND(),Satokasvi!$H$13,Satokasvi!$I$13)</f>
        <v>155.54214725891194</v>
      </c>
      <c r="DB139" s="37">
        <f ca="1">_xlfn.NORM.INV(RAND(),Satokasvi!$H$13,Satokasvi!$I$13)</f>
        <v>190.09890074068329</v>
      </c>
      <c r="DD139" s="37">
        <f ca="1">IF(H$11="x",Toimenpiteet!$E$115,AC139*CD139/1000+(Satokasvi!$E$28-Satokasvi!$E$7)+IF(H$8="x",Toimenpiteet!$E$29,0)+IF(H$9="x",Toimenpiteet!$E$60,0)+IF(H$10="x",Toimenpiteet!$E$88,0))/(1+$H$15)^DD$59</f>
        <v>306.26588849567628</v>
      </c>
      <c r="DE139" s="37">
        <f ca="1">IF(I$11="x",Toimenpiteet!$E$115,AD139*CE139/1000+(Satokasvi!$E$28-Satokasvi!$E$7)+IF(I$8="x",Toimenpiteet!$E$29,0)+IF(I$9="x",Toimenpiteet!$E$60,0)+IF(I$10="x",Toimenpiteet!$E$88,0))/(1+$H$15)^DE$59</f>
        <v>175.8545730466455</v>
      </c>
      <c r="DF139" s="37">
        <f ca="1">IF(J$11="x",Toimenpiteet!$E$115,AE139*CF139/1000+(Satokasvi!$E$28-Satokasvi!$E$7)+IF(J$8="x",Toimenpiteet!$E$29,0)+IF(J$9="x",Toimenpiteet!$E$60,0)+IF(J$10="x",Toimenpiteet!$E$88,0))/(1+$H$15)^DF$59</f>
        <v>190.47261919206036</v>
      </c>
      <c r="DG139" s="37">
        <f ca="1">IF(K$11="x",Toimenpiteet!$E$115,AF139*CG139/1000+(Satokasvi!$E$28-Satokasvi!$E$7)+IF(K$8="x",Toimenpiteet!$E$29,0)+IF(K$9="x",Toimenpiteet!$E$60,0)+IF(K$10="x",Toimenpiteet!$E$88,0))/(1+$H$15)^DG$59</f>
        <v>-235.44906769765757</v>
      </c>
      <c r="DH139" s="37">
        <f ca="1">IF(L$11="x",Toimenpiteet!$E$115,AG139*CH139/1000+(Satokasvi!$E$28-Satokasvi!$E$7)+IF(L$8="x",Toimenpiteet!$E$29,0)+IF(L$9="x",Toimenpiteet!$E$60,0)+IF(L$10="x",Toimenpiteet!$E$88,0))/(1+$H$15)^DH$59</f>
        <v>-228.59132786180348</v>
      </c>
      <c r="DI139" s="37">
        <f ca="1">IF(M$11="x",Toimenpiteet!$E$115,AH139*CI139/1000+(Satokasvi!$E$28-Satokasvi!$E$7)+IF(M$8="x",Toimenpiteet!$E$29,0)+IF(M$9="x",Toimenpiteet!$E$60,0)+IF(M$10="x",Toimenpiteet!$E$88,0))/(1+$H$15)^DI$59</f>
        <v>162.77465551030528</v>
      </c>
      <c r="DJ139" s="37">
        <f ca="1">IF(N$11="x",Toimenpiteet!$E$115,AI139*CJ139/1000+(Satokasvi!$E$28-Satokasvi!$E$7)+IF(N$8="x",Toimenpiteet!$E$29,0)+IF(N$9="x",Toimenpiteet!$E$60,0)+IF(N$10="x",Toimenpiteet!$E$88,0))/(1+$H$15)^DJ$59</f>
        <v>82.90664237387999</v>
      </c>
      <c r="DK139" s="37">
        <f ca="1">IF(O$11="x",Toimenpiteet!$E$115,AJ139*CK139/1000+(Satokasvi!$E$28-Satokasvi!$E$7)+IF(O$8="x",Toimenpiteet!$E$29,0)+IF(O$9="x",Toimenpiteet!$E$60,0)+IF(O$10="x",Toimenpiteet!$E$88,0))/(1+$H$15)^DK$59</f>
        <v>420.93580449011154</v>
      </c>
      <c r="DL139" s="37">
        <f ca="1">IF(P$11="x",Toimenpiteet!$E$115,AK139*CL139/1000+(Satokasvi!$E$28-Satokasvi!$E$7)+IF(P$8="x",Toimenpiteet!$E$29,0)+IF(P$9="x",Toimenpiteet!$E$60,0)+IF(P$10="x",Toimenpiteet!$E$88,0))/(1+$H$15)^DL$59</f>
        <v>200.29152487337382</v>
      </c>
      <c r="DM139" s="37">
        <f ca="1">IF(Q$11="x",Toimenpiteet!$E$115,AL139*CM139/1000+(Satokasvi!$E$28-Satokasvi!$E$7)+IF(Q$8="x",Toimenpiteet!$E$29,0)+IF(Q$9="x",Toimenpiteet!$E$60,0)+IF(Q$10="x",Toimenpiteet!$E$88,0))/(1+$H$15)^DM$59</f>
        <v>216.45726373385824</v>
      </c>
      <c r="DN139" s="37">
        <f ca="1">IF(R$11="x",Toimenpiteet!$E$115,AM139*CN139/1000+(Satokasvi!$E$28-Satokasvi!$E$7)+IF(R$8="x",Toimenpiteet!$E$29,0)+IF(R$9="x",Toimenpiteet!$E$60,0)+IF(R$10="x",Toimenpiteet!$E$88,0))/(1+$H$15)^DN$59</f>
        <v>124.63083562529732</v>
      </c>
      <c r="DO139" s="37">
        <f ca="1">IF(S$11="x",Toimenpiteet!$E$115,AN139*CO139/1000+(Satokasvi!$E$28-Satokasvi!$E$7)+IF(S$8="x",Toimenpiteet!$E$29,0)+IF(S$9="x",Toimenpiteet!$E$60,0)+IF(S$10="x",Toimenpiteet!$E$88,0))/(1+$H$15)^DO$59</f>
        <v>-185.86566825113789</v>
      </c>
      <c r="DP139" s="37">
        <f ca="1">IF(T$11="x",Toimenpiteet!$E$115,AO139*CP139/1000+(Satokasvi!$E$28-Satokasvi!$E$7)+IF(T$8="x",Toimenpiteet!$E$29,0)+IF(T$9="x",Toimenpiteet!$E$60,0)+IF(T$10="x",Toimenpiteet!$E$88,0))/(1+$H$15)^DP$59</f>
        <v>-169.32015276793064</v>
      </c>
      <c r="DQ139" s="37">
        <f ca="1">IF(U$11="x",Toimenpiteet!$E$115,AP139*CQ139/1000+(Satokasvi!$E$28-Satokasvi!$E$7)+IF(U$8="x",Toimenpiteet!$E$29,0)+IF(U$9="x",Toimenpiteet!$E$60,0)+IF(U$10="x",Toimenpiteet!$E$88,0))/(1+$H$15)^DQ$59</f>
        <v>143.48909677648865</v>
      </c>
      <c r="DR139" s="37">
        <f ca="1">IF(V$11="x",Toimenpiteet!$E$115,AQ139*CR139/1000+(Satokasvi!$E$28-Satokasvi!$E$7)+IF(V$8="x",Toimenpiteet!$E$29,0)+IF(V$9="x",Toimenpiteet!$E$60,0)+IF(V$10="x",Toimenpiteet!$E$88,0))/(1+$H$15)^DR$59</f>
        <v>195.29975852256968</v>
      </c>
      <c r="DS139" s="37">
        <f ca="1">IF(W$11="x",Toimenpiteet!$E$115,AR139*CS139/1000+(Satokasvi!$E$28-Satokasvi!$E$7)+IF(W$8="x",Toimenpiteet!$E$29,0)+IF(W$9="x",Toimenpiteet!$E$60,0)+IF(W$10="x",Toimenpiteet!$E$88,0))/(1+$H$15)^DS$59</f>
        <v>112.62160862142549</v>
      </c>
      <c r="DT139" s="37">
        <f ca="1">IF(X$11="x",Toimenpiteet!$E$115,AS139*CT139/1000+(Satokasvi!$E$28-Satokasvi!$E$7)+IF(X$8="x",Toimenpiteet!$E$29,0)+IF(X$9="x",Toimenpiteet!$E$60,0)+IF(X$10="x",Toimenpiteet!$E$88,0))/(1+$H$15)^DT$59</f>
        <v>102.39433476849307</v>
      </c>
      <c r="DU139" s="37">
        <f ca="1">IF(Y$11="x",Toimenpiteet!$E$115,AT139*CU139/1000+(Satokasvi!$E$28-Satokasvi!$E$7)+IF(Y$8="x",Toimenpiteet!$E$29,0)+IF(Y$9="x",Toimenpiteet!$E$60,0)+IF(Y$10="x",Toimenpiteet!$E$88,0))/(1+$H$15)^DU$59</f>
        <v>-10.092586769952096</v>
      </c>
      <c r="DV139" s="37">
        <f ca="1">IF(Z$11="x",Toimenpiteet!$E$115,AU139*CV139/1000+(Satokasvi!$E$28-Satokasvi!$E$7)+IF(Z$8="x",Toimenpiteet!$E$29,0)+IF(Z$9="x",Toimenpiteet!$E$60,0)+IF(Z$10="x",Toimenpiteet!$E$88,0))/(1+$H$15)^DV$59</f>
        <v>167.19944019514207</v>
      </c>
      <c r="DW139" s="37">
        <f ca="1">IF(AA$11="x",Toimenpiteet!$E$115,AV139*CW139/1000+(Satokasvi!$E$28-Satokasvi!$E$7)+IF(AA$8="x",Toimenpiteet!$E$29,0)+IF(AA$9="x",Toimenpiteet!$E$60,0)+IF(AA$10="x",Toimenpiteet!$E$88,0))/(1+$H$15)^DW$59</f>
        <v>84.012016293749056</v>
      </c>
      <c r="DX139" s="37">
        <f ca="1">IF(AB$11="x",Toimenpiteet!$E$115,AW139*CX139/1000+(Satokasvi!$E$28-Satokasvi!$E$7)+IF(AB$8="x",Toimenpiteet!$E$29,0)+IF(AB$9="x",Toimenpiteet!$E$60,0)+IF(AB$10="x",Toimenpiteet!$E$88,0))/(1+$H$15)^DX$59</f>
        <v>97.902065527076573</v>
      </c>
      <c r="DY139" s="37">
        <f ca="1">IF(AC$11="x",Toimenpiteet!$E$115,AX139*CY139/1000+(Satokasvi!$E$28-Satokasvi!$E$7)+IF(AC$8="x",Toimenpiteet!$E$29,0)+IF(AC$9="x",Toimenpiteet!$E$60,0)+IF(AC$10="x",Toimenpiteet!$E$88,0))/(1+$H$15)^DY$59</f>
        <v>-138.30151273388518</v>
      </c>
      <c r="DZ139" s="37">
        <f ca="1">IF(AD$11="x",Toimenpiteet!$E$115,AY139*CZ139/1000+(Satokasvi!$E$28-Satokasvi!$E$7)+IF(AD$8="x",Toimenpiteet!$E$29,0)+IF(AD$9="x",Toimenpiteet!$E$60,0)+IF(AD$10="x",Toimenpiteet!$E$88,0))/(1+$H$15)^DZ$59</f>
        <v>268.09058865899055</v>
      </c>
      <c r="EA139" s="37">
        <f ca="1">IF(AE$11="x",Toimenpiteet!$E$115,AZ139*DA139/1000+(Satokasvi!$E$28-Satokasvi!$E$7)+IF(AE$8="x",Toimenpiteet!$E$29,0)+IF(AE$9="x",Toimenpiteet!$E$60,0)+IF(AE$10="x",Toimenpiteet!$E$88,0))/(1+$H$15)^EA$59</f>
        <v>71.054377649854032</v>
      </c>
      <c r="EB139" s="37">
        <f ca="1">IF(AF$11="x",Toimenpiteet!$E$115,BA139*DB139/1000+(Satokasvi!$E$28-Satokasvi!$E$7)+IF(AF$8="x",Toimenpiteet!$E$29,0)+IF(AF$9="x",Toimenpiteet!$E$60,0)+IF(AF$10="x",Toimenpiteet!$E$88,0))/(1+$H$15)^EB$59</f>
        <v>-126.56547585433981</v>
      </c>
      <c r="ED139" s="37">
        <f ca="1">IF(H$11="x",Toimenpiteet!$E$115,BD139*CD139/1000+(Satokasvi!$E$28-Satokasvi!$E$7)+IF(H$8="x",Toimenpiteet!$E$29,0)+IF(H$9="x",Toimenpiteet!$E$60,0)+IF(H$10="x",Toimenpiteet!$E$88,0))/(1+$H$15)^ED$59</f>
        <v>418.97537687442315</v>
      </c>
      <c r="EE139" s="37">
        <f ca="1">IF(I$11="x",Toimenpiteet!$E$115,BE139*CE139/1000+(Satokasvi!$E$28-Satokasvi!$E$7)+IF(I$8="x",Toimenpiteet!$E$29,0)+IF(I$9="x",Toimenpiteet!$E$60,0)+IF(I$10="x",Toimenpiteet!$E$88,0))/(1+$H$15)^EE$59</f>
        <v>260.9830708400637</v>
      </c>
      <c r="EF139" s="37">
        <f ca="1">IF(J$11="x",Toimenpiteet!$E$115,BF139*CF139/1000+(Satokasvi!$E$28-Satokasvi!$E$7)+IF(J$8="x",Toimenpiteet!$E$29,0)+IF(J$9="x",Toimenpiteet!$E$60,0)+IF(J$10="x",Toimenpiteet!$E$88,0))/(1+$H$15)^EF$59</f>
        <v>277.06965097618985</v>
      </c>
      <c r="EG139" s="37">
        <f ca="1">IF(K$11="x",Toimenpiteet!$E$115,BG139*CG139/1000+(Satokasvi!$E$28-Satokasvi!$E$7)+IF(K$8="x",Toimenpiteet!$E$29,0)+IF(K$9="x",Toimenpiteet!$E$60,0)+IF(K$10="x",Toimenpiteet!$E$88,0))/(1+$H$15)^EG$59</f>
        <v>415.43658097269156</v>
      </c>
      <c r="EH139" s="37">
        <f ca="1">IF(L$11="x",Toimenpiteet!$E$115,BH139*CH139/1000+(Satokasvi!$E$28-Satokasvi!$E$7)+IF(L$8="x",Toimenpiteet!$E$29,0)+IF(L$9="x",Toimenpiteet!$E$60,0)+IF(L$10="x",Toimenpiteet!$E$88,0))/(1+$H$15)^EH$59</f>
        <v>198.49489983924047</v>
      </c>
      <c r="EI139" s="37">
        <f ca="1">IF(M$11="x",Toimenpiteet!$E$115,BI139*CI139/1000+(Satokasvi!$E$28-Satokasvi!$E$7)+IF(M$8="x",Toimenpiteet!$E$29,0)+IF(M$9="x",Toimenpiteet!$E$60,0)+IF(M$10="x",Toimenpiteet!$E$88,0))/(1+$H$15)^EI$59</f>
        <v>239.71625221659997</v>
      </c>
      <c r="EJ139" s="37">
        <f ca="1">IF(N$11="x",Toimenpiteet!$E$115,BJ139*CJ139/1000+(Satokasvi!$E$28-Satokasvi!$E$7)+IF(N$8="x",Toimenpiteet!$E$29,0)+IF(N$9="x",Toimenpiteet!$E$60,0)+IF(N$10="x",Toimenpiteet!$E$88,0))/(1+$H$15)^EJ$59</f>
        <v>142.58182094985372</v>
      </c>
      <c r="EK139" s="37">
        <f ca="1">IF(O$11="x",Toimenpiteet!$E$115,BK139*CK139/1000+(Satokasvi!$E$28-Satokasvi!$E$7)+IF(O$8="x",Toimenpiteet!$E$29,0)+IF(O$9="x",Toimenpiteet!$E$60,0)+IF(O$10="x",Toimenpiteet!$E$88,0))/(1+$H$15)^EK$59</f>
        <v>546.96165480677234</v>
      </c>
      <c r="EL139" s="37">
        <f ca="1">IF(P$11="x",Toimenpiteet!$E$115,BL139*CL139/1000+(Satokasvi!$E$28-Satokasvi!$E$7)+IF(P$8="x",Toimenpiteet!$E$29,0)+IF(P$9="x",Toimenpiteet!$E$60,0)+IF(P$10="x",Toimenpiteet!$E$88,0))/(1+$H$15)^EL$59</f>
        <v>280.96991666226086</v>
      </c>
      <c r="EM139" s="37">
        <f ca="1">IF(Q$11="x",Toimenpiteet!$E$115,BM139*CM139/1000+(Satokasvi!$E$28-Satokasvi!$E$7)+IF(Q$8="x",Toimenpiteet!$E$29,0)+IF(Q$9="x",Toimenpiteet!$E$60,0)+IF(Q$10="x",Toimenpiteet!$E$88,0))/(1+$H$15)^EM$59</f>
        <v>299.18569397015636</v>
      </c>
      <c r="EN139" s="37">
        <f ca="1">IF(R$11="x",Toimenpiteet!$E$115,BN139*CN139/1000+(Satokasvi!$E$28-Satokasvi!$E$7)+IF(R$8="x",Toimenpiteet!$E$29,0)+IF(R$9="x",Toimenpiteet!$E$60,0)+IF(R$10="x",Toimenpiteet!$E$88,0))/(1+$H$15)^EN$59</f>
        <v>187.84533041009115</v>
      </c>
      <c r="EO139" s="37">
        <f ca="1">IF(S$11="x",Toimenpiteet!$E$115,BO139*CO139/1000+(Satokasvi!$E$28-Satokasvi!$E$7)+IF(S$8="x",Toimenpiteet!$E$29,0)+IF(S$9="x",Toimenpiteet!$E$60,0)+IF(S$10="x",Toimenpiteet!$E$88,0))/(1+$H$15)^EO$59</f>
        <v>293.41936499779774</v>
      </c>
      <c r="EP139" s="37">
        <f ca="1">IF(T$11="x",Toimenpiteet!$E$115,BP139*CP139/1000+(Satokasvi!$E$28-Satokasvi!$E$7)+IF(T$8="x",Toimenpiteet!$E$29,0)+IF(T$9="x",Toimenpiteet!$E$60,0)+IF(T$10="x",Toimenpiteet!$E$88,0))/(1+$H$15)^EP$59</f>
        <v>-167.09376230187834</v>
      </c>
      <c r="EQ139" s="37">
        <f ca="1">IF(U$11="x",Toimenpiteet!$E$115,BQ139*CQ139/1000+(Satokasvi!$E$28-Satokasvi!$E$7)+IF(U$8="x",Toimenpiteet!$E$29,0)+IF(U$9="x",Toimenpiteet!$E$60,0)+IF(U$10="x",Toimenpiteet!$E$88,0))/(1+$H$15)^EQ$59</f>
        <v>207.22615984017315</v>
      </c>
      <c r="ER139" s="37">
        <f ca="1">IF(V$11="x",Toimenpiteet!$E$115,BR139*CR139/1000+(Satokasvi!$E$28-Satokasvi!$E$7)+IF(V$8="x",Toimenpiteet!$E$29,0)+IF(V$9="x",Toimenpiteet!$E$60,0)+IF(V$10="x",Toimenpiteet!$E$88,0))/(1+$H$15)^ER$59</f>
        <v>268.37839343910963</v>
      </c>
      <c r="ES139" s="37">
        <f ca="1">IF(W$11="x",Toimenpiteet!$E$115,BS139*CS139/1000+(Satokasvi!$E$28-Satokasvi!$E$7)+IF(W$8="x",Toimenpiteet!$E$29,0)+IF(W$9="x",Toimenpiteet!$E$60,0)+IF(W$10="x",Toimenpiteet!$E$88,0))/(1+$H$15)^ES$59</f>
        <v>168.17377812437667</v>
      </c>
      <c r="ET139" s="37">
        <f ca="1">IF(X$11="x",Toimenpiteet!$E$115,BT139*CT139/1000+(Satokasvi!$E$28-Satokasvi!$E$7)+IF(X$8="x",Toimenpiteet!$E$29,0)+IF(X$9="x",Toimenpiteet!$E$60,0)+IF(X$10="x",Toimenpiteet!$E$88,0))/(1+$H$15)^ET$59</f>
        <v>154.93907335196451</v>
      </c>
      <c r="EU139" s="37">
        <f ca="1">IF(Y$11="x",Toimenpiteet!$E$115,BU139*CU139/1000+(Satokasvi!$E$28-Satokasvi!$E$7)+IF(Y$8="x",Toimenpiteet!$E$29,0)+IF(Y$9="x",Toimenpiteet!$E$60,0)+IF(Y$10="x",Toimenpiteet!$E$88,0))/(1+$H$15)^EU$59</f>
        <v>19.020810079720473</v>
      </c>
      <c r="EV139" s="37">
        <f ca="1">IF(Z$11="x",Toimenpiteet!$E$115,BV139*CV139/1000+(Satokasvi!$E$28-Satokasvi!$E$7)+IF(Z$8="x",Toimenpiteet!$E$29,0)+IF(Z$9="x",Toimenpiteet!$E$60,0)+IF(Z$10="x",Toimenpiteet!$E$88,0))/(1+$H$15)^EV$59</f>
        <v>230.86448765520248</v>
      </c>
      <c r="EW139" s="37">
        <f ca="1">IF(AA$11="x",Toimenpiteet!$E$115,BW139*CW139/1000+(Satokasvi!$E$28-Satokasvi!$E$7)+IF(AA$8="x",Toimenpiteet!$E$29,0)+IF(AA$9="x",Toimenpiteet!$E$60,0)+IF(AA$10="x",Toimenpiteet!$E$88,0))/(1+$H$15)^EW$59</f>
        <v>130.15923452437463</v>
      </c>
      <c r="EX139" s="37">
        <f ca="1">IF(AB$11="x",Toimenpiteet!$E$115,BX139*CX139/1000+(Satokasvi!$E$28-Satokasvi!$E$7)+IF(AB$8="x",Toimenpiteet!$E$29,0)+IF(AB$9="x",Toimenpiteet!$E$60,0)+IF(AB$10="x",Toimenpiteet!$E$88,0))/(1+$H$15)^EX$59</f>
        <v>145.97259025567223</v>
      </c>
      <c r="EY139" s="37">
        <f ca="1">IF(AC$11="x",Toimenpiteet!$E$115,BY139*CY139/1000+(Satokasvi!$E$28-Satokasvi!$E$7)+IF(AC$8="x",Toimenpiteet!$E$29,0)+IF(AC$9="x",Toimenpiteet!$E$60,0)+IF(AC$10="x",Toimenpiteet!$E$88,0))/(1+$H$15)^EY$59</f>
        <v>206.15492341231547</v>
      </c>
      <c r="EZ139" s="37">
        <f ca="1">IF(AD$11="x",Toimenpiteet!$E$115,BZ139*CZ139/1000+(Satokasvi!$E$28-Satokasvi!$E$7)+IF(AD$8="x",Toimenpiteet!$E$29,0)+IF(AD$9="x",Toimenpiteet!$E$60,0)+IF(AD$10="x",Toimenpiteet!$E$88,0))/(1+$H$15)^EZ$59</f>
        <v>348.56336905756245</v>
      </c>
      <c r="FA139" s="37">
        <f ca="1">IF(AE$11="x",Toimenpiteet!$E$115,CA139*DA139/1000+(Satokasvi!$E$28-Satokasvi!$E$7)+IF(AE$8="x",Toimenpiteet!$E$29,0)+IF(AE$9="x",Toimenpiteet!$E$60,0)+IF(AE$10="x",Toimenpiteet!$E$88,0))/(1+$H$15)^FA$59</f>
        <v>111.33774120581884</v>
      </c>
      <c r="FB139" s="37">
        <f ca="1">IF(AF$11="x",Toimenpiteet!$E$115,CB139*DB139/1000+(Satokasvi!$E$28-Satokasvi!$E$7)+IF(AF$8="x",Toimenpiteet!$E$29,0)+IF(AF$9="x",Toimenpiteet!$E$60,0)+IF(AF$10="x",Toimenpiteet!$E$88,0))/(1+$H$15)^FB$59</f>
        <v>104.0671655127595</v>
      </c>
      <c r="FD139" s="37">
        <f t="shared" ca="1" si="41"/>
        <v>306.26588849567628</v>
      </c>
      <c r="FE139" s="37">
        <f t="shared" ca="1" si="45"/>
        <v>482.12046154232178</v>
      </c>
      <c r="FF139" s="37">
        <f t="shared" ca="1" si="45"/>
        <v>672.59308073438217</v>
      </c>
      <c r="FG139" s="37">
        <f t="shared" ca="1" si="45"/>
        <v>437.14401303672457</v>
      </c>
      <c r="FH139" s="37">
        <f t="shared" ca="1" si="45"/>
        <v>208.55268517492109</v>
      </c>
      <c r="FI139" s="37">
        <f t="shared" ca="1" si="45"/>
        <v>371.32734068522637</v>
      </c>
      <c r="FJ139" s="37">
        <f t="shared" ca="1" si="45"/>
        <v>454.23398305910638</v>
      </c>
      <c r="FK139" s="37">
        <f t="shared" ca="1" si="45"/>
        <v>875.16978754921797</v>
      </c>
      <c r="FL139" s="37">
        <f t="shared" ca="1" si="45"/>
        <v>1075.4613124225918</v>
      </c>
      <c r="FM139" s="37">
        <f t="shared" ca="1" si="45"/>
        <v>1291.9185761564502</v>
      </c>
      <c r="FN139" s="37">
        <f t="shared" ca="1" si="44"/>
        <v>1416.5494117817475</v>
      </c>
      <c r="FO139" s="37">
        <f t="shared" ca="1" si="43"/>
        <v>1230.6837435306097</v>
      </c>
      <c r="FP139" s="37">
        <f t="shared" ca="1" si="43"/>
        <v>1061.363590762679</v>
      </c>
      <c r="FQ139" s="37">
        <f t="shared" ca="1" si="43"/>
        <v>1204.8526875391676</v>
      </c>
      <c r="FR139" s="37">
        <f t="shared" ca="1" si="43"/>
        <v>1400.1524460617372</v>
      </c>
      <c r="FS139" s="37">
        <f t="shared" ca="1" si="43"/>
        <v>1512.7740546831628</v>
      </c>
      <c r="FT139" s="37">
        <f t="shared" ca="1" si="43"/>
        <v>1615.1683894516559</v>
      </c>
      <c r="FU139" s="37">
        <f t="shared" ca="1" si="24"/>
        <v>1605.0758026817039</v>
      </c>
      <c r="FV139" s="37">
        <f t="shared" ca="1" si="24"/>
        <v>1772.2752428768458</v>
      </c>
      <c r="FW139" s="37">
        <f t="shared" ca="1" si="23"/>
        <v>1856.2872591705948</v>
      </c>
      <c r="FX139" s="37">
        <f t="shared" ca="1" si="23"/>
        <v>1954.1893246976713</v>
      </c>
      <c r="FY139" s="37">
        <f t="shared" ca="1" si="23"/>
        <v>1815.8878119637861</v>
      </c>
      <c r="FZ139" s="37">
        <f t="shared" ca="1" si="23"/>
        <v>2083.9784006227765</v>
      </c>
      <c r="GA139" s="37">
        <f t="shared" ca="1" si="23"/>
        <v>2155.0327782726304</v>
      </c>
      <c r="GB139" s="37">
        <f t="shared" ca="1" si="23"/>
        <v>2028.4673024182905</v>
      </c>
      <c r="GC139" s="37"/>
      <c r="GD139" s="37">
        <f t="shared" ca="1" si="42"/>
        <v>418.97537687442315</v>
      </c>
      <c r="GE139" s="37">
        <f t="shared" ca="1" si="39"/>
        <v>679.95844771448685</v>
      </c>
      <c r="GF139" s="37">
        <f t="shared" ca="1" si="39"/>
        <v>957.02809869067664</v>
      </c>
      <c r="GG139" s="37">
        <f t="shared" ca="1" si="39"/>
        <v>1372.4646796633683</v>
      </c>
      <c r="GH139" s="37">
        <f t="shared" ca="1" si="39"/>
        <v>1570.9595795026089</v>
      </c>
      <c r="GI139" s="37">
        <f t="shared" ca="1" si="39"/>
        <v>1810.6758317192089</v>
      </c>
      <c r="GJ139" s="37">
        <f t="shared" ca="1" si="39"/>
        <v>1953.2576526690625</v>
      </c>
      <c r="GK139" s="37">
        <f t="shared" ca="1" si="39"/>
        <v>2500.2193074758347</v>
      </c>
      <c r="GL139" s="37">
        <f t="shared" ca="1" si="39"/>
        <v>2781.1892241380956</v>
      </c>
      <c r="GM139" s="37">
        <f t="shared" ca="1" si="39"/>
        <v>3080.3749181082521</v>
      </c>
      <c r="GN139" s="37">
        <f t="shared" ca="1" si="39"/>
        <v>3268.2202485183434</v>
      </c>
      <c r="GO139" s="37">
        <f t="shared" ca="1" si="39"/>
        <v>3561.6396135161413</v>
      </c>
      <c r="GP139" s="37">
        <f t="shared" ca="1" si="39"/>
        <v>3394.5458512142627</v>
      </c>
      <c r="GQ139" s="37">
        <f t="shared" ca="1" si="39"/>
        <v>3601.772011054436</v>
      </c>
      <c r="GR139" s="37">
        <f t="shared" ca="1" si="39"/>
        <v>3870.1504044935455</v>
      </c>
      <c r="GS139" s="37">
        <f t="shared" ca="1" si="39"/>
        <v>4038.3241826179219</v>
      </c>
      <c r="GT139" s="37">
        <f t="shared" ca="1" si="34"/>
        <v>4193.2632559698868</v>
      </c>
      <c r="GU139" s="37">
        <f t="shared" ca="1" si="34"/>
        <v>4212.2840660496076</v>
      </c>
      <c r="GV139" s="37">
        <f t="shared" ca="1" si="34"/>
        <v>4443.1485537048102</v>
      </c>
      <c r="GW139" s="37">
        <f t="shared" ca="1" si="34"/>
        <v>4573.3077882291846</v>
      </c>
      <c r="GX139" s="37">
        <f t="shared" ca="1" si="34"/>
        <v>4719.2803784848566</v>
      </c>
      <c r="GY139" s="37">
        <f t="shared" ca="1" si="30"/>
        <v>4925.4353018971724</v>
      </c>
      <c r="GZ139" s="37">
        <f t="shared" ca="1" si="30"/>
        <v>5273.9986709547347</v>
      </c>
      <c r="HA139" s="37">
        <f t="shared" ca="1" si="30"/>
        <v>5385.3364121605537</v>
      </c>
      <c r="HB139" s="37">
        <f t="shared" ca="1" si="30"/>
        <v>5489.4035776733135</v>
      </c>
      <c r="HC139" s="37"/>
      <c r="HD139" s="37">
        <f t="shared" si="40"/>
        <v>1500.1</v>
      </c>
      <c r="HE139" s="37">
        <f ca="1">SUM($GD139:GD139)-$HD139-SUM($FD139:FD139)</f>
        <v>-1387.3905116212532</v>
      </c>
      <c r="HF139" s="37">
        <f ca="1">SUM($GD139:GE139)-$HD139-SUM($FD139:FE139)</f>
        <v>-1189.5525254490879</v>
      </c>
      <c r="HG139" s="37">
        <f ca="1">SUM($GD139:GF139)-$HD139-SUM($FD139:FF139)</f>
        <v>-905.11750749279327</v>
      </c>
      <c r="HH139" s="37">
        <f ca="1">SUM($GD139:GG139)-$HD139-SUM($FD139:FG139)</f>
        <v>30.203159133850477</v>
      </c>
      <c r="HI139" s="37">
        <f ca="1">SUM($GD139:GH139)-$HD139-SUM($FD139:FH139)</f>
        <v>1392.610053461538</v>
      </c>
      <c r="HJ139" s="37">
        <f ca="1">SUM($GD139:GI139)-$HD139-SUM($FD139:FI139)</f>
        <v>2831.9585444955201</v>
      </c>
      <c r="HK139" s="37">
        <f ca="1">SUM($GD139:GJ139)-$HD139-SUM($FD139:FJ139)</f>
        <v>4330.9822141054765</v>
      </c>
      <c r="HL139" s="37">
        <f ca="1">SUM($GD139:GK139)-$HD139-SUM($FD139:FK139)</f>
        <v>5956.0317340320926</v>
      </c>
      <c r="HM139" s="37">
        <f ca="1">SUM($GD139:GL139)-$HD139-SUM($FD139:FL139)</f>
        <v>7661.7596457475966</v>
      </c>
      <c r="HN139" s="37">
        <f ca="1">SUM($GD139:GM139)-$HD139-SUM($FD139:FM139)</f>
        <v>9450.2159876993974</v>
      </c>
      <c r="HO139" s="37">
        <f ca="1">SUM($GD139:GN139)-$HD139-SUM($FD139:FN139)</f>
        <v>11301.886824435996</v>
      </c>
      <c r="HP139" s="37">
        <f ca="1">SUM($GD139:GO139)-$HD139-SUM($FD139:FO139)</f>
        <v>13632.842694421528</v>
      </c>
      <c r="HQ139" s="37">
        <f ca="1">SUM($GD139:GP139)-$HD139-SUM($FD139:FP139)</f>
        <v>15966.02495487311</v>
      </c>
      <c r="HR139" s="37">
        <f ca="1">SUM($GD139:GQ139)-$HD139-SUM($FD139:FQ139)</f>
        <v>18362.944278388379</v>
      </c>
      <c r="HS139" s="37">
        <f ca="1">SUM($GD139:GR139)-$HD139-SUM($FD139:FR139)</f>
        <v>20832.942236820189</v>
      </c>
      <c r="HT139" s="37">
        <f ca="1">SUM($GD139:GS139)-$HD139-SUM($FD139:FS139)</f>
        <v>23358.492364754948</v>
      </c>
      <c r="HU139" s="37">
        <f ca="1">SUM($GD139:GT139)-$HD139-SUM($FD139:FT139)</f>
        <v>25936.587231273174</v>
      </c>
      <c r="HV139" s="37">
        <f ca="1">SUM($GD139:GU139)-$HD139-SUM($FD139:FU139)</f>
        <v>28543.795494641079</v>
      </c>
      <c r="HW139" s="37">
        <f ca="1">SUM($GD139:GV139)-$HD139-SUM($FD139:FV139)</f>
        <v>31214.668805469038</v>
      </c>
      <c r="HX139" s="37">
        <f ca="1">SUM($GD139:GW139)-$HD139-SUM($FD139:FW139)</f>
        <v>33931.689334527626</v>
      </c>
      <c r="HY139" s="37">
        <f ca="1">SUM($GD139:GX139)-$HD139-SUM($FD139:FX139)</f>
        <v>36696.780388314815</v>
      </c>
      <c r="HZ139" s="37">
        <f ca="1">SUM($GD139:GY139)-$HD139-SUM($FD139:FY139)</f>
        <v>39806.327878248194</v>
      </c>
      <c r="IA139" s="37">
        <f ca="1">SUM($GD139:GZ139)-$HD139-SUM($FD139:FZ139)</f>
        <v>42996.348148580146</v>
      </c>
      <c r="IB139" s="37">
        <f ca="1">SUM($GD139:HA139)-$HD139-SUM($FD139:GA139)</f>
        <v>46226.65178246807</v>
      </c>
      <c r="IC139" s="37">
        <f ca="1">SUM($GD139:HB139)-$HD139-SUM($FD139:GB139)</f>
        <v>49687.588057723086</v>
      </c>
    </row>
    <row r="140" spans="2:237" x14ac:dyDescent="0.35">
      <c r="B140" s="37">
        <f t="shared" ca="1" si="47"/>
        <v>3.7385407809318649E-2</v>
      </c>
      <c r="C140" s="37">
        <f t="shared" ca="1" si="47"/>
        <v>3.1805839413656667E-2</v>
      </c>
      <c r="D140" s="37">
        <f t="shared" ca="1" si="47"/>
        <v>0.81686782090374344</v>
      </c>
      <c r="E140" s="37">
        <f t="shared" ca="1" si="47"/>
        <v>0.90229093633665658</v>
      </c>
      <c r="F140" s="37">
        <f t="shared" ca="1" si="47"/>
        <v>0.34957275245236952</v>
      </c>
      <c r="G140" s="37">
        <f t="shared" ca="1" si="47"/>
        <v>0.27936615611806781</v>
      </c>
      <c r="H140" s="37">
        <f t="shared" ca="1" si="47"/>
        <v>0.38917798402801007</v>
      </c>
      <c r="I140" s="37">
        <f t="shared" ca="1" si="47"/>
        <v>0.48415878169443116</v>
      </c>
      <c r="J140" s="37">
        <f t="shared" ca="1" si="47"/>
        <v>0.22759765903134788</v>
      </c>
      <c r="K140" s="37">
        <f t="shared" ca="1" si="47"/>
        <v>0.64121407147254117</v>
      </c>
      <c r="L140" s="37">
        <f t="shared" ca="1" si="47"/>
        <v>0.40162929311543449</v>
      </c>
      <c r="M140" s="37">
        <f t="shared" ca="1" si="47"/>
        <v>0.29102120744064008</v>
      </c>
      <c r="N140" s="37">
        <f t="shared" ca="1" si="47"/>
        <v>0.23335144924765705</v>
      </c>
      <c r="O140" s="37">
        <f t="shared" ca="1" si="47"/>
        <v>0.34384441458142823</v>
      </c>
      <c r="P140" s="37">
        <f t="shared" ca="1" si="47"/>
        <v>0.49836289330126748</v>
      </c>
      <c r="Q140" s="37">
        <f t="shared" ca="1" si="47"/>
        <v>0.79980043109301224</v>
      </c>
      <c r="R140" s="37">
        <f t="shared" ca="1" si="46"/>
        <v>0.95656909823453984</v>
      </c>
      <c r="S140" s="37">
        <f t="shared" ca="1" si="46"/>
        <v>0.47926518596694734</v>
      </c>
      <c r="T140" s="37">
        <f t="shared" ca="1" si="46"/>
        <v>0.8052722027477377</v>
      </c>
      <c r="U140" s="37">
        <f t="shared" ca="1" si="46"/>
        <v>4.0557295737855159E-2</v>
      </c>
      <c r="V140" s="37">
        <f t="shared" ca="1" si="46"/>
        <v>0.12538579706937902</v>
      </c>
      <c r="W140" s="37">
        <f t="shared" ca="1" si="46"/>
        <v>0.59302895244760123</v>
      </c>
      <c r="X140" s="37">
        <f t="shared" ca="1" si="46"/>
        <v>0.58687759725372468</v>
      </c>
      <c r="Y140" s="37">
        <f t="shared" ca="1" si="46"/>
        <v>0.99030213930293709</v>
      </c>
      <c r="Z140" s="37">
        <f t="shared" ca="1" si="46"/>
        <v>0.21847388899849696</v>
      </c>
      <c r="AC140" s="35">
        <f ca="1">IF(H$11="x",0,_xlfn.NORM.INV(B140,Satokasvi!$H$8,Satokasvi!$I$8)*IF(H$8="x",1+Toimenpiteet!$C$7,1)*IF(H$9="x",1+Toimenpiteet!$C$34,1)*(1+H$30)*_xlfn.BINOM.INV(1,(1-(Satokasvi!$H$15*(1+H$43))),B140))</f>
        <v>0</v>
      </c>
      <c r="AD140" s="35">
        <f ca="1">IF(I$11="x",0,_xlfn.NORM.INV(C140,Satokasvi!$H$8,Satokasvi!$I$8)*IF(I$8="x",1+Toimenpiteet!$C$7,1)*IF(I$9="x",1+Toimenpiteet!$C$34,1)*(1+I$30)*_xlfn.BINOM.INV(1,(1-(Satokasvi!$H$15*(1+I$43))),C140))</f>
        <v>0</v>
      </c>
      <c r="AE140" s="35">
        <f ca="1">IF(J$11="x",0,_xlfn.NORM.INV(D140,Satokasvi!$H$8,Satokasvi!$I$8)*IF(J$8="x",1+Toimenpiteet!$C$7,1)*IF(J$9="x",1+Toimenpiteet!$C$34,1)*(1+J$30)*_xlfn.BINOM.INV(1,(1-(Satokasvi!$H$15*(1+J$43))),D140))</f>
        <v>2725.8732233854116</v>
      </c>
      <c r="AF140" s="35">
        <f ca="1">IF(K$11="x",0,_xlfn.NORM.INV(E140,Satokasvi!$H$8,Satokasvi!$I$8)*IF(K$8="x",1+Toimenpiteet!$C$7,1)*IF(K$9="x",1+Toimenpiteet!$C$34,1)*(1+K$30)*_xlfn.BINOM.INV(1,(1-(Satokasvi!$H$15*(1+K$43))),E140))</f>
        <v>2823.6790659687072</v>
      </c>
      <c r="AG140" s="35">
        <f ca="1">IF(L$11="x",0,_xlfn.NORM.INV(F140,Satokasvi!$H$8,Satokasvi!$I$8)*IF(L$8="x",1+Toimenpiteet!$C$7,1)*IF(L$9="x",1+Toimenpiteet!$C$34,1)*(1+L$30)*_xlfn.BINOM.INV(1,(1-(Satokasvi!$H$15*(1+L$43))),F140))</f>
        <v>2403.3814494305798</v>
      </c>
      <c r="AH140" s="35">
        <f ca="1">IF(M$11="x",0,_xlfn.NORM.INV(G140,Satokasvi!$H$8,Satokasvi!$I$8)*IF(M$8="x",1+Toimenpiteet!$C$7,1)*IF(M$9="x",1+Toimenpiteet!$C$34,1)*(1+M$30)*_xlfn.BINOM.INV(1,(1-(Satokasvi!$H$15*(1+M$43))),G140))</f>
        <v>2353.8186276834799</v>
      </c>
      <c r="AI140" s="35">
        <f ca="1">IF(N$11="x",0,_xlfn.NORM.INV(H140,Satokasvi!$H$8,Satokasvi!$I$8)*IF(N$8="x",1+Toimenpiteet!$C$7,1)*IF(N$9="x",1+Toimenpiteet!$C$34,1)*(1+N$30)*_xlfn.BINOM.INV(1,(1-(Satokasvi!$H$15*(1+N$43))),H140))</f>
        <v>2429.634466754168</v>
      </c>
      <c r="AJ140" s="35">
        <f ca="1">IF(O$11="x",0,_xlfn.NORM.INV(I140,Satokasvi!$H$8,Satokasvi!$I$8)*IF(O$8="x",1+Toimenpiteet!$C$7,1)*IF(O$9="x",1+Toimenpiteet!$C$34,1)*(1+O$30)*_xlfn.BINOM.INV(1,(1-(Satokasvi!$H$15*(1+O$43))),I140))</f>
        <v>2490.0703784311004</v>
      </c>
      <c r="AK140" s="35">
        <f ca="1">IF(P$11="x",0,_xlfn.NORM.INV(J140,Satokasvi!$H$8,Satokasvi!$I$8)*IF(P$8="x",1+Toimenpiteet!$C$7,1)*IF(P$9="x",1+Toimenpiteet!$C$34,1)*(1+P$30)*_xlfn.BINOM.INV(1,(1-(Satokasvi!$H$15*(1+P$43))),J140))</f>
        <v>0</v>
      </c>
      <c r="AL140" s="35">
        <f ca="1">IF(Q$11="x",0,_xlfn.NORM.INV(K140,Satokasvi!$H$8,Satokasvi!$I$8)*IF(Q$8="x",1+Toimenpiteet!$C$7,1)*IF(Q$9="x",1+Toimenpiteet!$C$34,1)*(1+Q$30)*_xlfn.BINOM.INV(1,(1-(Satokasvi!$H$15*(1+Q$43))),K140))</f>
        <v>2590.4264618087436</v>
      </c>
      <c r="AM140" s="35">
        <f ca="1">IF(R$11="x",0,_xlfn.NORM.INV(L140,Satokasvi!$H$8,Satokasvi!$I$8)*IF(R$8="x",1+Toimenpiteet!$C$7,1)*IF(R$9="x",1+Toimenpiteet!$C$34,1)*(1+R$30)*_xlfn.BINOM.INV(1,(1-(Satokasvi!$H$15*(1+R$43))),L140))</f>
        <v>2437.7169705863494</v>
      </c>
      <c r="AN140" s="35">
        <f ca="1">IF(S$11="x",0,_xlfn.NORM.INV(M140,Satokasvi!$H$8,Satokasvi!$I$8)*IF(S$8="x",1+Toimenpiteet!$C$7,1)*IF(S$9="x",1+Toimenpiteet!$C$34,1)*(1+S$30)*_xlfn.BINOM.INV(1,(1-(Satokasvi!$H$15*(1+S$43))),M140))</f>
        <v>2362.3990397925149</v>
      </c>
      <c r="AO140" s="35">
        <f ca="1">IF(T$11="x",0,_xlfn.NORM.INV(N140,Satokasvi!$H$8,Satokasvi!$I$8)*IF(T$8="x",1+Toimenpiteet!$C$7,1)*IF(T$9="x",1+Toimenpiteet!$C$34,1)*(1+T$30)*_xlfn.BINOM.INV(1,(1-(Satokasvi!$H$15*(1+T$43))),N140))</f>
        <v>0</v>
      </c>
      <c r="AP140" s="35">
        <f ca="1">IF(U$11="x",0,_xlfn.NORM.INV(O140,Satokasvi!$H$8,Satokasvi!$I$8)*IF(U$8="x",1+Toimenpiteet!$C$7,1)*IF(U$9="x",1+Toimenpiteet!$C$34,1)*(1+U$30)*_xlfn.BINOM.INV(1,(1-(Satokasvi!$H$15*(1+U$43))),O140))</f>
        <v>2399.5016315249177</v>
      </c>
      <c r="AQ140" s="35">
        <f ca="1">IF(V$11="x",0,_xlfn.NORM.INV(P140,Satokasvi!$H$8,Satokasvi!$I$8)*IF(V$8="x",1+Toimenpiteet!$C$7,1)*IF(V$9="x",1+Toimenpiteet!$C$34,1)*(1+V$30)*_xlfn.BINOM.INV(1,(1-(Satokasvi!$H$15*(1+V$43))),P140))</f>
        <v>2498.9740926357581</v>
      </c>
      <c r="AR140" s="35">
        <f ca="1">IF(W$11="x",0,_xlfn.NORM.INV(Q140,Satokasvi!$H$8,Satokasvi!$I$8)*IF(W$8="x",1+Toimenpiteet!$C$7,1)*IF(W$9="x",1+Toimenpiteet!$C$34,1)*(1+W$30)*_xlfn.BINOM.INV(1,(1-(Satokasvi!$H$15*(1+W$43))),Q140))</f>
        <v>2710.2271510545038</v>
      </c>
      <c r="AS140" s="35">
        <f ca="1">IF(X$11="x",0,_xlfn.NORM.INV(R140,Satokasvi!$H$8,Satokasvi!$I$8)*IF(X$8="x",1+Toimenpiteet!$C$7,1)*IF(X$9="x",1+Toimenpiteet!$C$34,1)*(1+X$30)*_xlfn.BINOM.INV(1,(1-(Satokasvi!$H$15*(1+X$43))),R140))</f>
        <v>2928.0473048301046</v>
      </c>
      <c r="AT140" s="35">
        <f ca="1">IF(Y$11="x",0,_xlfn.NORM.INV(S140,Satokasvi!$H$8,Satokasvi!$I$8)*IF(Y$8="x",1+Toimenpiteet!$C$7,1)*IF(Y$9="x",1+Toimenpiteet!$C$34,1)*(1+Y$30)*_xlfn.BINOM.INV(1,(1-(Satokasvi!$H$15*(1+Y$43))),S140))</f>
        <v>2487.0005266392336</v>
      </c>
      <c r="AU140" s="35">
        <f ca="1">IF(Z$11="x",0,_xlfn.NORM.INV(T140,Satokasvi!$H$8,Satokasvi!$I$8)*IF(Z$8="x",1+Toimenpiteet!$C$7,1)*IF(Z$9="x",1+Toimenpiteet!$C$34,1)*(1+Z$30)*_xlfn.BINOM.INV(1,(1-(Satokasvi!$H$15*(1+Z$43))),T140))</f>
        <v>2715.1512666461917</v>
      </c>
      <c r="AV140" s="35">
        <f ca="1">IF(AA$11="x",0,_xlfn.NORM.INV(U140,Satokasvi!$H$8,Satokasvi!$I$8)*IF(AA$8="x",1+Toimenpiteet!$C$7,1)*IF(AA$9="x",1+Toimenpiteet!$C$34,1)*(1+AA$30)*_xlfn.BINOM.INV(1,(1-(Satokasvi!$H$15*(1+AA$43))),U140))</f>
        <v>0</v>
      </c>
      <c r="AW140" s="35">
        <f ca="1">IF(AB$11="x",0,_xlfn.NORM.INV(V140,Satokasvi!$H$8,Satokasvi!$I$8)*IF(AB$8="x",1+Toimenpiteet!$C$7,1)*IF(AB$9="x",1+Toimenpiteet!$C$34,1)*(1+AB$30)*_xlfn.BINOM.INV(1,(1-(Satokasvi!$H$15*(1+AB$43))),V140))</f>
        <v>0</v>
      </c>
      <c r="AX140" s="35">
        <f ca="1">IF(AC$11="x",0,_xlfn.NORM.INV(W140,Satokasvi!$H$8,Satokasvi!$I$8)*IF(AC$8="x",1+Toimenpiteet!$C$7,1)*IF(AC$9="x",1+Toimenpiteet!$C$34,1)*(1+AC$30)*_xlfn.BINOM.INV(1,(1-(Satokasvi!$H$15*(1+AC$43))),W140))</f>
        <v>2558.8358878389026</v>
      </c>
      <c r="AY140" s="35">
        <f ca="1">IF(AD$11="x",0,_xlfn.NORM.INV(X140,Satokasvi!$H$8,Satokasvi!$I$8)*IF(AD$8="x",1+Toimenpiteet!$C$7,1)*IF(AD$9="x",1+Toimenpiteet!$C$34,1)*(1+AD$30)*_xlfn.BINOM.INV(1,(1-(Satokasvi!$H$15*(1+AD$43))),X140))</f>
        <v>2554.880063084654</v>
      </c>
      <c r="AZ140" s="35">
        <f ca="1">IF(AE$11="x",0,_xlfn.NORM.INV(Y140,Satokasvi!$H$8,Satokasvi!$I$8)*IF(AE$8="x",1+Toimenpiteet!$C$7,1)*IF(AE$9="x",1+Toimenpiteet!$C$34,1)*(1+AE$30)*_xlfn.BINOM.INV(1,(1-(Satokasvi!$H$15*(1+AE$43))),Y140))</f>
        <v>3084.459173056955</v>
      </c>
      <c r="BA140" s="35">
        <f ca="1">IF(AF$11="x",0,_xlfn.NORM.INV(Z140,Satokasvi!$H$8,Satokasvi!$I$8)*IF(AF$8="x",1+Toimenpiteet!$C$7,1)*IF(AF$9="x",1+Toimenpiteet!$C$34,1)*(1+AF$30)*_xlfn.BINOM.INV(1,(1-(Satokasvi!$H$15*(1+AF$43))),Z140))</f>
        <v>0</v>
      </c>
      <c r="BD140" s="35">
        <f ca="1">IF(H$11="x",0,_xlfn.NORM.INV(B140,Satokasvi!$H$8,Satokasvi!$I$8)*IF(COUNTIF($H$12:H$12,"x")&gt;0,(1+$C$6),1)*IF(COUNTIF($H$13:H$13,"x")&gt;0,(1+$C$30),1)*IF(H$8="x",(1+Toimenpiteet!$C$7),1)*IF(H$9="x",(1+Toimenpiteet!$C$34),1)*(1+H$30)*_xlfn.BINOM.INV(1,(1-(Satokasvi!$H$15*(1+H$44))),B140))</f>
        <v>0</v>
      </c>
      <c r="BE140" s="35">
        <f ca="1">IF(I$11="x",0,_xlfn.NORM.INV(C140,Satokasvi!$H$8,Satokasvi!$I$8)*IF(COUNTIF($H$12:I$12,"x")&gt;0,(1+$C$6),1)*IF(COUNTIF($H$13:I$13,"x")&gt;0,(1+$C$30),1)*IF(I$8="x",(1+Toimenpiteet!$C$7),1)*IF(I$9="x",(1+Toimenpiteet!$C$34),1)*(1+I$30)*_xlfn.BINOM.INV(1,(1-(Satokasvi!$H$15*(1+I$44))),C140))</f>
        <v>0</v>
      </c>
      <c r="BF140" s="35">
        <f ca="1">IF(J$11="x",0,_xlfn.NORM.INV(D140,Satokasvi!$H$8,Satokasvi!$I$8)*IF(COUNTIF($H$12:J$12,"x")&gt;0,(1+$C$6),1)*IF(COUNTIF($H$13:J$13,"x")&gt;0,(1+$C$30),1)*IF(J$8="x",(1+Toimenpiteet!$C$7),1)*IF(J$9="x",(1+Toimenpiteet!$C$34),1)*(1+J$30)*_xlfn.BINOM.INV(1,(1-(Satokasvi!$H$15*(1+J$44))),D140))</f>
        <v>3271.0478680624938</v>
      </c>
      <c r="BG140" s="35">
        <f ca="1">IF(K$11="x",0,_xlfn.NORM.INV(E140,Satokasvi!$H$8,Satokasvi!$I$8)*IF(COUNTIF($H$12:K$12,"x")&gt;0,(1+$C$6),1)*IF(COUNTIF($H$13:K$13,"x")&gt;0,(1+$C$30),1)*IF(K$8="x",(1+Toimenpiteet!$C$7),1)*IF(K$9="x",(1+Toimenpiteet!$C$34),1)*(1+K$30)*_xlfn.BINOM.INV(1,(1-(Satokasvi!$H$15*(1+K$44))),E140))</f>
        <v>3388.4148791624484</v>
      </c>
      <c r="BH140" s="35">
        <f ca="1">IF(L$11="x",0,_xlfn.NORM.INV(F140,Satokasvi!$H$8,Satokasvi!$I$8)*IF(COUNTIF($H$12:L$12,"x")&gt;0,(1+$C$6),1)*IF(COUNTIF($H$13:L$13,"x")&gt;0,(1+$C$30),1)*IF(L$8="x",(1+Toimenpiteet!$C$7),1)*IF(L$9="x",(1+Toimenpiteet!$C$34),1)*(1+L$30)*_xlfn.BINOM.INV(1,(1-(Satokasvi!$H$15*(1+L$44))),F140))</f>
        <v>2884.0577393166955</v>
      </c>
      <c r="BI140" s="35">
        <f ca="1">IF(M$11="x",0,_xlfn.NORM.INV(G140,Satokasvi!$H$8,Satokasvi!$I$8)*IF(COUNTIF($H$12:M$12,"x")&gt;0,(1+$C$6),1)*IF(COUNTIF($H$13:M$13,"x")&gt;0,(1+$C$30),1)*IF(M$8="x",(1+Toimenpiteet!$C$7),1)*IF(M$9="x",(1+Toimenpiteet!$C$34),1)*(1+M$30)*_xlfn.BINOM.INV(1,(1-(Satokasvi!$H$15*(1+M$44))),G140))</f>
        <v>2824.5823532201757</v>
      </c>
      <c r="BJ140" s="35">
        <f ca="1">IF(N$11="x",0,_xlfn.NORM.INV(H140,Satokasvi!$H$8,Satokasvi!$I$8)*IF(COUNTIF($H$12:N$12,"x")&gt;0,(1+$C$6),1)*IF(COUNTIF($H$13:N$13,"x")&gt;0,(1+$C$30),1)*IF(N$8="x",(1+Toimenpiteet!$C$7),1)*IF(N$9="x",(1+Toimenpiteet!$C$34),1)*(1+N$30)*_xlfn.BINOM.INV(1,(1-(Satokasvi!$H$15*(1+N$44))),H140))</f>
        <v>2915.5613601050013</v>
      </c>
      <c r="BK140" s="35">
        <f ca="1">IF(O$11="x",0,_xlfn.NORM.INV(I140,Satokasvi!$H$8,Satokasvi!$I$8)*IF(COUNTIF($H$12:O$12,"x")&gt;0,(1+$C$6),1)*IF(COUNTIF($H$13:O$13,"x")&gt;0,(1+$C$30),1)*IF(O$8="x",(1+Toimenpiteet!$C$7),1)*IF(O$9="x",(1+Toimenpiteet!$C$34),1)*(1+O$30)*_xlfn.BINOM.INV(1,(1-(Satokasvi!$H$15*(1+O$44))),I140))</f>
        <v>2988.0844541173205</v>
      </c>
      <c r="BL140" s="35">
        <f ca="1">IF(P$11="x",0,_xlfn.NORM.INV(J140,Satokasvi!$H$8,Satokasvi!$I$8)*IF(COUNTIF($H$12:P$12,"x")&gt;0,(1+$C$6),1)*IF(COUNTIF($H$13:P$13,"x")&gt;0,(1+$C$30),1)*IF(P$8="x",(1+Toimenpiteet!$C$7),1)*IF(P$9="x",(1+Toimenpiteet!$C$34),1)*(1+P$30)*_xlfn.BINOM.INV(1,(1-(Satokasvi!$H$15*(1+P$44))),J140))</f>
        <v>2775.9654772387289</v>
      </c>
      <c r="BM140" s="35">
        <f ca="1">IF(Q$11="x",0,_xlfn.NORM.INV(K140,Satokasvi!$H$8,Satokasvi!$I$8)*IF(COUNTIF($H$12:Q$12,"x")&gt;0,(1+$C$6),1)*IF(COUNTIF($H$13:Q$13,"x")&gt;0,(1+$C$30),1)*IF(Q$8="x",(1+Toimenpiteet!$C$7),1)*IF(Q$9="x",(1+Toimenpiteet!$C$34),1)*(1+Q$30)*_xlfn.BINOM.INV(1,(1-(Satokasvi!$H$15*(1+Q$44))),K140))</f>
        <v>3108.5117541704922</v>
      </c>
      <c r="BN140" s="35">
        <f ca="1">IF(R$11="x",0,_xlfn.NORM.INV(L140,Satokasvi!$H$8,Satokasvi!$I$8)*IF(COUNTIF($H$12:R$12,"x")&gt;0,(1+$C$6),1)*IF(COUNTIF($H$13:R$13,"x")&gt;0,(1+$C$30),1)*IF(R$8="x",(1+Toimenpiteet!$C$7),1)*IF(R$9="x",(1+Toimenpiteet!$C$34),1)*(1+R$30)*_xlfn.BINOM.INV(1,(1-(Satokasvi!$H$15*(1+R$44))),L140))</f>
        <v>2925.260364703619</v>
      </c>
      <c r="BO140" s="35">
        <f ca="1">IF(S$11="x",0,_xlfn.NORM.INV(M140,Satokasvi!$H$8,Satokasvi!$I$8)*IF(COUNTIF($H$12:S$12,"x")&gt;0,(1+$C$6),1)*IF(COUNTIF($H$13:S$13,"x")&gt;0,(1+$C$30),1)*IF(S$8="x",(1+Toimenpiteet!$C$7),1)*IF(S$9="x",(1+Toimenpiteet!$C$34),1)*(1+S$30)*_xlfn.BINOM.INV(1,(1-(Satokasvi!$H$15*(1+S$44))),M140))</f>
        <v>2834.8788477510179</v>
      </c>
      <c r="BP140" s="35">
        <f ca="1">IF(T$11="x",0,_xlfn.NORM.INV(N140,Satokasvi!$H$8,Satokasvi!$I$8)*IF(COUNTIF($H$12:T$12,"x")&gt;0,(1+$C$6),1)*IF(COUNTIF($H$13:T$13,"x")&gt;0,(1+$C$30),1)*IF(T$8="x",(1+Toimenpiteet!$C$7),1)*IF(T$9="x",(1+Toimenpiteet!$C$34),1)*(1+T$30)*_xlfn.BINOM.INV(1,(1-(Satokasvi!$H$15*(1+T$44))),N140))</f>
        <v>2781.6437676768937</v>
      </c>
      <c r="BQ140" s="35">
        <f ca="1">IF(U$11="x",0,_xlfn.NORM.INV(O140,Satokasvi!$H$8,Satokasvi!$I$8)*IF(COUNTIF($H$12:U$12,"x")&gt;0,(1+$C$6),1)*IF(COUNTIF($H$13:U$13,"x")&gt;0,(1+$C$30),1)*IF(U$8="x",(1+Toimenpiteet!$C$7),1)*IF(U$9="x",(1+Toimenpiteet!$C$34),1)*(1+U$30)*_xlfn.BINOM.INV(1,(1-(Satokasvi!$H$15*(1+U$44))),O140))</f>
        <v>2879.4019578299012</v>
      </c>
      <c r="BR140" s="35">
        <f ca="1">IF(V$11="x",0,_xlfn.NORM.INV(P140,Satokasvi!$H$8,Satokasvi!$I$8)*IF(COUNTIF($H$12:V$12,"x")&gt;0,(1+$C$6),1)*IF(COUNTIF($H$13:V$13,"x")&gt;0,(1+$C$30),1)*IF(V$8="x",(1+Toimenpiteet!$C$7),1)*IF(V$9="x",(1+Toimenpiteet!$C$34),1)*(1+V$30)*_xlfn.BINOM.INV(1,(1-(Satokasvi!$H$15*(1+V$44))),P140))</f>
        <v>2998.7689111629097</v>
      </c>
      <c r="BS140" s="35">
        <f ca="1">IF(W$11="x",0,_xlfn.NORM.INV(Q140,Satokasvi!$H$8,Satokasvi!$I$8)*IF(COUNTIF($H$12:W$12,"x")&gt;0,(1+$C$6),1)*IF(COUNTIF($H$13:W$13,"x")&gt;0,(1+$C$30),1)*IF(W$8="x",(1+Toimenpiteet!$C$7),1)*IF(W$9="x",(1+Toimenpiteet!$C$34),1)*(1+W$30)*_xlfn.BINOM.INV(1,(1-(Satokasvi!$H$15*(1+W$44))),Q140))</f>
        <v>3252.2725812654044</v>
      </c>
      <c r="BT140" s="35">
        <f ca="1">IF(X$11="x",0,_xlfn.NORM.INV(R140,Satokasvi!$H$8,Satokasvi!$I$8)*IF(COUNTIF($H$12:X$12,"x")&gt;0,(1+$C$6),1)*IF(COUNTIF($H$13:X$13,"x")&gt;0,(1+$C$30),1)*IF(X$8="x",(1+Toimenpiteet!$C$7),1)*IF(X$9="x",(1+Toimenpiteet!$C$34),1)*(1+X$30)*_xlfn.BINOM.INV(1,(1-(Satokasvi!$H$15*(1+X$44))),R140))</f>
        <v>3513.6567657961255</v>
      </c>
      <c r="BU140" s="35">
        <f ca="1">IF(Y$11="x",0,_xlfn.NORM.INV(S140,Satokasvi!$H$8,Satokasvi!$I$8)*IF(COUNTIF($H$12:Y$12,"x")&gt;0,(1+$C$6),1)*IF(COUNTIF($H$13:Y$13,"x")&gt;0,(1+$C$30),1)*IF(Y$8="x",(1+Toimenpiteet!$C$7),1)*IF(Y$9="x",(1+Toimenpiteet!$C$34),1)*(1+Y$30)*_xlfn.BINOM.INV(1,(1-(Satokasvi!$H$15*(1+Y$44))),S140))</f>
        <v>2984.4006319670802</v>
      </c>
      <c r="BV140" s="35">
        <f ca="1">IF(Z$11="x",0,_xlfn.NORM.INV(T140,Satokasvi!$H$8,Satokasvi!$I$8)*IF(COUNTIF($H$12:Z$12,"x")&gt;0,(1+$C$6),1)*IF(COUNTIF($H$13:Z$13,"x")&gt;0,(1+$C$30),1)*IF(Z$8="x",(1+Toimenpiteet!$C$7),1)*IF(Z$9="x",(1+Toimenpiteet!$C$34),1)*(1+Z$30)*_xlfn.BINOM.INV(1,(1-(Satokasvi!$H$15*(1+Z$44))),T140))</f>
        <v>3258.1815199754301</v>
      </c>
      <c r="BW140" s="35">
        <f ca="1">IF(AA$11="x",0,_xlfn.NORM.INV(U140,Satokasvi!$H$8,Satokasvi!$I$8)*IF(COUNTIF($H$12:AA$12,"x")&gt;0,(1+$C$6),1)*IF(COUNTIF($H$13:AA$13,"x")&gt;0,(1+$C$30),1)*IF(AA$8="x",(1+Toimenpiteet!$C$7),1)*IF(AA$9="x",(1+Toimenpiteet!$C$34),1)*(1+AA$30)*_xlfn.BINOM.INV(1,(1-(Satokasvi!$H$15*(1+AA$44))),U140))</f>
        <v>0</v>
      </c>
      <c r="BX140" s="35">
        <f ca="1">IF(AB$11="x",0,_xlfn.NORM.INV(V140,Satokasvi!$H$8,Satokasvi!$I$8)*IF(COUNTIF($H$12:AB$12,"x")&gt;0,(1+$C$6),1)*IF(COUNTIF($H$13:AB$13,"x")&gt;0,(1+$C$30),1)*IF(AB$8="x",(1+Toimenpiteet!$C$7),1)*IF(AB$9="x",(1+Toimenpiteet!$C$34),1)*(1+AB$30)*_xlfn.BINOM.INV(1,(1-(Satokasvi!$H$15*(1+AB$44))),V140))</f>
        <v>2655.4568211710466</v>
      </c>
      <c r="BY140" s="35">
        <f ca="1">IF(AC$11="x",0,_xlfn.NORM.INV(W140,Satokasvi!$H$8,Satokasvi!$I$8)*IF(COUNTIF($H$12:AC$12,"x")&gt;0,(1+$C$6),1)*IF(COUNTIF($H$13:AC$13,"x")&gt;0,(1+$C$30),1)*IF(AC$8="x",(1+Toimenpiteet!$C$7),1)*IF(AC$9="x",(1+Toimenpiteet!$C$34),1)*(1+AC$30)*_xlfn.BINOM.INV(1,(1-(Satokasvi!$H$15*(1+AC$44))),W140))</f>
        <v>3070.6030654066831</v>
      </c>
      <c r="BZ140" s="35">
        <f ca="1">IF(AD$11="x",0,_xlfn.NORM.INV(X140,Satokasvi!$H$8,Satokasvi!$I$8)*IF(COUNTIF($H$12:AD$12,"x")&gt;0,(1+$C$6),1)*IF(COUNTIF($H$13:AD$13,"x")&gt;0,(1+$C$30),1)*IF(AD$8="x",(1+Toimenpiteet!$C$7),1)*IF(AD$9="x",(1+Toimenpiteet!$C$34),1)*(1+AD$30)*_xlfn.BINOM.INV(1,(1-(Satokasvi!$H$15*(1+AD$44))),X140))</f>
        <v>3065.8560757015848</v>
      </c>
      <c r="CA140" s="35">
        <f ca="1">IF(AE$11="x",0,_xlfn.NORM.INV(Y140,Satokasvi!$H$8,Satokasvi!$I$8)*IF(COUNTIF($H$12:AE$12,"x")&gt;0,(1+$C$6),1)*IF(COUNTIF($H$13:AE$13,"x")&gt;0,(1+$C$30),1)*IF(AE$8="x",(1+Toimenpiteet!$C$7),1)*IF(AE$9="x",(1+Toimenpiteet!$C$34),1)*(1+AE$30)*_xlfn.BINOM.INV(1,(1-(Satokasvi!$H$15*(1+AE$44))),Y140))</f>
        <v>3701.351007668346</v>
      </c>
      <c r="CB140" s="35">
        <f ca="1">IF(AF$11="x",0,_xlfn.NORM.INV(Z140,Satokasvi!$H$8,Satokasvi!$I$8)*IF(COUNTIF($H$12:AF$12,"x")&gt;0,(1+$C$6),1)*IF(COUNTIF($H$13:AF$13,"x")&gt;0,(1+$C$30),1)*IF(AF$8="x",(1+Toimenpiteet!$C$7),1)*IF(AF$9="x",(1+Toimenpiteet!$C$34),1)*(1+AF$30)*_xlfn.BINOM.INV(1,(1-(Satokasvi!$H$15*(1+AF$44))),Z140))</f>
        <v>2766.7926983721013</v>
      </c>
      <c r="CD140" s="37">
        <f ca="1">_xlfn.NORM.INV(RAND(),Satokasvi!$H$13,Satokasvi!$I$13)</f>
        <v>167.21964832624073</v>
      </c>
      <c r="CE140" s="37">
        <f ca="1">_xlfn.NORM.INV(RAND(),Satokasvi!$H$13,Satokasvi!$I$13)</f>
        <v>272.76636993426621</v>
      </c>
      <c r="CF140" s="37">
        <f ca="1">_xlfn.NORM.INV(RAND(),Satokasvi!$H$13,Satokasvi!$I$13)</f>
        <v>237.03102291543792</v>
      </c>
      <c r="CG140" s="37">
        <f ca="1">_xlfn.NORM.INV(RAND(),Satokasvi!$H$13,Satokasvi!$I$13)</f>
        <v>173.03391551530746</v>
      </c>
      <c r="CH140" s="37">
        <f ca="1">_xlfn.NORM.INV(RAND(),Satokasvi!$H$13,Satokasvi!$I$13)</f>
        <v>230.43150272277535</v>
      </c>
      <c r="CI140" s="37">
        <f ca="1">_xlfn.NORM.INV(RAND(),Satokasvi!$H$13,Satokasvi!$I$13)</f>
        <v>269.83168071053848</v>
      </c>
      <c r="CJ140" s="37">
        <f ca="1">_xlfn.NORM.INV(RAND(),Satokasvi!$H$13,Satokasvi!$I$13)</f>
        <v>92.773452007804536</v>
      </c>
      <c r="CK140" s="37">
        <f ca="1">_xlfn.NORM.INV(RAND(),Satokasvi!$H$13,Satokasvi!$I$13)</f>
        <v>312.91939020072698</v>
      </c>
      <c r="CL140" s="37">
        <f ca="1">_xlfn.NORM.INV(RAND(),Satokasvi!$H$13,Satokasvi!$I$13)</f>
        <v>156.38485635622339</v>
      </c>
      <c r="CM140" s="37">
        <f ca="1">_xlfn.NORM.INV(RAND(),Satokasvi!$H$13,Satokasvi!$I$13)</f>
        <v>203.35721946469855</v>
      </c>
      <c r="CN140" s="37">
        <f ca="1">_xlfn.NORM.INV(RAND(),Satokasvi!$H$13,Satokasvi!$I$13)</f>
        <v>314.73651160617231</v>
      </c>
      <c r="CO140" s="37">
        <f ca="1">_xlfn.NORM.INV(RAND(),Satokasvi!$H$13,Satokasvi!$I$13)</f>
        <v>185.91918834856011</v>
      </c>
      <c r="CP140" s="37">
        <f ca="1">_xlfn.NORM.INV(RAND(),Satokasvi!$H$13,Satokasvi!$I$13)</f>
        <v>274.1534998904466</v>
      </c>
      <c r="CQ140" s="37">
        <f ca="1">_xlfn.NORM.INV(RAND(),Satokasvi!$H$13,Satokasvi!$I$13)</f>
        <v>265.44862668601627</v>
      </c>
      <c r="CR140" s="37">
        <f ca="1">_xlfn.NORM.INV(RAND(),Satokasvi!$H$13,Satokasvi!$I$13)</f>
        <v>237.10715543719354</v>
      </c>
      <c r="CS140" s="37">
        <f ca="1">_xlfn.NORM.INV(RAND(),Satokasvi!$H$13,Satokasvi!$I$13)</f>
        <v>134.12690802485702</v>
      </c>
      <c r="CT140" s="37">
        <f ca="1">_xlfn.NORM.INV(RAND(),Satokasvi!$H$13,Satokasvi!$I$13)</f>
        <v>139.97611962944848</v>
      </c>
      <c r="CU140" s="37">
        <f ca="1">_xlfn.NORM.INV(RAND(),Satokasvi!$H$13,Satokasvi!$I$13)</f>
        <v>221.01522123336429</v>
      </c>
      <c r="CV140" s="37">
        <f ca="1">_xlfn.NORM.INV(RAND(),Satokasvi!$H$13,Satokasvi!$I$13)</f>
        <v>197.42396695805553</v>
      </c>
      <c r="CW140" s="37">
        <f ca="1">_xlfn.NORM.INV(RAND(),Satokasvi!$H$13,Satokasvi!$I$13)</f>
        <v>212.27949094252281</v>
      </c>
      <c r="CX140" s="37">
        <f ca="1">_xlfn.NORM.INV(RAND(),Satokasvi!$H$13,Satokasvi!$I$13)</f>
        <v>155.52785307508088</v>
      </c>
      <c r="CY140" s="37">
        <f ca="1">_xlfn.NORM.INV(RAND(),Satokasvi!$H$13,Satokasvi!$I$13)</f>
        <v>171.31881688945811</v>
      </c>
      <c r="CZ140" s="37">
        <f ca="1">_xlfn.NORM.INV(RAND(),Satokasvi!$H$13,Satokasvi!$I$13)</f>
        <v>160.5798362062948</v>
      </c>
      <c r="DA140" s="37">
        <f ca="1">_xlfn.NORM.INV(RAND(),Satokasvi!$H$13,Satokasvi!$I$13)</f>
        <v>158.66179543294044</v>
      </c>
      <c r="DB140" s="37">
        <f ca="1">_xlfn.NORM.INV(RAND(),Satokasvi!$H$13,Satokasvi!$I$13)</f>
        <v>161.95660440430686</v>
      </c>
      <c r="DD140" s="37">
        <f ca="1">IF(H$11="x",Toimenpiteet!$E$115,AC140*CD140/1000+(Satokasvi!$E$28-Satokasvi!$E$7)+IF(H$8="x",Toimenpiteet!$E$29,0)+IF(H$9="x",Toimenpiteet!$E$60,0)+IF(H$10="x",Toimenpiteet!$E$88,0))/(1+$H$15)^DD$59</f>
        <v>-257.28155339805824</v>
      </c>
      <c r="DE140" s="37">
        <f ca="1">IF(I$11="x",Toimenpiteet!$E$115,AD140*CE140/1000+(Satokasvi!$E$28-Satokasvi!$E$7)+IF(I$8="x",Toimenpiteet!$E$29,0)+IF(I$9="x",Toimenpiteet!$E$60,0)+IF(I$10="x",Toimenpiteet!$E$88,0))/(1+$H$15)^DE$59</f>
        <v>-249.7879159204449</v>
      </c>
      <c r="DF140" s="37">
        <f ca="1">IF(J$11="x",Toimenpiteet!$E$115,AE140*CF140/1000+(Satokasvi!$E$28-Satokasvi!$E$7)+IF(J$8="x",Toimenpiteet!$E$29,0)+IF(J$9="x",Toimenpiteet!$E$60,0)+IF(J$10="x",Toimenpiteet!$E$88,0))/(1+$H$15)^DF$59</f>
        <v>348.7756031258001</v>
      </c>
      <c r="DG140" s="37">
        <f ca="1">IF(K$11="x",Toimenpiteet!$E$115,AF140*CG140/1000+(Satokasvi!$E$28-Satokasvi!$E$7)+IF(K$8="x",Toimenpiteet!$E$29,0)+IF(K$9="x",Toimenpiteet!$E$60,0)+IF(K$10="x",Toimenpiteet!$E$88,0))/(1+$H$15)^DG$59</f>
        <v>198.65881364640015</v>
      </c>
      <c r="DH140" s="37">
        <f ca="1">IF(L$11="x",Toimenpiteet!$E$115,AG140*CH140/1000+(Satokasvi!$E$28-Satokasvi!$E$7)+IF(L$8="x",Toimenpiteet!$E$29,0)+IF(L$9="x",Toimenpiteet!$E$60,0)+IF(L$10="x",Toimenpiteet!$E$88,0))/(1+$H$15)^DH$59</f>
        <v>249.13418268473256</v>
      </c>
      <c r="DI140" s="37">
        <f ca="1">IF(M$11="x",Toimenpiteet!$E$115,AH140*CI140/1000+(Satokasvi!$E$28-Satokasvi!$E$7)+IF(M$8="x",Toimenpiteet!$E$29,0)+IF(M$9="x",Toimenpiteet!$E$60,0)+IF(M$10="x",Toimenpiteet!$E$88,0))/(1+$H$15)^DI$59</f>
        <v>309.98209833150065</v>
      </c>
      <c r="DJ140" s="37">
        <f ca="1">IF(N$11="x",Toimenpiteet!$E$115,AI140*CJ140/1000+(Satokasvi!$E$28-Satokasvi!$E$7)+IF(N$8="x",Toimenpiteet!$E$29,0)+IF(N$9="x",Toimenpiteet!$E$60,0)+IF(N$10="x",Toimenpiteet!$E$88,0))/(1+$H$15)^DJ$59</f>
        <v>-32.193889564761349</v>
      </c>
      <c r="DK140" s="37">
        <f ca="1">IF(O$11="x",Toimenpiteet!$E$115,AJ140*CK140/1000+(Satokasvi!$E$28-Satokasvi!$E$7)+IF(O$8="x",Toimenpiteet!$E$29,0)+IF(O$9="x",Toimenpiteet!$E$60,0)+IF(O$10="x",Toimenpiteet!$E$88,0))/(1+$H$15)^DK$59</f>
        <v>405.9073638779895</v>
      </c>
      <c r="DL140" s="37">
        <f ca="1">IF(P$11="x",Toimenpiteet!$E$115,AK140*CL140/1000+(Satokasvi!$E$28-Satokasvi!$E$7)+IF(P$8="x",Toimenpiteet!$E$29,0)+IF(P$9="x",Toimenpiteet!$E$60,0)+IF(P$10="x",Toimenpiteet!$E$88,0))/(1+$H$15)^DL$59</f>
        <v>-203.10043407106113</v>
      </c>
      <c r="DM140" s="37">
        <f ca="1">IF(Q$11="x",Toimenpiteet!$E$115,AL140*CM140/1000+(Satokasvi!$E$28-Satokasvi!$E$7)+IF(Q$8="x",Toimenpiteet!$E$29,0)+IF(Q$9="x",Toimenpiteet!$E$60,0)+IF(Q$10="x",Toimenpiteet!$E$88,0))/(1+$H$15)^DM$59</f>
        <v>194.7903355631114</v>
      </c>
      <c r="DN140" s="37">
        <f ca="1">IF(R$11="x",Toimenpiteet!$E$115,AM140*CN140/1000+(Satokasvi!$E$28-Satokasvi!$E$7)+IF(R$8="x",Toimenpiteet!$E$29,0)+IF(R$9="x",Toimenpiteet!$E$60,0)+IF(R$10="x",Toimenpiteet!$E$88,0))/(1+$H$15)^DN$59</f>
        <v>362.82780404922812</v>
      </c>
      <c r="DO140" s="37">
        <f ca="1">IF(S$11="x",Toimenpiteet!$E$115,AN140*CO140/1000+(Satokasvi!$E$28-Satokasvi!$E$7)+IF(S$8="x",Toimenpiteet!$E$29,0)+IF(S$9="x",Toimenpiteet!$E$60,0)+IF(S$10="x",Toimenpiteet!$E$88,0))/(1+$H$15)^DO$59</f>
        <v>122.19111468193736</v>
      </c>
      <c r="DP140" s="37">
        <f ca="1">IF(T$11="x",Toimenpiteet!$E$115,AO140*CP140/1000+(Satokasvi!$E$28-Satokasvi!$E$7)+IF(T$8="x",Toimenpiteet!$E$29,0)+IF(T$9="x",Toimenpiteet!$E$60,0)+IF(T$10="x",Toimenpiteet!$E$88,0))/(1+$H$15)^DP$59</f>
        <v>-180.45210509819213</v>
      </c>
      <c r="DQ140" s="37">
        <f ca="1">IF(U$11="x",Toimenpiteet!$E$115,AP140*CQ140/1000+(Satokasvi!$E$28-Satokasvi!$E$7)+IF(U$8="x",Toimenpiteet!$E$29,0)+IF(U$9="x",Toimenpiteet!$E$60,0)+IF(U$10="x",Toimenpiteet!$E$88,0))/(1+$H$15)^DQ$59</f>
        <v>245.8990740894877</v>
      </c>
      <c r="DR140" s="37">
        <f ca="1">IF(V$11="x",Toimenpiteet!$E$115,AQ140*CR140/1000+(Satokasvi!$E$28-Satokasvi!$E$7)+IF(V$8="x",Toimenpiteet!$E$29,0)+IF(V$9="x",Toimenpiteet!$E$60,0)+IF(V$10="x",Toimenpiteet!$E$88,0))/(1+$H$15)^DR$59</f>
        <v>210.22560236254023</v>
      </c>
      <c r="DS140" s="37">
        <f ca="1">IF(W$11="x",Toimenpiteet!$E$115,AR140*CS140/1000+(Satokasvi!$E$28-Satokasvi!$E$7)+IF(W$8="x",Toimenpiteet!$E$29,0)+IF(W$9="x",Toimenpiteet!$E$60,0)+IF(W$10="x",Toimenpiteet!$E$88,0))/(1+$H$15)^DS$59</f>
        <v>61.390909524413701</v>
      </c>
      <c r="DT140" s="37">
        <f ca="1">IF(X$11="x",Toimenpiteet!$E$115,AS140*CT140/1000+(Satokasvi!$E$28-Satokasvi!$E$7)+IF(X$8="x",Toimenpiteet!$E$29,0)+IF(X$9="x",Toimenpiteet!$E$60,0)+IF(X$10="x",Toimenpiteet!$E$88,0))/(1+$H$15)^DT$59</f>
        <v>87.640685682857011</v>
      </c>
      <c r="DU140" s="37">
        <f ca="1">IF(Y$11="x",Toimenpiteet!$E$115,AT140*CU140/1000+(Satokasvi!$E$28-Satokasvi!$E$7)+IF(Y$8="x",Toimenpiteet!$E$29,0)+IF(Y$9="x",Toimenpiteet!$E$60,0)+IF(Y$10="x",Toimenpiteet!$E$88,0))/(1+$H$15)^DU$59</f>
        <v>167.21066929664693</v>
      </c>
      <c r="DV140" s="37">
        <f ca="1">IF(Z$11="x",Toimenpiteet!$E$115,AU140*CV140/1000+(Satokasvi!$E$28-Satokasvi!$E$7)+IF(Z$8="x",Toimenpiteet!$E$29,0)+IF(Z$9="x",Toimenpiteet!$E$60,0)+IF(Z$10="x",Toimenpiteet!$E$88,0))/(1+$H$15)^DV$59</f>
        <v>154.56800589701936</v>
      </c>
      <c r="DW140" s="37">
        <f ca="1">IF(AA$11="x",Toimenpiteet!$E$115,AV140*CW140/1000+(Satokasvi!$E$28-Satokasvi!$E$7)+IF(AA$8="x",Toimenpiteet!$E$29,0)+IF(AA$9="x",Toimenpiteet!$E$60,0)+IF(AA$10="x",Toimenpiteet!$E$88,0))/(1+$H$15)^DW$59</f>
        <v>-146.72407485937876</v>
      </c>
      <c r="DX140" s="37">
        <f ca="1">IF(AB$11="x",Toimenpiteet!$E$115,AW140*CX140/1000+(Satokasvi!$E$28-Satokasvi!$E$7)+IF(AB$8="x",Toimenpiteet!$E$29,0)+IF(AB$9="x",Toimenpiteet!$E$60,0)+IF(AB$10="x",Toimenpiteet!$E$88,0))/(1+$H$15)^DX$59</f>
        <v>-142.45055811590174</v>
      </c>
      <c r="DY140" s="37">
        <f ca="1">IF(AC$11="x",Toimenpiteet!$E$115,AX140*CY140/1000+(Satokasvi!$E$28-Satokasvi!$E$7)+IF(AC$8="x",Toimenpiteet!$E$29,0)+IF(AC$9="x",Toimenpiteet!$E$60,0)+IF(AC$10="x",Toimenpiteet!$E$88,0))/(1+$H$15)^DY$59</f>
        <v>90.484018825439108</v>
      </c>
      <c r="DZ140" s="37">
        <f ca="1">IF(AD$11="x",Toimenpiteet!$E$115,AY140*CZ140/1000+(Satokasvi!$E$28-Satokasvi!$E$7)+IF(AD$8="x",Toimenpiteet!$E$29,0)+IF(AD$9="x",Toimenpiteet!$E$60,0)+IF(AD$10="x",Toimenpiteet!$E$88,0))/(1+$H$15)^DZ$59</f>
        <v>73.60316927477389</v>
      </c>
      <c r="EA140" s="37">
        <f ca="1">IF(AE$11="x",Toimenpiteet!$E$115,AZ140*DA140/1000+(Satokasvi!$E$28-Satokasvi!$E$7)+IF(AE$8="x",Toimenpiteet!$E$29,0)+IF(AE$9="x",Toimenpiteet!$E$60,0)+IF(AE$10="x",Toimenpiteet!$E$88,0))/(1+$H$15)^EA$59</f>
        <v>110.38295989923475</v>
      </c>
      <c r="EB140" s="37">
        <f ca="1">IF(AF$11="x",Toimenpiteet!$E$115,BA140*DB140/1000+(Satokasvi!$E$28-Satokasvi!$E$7)+IF(AF$8="x",Toimenpiteet!$E$29,0)+IF(AF$9="x",Toimenpiteet!$E$60,0)+IF(AF$10="x",Toimenpiteet!$E$88,0))/(1+$H$15)^EB$59</f>
        <v>-126.56547585433981</v>
      </c>
      <c r="ED140" s="37">
        <f ca="1">IF(H$11="x",Toimenpiteet!$E$115,BD140*CD140/1000+(Satokasvi!$E$28-Satokasvi!$E$7)+IF(H$8="x",Toimenpiteet!$E$29,0)+IF(H$9="x",Toimenpiteet!$E$60,0)+IF(H$10="x",Toimenpiteet!$E$88,0))/(1+$H$15)^ED$59</f>
        <v>-257.28155339805824</v>
      </c>
      <c r="EE140" s="37">
        <f ca="1">IF(I$11="x",Toimenpiteet!$E$115,BE140*CE140/1000+(Satokasvi!$E$28-Satokasvi!$E$7)+IF(I$8="x",Toimenpiteet!$E$29,0)+IF(I$9="x",Toimenpiteet!$E$60,0)+IF(I$10="x",Toimenpiteet!$E$88,0))/(1+$H$15)^EE$59</f>
        <v>-249.7879159204449</v>
      </c>
      <c r="EF140" s="37">
        <f ca="1">IF(J$11="x",Toimenpiteet!$E$115,BF140*CF140/1000+(Satokasvi!$E$28-Satokasvi!$E$7)+IF(J$8="x",Toimenpiteet!$E$29,0)+IF(J$9="x",Toimenpiteet!$E$60,0)+IF(J$10="x",Toimenpiteet!$E$88,0))/(1+$H$15)^EF$59</f>
        <v>467.03323169667755</v>
      </c>
      <c r="EG140" s="37">
        <f ca="1">IF(K$11="x",Toimenpiteet!$E$115,BG140*CG140/1000+(Satokasvi!$E$28-Satokasvi!$E$7)+IF(K$8="x",Toimenpiteet!$E$29,0)+IF(K$9="x",Toimenpiteet!$E$60,0)+IF(K$10="x",Toimenpiteet!$E$88,0))/(1+$H$15)^EG$59</f>
        <v>285.48038991521156</v>
      </c>
      <c r="EH140" s="37">
        <f ca="1">IF(L$11="x",Toimenpiteet!$E$115,BH140*CH140/1000+(Satokasvi!$E$28-Satokasvi!$E$7)+IF(L$8="x",Toimenpiteet!$E$29,0)+IF(L$9="x",Toimenpiteet!$E$60,0)+IF(L$10="x",Toimenpiteet!$E$88,0))/(1+$H$15)^EH$59</f>
        <v>344.67928479403975</v>
      </c>
      <c r="EI140" s="37">
        <f ca="1">IF(M$11="x",Toimenpiteet!$E$115,BI140*CI140/1000+(Satokasvi!$E$28-Satokasvi!$E$7)+IF(M$8="x",Toimenpiteet!$E$29,0)+IF(M$9="x",Toimenpiteet!$E$60,0)+IF(M$10="x",Toimenpiteet!$E$88,0))/(1+$H$15)^EI$59</f>
        <v>416.36518360203445</v>
      </c>
      <c r="EJ140" s="37">
        <f ca="1">IF(N$11="x",Toimenpiteet!$E$115,BJ140*CJ140/1000+(Satokasvi!$E$28-Satokasvi!$E$7)+IF(N$8="x",Toimenpiteet!$E$29,0)+IF(N$9="x",Toimenpiteet!$E$60,0)+IF(N$10="x",Toimenpiteet!$E$88,0))/(1+$H$15)^EJ$59</f>
        <v>4.4611826234841017</v>
      </c>
      <c r="EK140" s="37">
        <f ca="1">IF(O$11="x",Toimenpiteet!$E$115,BK140*CK140/1000+(Satokasvi!$E$28-Satokasvi!$E$7)+IF(O$8="x",Toimenpiteet!$E$29,0)+IF(O$9="x",Toimenpiteet!$E$60,0)+IF(O$10="x",Toimenpiteet!$E$88,0))/(1+$H$15)^EK$59</f>
        <v>528.9275260722261</v>
      </c>
      <c r="EL140" s="37">
        <f ca="1">IF(P$11="x",Toimenpiteet!$E$115,BL140*CL140/1000+(Satokasvi!$E$28-Satokasvi!$E$7)+IF(P$8="x",Toimenpiteet!$E$29,0)+IF(P$9="x",Toimenpiteet!$E$60,0)+IF(P$10="x",Toimenpiteet!$E$88,0))/(1+$H$15)^EL$59</f>
        <v>129.6156025459413</v>
      </c>
      <c r="EM140" s="37">
        <f ca="1">IF(Q$11="x",Toimenpiteet!$E$115,BM140*CM140/1000+(Satokasvi!$E$28-Satokasvi!$E$7)+IF(Q$8="x",Toimenpiteet!$E$29,0)+IF(Q$9="x",Toimenpiteet!$E$60,0)+IF(Q$10="x",Toimenpiteet!$E$88,0))/(1+$H$15)^EM$59</f>
        <v>273.18538016526009</v>
      </c>
      <c r="EN140" s="37">
        <f ca="1">IF(R$11="x",Toimenpiteet!$E$115,BN140*CN140/1000+(Satokasvi!$E$28-Satokasvi!$E$7)+IF(R$8="x",Toimenpiteet!$E$29,0)+IF(R$9="x",Toimenpiteet!$E$60,0)+IF(R$10="x",Toimenpiteet!$E$88,0))/(1+$H$15)^EN$59</f>
        <v>473.68169251880818</v>
      </c>
      <c r="EO140" s="37">
        <f ca="1">IF(S$11="x",Toimenpiteet!$E$115,BO140*CO140/1000+(Satokasvi!$E$28-Satokasvi!$E$7)+IF(S$8="x",Toimenpiteet!$E$29,0)+IF(S$9="x",Toimenpiteet!$E$60,0)+IF(S$10="x",Toimenpiteet!$E$88,0))/(1+$H$15)^EO$59</f>
        <v>183.80247126855244</v>
      </c>
      <c r="EP140" s="37">
        <f ca="1">IF(T$11="x",Toimenpiteet!$E$115,BP140*CP140/1000+(Satokasvi!$E$28-Satokasvi!$E$7)+IF(T$8="x",Toimenpiteet!$E$29,0)+IF(T$9="x",Toimenpiteet!$E$60,0)+IF(T$10="x",Toimenpiteet!$E$88,0))/(1+$H$15)^EP$59</f>
        <v>338.83959884553298</v>
      </c>
      <c r="EQ140" s="37">
        <f ca="1">IF(U$11="x",Toimenpiteet!$E$115,BQ140*CQ140/1000+(Satokasvi!$E$28-Satokasvi!$E$7)+IF(U$8="x",Toimenpiteet!$E$29,0)+IF(U$9="x",Toimenpiteet!$E$60,0)+IF(U$10="x",Toimenpiteet!$E$88,0))/(1+$H$15)^EQ$59</f>
        <v>330.11813261577214</v>
      </c>
      <c r="ER140" s="37">
        <f ca="1">IF(V$11="x",Toimenpiteet!$E$115,BR140*CR140/1000+(Satokasvi!$E$28-Satokasvi!$E$7)+IF(V$8="x",Toimenpiteet!$E$29,0)+IF(V$9="x",Toimenpiteet!$E$60,0)+IF(V$10="x",Toimenpiteet!$E$88,0))/(1+$H$15)^ER$59</f>
        <v>286.28940604707429</v>
      </c>
      <c r="ES140" s="37">
        <f ca="1">IF(W$11="x",Toimenpiteet!$E$115,BS140*CS140/1000+(Satokasvi!$E$28-Satokasvi!$E$7)+IF(W$8="x",Toimenpiteet!$E$29,0)+IF(W$9="x",Toimenpiteet!$E$60,0)+IF(W$10="x",Toimenpiteet!$E$88,0))/(1+$H$15)^ES$59</f>
        <v>106.69693920796249</v>
      </c>
      <c r="ET140" s="37">
        <f ca="1">IF(X$11="x",Toimenpiteet!$E$115,BT140*CT140/1000+(Satokasvi!$E$28-Satokasvi!$E$7)+IF(X$8="x",Toimenpiteet!$E$29,0)+IF(X$9="x",Toimenpiteet!$E$60,0)+IF(X$10="x",Toimenpiteet!$E$88,0))/(1+$H$15)^ET$59</f>
        <v>137.23469444920127</v>
      </c>
      <c r="EU140" s="37">
        <f ca="1">IF(Y$11="x",Toimenpiteet!$E$115,BU140*CU140/1000+(Satokasvi!$E$28-Satokasvi!$E$7)+IF(Y$8="x",Toimenpiteet!$E$29,0)+IF(Y$9="x",Toimenpiteet!$E$60,0)+IF(Y$10="x",Toimenpiteet!$E$88,0))/(1+$H$15)^EU$59</f>
        <v>231.78471735963925</v>
      </c>
      <c r="EV140" s="37">
        <f ca="1">IF(Z$11="x",Toimenpiteet!$E$115,BV140*CV140/1000+(Satokasvi!$E$28-Satokasvi!$E$7)+IF(Z$8="x",Toimenpiteet!$E$29,0)+IF(Z$9="x",Toimenpiteet!$E$60,0)+IF(Z$10="x",Toimenpiteet!$E$88,0))/(1+$H$15)^EV$59</f>
        <v>215.70676649745525</v>
      </c>
      <c r="EW140" s="37">
        <f ca="1">IF(AA$11="x",Toimenpiteet!$E$115,BW140*CW140/1000+(Satokasvi!$E$28-Satokasvi!$E$7)+IF(AA$8="x",Toimenpiteet!$E$29,0)+IF(AA$9="x",Toimenpiteet!$E$60,0)+IF(AA$10="x",Toimenpiteet!$E$88,0))/(1+$H$15)^EW$59</f>
        <v>-146.72407485937876</v>
      </c>
      <c r="EX140" s="37">
        <f ca="1">IF(AB$11="x",Toimenpiteet!$E$115,BX140*CX140/1000+(Satokasvi!$E$28-Satokasvi!$E$7)+IF(AB$8="x",Toimenpiteet!$E$29,0)+IF(AB$9="x",Toimenpiteet!$E$60,0)+IF(AB$10="x",Toimenpiteet!$E$88,0))/(1+$H$15)^EX$59</f>
        <v>79.555948063811911</v>
      </c>
      <c r="EY140" s="37">
        <f ca="1">IF(AC$11="x",Toimenpiteet!$E$115,BY140*CY140/1000+(Satokasvi!$E$28-Satokasvi!$E$7)+IF(AC$8="x",Toimenpiteet!$E$29,0)+IF(AC$9="x",Toimenpiteet!$E$60,0)+IF(AC$10="x",Toimenpiteet!$E$88,0))/(1+$H$15)^EY$59</f>
        <v>136.24112513730398</v>
      </c>
      <c r="EZ140" s="37">
        <f ca="1">IF(AD$11="x",Toimenpiteet!$E$115,BZ140*CZ140/1000+(Satokasvi!$E$28-Satokasvi!$E$7)+IF(AD$8="x",Toimenpiteet!$E$29,0)+IF(AD$9="x",Toimenpiteet!$E$60,0)+IF(AD$10="x",Toimenpiteet!$E$88,0))/(1+$H$15)^EZ$59</f>
        <v>115.17846579650252</v>
      </c>
      <c r="FA140" s="37">
        <f ca="1">IF(AE$11="x",Toimenpiteet!$E$115,CA140*DA140/1000+(Satokasvi!$E$28-Satokasvi!$E$7)+IF(AE$8="x",Toimenpiteet!$E$29,0)+IF(AE$9="x",Toimenpiteet!$E$60,0)+IF(AE$10="x",Toimenpiteet!$E$88,0))/(1+$H$15)^FA$59</f>
        <v>158.53203990507569</v>
      </c>
      <c r="FB140" s="37">
        <f ca="1">IF(AF$11="x",Toimenpiteet!$E$115,CB140*DB140/1000+(Satokasvi!$E$28-Satokasvi!$E$7)+IF(AF$8="x",Toimenpiteet!$E$29,0)+IF(AF$9="x",Toimenpiteet!$E$60,0)+IF(AF$10="x",Toimenpiteet!$E$88,0))/(1+$H$15)^FB$59</f>
        <v>87.449747141624528</v>
      </c>
      <c r="FD140" s="37">
        <f t="shared" ca="1" si="41"/>
        <v>-257.28155339805824</v>
      </c>
      <c r="FE140" s="37">
        <f t="shared" ca="1" si="45"/>
        <v>-507.06946931850314</v>
      </c>
      <c r="FF140" s="37">
        <f t="shared" ca="1" si="45"/>
        <v>-158.29386619270304</v>
      </c>
      <c r="FG140" s="37">
        <f t="shared" ca="1" si="45"/>
        <v>40.364947453697113</v>
      </c>
      <c r="FH140" s="37">
        <f t="shared" ca="1" si="45"/>
        <v>289.49913013842968</v>
      </c>
      <c r="FI140" s="37">
        <f t="shared" ca="1" si="45"/>
        <v>599.48122846993033</v>
      </c>
      <c r="FJ140" s="37">
        <f t="shared" ca="1" si="45"/>
        <v>567.28733890516901</v>
      </c>
      <c r="FK140" s="37">
        <f t="shared" ca="1" si="45"/>
        <v>973.1947027831585</v>
      </c>
      <c r="FL140" s="37">
        <f t="shared" ca="1" si="45"/>
        <v>770.09426871209735</v>
      </c>
      <c r="FM140" s="37">
        <f t="shared" ca="1" si="45"/>
        <v>964.88460427520874</v>
      </c>
      <c r="FN140" s="37">
        <f t="shared" ca="1" si="44"/>
        <v>1327.7124083244369</v>
      </c>
      <c r="FO140" s="37">
        <f t="shared" ca="1" si="43"/>
        <v>1449.9035230063741</v>
      </c>
      <c r="FP140" s="37">
        <f t="shared" ca="1" si="43"/>
        <v>1269.4514179081821</v>
      </c>
      <c r="FQ140" s="37">
        <f t="shared" ca="1" si="43"/>
        <v>1515.3504919976697</v>
      </c>
      <c r="FR140" s="37">
        <f t="shared" ca="1" si="43"/>
        <v>1725.5760943602099</v>
      </c>
      <c r="FS140" s="37">
        <f t="shared" ca="1" si="43"/>
        <v>1786.9670038846236</v>
      </c>
      <c r="FT140" s="37">
        <f t="shared" ca="1" si="43"/>
        <v>1874.6076895674807</v>
      </c>
      <c r="FU140" s="37">
        <f t="shared" ca="1" si="24"/>
        <v>2041.8183588641277</v>
      </c>
      <c r="FV140" s="37">
        <f t="shared" ca="1" si="24"/>
        <v>2196.386364761147</v>
      </c>
      <c r="FW140" s="37">
        <f t="shared" ca="1" si="23"/>
        <v>2049.6622899017684</v>
      </c>
      <c r="FX140" s="37">
        <f t="shared" ca="1" si="23"/>
        <v>1907.2117317858667</v>
      </c>
      <c r="FY140" s="37">
        <f t="shared" ca="1" si="23"/>
        <v>1997.6957506113058</v>
      </c>
      <c r="FZ140" s="37">
        <f t="shared" ca="1" si="23"/>
        <v>2071.2989198860796</v>
      </c>
      <c r="GA140" s="37">
        <f t="shared" ca="1" si="23"/>
        <v>2181.6818797853143</v>
      </c>
      <c r="GB140" s="37">
        <f t="shared" ca="1" si="23"/>
        <v>2055.1164039309747</v>
      </c>
      <c r="GC140" s="37"/>
      <c r="GD140" s="37">
        <f t="shared" ca="1" si="42"/>
        <v>-257.28155339805824</v>
      </c>
      <c r="GE140" s="37">
        <f t="shared" ca="1" si="39"/>
        <v>-507.06946931850314</v>
      </c>
      <c r="GF140" s="37">
        <f t="shared" ca="1" si="39"/>
        <v>-40.036237621825592</v>
      </c>
      <c r="GG140" s="37">
        <f t="shared" ca="1" si="39"/>
        <v>245.44415229338597</v>
      </c>
      <c r="GH140" s="37">
        <f t="shared" ca="1" si="39"/>
        <v>590.12343708742571</v>
      </c>
      <c r="GI140" s="37">
        <f t="shared" ca="1" si="39"/>
        <v>1006.4886206894602</v>
      </c>
      <c r="GJ140" s="37">
        <f t="shared" ca="1" si="39"/>
        <v>1010.9498033129443</v>
      </c>
      <c r="GK140" s="37">
        <f t="shared" ca="1" si="39"/>
        <v>1539.8773293851705</v>
      </c>
      <c r="GL140" s="37">
        <f t="shared" ca="1" si="39"/>
        <v>1669.4929319311118</v>
      </c>
      <c r="GM140" s="37">
        <f t="shared" ca="1" si="39"/>
        <v>1942.6783120963719</v>
      </c>
      <c r="GN140" s="37">
        <f t="shared" ca="1" si="39"/>
        <v>2416.3600046151801</v>
      </c>
      <c r="GO140" s="37">
        <f t="shared" ca="1" si="39"/>
        <v>2600.1624758837324</v>
      </c>
      <c r="GP140" s="37">
        <f t="shared" ca="1" si="39"/>
        <v>2939.0020747292656</v>
      </c>
      <c r="GQ140" s="37">
        <f t="shared" ca="1" si="39"/>
        <v>3269.1202073450377</v>
      </c>
      <c r="GR140" s="37">
        <f t="shared" ca="1" si="39"/>
        <v>3555.4096133921121</v>
      </c>
      <c r="GS140" s="37">
        <f t="shared" ca="1" si="39"/>
        <v>3662.1065526000748</v>
      </c>
      <c r="GT140" s="37">
        <f t="shared" ca="1" si="34"/>
        <v>3799.3412470492763</v>
      </c>
      <c r="GU140" s="37">
        <f t="shared" ca="1" si="34"/>
        <v>4031.1259644089155</v>
      </c>
      <c r="GV140" s="37">
        <f t="shared" ca="1" si="34"/>
        <v>4246.8327309063707</v>
      </c>
      <c r="GW140" s="37">
        <f t="shared" ca="1" si="34"/>
        <v>4100.1086560469921</v>
      </c>
      <c r="GX140" s="37">
        <f t="shared" ca="1" si="34"/>
        <v>4179.6646041108042</v>
      </c>
      <c r="GY140" s="37">
        <f t="shared" ca="1" si="30"/>
        <v>4315.9057292481084</v>
      </c>
      <c r="GZ140" s="37">
        <f t="shared" ca="1" si="30"/>
        <v>4431.0841950446111</v>
      </c>
      <c r="HA140" s="37">
        <f t="shared" ca="1" si="30"/>
        <v>4589.6162349496872</v>
      </c>
      <c r="HB140" s="37">
        <f t="shared" ca="1" si="30"/>
        <v>4677.0659820913115</v>
      </c>
      <c r="HC140" s="37"/>
      <c r="HD140" s="37">
        <f t="shared" si="40"/>
        <v>1500.1</v>
      </c>
      <c r="HE140" s="37">
        <f ca="1">SUM($GD140:GD140)-$HD140-SUM($FD140:FD140)</f>
        <v>-1500.1</v>
      </c>
      <c r="HF140" s="37">
        <f ca="1">SUM($GD140:GE140)-$HD140-SUM($FD140:FE140)</f>
        <v>-1500.0999999999997</v>
      </c>
      <c r="HG140" s="37">
        <f ca="1">SUM($GD140:GF140)-$HD140-SUM($FD140:FF140)</f>
        <v>-1381.8423714291225</v>
      </c>
      <c r="HH140" s="37">
        <f ca="1">SUM($GD140:GG140)-$HD140-SUM($FD140:FG140)</f>
        <v>-1176.7631665894335</v>
      </c>
      <c r="HI140" s="37">
        <f ca="1">SUM($GD140:GH140)-$HD140-SUM($FD140:FH140)</f>
        <v>-876.13885964043777</v>
      </c>
      <c r="HJ140" s="37">
        <f ca="1">SUM($GD140:GI140)-$HD140-SUM($FD140:FI140)</f>
        <v>-469.13146742090782</v>
      </c>
      <c r="HK140" s="37">
        <f ca="1">SUM($GD140:GJ140)-$HD140-SUM($FD140:FJ140)</f>
        <v>-25.469003013132465</v>
      </c>
      <c r="HL140" s="37">
        <f ca="1">SUM($GD140:GK140)-$HD140-SUM($FD140:FK140)</f>
        <v>541.2136235888795</v>
      </c>
      <c r="HM140" s="37">
        <f ca="1">SUM($GD140:GL140)-$HD140-SUM($FD140:FL140)</f>
        <v>1440.6122868078942</v>
      </c>
      <c r="HN140" s="37">
        <f ca="1">SUM($GD140:GM140)-$HD140-SUM($FD140:FM140)</f>
        <v>2418.4059946290567</v>
      </c>
      <c r="HO140" s="37">
        <f ca="1">SUM($GD140:GN140)-$HD140-SUM($FD140:FN140)</f>
        <v>3507.0535909198006</v>
      </c>
      <c r="HP140" s="37">
        <f ca="1">SUM($GD140:GO140)-$HD140-SUM($FD140:FO140)</f>
        <v>4657.3125437971594</v>
      </c>
      <c r="HQ140" s="37">
        <f ca="1">SUM($GD140:GP140)-$HD140-SUM($FD140:FP140)</f>
        <v>6326.8632006182434</v>
      </c>
      <c r="HR140" s="37">
        <f ca="1">SUM($GD140:GQ140)-$HD140-SUM($FD140:FQ140)</f>
        <v>8080.6329159656125</v>
      </c>
      <c r="HS140" s="37">
        <f ca="1">SUM($GD140:GR140)-$HD140-SUM($FD140:FR140)</f>
        <v>9910.4664349975137</v>
      </c>
      <c r="HT140" s="37">
        <f ca="1">SUM($GD140:GS140)-$HD140-SUM($FD140:FS140)</f>
        <v>11785.605983712965</v>
      </c>
      <c r="HU140" s="37">
        <f ca="1">SUM($GD140:GT140)-$HD140-SUM($FD140:FT140)</f>
        <v>13710.33954119476</v>
      </c>
      <c r="HV140" s="37">
        <f ca="1">SUM($GD140:GU140)-$HD140-SUM($FD140:FU140)</f>
        <v>15699.647146739551</v>
      </c>
      <c r="HW140" s="37">
        <f ca="1">SUM($GD140:GV140)-$HD140-SUM($FD140:FV140)</f>
        <v>17750.09351288477</v>
      </c>
      <c r="HX140" s="37">
        <f ca="1">SUM($GD140:GW140)-$HD140-SUM($FD140:FW140)</f>
        <v>19800.539879029995</v>
      </c>
      <c r="HY140" s="37">
        <f ca="1">SUM($GD140:GX140)-$HD140-SUM($FD140:FX140)</f>
        <v>22072.99275135493</v>
      </c>
      <c r="HZ140" s="37">
        <f ca="1">SUM($GD140:GY140)-$HD140-SUM($FD140:FY140)</f>
        <v>24391.202729991732</v>
      </c>
      <c r="IA140" s="37">
        <f ca="1">SUM($GD140:GZ140)-$HD140-SUM($FD140:FZ140)</f>
        <v>26750.988005150262</v>
      </c>
      <c r="IB140" s="37">
        <f ca="1">SUM($GD140:HA140)-$HD140-SUM($FD140:GA140)</f>
        <v>29158.922360314635</v>
      </c>
      <c r="IC140" s="37">
        <f ca="1">SUM($GD140:HB140)-$HD140-SUM($FD140:GB140)</f>
        <v>31780.871938474975</v>
      </c>
    </row>
    <row r="141" spans="2:237" x14ac:dyDescent="0.35">
      <c r="B141" s="37">
        <f t="shared" ca="1" si="47"/>
        <v>0.33202020961922529</v>
      </c>
      <c r="C141" s="37">
        <f t="shared" ca="1" si="47"/>
        <v>0.60609179573939986</v>
      </c>
      <c r="D141" s="37">
        <f t="shared" ca="1" si="47"/>
        <v>0.52528022039565425</v>
      </c>
      <c r="E141" s="37">
        <f t="shared" ca="1" si="47"/>
        <v>0.88792111759329828</v>
      </c>
      <c r="F141" s="37">
        <f t="shared" ca="1" si="47"/>
        <v>5.0074074759053011E-2</v>
      </c>
      <c r="G141" s="37">
        <f t="shared" ca="1" si="47"/>
        <v>0.68840003287000395</v>
      </c>
      <c r="H141" s="37">
        <f t="shared" ca="1" si="47"/>
        <v>0.24443420132500526</v>
      </c>
      <c r="I141" s="37">
        <f t="shared" ca="1" si="47"/>
        <v>0.91452906643542553</v>
      </c>
      <c r="J141" s="37">
        <f t="shared" ca="1" si="47"/>
        <v>0.72613788854901462</v>
      </c>
      <c r="K141" s="37">
        <f t="shared" ca="1" si="47"/>
        <v>0.58704232077314888</v>
      </c>
      <c r="L141" s="37">
        <f t="shared" ca="1" si="47"/>
        <v>0.97254751796899608</v>
      </c>
      <c r="M141" s="37">
        <f t="shared" ca="1" si="47"/>
        <v>0.82407775624457213</v>
      </c>
      <c r="N141" s="37">
        <f t="shared" ca="1" si="47"/>
        <v>0.6810484277277713</v>
      </c>
      <c r="O141" s="37">
        <f t="shared" ca="1" si="47"/>
        <v>0.16164776922401791</v>
      </c>
      <c r="P141" s="37">
        <f t="shared" ca="1" si="47"/>
        <v>0.19659693499588027</v>
      </c>
      <c r="Q141" s="37">
        <f t="shared" ca="1" si="47"/>
        <v>0.86969211932726065</v>
      </c>
      <c r="R141" s="37">
        <f t="shared" ca="1" si="46"/>
        <v>0.94162405279438566</v>
      </c>
      <c r="S141" s="37">
        <f t="shared" ca="1" si="46"/>
        <v>0.94126789514841225</v>
      </c>
      <c r="T141" s="37">
        <f t="shared" ca="1" si="46"/>
        <v>0.46546600374393576</v>
      </c>
      <c r="U141" s="37">
        <f t="shared" ca="1" si="46"/>
        <v>0.61204866665253665</v>
      </c>
      <c r="V141" s="37">
        <f t="shared" ca="1" si="46"/>
        <v>0.79071388909132267</v>
      </c>
      <c r="W141" s="37">
        <f t="shared" ca="1" si="46"/>
        <v>0.89979870861862554</v>
      </c>
      <c r="X141" s="37">
        <f t="shared" ca="1" si="46"/>
        <v>0.78069509401247494</v>
      </c>
      <c r="Y141" s="37">
        <f t="shared" ca="1" si="46"/>
        <v>3.5540430605691564E-2</v>
      </c>
      <c r="Z141" s="37">
        <f t="shared" ca="1" si="46"/>
        <v>0.91576009334273978</v>
      </c>
      <c r="AC141" s="35">
        <f ca="1">IF(H$11="x",0,_xlfn.NORM.INV(B141,Satokasvi!$H$8,Satokasvi!$I$8)*IF(H$8="x",1+Toimenpiteet!$C$7,1)*IF(H$9="x",1+Toimenpiteet!$C$34,1)*(1+H$30)*_xlfn.BINOM.INV(1,(1-(Satokasvi!$H$15*(1+H$43))),B141))</f>
        <v>2391.4146068545074</v>
      </c>
      <c r="AD141" s="35">
        <f ca="1">IF(I$11="x",0,_xlfn.NORM.INV(C141,Satokasvi!$H$8,Satokasvi!$I$8)*IF(I$8="x",1+Toimenpiteet!$C$7,1)*IF(I$9="x",1+Toimenpiteet!$C$34,1)*(1+I$30)*_xlfn.BINOM.INV(1,(1-(Satokasvi!$H$15*(1+I$43))),C141))</f>
        <v>2567.2868003825015</v>
      </c>
      <c r="AE141" s="35">
        <f ca="1">IF(J$11="x",0,_xlfn.NORM.INV(D141,Satokasvi!$H$8,Satokasvi!$I$8)*IF(J$8="x",1+Toimenpiteet!$C$7,1)*IF(J$9="x",1+Toimenpiteet!$C$34,1)*(1+J$30)*_xlfn.BINOM.INV(1,(1-(Satokasvi!$H$15*(1+J$43))),D141))</f>
        <v>2515.8526460602793</v>
      </c>
      <c r="AF141" s="35">
        <f ca="1">IF(K$11="x",0,_xlfn.NORM.INV(E141,Satokasvi!$H$8,Satokasvi!$I$8)*IF(K$8="x",1+Toimenpiteet!$C$7,1)*IF(K$9="x",1+Toimenpiteet!$C$34,1)*(1+K$30)*_xlfn.BINOM.INV(1,(1-(Satokasvi!$H$15*(1+K$43))),E141))</f>
        <v>2803.8865988252578</v>
      </c>
      <c r="AG141" s="35">
        <f ca="1">IF(L$11="x",0,_xlfn.NORM.INV(F141,Satokasvi!$H$8,Satokasvi!$I$8)*IF(L$8="x",1+Toimenpiteet!$C$7,1)*IF(L$9="x",1+Toimenpiteet!$C$34,1)*(1+L$30)*_xlfn.BINOM.INV(1,(1-(Satokasvi!$H$15*(1+L$43))),F141))</f>
        <v>0</v>
      </c>
      <c r="AH141" s="35">
        <f ca="1">IF(M$11="x",0,_xlfn.NORM.INV(G141,Satokasvi!$H$8,Satokasvi!$I$8)*IF(M$8="x",1+Toimenpiteet!$C$7,1)*IF(M$9="x",1+Toimenpiteet!$C$34,1)*(1+M$30)*_xlfn.BINOM.INV(1,(1-(Satokasvi!$H$15*(1+M$43))),G141))</f>
        <v>2622.8300714821685</v>
      </c>
      <c r="AI141" s="35">
        <f ca="1">IF(N$11="x",0,_xlfn.NORM.INV(H141,Satokasvi!$H$8,Satokasvi!$I$8)*IF(N$8="x",1+Toimenpiteet!$C$7,1)*IF(N$9="x",1+Toimenpiteet!$C$34,1)*(1+N$30)*_xlfn.BINOM.INV(1,(1-(Satokasvi!$H$15*(1+N$43))),H141))</f>
        <v>0</v>
      </c>
      <c r="AJ141" s="35">
        <f ca="1">IF(O$11="x",0,_xlfn.NORM.INV(I141,Satokasvi!$H$8,Satokasvi!$I$8)*IF(O$8="x",1+Toimenpiteet!$C$7,1)*IF(O$9="x",1+Toimenpiteet!$C$34,1)*(1+O$30)*_xlfn.BINOM.INV(1,(1-(Satokasvi!$H$15*(1+O$43))),I141))</f>
        <v>2842.295919187934</v>
      </c>
      <c r="AK141" s="35">
        <f ca="1">IF(P$11="x",0,_xlfn.NORM.INV(J141,Satokasvi!$H$8,Satokasvi!$I$8)*IF(P$8="x",1+Toimenpiteet!$C$7,1)*IF(P$9="x",1+Toimenpiteet!$C$34,1)*(1+P$30)*_xlfn.BINOM.INV(1,(1-(Satokasvi!$H$15*(1+P$43))),J141))</f>
        <v>2650.2934537939282</v>
      </c>
      <c r="AL141" s="35">
        <f ca="1">IF(Q$11="x",0,_xlfn.NORM.INV(K141,Satokasvi!$H$8,Satokasvi!$I$8)*IF(Q$8="x",1+Toimenpiteet!$C$7,1)*IF(Q$9="x",1+Toimenpiteet!$C$34,1)*(1+Q$30)*_xlfn.BINOM.INV(1,(1-(Satokasvi!$H$15*(1+Q$43))),K141))</f>
        <v>2554.9858105266153</v>
      </c>
      <c r="AM141" s="35">
        <f ca="1">IF(R$11="x",0,_xlfn.NORM.INV(L141,Satokasvi!$H$8,Satokasvi!$I$8)*IF(R$8="x",1+Toimenpiteet!$C$7,1)*IF(R$9="x",1+Toimenpiteet!$C$34,1)*(1+R$30)*_xlfn.BINOM.INV(1,(1-(Satokasvi!$H$15*(1+R$43))),L141))</f>
        <v>2979.9068825403861</v>
      </c>
      <c r="AN141" s="35">
        <f ca="1">IF(S$11="x",0,_xlfn.NORM.INV(M141,Satokasvi!$H$8,Satokasvi!$I$8)*IF(S$8="x",1+Toimenpiteet!$C$7,1)*IF(S$9="x",1+Toimenpiteet!$C$34,1)*(1+S$30)*_xlfn.BINOM.INV(1,(1-(Satokasvi!$H$15*(1+S$43))),M141))</f>
        <v>2732.7543867629324</v>
      </c>
      <c r="AO141" s="35">
        <f ca="1">IF(T$11="x",0,_xlfn.NORM.INV(N141,Satokasvi!$H$8,Satokasvi!$I$8)*IF(T$8="x",1+Toimenpiteet!$C$7,1)*IF(T$9="x",1+Toimenpiteet!$C$34,1)*(1+T$30)*_xlfn.BINOM.INV(1,(1-(Satokasvi!$H$15*(1+T$43))),N141))</f>
        <v>2617.6581425626009</v>
      </c>
      <c r="AP141" s="35">
        <f ca="1">IF(U$11="x",0,_xlfn.NORM.INV(O141,Satokasvi!$H$8,Satokasvi!$I$8)*IF(U$8="x",1+Toimenpiteet!$C$7,1)*IF(U$9="x",1+Toimenpiteet!$C$34,1)*(1+U$30)*_xlfn.BINOM.INV(1,(1-(Satokasvi!$H$15*(1+U$43))),O141))</f>
        <v>0</v>
      </c>
      <c r="AQ141" s="35">
        <f ca="1">IF(V$11="x",0,_xlfn.NORM.INV(P141,Satokasvi!$H$8,Satokasvi!$I$8)*IF(V$8="x",1+Toimenpiteet!$C$7,1)*IF(V$9="x",1+Toimenpiteet!$C$34,1)*(1+V$30)*_xlfn.BINOM.INV(1,(1-(Satokasvi!$H$15*(1+V$43))),P141))</f>
        <v>0</v>
      </c>
      <c r="AR141" s="35">
        <f ca="1">IF(W$11="x",0,_xlfn.NORM.INV(Q141,Satokasvi!$H$8,Satokasvi!$I$8)*IF(W$8="x",1+Toimenpiteet!$C$7,1)*IF(W$9="x",1+Toimenpiteet!$C$34,1)*(1+W$30)*_xlfn.BINOM.INV(1,(1-(Satokasvi!$H$15*(1+W$43))),Q141))</f>
        <v>2781.2342324978772</v>
      </c>
      <c r="AS141" s="35">
        <f ca="1">IF(X$11="x",0,_xlfn.NORM.INV(R141,Satokasvi!$H$8,Satokasvi!$I$8)*IF(X$8="x",1+Toimenpiteet!$C$7,1)*IF(X$9="x",1+Toimenpiteet!$C$34,1)*(1+X$30)*_xlfn.BINOM.INV(1,(1-(Satokasvi!$H$15*(1+X$43))),R141))</f>
        <v>2892.1385039076449</v>
      </c>
      <c r="AT141" s="35">
        <f ca="1">IF(Y$11="x",0,_xlfn.NORM.INV(S141,Satokasvi!$H$8,Satokasvi!$I$8)*IF(Y$8="x",1+Toimenpiteet!$C$7,1)*IF(Y$9="x",1+Toimenpiteet!$C$34,1)*(1+Y$30)*_xlfn.BINOM.INV(1,(1-(Satokasvi!$H$15*(1+Y$43))),S141))</f>
        <v>2891.3766087704544</v>
      </c>
      <c r="AU141" s="35">
        <f ca="1">IF(Z$11="x",0,_xlfn.NORM.INV(T141,Satokasvi!$H$8,Satokasvi!$I$8)*IF(Z$8="x",1+Toimenpiteet!$C$7,1)*IF(Z$9="x",1+Toimenpiteet!$C$34,1)*(1+Z$30)*_xlfn.BINOM.INV(1,(1-(Satokasvi!$H$15*(1+Z$43))),T141))</f>
        <v>2478.331928947438</v>
      </c>
      <c r="AV141" s="35">
        <f ca="1">IF(AA$11="x",0,_xlfn.NORM.INV(U141,Satokasvi!$H$8,Satokasvi!$I$8)*IF(AA$8="x",1+Toimenpiteet!$C$7,1)*IF(AA$9="x",1+Toimenpiteet!$C$34,1)*(1+AA$30)*_xlfn.BINOM.INV(1,(1-(Satokasvi!$H$15*(1+AA$43))),U141))</f>
        <v>2571.165643409563</v>
      </c>
      <c r="AW141" s="35">
        <f ca="1">IF(AB$11="x",0,_xlfn.NORM.INV(V141,Satokasvi!$H$8,Satokasvi!$I$8)*IF(AB$8="x",1+Toimenpiteet!$C$7,1)*IF(AB$9="x",1+Toimenpiteet!$C$34,1)*(1+AB$30)*_xlfn.BINOM.INV(1,(1-(Satokasvi!$H$15*(1+AB$43))),V141))</f>
        <v>2702.2251943093879</v>
      </c>
      <c r="AX141" s="35">
        <f ca="1">IF(AC$11="x",0,_xlfn.NORM.INV(W141,Satokasvi!$H$8,Satokasvi!$I$8)*IF(AC$8="x",1+Toimenpiteet!$C$7,1)*IF(AC$9="x",1+Toimenpiteet!$C$34,1)*(1+AC$30)*_xlfn.BINOM.INV(1,(1-(Satokasvi!$H$15*(1+AC$43))),W141))</f>
        <v>2820.1013592739546</v>
      </c>
      <c r="AY141" s="35">
        <f ca="1">IF(AD$11="x",0,_xlfn.NORM.INV(X141,Satokasvi!$H$8,Satokasvi!$I$8)*IF(AD$8="x",1+Toimenpiteet!$C$7,1)*IF(AD$9="x",1+Toimenpiteet!$C$34,1)*(1+AD$30)*_xlfn.BINOM.INV(1,(1-(Satokasvi!$H$15*(1+AD$43))),X141))</f>
        <v>2693.6357237692946</v>
      </c>
      <c r="AZ141" s="35">
        <f ca="1">IF(AE$11="x",0,_xlfn.NORM.INV(Y141,Satokasvi!$H$8,Satokasvi!$I$8)*IF(AE$8="x",1+Toimenpiteet!$C$7,1)*IF(AE$9="x",1+Toimenpiteet!$C$34,1)*(1+AE$30)*_xlfn.BINOM.INV(1,(1-(Satokasvi!$H$15*(1+AE$43))),Y141))</f>
        <v>0</v>
      </c>
      <c r="BA141" s="35">
        <f ca="1">IF(AF$11="x",0,_xlfn.NORM.INV(Z141,Satokasvi!$H$8,Satokasvi!$I$8)*IF(AF$8="x",1+Toimenpiteet!$C$7,1)*IF(AF$9="x",1+Toimenpiteet!$C$34,1)*(1+AF$30)*_xlfn.BINOM.INV(1,(1-(Satokasvi!$H$15*(1+AF$43))),Z141))</f>
        <v>2844.276228777293</v>
      </c>
      <c r="BD141" s="35">
        <f ca="1">IF(H$11="x",0,_xlfn.NORM.INV(B141,Satokasvi!$H$8,Satokasvi!$I$8)*IF(COUNTIF($H$12:H$12,"x")&gt;0,(1+$C$6),1)*IF(COUNTIF($H$13:H$13,"x")&gt;0,(1+$C$30),1)*IF(H$8="x",(1+Toimenpiteet!$C$7),1)*IF(H$9="x",(1+Toimenpiteet!$C$34),1)*(1+H$30)*_xlfn.BINOM.INV(1,(1-(Satokasvi!$H$15*(1+H$44))),B141))</f>
        <v>2869.6975282254089</v>
      </c>
      <c r="BE141" s="35">
        <f ca="1">IF(I$11="x",0,_xlfn.NORM.INV(C141,Satokasvi!$H$8,Satokasvi!$I$8)*IF(COUNTIF($H$12:I$12,"x")&gt;0,(1+$C$6),1)*IF(COUNTIF($H$13:I$13,"x")&gt;0,(1+$C$30),1)*IF(I$8="x",(1+Toimenpiteet!$C$7),1)*IF(I$9="x",(1+Toimenpiteet!$C$34),1)*(1+I$30)*_xlfn.BINOM.INV(1,(1-(Satokasvi!$H$15*(1+I$44))),C141))</f>
        <v>3080.7441604590017</v>
      </c>
      <c r="BF141" s="35">
        <f ca="1">IF(J$11="x",0,_xlfn.NORM.INV(D141,Satokasvi!$H$8,Satokasvi!$I$8)*IF(COUNTIF($H$12:J$12,"x")&gt;0,(1+$C$6),1)*IF(COUNTIF($H$13:J$13,"x")&gt;0,(1+$C$30),1)*IF(J$8="x",(1+Toimenpiteet!$C$7),1)*IF(J$9="x",(1+Toimenpiteet!$C$34),1)*(1+J$30)*_xlfn.BINOM.INV(1,(1-(Satokasvi!$H$15*(1+J$44))),D141))</f>
        <v>3019.0231752723353</v>
      </c>
      <c r="BG141" s="35">
        <f ca="1">IF(K$11="x",0,_xlfn.NORM.INV(E141,Satokasvi!$H$8,Satokasvi!$I$8)*IF(COUNTIF($H$12:K$12,"x")&gt;0,(1+$C$6),1)*IF(COUNTIF($H$13:K$13,"x")&gt;0,(1+$C$30),1)*IF(K$8="x",(1+Toimenpiteet!$C$7),1)*IF(K$9="x",(1+Toimenpiteet!$C$34),1)*(1+K$30)*_xlfn.BINOM.INV(1,(1-(Satokasvi!$H$15*(1+K$44))),E141))</f>
        <v>3364.6639185903091</v>
      </c>
      <c r="BH141" s="35">
        <f ca="1">IF(L$11="x",0,_xlfn.NORM.INV(F141,Satokasvi!$H$8,Satokasvi!$I$8)*IF(COUNTIF($H$12:L$12,"x")&gt;0,(1+$C$6),1)*IF(COUNTIF($H$13:L$13,"x")&gt;0,(1+$C$30),1)*IF(L$8="x",(1+Toimenpiteet!$C$7),1)*IF(L$9="x",(1+Toimenpiteet!$C$34),1)*(1+L$30)*_xlfn.BINOM.INV(1,(1-(Satokasvi!$H$15*(1+L$44))),F141))</f>
        <v>0</v>
      </c>
      <c r="BI141" s="35">
        <f ca="1">IF(M$11="x",0,_xlfn.NORM.INV(G141,Satokasvi!$H$8,Satokasvi!$I$8)*IF(COUNTIF($H$12:M$12,"x")&gt;0,(1+$C$6),1)*IF(COUNTIF($H$13:M$13,"x")&gt;0,(1+$C$30),1)*IF(M$8="x",(1+Toimenpiteet!$C$7),1)*IF(M$9="x",(1+Toimenpiteet!$C$34),1)*(1+M$30)*_xlfn.BINOM.INV(1,(1-(Satokasvi!$H$15*(1+M$44))),G141))</f>
        <v>3147.3960857786019</v>
      </c>
      <c r="BJ141" s="35">
        <f ca="1">IF(N$11="x",0,_xlfn.NORM.INV(H141,Satokasvi!$H$8,Satokasvi!$I$8)*IF(COUNTIF($H$12:N$12,"x")&gt;0,(1+$C$6),1)*IF(COUNTIF($H$13:N$13,"x")&gt;0,(1+$C$30),1)*IF(N$8="x",(1+Toimenpiteet!$C$7),1)*IF(N$9="x",(1+Toimenpiteet!$C$34),1)*(1+N$30)*_xlfn.BINOM.INV(1,(1-(Satokasvi!$H$15*(1+N$44))),H141))</f>
        <v>2792.3670718823873</v>
      </c>
      <c r="BK141" s="35">
        <f ca="1">IF(O$11="x",0,_xlfn.NORM.INV(I141,Satokasvi!$H$8,Satokasvi!$I$8)*IF(COUNTIF($H$12:O$12,"x")&gt;0,(1+$C$6),1)*IF(COUNTIF($H$13:O$13,"x")&gt;0,(1+$C$30),1)*IF(O$8="x",(1+Toimenpiteet!$C$7),1)*IF(O$9="x",(1+Toimenpiteet!$C$34),1)*(1+O$30)*_xlfn.BINOM.INV(1,(1-(Satokasvi!$H$15*(1+O$44))),I141))</f>
        <v>3410.7551030255208</v>
      </c>
      <c r="BL141" s="35">
        <f ca="1">IF(P$11="x",0,_xlfn.NORM.INV(J141,Satokasvi!$H$8,Satokasvi!$I$8)*IF(COUNTIF($H$12:P$12,"x")&gt;0,(1+$C$6),1)*IF(COUNTIF($H$13:P$13,"x")&gt;0,(1+$C$30),1)*IF(P$8="x",(1+Toimenpiteet!$C$7),1)*IF(P$9="x",(1+Toimenpiteet!$C$34),1)*(1+P$30)*_xlfn.BINOM.INV(1,(1-(Satokasvi!$H$15*(1+P$44))),J141))</f>
        <v>3180.3521445527135</v>
      </c>
      <c r="BM141" s="35">
        <f ca="1">IF(Q$11="x",0,_xlfn.NORM.INV(K141,Satokasvi!$H$8,Satokasvi!$I$8)*IF(COUNTIF($H$12:Q$12,"x")&gt;0,(1+$C$6),1)*IF(COUNTIF($H$13:Q$13,"x")&gt;0,(1+$C$30),1)*IF(Q$8="x",(1+Toimenpiteet!$C$7),1)*IF(Q$9="x",(1+Toimenpiteet!$C$34),1)*(1+Q$30)*_xlfn.BINOM.INV(1,(1-(Satokasvi!$H$15*(1+Q$44))),K141))</f>
        <v>3065.9829726319381</v>
      </c>
      <c r="BN141" s="35">
        <f ca="1">IF(R$11="x",0,_xlfn.NORM.INV(L141,Satokasvi!$H$8,Satokasvi!$I$8)*IF(COUNTIF($H$12:R$12,"x")&gt;0,(1+$C$6),1)*IF(COUNTIF($H$13:R$13,"x")&gt;0,(1+$C$30),1)*IF(R$8="x",(1+Toimenpiteet!$C$7),1)*IF(R$9="x",(1+Toimenpiteet!$C$34),1)*(1+R$30)*_xlfn.BINOM.INV(1,(1-(Satokasvi!$H$15*(1+R$44))),L141))</f>
        <v>3575.8882590484632</v>
      </c>
      <c r="BO141" s="35">
        <f ca="1">IF(S$11="x",0,_xlfn.NORM.INV(M141,Satokasvi!$H$8,Satokasvi!$I$8)*IF(COUNTIF($H$12:S$12,"x")&gt;0,(1+$C$6),1)*IF(COUNTIF($H$13:S$13,"x")&gt;0,(1+$C$30),1)*IF(S$8="x",(1+Toimenpiteet!$C$7),1)*IF(S$9="x",(1+Toimenpiteet!$C$34),1)*(1+S$30)*_xlfn.BINOM.INV(1,(1-(Satokasvi!$H$15*(1+S$44))),M141))</f>
        <v>3279.3052641155186</v>
      </c>
      <c r="BP141" s="35">
        <f ca="1">IF(T$11="x",0,_xlfn.NORM.INV(N141,Satokasvi!$H$8,Satokasvi!$I$8)*IF(COUNTIF($H$12:T$12,"x")&gt;0,(1+$C$6),1)*IF(COUNTIF($H$13:T$13,"x")&gt;0,(1+$C$30),1)*IF(T$8="x",(1+Toimenpiteet!$C$7),1)*IF(T$9="x",(1+Toimenpiteet!$C$34),1)*(1+T$30)*_xlfn.BINOM.INV(1,(1-(Satokasvi!$H$15*(1+T$44))),N141))</f>
        <v>3141.1897710751209</v>
      </c>
      <c r="BQ141" s="35">
        <f ca="1">IF(U$11="x",0,_xlfn.NORM.INV(O141,Satokasvi!$H$8,Satokasvi!$I$8)*IF(COUNTIF($H$12:U$12,"x")&gt;0,(1+$C$6),1)*IF(COUNTIF($H$13:U$13,"x")&gt;0,(1+$C$30),1)*IF(U$8="x",(1+Toimenpiteet!$C$7),1)*IF(U$9="x",(1+Toimenpiteet!$C$34),1)*(1+U$30)*_xlfn.BINOM.INV(1,(1-(Satokasvi!$H$15*(1+U$44))),O141))</f>
        <v>2703.6875161463659</v>
      </c>
      <c r="BR141" s="35">
        <f ca="1">IF(V$11="x",0,_xlfn.NORM.INV(P141,Satokasvi!$H$8,Satokasvi!$I$8)*IF(COUNTIF($H$12:V$12,"x")&gt;0,(1+$C$6),1)*IF(COUNTIF($H$13:V$13,"x")&gt;0,(1+$C$30),1)*IF(V$8="x",(1+Toimenpiteet!$C$7),1)*IF(V$9="x",(1+Toimenpiteet!$C$34),1)*(1+V$30)*_xlfn.BINOM.INV(1,(1-(Satokasvi!$H$15*(1+V$44))),P141))</f>
        <v>2743.8481201993077</v>
      </c>
      <c r="BS141" s="35">
        <f ca="1">IF(W$11="x",0,_xlfn.NORM.INV(Q141,Satokasvi!$H$8,Satokasvi!$I$8)*IF(COUNTIF($H$12:W$12,"x")&gt;0,(1+$C$6),1)*IF(COUNTIF($H$13:W$13,"x")&gt;0,(1+$C$30),1)*IF(W$8="x",(1+Toimenpiteet!$C$7),1)*IF(W$9="x",(1+Toimenpiteet!$C$34),1)*(1+W$30)*_xlfn.BINOM.INV(1,(1-(Satokasvi!$H$15*(1+W$44))),Q141))</f>
        <v>3337.4810789974526</v>
      </c>
      <c r="BT141" s="35">
        <f ca="1">IF(X$11="x",0,_xlfn.NORM.INV(R141,Satokasvi!$H$8,Satokasvi!$I$8)*IF(COUNTIF($H$12:X$12,"x")&gt;0,(1+$C$6),1)*IF(COUNTIF($H$13:X$13,"x")&gt;0,(1+$C$30),1)*IF(X$8="x",(1+Toimenpiteet!$C$7),1)*IF(X$9="x",(1+Toimenpiteet!$C$34),1)*(1+X$30)*_xlfn.BINOM.INV(1,(1-(Satokasvi!$H$15*(1+X$44))),R141))</f>
        <v>3470.5662046891739</v>
      </c>
      <c r="BU141" s="35">
        <f ca="1">IF(Y$11="x",0,_xlfn.NORM.INV(S141,Satokasvi!$H$8,Satokasvi!$I$8)*IF(COUNTIF($H$12:Y$12,"x")&gt;0,(1+$C$6),1)*IF(COUNTIF($H$13:Y$13,"x")&gt;0,(1+$C$30),1)*IF(Y$8="x",(1+Toimenpiteet!$C$7),1)*IF(Y$9="x",(1+Toimenpiteet!$C$34),1)*(1+Y$30)*_xlfn.BINOM.INV(1,(1-(Satokasvi!$H$15*(1+Y$44))),S141))</f>
        <v>3469.6519305245452</v>
      </c>
      <c r="BV141" s="35">
        <f ca="1">IF(Z$11="x",0,_xlfn.NORM.INV(T141,Satokasvi!$H$8,Satokasvi!$I$8)*IF(COUNTIF($H$12:Z$12,"x")&gt;0,(1+$C$6),1)*IF(COUNTIF($H$13:Z$13,"x")&gt;0,(1+$C$30),1)*IF(Z$8="x",(1+Toimenpiteet!$C$7),1)*IF(Z$9="x",(1+Toimenpiteet!$C$34),1)*(1+Z$30)*_xlfn.BINOM.INV(1,(1-(Satokasvi!$H$15*(1+Z$44))),T141))</f>
        <v>2973.9983147369253</v>
      </c>
      <c r="BW141" s="35">
        <f ca="1">IF(AA$11="x",0,_xlfn.NORM.INV(U141,Satokasvi!$H$8,Satokasvi!$I$8)*IF(COUNTIF($H$12:AA$12,"x")&gt;0,(1+$C$6),1)*IF(COUNTIF($H$13:AA$13,"x")&gt;0,(1+$C$30),1)*IF(AA$8="x",(1+Toimenpiteet!$C$7),1)*IF(AA$9="x",(1+Toimenpiteet!$C$34),1)*(1+AA$30)*_xlfn.BINOM.INV(1,(1-(Satokasvi!$H$15*(1+AA$44))),U141))</f>
        <v>3085.3987720914756</v>
      </c>
      <c r="BX141" s="35">
        <f ca="1">IF(AB$11="x",0,_xlfn.NORM.INV(V141,Satokasvi!$H$8,Satokasvi!$I$8)*IF(COUNTIF($H$12:AB$12,"x")&gt;0,(1+$C$6),1)*IF(COUNTIF($H$13:AB$13,"x")&gt;0,(1+$C$30),1)*IF(AB$8="x",(1+Toimenpiteet!$C$7),1)*IF(AB$9="x",(1+Toimenpiteet!$C$34),1)*(1+AB$30)*_xlfn.BINOM.INV(1,(1-(Satokasvi!$H$15*(1+AB$44))),V141))</f>
        <v>3242.6702331712654</v>
      </c>
      <c r="BY141" s="35">
        <f ca="1">IF(AC$11="x",0,_xlfn.NORM.INV(W141,Satokasvi!$H$8,Satokasvi!$I$8)*IF(COUNTIF($H$12:AC$12,"x")&gt;0,(1+$C$6),1)*IF(COUNTIF($H$13:AC$13,"x")&gt;0,(1+$C$30),1)*IF(AC$8="x",(1+Toimenpiteet!$C$7),1)*IF(AC$9="x",(1+Toimenpiteet!$C$34),1)*(1+AC$30)*_xlfn.BINOM.INV(1,(1-(Satokasvi!$H$15*(1+AC$44))),W141))</f>
        <v>3384.1216311287453</v>
      </c>
      <c r="BZ141" s="35">
        <f ca="1">IF(AD$11="x",0,_xlfn.NORM.INV(X141,Satokasvi!$H$8,Satokasvi!$I$8)*IF(COUNTIF($H$12:AD$12,"x")&gt;0,(1+$C$6),1)*IF(COUNTIF($H$13:AD$13,"x")&gt;0,(1+$C$30),1)*IF(AD$8="x",(1+Toimenpiteet!$C$7),1)*IF(AD$9="x",(1+Toimenpiteet!$C$34),1)*(1+AD$30)*_xlfn.BINOM.INV(1,(1-(Satokasvi!$H$15*(1+AD$44))),X141))</f>
        <v>3232.3628685231533</v>
      </c>
      <c r="CA141" s="35">
        <f ca="1">IF(AE$11="x",0,_xlfn.NORM.INV(Y141,Satokasvi!$H$8,Satokasvi!$I$8)*IF(COUNTIF($H$12:AE$12,"x")&gt;0,(1+$C$6),1)*IF(COUNTIF($H$13:AE$13,"x")&gt;0,(1+$C$30),1)*IF(AE$8="x",(1+Toimenpiteet!$C$7),1)*IF(AE$9="x",(1+Toimenpiteet!$C$34),1)*(1+AE$30)*_xlfn.BINOM.INV(1,(1-(Satokasvi!$H$15*(1+AE$44))),Y141))</f>
        <v>0</v>
      </c>
      <c r="CB141" s="35">
        <f ca="1">IF(AF$11="x",0,_xlfn.NORM.INV(Z141,Satokasvi!$H$8,Satokasvi!$I$8)*IF(COUNTIF($H$12:AF$12,"x")&gt;0,(1+$C$6),1)*IF(COUNTIF($H$13:AF$13,"x")&gt;0,(1+$C$30),1)*IF(AF$8="x",(1+Toimenpiteet!$C$7),1)*IF(AF$9="x",(1+Toimenpiteet!$C$34),1)*(1+AF$30)*_xlfn.BINOM.INV(1,(1-(Satokasvi!$H$15*(1+AF$44))),Z141))</f>
        <v>3413.1314745327513</v>
      </c>
      <c r="CD141" s="37">
        <f ca="1">_xlfn.NORM.INV(RAND(),Satokasvi!$H$13,Satokasvi!$I$13)</f>
        <v>141.00535893729437</v>
      </c>
      <c r="CE141" s="37">
        <f ca="1">_xlfn.NORM.INV(RAND(),Satokasvi!$H$13,Satokasvi!$I$13)</f>
        <v>307.95545626107565</v>
      </c>
      <c r="CF141" s="37">
        <f ca="1">_xlfn.NORM.INV(RAND(),Satokasvi!$H$13,Satokasvi!$I$13)</f>
        <v>182.17698638524183</v>
      </c>
      <c r="CG141" s="37">
        <f ca="1">_xlfn.NORM.INV(RAND(),Satokasvi!$H$13,Satokasvi!$I$13)</f>
        <v>159.05899890117183</v>
      </c>
      <c r="CH141" s="37">
        <f ca="1">_xlfn.NORM.INV(RAND(),Satokasvi!$H$13,Satokasvi!$I$13)</f>
        <v>146.62714962417178</v>
      </c>
      <c r="CI141" s="37">
        <f ca="1">_xlfn.NORM.INV(RAND(),Satokasvi!$H$13,Satokasvi!$I$13)</f>
        <v>200.24102734299066</v>
      </c>
      <c r="CJ141" s="37">
        <f ca="1">_xlfn.NORM.INV(RAND(),Satokasvi!$H$13,Satokasvi!$I$13)</f>
        <v>262.83591458874861</v>
      </c>
      <c r="CK141" s="37">
        <f ca="1">_xlfn.NORM.INV(RAND(),Satokasvi!$H$13,Satokasvi!$I$13)</f>
        <v>137.75557539955173</v>
      </c>
      <c r="CL141" s="37">
        <f ca="1">_xlfn.NORM.INV(RAND(),Satokasvi!$H$13,Satokasvi!$I$13)</f>
        <v>210.50499095683702</v>
      </c>
      <c r="CM141" s="37">
        <f ca="1">_xlfn.NORM.INV(RAND(),Satokasvi!$H$13,Satokasvi!$I$13)</f>
        <v>248.00890239880124</v>
      </c>
      <c r="CN141" s="37">
        <f ca="1">_xlfn.NORM.INV(RAND(),Satokasvi!$H$13,Satokasvi!$I$13)</f>
        <v>162.13182443880996</v>
      </c>
      <c r="CO141" s="37">
        <f ca="1">_xlfn.NORM.INV(RAND(),Satokasvi!$H$13,Satokasvi!$I$13)</f>
        <v>191.99079816143436</v>
      </c>
      <c r="CP141" s="37">
        <f ca="1">_xlfn.NORM.INV(RAND(),Satokasvi!$H$13,Satokasvi!$I$13)</f>
        <v>210.78589385553104</v>
      </c>
      <c r="CQ141" s="37">
        <f ca="1">_xlfn.NORM.INV(RAND(),Satokasvi!$H$13,Satokasvi!$I$13)</f>
        <v>231.96462693871709</v>
      </c>
      <c r="CR141" s="37">
        <f ca="1">_xlfn.NORM.INV(RAND(),Satokasvi!$H$13,Satokasvi!$I$13)</f>
        <v>233.45232918143938</v>
      </c>
      <c r="CS141" s="37">
        <f ca="1">_xlfn.NORM.INV(RAND(),Satokasvi!$H$13,Satokasvi!$I$13)</f>
        <v>219.58473543121536</v>
      </c>
      <c r="CT141" s="37">
        <f ca="1">_xlfn.NORM.INV(RAND(),Satokasvi!$H$13,Satokasvi!$I$13)</f>
        <v>218.67694633695416</v>
      </c>
      <c r="CU141" s="37">
        <f ca="1">_xlfn.NORM.INV(RAND(),Satokasvi!$H$13,Satokasvi!$I$13)</f>
        <v>223.36999041904315</v>
      </c>
      <c r="CV141" s="37">
        <f ca="1">_xlfn.NORM.INV(RAND(),Satokasvi!$H$13,Satokasvi!$I$13)</f>
        <v>253.21928198054906</v>
      </c>
      <c r="CW141" s="37">
        <f ca="1">_xlfn.NORM.INV(RAND(),Satokasvi!$H$13,Satokasvi!$I$13)</f>
        <v>240.05042080082652</v>
      </c>
      <c r="CX141" s="37">
        <f ca="1">_xlfn.NORM.INV(RAND(),Satokasvi!$H$13,Satokasvi!$I$13)</f>
        <v>254.85675809442574</v>
      </c>
      <c r="CY141" s="37">
        <f ca="1">_xlfn.NORM.INV(RAND(),Satokasvi!$H$13,Satokasvi!$I$13)</f>
        <v>169.20879433778481</v>
      </c>
      <c r="CZ141" s="37">
        <f ca="1">_xlfn.NORM.INV(RAND(),Satokasvi!$H$13,Satokasvi!$I$13)</f>
        <v>145.2631804283634</v>
      </c>
      <c r="DA141" s="37">
        <f ca="1">_xlfn.NORM.INV(RAND(),Satokasvi!$H$13,Satokasvi!$I$13)</f>
        <v>179.00970320594922</v>
      </c>
      <c r="DB141" s="37">
        <f ca="1">_xlfn.NORM.INV(RAND(),Satokasvi!$H$13,Satokasvi!$I$13)</f>
        <v>155.44477305583575</v>
      </c>
      <c r="DD141" s="37">
        <f ca="1">IF(H$11="x",Toimenpiteet!$E$115,AC141*CD141/1000+(Satokasvi!$E$28-Satokasvi!$E$7)+IF(H$8="x",Toimenpiteet!$E$29,0)+IF(H$9="x",Toimenpiteet!$E$60,0)+IF(H$10="x",Toimenpiteet!$E$88,0))/(1+$H$15)^DD$59</f>
        <v>70.09929612369757</v>
      </c>
      <c r="DE141" s="37">
        <f ca="1">IF(I$11="x",Toimenpiteet!$E$115,AD141*CE141/1000+(Satokasvi!$E$28-Satokasvi!$E$7)+IF(I$8="x",Toimenpiteet!$E$29,0)+IF(I$9="x",Toimenpiteet!$E$60,0)+IF(I$10="x",Toimenpiteet!$E$88,0))/(1+$H$15)^DE$59</f>
        <v>495.43781502953192</v>
      </c>
      <c r="DF141" s="37">
        <f ca="1">IF(J$11="x",Toimenpiteet!$E$115,AE141*CF141/1000+(Satokasvi!$E$28-Satokasvi!$E$7)+IF(J$8="x",Toimenpiteet!$E$29,0)+IF(J$9="x",Toimenpiteet!$E$60,0)+IF(J$10="x",Toimenpiteet!$E$88,0))/(1+$H$15)^DF$59</f>
        <v>176.92475178942053</v>
      </c>
      <c r="DG141" s="37">
        <f ca="1">IF(K$11="x",Toimenpiteet!$E$115,AF141*CG141/1000+(Satokasvi!$E$28-Satokasvi!$E$7)+IF(K$8="x",Toimenpiteet!$E$29,0)+IF(K$9="x",Toimenpiteet!$E$60,0)+IF(K$10="x",Toimenpiteet!$E$88,0))/(1+$H$15)^DG$59</f>
        <v>160.80140273762683</v>
      </c>
      <c r="DH141" s="37">
        <f ca="1">IF(L$11="x",Toimenpiteet!$E$115,AG141*CH141/1000+(Satokasvi!$E$28-Satokasvi!$E$7)+IF(L$8="x",Toimenpiteet!$E$29,0)+IF(L$9="x",Toimenpiteet!$E$60,0)+IF(L$10="x",Toimenpiteet!$E$88,0))/(1+$H$15)^DH$59</f>
        <v>-228.59132786180348</v>
      </c>
      <c r="DI141" s="37">
        <f ca="1">IF(M$11="x",Toimenpiteet!$E$115,AH141*CI141/1000+(Satokasvi!$E$28-Satokasvi!$E$7)+IF(M$8="x",Toimenpiteet!$E$29,0)+IF(M$9="x",Toimenpiteet!$E$60,0)+IF(M$10="x",Toimenpiteet!$E$88,0))/(1+$H$15)^DI$59</f>
        <v>217.91188611759395</v>
      </c>
      <c r="DJ141" s="37">
        <f ca="1">IF(N$11="x",Toimenpiteet!$E$115,AI141*CJ141/1000+(Satokasvi!$E$28-Satokasvi!$E$7)+IF(N$8="x",Toimenpiteet!$E$29,0)+IF(N$9="x",Toimenpiteet!$E$60,0)+IF(N$10="x",Toimenpiteet!$E$88,0))/(1+$H$15)^DJ$59</f>
        <v>-215.46925050598875</v>
      </c>
      <c r="DK141" s="37">
        <f ca="1">IF(O$11="x",Toimenpiteet!$E$115,AJ141*CK141/1000+(Satokasvi!$E$28-Satokasvi!$E$7)+IF(O$8="x",Toimenpiteet!$E$29,0)+IF(O$9="x",Toimenpiteet!$E$60,0)+IF(O$10="x",Toimenpiteet!$E$88,0))/(1+$H$15)^DK$59</f>
        <v>99.893510008475928</v>
      </c>
      <c r="DL141" s="37">
        <f ca="1">IF(P$11="x",Toimenpiteet!$E$115,AK141*CL141/1000+(Satokasvi!$E$28-Satokasvi!$E$7)+IF(P$8="x",Toimenpiteet!$E$29,0)+IF(P$9="x",Toimenpiteet!$E$60,0)+IF(P$10="x",Toimenpiteet!$E$88,0))/(1+$H$15)^DL$59</f>
        <v>224.48346053852296</v>
      </c>
      <c r="DM141" s="37">
        <f ca="1">IF(Q$11="x",Toimenpiteet!$E$115,AL141*CM141/1000+(Satokasvi!$E$28-Satokasvi!$E$7)+IF(Q$8="x",Toimenpiteet!$E$29,0)+IF(Q$9="x",Toimenpiteet!$E$60,0)+IF(Q$10="x",Toimenpiteet!$E$88,0))/(1+$H$15)^DM$59</f>
        <v>274.31708711901854</v>
      </c>
      <c r="DN141" s="37">
        <f ca="1">IF(R$11="x",Toimenpiteet!$E$115,AM141*CN141/1000+(Satokasvi!$E$28-Satokasvi!$E$7)+IF(R$8="x",Toimenpiteet!$E$29,0)+IF(R$9="x",Toimenpiteet!$E$60,0)+IF(R$10="x",Toimenpiteet!$E$88,0))/(1+$H$15)^DN$59</f>
        <v>157.5873442613248</v>
      </c>
      <c r="DO141" s="37">
        <f ca="1">IF(S$11="x",Toimenpiteet!$E$115,AN141*CO141/1000+(Satokasvi!$E$28-Satokasvi!$E$7)+IF(S$8="x",Toimenpiteet!$E$29,0)+IF(S$9="x",Toimenpiteet!$E$60,0)+IF(S$10="x",Toimenpiteet!$E$88,0))/(1+$H$15)^DO$59</f>
        <v>182.12289191644155</v>
      </c>
      <c r="DP141" s="37">
        <f ca="1">IF(T$11="x",Toimenpiteet!$E$115,AO141*CP141/1000+(Satokasvi!$E$28-Satokasvi!$E$7)+IF(T$8="x",Toimenpiteet!$E$29,0)+IF(T$9="x",Toimenpiteet!$E$60,0)+IF(T$10="x",Toimenpiteet!$E$88,0))/(1+$H$15)^DP$59</f>
        <v>195.27329114853526</v>
      </c>
      <c r="DQ141" s="37">
        <f ca="1">IF(U$11="x",Toimenpiteet!$E$115,AP141*CQ141/1000+(Satokasvi!$E$28-Satokasvi!$E$7)+IF(U$8="x",Toimenpiteet!$E$29,0)+IF(U$9="x",Toimenpiteet!$E$60,0)+IF(U$10="x",Toimenpiteet!$E$88,0))/(1+$H$15)^DQ$59</f>
        <v>-175.19621854193412</v>
      </c>
      <c r="DR141" s="37">
        <f ca="1">IF(V$11="x",Toimenpiteet!$E$115,AQ141*CR141/1000+(Satokasvi!$E$28-Satokasvi!$E$7)+IF(V$8="x",Toimenpiteet!$E$29,0)+IF(V$9="x",Toimenpiteet!$E$60,0)+IF(V$10="x",Toimenpiteet!$E$88,0))/(1+$H$15)^DR$59</f>
        <v>-170.09341606013018</v>
      </c>
      <c r="DS141" s="37">
        <f ca="1">IF(W$11="x",Toimenpiteet!$E$115,AR141*CS141/1000+(Satokasvi!$E$28-Satokasvi!$E$7)+IF(W$8="x",Toimenpiteet!$E$29,0)+IF(W$9="x",Toimenpiteet!$E$60,0)+IF(W$10="x",Toimenpiteet!$E$88,0))/(1+$H$15)^DS$59</f>
        <v>215.43914493758888</v>
      </c>
      <c r="DT141" s="37">
        <f ca="1">IF(X$11="x",Toimenpiteet!$E$115,AS141*CT141/1000+(Satokasvi!$E$28-Satokasvi!$E$7)+IF(X$8="x",Toimenpiteet!$E$29,0)+IF(X$9="x",Toimenpiteet!$E$60,0)+IF(X$10="x",Toimenpiteet!$E$88,0))/(1+$H$15)^DT$59</f>
        <v>222.30967286017696</v>
      </c>
      <c r="DU141" s="37">
        <f ca="1">IF(Y$11="x",Toimenpiteet!$E$115,AT141*CU141/1000+(Satokasvi!$E$28-Satokasvi!$E$7)+IF(Y$8="x",Toimenpiteet!$E$29,0)+IF(Y$9="x",Toimenpiteet!$E$60,0)+IF(Y$10="x",Toimenpiteet!$E$88,0))/(1+$H$15)^DU$59</f>
        <v>223.70733632341845</v>
      </c>
      <c r="DV141" s="37">
        <f ca="1">IF(Z$11="x",Toimenpiteet!$E$115,AU141*CV141/1000+(Satokasvi!$E$28-Satokasvi!$E$7)+IF(Z$8="x",Toimenpiteet!$E$29,0)+IF(Z$9="x",Toimenpiteet!$E$60,0)+IF(Z$10="x",Toimenpiteet!$E$88,0))/(1+$H$15)^DV$59</f>
        <v>206.76371827819284</v>
      </c>
      <c r="DW141" s="37">
        <f ca="1">IF(AA$11="x",Toimenpiteet!$E$115,AV141*CW141/1000+(Satokasvi!$E$28-Satokasvi!$E$7)+IF(AA$8="x",Toimenpiteet!$E$29,0)+IF(AA$9="x",Toimenpiteet!$E$60,0)+IF(AA$10="x",Toimenpiteet!$E$88,0))/(1+$H$15)^DW$59</f>
        <v>195.00980221384933</v>
      </c>
      <c r="DX141" s="37">
        <f ca="1">IF(AB$11="x",Toimenpiteet!$E$115,AW141*CX141/1000+(Satokasvi!$E$28-Satokasvi!$E$7)+IF(AB$8="x",Toimenpiteet!$E$29,0)+IF(AB$9="x",Toimenpiteet!$E$60,0)+IF(AB$10="x",Toimenpiteet!$E$88,0))/(1+$H$15)^DX$59</f>
        <v>227.74906679076872</v>
      </c>
      <c r="DY141" s="37">
        <f ca="1">IF(AC$11="x",Toimenpiteet!$E$115,AX141*CY141/1000+(Satokasvi!$E$28-Satokasvi!$E$7)+IF(AC$8="x",Toimenpiteet!$E$29,0)+IF(AC$9="x",Toimenpiteet!$E$60,0)+IF(AC$10="x",Toimenpiteet!$E$88,0))/(1+$H$15)^DY$59</f>
        <v>110.73825657418413</v>
      </c>
      <c r="DZ141" s="37">
        <f ca="1">IF(AD$11="x",Toimenpiteet!$E$115,AY141*CZ141/1000+(Satokasvi!$E$28-Satokasvi!$E$7)+IF(AD$8="x",Toimenpiteet!$E$29,0)+IF(AD$9="x",Toimenpiteet!$E$60,0)+IF(AD$10="x",Toimenpiteet!$E$88,0))/(1+$H$15)^DZ$59</f>
        <v>63.988120833930417</v>
      </c>
      <c r="EA141" s="37">
        <f ca="1">IF(AE$11="x",Toimenpiteet!$E$115,AZ141*DA141/1000+(Satokasvi!$E$28-Satokasvi!$E$7)+IF(AE$8="x",Toimenpiteet!$E$29,0)+IF(AE$9="x",Toimenpiteet!$E$60,0)+IF(AE$10="x",Toimenpiteet!$E$88,0))/(1+$H$15)^EA$59</f>
        <v>-130.36244012997</v>
      </c>
      <c r="EB141" s="37">
        <f ca="1">IF(AF$11="x",Toimenpiteet!$E$115,BA141*DB141/1000+(Satokasvi!$E$28-Satokasvi!$E$7)+IF(AF$8="x",Toimenpiteet!$E$29,0)+IF(AF$9="x",Toimenpiteet!$E$60,0)+IF(AF$10="x",Toimenpiteet!$E$88,0))/(1+$H$15)^EB$59</f>
        <v>84.597258563923859</v>
      </c>
      <c r="ED141" s="37">
        <f ca="1">IF(H$11="x",Toimenpiteet!$E$115,BD141*CD141/1000+(Satokasvi!$E$28-Satokasvi!$E$7)+IF(H$8="x",Toimenpiteet!$E$29,0)+IF(H$9="x",Toimenpiteet!$E$60,0)+IF(H$10="x",Toimenpiteet!$E$88,0))/(1+$H$15)^ED$59</f>
        <v>135.57546602804877</v>
      </c>
      <c r="EE141" s="37">
        <f ca="1">IF(I$11="x",Toimenpiteet!$E$115,BE141*CE141/1000+(Satokasvi!$E$28-Satokasvi!$E$7)+IF(I$8="x",Toimenpiteet!$E$29,0)+IF(I$9="x",Toimenpiteet!$E$60,0)+IF(I$10="x",Toimenpiteet!$E$88,0))/(1+$H$15)^EE$59</f>
        <v>644.48296121952717</v>
      </c>
      <c r="EF141" s="37">
        <f ca="1">IF(J$11="x",Toimenpiteet!$E$115,BF141*CF141/1000+(Satokasvi!$E$28-Satokasvi!$E$7)+IF(J$8="x",Toimenpiteet!$E$29,0)+IF(J$9="x",Toimenpiteet!$E$60,0)+IF(J$10="x",Toimenpiteet!$E$88,0))/(1+$H$15)^EF$59</f>
        <v>260.8122100930222</v>
      </c>
      <c r="EG141" s="37">
        <f ca="1">IF(K$11="x",Toimenpiteet!$E$115,BG141*CG141/1000+(Satokasvi!$E$28-Satokasvi!$E$7)+IF(K$8="x",Toimenpiteet!$E$29,0)+IF(K$9="x",Toimenpiteet!$E$60,0)+IF(K$10="x",Toimenpiteet!$E$88,0))/(1+$H$15)^EG$59</f>
        <v>240.05149682468362</v>
      </c>
      <c r="EH141" s="37">
        <f ca="1">IF(L$11="x",Toimenpiteet!$E$115,BH141*CH141/1000+(Satokasvi!$E$28-Satokasvi!$E$7)+IF(L$8="x",Toimenpiteet!$E$29,0)+IF(L$9="x",Toimenpiteet!$E$60,0)+IF(L$10="x",Toimenpiteet!$E$88,0))/(1+$H$15)^EH$59</f>
        <v>-228.59132786180348</v>
      </c>
      <c r="EI141" s="37">
        <f ca="1">IF(M$11="x",Toimenpiteet!$E$115,BI141*CI141/1000+(Satokasvi!$E$28-Satokasvi!$E$7)+IF(M$8="x",Toimenpiteet!$E$29,0)+IF(M$9="x",Toimenpiteet!$E$60,0)+IF(M$10="x",Toimenpiteet!$E$88,0))/(1+$H$15)^EI$59</f>
        <v>305.88092894534651</v>
      </c>
      <c r="EJ141" s="37">
        <f ca="1">IF(N$11="x",Toimenpiteet!$E$115,BJ141*CJ141/1000+(Satokasvi!$E$28-Satokasvi!$E$7)+IF(N$8="x",Toimenpiteet!$E$29,0)+IF(N$9="x",Toimenpiteet!$E$60,0)+IF(N$10="x",Toimenpiteet!$E$88,0))/(1+$H$15)^EJ$59</f>
        <v>381.28654196885145</v>
      </c>
      <c r="EK141" s="37">
        <f ca="1">IF(O$11="x",Toimenpiteet!$E$115,BK141*CK141/1000+(Satokasvi!$E$28-Satokasvi!$E$7)+IF(O$8="x",Toimenpiteet!$E$29,0)+IF(O$9="x",Toimenpiteet!$E$60,0)+IF(O$10="x",Toimenpiteet!$E$88,0))/(1+$H$15)^EK$59</f>
        <v>161.71090142880968</v>
      </c>
      <c r="EL141" s="37">
        <f ca="1">IF(P$11="x",Toimenpiteet!$E$115,BL141*CL141/1000+(Satokasvi!$E$28-Satokasvi!$E$7)+IF(P$8="x",Toimenpiteet!$E$29,0)+IF(P$9="x",Toimenpiteet!$E$60,0)+IF(P$10="x",Toimenpiteet!$E$88,0))/(1+$H$15)^EL$59</f>
        <v>310.00023946043973</v>
      </c>
      <c r="EM141" s="37">
        <f ca="1">IF(Q$11="x",Toimenpiteet!$E$115,BM141*CM141/1000+(Satokasvi!$E$28-Satokasvi!$E$7)+IF(Q$8="x",Toimenpiteet!$E$29,0)+IF(Q$9="x",Toimenpiteet!$E$60,0)+IF(Q$10="x",Toimenpiteet!$E$88,0))/(1+$H$15)^EM$59</f>
        <v>368.61748203234856</v>
      </c>
      <c r="EN141" s="37">
        <f ca="1">IF(R$11="x",Toimenpiteet!$E$115,BN141*CN141/1000+(Satokasvi!$E$28-Satokasvi!$E$7)+IF(R$8="x",Toimenpiteet!$E$29,0)+IF(R$9="x",Toimenpiteet!$E$60,0)+IF(R$10="x",Toimenpiteet!$E$88,0))/(1+$H$15)^EN$59</f>
        <v>227.39314077332412</v>
      </c>
      <c r="EO141" s="37">
        <f ca="1">IF(S$11="x",Toimenpiteet!$E$115,BO141*CO141/1000+(Satokasvi!$E$28-Satokasvi!$E$7)+IF(S$8="x",Toimenpiteet!$E$29,0)+IF(S$9="x",Toimenpiteet!$E$60,0)+IF(S$10="x",Toimenpiteet!$E$88,0))/(1+$H$15)^EO$59</f>
        <v>255.72060394995739</v>
      </c>
      <c r="EP141" s="37">
        <f ca="1">IF(T$11="x",Toimenpiteet!$E$115,BP141*CP141/1000+(Satokasvi!$E$28-Satokasvi!$E$7)+IF(T$8="x",Toimenpiteet!$E$29,0)+IF(T$9="x",Toimenpiteet!$E$60,0)+IF(T$10="x",Toimenpiteet!$E$88,0))/(1+$H$15)^EP$59</f>
        <v>270.41837039788084</v>
      </c>
      <c r="EQ141" s="37">
        <f ca="1">IF(U$11="x",Toimenpiteet!$E$115,BQ141*CQ141/1000+(Satokasvi!$E$28-Satokasvi!$E$7)+IF(U$8="x",Toimenpiteet!$E$29,0)+IF(U$9="x",Toimenpiteet!$E$60,0)+IF(U$10="x",Toimenpiteet!$E$88,0))/(1+$H$15)^EQ$59</f>
        <v>239.43033599309237</v>
      </c>
      <c r="ER141" s="37">
        <f ca="1">IF(V$11="x",Toimenpiteet!$E$115,BR141*CR141/1000+(Satokasvi!$E$28-Satokasvi!$E$7)+IF(V$8="x",Toimenpiteet!$E$29,0)+IF(V$9="x",Toimenpiteet!$E$60,0)+IF(V$10="x",Toimenpiteet!$E$88,0))/(1+$H$15)^ER$59</f>
        <v>241.05621887783079</v>
      </c>
      <c r="ES141" s="37">
        <f ca="1">IF(W$11="x",Toimenpiteet!$E$115,BS141*CS141/1000+(Satokasvi!$E$28-Satokasvi!$E$7)+IF(W$8="x",Toimenpiteet!$E$29,0)+IF(W$9="x",Toimenpiteet!$E$60,0)+IF(W$10="x",Toimenpiteet!$E$88,0))/(1+$H$15)^ES$59</f>
        <v>291.55482170377269</v>
      </c>
      <c r="ET141" s="37">
        <f ca="1">IF(X$11="x",Toimenpiteet!$E$115,BT141*CT141/1000+(Satokasvi!$E$28-Satokasvi!$E$7)+IF(X$8="x",Toimenpiteet!$E$29,0)+IF(X$9="x",Toimenpiteet!$E$60,0)+IF(X$10="x",Toimenpiteet!$E$88,0))/(1+$H$15)^ET$59</f>
        <v>298.83747906198522</v>
      </c>
      <c r="EU141" s="37">
        <f ca="1">IF(Y$11="x",Toimenpiteet!$E$115,BU141*CU141/1000+(Satokasvi!$E$28-Satokasvi!$E$7)+IF(Y$8="x",Toimenpiteet!$E$29,0)+IF(Y$9="x",Toimenpiteet!$E$60,0)+IF(Y$10="x",Toimenpiteet!$E$88,0))/(1+$H$15)^EU$59</f>
        <v>299.5807177917651</v>
      </c>
      <c r="EV141" s="37">
        <f ca="1">IF(Z$11="x",Toimenpiteet!$E$115,BV141*CV141/1000+(Satokasvi!$E$28-Satokasvi!$E$7)+IF(Z$8="x",Toimenpiteet!$E$29,0)+IF(Z$9="x",Toimenpiteet!$E$60,0)+IF(Z$10="x",Toimenpiteet!$E$88,0))/(1+$H$15)^EV$59</f>
        <v>278.34162135486338</v>
      </c>
      <c r="EW141" s="37">
        <f ca="1">IF(AA$11="x",Toimenpiteet!$E$115,BW141*CW141/1000+(Satokasvi!$E$28-Satokasvi!$E$7)+IF(AA$8="x",Toimenpiteet!$E$29,0)+IF(AA$9="x",Toimenpiteet!$E$60,0)+IF(AA$10="x",Toimenpiteet!$E$88,0))/(1+$H$15)^EW$59</f>
        <v>263.3565776284949</v>
      </c>
      <c r="EX141" s="37">
        <f ca="1">IF(AB$11="x",Toimenpiteet!$E$115,BX141*CX141/1000+(Satokasvi!$E$28-Satokasvi!$E$7)+IF(AB$8="x",Toimenpiteet!$E$29,0)+IF(AB$9="x",Toimenpiteet!$E$60,0)+IF(AB$10="x",Toimenpiteet!$E$88,0))/(1+$H$15)^EX$59</f>
        <v>301.78899177210269</v>
      </c>
      <c r="EY141" s="37">
        <f ca="1">IF(AC$11="x",Toimenpiteet!$E$115,BY141*CY141/1000+(Satokasvi!$E$28-Satokasvi!$E$7)+IF(AC$8="x",Toimenpiteet!$E$29,0)+IF(AC$9="x",Toimenpiteet!$E$60,0)+IF(AC$10="x",Toimenpiteet!$E$88,0))/(1+$H$15)^EY$59</f>
        <v>160.546210435798</v>
      </c>
      <c r="EZ141" s="37">
        <f ca="1">IF(AD$11="x",Toimenpiteet!$E$115,BZ141*CZ141/1000+(Satokasvi!$E$28-Satokasvi!$E$7)+IF(AD$8="x",Toimenpiteet!$E$29,0)+IF(AD$9="x",Toimenpiteet!$E$60,0)+IF(AD$10="x",Toimenpiteet!$E$88,0))/(1+$H$15)^EZ$59</f>
        <v>103.64040766749031</v>
      </c>
      <c r="FA141" s="37">
        <f ca="1">IF(AE$11="x",Toimenpiteet!$E$115,CA141*DA141/1000+(Satokasvi!$E$28-Satokasvi!$E$7)+IF(AE$8="x",Toimenpiteet!$E$29,0)+IF(AE$9="x",Toimenpiteet!$E$60,0)+IF(AE$10="x",Toimenpiteet!$E$88,0))/(1+$H$15)^FA$59</f>
        <v>-130.36244012997</v>
      </c>
      <c r="FB141" s="37">
        <f ca="1">IF(AF$11="x",Toimenpiteet!$E$115,CB141*DB141/1000+(Satokasvi!$E$28-Satokasvi!$E$7)+IF(AF$8="x",Toimenpiteet!$E$29,0)+IF(AF$9="x",Toimenpiteet!$E$60,0)+IF(AF$10="x",Toimenpiteet!$E$88,0))/(1+$H$15)^FB$59</f>
        <v>126.82980544757655</v>
      </c>
      <c r="FD141" s="37">
        <f t="shared" ca="1" si="41"/>
        <v>70.09929612369757</v>
      </c>
      <c r="FE141" s="37">
        <f t="shared" ca="1" si="45"/>
        <v>565.53711115322949</v>
      </c>
      <c r="FF141" s="37">
        <f t="shared" ca="1" si="45"/>
        <v>742.46186294264999</v>
      </c>
      <c r="FG141" s="37">
        <f t="shared" ca="1" si="45"/>
        <v>903.26326568027685</v>
      </c>
      <c r="FH141" s="37">
        <f t="shared" ca="1" si="45"/>
        <v>674.67193781847334</v>
      </c>
      <c r="FI141" s="37">
        <f t="shared" ca="1" si="45"/>
        <v>892.58382393606735</v>
      </c>
      <c r="FJ141" s="37">
        <f t="shared" ca="1" si="45"/>
        <v>677.11457343007862</v>
      </c>
      <c r="FK141" s="37">
        <f t="shared" ca="1" si="45"/>
        <v>777.00808343855454</v>
      </c>
      <c r="FL141" s="37">
        <f t="shared" ca="1" si="45"/>
        <v>1001.4915439770775</v>
      </c>
      <c r="FM141" s="37">
        <f t="shared" ca="1" si="45"/>
        <v>1275.8086310960962</v>
      </c>
      <c r="FN141" s="37">
        <f t="shared" ca="1" si="44"/>
        <v>1433.3959753574209</v>
      </c>
      <c r="FO141" s="37">
        <f t="shared" ca="1" si="43"/>
        <v>1615.5188672738625</v>
      </c>
      <c r="FP141" s="37">
        <f t="shared" ca="1" si="43"/>
        <v>1810.7921584223977</v>
      </c>
      <c r="FQ141" s="37">
        <f t="shared" ca="1" si="43"/>
        <v>1635.5959398804637</v>
      </c>
      <c r="FR141" s="37">
        <f t="shared" ca="1" si="43"/>
        <v>1465.5025238203334</v>
      </c>
      <c r="FS141" s="37">
        <f t="shared" ca="1" si="43"/>
        <v>1680.9416687579223</v>
      </c>
      <c r="FT141" s="37">
        <f t="shared" ca="1" si="43"/>
        <v>1903.2513416180993</v>
      </c>
      <c r="FU141" s="37">
        <f t="shared" ca="1" si="24"/>
        <v>2126.9586779415176</v>
      </c>
      <c r="FV141" s="37">
        <f t="shared" ca="1" si="24"/>
        <v>2333.7223962197104</v>
      </c>
      <c r="FW141" s="37">
        <f t="shared" ca="1" si="23"/>
        <v>2528.7321984335599</v>
      </c>
      <c r="FX141" s="37">
        <f t="shared" ca="1" si="23"/>
        <v>2756.4812652243286</v>
      </c>
      <c r="FY141" s="37">
        <f t="shared" ca="1" si="23"/>
        <v>2867.2195217985127</v>
      </c>
      <c r="FZ141" s="37">
        <f t="shared" ca="1" si="23"/>
        <v>2931.2076426324429</v>
      </c>
      <c r="GA141" s="37">
        <f t="shared" ca="1" si="23"/>
        <v>2800.8452025024731</v>
      </c>
      <c r="GB141" s="37">
        <f t="shared" ca="1" si="23"/>
        <v>2885.4424610663968</v>
      </c>
      <c r="GC141" s="37"/>
      <c r="GD141" s="37">
        <f t="shared" ca="1" si="42"/>
        <v>135.57546602804877</v>
      </c>
      <c r="GE141" s="37">
        <f t="shared" ref="GE141:GS157" ca="1" si="48">GD141+EE141</f>
        <v>780.05842724757599</v>
      </c>
      <c r="GF141" s="37">
        <f t="shared" ca="1" si="48"/>
        <v>1040.8706373405983</v>
      </c>
      <c r="GG141" s="37">
        <f t="shared" ca="1" si="48"/>
        <v>1280.9221341652819</v>
      </c>
      <c r="GH141" s="37">
        <f t="shared" ca="1" si="48"/>
        <v>1052.3308063034785</v>
      </c>
      <c r="GI141" s="37">
        <f t="shared" ca="1" si="48"/>
        <v>1358.2117352488251</v>
      </c>
      <c r="GJ141" s="37">
        <f t="shared" ca="1" si="48"/>
        <v>1739.4982772176766</v>
      </c>
      <c r="GK141" s="37">
        <f t="shared" ca="1" si="48"/>
        <v>1901.2091786464862</v>
      </c>
      <c r="GL141" s="37">
        <f t="shared" ca="1" si="48"/>
        <v>2211.209418106926</v>
      </c>
      <c r="GM141" s="37">
        <f t="shared" ca="1" si="48"/>
        <v>2579.8269001392746</v>
      </c>
      <c r="GN141" s="37">
        <f t="shared" ca="1" si="48"/>
        <v>2807.2200409125985</v>
      </c>
      <c r="GO141" s="37">
        <f t="shared" ca="1" si="48"/>
        <v>3062.9406448625559</v>
      </c>
      <c r="GP141" s="37">
        <f t="shared" ca="1" si="48"/>
        <v>3333.3590152604365</v>
      </c>
      <c r="GQ141" s="37">
        <f t="shared" ca="1" si="48"/>
        <v>3572.7893512535288</v>
      </c>
      <c r="GR141" s="37">
        <f t="shared" ca="1" si="48"/>
        <v>3813.8455701313596</v>
      </c>
      <c r="GS141" s="37">
        <f t="shared" ca="1" si="48"/>
        <v>4105.4003918351327</v>
      </c>
      <c r="GT141" s="37">
        <f t="shared" ca="1" si="34"/>
        <v>4404.2378708971182</v>
      </c>
      <c r="GU141" s="37">
        <f t="shared" ca="1" si="34"/>
        <v>4703.8185886888832</v>
      </c>
      <c r="GV141" s="37">
        <f t="shared" ca="1" si="34"/>
        <v>4982.1602100437467</v>
      </c>
      <c r="GW141" s="37">
        <f t="shared" ca="1" si="34"/>
        <v>5245.5167876722417</v>
      </c>
      <c r="GX141" s="37">
        <f t="shared" ca="1" si="34"/>
        <v>5547.3057794443448</v>
      </c>
      <c r="GY141" s="37">
        <f t="shared" ca="1" si="30"/>
        <v>5707.8519898801424</v>
      </c>
      <c r="GZ141" s="37">
        <f t="shared" ca="1" si="30"/>
        <v>5811.4923975476322</v>
      </c>
      <c r="HA141" s="37">
        <f t="shared" ca="1" si="30"/>
        <v>5681.1299574176619</v>
      </c>
      <c r="HB141" s="37">
        <f t="shared" ca="1" si="30"/>
        <v>5807.9597628652382</v>
      </c>
      <c r="HC141" s="37"/>
      <c r="HD141" s="37">
        <f t="shared" si="40"/>
        <v>1500.1</v>
      </c>
      <c r="HE141" s="37">
        <f ca="1">SUM($GD141:GD141)-$HD141-SUM($FD141:FD141)</f>
        <v>-1434.6238300956486</v>
      </c>
      <c r="HF141" s="37">
        <f ca="1">SUM($GD141:GE141)-$HD141-SUM($FD141:FE141)</f>
        <v>-1220.1025140013021</v>
      </c>
      <c r="HG141" s="37">
        <f ca="1">SUM($GD141:GF141)-$HD141-SUM($FD141:FF141)</f>
        <v>-921.69373960335383</v>
      </c>
      <c r="HH141" s="37">
        <f ca="1">SUM($GD141:GG141)-$HD141-SUM($FD141:FG141)</f>
        <v>-544.0348711183492</v>
      </c>
      <c r="HI141" s="37">
        <f ca="1">SUM($GD141:GH141)-$HD141-SUM($FD141:FH141)</f>
        <v>-166.37600263334434</v>
      </c>
      <c r="HJ141" s="37">
        <f ca="1">SUM($GD141:GI141)-$HD141-SUM($FD141:FI141)</f>
        <v>299.25190867941274</v>
      </c>
      <c r="HK141" s="37">
        <f ca="1">SUM($GD141:GJ141)-$HD141-SUM($FD141:FJ141)</f>
        <v>1361.635612467011</v>
      </c>
      <c r="HL141" s="37">
        <f ca="1">SUM($GD141:GK141)-$HD141-SUM($FD141:FK141)</f>
        <v>2485.836707674941</v>
      </c>
      <c r="HM141" s="37">
        <f ca="1">SUM($GD141:GL141)-$HD141-SUM($FD141:FL141)</f>
        <v>3695.5545818047894</v>
      </c>
      <c r="HN141" s="37">
        <f ca="1">SUM($GD141:GM141)-$HD141-SUM($FD141:FM141)</f>
        <v>4999.5728508479679</v>
      </c>
      <c r="HO141" s="37">
        <f ca="1">SUM($GD141:GN141)-$HD141-SUM($FD141:FN141)</f>
        <v>6373.396916403146</v>
      </c>
      <c r="HP141" s="37">
        <f ca="1">SUM($GD141:GO141)-$HD141-SUM($FD141:FO141)</f>
        <v>7820.8186939918414</v>
      </c>
      <c r="HQ141" s="37">
        <f ca="1">SUM($GD141:GP141)-$HD141-SUM($FD141:FP141)</f>
        <v>9343.3855508298802</v>
      </c>
      <c r="HR141" s="37">
        <f ca="1">SUM($GD141:GQ141)-$HD141-SUM($FD141:FQ141)</f>
        <v>11280.578962202946</v>
      </c>
      <c r="HS141" s="37">
        <f ca="1">SUM($GD141:GR141)-$HD141-SUM($FD141:FR141)</f>
        <v>13628.922008513971</v>
      </c>
      <c r="HT141" s="37">
        <f ca="1">SUM($GD141:GS141)-$HD141-SUM($FD141:FS141)</f>
        <v>16053.38073159118</v>
      </c>
      <c r="HU141" s="37">
        <f ca="1">SUM($GD141:GT141)-$HD141-SUM($FD141:FT141)</f>
        <v>18554.367260870196</v>
      </c>
      <c r="HV141" s="37">
        <f ca="1">SUM($GD141:GU141)-$HD141-SUM($FD141:FU141)</f>
        <v>21131.22717161756</v>
      </c>
      <c r="HW141" s="37">
        <f ca="1">SUM($GD141:GV141)-$HD141-SUM($FD141:FV141)</f>
        <v>23779.664985441595</v>
      </c>
      <c r="HX141" s="37">
        <f ca="1">SUM($GD141:GW141)-$HD141-SUM($FD141:FW141)</f>
        <v>26496.449574680275</v>
      </c>
      <c r="HY141" s="37">
        <f ca="1">SUM($GD141:GX141)-$HD141-SUM($FD141:FX141)</f>
        <v>29287.274088900293</v>
      </c>
      <c r="HZ141" s="37">
        <f ca="1">SUM($GD141:GY141)-$HD141-SUM($FD141:FY141)</f>
        <v>32127.906556981918</v>
      </c>
      <c r="IA141" s="37">
        <f ca="1">SUM($GD141:GZ141)-$HD141-SUM($FD141:FZ141)</f>
        <v>35008.191311897092</v>
      </c>
      <c r="IB141" s="37">
        <f ca="1">SUM($GD141:HA141)-$HD141-SUM($FD141:GA141)</f>
        <v>37888.476066812284</v>
      </c>
      <c r="IC141" s="37">
        <f ca="1">SUM($GD141:HB141)-$HD141-SUM($FD141:GB141)</f>
        <v>40810.993368611125</v>
      </c>
    </row>
    <row r="142" spans="2:237" x14ac:dyDescent="0.35">
      <c r="B142" s="37">
        <f t="shared" ca="1" si="47"/>
        <v>0.41946612604499489</v>
      </c>
      <c r="C142" s="37">
        <f t="shared" ca="1" si="47"/>
        <v>0.33895569521438096</v>
      </c>
      <c r="D142" s="37">
        <f t="shared" ca="1" si="47"/>
        <v>0.52479913147514212</v>
      </c>
      <c r="E142" s="37">
        <f t="shared" ca="1" si="47"/>
        <v>0.50746330054017996</v>
      </c>
      <c r="F142" s="37">
        <f t="shared" ca="1" si="47"/>
        <v>0.11782118984553824</v>
      </c>
      <c r="G142" s="37">
        <f t="shared" ca="1" si="47"/>
        <v>0.92113336924932898</v>
      </c>
      <c r="H142" s="37">
        <f t="shared" ca="1" si="47"/>
        <v>0.12771698149074251</v>
      </c>
      <c r="I142" s="37">
        <f t="shared" ca="1" si="47"/>
        <v>0.30115957436943708</v>
      </c>
      <c r="J142" s="37">
        <f t="shared" ca="1" si="47"/>
        <v>0.61035459120203484</v>
      </c>
      <c r="K142" s="37">
        <f t="shared" ca="1" si="47"/>
        <v>0.85366613508318112</v>
      </c>
      <c r="L142" s="37">
        <f t="shared" ca="1" si="47"/>
        <v>0.41552557949575419</v>
      </c>
      <c r="M142" s="37">
        <f t="shared" ca="1" si="47"/>
        <v>0.92868664751051888</v>
      </c>
      <c r="N142" s="37">
        <f t="shared" ca="1" si="47"/>
        <v>0.98056607920693928</v>
      </c>
      <c r="O142" s="37">
        <f t="shared" ca="1" si="47"/>
        <v>0.56052079128561105</v>
      </c>
      <c r="P142" s="37">
        <f t="shared" ca="1" si="47"/>
        <v>0.35762818413125674</v>
      </c>
      <c r="Q142" s="37">
        <f t="shared" ca="1" si="47"/>
        <v>4.6231478100777879E-2</v>
      </c>
      <c r="R142" s="37">
        <f t="shared" ca="1" si="46"/>
        <v>7.8607393510250256E-2</v>
      </c>
      <c r="S142" s="37">
        <f t="shared" ca="1" si="46"/>
        <v>0.49028921279312287</v>
      </c>
      <c r="T142" s="37">
        <f t="shared" ca="1" si="46"/>
        <v>0.64890048581572179</v>
      </c>
      <c r="U142" s="37">
        <f t="shared" ca="1" si="46"/>
        <v>0.13930900470996044</v>
      </c>
      <c r="V142" s="37">
        <f t="shared" ca="1" si="46"/>
        <v>0.18732173641244165</v>
      </c>
      <c r="W142" s="37">
        <f t="shared" ca="1" si="46"/>
        <v>0.57528522107934355</v>
      </c>
      <c r="X142" s="37">
        <f t="shared" ca="1" si="46"/>
        <v>0.20473567296708362</v>
      </c>
      <c r="Y142" s="37">
        <f t="shared" ca="1" si="46"/>
        <v>0.82771375860505414</v>
      </c>
      <c r="Z142" s="37">
        <f t="shared" ca="1" si="46"/>
        <v>0.82092654211233451</v>
      </c>
      <c r="AC142" s="35">
        <f ca="1">IF(H$11="x",0,_xlfn.NORM.INV(B142,Satokasvi!$H$8,Satokasvi!$I$8)*IF(H$8="x",1+Toimenpiteet!$C$7,1)*IF(H$9="x",1+Toimenpiteet!$C$34,1)*(1+H$30)*_xlfn.BINOM.INV(1,(1-(Satokasvi!$H$15*(1+H$43))),B142))</f>
        <v>2449.1851387686993</v>
      </c>
      <c r="AD142" s="35">
        <f ca="1">IF(I$11="x",0,_xlfn.NORM.INV(C142,Satokasvi!$H$8,Satokasvi!$I$8)*IF(I$8="x",1+Toimenpiteet!$C$7,1)*IF(I$9="x",1+Toimenpiteet!$C$34,1)*(1+I$30)*_xlfn.BINOM.INV(1,(1-(Satokasvi!$H$15*(1+I$43))),C142))</f>
        <v>2396.1712734239236</v>
      </c>
      <c r="AE142" s="35">
        <f ca="1">IF(J$11="x",0,_xlfn.NORM.INV(D142,Satokasvi!$H$8,Satokasvi!$I$8)*IF(J$8="x",1+Toimenpiteet!$C$7,1)*IF(J$9="x",1+Toimenpiteet!$C$34,1)*(1+J$30)*_xlfn.BINOM.INV(1,(1-(Satokasvi!$H$15*(1+J$43))),D142))</f>
        <v>2515.550573070565</v>
      </c>
      <c r="AF142" s="35">
        <f ca="1">IF(K$11="x",0,_xlfn.NORM.INV(E142,Satokasvi!$H$8,Satokasvi!$I$8)*IF(K$8="x",1+Toimenpiteet!$C$7,1)*IF(K$9="x",1+Toimenpiteet!$C$34,1)*(1+K$30)*_xlfn.BINOM.INV(1,(1-(Satokasvi!$H$15*(1+K$43))),E142))</f>
        <v>2504.6772028768314</v>
      </c>
      <c r="AG142" s="35">
        <f ca="1">IF(L$11="x",0,_xlfn.NORM.INV(F142,Satokasvi!$H$8,Satokasvi!$I$8)*IF(L$8="x",1+Toimenpiteet!$C$7,1)*IF(L$9="x",1+Toimenpiteet!$C$34,1)*(1+L$30)*_xlfn.BINOM.INV(1,(1-(Satokasvi!$H$15*(1+L$43))),F142))</f>
        <v>0</v>
      </c>
      <c r="AH142" s="35">
        <f ca="1">IF(M$11="x",0,_xlfn.NORM.INV(G142,Satokasvi!$H$8,Satokasvi!$I$8)*IF(M$8="x",1+Toimenpiteet!$C$7,1)*IF(M$9="x",1+Toimenpiteet!$C$34,1)*(1+M$30)*_xlfn.BINOM.INV(1,(1-(Satokasvi!$H$15*(1+M$43))),G142))</f>
        <v>2853.1840856855465</v>
      </c>
      <c r="AI142" s="35">
        <f ca="1">IF(N$11="x",0,_xlfn.NORM.INV(H142,Satokasvi!$H$8,Satokasvi!$I$8)*IF(N$8="x",1+Toimenpiteet!$C$7,1)*IF(N$9="x",1+Toimenpiteet!$C$34,1)*(1+N$30)*_xlfn.BINOM.INV(1,(1-(Satokasvi!$H$15*(1+N$43))),H142))</f>
        <v>0</v>
      </c>
      <c r="AJ142" s="35">
        <f ca="1">IF(O$11="x",0,_xlfn.NORM.INV(I142,Satokasvi!$H$8,Satokasvi!$I$8)*IF(O$8="x",1+Toimenpiteet!$C$7,1)*IF(O$9="x",1+Toimenpiteet!$C$34,1)*(1+O$30)*_xlfn.BINOM.INV(1,(1-(Satokasvi!$H$15*(1+O$43))),I142))</f>
        <v>2369.7329091475335</v>
      </c>
      <c r="AK142" s="35">
        <f ca="1">IF(P$11="x",0,_xlfn.NORM.INV(J142,Satokasvi!$H$8,Satokasvi!$I$8)*IF(P$8="x",1+Toimenpiteet!$C$7,1)*IF(P$9="x",1+Toimenpiteet!$C$34,1)*(1+P$30)*_xlfn.BINOM.INV(1,(1-(Satokasvi!$H$15*(1+P$43))),J142))</f>
        <v>2570.0608350469615</v>
      </c>
      <c r="AL142" s="35">
        <f ca="1">IF(Q$11="x",0,_xlfn.NORM.INV(K142,Satokasvi!$H$8,Satokasvi!$I$8)*IF(Q$8="x",1+Toimenpiteet!$C$7,1)*IF(Q$9="x",1+Toimenpiteet!$C$34,1)*(1+Q$30)*_xlfn.BINOM.INV(1,(1-(Satokasvi!$H$15*(1+Q$43))),K142))</f>
        <v>2763.0718396079978</v>
      </c>
      <c r="AM142" s="35">
        <f ca="1">IF(R$11="x",0,_xlfn.NORM.INV(L142,Satokasvi!$H$8,Satokasvi!$I$8)*IF(R$8="x",1+Toimenpiteet!$C$7,1)*IF(R$9="x",1+Toimenpiteet!$C$34,1)*(1+R$30)*_xlfn.BINOM.INV(1,(1-(Satokasvi!$H$15*(1+R$43))),L142))</f>
        <v>2446.6615967688886</v>
      </c>
      <c r="AN142" s="35">
        <f ca="1">IF(S$11="x",0,_xlfn.NORM.INV(M142,Satokasvi!$H$8,Satokasvi!$I$8)*IF(S$8="x",1+Toimenpiteet!$C$7,1)*IF(S$9="x",1+Toimenpiteet!$C$34,1)*(1+S$30)*_xlfn.BINOM.INV(1,(1-(Satokasvi!$H$15*(1+S$43))),M142))</f>
        <v>2866.5198060438511</v>
      </c>
      <c r="AO142" s="35">
        <f ca="1">IF(T$11="x",0,_xlfn.NORM.INV(N142,Satokasvi!$H$8,Satokasvi!$I$8)*IF(T$8="x",1+Toimenpiteet!$C$7,1)*IF(T$9="x",1+Toimenpiteet!$C$34,1)*(1+T$30)*_xlfn.BINOM.INV(1,(1-(Satokasvi!$H$15*(1+T$43))),N142))</f>
        <v>3016.3958277878055</v>
      </c>
      <c r="AP142" s="35">
        <f ca="1">IF(U$11="x",0,_xlfn.NORM.INV(O142,Satokasvi!$H$8,Satokasvi!$I$8)*IF(U$8="x",1+Toimenpiteet!$C$7,1)*IF(U$9="x",1+Toimenpiteet!$C$34,1)*(1+U$30)*_xlfn.BINOM.INV(1,(1-(Satokasvi!$H$15*(1+U$43))),O142))</f>
        <v>2538.0724348098011</v>
      </c>
      <c r="AQ142" s="35">
        <f ca="1">IF(V$11="x",0,_xlfn.NORM.INV(P142,Satokasvi!$H$8,Satokasvi!$I$8)*IF(V$8="x",1+Toimenpiteet!$C$7,1)*IF(V$9="x",1+Toimenpiteet!$C$34,1)*(1+V$30)*_xlfn.BINOM.INV(1,(1-(Satokasvi!$H$15*(1+V$43))),P142))</f>
        <v>2408.7985476509989</v>
      </c>
      <c r="AR142" s="35">
        <f ca="1">IF(W$11="x",0,_xlfn.NORM.INV(Q142,Satokasvi!$H$8,Satokasvi!$I$8)*IF(W$8="x",1+Toimenpiteet!$C$7,1)*IF(W$9="x",1+Toimenpiteet!$C$34,1)*(1+W$30)*_xlfn.BINOM.INV(1,(1-(Satokasvi!$H$15*(1+W$43))),Q142))</f>
        <v>0</v>
      </c>
      <c r="AS142" s="35">
        <f ca="1">IF(X$11="x",0,_xlfn.NORM.INV(R142,Satokasvi!$H$8,Satokasvi!$I$8)*IF(X$8="x",1+Toimenpiteet!$C$7,1)*IF(X$9="x",1+Toimenpiteet!$C$34,1)*(1+X$30)*_xlfn.BINOM.INV(1,(1-(Satokasvi!$H$15*(1+X$43))),R142))</f>
        <v>0</v>
      </c>
      <c r="AT142" s="35">
        <f ca="1">IF(Y$11="x",0,_xlfn.NORM.INV(S142,Satokasvi!$H$8,Satokasvi!$I$8)*IF(Y$8="x",1+Toimenpiteet!$C$7,1)*IF(Y$9="x",1+Toimenpiteet!$C$34,1)*(1+Y$30)*_xlfn.BINOM.INV(1,(1-(Satokasvi!$H$15*(1+Y$43))),S142))</f>
        <v>2493.9140655027145</v>
      </c>
      <c r="AU142" s="35">
        <f ca="1">IF(Z$11="x",0,_xlfn.NORM.INV(T142,Satokasvi!$H$8,Satokasvi!$I$8)*IF(Z$8="x",1+Toimenpiteet!$C$7,1)*IF(Z$9="x",1+Toimenpiteet!$C$34,1)*(1+Z$30)*_xlfn.BINOM.INV(1,(1-(Satokasvi!$H$15*(1+Z$43))),T142))</f>
        <v>2595.5884249090536</v>
      </c>
      <c r="AV142" s="35">
        <f ca="1">IF(AA$11="x",0,_xlfn.NORM.INV(U142,Satokasvi!$H$8,Satokasvi!$I$8)*IF(AA$8="x",1+Toimenpiteet!$C$7,1)*IF(AA$9="x",1+Toimenpiteet!$C$34,1)*(1+AA$30)*_xlfn.BINOM.INV(1,(1-(Satokasvi!$H$15*(1+AA$43))),U142))</f>
        <v>0</v>
      </c>
      <c r="AW142" s="35">
        <f ca="1">IF(AB$11="x",0,_xlfn.NORM.INV(V142,Satokasvi!$H$8,Satokasvi!$I$8)*IF(AB$8="x",1+Toimenpiteet!$C$7,1)*IF(AB$9="x",1+Toimenpiteet!$C$34,1)*(1+AB$30)*_xlfn.BINOM.INV(1,(1-(Satokasvi!$H$15*(1+AB$43))),V142))</f>
        <v>0</v>
      </c>
      <c r="AX142" s="35">
        <f ca="1">IF(AC$11="x",0,_xlfn.NORM.INV(W142,Satokasvi!$H$8,Satokasvi!$I$8)*IF(AC$8="x",1+Toimenpiteet!$C$7,1)*IF(AC$9="x",1+Toimenpiteet!$C$34,1)*(1+AC$30)*_xlfn.BINOM.INV(1,(1-(Satokasvi!$H$15*(1+AC$43))),W142))</f>
        <v>2547.4615799777021</v>
      </c>
      <c r="AY142" s="35">
        <f ca="1">IF(AD$11="x",0,_xlfn.NORM.INV(X142,Satokasvi!$H$8,Satokasvi!$I$8)*IF(AD$8="x",1+Toimenpiteet!$C$7,1)*IF(AD$9="x",1+Toimenpiteet!$C$34,1)*(1+AD$30)*_xlfn.BINOM.INV(1,(1-(Satokasvi!$H$15*(1+AD$43))),X142))</f>
        <v>0</v>
      </c>
      <c r="AZ142" s="35">
        <f ca="1">IF(AE$11="x",0,_xlfn.NORM.INV(Y142,Satokasvi!$H$8,Satokasvi!$I$8)*IF(AE$8="x",1+Toimenpiteet!$C$7,1)*IF(AE$9="x",1+Toimenpiteet!$C$34,1)*(1+AE$30)*_xlfn.BINOM.INV(1,(1-(Satokasvi!$H$15*(1+AE$43))),Y142))</f>
        <v>2736.2923089582741</v>
      </c>
      <c r="BA142" s="35">
        <f ca="1">IF(AF$11="x",0,_xlfn.NORM.INV(Z142,Satokasvi!$H$8,Satokasvi!$I$8)*IF(AF$8="x",1+Toimenpiteet!$C$7,1)*IF(AF$9="x",1+Toimenpiteet!$C$34,1)*(1+AF$30)*_xlfn.BINOM.INV(1,(1-(Satokasvi!$H$15*(1+AF$43))),Z142))</f>
        <v>2729.7254607916479</v>
      </c>
      <c r="BD142" s="35">
        <f ca="1">IF(H$11="x",0,_xlfn.NORM.INV(B142,Satokasvi!$H$8,Satokasvi!$I$8)*IF(COUNTIF($H$12:H$12,"x")&gt;0,(1+$C$6),1)*IF(COUNTIF($H$13:H$13,"x")&gt;0,(1+$C$30),1)*IF(H$8="x",(1+Toimenpiteet!$C$7),1)*IF(H$9="x",(1+Toimenpiteet!$C$34),1)*(1+H$30)*_xlfn.BINOM.INV(1,(1-(Satokasvi!$H$15*(1+H$44))),B142))</f>
        <v>2939.022166522439</v>
      </c>
      <c r="BE142" s="35">
        <f ca="1">IF(I$11="x",0,_xlfn.NORM.INV(C142,Satokasvi!$H$8,Satokasvi!$I$8)*IF(COUNTIF($H$12:I$12,"x")&gt;0,(1+$C$6),1)*IF(COUNTIF($H$13:I$13,"x")&gt;0,(1+$C$30),1)*IF(I$8="x",(1+Toimenpiteet!$C$7),1)*IF(I$9="x",(1+Toimenpiteet!$C$34),1)*(1+I$30)*_xlfn.BINOM.INV(1,(1-(Satokasvi!$H$15*(1+I$44))),C142))</f>
        <v>2875.405528108708</v>
      </c>
      <c r="BF142" s="35">
        <f ca="1">IF(J$11="x",0,_xlfn.NORM.INV(D142,Satokasvi!$H$8,Satokasvi!$I$8)*IF(COUNTIF($H$12:J$12,"x")&gt;0,(1+$C$6),1)*IF(COUNTIF($H$13:J$13,"x")&gt;0,(1+$C$30),1)*IF(J$8="x",(1+Toimenpiteet!$C$7),1)*IF(J$9="x",(1+Toimenpiteet!$C$34),1)*(1+J$30)*_xlfn.BINOM.INV(1,(1-(Satokasvi!$H$15*(1+J$44))),D142))</f>
        <v>3018.6606876846777</v>
      </c>
      <c r="BG142" s="35">
        <f ca="1">IF(K$11="x",0,_xlfn.NORM.INV(E142,Satokasvi!$H$8,Satokasvi!$I$8)*IF(COUNTIF($H$12:K$12,"x")&gt;0,(1+$C$6),1)*IF(COUNTIF($H$13:K$13,"x")&gt;0,(1+$C$30),1)*IF(K$8="x",(1+Toimenpiteet!$C$7),1)*IF(K$9="x",(1+Toimenpiteet!$C$34),1)*(1+K$30)*_xlfn.BINOM.INV(1,(1-(Satokasvi!$H$15*(1+K$44))),E142))</f>
        <v>3005.6126434521975</v>
      </c>
      <c r="BH142" s="35">
        <f ca="1">IF(L$11="x",0,_xlfn.NORM.INV(F142,Satokasvi!$H$8,Satokasvi!$I$8)*IF(COUNTIF($H$12:L$12,"x")&gt;0,(1+$C$6),1)*IF(COUNTIF($H$13:L$13,"x")&gt;0,(1+$C$30),1)*IF(L$8="x",(1+Toimenpiteet!$C$7),1)*IF(L$9="x",(1+Toimenpiteet!$C$34),1)*(1+L$30)*_xlfn.BINOM.INV(1,(1-(Satokasvi!$H$15*(1+L$44))),F142))</f>
        <v>2644.2152536529784</v>
      </c>
      <c r="BI142" s="35">
        <f ca="1">IF(M$11="x",0,_xlfn.NORM.INV(G142,Satokasvi!$H$8,Satokasvi!$I$8)*IF(COUNTIF($H$12:M$12,"x")&gt;0,(1+$C$6),1)*IF(COUNTIF($H$13:M$13,"x")&gt;0,(1+$C$30),1)*IF(M$8="x",(1+Toimenpiteet!$C$7),1)*IF(M$9="x",(1+Toimenpiteet!$C$34),1)*(1+M$30)*_xlfn.BINOM.INV(1,(1-(Satokasvi!$H$15*(1+M$44))),G142))</f>
        <v>3423.8209028226556</v>
      </c>
      <c r="BJ142" s="35">
        <f ca="1">IF(N$11="x",0,_xlfn.NORM.INV(H142,Satokasvi!$H$8,Satokasvi!$I$8)*IF(COUNTIF($H$12:N$12,"x")&gt;0,(1+$C$6),1)*IF(COUNTIF($H$13:N$13,"x")&gt;0,(1+$C$30),1)*IF(N$8="x",(1+Toimenpiteet!$C$7),1)*IF(N$9="x",(1+Toimenpiteet!$C$34),1)*(1+N$30)*_xlfn.BINOM.INV(1,(1-(Satokasvi!$H$15*(1+N$44))),H142))</f>
        <v>2658.825123975013</v>
      </c>
      <c r="BK142" s="35">
        <f ca="1">IF(O$11="x",0,_xlfn.NORM.INV(I142,Satokasvi!$H$8,Satokasvi!$I$8)*IF(COUNTIF($H$12:O$12,"x")&gt;0,(1+$C$6),1)*IF(COUNTIF($H$13:O$13,"x")&gt;0,(1+$C$30),1)*IF(O$8="x",(1+Toimenpiteet!$C$7),1)*IF(O$9="x",(1+Toimenpiteet!$C$34),1)*(1+O$30)*_xlfn.BINOM.INV(1,(1-(Satokasvi!$H$15*(1+O$44))),I142))</f>
        <v>2843.6794909770401</v>
      </c>
      <c r="BL142" s="35">
        <f ca="1">IF(P$11="x",0,_xlfn.NORM.INV(J142,Satokasvi!$H$8,Satokasvi!$I$8)*IF(COUNTIF($H$12:P$12,"x")&gt;0,(1+$C$6),1)*IF(COUNTIF($H$13:P$13,"x")&gt;0,(1+$C$30),1)*IF(P$8="x",(1+Toimenpiteet!$C$7),1)*IF(P$9="x",(1+Toimenpiteet!$C$34),1)*(1+P$30)*_xlfn.BINOM.INV(1,(1-(Satokasvi!$H$15*(1+P$44))),J142))</f>
        <v>3084.0730020563537</v>
      </c>
      <c r="BM142" s="35">
        <f ca="1">IF(Q$11="x",0,_xlfn.NORM.INV(K142,Satokasvi!$H$8,Satokasvi!$I$8)*IF(COUNTIF($H$12:Q$12,"x")&gt;0,(1+$C$6),1)*IF(COUNTIF($H$13:Q$13,"x")&gt;0,(1+$C$30),1)*IF(Q$8="x",(1+Toimenpiteet!$C$7),1)*IF(Q$9="x",(1+Toimenpiteet!$C$34),1)*(1+Q$30)*_xlfn.BINOM.INV(1,(1-(Satokasvi!$H$15*(1+Q$44))),K142))</f>
        <v>3315.6862075295971</v>
      </c>
      <c r="BN142" s="35">
        <f ca="1">IF(R$11="x",0,_xlfn.NORM.INV(L142,Satokasvi!$H$8,Satokasvi!$I$8)*IF(COUNTIF($H$12:R$12,"x")&gt;0,(1+$C$6),1)*IF(COUNTIF($H$13:R$13,"x")&gt;0,(1+$C$30),1)*IF(R$8="x",(1+Toimenpiteet!$C$7),1)*IF(R$9="x",(1+Toimenpiteet!$C$34),1)*(1+R$30)*_xlfn.BINOM.INV(1,(1-(Satokasvi!$H$15*(1+R$44))),L142))</f>
        <v>2935.9939161226662</v>
      </c>
      <c r="BO142" s="35">
        <f ca="1">IF(S$11="x",0,_xlfn.NORM.INV(M142,Satokasvi!$H$8,Satokasvi!$I$8)*IF(COUNTIF($H$12:S$12,"x")&gt;0,(1+$C$6),1)*IF(COUNTIF($H$13:S$13,"x")&gt;0,(1+$C$30),1)*IF(S$8="x",(1+Toimenpiteet!$C$7),1)*IF(S$9="x",(1+Toimenpiteet!$C$34),1)*(1+S$30)*_xlfn.BINOM.INV(1,(1-(Satokasvi!$H$15*(1+S$44))),M142))</f>
        <v>3439.8237672526211</v>
      </c>
      <c r="BP142" s="35">
        <f ca="1">IF(T$11="x",0,_xlfn.NORM.INV(N142,Satokasvi!$H$8,Satokasvi!$I$8)*IF(COUNTIF($H$12:T$12,"x")&gt;0,(1+$C$6),1)*IF(COUNTIF($H$13:T$13,"x")&gt;0,(1+$C$30),1)*IF(T$8="x",(1+Toimenpiteet!$C$7),1)*IF(T$9="x",(1+Toimenpiteet!$C$34),1)*(1+T$30)*_xlfn.BINOM.INV(1,(1-(Satokasvi!$H$15*(1+T$44))),N142))</f>
        <v>3619.6749933453666</v>
      </c>
      <c r="BQ142" s="35">
        <f ca="1">IF(U$11="x",0,_xlfn.NORM.INV(O142,Satokasvi!$H$8,Satokasvi!$I$8)*IF(COUNTIF($H$12:U$12,"x")&gt;0,(1+$C$6),1)*IF(COUNTIF($H$13:U$13,"x")&gt;0,(1+$C$30),1)*IF(U$8="x",(1+Toimenpiteet!$C$7),1)*IF(U$9="x",(1+Toimenpiteet!$C$34),1)*(1+U$30)*_xlfn.BINOM.INV(1,(1-(Satokasvi!$H$15*(1+U$44))),O142))</f>
        <v>3045.6869217717613</v>
      </c>
      <c r="BR142" s="35">
        <f ca="1">IF(V$11="x",0,_xlfn.NORM.INV(P142,Satokasvi!$H$8,Satokasvi!$I$8)*IF(COUNTIF($H$12:V$12,"x")&gt;0,(1+$C$6),1)*IF(COUNTIF($H$13:V$13,"x")&gt;0,(1+$C$30),1)*IF(V$8="x",(1+Toimenpiteet!$C$7),1)*IF(V$9="x",(1+Toimenpiteet!$C$34),1)*(1+V$30)*_xlfn.BINOM.INV(1,(1-(Satokasvi!$H$15*(1+V$44))),P142))</f>
        <v>2890.5582571811988</v>
      </c>
      <c r="BS142" s="35">
        <f ca="1">IF(W$11="x",0,_xlfn.NORM.INV(Q142,Satokasvi!$H$8,Satokasvi!$I$8)*IF(COUNTIF($H$12:W$12,"x")&gt;0,(1+$C$6),1)*IF(COUNTIF($H$13:W$13,"x")&gt;0,(1+$C$30),1)*IF(W$8="x",(1+Toimenpiteet!$C$7),1)*IF(W$9="x",(1+Toimenpiteet!$C$34),1)*(1+W$30)*_xlfn.BINOM.INV(1,(1-(Satokasvi!$H$15*(1+W$44))),Q142))</f>
        <v>0</v>
      </c>
      <c r="BT142" s="35">
        <f ca="1">IF(X$11="x",0,_xlfn.NORM.INV(R142,Satokasvi!$H$8,Satokasvi!$I$8)*IF(COUNTIF($H$12:X$12,"x")&gt;0,(1+$C$6),1)*IF(COUNTIF($H$13:X$13,"x")&gt;0,(1+$C$30),1)*IF(X$8="x",(1+Toimenpiteet!$C$7),1)*IF(X$9="x",(1+Toimenpiteet!$C$34),1)*(1+X$30)*_xlfn.BINOM.INV(1,(1-(Satokasvi!$H$15*(1+X$44))),R142))</f>
        <v>2575.6496315417285</v>
      </c>
      <c r="BU142" s="35">
        <f ca="1">IF(Y$11="x",0,_xlfn.NORM.INV(S142,Satokasvi!$H$8,Satokasvi!$I$8)*IF(COUNTIF($H$12:Y$12,"x")&gt;0,(1+$C$6),1)*IF(COUNTIF($H$13:Y$13,"x")&gt;0,(1+$C$30),1)*IF(Y$8="x",(1+Toimenpiteet!$C$7),1)*IF(Y$9="x",(1+Toimenpiteet!$C$34),1)*(1+Y$30)*_xlfn.BINOM.INV(1,(1-(Satokasvi!$H$15*(1+Y$44))),S142))</f>
        <v>2992.6968786032571</v>
      </c>
      <c r="BV142" s="35">
        <f ca="1">IF(Z$11="x",0,_xlfn.NORM.INV(T142,Satokasvi!$H$8,Satokasvi!$I$8)*IF(COUNTIF($H$12:Z$12,"x")&gt;0,(1+$C$6),1)*IF(COUNTIF($H$13:Z$13,"x")&gt;0,(1+$C$30),1)*IF(Z$8="x",(1+Toimenpiteet!$C$7),1)*IF(Z$9="x",(1+Toimenpiteet!$C$34),1)*(1+Z$30)*_xlfn.BINOM.INV(1,(1-(Satokasvi!$H$15*(1+Z$44))),T142))</f>
        <v>3114.7061098908644</v>
      </c>
      <c r="BW142" s="35">
        <f ca="1">IF(AA$11="x",0,_xlfn.NORM.INV(U142,Satokasvi!$H$8,Satokasvi!$I$8)*IF(COUNTIF($H$12:AA$12,"x")&gt;0,(1+$C$6),1)*IF(COUNTIF($H$13:AA$13,"x")&gt;0,(1+$C$30),1)*IF(AA$8="x",(1+Toimenpiteet!$C$7),1)*IF(AA$9="x",(1+Toimenpiteet!$C$34),1)*(1+AA$30)*_xlfn.BINOM.INV(1,(1-(Satokasvi!$H$15*(1+AA$44))),U142))</f>
        <v>2674.9712729747002</v>
      </c>
      <c r="BX142" s="35">
        <f ca="1">IF(AB$11="x",0,_xlfn.NORM.INV(V142,Satokasvi!$H$8,Satokasvi!$I$8)*IF(COUNTIF($H$12:AB$12,"x")&gt;0,(1+$C$6),1)*IF(COUNTIF($H$13:AB$13,"x")&gt;0,(1+$C$30),1)*IF(AB$8="x",(1+Toimenpiteet!$C$7),1)*IF(AB$9="x",(1+Toimenpiteet!$C$34),1)*(1+AB$30)*_xlfn.BINOM.INV(1,(1-(Satokasvi!$H$15*(1+AB$44))),V142))</f>
        <v>2733.6572843432655</v>
      </c>
      <c r="BY142" s="35">
        <f ca="1">IF(AC$11="x",0,_xlfn.NORM.INV(W142,Satokasvi!$H$8,Satokasvi!$I$8)*IF(COUNTIF($H$12:AC$12,"x")&gt;0,(1+$C$6),1)*IF(COUNTIF($H$13:AC$13,"x")&gt;0,(1+$C$30),1)*IF(AC$8="x",(1+Toimenpiteet!$C$7),1)*IF(AC$9="x",(1+Toimenpiteet!$C$34),1)*(1+AC$30)*_xlfn.BINOM.INV(1,(1-(Satokasvi!$H$15*(1+AC$44))),W142))</f>
        <v>3056.9538959732422</v>
      </c>
      <c r="BZ142" s="35">
        <f ca="1">IF(AD$11="x",0,_xlfn.NORM.INV(X142,Satokasvi!$H$8,Satokasvi!$I$8)*IF(COUNTIF($H$12:AD$12,"x")&gt;0,(1+$C$6),1)*IF(COUNTIF($H$13:AD$13,"x")&gt;0,(1+$C$30),1)*IF(AD$8="x",(1+Toimenpiteet!$C$7),1)*IF(AD$9="x",(1+Toimenpiteet!$C$34),1)*(1+AD$30)*_xlfn.BINOM.INV(1,(1-(Satokasvi!$H$15*(1+AD$44))),X142))</f>
        <v>2752.5527085752551</v>
      </c>
      <c r="CA142" s="35">
        <f ca="1">IF(AE$11="x",0,_xlfn.NORM.INV(Y142,Satokasvi!$H$8,Satokasvi!$I$8)*IF(COUNTIF($H$12:AE$12,"x")&gt;0,(1+$C$6),1)*IF(COUNTIF($H$13:AE$13,"x")&gt;0,(1+$C$30),1)*IF(AE$8="x",(1+Toimenpiteet!$C$7),1)*IF(AE$9="x",(1+Toimenpiteet!$C$34),1)*(1+AE$30)*_xlfn.BINOM.INV(1,(1-(Satokasvi!$H$15*(1+AE$44))),Y142))</f>
        <v>3283.5507707499287</v>
      </c>
      <c r="CB142" s="35">
        <f ca="1">IF(AF$11="x",0,_xlfn.NORM.INV(Z142,Satokasvi!$H$8,Satokasvi!$I$8)*IF(COUNTIF($H$12:AF$12,"x")&gt;0,(1+$C$6),1)*IF(COUNTIF($H$13:AF$13,"x")&gt;0,(1+$C$30),1)*IF(AF$8="x",(1+Toimenpiteet!$C$7),1)*IF(AF$9="x",(1+Toimenpiteet!$C$34),1)*(1+AF$30)*_xlfn.BINOM.INV(1,(1-(Satokasvi!$H$15*(1+AF$44))),Z142))</f>
        <v>3275.6705529499773</v>
      </c>
      <c r="CD142" s="37">
        <f ca="1">_xlfn.NORM.INV(RAND(),Satokasvi!$H$13,Satokasvi!$I$13)</f>
        <v>204.95264161373873</v>
      </c>
      <c r="CE142" s="37">
        <f ca="1">_xlfn.NORM.INV(RAND(),Satokasvi!$H$13,Satokasvi!$I$13)</f>
        <v>220.76571156957354</v>
      </c>
      <c r="CF142" s="37">
        <f ca="1">_xlfn.NORM.INV(RAND(),Satokasvi!$H$13,Satokasvi!$I$13)</f>
        <v>229.24030554565542</v>
      </c>
      <c r="CG142" s="37">
        <f ca="1">_xlfn.NORM.INV(RAND(),Satokasvi!$H$13,Satokasvi!$I$13)</f>
        <v>207.43502897554714</v>
      </c>
      <c r="CH142" s="37">
        <f ca="1">_xlfn.NORM.INV(RAND(),Satokasvi!$H$13,Satokasvi!$I$13)</f>
        <v>148.73081589186978</v>
      </c>
      <c r="CI142" s="37">
        <f ca="1">_xlfn.NORM.INV(RAND(),Satokasvi!$H$13,Satokasvi!$I$13)</f>
        <v>250.74471002582294</v>
      </c>
      <c r="CJ142" s="37">
        <f ca="1">_xlfn.NORM.INV(RAND(),Satokasvi!$H$13,Satokasvi!$I$13)</f>
        <v>230.41762960713072</v>
      </c>
      <c r="CK142" s="37">
        <f ca="1">_xlfn.NORM.INV(RAND(),Satokasvi!$H$13,Satokasvi!$I$13)</f>
        <v>242.68527818805933</v>
      </c>
      <c r="CL142" s="37">
        <f ca="1">_xlfn.NORM.INV(RAND(),Satokasvi!$H$13,Satokasvi!$I$13)</f>
        <v>159.24276492410104</v>
      </c>
      <c r="CM142" s="37">
        <f ca="1">_xlfn.NORM.INV(RAND(),Satokasvi!$H$13,Satokasvi!$I$13)</f>
        <v>197.37537536864903</v>
      </c>
      <c r="CN142" s="37">
        <f ca="1">_xlfn.NORM.INV(RAND(),Satokasvi!$H$13,Satokasvi!$I$13)</f>
        <v>153.90975084132265</v>
      </c>
      <c r="CO142" s="37">
        <f ca="1">_xlfn.NORM.INV(RAND(),Satokasvi!$H$13,Satokasvi!$I$13)</f>
        <v>189.25965574700285</v>
      </c>
      <c r="CP142" s="37">
        <f ca="1">_xlfn.NORM.INV(RAND(),Satokasvi!$H$13,Satokasvi!$I$13)</f>
        <v>149.61254523447832</v>
      </c>
      <c r="CQ142" s="37">
        <f ca="1">_xlfn.NORM.INV(RAND(),Satokasvi!$H$13,Satokasvi!$I$13)</f>
        <v>194.47927270666628</v>
      </c>
      <c r="CR142" s="37">
        <f ca="1">_xlfn.NORM.INV(RAND(),Satokasvi!$H$13,Satokasvi!$I$13)</f>
        <v>193.17658961286409</v>
      </c>
      <c r="CS142" s="37">
        <f ca="1">_xlfn.NORM.INV(RAND(),Satokasvi!$H$13,Satokasvi!$I$13)</f>
        <v>227.55829761573114</v>
      </c>
      <c r="CT142" s="37">
        <f ca="1">_xlfn.NORM.INV(RAND(),Satokasvi!$H$13,Satokasvi!$I$13)</f>
        <v>236.93794810269745</v>
      </c>
      <c r="CU142" s="37">
        <f ca="1">_xlfn.NORM.INV(RAND(),Satokasvi!$H$13,Satokasvi!$I$13)</f>
        <v>240.79508206559129</v>
      </c>
      <c r="CV142" s="37">
        <f ca="1">_xlfn.NORM.INV(RAND(),Satokasvi!$H$13,Satokasvi!$I$13)</f>
        <v>195.54949693415071</v>
      </c>
      <c r="CW142" s="37">
        <f ca="1">_xlfn.NORM.INV(RAND(),Satokasvi!$H$13,Satokasvi!$I$13)</f>
        <v>188.26593282870189</v>
      </c>
      <c r="CX142" s="37">
        <f ca="1">_xlfn.NORM.INV(RAND(),Satokasvi!$H$13,Satokasvi!$I$13)</f>
        <v>220.58957153270535</v>
      </c>
      <c r="CY142" s="37">
        <f ca="1">_xlfn.NORM.INV(RAND(),Satokasvi!$H$13,Satokasvi!$I$13)</f>
        <v>204.99180529581275</v>
      </c>
      <c r="CZ142" s="37">
        <f ca="1">_xlfn.NORM.INV(RAND(),Satokasvi!$H$13,Satokasvi!$I$13)</f>
        <v>201.0349944449006</v>
      </c>
      <c r="DA142" s="37">
        <f ca="1">_xlfn.NORM.INV(RAND(),Satokasvi!$H$13,Satokasvi!$I$13)</f>
        <v>265.11883812668458</v>
      </c>
      <c r="DB142" s="37">
        <f ca="1">_xlfn.NORM.INV(RAND(),Satokasvi!$H$13,Satokasvi!$I$13)</f>
        <v>177.16871108531481</v>
      </c>
      <c r="DD142" s="37">
        <f ca="1">IF(H$11="x",Toimenpiteet!$E$115,AC142*CD142/1000+(Satokasvi!$E$28-Satokasvi!$E$7)+IF(H$8="x",Toimenpiteet!$E$29,0)+IF(H$9="x",Toimenpiteet!$E$60,0)+IF(H$10="x",Toimenpiteet!$E$88,0))/(1+$H$15)^DD$59</f>
        <v>230.06501358422929</v>
      </c>
      <c r="DE142" s="37">
        <f ca="1">IF(I$11="x",Toimenpiteet!$E$115,AD142*CE142/1000+(Satokasvi!$E$28-Satokasvi!$E$7)+IF(I$8="x",Toimenpiteet!$E$29,0)+IF(I$9="x",Toimenpiteet!$E$60,0)+IF(I$10="x",Toimenpiteet!$E$88,0))/(1+$H$15)^DE$59</f>
        <v>248.83820927514719</v>
      </c>
      <c r="DF142" s="37">
        <f ca="1">IF(J$11="x",Toimenpiteet!$E$115,AE142*CF142/1000+(Satokasvi!$E$28-Satokasvi!$E$7)+IF(J$8="x",Toimenpiteet!$E$29,0)+IF(J$9="x",Toimenpiteet!$E$60,0)+IF(J$10="x",Toimenpiteet!$E$88,0))/(1+$H$15)^DF$59</f>
        <v>285.21815786216035</v>
      </c>
      <c r="DG142" s="37">
        <f ca="1">IF(K$11="x",Toimenpiteet!$E$115,AF142*CG142/1000+(Satokasvi!$E$28-Satokasvi!$E$7)+IF(K$8="x",Toimenpiteet!$E$29,0)+IF(K$9="x",Toimenpiteet!$E$60,0)+IF(K$10="x",Toimenpiteet!$E$88,0))/(1+$H$15)^DG$59</f>
        <v>226.17129772013777</v>
      </c>
      <c r="DH142" s="37">
        <f ca="1">IF(L$11="x",Toimenpiteet!$E$115,AG142*CH142/1000+(Satokasvi!$E$28-Satokasvi!$E$7)+IF(L$8="x",Toimenpiteet!$E$29,0)+IF(L$9="x",Toimenpiteet!$E$60,0)+IF(L$10="x",Toimenpiteet!$E$88,0))/(1+$H$15)^DH$59</f>
        <v>-228.59132786180348</v>
      </c>
      <c r="DI142" s="37">
        <f ca="1">IF(M$11="x",Toimenpiteet!$E$115,AH142*CI142/1000+(Satokasvi!$E$28-Satokasvi!$E$7)+IF(M$8="x",Toimenpiteet!$E$29,0)+IF(M$9="x",Toimenpiteet!$E$60,0)+IF(M$10="x",Toimenpiteet!$E$88,0))/(1+$H$15)^DI$59</f>
        <v>377.22034246309562</v>
      </c>
      <c r="DJ142" s="37">
        <f ca="1">IF(N$11="x",Toimenpiteet!$E$115,AI142*CJ142/1000+(Satokasvi!$E$28-Satokasvi!$E$7)+IF(N$8="x",Toimenpiteet!$E$29,0)+IF(N$9="x",Toimenpiteet!$E$60,0)+IF(N$10="x",Toimenpiteet!$E$88,0))/(1+$H$15)^DJ$59</f>
        <v>-215.46925050598875</v>
      </c>
      <c r="DK142" s="37">
        <f ca="1">IF(O$11="x",Toimenpiteet!$E$115,AJ142*CK142/1000+(Satokasvi!$E$28-Satokasvi!$E$7)+IF(O$8="x",Toimenpiteet!$E$29,0)+IF(O$9="x",Toimenpiteet!$E$60,0)+IF(O$10="x",Toimenpiteet!$E$88,0))/(1+$H$15)^DK$59</f>
        <v>244.79524330744107</v>
      </c>
      <c r="DL142" s="37">
        <f ca="1">IF(P$11="x",Toimenpiteet!$E$115,AK142*CL142/1000+(Satokasvi!$E$28-Satokasvi!$E$7)+IF(P$8="x",Toimenpiteet!$E$29,0)+IF(P$9="x",Toimenpiteet!$E$60,0)+IF(P$10="x",Toimenpiteet!$E$88,0))/(1+$H$15)^DL$59</f>
        <v>110.56603184672889</v>
      </c>
      <c r="DM142" s="37">
        <f ca="1">IF(Q$11="x",Toimenpiteet!$E$115,AL142*CM142/1000+(Satokasvi!$E$28-Satokasvi!$E$7)+IF(Q$8="x",Toimenpiteet!$E$29,0)+IF(Q$9="x",Toimenpiteet!$E$60,0)+IF(Q$10="x",Toimenpiteet!$E$88,0))/(1+$H$15)^DM$59</f>
        <v>208.61591228614893</v>
      </c>
      <c r="DN142" s="37">
        <f ca="1">IF(R$11="x",Toimenpiteet!$E$115,AM142*CN142/1000+(Satokasvi!$E$28-Satokasvi!$E$7)+IF(R$8="x",Toimenpiteet!$E$29,0)+IF(R$9="x",Toimenpiteet!$E$60,0)+IF(R$10="x",Toimenpiteet!$E$88,0))/(1+$H$15)^DN$59</f>
        <v>80.596985170825306</v>
      </c>
      <c r="DO142" s="37">
        <f ca="1">IF(S$11="x",Toimenpiteet!$E$115,AN142*CO142/1000+(Satokasvi!$E$28-Satokasvi!$E$7)+IF(S$8="x",Toimenpiteet!$E$29,0)+IF(S$9="x",Toimenpiteet!$E$60,0)+IF(S$10="x",Toimenpiteet!$E$88,0))/(1+$H$15)^DO$59</f>
        <v>194.644525771568</v>
      </c>
      <c r="DP142" s="37">
        <f ca="1">IF(T$11="x",Toimenpiteet!$E$115,AO142*CP142/1000+(Satokasvi!$E$28-Satokasvi!$E$7)+IF(T$8="x",Toimenpiteet!$E$29,0)+IF(T$9="x",Toimenpiteet!$E$60,0)+IF(T$10="x",Toimenpiteet!$E$88,0))/(1+$H$15)^DP$59</f>
        <v>126.85487266897471</v>
      </c>
      <c r="DQ142" s="37">
        <f ca="1">IF(U$11="x",Toimenpiteet!$E$115,AP142*CQ142/1000+(Satokasvi!$E$28-Satokasvi!$E$7)+IF(U$8="x",Toimenpiteet!$E$29,0)+IF(U$9="x",Toimenpiteet!$E$60,0)+IF(U$10="x",Toimenpiteet!$E$88,0))/(1+$H$15)^DQ$59</f>
        <v>151.13317077474215</v>
      </c>
      <c r="DR142" s="37">
        <f ca="1">IF(V$11="x",Toimenpiteet!$E$115,AQ142*CR142/1000+(Satokasvi!$E$28-Satokasvi!$E$7)+IF(V$8="x",Toimenpiteet!$E$29,0)+IF(V$9="x",Toimenpiteet!$E$60,0)+IF(V$10="x",Toimenpiteet!$E$88,0))/(1+$H$15)^DR$59</f>
        <v>128.58002443768294</v>
      </c>
      <c r="DS142" s="37">
        <f ca="1">IF(W$11="x",Toimenpiteet!$E$115,AR142*CS142/1000+(Satokasvi!$E$28-Satokasvi!$E$7)+IF(W$8="x",Toimenpiteet!$E$29,0)+IF(W$9="x",Toimenpiteet!$E$60,0)+IF(W$10="x",Toimenpiteet!$E$88,0))/(1+$H$15)^DS$59</f>
        <v>-165.13923889333032</v>
      </c>
      <c r="DT142" s="37">
        <f ca="1">IF(X$11="x",Toimenpiteet!$E$115,AS142*CT142/1000+(Satokasvi!$E$28-Satokasvi!$E$7)+IF(X$8="x",Toimenpiteet!$E$29,0)+IF(X$9="x",Toimenpiteet!$E$60,0)+IF(X$10="x",Toimenpiteet!$E$88,0))/(1+$H$15)^DT$59</f>
        <v>-160.32935814886437</v>
      </c>
      <c r="DU142" s="37">
        <f ca="1">IF(Y$11="x",Toimenpiteet!$E$115,AT142*CU142/1000+(Satokasvi!$E$28-Satokasvi!$E$7)+IF(Y$8="x",Toimenpiteet!$E$29,0)+IF(Y$9="x",Toimenpiteet!$E$60,0)+IF(Y$10="x",Toimenpiteet!$E$88,0))/(1+$H$15)^DU$59</f>
        <v>197.08395572563282</v>
      </c>
      <c r="DV142" s="37">
        <f ca="1">IF(Z$11="x",Toimenpiteet!$E$115,AU142*CV142/1000+(Satokasvi!$E$28-Satokasvi!$E$7)+IF(Z$8="x",Toimenpiteet!$E$29,0)+IF(Z$9="x",Toimenpiteet!$E$60,0)+IF(Z$10="x",Toimenpiteet!$E$88,0))/(1+$H$15)^DV$59</f>
        <v>138.332006504003</v>
      </c>
      <c r="DW142" s="37">
        <f ca="1">IF(AA$11="x",Toimenpiteet!$E$115,AV142*CW142/1000+(Satokasvi!$E$28-Satokasvi!$E$7)+IF(AA$8="x",Toimenpiteet!$E$29,0)+IF(AA$9="x",Toimenpiteet!$E$60,0)+IF(AA$10="x",Toimenpiteet!$E$88,0))/(1+$H$15)^DW$59</f>
        <v>-146.72407485937876</v>
      </c>
      <c r="DX142" s="37">
        <f ca="1">IF(AB$11="x",Toimenpiteet!$E$115,AW142*CX142/1000+(Satokasvi!$E$28-Satokasvi!$E$7)+IF(AB$8="x",Toimenpiteet!$E$29,0)+IF(AB$9="x",Toimenpiteet!$E$60,0)+IF(AB$10="x",Toimenpiteet!$E$88,0))/(1+$H$15)^DX$59</f>
        <v>-142.45055811590174</v>
      </c>
      <c r="DY142" s="37">
        <f ca="1">IF(AC$11="x",Toimenpiteet!$E$115,AX142*CY142/1000+(Satokasvi!$E$28-Satokasvi!$E$7)+IF(AC$8="x",Toimenpiteet!$E$29,0)+IF(AC$9="x",Toimenpiteet!$E$60,0)+IF(AC$10="x",Toimenpiteet!$E$88,0))/(1+$H$15)^DY$59</f>
        <v>134.23531684768312</v>
      </c>
      <c r="DZ142" s="37">
        <f ca="1">IF(AD$11="x",Toimenpiteet!$E$115,AY142*CZ142/1000+(Satokasvi!$E$28-Satokasvi!$E$7)+IF(AD$8="x",Toimenpiteet!$E$29,0)+IF(AD$9="x",Toimenpiteet!$E$60,0)+IF(AD$10="x",Toimenpiteet!$E$88,0))/(1+$H$15)^DZ$59</f>
        <v>-134.27331333386908</v>
      </c>
      <c r="EA142" s="37">
        <f ca="1">IF(AE$11="x",Toimenpiteet!$E$115,AZ142*DA142/1000+(Satokasvi!$E$28-Satokasvi!$E$7)+IF(AE$8="x",Toimenpiteet!$E$29,0)+IF(AE$9="x",Toimenpiteet!$E$60,0)+IF(AE$10="x",Toimenpiteet!$E$88,0))/(1+$H$15)^EA$59</f>
        <v>226.50726714657065</v>
      </c>
      <c r="EB142" s="37">
        <f ca="1">IF(AF$11="x",Toimenpiteet!$E$115,BA142*DB142/1000+(Satokasvi!$E$28-Satokasvi!$E$7)+IF(AF$8="x",Toimenpiteet!$E$29,0)+IF(AF$9="x",Toimenpiteet!$E$60,0)+IF(AF$10="x",Toimenpiteet!$E$88,0))/(1+$H$15)^EB$59</f>
        <v>104.41505682569145</v>
      </c>
      <c r="ED142" s="37">
        <f ca="1">IF(H$11="x",Toimenpiteet!$E$115,BD142*CD142/1000+(Satokasvi!$E$28-Satokasvi!$E$7)+IF(H$8="x",Toimenpiteet!$E$29,0)+IF(H$9="x",Toimenpiteet!$E$60,0)+IF(H$10="x",Toimenpiteet!$E$88,0))/(1+$H$15)^ED$59</f>
        <v>327.53432698068679</v>
      </c>
      <c r="EE142" s="37">
        <f ca="1">IF(I$11="x",Toimenpiteet!$E$115,BE142*CE142/1000+(Satokasvi!$E$28-Satokasvi!$E$7)+IF(I$8="x",Toimenpiteet!$E$29,0)+IF(I$9="x",Toimenpiteet!$E$60,0)+IF(I$10="x",Toimenpiteet!$E$88,0))/(1+$H$15)^EE$59</f>
        <v>348.56343431426552</v>
      </c>
      <c r="EF142" s="37">
        <f ca="1">IF(J$11="x",Toimenpiteet!$E$115,BF142*CF142/1000+(Satokasvi!$E$28-Satokasvi!$E$7)+IF(J$8="x",Toimenpiteet!$E$29,0)+IF(J$9="x",Toimenpiteet!$E$60,0)+IF(J$10="x",Toimenpiteet!$E$88,0))/(1+$H$15)^EF$59</f>
        <v>390.76429738030981</v>
      </c>
      <c r="EG142" s="37">
        <f ca="1">IF(K$11="x",Toimenpiteet!$E$115,BG142*CG142/1000+(Satokasvi!$E$28-Satokasvi!$E$7)+IF(K$8="x",Toimenpiteet!$E$29,0)+IF(K$9="x",Toimenpiteet!$E$60,0)+IF(K$10="x",Toimenpiteet!$E$88,0))/(1+$H$15)^EG$59</f>
        <v>318.49537080369669</v>
      </c>
      <c r="EH142" s="37">
        <f ca="1">IF(L$11="x",Toimenpiteet!$E$115,BH142*CH142/1000+(Satokasvi!$E$28-Satokasvi!$E$7)+IF(L$8="x",Toimenpiteet!$E$29,0)+IF(L$9="x",Toimenpiteet!$E$60,0)+IF(L$10="x",Toimenpiteet!$E$88,0))/(1+$H$15)^EH$59</f>
        <v>110.65225636740945</v>
      </c>
      <c r="EI142" s="37">
        <f ca="1">IF(M$11="x",Toimenpiteet!$E$115,BI142*CI142/1000+(Satokasvi!$E$28-Satokasvi!$E$7)+IF(M$8="x",Toimenpiteet!$E$29,0)+IF(M$9="x",Toimenpiteet!$E$60,0)+IF(M$10="x",Toimenpiteet!$E$88,0))/(1+$H$15)^EI$59</f>
        <v>497.05107655994834</v>
      </c>
      <c r="EJ142" s="37">
        <f ca="1">IF(N$11="x",Toimenpiteet!$E$115,BJ142*CJ142/1000+(Satokasvi!$E$28-Satokasvi!$E$7)+IF(N$8="x",Toimenpiteet!$E$29,0)+IF(N$9="x",Toimenpiteet!$E$60,0)+IF(N$10="x",Toimenpiteet!$E$88,0))/(1+$H$15)^EJ$59</f>
        <v>282.66328147896104</v>
      </c>
      <c r="EK142" s="37">
        <f ca="1">IF(O$11="x",Toimenpiteet!$E$115,BK142*CK142/1000+(Satokasvi!$E$28-Satokasvi!$E$7)+IF(O$8="x",Toimenpiteet!$E$29,0)+IF(O$9="x",Toimenpiteet!$E$60,0)+IF(O$10="x",Toimenpiteet!$E$88,0))/(1+$H$15)^EK$59</f>
        <v>335.59298138756776</v>
      </c>
      <c r="EL142" s="37">
        <f ca="1">IF(P$11="x",Toimenpiteet!$E$115,BL142*CL142/1000+(Satokasvi!$E$28-Satokasvi!$E$7)+IF(P$8="x",Toimenpiteet!$E$29,0)+IF(P$9="x",Toimenpiteet!$E$60,0)+IF(P$10="x",Toimenpiteet!$E$88,0))/(1+$H$15)^EL$59</f>
        <v>173.29932503028689</v>
      </c>
      <c r="EM142" s="37">
        <f ca="1">IF(Q$11="x",Toimenpiteet!$E$115,BM142*CM142/1000+(Satokasvi!$E$28-Satokasvi!$E$7)+IF(Q$8="x",Toimenpiteet!$E$29,0)+IF(Q$9="x",Toimenpiteet!$E$60,0)+IF(Q$10="x",Toimenpiteet!$E$88,0))/(1+$H$15)^EM$59</f>
        <v>289.77607223290516</v>
      </c>
      <c r="EN142" s="37">
        <f ca="1">IF(R$11="x",Toimenpiteet!$E$115,BN142*CN142/1000+(Satokasvi!$E$28-Satokasvi!$E$7)+IF(R$8="x",Toimenpiteet!$E$29,0)+IF(R$9="x",Toimenpiteet!$E$60,0)+IF(R$10="x",Toimenpiteet!$E$88,0))/(1+$H$15)^EN$59</f>
        <v>135.00470986472479</v>
      </c>
      <c r="EO142" s="37">
        <f ca="1">IF(S$11="x",Toimenpiteet!$E$115,BO142*CO142/1000+(Satokasvi!$E$28-Satokasvi!$E$7)+IF(S$8="x",Toimenpiteet!$E$29,0)+IF(S$9="x",Toimenpiteet!$E$60,0)+IF(S$10="x",Toimenpiteet!$E$88,0))/(1+$H$15)^EO$59</f>
        <v>270.74656457610911</v>
      </c>
      <c r="EP142" s="37">
        <f ca="1">IF(T$11="x",Toimenpiteet!$E$115,BP142*CP142/1000+(Satokasvi!$E$28-Satokasvi!$E$7)+IF(T$8="x",Toimenpiteet!$E$29,0)+IF(T$9="x",Toimenpiteet!$E$60,0)+IF(T$10="x",Toimenpiteet!$E$88,0))/(1+$H$15)^EP$59</f>
        <v>188.3162682224081</v>
      </c>
      <c r="EQ142" s="37">
        <f ca="1">IF(U$11="x",Toimenpiteet!$E$115,BQ142*CQ142/1000+(Satokasvi!$E$28-Satokasvi!$E$7)+IF(U$8="x",Toimenpiteet!$E$29,0)+IF(U$9="x",Toimenpiteet!$E$60,0)+IF(U$10="x",Toimenpiteet!$E$88,0))/(1+$H$15)^EQ$59</f>
        <v>216.3990486380774</v>
      </c>
      <c r="ER142" s="37">
        <f ca="1">IF(V$11="x",Toimenpiteet!$E$115,BR142*CR142/1000+(Satokasvi!$E$28-Satokasvi!$E$7)+IF(V$8="x",Toimenpiteet!$E$29,0)+IF(V$9="x",Toimenpiteet!$E$60,0)+IF(V$10="x",Toimenpiteet!$E$88,0))/(1+$H$15)^ER$59</f>
        <v>188.31471253724555</v>
      </c>
      <c r="ES142" s="37">
        <f ca="1">IF(W$11="x",Toimenpiteet!$E$115,BS142*CS142/1000+(Satokasvi!$E$28-Satokasvi!$E$7)+IF(W$8="x",Toimenpiteet!$E$29,0)+IF(W$9="x",Toimenpiteet!$E$60,0)+IF(W$10="x",Toimenpiteet!$E$88,0))/(1+$H$15)^ES$59</f>
        <v>-165.13923889333032</v>
      </c>
      <c r="ET142" s="37">
        <f ca="1">IF(X$11="x",Toimenpiteet!$E$115,BT142*CT142/1000+(Satokasvi!$E$28-Satokasvi!$E$7)+IF(X$8="x",Toimenpiteet!$E$29,0)+IF(X$9="x",Toimenpiteet!$E$60,0)+IF(X$10="x",Toimenpiteet!$E$88,0))/(1+$H$15)^ET$59</f>
        <v>208.89350717368421</v>
      </c>
      <c r="EU142" s="37">
        <f ca="1">IF(Y$11="x",Toimenpiteet!$E$115,BU142*CU142/1000+(Satokasvi!$E$28-Satokasvi!$E$7)+IF(Y$8="x",Toimenpiteet!$E$29,0)+IF(Y$9="x",Toimenpiteet!$E$60,0)+IF(Y$10="x",Toimenpiteet!$E$88,0))/(1+$H$15)^EU$59</f>
        <v>267.63266107442234</v>
      </c>
      <c r="EV142" s="37">
        <f ca="1">IF(Z$11="x",Toimenpiteet!$E$115,BV142*CV142/1000+(Satokasvi!$E$28-Satokasvi!$E$7)+IF(Z$8="x",Toimenpiteet!$E$29,0)+IF(Z$9="x",Toimenpiteet!$E$60,0)+IF(Z$10="x",Toimenpiteet!$E$88,0))/(1+$H$15)^EV$59</f>
        <v>196.22356722583564</v>
      </c>
      <c r="EW142" s="37">
        <f ca="1">IF(AA$11="x",Toimenpiteet!$E$115,BW142*CW142/1000+(Satokasvi!$E$28-Satokasvi!$E$7)+IF(AA$8="x",Toimenpiteet!$E$29,0)+IF(AA$9="x",Toimenpiteet!$E$60,0)+IF(AA$10="x",Toimenpiteet!$E$88,0))/(1+$H$15)^EW$59</f>
        <v>132.11033596180249</v>
      </c>
      <c r="EX142" s="37">
        <f ca="1">IF(AB$11="x",Toimenpiteet!$E$115,BX142*CX142/1000+(Satokasvi!$E$28-Satokasvi!$E$7)+IF(AB$8="x",Toimenpiteet!$E$29,0)+IF(AB$9="x",Toimenpiteet!$E$60,0)+IF(AB$10="x",Toimenpiteet!$E$88,0))/(1+$H$15)^EX$59</f>
        <v>181.70041143533723</v>
      </c>
      <c r="EY142" s="37">
        <f ca="1">IF(AC$11="x",Toimenpiteet!$E$115,BY142*CY142/1000+(Satokasvi!$E$28-Satokasvi!$E$7)+IF(AC$8="x",Toimenpiteet!$E$29,0)+IF(AC$9="x",Toimenpiteet!$E$60,0)+IF(AC$10="x",Toimenpiteet!$E$88,0))/(1+$H$15)^EY$59</f>
        <v>188.74268276399681</v>
      </c>
      <c r="EZ142" s="37">
        <f ca="1">IF(AD$11="x",Toimenpiteet!$E$115,BZ142*CZ142/1000+(Satokasvi!$E$28-Satokasvi!$E$7)+IF(AD$8="x",Toimenpiteet!$E$29,0)+IF(AD$9="x",Toimenpiteet!$E$60,0)+IF(AD$10="x",Toimenpiteet!$E$88,0))/(1+$H$15)^EZ$59</f>
        <v>146.10933792464724</v>
      </c>
      <c r="FA142" s="37">
        <f ca="1">IF(AE$11="x",Toimenpiteet!$E$115,CA142*DA142/1000+(Satokasvi!$E$28-Satokasvi!$E$7)+IF(AE$8="x",Toimenpiteet!$E$29,0)+IF(AE$9="x",Toimenpiteet!$E$60,0)+IF(AE$10="x",Toimenpiteet!$E$88,0))/(1+$H$15)^FA$59</f>
        <v>297.88120860187877</v>
      </c>
      <c r="FB142" s="37">
        <f ca="1">IF(AF$11="x",Toimenpiteet!$E$115,CB142*DB142/1000+(Satokasvi!$E$28-Satokasvi!$E$7)+IF(AF$8="x",Toimenpiteet!$E$29,0)+IF(AF$9="x",Toimenpiteet!$E$60,0)+IF(AF$10="x",Toimenpiteet!$E$88,0))/(1+$H$15)^FB$59</f>
        <v>150.61116336169766</v>
      </c>
      <c r="FD142" s="37">
        <f t="shared" ca="1" si="41"/>
        <v>230.06501358422929</v>
      </c>
      <c r="FE142" s="37">
        <f t="shared" ca="1" si="45"/>
        <v>478.90322285937646</v>
      </c>
      <c r="FF142" s="37">
        <f t="shared" ca="1" si="45"/>
        <v>764.12138072153675</v>
      </c>
      <c r="FG142" s="37">
        <f t="shared" ca="1" si="45"/>
        <v>990.29267844167452</v>
      </c>
      <c r="FH142" s="37">
        <f t="shared" ca="1" si="45"/>
        <v>761.70135057987102</v>
      </c>
      <c r="FI142" s="37">
        <f t="shared" ca="1" si="45"/>
        <v>1138.9216930429666</v>
      </c>
      <c r="FJ142" s="37">
        <f t="shared" ca="1" si="45"/>
        <v>923.45244253697786</v>
      </c>
      <c r="FK142" s="37">
        <f t="shared" ca="1" si="45"/>
        <v>1168.2476858444188</v>
      </c>
      <c r="FL142" s="37">
        <f t="shared" ca="1" si="45"/>
        <v>1278.8137176911478</v>
      </c>
      <c r="FM142" s="37">
        <f t="shared" ca="1" si="45"/>
        <v>1487.4296299772966</v>
      </c>
      <c r="FN142" s="37">
        <f t="shared" ca="1" si="44"/>
        <v>1568.0266151481219</v>
      </c>
      <c r="FO142" s="37">
        <f t="shared" ca="1" si="43"/>
        <v>1762.6711409196898</v>
      </c>
      <c r="FP142" s="37">
        <f t="shared" ca="1" si="43"/>
        <v>1889.5260135886645</v>
      </c>
      <c r="FQ142" s="37">
        <f t="shared" ca="1" si="43"/>
        <v>2040.6591843634067</v>
      </c>
      <c r="FR142" s="37">
        <f t="shared" ca="1" si="43"/>
        <v>2169.2392088010897</v>
      </c>
      <c r="FS142" s="37">
        <f t="shared" ca="1" si="43"/>
        <v>2004.0999699077595</v>
      </c>
      <c r="FT142" s="37">
        <f t="shared" ca="1" si="43"/>
        <v>1843.770611758895</v>
      </c>
      <c r="FU142" s="37">
        <f t="shared" ca="1" si="24"/>
        <v>2040.8545674845279</v>
      </c>
      <c r="FV142" s="37">
        <f t="shared" ca="1" si="24"/>
        <v>2179.1865739885311</v>
      </c>
      <c r="FW142" s="37">
        <f t="shared" ca="1" si="23"/>
        <v>2032.4624991291523</v>
      </c>
      <c r="FX142" s="37">
        <f t="shared" ca="1" si="23"/>
        <v>1890.0119410132506</v>
      </c>
      <c r="FY142" s="37">
        <f t="shared" ca="1" si="23"/>
        <v>2024.2472578609338</v>
      </c>
      <c r="FZ142" s="37">
        <f t="shared" ca="1" si="23"/>
        <v>1889.9739445270648</v>
      </c>
      <c r="GA142" s="37">
        <f t="shared" ca="1" si="23"/>
        <v>2116.4812116736352</v>
      </c>
      <c r="GB142" s="37">
        <f t="shared" ca="1" si="23"/>
        <v>2220.8962684993267</v>
      </c>
      <c r="GC142" s="37"/>
      <c r="GD142" s="37">
        <f t="shared" ca="1" si="42"/>
        <v>327.53432698068679</v>
      </c>
      <c r="GE142" s="37">
        <f t="shared" ca="1" si="48"/>
        <v>676.09776129495231</v>
      </c>
      <c r="GF142" s="37">
        <f t="shared" ca="1" si="48"/>
        <v>1066.8620586752622</v>
      </c>
      <c r="GG142" s="37">
        <f t="shared" ca="1" si="48"/>
        <v>1385.3574294789589</v>
      </c>
      <c r="GH142" s="37">
        <f t="shared" ca="1" si="48"/>
        <v>1496.0096858463685</v>
      </c>
      <c r="GI142" s="37">
        <f t="shared" ca="1" si="48"/>
        <v>1993.0607624063168</v>
      </c>
      <c r="GJ142" s="37">
        <f t="shared" ca="1" si="48"/>
        <v>2275.7240438852778</v>
      </c>
      <c r="GK142" s="37">
        <f t="shared" ca="1" si="48"/>
        <v>2611.3170252728455</v>
      </c>
      <c r="GL142" s="37">
        <f t="shared" ca="1" si="48"/>
        <v>2784.6163503031325</v>
      </c>
      <c r="GM142" s="37">
        <f t="shared" ca="1" si="48"/>
        <v>3074.3924225360379</v>
      </c>
      <c r="GN142" s="37">
        <f t="shared" ca="1" si="48"/>
        <v>3209.3971324007625</v>
      </c>
      <c r="GO142" s="37">
        <f t="shared" ca="1" si="48"/>
        <v>3480.1436969768715</v>
      </c>
      <c r="GP142" s="37">
        <f t="shared" ca="1" si="48"/>
        <v>3668.4599651992794</v>
      </c>
      <c r="GQ142" s="37">
        <f t="shared" ca="1" si="48"/>
        <v>3884.859013837357</v>
      </c>
      <c r="GR142" s="37">
        <f t="shared" ca="1" si="48"/>
        <v>4073.1737263746027</v>
      </c>
      <c r="GS142" s="37">
        <f t="shared" ca="1" si="48"/>
        <v>3908.0344874812722</v>
      </c>
      <c r="GT142" s="37">
        <f t="shared" ca="1" si="34"/>
        <v>4116.9279946549568</v>
      </c>
      <c r="GU142" s="37">
        <f t="shared" ca="1" si="34"/>
        <v>4384.5606557293795</v>
      </c>
      <c r="GV142" s="37">
        <f t="shared" ca="1" si="34"/>
        <v>4580.7842229552152</v>
      </c>
      <c r="GW142" s="37">
        <f t="shared" ca="1" si="34"/>
        <v>4712.894558917018</v>
      </c>
      <c r="GX142" s="37">
        <f t="shared" ca="1" si="34"/>
        <v>4894.5949703523556</v>
      </c>
      <c r="GY142" s="37">
        <f t="shared" ca="1" si="30"/>
        <v>5083.3376531163522</v>
      </c>
      <c r="GZ142" s="37">
        <f t="shared" ca="1" si="30"/>
        <v>5229.4469910409998</v>
      </c>
      <c r="HA142" s="37">
        <f t="shared" ca="1" si="30"/>
        <v>5527.3281996428786</v>
      </c>
      <c r="HB142" s="37">
        <f t="shared" ca="1" si="30"/>
        <v>5677.9393630045761</v>
      </c>
      <c r="HC142" s="37"/>
      <c r="HD142" s="37">
        <f t="shared" si="40"/>
        <v>1500.1</v>
      </c>
      <c r="HE142" s="37">
        <f ca="1">SUM($GD142:GD142)-$HD142-SUM($FD142:FD142)</f>
        <v>-1402.6306866035425</v>
      </c>
      <c r="HF142" s="37">
        <f ca="1">SUM($GD142:GE142)-$HD142-SUM($FD142:FE142)</f>
        <v>-1205.4361481679666</v>
      </c>
      <c r="HG142" s="37">
        <f ca="1">SUM($GD142:GF142)-$HD142-SUM($FD142:FF142)</f>
        <v>-902.69547021424114</v>
      </c>
      <c r="HH142" s="37">
        <f ca="1">SUM($GD142:GG142)-$HD142-SUM($FD142:FG142)</f>
        <v>-507.63071917695697</v>
      </c>
      <c r="HI142" s="37">
        <f ca="1">SUM($GD142:GH142)-$HD142-SUM($FD142:FH142)</f>
        <v>226.67761608954061</v>
      </c>
      <c r="HJ142" s="37">
        <f ca="1">SUM($GD142:GI142)-$HD142-SUM($FD142:FI142)</f>
        <v>1080.8166854528918</v>
      </c>
      <c r="HK142" s="37">
        <f ca="1">SUM($GD142:GJ142)-$HD142-SUM($FD142:FJ142)</f>
        <v>2433.0882868011904</v>
      </c>
      <c r="HL142" s="37">
        <f ca="1">SUM($GD142:GK142)-$HD142-SUM($FD142:FK142)</f>
        <v>3876.1576262296167</v>
      </c>
      <c r="HM142" s="37">
        <f ca="1">SUM($GD142:GL142)-$HD142-SUM($FD142:FL142)</f>
        <v>5381.9602588416019</v>
      </c>
      <c r="HN142" s="37">
        <f ca="1">SUM($GD142:GM142)-$HD142-SUM($FD142:FM142)</f>
        <v>6968.9230514003448</v>
      </c>
      <c r="HO142" s="37">
        <f ca="1">SUM($GD142:GN142)-$HD142-SUM($FD142:FN142)</f>
        <v>8610.2935686529854</v>
      </c>
      <c r="HP142" s="37">
        <f ca="1">SUM($GD142:GO142)-$HD142-SUM($FD142:FO142)</f>
        <v>10327.766124710168</v>
      </c>
      <c r="HQ142" s="37">
        <f ca="1">SUM($GD142:GP142)-$HD142-SUM($FD142:FP142)</f>
        <v>12106.700076320783</v>
      </c>
      <c r="HR142" s="37">
        <f ca="1">SUM($GD142:GQ142)-$HD142-SUM($FD142:FQ142)</f>
        <v>13950.899905794737</v>
      </c>
      <c r="HS142" s="37">
        <f ca="1">SUM($GD142:GR142)-$HD142-SUM($FD142:FR142)</f>
        <v>15854.834423368247</v>
      </c>
      <c r="HT142" s="37">
        <f ca="1">SUM($GD142:GS142)-$HD142-SUM($FD142:FS142)</f>
        <v>17758.768940941762</v>
      </c>
      <c r="HU142" s="37">
        <f ca="1">SUM($GD142:GT142)-$HD142-SUM($FD142:FT142)</f>
        <v>20031.926323837826</v>
      </c>
      <c r="HV142" s="37">
        <f ca="1">SUM($GD142:GU142)-$HD142-SUM($FD142:FU142)</f>
        <v>22375.632412082679</v>
      </c>
      <c r="HW142" s="37">
        <f ca="1">SUM($GD142:GV142)-$HD142-SUM($FD142:FV142)</f>
        <v>24777.230061049366</v>
      </c>
      <c r="HX142" s="37">
        <f ca="1">SUM($GD142:GW142)-$HD142-SUM($FD142:FW142)</f>
        <v>27457.662120837231</v>
      </c>
      <c r="HY142" s="37">
        <f ca="1">SUM($GD142:GX142)-$HD142-SUM($FD142:FX142)</f>
        <v>30462.245150176339</v>
      </c>
      <c r="HZ142" s="37">
        <f ca="1">SUM($GD142:GY142)-$HD142-SUM($FD142:FY142)</f>
        <v>33521.335545431743</v>
      </c>
      <c r="IA142" s="37">
        <f ca="1">SUM($GD142:GZ142)-$HD142-SUM($FD142:FZ142)</f>
        <v>36860.808591945672</v>
      </c>
      <c r="IB142" s="37">
        <f ca="1">SUM($GD142:HA142)-$HD142-SUM($FD142:GA142)</f>
        <v>40271.655579914921</v>
      </c>
      <c r="IC142" s="37">
        <f ca="1">SUM($GD142:HB142)-$HD142-SUM($FD142:GB142)</f>
        <v>43728.698674420179</v>
      </c>
    </row>
    <row r="143" spans="2:237" x14ac:dyDescent="0.35">
      <c r="B143" s="37">
        <f t="shared" ca="1" si="47"/>
        <v>0.34022088164584174</v>
      </c>
      <c r="C143" s="37">
        <f t="shared" ca="1" si="47"/>
        <v>0.20434991909897637</v>
      </c>
      <c r="D143" s="37">
        <f t="shared" ca="1" si="47"/>
        <v>0.29350237821993774</v>
      </c>
      <c r="E143" s="37">
        <f t="shared" ca="1" si="47"/>
        <v>0.78852493062236095</v>
      </c>
      <c r="F143" s="37">
        <f t="shared" ca="1" si="47"/>
        <v>0.35504292499037482</v>
      </c>
      <c r="G143" s="37">
        <f t="shared" ca="1" si="47"/>
        <v>0.81364917793916691</v>
      </c>
      <c r="H143" s="37">
        <f t="shared" ca="1" si="47"/>
        <v>0.9804115884115272</v>
      </c>
      <c r="I143" s="37">
        <f t="shared" ca="1" si="47"/>
        <v>0.1231109204791927</v>
      </c>
      <c r="J143" s="37">
        <f t="shared" ca="1" si="47"/>
        <v>0.53248727924905948</v>
      </c>
      <c r="K143" s="37">
        <f t="shared" ca="1" si="47"/>
        <v>0.22182763301842767</v>
      </c>
      <c r="L143" s="37">
        <f t="shared" ca="1" si="47"/>
        <v>9.4686864263462955E-2</v>
      </c>
      <c r="M143" s="37">
        <f t="shared" ca="1" si="47"/>
        <v>0.2766149449884554</v>
      </c>
      <c r="N143" s="37">
        <f t="shared" ca="1" si="47"/>
        <v>0.76576615861145092</v>
      </c>
      <c r="O143" s="37">
        <f t="shared" ca="1" si="47"/>
        <v>0.93423917265737466</v>
      </c>
      <c r="P143" s="37">
        <f t="shared" ca="1" si="47"/>
        <v>0.5844416388750312</v>
      </c>
      <c r="Q143" s="37">
        <f t="shared" ca="1" si="47"/>
        <v>0.86996577497541538</v>
      </c>
      <c r="R143" s="37">
        <f t="shared" ca="1" si="46"/>
        <v>0.16413883655739536</v>
      </c>
      <c r="S143" s="37">
        <f t="shared" ca="1" si="46"/>
        <v>0.19928244075736534</v>
      </c>
      <c r="T143" s="37">
        <f t="shared" ca="1" si="46"/>
        <v>0.78898889082784018</v>
      </c>
      <c r="U143" s="37">
        <f t="shared" ca="1" si="46"/>
        <v>0.43428744223700555</v>
      </c>
      <c r="V143" s="37">
        <f t="shared" ca="1" si="46"/>
        <v>0.56629913772137774</v>
      </c>
      <c r="W143" s="37">
        <f t="shared" ca="1" si="46"/>
        <v>0.19762949837186905</v>
      </c>
      <c r="X143" s="37">
        <f t="shared" ca="1" si="46"/>
        <v>0.84779159861805542</v>
      </c>
      <c r="Y143" s="37">
        <f t="shared" ca="1" si="46"/>
        <v>0.18070772150195757</v>
      </c>
      <c r="Z143" s="37">
        <f t="shared" ca="1" si="46"/>
        <v>0.32861190160899967</v>
      </c>
      <c r="AC143" s="35">
        <f ca="1">IF(H$11="x",0,_xlfn.NORM.INV(B143,Satokasvi!$H$8,Satokasvi!$I$8)*IF(H$8="x",1+Toimenpiteet!$C$7,1)*IF(H$9="x",1+Toimenpiteet!$C$34,1)*(1+H$30)*_xlfn.BINOM.INV(1,(1-(Satokasvi!$H$15*(1+H$43))),B143))</f>
        <v>2397.0349053963146</v>
      </c>
      <c r="AD143" s="35">
        <f ca="1">IF(I$11="x",0,_xlfn.NORM.INV(C143,Satokasvi!$H$8,Satokasvi!$I$8)*IF(I$8="x",1+Toimenpiteet!$C$7,1)*IF(I$9="x",1+Toimenpiteet!$C$34,1)*(1+I$30)*_xlfn.BINOM.INV(1,(1-(Satokasvi!$H$15*(1+I$43))),C143))</f>
        <v>0</v>
      </c>
      <c r="AE143" s="35">
        <f ca="1">IF(J$11="x",0,_xlfn.NORM.INV(D143,Satokasvi!$H$8,Satokasvi!$I$8)*IF(J$8="x",1+Toimenpiteet!$C$7,1)*IF(J$9="x",1+Toimenpiteet!$C$34,1)*(1+J$30)*_xlfn.BINOM.INV(1,(1-(Satokasvi!$H$15*(1+J$43))),D143))</f>
        <v>2364.2045936290424</v>
      </c>
      <c r="AF143" s="35">
        <f ca="1">IF(K$11="x",0,_xlfn.NORM.INV(E143,Satokasvi!$H$8,Satokasvi!$I$8)*IF(K$8="x",1+Toimenpiteet!$C$7,1)*IF(K$9="x",1+Toimenpiteet!$C$34,1)*(1+K$30)*_xlfn.BINOM.INV(1,(1-(Satokasvi!$H$15*(1+K$43))),E143))</f>
        <v>2700.3283916821601</v>
      </c>
      <c r="AG143" s="35">
        <f ca="1">IF(L$11="x",0,_xlfn.NORM.INV(F143,Satokasvi!$H$8,Satokasvi!$I$8)*IF(L$8="x",1+Toimenpiteet!$C$7,1)*IF(L$9="x",1+Toimenpiteet!$C$34,1)*(1+L$30)*_xlfn.BINOM.INV(1,(1-(Satokasvi!$H$15*(1+L$43))),F143))</f>
        <v>2407.0648018561351</v>
      </c>
      <c r="AH143" s="35">
        <f ca="1">IF(M$11="x",0,_xlfn.NORM.INV(G143,Satokasvi!$H$8,Satokasvi!$I$8)*IF(M$8="x",1+Toimenpiteet!$C$7,1)*IF(M$9="x",1+Toimenpiteet!$C$34,1)*(1+M$30)*_xlfn.BINOM.INV(1,(1-(Satokasvi!$H$15*(1+M$43))),G143))</f>
        <v>2722.8560479664256</v>
      </c>
      <c r="AI143" s="35">
        <f ca="1">IF(N$11="x",0,_xlfn.NORM.INV(H143,Satokasvi!$H$8,Satokasvi!$I$8)*IF(N$8="x",1+Toimenpiteet!$C$7,1)*IF(N$9="x",1+Toimenpiteet!$C$34,1)*(1+N$30)*_xlfn.BINOM.INV(1,(1-(Satokasvi!$H$15*(1+N$43))),H143))</f>
        <v>3015.5812007203717</v>
      </c>
      <c r="AJ143" s="35">
        <f ca="1">IF(O$11="x",0,_xlfn.NORM.INV(I143,Satokasvi!$H$8,Satokasvi!$I$8)*IF(O$8="x",1+Toimenpiteet!$C$7,1)*IF(O$9="x",1+Toimenpiteet!$C$34,1)*(1+O$30)*_xlfn.BINOM.INV(1,(1-(Satokasvi!$H$15*(1+O$43))),I143))</f>
        <v>0</v>
      </c>
      <c r="AK143" s="35">
        <f ca="1">IF(P$11="x",0,_xlfn.NORM.INV(J143,Satokasvi!$H$8,Satokasvi!$I$8)*IF(P$8="x",1+Toimenpiteet!$C$7,1)*IF(P$9="x",1+Toimenpiteet!$C$34,1)*(1+P$30)*_xlfn.BINOM.INV(1,(1-(Satokasvi!$H$15*(1+P$43))),J143))</f>
        <v>2520.3809363897517</v>
      </c>
      <c r="AL143" s="35">
        <f ca="1">IF(Q$11="x",0,_xlfn.NORM.INV(K143,Satokasvi!$H$8,Satokasvi!$I$8)*IF(Q$8="x",1+Toimenpiteet!$C$7,1)*IF(Q$9="x",1+Toimenpiteet!$C$34,1)*(1+Q$30)*_xlfn.BINOM.INV(1,(1-(Satokasvi!$H$15*(1+Q$43))),K143))</f>
        <v>0</v>
      </c>
      <c r="AM143" s="35">
        <f ca="1">IF(R$11="x",0,_xlfn.NORM.INV(L143,Satokasvi!$H$8,Satokasvi!$I$8)*IF(R$8="x",1+Toimenpiteet!$C$7,1)*IF(R$9="x",1+Toimenpiteet!$C$34,1)*(1+R$30)*_xlfn.BINOM.INV(1,(1-(Satokasvi!$H$15*(1+R$43))),L143))</f>
        <v>0</v>
      </c>
      <c r="AN143" s="35">
        <f ca="1">IF(S$11="x",0,_xlfn.NORM.INV(M143,Satokasvi!$H$8,Satokasvi!$I$8)*IF(S$8="x",1+Toimenpiteet!$C$7,1)*IF(S$9="x",1+Toimenpiteet!$C$34,1)*(1+S$30)*_xlfn.BINOM.INV(1,(1-(Satokasvi!$H$15*(1+S$43))),M143))</f>
        <v>2351.7682060362581</v>
      </c>
      <c r="AO143" s="35">
        <f ca="1">IF(T$11="x",0,_xlfn.NORM.INV(N143,Satokasvi!$H$8,Satokasvi!$I$8)*IF(T$8="x",1+Toimenpiteet!$C$7,1)*IF(T$9="x",1+Toimenpiteet!$C$34,1)*(1+T$30)*_xlfn.BINOM.INV(1,(1-(Satokasvi!$H$15*(1+T$43))),N143))</f>
        <v>2681.2436215736234</v>
      </c>
      <c r="AP143" s="35">
        <f ca="1">IF(U$11="x",0,_xlfn.NORM.INV(O143,Satokasvi!$H$8,Satokasvi!$I$8)*IF(U$8="x",1+Toimenpiteet!$C$7,1)*IF(U$9="x",1+Toimenpiteet!$C$34,1)*(1+U$30)*_xlfn.BINOM.INV(1,(1-(Satokasvi!$H$15*(1+U$43))),O143))</f>
        <v>2877.0321128786222</v>
      </c>
      <c r="AQ143" s="35">
        <f ca="1">IF(V$11="x",0,_xlfn.NORM.INV(P143,Satokasvi!$H$8,Satokasvi!$I$8)*IF(V$8="x",1+Toimenpiteet!$C$7,1)*IF(V$9="x",1+Toimenpiteet!$C$34,1)*(1+V$30)*_xlfn.BINOM.INV(1,(1-(Satokasvi!$H$15*(1+V$43))),P143))</f>
        <v>2553.3173876659484</v>
      </c>
      <c r="AR143" s="35">
        <f ca="1">IF(W$11="x",0,_xlfn.NORM.INV(Q143,Satokasvi!$H$8,Satokasvi!$I$8)*IF(W$8="x",1+Toimenpiteet!$C$7,1)*IF(W$9="x",1+Toimenpiteet!$C$34,1)*(1+W$30)*_xlfn.BINOM.INV(1,(1-(Satokasvi!$H$15*(1+W$43))),Q143))</f>
        <v>2781.5573394591584</v>
      </c>
      <c r="AS143" s="35">
        <f ca="1">IF(X$11="x",0,_xlfn.NORM.INV(R143,Satokasvi!$H$8,Satokasvi!$I$8)*IF(X$8="x",1+Toimenpiteet!$C$7,1)*IF(X$9="x",1+Toimenpiteet!$C$34,1)*(1+X$30)*_xlfn.BINOM.INV(1,(1-(Satokasvi!$H$15*(1+X$43))),R143))</f>
        <v>0</v>
      </c>
      <c r="AT143" s="35">
        <f ca="1">IF(Y$11="x",0,_xlfn.NORM.INV(S143,Satokasvi!$H$8,Satokasvi!$I$8)*IF(Y$8="x",1+Toimenpiteet!$C$7,1)*IF(Y$9="x",1+Toimenpiteet!$C$34,1)*(1+Y$30)*_xlfn.BINOM.INV(1,(1-(Satokasvi!$H$15*(1+Y$43))),S143))</f>
        <v>0</v>
      </c>
      <c r="AU143" s="35">
        <f ca="1">IF(Z$11="x",0,_xlfn.NORM.INV(T143,Satokasvi!$H$8,Satokasvi!$I$8)*IF(Z$8="x",1+Toimenpiteet!$C$7,1)*IF(Z$9="x",1+Toimenpiteet!$C$34,1)*(1+Z$30)*_xlfn.BINOM.INV(1,(1-(Satokasvi!$H$15*(1+Z$43))),T143))</f>
        <v>2700.7294624136416</v>
      </c>
      <c r="AV143" s="35">
        <f ca="1">IF(AA$11="x",0,_xlfn.NORM.INV(U143,Satokasvi!$H$8,Satokasvi!$I$8)*IF(AA$8="x",1+Toimenpiteet!$C$7,1)*IF(AA$9="x",1+Toimenpiteet!$C$34,1)*(1+AA$30)*_xlfn.BINOM.INV(1,(1-(Satokasvi!$H$15*(1+AA$43))),U143))</f>
        <v>2458.6327616225885</v>
      </c>
      <c r="AW143" s="35">
        <f ca="1">IF(AB$11="x",0,_xlfn.NORM.INV(V143,Satokasvi!$H$8,Satokasvi!$I$8)*IF(AB$8="x",1+Toimenpiteet!$C$7,1)*IF(AB$9="x",1+Toimenpiteet!$C$34,1)*(1+AB$30)*_xlfn.BINOM.INV(1,(1-(Satokasvi!$H$15*(1+AB$43))),V143))</f>
        <v>2541.7399357874046</v>
      </c>
      <c r="AX143" s="35">
        <f ca="1">IF(AC$11="x",0,_xlfn.NORM.INV(W143,Satokasvi!$H$8,Satokasvi!$I$8)*IF(AC$8="x",1+Toimenpiteet!$C$7,1)*IF(AC$9="x",1+Toimenpiteet!$C$34,1)*(1+AC$30)*_xlfn.BINOM.INV(1,(1-(Satokasvi!$H$15*(1+AC$43))),W143))</f>
        <v>0</v>
      </c>
      <c r="AY143" s="35">
        <f ca="1">IF(AD$11="x",0,_xlfn.NORM.INV(X143,Satokasvi!$H$8,Satokasvi!$I$8)*IF(AD$8="x",1+Toimenpiteet!$C$7,1)*IF(AD$9="x",1+Toimenpiteet!$C$34,1)*(1+AD$30)*_xlfn.BINOM.INV(1,(1-(Satokasvi!$H$15*(1+AD$43))),X143))</f>
        <v>2756.7519438853824</v>
      </c>
      <c r="AZ143" s="35">
        <f ca="1">IF(AE$11="x",0,_xlfn.NORM.INV(Y143,Satokasvi!$H$8,Satokasvi!$I$8)*IF(AE$8="x",1+Toimenpiteet!$C$7,1)*IF(AE$9="x",1+Toimenpiteet!$C$34,1)*(1+AE$30)*_xlfn.BINOM.INV(1,(1-(Satokasvi!$H$15*(1+AE$43))),Y143))</f>
        <v>0</v>
      </c>
      <c r="BA143" s="35">
        <f ca="1">IF(AF$11="x",0,_xlfn.NORM.INV(Z143,Satokasvi!$H$8,Satokasvi!$I$8)*IF(AF$8="x",1+Toimenpiteet!$C$7,1)*IF(AF$9="x",1+Toimenpiteet!$C$34,1)*(1+AF$30)*_xlfn.BINOM.INV(1,(1-(Satokasvi!$H$15*(1+AF$43))),Z143))</f>
        <v>2389.0626596245797</v>
      </c>
      <c r="BD143" s="35">
        <f ca="1">IF(H$11="x",0,_xlfn.NORM.INV(B143,Satokasvi!$H$8,Satokasvi!$I$8)*IF(COUNTIF($H$12:H$12,"x")&gt;0,(1+$C$6),1)*IF(COUNTIF($H$13:H$13,"x")&gt;0,(1+$C$30),1)*IF(H$8="x",(1+Toimenpiteet!$C$7),1)*IF(H$9="x",(1+Toimenpiteet!$C$34),1)*(1+H$30)*_xlfn.BINOM.INV(1,(1-(Satokasvi!$H$15*(1+H$44))),B143))</f>
        <v>2876.4418864755776</v>
      </c>
      <c r="BE143" s="35">
        <f ca="1">IF(I$11="x",0,_xlfn.NORM.INV(C143,Satokasvi!$H$8,Satokasvi!$I$8)*IF(COUNTIF($H$12:I$12,"x")&gt;0,(1+$C$6),1)*IF(COUNTIF($H$13:I$13,"x")&gt;0,(1+$C$30),1)*IF(I$8="x",(1+Toimenpiteet!$C$7),1)*IF(I$9="x",(1+Toimenpiteet!$C$34),1)*(1+I$30)*_xlfn.BINOM.INV(1,(1-(Satokasvi!$H$15*(1+I$44))),C143))</f>
        <v>2752.144860907601</v>
      </c>
      <c r="BF143" s="35">
        <f ca="1">IF(J$11="x",0,_xlfn.NORM.INV(D143,Satokasvi!$H$8,Satokasvi!$I$8)*IF(COUNTIF($H$12:J$12,"x")&gt;0,(1+$C$6),1)*IF(COUNTIF($H$13:J$13,"x")&gt;0,(1+$C$30),1)*IF(J$8="x",(1+Toimenpiteet!$C$7),1)*IF(J$9="x",(1+Toimenpiteet!$C$34),1)*(1+J$30)*_xlfn.BINOM.INV(1,(1-(Satokasvi!$H$15*(1+J$44))),D143))</f>
        <v>2837.0455123548509</v>
      </c>
      <c r="BG143" s="35">
        <f ca="1">IF(K$11="x",0,_xlfn.NORM.INV(E143,Satokasvi!$H$8,Satokasvi!$I$8)*IF(COUNTIF($H$12:K$12,"x")&gt;0,(1+$C$6),1)*IF(COUNTIF($H$13:K$13,"x")&gt;0,(1+$C$30),1)*IF(K$8="x",(1+Toimenpiteet!$C$7),1)*IF(K$9="x",(1+Toimenpiteet!$C$34),1)*(1+K$30)*_xlfn.BINOM.INV(1,(1-(Satokasvi!$H$15*(1+K$44))),E143))</f>
        <v>3240.3940700185922</v>
      </c>
      <c r="BH143" s="35">
        <f ca="1">IF(L$11="x",0,_xlfn.NORM.INV(F143,Satokasvi!$H$8,Satokasvi!$I$8)*IF(COUNTIF($H$12:L$12,"x")&gt;0,(1+$C$6),1)*IF(COUNTIF($H$13:L$13,"x")&gt;0,(1+$C$30),1)*IF(L$8="x",(1+Toimenpiteet!$C$7),1)*IF(L$9="x",(1+Toimenpiteet!$C$34),1)*(1+L$30)*_xlfn.BINOM.INV(1,(1-(Satokasvi!$H$15*(1+L$44))),F143))</f>
        <v>2888.4777622273618</v>
      </c>
      <c r="BI143" s="35">
        <f ca="1">IF(M$11="x",0,_xlfn.NORM.INV(G143,Satokasvi!$H$8,Satokasvi!$I$8)*IF(COUNTIF($H$12:M$12,"x")&gt;0,(1+$C$6),1)*IF(COUNTIF($H$13:M$13,"x")&gt;0,(1+$C$30),1)*IF(M$8="x",(1+Toimenpiteet!$C$7),1)*IF(M$9="x",(1+Toimenpiteet!$C$34),1)*(1+M$30)*_xlfn.BINOM.INV(1,(1-(Satokasvi!$H$15*(1+M$44))),G143))</f>
        <v>3267.4272575597106</v>
      </c>
      <c r="BJ143" s="35">
        <f ca="1">IF(N$11="x",0,_xlfn.NORM.INV(H143,Satokasvi!$H$8,Satokasvi!$I$8)*IF(COUNTIF($H$12:N$12,"x")&gt;0,(1+$C$6),1)*IF(COUNTIF($H$13:N$13,"x")&gt;0,(1+$C$30),1)*IF(N$8="x",(1+Toimenpiteet!$C$7),1)*IF(N$9="x",(1+Toimenpiteet!$C$34),1)*(1+N$30)*_xlfn.BINOM.INV(1,(1-(Satokasvi!$H$15*(1+N$44))),H143))</f>
        <v>3618.697440864446</v>
      </c>
      <c r="BK143" s="35">
        <f ca="1">IF(O$11="x",0,_xlfn.NORM.INV(I143,Satokasvi!$H$8,Satokasvi!$I$8)*IF(COUNTIF($H$12:O$12,"x")&gt;0,(1+$C$6),1)*IF(COUNTIF($H$13:O$13,"x")&gt;0,(1+$C$30),1)*IF(O$8="x",(1+Toimenpiteet!$C$7),1)*IF(O$9="x",(1+Toimenpiteet!$C$34),1)*(1+O$30)*_xlfn.BINOM.INV(1,(1-(Satokasvi!$H$15*(1+O$44))),I143))</f>
        <v>2652.127467978295</v>
      </c>
      <c r="BL143" s="35">
        <f ca="1">IF(P$11="x",0,_xlfn.NORM.INV(J143,Satokasvi!$H$8,Satokasvi!$I$8)*IF(COUNTIF($H$12:P$12,"x")&gt;0,(1+$C$6),1)*IF(COUNTIF($H$13:P$13,"x")&gt;0,(1+$C$30),1)*IF(P$8="x",(1+Toimenpiteet!$C$7),1)*IF(P$9="x",(1+Toimenpiteet!$C$34),1)*(1+P$30)*_xlfn.BINOM.INV(1,(1-(Satokasvi!$H$15*(1+P$44))),J143))</f>
        <v>3024.457123667702</v>
      </c>
      <c r="BM143" s="35">
        <f ca="1">IF(Q$11="x",0,_xlfn.NORM.INV(K143,Satokasvi!$H$8,Satokasvi!$I$8)*IF(COUNTIF($H$12:Q$12,"x")&gt;0,(1+$C$6),1)*IF(COUNTIF($H$13:Q$13,"x")&gt;0,(1+$C$30),1)*IF(Q$8="x",(1+Toimenpiteet!$C$7),1)*IF(Q$9="x",(1+Toimenpiteet!$C$34),1)*(1+Q$30)*_xlfn.BINOM.INV(1,(1-(Satokasvi!$H$15*(1+Q$44))),K143))</f>
        <v>2770.1893936551883</v>
      </c>
      <c r="BN143" s="35">
        <f ca="1">IF(R$11="x",0,_xlfn.NORM.INV(L143,Satokasvi!$H$8,Satokasvi!$I$8)*IF(COUNTIF($H$12:R$12,"x")&gt;0,(1+$C$6),1)*IF(COUNTIF($H$13:R$13,"x")&gt;0,(1+$C$30),1)*IF(R$8="x",(1+Toimenpiteet!$C$7),1)*IF(R$9="x",(1+Toimenpiteet!$C$34),1)*(1+R$30)*_xlfn.BINOM.INV(1,(1-(Satokasvi!$H$15*(1+R$44))),L143))</f>
        <v>2606.2697886298693</v>
      </c>
      <c r="BO143" s="35">
        <f ca="1">IF(S$11="x",0,_xlfn.NORM.INV(M143,Satokasvi!$H$8,Satokasvi!$I$8)*IF(COUNTIF($H$12:S$12,"x")&gt;0,(1+$C$6),1)*IF(COUNTIF($H$13:S$13,"x")&gt;0,(1+$C$30),1)*IF(S$8="x",(1+Toimenpiteet!$C$7),1)*IF(S$9="x",(1+Toimenpiteet!$C$34),1)*(1+S$30)*_xlfn.BINOM.INV(1,(1-(Satokasvi!$H$15*(1+S$44))),M143))</f>
        <v>2822.1218472435098</v>
      </c>
      <c r="BP143" s="35">
        <f ca="1">IF(T$11="x",0,_xlfn.NORM.INV(N143,Satokasvi!$H$8,Satokasvi!$I$8)*IF(COUNTIF($H$12:T$12,"x")&gt;0,(1+$C$6),1)*IF(COUNTIF($H$13:T$13,"x")&gt;0,(1+$C$30),1)*IF(T$8="x",(1+Toimenpiteet!$C$7),1)*IF(T$9="x",(1+Toimenpiteet!$C$34),1)*(1+T$30)*_xlfn.BINOM.INV(1,(1-(Satokasvi!$H$15*(1+T$44))),N143))</f>
        <v>3217.4923458883482</v>
      </c>
      <c r="BQ143" s="35">
        <f ca="1">IF(U$11="x",0,_xlfn.NORM.INV(O143,Satokasvi!$H$8,Satokasvi!$I$8)*IF(COUNTIF($H$12:U$12,"x")&gt;0,(1+$C$6),1)*IF(COUNTIF($H$13:U$13,"x")&gt;0,(1+$C$30),1)*IF(U$8="x",(1+Toimenpiteet!$C$7),1)*IF(U$9="x",(1+Toimenpiteet!$C$34),1)*(1+U$30)*_xlfn.BINOM.INV(1,(1-(Satokasvi!$H$15*(1+U$44))),O143))</f>
        <v>3452.4385354543465</v>
      </c>
      <c r="BR143" s="35">
        <f ca="1">IF(V$11="x",0,_xlfn.NORM.INV(P143,Satokasvi!$H$8,Satokasvi!$I$8)*IF(COUNTIF($H$12:V$12,"x")&gt;0,(1+$C$6),1)*IF(COUNTIF($H$13:V$13,"x")&gt;0,(1+$C$30),1)*IF(V$8="x",(1+Toimenpiteet!$C$7),1)*IF(V$9="x",(1+Toimenpiteet!$C$34),1)*(1+V$30)*_xlfn.BINOM.INV(1,(1-(Satokasvi!$H$15*(1+V$44))),P143))</f>
        <v>3063.980865199138</v>
      </c>
      <c r="BS143" s="35">
        <f ca="1">IF(W$11="x",0,_xlfn.NORM.INV(Q143,Satokasvi!$H$8,Satokasvi!$I$8)*IF(COUNTIF($H$12:W$12,"x")&gt;0,(1+$C$6),1)*IF(COUNTIF($H$13:W$13,"x")&gt;0,(1+$C$30),1)*IF(W$8="x",(1+Toimenpiteet!$C$7),1)*IF(W$9="x",(1+Toimenpiteet!$C$34),1)*(1+W$30)*_xlfn.BINOM.INV(1,(1-(Satokasvi!$H$15*(1+W$44))),Q143))</f>
        <v>3337.8688073509898</v>
      </c>
      <c r="BT143" s="35">
        <f ca="1">IF(X$11="x",0,_xlfn.NORM.INV(R143,Satokasvi!$H$8,Satokasvi!$I$8)*IF(COUNTIF($H$12:X$12,"x")&gt;0,(1+$C$6),1)*IF(COUNTIF($H$13:X$13,"x")&gt;0,(1+$C$30),1)*IF(X$8="x",(1+Toimenpiteet!$C$7),1)*IF(X$9="x",(1+Toimenpiteet!$C$34),1)*(1+X$30)*_xlfn.BINOM.INV(1,(1-(Satokasvi!$H$15*(1+X$44))),R143))</f>
        <v>2706.7233201011763</v>
      </c>
      <c r="BU143" s="35">
        <f ca="1">IF(Y$11="x",0,_xlfn.NORM.INV(S143,Satokasvi!$H$8,Satokasvi!$I$8)*IF(COUNTIF($H$12:Y$12,"x")&gt;0,(1+$C$6),1)*IF(COUNTIF($H$13:Y$13,"x")&gt;0,(1+$C$30),1)*IF(Y$8="x",(1+Toimenpiteet!$C$7),1)*IF(Y$9="x",(1+Toimenpiteet!$C$34),1)*(1+Y$30)*_xlfn.BINOM.INV(1,(1-(Satokasvi!$H$15*(1+Y$44))),S143))</f>
        <v>2746.7438805160077</v>
      </c>
      <c r="BV143" s="35">
        <f ca="1">IF(Z$11="x",0,_xlfn.NORM.INV(T143,Satokasvi!$H$8,Satokasvi!$I$8)*IF(COUNTIF($H$12:Z$12,"x")&gt;0,(1+$C$6),1)*IF(COUNTIF($H$13:Z$13,"x")&gt;0,(1+$C$30),1)*IF(Z$8="x",(1+Toimenpiteet!$C$7),1)*IF(Z$9="x",(1+Toimenpiteet!$C$34),1)*(1+Z$30)*_xlfn.BINOM.INV(1,(1-(Satokasvi!$H$15*(1+Z$44))),T143))</f>
        <v>3240.87535489637</v>
      </c>
      <c r="BW143" s="35">
        <f ca="1">IF(AA$11="x",0,_xlfn.NORM.INV(U143,Satokasvi!$H$8,Satokasvi!$I$8)*IF(COUNTIF($H$12:AA$12,"x")&gt;0,(1+$C$6),1)*IF(COUNTIF($H$13:AA$13,"x")&gt;0,(1+$C$30),1)*IF(AA$8="x",(1+Toimenpiteet!$C$7),1)*IF(AA$9="x",(1+Toimenpiteet!$C$34),1)*(1+AA$30)*_xlfn.BINOM.INV(1,(1-(Satokasvi!$H$15*(1+AA$44))),U143))</f>
        <v>2950.3593139471063</v>
      </c>
      <c r="BX143" s="35">
        <f ca="1">IF(AB$11="x",0,_xlfn.NORM.INV(V143,Satokasvi!$H$8,Satokasvi!$I$8)*IF(COUNTIF($H$12:AB$12,"x")&gt;0,(1+$C$6),1)*IF(COUNTIF($H$13:AB$13,"x")&gt;0,(1+$C$30),1)*IF(AB$8="x",(1+Toimenpiteet!$C$7),1)*IF(AB$9="x",(1+Toimenpiteet!$C$34),1)*(1+AB$30)*_xlfn.BINOM.INV(1,(1-(Satokasvi!$H$15*(1+AB$44))),V143))</f>
        <v>3050.0879229448856</v>
      </c>
      <c r="BY143" s="35">
        <f ca="1">IF(AC$11="x",0,_xlfn.NORM.INV(W143,Satokasvi!$H$8,Satokasvi!$I$8)*IF(COUNTIF($H$12:AC$12,"x")&gt;0,(1+$C$6),1)*IF(COUNTIF($H$13:AC$13,"x")&gt;0,(1+$C$30),1)*IF(AC$8="x",(1+Toimenpiteet!$C$7),1)*IF(AC$9="x",(1+Toimenpiteet!$C$34),1)*(1+AC$30)*_xlfn.BINOM.INV(1,(1-(Satokasvi!$H$15*(1+AC$44))),W143))</f>
        <v>2744.9643364562867</v>
      </c>
      <c r="BZ143" s="35">
        <f ca="1">IF(AD$11="x",0,_xlfn.NORM.INV(X143,Satokasvi!$H$8,Satokasvi!$I$8)*IF(COUNTIF($H$12:AD$12,"x")&gt;0,(1+$C$6),1)*IF(COUNTIF($H$13:AD$13,"x")&gt;0,(1+$C$30),1)*IF(AD$8="x",(1+Toimenpiteet!$C$7),1)*IF(AD$9="x",(1+Toimenpiteet!$C$34),1)*(1+AD$30)*_xlfn.BINOM.INV(1,(1-(Satokasvi!$H$15*(1+AD$44))),X143))</f>
        <v>3308.1023326624586</v>
      </c>
      <c r="CA143" s="35">
        <f ca="1">IF(AE$11="x",0,_xlfn.NORM.INV(Y143,Satokasvi!$H$8,Satokasvi!$I$8)*IF(COUNTIF($H$12:AE$12,"x")&gt;0,(1+$C$6),1)*IF(COUNTIF($H$13:AE$13,"x")&gt;0,(1+$C$30),1)*IF(AE$8="x",(1+Toimenpiteet!$C$7),1)*IF(AE$9="x",(1+Toimenpiteet!$C$34),1)*(1+AE$30)*_xlfn.BINOM.INV(1,(1-(Satokasvi!$H$15*(1+AE$44))),Y143))</f>
        <v>2726.1986102160995</v>
      </c>
      <c r="CB143" s="35">
        <f ca="1">IF(AF$11="x",0,_xlfn.NORM.INV(Z143,Satokasvi!$H$8,Satokasvi!$I$8)*IF(COUNTIF($H$12:AF$12,"x")&gt;0,(1+$C$6),1)*IF(COUNTIF($H$13:AF$13,"x")&gt;0,(1+$C$30),1)*IF(AF$8="x",(1+Toimenpiteet!$C$7),1)*IF(AF$9="x",(1+Toimenpiteet!$C$34),1)*(1+AF$30)*_xlfn.BINOM.INV(1,(1-(Satokasvi!$H$15*(1+AF$44))),Z143))</f>
        <v>2866.8751915494954</v>
      </c>
      <c r="CD143" s="37">
        <f ca="1">_xlfn.NORM.INV(RAND(),Satokasvi!$H$13,Satokasvi!$I$13)</f>
        <v>184.35393160014428</v>
      </c>
      <c r="CE143" s="37">
        <f ca="1">_xlfn.NORM.INV(RAND(),Satokasvi!$H$13,Satokasvi!$I$13)</f>
        <v>279.45925932217358</v>
      </c>
      <c r="CF143" s="37">
        <f ca="1">_xlfn.NORM.INV(RAND(),Satokasvi!$H$13,Satokasvi!$I$13)</f>
        <v>241.54364251491941</v>
      </c>
      <c r="CG143" s="37">
        <f ca="1">_xlfn.NORM.INV(RAND(),Satokasvi!$H$13,Satokasvi!$I$13)</f>
        <v>231.3736183416496</v>
      </c>
      <c r="CH143" s="37">
        <f ca="1">_xlfn.NORM.INV(RAND(),Satokasvi!$H$13,Satokasvi!$I$13)</f>
        <v>216.73781603283646</v>
      </c>
      <c r="CI143" s="37">
        <f ca="1">_xlfn.NORM.INV(RAND(),Satokasvi!$H$13,Satokasvi!$I$13)</f>
        <v>176.08371039339912</v>
      </c>
      <c r="CJ143" s="37">
        <f ca="1">_xlfn.NORM.INV(RAND(),Satokasvi!$H$13,Satokasvi!$I$13)</f>
        <v>214.08695987721745</v>
      </c>
      <c r="CK143" s="37">
        <f ca="1">_xlfn.NORM.INV(RAND(),Satokasvi!$H$13,Satokasvi!$I$13)</f>
        <v>177.96452252683343</v>
      </c>
      <c r="CL143" s="37">
        <f ca="1">_xlfn.NORM.INV(RAND(),Satokasvi!$H$13,Satokasvi!$I$13)</f>
        <v>199.90916819557162</v>
      </c>
      <c r="CM143" s="37">
        <f ca="1">_xlfn.NORM.INV(RAND(),Satokasvi!$H$13,Satokasvi!$I$13)</f>
        <v>239.78257955435873</v>
      </c>
      <c r="CN143" s="37">
        <f ca="1">_xlfn.NORM.INV(RAND(),Satokasvi!$H$13,Satokasvi!$I$13)</f>
        <v>184.10280672976339</v>
      </c>
      <c r="CO143" s="37">
        <f ca="1">_xlfn.NORM.INV(RAND(),Satokasvi!$H$13,Satokasvi!$I$13)</f>
        <v>156.40227252761923</v>
      </c>
      <c r="CP143" s="37">
        <f ca="1">_xlfn.NORM.INV(RAND(),Satokasvi!$H$13,Satokasvi!$I$13)</f>
        <v>214.04602874606545</v>
      </c>
      <c r="CQ143" s="37">
        <f ca="1">_xlfn.NORM.INV(RAND(),Satokasvi!$H$13,Satokasvi!$I$13)</f>
        <v>231.95982721342295</v>
      </c>
      <c r="CR143" s="37">
        <f ca="1">_xlfn.NORM.INV(RAND(),Satokasvi!$H$13,Satokasvi!$I$13)</f>
        <v>198.06636346238884</v>
      </c>
      <c r="CS143" s="37">
        <f ca="1">_xlfn.NORM.INV(RAND(),Satokasvi!$H$13,Satokasvi!$I$13)</f>
        <v>202.14221186541192</v>
      </c>
      <c r="CT143" s="37">
        <f ca="1">_xlfn.NORM.INV(RAND(),Satokasvi!$H$13,Satokasvi!$I$13)</f>
        <v>149.60486968880377</v>
      </c>
      <c r="CU143" s="37">
        <f ca="1">_xlfn.NORM.INV(RAND(),Satokasvi!$H$13,Satokasvi!$I$13)</f>
        <v>257.17308483410727</v>
      </c>
      <c r="CV143" s="37">
        <f ca="1">_xlfn.NORM.INV(RAND(),Satokasvi!$H$13,Satokasvi!$I$13)</f>
        <v>110.30585237777959</v>
      </c>
      <c r="CW143" s="37">
        <f ca="1">_xlfn.NORM.INV(RAND(),Satokasvi!$H$13,Satokasvi!$I$13)</f>
        <v>147.67574786834754</v>
      </c>
      <c r="CX143" s="37">
        <f ca="1">_xlfn.NORM.INV(RAND(),Satokasvi!$H$13,Satokasvi!$I$13)</f>
        <v>175.60763988922869</v>
      </c>
      <c r="CY143" s="37">
        <f ca="1">_xlfn.NORM.INV(RAND(),Satokasvi!$H$13,Satokasvi!$I$13)</f>
        <v>195.44160673728646</v>
      </c>
      <c r="CZ143" s="37">
        <f ca="1">_xlfn.NORM.INV(RAND(),Satokasvi!$H$13,Satokasvi!$I$13)</f>
        <v>281.78186273341851</v>
      </c>
      <c r="DA143" s="37">
        <f ca="1">_xlfn.NORM.INV(RAND(),Satokasvi!$H$13,Satokasvi!$I$13)</f>
        <v>322.57588879400311</v>
      </c>
      <c r="DB143" s="37">
        <f ca="1">_xlfn.NORM.INV(RAND(),Satokasvi!$H$13,Satokasvi!$I$13)</f>
        <v>219.51633302740714</v>
      </c>
      <c r="DD143" s="37">
        <f ca="1">IF(H$11="x",Toimenpiteet!$E$115,AC143*CD143/1000+(Satokasvi!$E$28-Satokasvi!$E$7)+IF(H$8="x",Toimenpiteet!$E$29,0)+IF(H$9="x",Toimenpiteet!$E$60,0)+IF(H$10="x",Toimenpiteet!$E$88,0))/(1+$H$15)^DD$59</f>
        <v>171.75029999280625</v>
      </c>
      <c r="DE143" s="37">
        <f ca="1">IF(I$11="x",Toimenpiteet!$E$115,AD143*CE143/1000+(Satokasvi!$E$28-Satokasvi!$E$7)+IF(I$8="x",Toimenpiteet!$E$29,0)+IF(I$9="x",Toimenpiteet!$E$60,0)+IF(I$10="x",Toimenpiteet!$E$88,0))/(1+$H$15)^DE$59</f>
        <v>-249.7879159204449</v>
      </c>
      <c r="DF143" s="37">
        <f ca="1">IF(J$11="x",Toimenpiteet!$E$115,AE143*CF143/1000+(Satokasvi!$E$28-Satokasvi!$E$7)+IF(J$8="x",Toimenpiteet!$E$29,0)+IF(J$9="x",Toimenpiteet!$E$60,0)+IF(J$10="x",Toimenpiteet!$E$88,0))/(1+$H$15)^DF$59</f>
        <v>280.08696517580665</v>
      </c>
      <c r="DG143" s="37">
        <f ca="1">IF(K$11="x",Toimenpiteet!$E$115,AF143*CG143/1000+(Satokasvi!$E$28-Satokasvi!$E$7)+IF(K$8="x",Toimenpiteet!$E$29,0)+IF(K$9="x",Toimenpiteet!$E$60,0)+IF(K$10="x",Toimenpiteet!$E$88,0))/(1+$H$15)^DG$59</f>
        <v>319.66409102936183</v>
      </c>
      <c r="DH143" s="37">
        <f ca="1">IF(L$11="x",Toimenpiteet!$E$115,AG143*CH143/1000+(Satokasvi!$E$28-Satokasvi!$E$7)+IF(L$8="x",Toimenpiteet!$E$29,0)+IF(L$9="x",Toimenpiteet!$E$60,0)+IF(L$10="x",Toimenpiteet!$E$88,0))/(1+$H$15)^DH$59</f>
        <v>221.43337274131176</v>
      </c>
      <c r="DI143" s="37">
        <f ca="1">IF(M$11="x",Toimenpiteet!$E$115,AH143*CI143/1000+(Satokasvi!$E$28-Satokasvi!$E$7)+IF(M$8="x",Toimenpiteet!$E$29,0)+IF(M$9="x",Toimenpiteet!$E$60,0)+IF(M$10="x",Toimenpiteet!$E$88,0))/(1+$H$15)^DI$59</f>
        <v>179.59899781309704</v>
      </c>
      <c r="DJ143" s="37">
        <f ca="1">IF(N$11="x",Toimenpiteet!$E$115,AI143*CJ143/1000+(Satokasvi!$E$28-Satokasvi!$E$7)+IF(N$8="x",Toimenpiteet!$E$29,0)+IF(N$9="x",Toimenpiteet!$E$60,0)+IF(N$10="x",Toimenpiteet!$E$88,0))/(1+$H$15)^DJ$59</f>
        <v>309.45987407711374</v>
      </c>
      <c r="DK143" s="37">
        <f ca="1">IF(O$11="x",Toimenpiteet!$E$115,AJ143*CK143/1000+(Satokasvi!$E$28-Satokasvi!$E$7)+IF(O$8="x",Toimenpiteet!$E$29,0)+IF(O$9="x",Toimenpiteet!$E$60,0)+IF(O$10="x",Toimenpiteet!$E$88,0))/(1+$H$15)^DK$59</f>
        <v>-209.19344709319299</v>
      </c>
      <c r="DL143" s="37">
        <f ca="1">IF(P$11="x",Toimenpiteet!$E$115,AK143*CL143/1000+(Satokasvi!$E$28-Satokasvi!$E$7)+IF(P$8="x",Toimenpiteet!$E$29,0)+IF(P$9="x",Toimenpiteet!$E$60,0)+IF(P$10="x",Toimenpiteet!$E$88,0))/(1+$H$15)^DL$59</f>
        <v>183.05653387869529</v>
      </c>
      <c r="DM143" s="37">
        <f ca="1">IF(Q$11="x",Toimenpiteet!$E$115,AL143*CM143/1000+(Satokasvi!$E$28-Satokasvi!$E$7)+IF(Q$8="x",Toimenpiteet!$E$29,0)+IF(Q$9="x",Toimenpiteet!$E$60,0)+IF(Q$10="x",Toimenpiteet!$E$88,0))/(1+$H$15)^DM$59</f>
        <v>-197.18488744763218</v>
      </c>
      <c r="DN143" s="37">
        <f ca="1">IF(R$11="x",Toimenpiteet!$E$115,AM143*CN143/1000+(Satokasvi!$E$28-Satokasvi!$E$7)+IF(R$8="x",Toimenpiteet!$E$29,0)+IF(R$9="x",Toimenpiteet!$E$60,0)+IF(R$10="x",Toimenpiteet!$E$88,0))/(1+$H$15)^DN$59</f>
        <v>-191.44163829867202</v>
      </c>
      <c r="DO143" s="37">
        <f ca="1">IF(S$11="x",Toimenpiteet!$E$115,AN143*CO143/1000+(Satokasvi!$E$28-Satokasvi!$E$7)+IF(S$8="x",Toimenpiteet!$E$29,0)+IF(S$9="x",Toimenpiteet!$E$60,0)+IF(S$10="x",Toimenpiteet!$E$88,0))/(1+$H$15)^DO$59</f>
        <v>72.117206209603481</v>
      </c>
      <c r="DP143" s="37">
        <f ca="1">IF(T$11="x",Toimenpiteet!$E$115,AO143*CP143/1000+(Satokasvi!$E$28-Satokasvi!$E$7)+IF(T$8="x",Toimenpiteet!$E$29,0)+IF(T$9="x",Toimenpiteet!$E$60,0)+IF(T$10="x",Toimenpiteet!$E$88,0))/(1+$H$15)^DP$59</f>
        <v>210.3523715315379</v>
      </c>
      <c r="DQ143" s="37">
        <f ca="1">IF(U$11="x",Toimenpiteet!$E$115,AP143*CQ143/1000+(Satokasvi!$E$28-Satokasvi!$E$7)+IF(U$8="x",Toimenpiteet!$E$29,0)+IF(U$9="x",Toimenpiteet!$E$60,0)+IF(U$10="x",Toimenpiteet!$E$88,0))/(1+$H$15)^DQ$59</f>
        <v>266.00463111656768</v>
      </c>
      <c r="DR143" s="37">
        <f ca="1">IF(V$11="x",Toimenpiteet!$E$115,AQ143*CR143/1000+(Satokasvi!$E$28-Satokasvi!$E$7)+IF(V$8="x",Toimenpiteet!$E$29,0)+IF(V$9="x",Toimenpiteet!$E$60,0)+IF(V$10="x",Toimenpiteet!$E$88,0))/(1+$H$15)^DR$59</f>
        <v>154.51304512228322</v>
      </c>
      <c r="DS143" s="37">
        <f ca="1">IF(W$11="x",Toimenpiteet!$E$115,AR143*CS143/1000+(Satokasvi!$E$28-Satokasvi!$E$7)+IF(W$8="x",Toimenpiteet!$E$29,0)+IF(W$9="x",Toimenpiteet!$E$60,0)+IF(W$10="x",Toimenpiteet!$E$88,0))/(1+$H$15)^DS$59</f>
        <v>185.24893138441786</v>
      </c>
      <c r="DT143" s="37">
        <f ca="1">IF(X$11="x",Toimenpiteet!$E$115,AS143*CT143/1000+(Satokasvi!$E$28-Satokasvi!$E$7)+IF(X$8="x",Toimenpiteet!$E$29,0)+IF(X$9="x",Toimenpiteet!$E$60,0)+IF(X$10="x",Toimenpiteet!$E$88,0))/(1+$H$15)^DT$59</f>
        <v>-160.32935814886437</v>
      </c>
      <c r="DU143" s="37">
        <f ca="1">IF(Y$11="x",Toimenpiteet!$E$115,AT143*CU143/1000+(Satokasvi!$E$28-Satokasvi!$E$7)+IF(Y$8="x",Toimenpiteet!$E$29,0)+IF(Y$9="x",Toimenpiteet!$E$60,0)+IF(Y$10="x",Toimenpiteet!$E$88,0))/(1+$H$15)^DU$59</f>
        <v>-155.65957101831492</v>
      </c>
      <c r="DV143" s="37">
        <f ca="1">IF(Z$11="x",Toimenpiteet!$E$115,AU143*CV143/1000+(Satokasvi!$E$28-Satokasvi!$E$7)+IF(Z$8="x",Toimenpiteet!$E$29,0)+IF(Z$9="x",Toimenpiteet!$E$60,0)+IF(Z$10="x",Toimenpiteet!$E$88,0))/(1+$H$15)^DV$59</f>
        <v>18.765983348374746</v>
      </c>
      <c r="DW143" s="37">
        <f ca="1">IF(AA$11="x",Toimenpiteet!$E$115,AV143*CW143/1000+(Satokasvi!$E$28-Satokasvi!$E$7)+IF(AA$8="x",Toimenpiteet!$E$29,0)+IF(AA$9="x",Toimenpiteet!$E$60,0)+IF(AA$10="x",Toimenpiteet!$E$88,0))/(1+$H$15)^DW$59</f>
        <v>54.304757051239328</v>
      </c>
      <c r="DX143" s="37">
        <f ca="1">IF(AB$11="x",Toimenpiteet!$E$115,AW143*CX143/1000+(Satokasvi!$E$28-Satokasvi!$E$7)+IF(AB$8="x",Toimenpiteet!$E$29,0)+IF(AB$9="x",Toimenpiteet!$E$60,0)+IF(AB$10="x",Toimenpiteet!$E$88,0))/(1+$H$15)^DX$59</f>
        <v>97.483997477441122</v>
      </c>
      <c r="DY143" s="37">
        <f ca="1">IF(AC$11="x",Toimenpiteet!$E$115,AX143*CY143/1000+(Satokasvi!$E$28-Satokasvi!$E$7)+IF(AC$8="x",Toimenpiteet!$E$29,0)+IF(AC$9="x",Toimenpiteet!$E$60,0)+IF(AC$10="x",Toimenpiteet!$E$88,0))/(1+$H$15)^DY$59</f>
        <v>-138.30151273388518</v>
      </c>
      <c r="DZ143" s="37">
        <f ca="1">IF(AD$11="x",Toimenpiteet!$E$115,AY143*CZ143/1000+(Satokasvi!$E$28-Satokasvi!$E$7)+IF(AD$8="x",Toimenpiteet!$E$29,0)+IF(AD$9="x",Toimenpiteet!$E$60,0)+IF(AD$10="x",Toimenpiteet!$E$88,0))/(1+$H$15)^DZ$59</f>
        <v>259.32620382059542</v>
      </c>
      <c r="EA143" s="37">
        <f ca="1">IF(AE$11="x",Toimenpiteet!$E$115,AZ143*DA143/1000+(Satokasvi!$E$28-Satokasvi!$E$7)+IF(AE$8="x",Toimenpiteet!$E$29,0)+IF(AE$9="x",Toimenpiteet!$E$60,0)+IF(AE$10="x",Toimenpiteet!$E$88,0))/(1+$H$15)^EA$59</f>
        <v>-130.36244012997</v>
      </c>
      <c r="EB143" s="37">
        <f ca="1">IF(AF$11="x",Toimenpiteet!$E$115,BA143*DB143/1000+(Satokasvi!$E$28-Satokasvi!$E$7)+IF(AF$8="x",Toimenpiteet!$E$29,0)+IF(AF$9="x",Toimenpiteet!$E$60,0)+IF(AF$10="x",Toimenpiteet!$E$88,0))/(1+$H$15)^EB$59</f>
        <v>123.90916473951867</v>
      </c>
      <c r="ED143" s="37">
        <f ca="1">IF(H$11="x",Toimenpiteet!$E$115,BD143*CD143/1000+(Satokasvi!$E$28-Satokasvi!$E$7)+IF(H$8="x",Toimenpiteet!$E$29,0)+IF(H$9="x",Toimenpiteet!$E$60,0)+IF(H$10="x",Toimenpiteet!$E$88,0))/(1+$H$15)^ED$59</f>
        <v>257.5566706709792</v>
      </c>
      <c r="EE143" s="37">
        <f ca="1">IF(I$11="x",Toimenpiteet!$E$115,BE143*CE143/1000+(Satokasvi!$E$28-Satokasvi!$E$7)+IF(I$8="x",Toimenpiteet!$E$29,0)+IF(I$9="x",Toimenpiteet!$E$60,0)+IF(I$10="x",Toimenpiteet!$E$88,0))/(1+$H$15)^EE$59</f>
        <v>475.17425240509442</v>
      </c>
      <c r="EF143" s="37">
        <f ca="1">IF(J$11="x",Toimenpiteet!$E$115,BF143*CF143/1000+(Satokasvi!$E$28-Satokasvi!$E$7)+IF(J$8="x",Toimenpiteet!$E$29,0)+IF(J$9="x",Toimenpiteet!$E$60,0)+IF(J$10="x",Toimenpiteet!$E$88,0))/(1+$H$15)^EF$59</f>
        <v>384.6068661566855</v>
      </c>
      <c r="EG143" s="37">
        <f ca="1">IF(K$11="x",Toimenpiteet!$E$115,BG143*CG143/1000+(Satokasvi!$E$28-Satokasvi!$E$7)+IF(K$8="x",Toimenpiteet!$E$29,0)+IF(K$9="x",Toimenpiteet!$E$60,0)+IF(K$10="x",Toimenpiteet!$E$88,0))/(1+$H$15)^EG$59</f>
        <v>430.68672277476566</v>
      </c>
      <c r="EH143" s="37">
        <f ca="1">IF(L$11="x",Toimenpiteet!$E$115,BH143*CH143/1000+(Satokasvi!$E$28-Satokasvi!$E$7)+IF(L$8="x",Toimenpiteet!$E$29,0)+IF(L$9="x",Toimenpiteet!$E$60,0)+IF(L$10="x",Toimenpiteet!$E$88,0))/(1+$H$15)^EH$59</f>
        <v>311.43831286193466</v>
      </c>
      <c r="EI143" s="37">
        <f ca="1">IF(M$11="x",Toimenpiteet!$E$115,BI143*CI143/1000+(Satokasvi!$E$28-Satokasvi!$E$7)+IF(M$8="x",Toimenpiteet!$E$29,0)+IF(M$9="x",Toimenpiteet!$E$60,0)+IF(M$10="x",Toimenpiteet!$E$88,0))/(1+$H$15)^EI$59</f>
        <v>259.90546297995013</v>
      </c>
      <c r="EJ143" s="37">
        <f ca="1">IF(N$11="x",Toimenpiteet!$E$115,BJ143*CJ143/1000+(Satokasvi!$E$28-Satokasvi!$E$7)+IF(N$8="x",Toimenpiteet!$E$29,0)+IF(N$9="x",Toimenpiteet!$E$60,0)+IF(N$10="x",Toimenpiteet!$E$88,0))/(1+$H$15)^EJ$59</f>
        <v>414.44569899373425</v>
      </c>
      <c r="EK143" s="37">
        <f ca="1">IF(O$11="x",Toimenpiteet!$E$115,BK143*CK143/1000+(Satokasvi!$E$28-Satokasvi!$E$7)+IF(O$8="x",Toimenpiteet!$E$29,0)+IF(O$9="x",Toimenpiteet!$E$60,0)+IF(O$10="x",Toimenpiteet!$E$88,0))/(1+$H$15)^EK$59</f>
        <v>163.39555343170619</v>
      </c>
      <c r="EL143" s="37">
        <f ca="1">IF(P$11="x",Toimenpiteet!$E$115,BL143*CL143/1000+(Satokasvi!$E$28-Satokasvi!$E$7)+IF(P$8="x",Toimenpiteet!$E$29,0)+IF(P$9="x",Toimenpiteet!$E$60,0)+IF(P$10="x",Toimenpiteet!$E$88,0))/(1+$H$15)^EL$59</f>
        <v>260.2879274686465</v>
      </c>
      <c r="EM143" s="37">
        <f ca="1">IF(Q$11="x",Toimenpiteet!$E$115,BM143*CM143/1000+(Satokasvi!$E$28-Satokasvi!$E$7)+IF(Q$8="x",Toimenpiteet!$E$29,0)+IF(Q$9="x",Toimenpiteet!$E$60,0)+IF(Q$10="x",Toimenpiteet!$E$88,0))/(1+$H$15)^EM$59</f>
        <v>297.07440492660015</v>
      </c>
      <c r="EN143" s="37">
        <f ca="1">IF(R$11="x",Toimenpiteet!$E$115,BN143*CN143/1000+(Satokasvi!$E$28-Satokasvi!$E$7)+IF(R$8="x",Toimenpiteet!$E$29,0)+IF(R$9="x",Toimenpiteet!$E$60,0)+IF(R$10="x",Toimenpiteet!$E$88,0))/(1+$H$15)^EN$59</f>
        <v>155.19168236312419</v>
      </c>
      <c r="EO143" s="37">
        <f ca="1">IF(S$11="x",Toimenpiteet!$E$115,BO143*CO143/1000+(Satokasvi!$E$28-Satokasvi!$E$7)+IF(S$8="x",Toimenpiteet!$E$29,0)+IF(S$9="x",Toimenpiteet!$E$60,0)+IF(S$10="x",Toimenpiteet!$E$88,0))/(1+$H$15)^EO$59</f>
        <v>123.71378110175181</v>
      </c>
      <c r="EP143" s="37">
        <f ca="1">IF(T$11="x",Toimenpiteet!$E$115,BP143*CP143/1000+(Satokasvi!$E$28-Satokasvi!$E$7)+IF(T$8="x",Toimenpiteet!$E$29,0)+IF(T$9="x",Toimenpiteet!$E$60,0)+IF(T$10="x",Toimenpiteet!$E$88,0))/(1+$H$15)^EP$59</f>
        <v>288.51326685748393</v>
      </c>
      <c r="EQ143" s="37">
        <f ca="1">IF(U$11="x",Toimenpiteet!$E$115,BQ143*CQ143/1000+(Satokasvi!$E$28-Satokasvi!$E$7)+IF(U$8="x",Toimenpiteet!$E$29,0)+IF(U$9="x",Toimenpiteet!$E$60,0)+IF(U$10="x",Toimenpiteet!$E$88,0))/(1+$H$15)^EQ$59</f>
        <v>354.24480104826802</v>
      </c>
      <c r="ER143" s="37">
        <f ca="1">IF(V$11="x",Toimenpiteet!$E$115,BR143*CR143/1000+(Satokasvi!$E$28-Satokasvi!$E$7)+IF(V$8="x",Toimenpiteet!$E$29,0)+IF(V$9="x",Toimenpiteet!$E$60,0)+IF(V$10="x",Toimenpiteet!$E$88,0))/(1+$H$15)^ER$59</f>
        <v>219.43433735876584</v>
      </c>
      <c r="ES143" s="37">
        <f ca="1">IF(W$11="x",Toimenpiteet!$E$115,BS143*CS143/1000+(Satokasvi!$E$28-Satokasvi!$E$7)+IF(W$8="x",Toimenpiteet!$E$29,0)+IF(W$9="x",Toimenpiteet!$E$60,0)+IF(W$10="x",Toimenpiteet!$E$88,0))/(1+$H$15)^ES$59</f>
        <v>255.32656543996748</v>
      </c>
      <c r="ET143" s="37">
        <f ca="1">IF(X$11="x",Toimenpiteet!$E$115,BT143*CT143/1000+(Satokasvi!$E$28-Satokasvi!$E$7)+IF(X$8="x",Toimenpiteet!$E$29,0)+IF(X$9="x",Toimenpiteet!$E$60,0)+IF(X$10="x",Toimenpiteet!$E$88,0))/(1+$H$15)^ET$59</f>
        <v>84.665390115266774</v>
      </c>
      <c r="EU143" s="37">
        <f ca="1">IF(Y$11="x",Toimenpiteet!$E$115,BU143*CU143/1000+(Satokasvi!$E$28-Satokasvi!$E$7)+IF(Y$8="x",Toimenpiteet!$E$29,0)+IF(Y$9="x",Toimenpiteet!$E$60,0)+IF(Y$10="x",Toimenpiteet!$E$88,0))/(1+$H$15)^EU$59</f>
        <v>259.26928174200242</v>
      </c>
      <c r="EV143" s="37">
        <f ca="1">IF(Z$11="x",Toimenpiteet!$E$115,BV143*CV143/1000+(Satokasvi!$E$28-Satokasvi!$E$7)+IF(Z$8="x",Toimenpiteet!$E$29,0)+IF(Z$9="x",Toimenpiteet!$E$60,0)+IF(Z$10="x",Toimenpiteet!$E$88,0))/(1+$H$15)^EV$59</f>
        <v>52.744339439081728</v>
      </c>
      <c r="EW143" s="37">
        <f ca="1">IF(AA$11="x",Toimenpiteet!$E$115,BW143*CW143/1000+(Satokasvi!$E$28-Satokasvi!$E$7)+IF(AA$8="x",Toimenpiteet!$E$29,0)+IF(AA$9="x",Toimenpiteet!$E$60,0)+IF(AA$10="x",Toimenpiteet!$E$88,0))/(1+$H$15)^EW$59</f>
        <v>94.510523433362962</v>
      </c>
      <c r="EX143" s="37">
        <f ca="1">IF(AB$11="x",Toimenpiteet!$E$115,BX143*CX143/1000+(Satokasvi!$E$28-Satokasvi!$E$7)+IF(AB$8="x",Toimenpiteet!$E$29,0)+IF(AB$9="x",Toimenpiteet!$E$60,0)+IF(AB$10="x",Toimenpiteet!$E$88,0))/(1+$H$15)^EX$59</f>
        <v>145.47090859610967</v>
      </c>
      <c r="EY143" s="37">
        <f ca="1">IF(AC$11="x",Toimenpiteet!$E$115,BY143*CY143/1000+(Satokasvi!$E$28-Satokasvi!$E$7)+IF(AC$8="x",Toimenpiteet!$E$29,0)+IF(AC$9="x",Toimenpiteet!$E$60,0)+IF(AC$10="x",Toimenpiteet!$E$88,0))/(1+$H$15)^EY$59</f>
        <v>141.68350157832799</v>
      </c>
      <c r="EZ143" s="37">
        <f ca="1">IF(AD$11="x",Toimenpiteet!$E$115,BZ143*CZ143/1000+(Satokasvi!$E$28-Satokasvi!$E$7)+IF(AD$8="x",Toimenpiteet!$E$29,0)+IF(AD$9="x",Toimenpiteet!$E$60,0)+IF(AD$10="x",Toimenpiteet!$E$88,0))/(1+$H$15)^EZ$59</f>
        <v>338.04610725148825</v>
      </c>
      <c r="FA143" s="37">
        <f ca="1">IF(AE$11="x",Toimenpiteet!$E$115,CA143*DA143/1000+(Satokasvi!$E$28-Satokasvi!$E$7)+IF(AE$8="x",Toimenpiteet!$E$29,0)+IF(AE$9="x",Toimenpiteet!$E$60,0)+IF(AE$10="x",Toimenpiteet!$E$88,0))/(1+$H$15)^FA$59</f>
        <v>302.24700955536878</v>
      </c>
      <c r="FB143" s="37">
        <f ca="1">IF(AF$11="x",Toimenpiteet!$E$115,CB143*DB143/1000+(Satokasvi!$E$28-Satokasvi!$E$7)+IF(AF$8="x",Toimenpiteet!$E$29,0)+IF(AF$9="x",Toimenpiteet!$E$60,0)+IF(AF$10="x",Toimenpiteet!$E$88,0))/(1+$H$15)^FB$59</f>
        <v>174.00409285829031</v>
      </c>
      <c r="FD143" s="37">
        <f t="shared" ca="1" si="41"/>
        <v>171.75029999280625</v>
      </c>
      <c r="FE143" s="37">
        <f t="shared" ca="1" si="45"/>
        <v>-78.037615927638655</v>
      </c>
      <c r="FF143" s="37">
        <f t="shared" ca="1" si="45"/>
        <v>202.049349248168</v>
      </c>
      <c r="FG143" s="37">
        <f t="shared" ca="1" si="45"/>
        <v>521.7134402775298</v>
      </c>
      <c r="FH143" s="37">
        <f t="shared" ca="1" si="45"/>
        <v>743.14681301884161</v>
      </c>
      <c r="FI143" s="37">
        <f t="shared" ca="1" si="45"/>
        <v>922.74581083193868</v>
      </c>
      <c r="FJ143" s="37">
        <f t="shared" ca="1" si="45"/>
        <v>1232.2056849090525</v>
      </c>
      <c r="FK143" s="37">
        <f t="shared" ca="1" si="45"/>
        <v>1023.0122378158595</v>
      </c>
      <c r="FL143" s="37">
        <f t="shared" ca="1" si="45"/>
        <v>1206.0687716945549</v>
      </c>
      <c r="FM143" s="37">
        <f t="shared" ca="1" si="45"/>
        <v>1008.8838842469228</v>
      </c>
      <c r="FN143" s="37">
        <f t="shared" ca="1" si="44"/>
        <v>817.44224594825073</v>
      </c>
      <c r="FO143" s="37">
        <f t="shared" ca="1" si="43"/>
        <v>889.55945215785425</v>
      </c>
      <c r="FP143" s="37">
        <f t="shared" ca="1" si="43"/>
        <v>1099.9118236893921</v>
      </c>
      <c r="FQ143" s="37">
        <f t="shared" ca="1" si="43"/>
        <v>1365.9164548059598</v>
      </c>
      <c r="FR143" s="37">
        <f t="shared" ca="1" si="43"/>
        <v>1520.4294999282431</v>
      </c>
      <c r="FS143" s="37">
        <f t="shared" ca="1" si="43"/>
        <v>1705.6784313126609</v>
      </c>
      <c r="FT143" s="37">
        <f t="shared" ca="1" si="43"/>
        <v>1545.3490731637964</v>
      </c>
      <c r="FU143" s="37">
        <f t="shared" ca="1" si="24"/>
        <v>1389.6895021454816</v>
      </c>
      <c r="FV143" s="37">
        <f t="shared" ca="1" si="24"/>
        <v>1408.4554854938563</v>
      </c>
      <c r="FW143" s="37">
        <f t="shared" ca="1" si="23"/>
        <v>1462.7602425450955</v>
      </c>
      <c r="FX143" s="37">
        <f t="shared" ca="1" si="23"/>
        <v>1560.2442400225366</v>
      </c>
      <c r="FY143" s="37">
        <f t="shared" ca="1" si="23"/>
        <v>1421.9427272886514</v>
      </c>
      <c r="FZ143" s="37">
        <f t="shared" ca="1" si="23"/>
        <v>1681.2689311092468</v>
      </c>
      <c r="GA143" s="37">
        <f t="shared" ca="1" si="23"/>
        <v>1550.9064909792767</v>
      </c>
      <c r="GB143" s="37">
        <f t="shared" ca="1" si="23"/>
        <v>1674.8156557187954</v>
      </c>
      <c r="GC143" s="37"/>
      <c r="GD143" s="37">
        <f t="shared" ca="1" si="42"/>
        <v>257.5566706709792</v>
      </c>
      <c r="GE143" s="37">
        <f t="shared" ca="1" si="48"/>
        <v>732.73092307607362</v>
      </c>
      <c r="GF143" s="37">
        <f t="shared" ca="1" si="48"/>
        <v>1117.3377892327592</v>
      </c>
      <c r="GG143" s="37">
        <f t="shared" ca="1" si="48"/>
        <v>1548.0245120075249</v>
      </c>
      <c r="GH143" s="37">
        <f t="shared" ca="1" si="48"/>
        <v>1859.4628248694596</v>
      </c>
      <c r="GI143" s="37">
        <f t="shared" ca="1" si="48"/>
        <v>2119.3682878494096</v>
      </c>
      <c r="GJ143" s="37">
        <f t="shared" ca="1" si="48"/>
        <v>2533.813986843144</v>
      </c>
      <c r="GK143" s="37">
        <f t="shared" ca="1" si="48"/>
        <v>2697.20954027485</v>
      </c>
      <c r="GL143" s="37">
        <f t="shared" ca="1" si="48"/>
        <v>2957.4974677434966</v>
      </c>
      <c r="GM143" s="37">
        <f t="shared" ca="1" si="48"/>
        <v>3254.5718726700966</v>
      </c>
      <c r="GN143" s="37">
        <f t="shared" ca="1" si="48"/>
        <v>3409.7635550332207</v>
      </c>
      <c r="GO143" s="37">
        <f t="shared" ca="1" si="48"/>
        <v>3533.4773361349726</v>
      </c>
      <c r="GP143" s="37">
        <f t="shared" ca="1" si="48"/>
        <v>3821.9906029924564</v>
      </c>
      <c r="GQ143" s="37">
        <f t="shared" ca="1" si="48"/>
        <v>4176.2354040407245</v>
      </c>
      <c r="GR143" s="37">
        <f t="shared" ca="1" si="48"/>
        <v>4395.6697413994907</v>
      </c>
      <c r="GS143" s="37">
        <f t="shared" ca="1" si="48"/>
        <v>4650.9963068394582</v>
      </c>
      <c r="GT143" s="37">
        <f t="shared" ca="1" si="34"/>
        <v>4735.6616969547249</v>
      </c>
      <c r="GU143" s="37">
        <f t="shared" ca="1" si="34"/>
        <v>4994.9309786967269</v>
      </c>
      <c r="GV143" s="37">
        <f t="shared" ca="1" si="34"/>
        <v>5047.675318135809</v>
      </c>
      <c r="GW143" s="37">
        <f t="shared" ca="1" si="34"/>
        <v>5142.1858415691722</v>
      </c>
      <c r="GX143" s="37">
        <f t="shared" ca="1" si="34"/>
        <v>5287.6567501652817</v>
      </c>
      <c r="GY143" s="37">
        <f t="shared" ca="1" si="30"/>
        <v>5429.3402517436098</v>
      </c>
      <c r="GZ143" s="37">
        <f t="shared" ca="1" si="30"/>
        <v>5767.3863589950979</v>
      </c>
      <c r="HA143" s="37">
        <f t="shared" ca="1" si="30"/>
        <v>6069.6333685504669</v>
      </c>
      <c r="HB143" s="37">
        <f t="shared" ca="1" si="30"/>
        <v>6243.6374614087572</v>
      </c>
      <c r="HC143" s="37"/>
      <c r="HD143" s="37">
        <f t="shared" si="40"/>
        <v>1500.1</v>
      </c>
      <c r="HE143" s="37">
        <f ca="1">SUM($GD143:GD143)-$HD143-SUM($FD143:FD143)</f>
        <v>-1414.293629321827</v>
      </c>
      <c r="HF143" s="37">
        <f ca="1">SUM($GD143:GE143)-$HD143-SUM($FD143:FE143)</f>
        <v>-603.52509031811474</v>
      </c>
      <c r="HG143" s="37">
        <f ca="1">SUM($GD143:GF143)-$HD143-SUM($FD143:FF143)</f>
        <v>311.76334966647653</v>
      </c>
      <c r="HH143" s="37">
        <f ca="1">SUM($GD143:GG143)-$HD143-SUM($FD143:FG143)</f>
        <v>1338.0744213964713</v>
      </c>
      <c r="HI143" s="37">
        <f ca="1">SUM($GD143:GH143)-$HD143-SUM($FD143:FH143)</f>
        <v>2454.3904332470897</v>
      </c>
      <c r="HJ143" s="37">
        <f ca="1">SUM($GD143:GI143)-$HD143-SUM($FD143:FI143)</f>
        <v>3651.0129102645606</v>
      </c>
      <c r="HK143" s="37">
        <f ca="1">SUM($GD143:GJ143)-$HD143-SUM($FD143:FJ143)</f>
        <v>4952.6212121986528</v>
      </c>
      <c r="HL143" s="37">
        <f ca="1">SUM($GD143:GK143)-$HD143-SUM($FD143:FK143)</f>
        <v>6626.8185146576443</v>
      </c>
      <c r="HM143" s="37">
        <f ca="1">SUM($GD143:GL143)-$HD143-SUM($FD143:FL143)</f>
        <v>8378.247210706586</v>
      </c>
      <c r="HN143" s="37">
        <f ca="1">SUM($GD143:GM143)-$HD143-SUM($FD143:FM143)</f>
        <v>10623.935199129761</v>
      </c>
      <c r="HO143" s="37">
        <f ca="1">SUM($GD143:GN143)-$HD143-SUM($FD143:FN143)</f>
        <v>13216.25650821473</v>
      </c>
      <c r="HP143" s="37">
        <f ca="1">SUM($GD143:GO143)-$HD143-SUM($FD143:FO143)</f>
        <v>15860.174392191848</v>
      </c>
      <c r="HQ143" s="37">
        <f ca="1">SUM($GD143:GP143)-$HD143-SUM($FD143:FP143)</f>
        <v>18582.253171494915</v>
      </c>
      <c r="HR143" s="37">
        <f ca="1">SUM($GD143:GQ143)-$HD143-SUM($FD143:FQ143)</f>
        <v>21392.572120729681</v>
      </c>
      <c r="HS143" s="37">
        <f ca="1">SUM($GD143:GR143)-$HD143-SUM($FD143:FR143)</f>
        <v>24267.81236220093</v>
      </c>
      <c r="HT143" s="37">
        <f ca="1">SUM($GD143:GS143)-$HD143-SUM($FD143:FS143)</f>
        <v>27213.130237727724</v>
      </c>
      <c r="HU143" s="37">
        <f ca="1">SUM($GD143:GT143)-$HD143-SUM($FD143:FT143)</f>
        <v>30403.442861518655</v>
      </c>
      <c r="HV143" s="37">
        <f ca="1">SUM($GD143:GU143)-$HD143-SUM($FD143:FU143)</f>
        <v>34008.684338069899</v>
      </c>
      <c r="HW143" s="37">
        <f ca="1">SUM($GD143:GV143)-$HD143-SUM($FD143:FV143)</f>
        <v>37647.904170711845</v>
      </c>
      <c r="HX143" s="37">
        <f ca="1">SUM($GD143:GW143)-$HD143-SUM($FD143:FW143)</f>
        <v>41327.329769735923</v>
      </c>
      <c r="HY143" s="37">
        <f ca="1">SUM($GD143:GX143)-$HD143-SUM($FD143:FX143)</f>
        <v>45054.742279878665</v>
      </c>
      <c r="HZ143" s="37">
        <f ca="1">SUM($GD143:GY143)-$HD143-SUM($FD143:FY143)</f>
        <v>49062.139804333616</v>
      </c>
      <c r="IA143" s="37">
        <f ca="1">SUM($GD143:GZ143)-$HD143-SUM($FD143:FZ143)</f>
        <v>53148.257232219461</v>
      </c>
      <c r="IB143" s="37">
        <f ca="1">SUM($GD143:HA143)-$HD143-SUM($FD143:GA143)</f>
        <v>57666.984109790646</v>
      </c>
      <c r="IC143" s="37">
        <f ca="1">SUM($GD143:HB143)-$HD143-SUM($FD143:GB143)</f>
        <v>62235.805915480611</v>
      </c>
    </row>
    <row r="144" spans="2:237" x14ac:dyDescent="0.35">
      <c r="B144" s="37">
        <f t="shared" ca="1" si="47"/>
        <v>0.53911406981638033</v>
      </c>
      <c r="C144" s="37">
        <f t="shared" ca="1" si="47"/>
        <v>0.43103931778579585</v>
      </c>
      <c r="D144" s="37">
        <f t="shared" ca="1" si="47"/>
        <v>0.80817783736559778</v>
      </c>
      <c r="E144" s="37">
        <f t="shared" ca="1" si="47"/>
        <v>0.420160702722848</v>
      </c>
      <c r="F144" s="37">
        <f t="shared" ca="1" si="47"/>
        <v>0.11100208610213491</v>
      </c>
      <c r="G144" s="37">
        <f t="shared" ca="1" si="47"/>
        <v>0.95494089633916224</v>
      </c>
      <c r="H144" s="37">
        <f t="shared" ca="1" si="47"/>
        <v>0.20872237876216004</v>
      </c>
      <c r="I144" s="37">
        <f t="shared" ca="1" si="47"/>
        <v>0.37036700214059215</v>
      </c>
      <c r="J144" s="37">
        <f t="shared" ca="1" si="47"/>
        <v>0.37649033332908399</v>
      </c>
      <c r="K144" s="37">
        <f t="shared" ca="1" si="47"/>
        <v>0.11767354923142359</v>
      </c>
      <c r="L144" s="37">
        <f t="shared" ca="1" si="47"/>
        <v>0.97788099945239559</v>
      </c>
      <c r="M144" s="37">
        <f t="shared" ca="1" si="47"/>
        <v>0.62403862871071381</v>
      </c>
      <c r="N144" s="37">
        <f t="shared" ca="1" si="47"/>
        <v>0.92698337130320807</v>
      </c>
      <c r="O144" s="37">
        <f t="shared" ca="1" si="47"/>
        <v>0.17456363073179637</v>
      </c>
      <c r="P144" s="37">
        <f t="shared" ca="1" si="47"/>
        <v>3.4810985329572719E-2</v>
      </c>
      <c r="Q144" s="37">
        <f t="shared" ca="1" si="47"/>
        <v>0.68822695174272752</v>
      </c>
      <c r="R144" s="37">
        <f t="shared" ca="1" si="46"/>
        <v>0.56663912351245449</v>
      </c>
      <c r="S144" s="37">
        <f t="shared" ca="1" si="46"/>
        <v>0.10991861406195857</v>
      </c>
      <c r="T144" s="37">
        <f t="shared" ca="1" si="46"/>
        <v>0.72786294466623147</v>
      </c>
      <c r="U144" s="37">
        <f t="shared" ca="1" si="46"/>
        <v>0.36275913809816429</v>
      </c>
      <c r="V144" s="37">
        <f t="shared" ca="1" si="46"/>
        <v>0.74722979111288579</v>
      </c>
      <c r="W144" s="37">
        <f t="shared" ca="1" si="46"/>
        <v>0.42767101581832179</v>
      </c>
      <c r="X144" s="37">
        <f t="shared" ca="1" si="46"/>
        <v>0.28531232533629547</v>
      </c>
      <c r="Y144" s="37">
        <f t="shared" ca="1" si="46"/>
        <v>0.21483923893019696</v>
      </c>
      <c r="Z144" s="37">
        <f t="shared" ca="1" si="46"/>
        <v>0.86127712005409551</v>
      </c>
      <c r="AC144" s="35">
        <f ca="1">IF(H$11="x",0,_xlfn.NORM.INV(B144,Satokasvi!$H$8,Satokasvi!$I$8)*IF(H$8="x",1+Toimenpiteet!$C$7,1)*IF(H$9="x",1+Toimenpiteet!$C$34,1)*(1+H$30)*_xlfn.BINOM.INV(1,(1-(Satokasvi!$H$15*(1+H$43))),B144))</f>
        <v>2524.5505107062013</v>
      </c>
      <c r="AD144" s="35">
        <f ca="1">IF(I$11="x",0,_xlfn.NORM.INV(C144,Satokasvi!$H$8,Satokasvi!$I$8)*IF(I$8="x",1+Toimenpiteet!$C$7,1)*IF(I$9="x",1+Toimenpiteet!$C$34,1)*(1+I$30)*_xlfn.BINOM.INV(1,(1-(Satokasvi!$H$15*(1+I$43))),C144))</f>
        <v>2456.567810499846</v>
      </c>
      <c r="AE144" s="35">
        <f ca="1">IF(J$11="x",0,_xlfn.NORM.INV(D144,Satokasvi!$H$8,Satokasvi!$I$8)*IF(J$8="x",1+Toimenpiteet!$C$7,1)*IF(J$9="x",1+Toimenpiteet!$C$34,1)*(1+J$30)*_xlfn.BINOM.INV(1,(1-(Satokasvi!$H$15*(1+J$43))),D144))</f>
        <v>2717.8002906404158</v>
      </c>
      <c r="AF144" s="35">
        <f ca="1">IF(K$11="x",0,_xlfn.NORM.INV(E144,Satokasvi!$H$8,Satokasvi!$I$8)*IF(K$8="x",1+Toimenpiteet!$C$7,1)*IF(K$9="x",1+Toimenpiteet!$C$34,1)*(1+K$30)*_xlfn.BINOM.INV(1,(1-(Satokasvi!$H$15*(1+K$43))),E144))</f>
        <v>2449.6294049342519</v>
      </c>
      <c r="AG144" s="35">
        <f ca="1">IF(L$11="x",0,_xlfn.NORM.INV(F144,Satokasvi!$H$8,Satokasvi!$I$8)*IF(L$8="x",1+Toimenpiteet!$C$7,1)*IF(L$9="x",1+Toimenpiteet!$C$34,1)*(1+L$30)*_xlfn.BINOM.INV(1,(1-(Satokasvi!$H$15*(1+L$43))),F144))</f>
        <v>0</v>
      </c>
      <c r="AH144" s="35">
        <f ca="1">IF(M$11="x",0,_xlfn.NORM.INV(G144,Satokasvi!$H$8,Satokasvi!$I$8)*IF(M$8="x",1+Toimenpiteet!$C$7,1)*IF(M$9="x",1+Toimenpiteet!$C$34,1)*(1+M$30)*_xlfn.BINOM.INV(1,(1-(Satokasvi!$H$15*(1+M$43))),G144))</f>
        <v>2923.6936240901086</v>
      </c>
      <c r="AI144" s="35">
        <f ca="1">IF(N$11="x",0,_xlfn.NORM.INV(H144,Satokasvi!$H$8,Satokasvi!$I$8)*IF(N$8="x",1+Toimenpiteet!$C$7,1)*IF(N$9="x",1+Toimenpiteet!$C$34,1)*(1+N$30)*_xlfn.BINOM.INV(1,(1-(Satokasvi!$H$15*(1+N$43))),H144))</f>
        <v>0</v>
      </c>
      <c r="AJ144" s="35">
        <f ca="1">IF(O$11="x",0,_xlfn.NORM.INV(I144,Satokasvi!$H$8,Satokasvi!$I$8)*IF(O$8="x",1+Toimenpiteet!$C$7,1)*IF(O$9="x",1+Toimenpiteet!$C$34,1)*(1+O$30)*_xlfn.BINOM.INV(1,(1-(Satokasvi!$H$15*(1+O$43))),I144))</f>
        <v>2417.2796275818841</v>
      </c>
      <c r="AK144" s="35">
        <f ca="1">IF(P$11="x",0,_xlfn.NORM.INV(J144,Satokasvi!$H$8,Satokasvi!$I$8)*IF(P$8="x",1+Toimenpiteet!$C$7,1)*IF(P$9="x",1+Toimenpiteet!$C$34,1)*(1+P$30)*_xlfn.BINOM.INV(1,(1-(Satokasvi!$H$15*(1+P$43))),J144))</f>
        <v>2421.3221101073509</v>
      </c>
      <c r="AL144" s="35">
        <f ca="1">IF(Q$11="x",0,_xlfn.NORM.INV(K144,Satokasvi!$H$8,Satokasvi!$I$8)*IF(Q$8="x",1+Toimenpiteet!$C$7,1)*IF(Q$9="x",1+Toimenpiteet!$C$34,1)*(1+Q$30)*_xlfn.BINOM.INV(1,(1-(Satokasvi!$H$15*(1+Q$43))),K144))</f>
        <v>0</v>
      </c>
      <c r="AM144" s="35">
        <f ca="1">IF(R$11="x",0,_xlfn.NORM.INV(L144,Satokasvi!$H$8,Satokasvi!$I$8)*IF(R$8="x",1+Toimenpiteet!$C$7,1)*IF(R$9="x",1+Toimenpiteet!$C$34,1)*(1+R$30)*_xlfn.BINOM.INV(1,(1-(Satokasvi!$H$15*(1+R$43))),L144))</f>
        <v>3002.9571663727925</v>
      </c>
      <c r="AN144" s="35">
        <f ca="1">IF(S$11="x",0,_xlfn.NORM.INV(M144,Satokasvi!$H$8,Satokasvi!$I$8)*IF(S$8="x",1+Toimenpiteet!$C$7,1)*IF(S$9="x",1+Toimenpiteet!$C$34,1)*(1+S$30)*_xlfn.BINOM.INV(1,(1-(Satokasvi!$H$15*(1+S$43))),M144))</f>
        <v>2579.0262727785066</v>
      </c>
      <c r="AO144" s="35">
        <f ca="1">IF(T$11="x",0,_xlfn.NORM.INV(N144,Satokasvi!$H$8,Satokasvi!$I$8)*IF(T$8="x",1+Toimenpiteet!$C$7,1)*IF(T$9="x",1+Toimenpiteet!$C$34,1)*(1+T$30)*_xlfn.BINOM.INV(1,(1-(Satokasvi!$H$15*(1+T$43))),N144))</f>
        <v>2863.4216117465526</v>
      </c>
      <c r="AP144" s="35">
        <f ca="1">IF(U$11="x",0,_xlfn.NORM.INV(O144,Satokasvi!$H$8,Satokasvi!$I$8)*IF(U$8="x",1+Toimenpiteet!$C$7,1)*IF(U$9="x",1+Toimenpiteet!$C$34,1)*(1+U$30)*_xlfn.BINOM.INV(1,(1-(Satokasvi!$H$15*(1+U$43))),O144))</f>
        <v>0</v>
      </c>
      <c r="AQ144" s="35">
        <f ca="1">IF(V$11="x",0,_xlfn.NORM.INV(P144,Satokasvi!$H$8,Satokasvi!$I$8)*IF(V$8="x",1+Toimenpiteet!$C$7,1)*IF(V$9="x",1+Toimenpiteet!$C$34,1)*(1+V$30)*_xlfn.BINOM.INV(1,(1-(Satokasvi!$H$15*(1+V$43))),P144))</f>
        <v>0</v>
      </c>
      <c r="AR144" s="35">
        <f ca="1">IF(W$11="x",0,_xlfn.NORM.INV(Q144,Satokasvi!$H$8,Satokasvi!$I$8)*IF(W$8="x",1+Toimenpiteet!$C$7,1)*IF(W$9="x",1+Toimenpiteet!$C$34,1)*(1+W$30)*_xlfn.BINOM.INV(1,(1-(Satokasvi!$H$15*(1+W$43))),Q144))</f>
        <v>2622.7077096843555</v>
      </c>
      <c r="AS144" s="35">
        <f ca="1">IF(X$11="x",0,_xlfn.NORM.INV(R144,Satokasvi!$H$8,Satokasvi!$I$8)*IF(X$8="x",1+Toimenpiteet!$C$7,1)*IF(X$9="x",1+Toimenpiteet!$C$34,1)*(1+X$30)*_xlfn.BINOM.INV(1,(1-(Satokasvi!$H$15*(1+X$43))),R144))</f>
        <v>2541.9559961977666</v>
      </c>
      <c r="AT144" s="35">
        <f ca="1">IF(Y$11="x",0,_xlfn.NORM.INV(S144,Satokasvi!$H$8,Satokasvi!$I$8)*IF(Y$8="x",1+Toimenpiteet!$C$7,1)*IF(Y$9="x",1+Toimenpiteet!$C$34,1)*(1+Y$30)*_xlfn.BINOM.INV(1,(1-(Satokasvi!$H$15*(1+Y$43))),S144))</f>
        <v>0</v>
      </c>
      <c r="AU144" s="35">
        <f ca="1">IF(Z$11="x",0,_xlfn.NORM.INV(T144,Satokasvi!$H$8,Satokasvi!$I$8)*IF(Z$8="x",1+Toimenpiteet!$C$7,1)*IF(Z$9="x",1+Toimenpiteet!$C$34,1)*(1+Z$30)*_xlfn.BINOM.INV(1,(1-(Satokasvi!$H$15*(1+Z$43))),T144))</f>
        <v>2651.5906075419321</v>
      </c>
      <c r="AV144" s="35">
        <f ca="1">IF(AA$11="x",0,_xlfn.NORM.INV(U144,Satokasvi!$H$8,Satokasvi!$I$8)*IF(AA$8="x",1+Toimenpiteet!$C$7,1)*IF(AA$9="x",1+Toimenpiteet!$C$34,1)*(1+AA$30)*_xlfn.BINOM.INV(1,(1-(Satokasvi!$H$15*(1+AA$43))),U144))</f>
        <v>2412.2266489941721</v>
      </c>
      <c r="AW144" s="35">
        <f ca="1">IF(AB$11="x",0,_xlfn.NORM.INV(V144,Satokasvi!$H$8,Satokasvi!$I$8)*IF(AB$8="x",1+Toimenpiteet!$C$7,1)*IF(AB$9="x",1+Toimenpiteet!$C$34,1)*(1+AB$30)*_xlfn.BINOM.INV(1,(1-(Satokasvi!$H$15*(1+AB$43))),V144))</f>
        <v>2666.4494239944006</v>
      </c>
      <c r="AX144" s="35">
        <f ca="1">IF(AC$11="x",0,_xlfn.NORM.INV(W144,Satokasvi!$H$8,Satokasvi!$I$8)*IF(AC$8="x",1+Toimenpiteet!$C$7,1)*IF(AC$9="x",1+Toimenpiteet!$C$34,1)*(1+AC$30)*_xlfn.BINOM.INV(1,(1-(Satokasvi!$H$15*(1+AC$43))),W144))</f>
        <v>2454.4233220308488</v>
      </c>
      <c r="AY144" s="35">
        <f ca="1">IF(AD$11="x",0,_xlfn.NORM.INV(X144,Satokasvi!$H$8,Satokasvi!$I$8)*IF(AD$8="x",1+Toimenpiteet!$C$7,1)*IF(AD$9="x",1+Toimenpiteet!$C$34,1)*(1+AD$30)*_xlfn.BINOM.INV(1,(1-(Satokasvi!$H$15*(1+AD$43))),X144))</f>
        <v>2358.2170542209042</v>
      </c>
      <c r="AZ144" s="35">
        <f ca="1">IF(AE$11="x",0,_xlfn.NORM.INV(Y144,Satokasvi!$H$8,Satokasvi!$I$8)*IF(AE$8="x",1+Toimenpiteet!$C$7,1)*IF(AE$9="x",1+Toimenpiteet!$C$34,1)*(1+AE$30)*_xlfn.BINOM.INV(1,(1-(Satokasvi!$H$15*(1+AE$43))),Y144))</f>
        <v>0</v>
      </c>
      <c r="BA144" s="35">
        <f ca="1">IF(AF$11="x",0,_xlfn.NORM.INV(Z144,Satokasvi!$H$8,Satokasvi!$I$8)*IF(AF$8="x",1+Toimenpiteet!$C$7,1)*IF(AF$9="x",1+Toimenpiteet!$C$34,1)*(1+AF$30)*_xlfn.BINOM.INV(1,(1-(Satokasvi!$H$15*(1+AF$43))),Z144))</f>
        <v>2771.5187793843179</v>
      </c>
      <c r="BD144" s="35">
        <f ca="1">IF(H$11="x",0,_xlfn.NORM.INV(B144,Satokasvi!$H$8,Satokasvi!$I$8)*IF(COUNTIF($H$12:H$12,"x")&gt;0,(1+$C$6),1)*IF(COUNTIF($H$13:H$13,"x")&gt;0,(1+$C$30),1)*IF(H$8="x",(1+Toimenpiteet!$C$7),1)*IF(H$9="x",(1+Toimenpiteet!$C$34),1)*(1+H$30)*_xlfn.BINOM.INV(1,(1-(Satokasvi!$H$15*(1+H$44))),B144))</f>
        <v>3029.4606128474416</v>
      </c>
      <c r="BE144" s="35">
        <f ca="1">IF(I$11="x",0,_xlfn.NORM.INV(C144,Satokasvi!$H$8,Satokasvi!$I$8)*IF(COUNTIF($H$12:I$12,"x")&gt;0,(1+$C$6),1)*IF(COUNTIF($H$13:I$13,"x")&gt;0,(1+$C$30),1)*IF(I$8="x",(1+Toimenpiteet!$C$7),1)*IF(I$9="x",(1+Toimenpiteet!$C$34),1)*(1+I$30)*_xlfn.BINOM.INV(1,(1-(Satokasvi!$H$15*(1+I$44))),C144))</f>
        <v>2947.8813725998152</v>
      </c>
      <c r="BF144" s="35">
        <f ca="1">IF(J$11="x",0,_xlfn.NORM.INV(D144,Satokasvi!$H$8,Satokasvi!$I$8)*IF(COUNTIF($H$12:J$12,"x")&gt;0,(1+$C$6),1)*IF(COUNTIF($H$13:J$13,"x")&gt;0,(1+$C$30),1)*IF(J$8="x",(1+Toimenpiteet!$C$7),1)*IF(J$9="x",(1+Toimenpiteet!$C$34),1)*(1+J$30)*_xlfn.BINOM.INV(1,(1-(Satokasvi!$H$15*(1+J$44))),D144))</f>
        <v>3261.3603487684991</v>
      </c>
      <c r="BG144" s="35">
        <f ca="1">IF(K$11="x",0,_xlfn.NORM.INV(E144,Satokasvi!$H$8,Satokasvi!$I$8)*IF(COUNTIF($H$12:K$12,"x")&gt;0,(1+$C$6),1)*IF(COUNTIF($H$13:K$13,"x")&gt;0,(1+$C$30),1)*IF(K$8="x",(1+Toimenpiteet!$C$7),1)*IF(K$9="x",(1+Toimenpiteet!$C$34),1)*(1+K$30)*_xlfn.BINOM.INV(1,(1-(Satokasvi!$H$15*(1+K$44))),E144))</f>
        <v>2939.555285921102</v>
      </c>
      <c r="BH144" s="35">
        <f ca="1">IF(L$11="x",0,_xlfn.NORM.INV(F144,Satokasvi!$H$8,Satokasvi!$I$8)*IF(COUNTIF($H$12:L$12,"x")&gt;0,(1+$C$6),1)*IF(COUNTIF($H$13:L$13,"x")&gt;0,(1+$C$30),1)*IF(L$8="x",(1+Toimenpiteet!$C$7),1)*IF(L$9="x",(1+Toimenpiteet!$C$34),1)*(1+L$30)*_xlfn.BINOM.INV(1,(1-(Satokasvi!$H$15*(1+L$44))),F144))</f>
        <v>2633.6351400801232</v>
      </c>
      <c r="BI144" s="35">
        <f ca="1">IF(M$11="x",0,_xlfn.NORM.INV(G144,Satokasvi!$H$8,Satokasvi!$I$8)*IF(COUNTIF($H$12:M$12,"x")&gt;0,(1+$C$6),1)*IF(COUNTIF($H$13:M$13,"x")&gt;0,(1+$C$30),1)*IF(M$8="x",(1+Toimenpiteet!$C$7),1)*IF(M$9="x",(1+Toimenpiteet!$C$34),1)*(1+M$30)*_xlfn.BINOM.INV(1,(1-(Satokasvi!$H$15*(1+M$44))),G144))</f>
        <v>3508.4323489081303</v>
      </c>
      <c r="BJ144" s="35">
        <f ca="1">IF(N$11="x",0,_xlfn.NORM.INV(H144,Satokasvi!$H$8,Satokasvi!$I$8)*IF(COUNTIF($H$12:N$12,"x")&gt;0,(1+$C$6),1)*IF(COUNTIF($H$13:N$13,"x")&gt;0,(1+$C$30),1)*IF(N$8="x",(1+Toimenpiteet!$C$7),1)*IF(N$9="x",(1+Toimenpiteet!$C$34),1)*(1+N$30)*_xlfn.BINOM.INV(1,(1-(Satokasvi!$H$15*(1+N$44))),H144))</f>
        <v>2756.7413126544911</v>
      </c>
      <c r="BK144" s="35">
        <f ca="1">IF(O$11="x",0,_xlfn.NORM.INV(I144,Satokasvi!$H$8,Satokasvi!$I$8)*IF(COUNTIF($H$12:O$12,"x")&gt;0,(1+$C$6),1)*IF(COUNTIF($H$13:O$13,"x")&gt;0,(1+$C$30),1)*IF(O$8="x",(1+Toimenpiteet!$C$7),1)*IF(O$9="x",(1+Toimenpiteet!$C$34),1)*(1+O$30)*_xlfn.BINOM.INV(1,(1-(Satokasvi!$H$15*(1+O$44))),I144))</f>
        <v>2900.7355530982609</v>
      </c>
      <c r="BL144" s="35">
        <f ca="1">IF(P$11="x",0,_xlfn.NORM.INV(J144,Satokasvi!$H$8,Satokasvi!$I$8)*IF(COUNTIF($H$12:P$12,"x")&gt;0,(1+$C$6),1)*IF(COUNTIF($H$13:P$13,"x")&gt;0,(1+$C$30),1)*IF(P$8="x",(1+Toimenpiteet!$C$7),1)*IF(P$9="x",(1+Toimenpiteet!$C$34),1)*(1+P$30)*_xlfn.BINOM.INV(1,(1-(Satokasvi!$H$15*(1+P$44))),J144))</f>
        <v>2905.5865321288211</v>
      </c>
      <c r="BM144" s="35">
        <f ca="1">IF(Q$11="x",0,_xlfn.NORM.INV(K144,Satokasvi!$H$8,Satokasvi!$I$8)*IF(COUNTIF($H$12:Q$12,"x")&gt;0,(1+$C$6),1)*IF(COUNTIF($H$13:Q$13,"x")&gt;0,(1+$C$30),1)*IF(Q$8="x",(1+Toimenpiteet!$C$7),1)*IF(Q$9="x",(1+Toimenpiteet!$C$34),1)*(1+Q$30)*_xlfn.BINOM.INV(1,(1-(Satokasvi!$H$15*(1+Q$44))),K144))</f>
        <v>2643.9908541251302</v>
      </c>
      <c r="BN144" s="35">
        <f ca="1">IF(R$11="x",0,_xlfn.NORM.INV(L144,Satokasvi!$H$8,Satokasvi!$I$8)*IF(COUNTIF($H$12:R$12,"x")&gt;0,(1+$C$6),1)*IF(COUNTIF($H$13:R$13,"x")&gt;0,(1+$C$30),1)*IF(R$8="x",(1+Toimenpiteet!$C$7),1)*IF(R$9="x",(1+Toimenpiteet!$C$34),1)*(1+R$30)*_xlfn.BINOM.INV(1,(1-(Satokasvi!$H$15*(1+R$44))),L144))</f>
        <v>3603.5485996473508</v>
      </c>
      <c r="BO144" s="35">
        <f ca="1">IF(S$11="x",0,_xlfn.NORM.INV(M144,Satokasvi!$H$8,Satokasvi!$I$8)*IF(COUNTIF($H$12:S$12,"x")&gt;0,(1+$C$6),1)*IF(COUNTIF($H$13:S$13,"x")&gt;0,(1+$C$30),1)*IF(S$8="x",(1+Toimenpiteet!$C$7),1)*IF(S$9="x",(1+Toimenpiteet!$C$34),1)*(1+S$30)*_xlfn.BINOM.INV(1,(1-(Satokasvi!$H$15*(1+S$44))),M144))</f>
        <v>3094.8315273342077</v>
      </c>
      <c r="BP144" s="35">
        <f ca="1">IF(T$11="x",0,_xlfn.NORM.INV(N144,Satokasvi!$H$8,Satokasvi!$I$8)*IF(COUNTIF($H$12:T$12,"x")&gt;0,(1+$C$6),1)*IF(COUNTIF($H$13:T$13,"x")&gt;0,(1+$C$30),1)*IF(T$8="x",(1+Toimenpiteet!$C$7),1)*IF(T$9="x",(1+Toimenpiteet!$C$34),1)*(1+T$30)*_xlfn.BINOM.INV(1,(1-(Satokasvi!$H$15*(1+T$44))),N144))</f>
        <v>3436.1059340958632</v>
      </c>
      <c r="BQ144" s="35">
        <f ca="1">IF(U$11="x",0,_xlfn.NORM.INV(O144,Satokasvi!$H$8,Satokasvi!$I$8)*IF(COUNTIF($H$12:U$12,"x")&gt;0,(1+$C$6),1)*IF(COUNTIF($H$13:U$13,"x")&gt;0,(1+$C$30),1)*IF(U$8="x",(1+Toimenpiteet!$C$7),1)*IF(U$9="x",(1+Toimenpiteet!$C$34),1)*(1+U$30)*_xlfn.BINOM.INV(1,(1-(Satokasvi!$H$15*(1+U$44))),O144))</f>
        <v>2719.1149617995566</v>
      </c>
      <c r="BR144" s="35">
        <f ca="1">IF(V$11="x",0,_xlfn.NORM.INV(P144,Satokasvi!$H$8,Satokasvi!$I$8)*IF(COUNTIF($H$12:V$12,"x")&gt;0,(1+$C$6),1)*IF(COUNTIF($H$13:V$13,"x")&gt;0,(1+$C$30),1)*IF(V$8="x",(1+Toimenpiteet!$C$7),1)*IF(V$9="x",(1+Toimenpiteet!$C$34),1)*(1+V$30)*_xlfn.BINOM.INV(1,(1-(Satokasvi!$H$15*(1+V$44))),P144))</f>
        <v>0</v>
      </c>
      <c r="BS144" s="35">
        <f ca="1">IF(W$11="x",0,_xlfn.NORM.INV(Q144,Satokasvi!$H$8,Satokasvi!$I$8)*IF(COUNTIF($H$12:W$12,"x")&gt;0,(1+$C$6),1)*IF(COUNTIF($H$13:W$13,"x")&gt;0,(1+$C$30),1)*IF(W$8="x",(1+Toimenpiteet!$C$7),1)*IF(W$9="x",(1+Toimenpiteet!$C$34),1)*(1+W$30)*_xlfn.BINOM.INV(1,(1-(Satokasvi!$H$15*(1+W$44))),Q144))</f>
        <v>3147.2492516212264</v>
      </c>
      <c r="BT144" s="35">
        <f ca="1">IF(X$11="x",0,_xlfn.NORM.INV(R144,Satokasvi!$H$8,Satokasvi!$I$8)*IF(COUNTIF($H$12:X$12,"x")&gt;0,(1+$C$6),1)*IF(COUNTIF($H$13:X$13,"x")&gt;0,(1+$C$30),1)*IF(X$8="x",(1+Toimenpiteet!$C$7),1)*IF(X$9="x",(1+Toimenpiteet!$C$34),1)*(1+X$30)*_xlfn.BINOM.INV(1,(1-(Satokasvi!$H$15*(1+X$44))),R144))</f>
        <v>3050.3471954373199</v>
      </c>
      <c r="BU144" s="35">
        <f ca="1">IF(Y$11="x",0,_xlfn.NORM.INV(S144,Satokasvi!$H$8,Satokasvi!$I$8)*IF(COUNTIF($H$12:Y$12,"x")&gt;0,(1+$C$6),1)*IF(COUNTIF($H$13:Y$13,"x")&gt;0,(1+$C$30),1)*IF(Y$8="x",(1+Toimenpiteet!$C$7),1)*IF(Y$9="x",(1+Toimenpiteet!$C$34),1)*(1+Y$30)*_xlfn.BINOM.INV(1,(1-(Satokasvi!$H$15*(1+Y$44))),S144))</f>
        <v>2631.9116828944884</v>
      </c>
      <c r="BV144" s="35">
        <f ca="1">IF(Z$11="x",0,_xlfn.NORM.INV(T144,Satokasvi!$H$8,Satokasvi!$I$8)*IF(COUNTIF($H$12:Z$12,"x")&gt;0,(1+$C$6),1)*IF(COUNTIF($H$13:Z$13,"x")&gt;0,(1+$C$30),1)*IF(Z$8="x",(1+Toimenpiteet!$C$7),1)*IF(Z$9="x",(1+Toimenpiteet!$C$34),1)*(1+Z$30)*_xlfn.BINOM.INV(1,(1-(Satokasvi!$H$15*(1+Z$44))),T144))</f>
        <v>3181.9087290503185</v>
      </c>
      <c r="BW144" s="35">
        <f ca="1">IF(AA$11="x",0,_xlfn.NORM.INV(U144,Satokasvi!$H$8,Satokasvi!$I$8)*IF(COUNTIF($H$12:AA$12,"x")&gt;0,(1+$C$6),1)*IF(COUNTIF($H$13:AA$13,"x")&gt;0,(1+$C$30),1)*IF(AA$8="x",(1+Toimenpiteet!$C$7),1)*IF(AA$9="x",(1+Toimenpiteet!$C$34),1)*(1+AA$30)*_xlfn.BINOM.INV(1,(1-(Satokasvi!$H$15*(1+AA$44))),U144))</f>
        <v>2894.6719787930065</v>
      </c>
      <c r="BX144" s="35">
        <f ca="1">IF(AB$11="x",0,_xlfn.NORM.INV(V144,Satokasvi!$H$8,Satokasvi!$I$8)*IF(COUNTIF($H$12:AB$12,"x")&gt;0,(1+$C$6),1)*IF(COUNTIF($H$13:AB$13,"x")&gt;0,(1+$C$30),1)*IF(AB$8="x",(1+Toimenpiteet!$C$7),1)*IF(AB$9="x",(1+Toimenpiteet!$C$34),1)*(1+AB$30)*_xlfn.BINOM.INV(1,(1-(Satokasvi!$H$15*(1+AB$44))),V144))</f>
        <v>3199.7393087932805</v>
      </c>
      <c r="BY144" s="35">
        <f ca="1">IF(AC$11="x",0,_xlfn.NORM.INV(W144,Satokasvi!$H$8,Satokasvi!$I$8)*IF(COUNTIF($H$12:AC$12,"x")&gt;0,(1+$C$6),1)*IF(COUNTIF($H$13:AC$13,"x")&gt;0,(1+$C$30),1)*IF(AC$8="x",(1+Toimenpiteet!$C$7),1)*IF(AC$9="x",(1+Toimenpiteet!$C$34),1)*(1+AC$30)*_xlfn.BINOM.INV(1,(1-(Satokasvi!$H$15*(1+AC$44))),W144))</f>
        <v>2945.3079864370184</v>
      </c>
      <c r="BZ144" s="35">
        <f ca="1">IF(AD$11="x",0,_xlfn.NORM.INV(X144,Satokasvi!$H$8,Satokasvi!$I$8)*IF(COUNTIF($H$12:AD$12,"x")&gt;0,(1+$C$6),1)*IF(COUNTIF($H$13:AD$13,"x")&gt;0,(1+$C$30),1)*IF(AD$8="x",(1+Toimenpiteet!$C$7),1)*IF(AD$9="x",(1+Toimenpiteet!$C$34),1)*(1+AD$30)*_xlfn.BINOM.INV(1,(1-(Satokasvi!$H$15*(1+AD$44))),X144))</f>
        <v>2829.860465065085</v>
      </c>
      <c r="CA144" s="35">
        <f ca="1">IF(AE$11="x",0,_xlfn.NORM.INV(Y144,Satokasvi!$H$8,Satokasvi!$I$8)*IF(COUNTIF($H$12:AE$12,"x")&gt;0,(1+$C$6),1)*IF(COUNTIF($H$13:AE$13,"x")&gt;0,(1+$C$30),1)*IF(AE$8="x",(1+Toimenpiteet!$C$7),1)*IF(AE$9="x",(1+Toimenpiteet!$C$34),1)*(1+AE$30)*_xlfn.BINOM.INV(1,(1-(Satokasvi!$H$15*(1+AE$44))),Y144))</f>
        <v>2763.077410389013</v>
      </c>
      <c r="CB144" s="35">
        <f ca="1">IF(AF$11="x",0,_xlfn.NORM.INV(Z144,Satokasvi!$H$8,Satokasvi!$I$8)*IF(COUNTIF($H$12:AF$12,"x")&gt;0,(1+$C$6),1)*IF(COUNTIF($H$13:AF$13,"x")&gt;0,(1+$C$30),1)*IF(AF$8="x",(1+Toimenpiteet!$C$7),1)*IF(AF$9="x",(1+Toimenpiteet!$C$34),1)*(1+AF$30)*_xlfn.BINOM.INV(1,(1-(Satokasvi!$H$15*(1+AF$44))),Z144))</f>
        <v>3325.8225352611812</v>
      </c>
      <c r="CD144" s="37">
        <f ca="1">_xlfn.NORM.INV(RAND(),Satokasvi!$H$13,Satokasvi!$I$13)</f>
        <v>136.9851599575257</v>
      </c>
      <c r="CE144" s="37">
        <f ca="1">_xlfn.NORM.INV(RAND(),Satokasvi!$H$13,Satokasvi!$I$13)</f>
        <v>205.0631056417096</v>
      </c>
      <c r="CF144" s="37">
        <f ca="1">_xlfn.NORM.INV(RAND(),Satokasvi!$H$13,Satokasvi!$I$13)</f>
        <v>227.06702292689366</v>
      </c>
      <c r="CG144" s="37">
        <f ca="1">_xlfn.NORM.INV(RAND(),Satokasvi!$H$13,Satokasvi!$I$13)</f>
        <v>100.6897113786641</v>
      </c>
      <c r="CH144" s="37">
        <f ca="1">_xlfn.NORM.INV(RAND(),Satokasvi!$H$13,Satokasvi!$I$13)</f>
        <v>164.08108307742597</v>
      </c>
      <c r="CI144" s="37">
        <f ca="1">_xlfn.NORM.INV(RAND(),Satokasvi!$H$13,Satokasvi!$I$13)</f>
        <v>134.84893683413665</v>
      </c>
      <c r="CJ144" s="37">
        <f ca="1">_xlfn.NORM.INV(RAND(),Satokasvi!$H$13,Satokasvi!$I$13)</f>
        <v>210.70986795684342</v>
      </c>
      <c r="CK144" s="37">
        <f ca="1">_xlfn.NORM.INV(RAND(),Satokasvi!$H$13,Satokasvi!$I$13)</f>
        <v>241.79629620447952</v>
      </c>
      <c r="CL144" s="37">
        <f ca="1">_xlfn.NORM.INV(RAND(),Satokasvi!$H$13,Satokasvi!$I$13)</f>
        <v>112.28565294867188</v>
      </c>
      <c r="CM144" s="37">
        <f ca="1">_xlfn.NORM.INV(RAND(),Satokasvi!$H$13,Satokasvi!$I$13)</f>
        <v>208.96064336431854</v>
      </c>
      <c r="CN144" s="37">
        <f ca="1">_xlfn.NORM.INV(RAND(),Satokasvi!$H$13,Satokasvi!$I$13)</f>
        <v>201.65907233760876</v>
      </c>
      <c r="CO144" s="37">
        <f ca="1">_xlfn.NORM.INV(RAND(),Satokasvi!$H$13,Satokasvi!$I$13)</f>
        <v>232.50181660898153</v>
      </c>
      <c r="CP144" s="37">
        <f ca="1">_xlfn.NORM.INV(RAND(),Satokasvi!$H$13,Satokasvi!$I$13)</f>
        <v>251.46998120578189</v>
      </c>
      <c r="CQ144" s="37">
        <f ca="1">_xlfn.NORM.INV(RAND(),Satokasvi!$H$13,Satokasvi!$I$13)</f>
        <v>232.53995099353224</v>
      </c>
      <c r="CR144" s="37">
        <f ca="1">_xlfn.NORM.INV(RAND(),Satokasvi!$H$13,Satokasvi!$I$13)</f>
        <v>276.66651680475604</v>
      </c>
      <c r="CS144" s="37">
        <f ca="1">_xlfn.NORM.INV(RAND(),Satokasvi!$H$13,Satokasvi!$I$13)</f>
        <v>177.54998857845032</v>
      </c>
      <c r="CT144" s="37">
        <f ca="1">_xlfn.NORM.INV(RAND(),Satokasvi!$H$13,Satokasvi!$I$13)</f>
        <v>276.88862197852995</v>
      </c>
      <c r="CU144" s="37">
        <f ca="1">_xlfn.NORM.INV(RAND(),Satokasvi!$H$13,Satokasvi!$I$13)</f>
        <v>227.63458808889334</v>
      </c>
      <c r="CV144" s="37">
        <f ca="1">_xlfn.NORM.INV(RAND(),Satokasvi!$H$13,Satokasvi!$I$13)</f>
        <v>210.81124314001579</v>
      </c>
      <c r="CW144" s="37">
        <f ca="1">_xlfn.NORM.INV(RAND(),Satokasvi!$H$13,Satokasvi!$I$13)</f>
        <v>151.33936186077167</v>
      </c>
      <c r="CX144" s="37">
        <f ca="1">_xlfn.NORM.INV(RAND(),Satokasvi!$H$13,Satokasvi!$I$13)</f>
        <v>226.14845243002432</v>
      </c>
      <c r="CY144" s="37">
        <f ca="1">_xlfn.NORM.INV(RAND(),Satokasvi!$H$13,Satokasvi!$I$13)</f>
        <v>170.72564551178672</v>
      </c>
      <c r="CZ144" s="37">
        <f ca="1">_xlfn.NORM.INV(RAND(),Satokasvi!$H$13,Satokasvi!$I$13)</f>
        <v>114.6107349729954</v>
      </c>
      <c r="DA144" s="37">
        <f ca="1">_xlfn.NORM.INV(RAND(),Satokasvi!$H$13,Satokasvi!$I$13)</f>
        <v>59.087328525820396</v>
      </c>
      <c r="DB144" s="37">
        <f ca="1">_xlfn.NORM.INV(RAND(),Satokasvi!$H$13,Satokasvi!$I$13)</f>
        <v>192.86163265639269</v>
      </c>
      <c r="DD144" s="37">
        <f ca="1">IF(H$11="x",Toimenpiteet!$E$115,AC144*CD144/1000+(Satokasvi!$E$28-Satokasvi!$E$7)+IF(H$8="x",Toimenpiteet!$E$29,0)+IF(H$9="x",Toimenpiteet!$E$60,0)+IF(H$10="x",Toimenpiteet!$E$88,0))/(1+$H$15)^DD$59</f>
        <v>78.471801485380752</v>
      </c>
      <c r="DE144" s="37">
        <f ca="1">IF(I$11="x",Toimenpiteet!$E$115,AD144*CE144/1000+(Satokasvi!$E$28-Satokasvi!$E$7)+IF(I$8="x",Toimenpiteet!$E$29,0)+IF(I$9="x",Toimenpiteet!$E$60,0)+IF(I$10="x",Toimenpiteet!$E$88,0))/(1+$H$15)^DE$59</f>
        <v>225.04611597752211</v>
      </c>
      <c r="DF144" s="37">
        <f ca="1">IF(J$11="x",Toimenpiteet!$E$115,AE144*CF144/1000+(Satokasvi!$E$28-Satokasvi!$E$7)+IF(J$8="x",Toimenpiteet!$E$29,0)+IF(J$9="x",Toimenpiteet!$E$60,0)+IF(J$10="x",Toimenpiteet!$E$88,0))/(1+$H$15)^DF$59</f>
        <v>322.24226261963463</v>
      </c>
      <c r="DG144" s="37">
        <f ca="1">IF(K$11="x",Toimenpiteet!$E$115,AF144*CG144/1000+(Satokasvi!$E$28-Satokasvi!$E$7)+IF(K$8="x",Toimenpiteet!$E$29,0)+IF(K$9="x",Toimenpiteet!$E$60,0)+IF(K$10="x",Toimenpiteet!$E$88,0))/(1+$H$15)^DG$59</f>
        <v>-16.301535864904942</v>
      </c>
      <c r="DH144" s="37">
        <f ca="1">IF(L$11="x",Toimenpiteet!$E$115,AG144*CH144/1000+(Satokasvi!$E$28-Satokasvi!$E$7)+IF(L$8="x",Toimenpiteet!$E$29,0)+IF(L$9="x",Toimenpiteet!$E$60,0)+IF(L$10="x",Toimenpiteet!$E$88,0))/(1+$H$15)^DH$59</f>
        <v>-228.59132786180348</v>
      </c>
      <c r="DI144" s="37">
        <f ca="1">IF(M$11="x",Toimenpiteet!$E$115,AH144*CI144/1000+(Satokasvi!$E$28-Satokasvi!$E$7)+IF(M$8="x",Toimenpiteet!$E$29,0)+IF(M$9="x",Toimenpiteet!$E$60,0)+IF(M$10="x",Toimenpiteet!$E$88,0))/(1+$H$15)^DI$59</f>
        <v>108.25068316775842</v>
      </c>
      <c r="DJ144" s="37">
        <f ca="1">IF(N$11="x",Toimenpiteet!$E$115,AI144*CJ144/1000+(Satokasvi!$E$28-Satokasvi!$E$7)+IF(N$8="x",Toimenpiteet!$E$29,0)+IF(N$9="x",Toimenpiteet!$E$60,0)+IF(N$10="x",Toimenpiteet!$E$88,0))/(1+$H$15)^DJ$59</f>
        <v>-215.46925050598875</v>
      </c>
      <c r="DK144" s="37">
        <f ca="1">IF(O$11="x",Toimenpiteet!$E$115,AJ144*CK144/1000+(Satokasvi!$E$28-Satokasvi!$E$7)+IF(O$8="x",Toimenpiteet!$E$29,0)+IF(O$9="x",Toimenpiteet!$E$60,0)+IF(O$10="x",Toimenpiteet!$E$88,0))/(1+$H$15)^DK$59</f>
        <v>252.20777277110588</v>
      </c>
      <c r="DL144" s="37">
        <f ca="1">IF(P$11="x",Toimenpiteet!$E$115,AK144*CL144/1000+(Satokasvi!$E$28-Satokasvi!$E$7)+IF(P$8="x",Toimenpiteet!$E$29,0)+IF(P$9="x",Toimenpiteet!$E$60,0)+IF(P$10="x",Toimenpiteet!$E$88,0))/(1+$H$15)^DL$59</f>
        <v>5.2727433531928565</v>
      </c>
      <c r="DM144" s="37">
        <f ca="1">IF(Q$11="x",Toimenpiteet!$E$115,AL144*CM144/1000+(Satokasvi!$E$28-Satokasvi!$E$7)+IF(Q$8="x",Toimenpiteet!$E$29,0)+IF(Q$9="x",Toimenpiteet!$E$60,0)+IF(Q$10="x",Toimenpiteet!$E$88,0))/(1+$H$15)^DM$59</f>
        <v>-197.18488744763218</v>
      </c>
      <c r="DN144" s="37">
        <f ca="1">IF(R$11="x",Toimenpiteet!$E$115,AM144*CN144/1000+(Satokasvi!$E$28-Satokasvi!$E$7)+IF(R$8="x",Toimenpiteet!$E$29,0)+IF(R$9="x",Toimenpiteet!$E$60,0)+IF(R$10="x",Toimenpiteet!$E$88,0))/(1+$H$15)^DN$59</f>
        <v>246.0375834193905</v>
      </c>
      <c r="DO144" s="37">
        <f ca="1">IF(S$11="x",Toimenpiteet!$E$115,AN144*CO144/1000+(Satokasvi!$E$28-Satokasvi!$E$7)+IF(S$8="x",Toimenpiteet!$E$29,0)+IF(S$9="x",Toimenpiteet!$E$60,0)+IF(S$10="x",Toimenpiteet!$E$88,0))/(1+$H$15)^DO$59</f>
        <v>234.70155240651911</v>
      </c>
      <c r="DP144" s="37">
        <f ca="1">IF(T$11="x",Toimenpiteet!$E$115,AO144*CP144/1000+(Satokasvi!$E$28-Satokasvi!$E$7)+IF(T$8="x",Toimenpiteet!$E$29,0)+IF(T$9="x",Toimenpiteet!$E$60,0)+IF(T$10="x",Toimenpiteet!$E$88,0))/(1+$H$15)^DP$59</f>
        <v>309.87683477866887</v>
      </c>
      <c r="DQ144" s="37">
        <f ca="1">IF(U$11="x",Toimenpiteet!$E$115,AP144*CQ144/1000+(Satokasvi!$E$28-Satokasvi!$E$7)+IF(U$8="x",Toimenpiteet!$E$29,0)+IF(U$9="x",Toimenpiteet!$E$60,0)+IF(U$10="x",Toimenpiteet!$E$88,0))/(1+$H$15)^DQ$59</f>
        <v>-175.19621854193412</v>
      </c>
      <c r="DR144" s="37">
        <f ca="1">IF(V$11="x",Toimenpiteet!$E$115,AQ144*CR144/1000+(Satokasvi!$E$28-Satokasvi!$E$7)+IF(V$8="x",Toimenpiteet!$E$29,0)+IF(V$9="x",Toimenpiteet!$E$60,0)+IF(V$10="x",Toimenpiteet!$E$88,0))/(1+$H$15)^DR$59</f>
        <v>-170.09341606013018</v>
      </c>
      <c r="DS144" s="37">
        <f ca="1">IF(W$11="x",Toimenpiteet!$E$115,AR144*CS144/1000+(Satokasvi!$E$28-Satokasvi!$E$7)+IF(W$8="x",Toimenpiteet!$E$29,0)+IF(W$9="x",Toimenpiteet!$E$60,0)+IF(W$10="x",Toimenpiteet!$E$88,0))/(1+$H$15)^DS$59</f>
        <v>125.04575230081569</v>
      </c>
      <c r="DT144" s="37">
        <f ca="1">IF(X$11="x",Toimenpiteet!$E$115,AS144*CT144/1000+(Satokasvi!$E$28-Satokasvi!$E$7)+IF(X$8="x",Toimenpiteet!$E$29,0)+IF(X$9="x",Toimenpiteet!$E$60,0)+IF(X$10="x",Toimenpiteet!$E$88,0))/(1+$H$15)^DT$59</f>
        <v>265.50462628796618</v>
      </c>
      <c r="DU144" s="37">
        <f ca="1">IF(Y$11="x",Toimenpiteet!$E$115,AT144*CU144/1000+(Satokasvi!$E$28-Satokasvi!$E$7)+IF(Y$8="x",Toimenpiteet!$E$29,0)+IF(Y$9="x",Toimenpiteet!$E$60,0)+IF(Y$10="x",Toimenpiteet!$E$88,0))/(1+$H$15)^DU$59</f>
        <v>-155.65957101831492</v>
      </c>
      <c r="DV144" s="37">
        <f ca="1">IF(Z$11="x",Toimenpiteet!$E$115,AU144*CV144/1000+(Satokasvi!$E$28-Satokasvi!$E$7)+IF(Z$8="x",Toimenpiteet!$E$29,0)+IF(Z$9="x",Toimenpiteet!$E$60,0)+IF(Z$10="x",Toimenpiteet!$E$88,0))/(1+$H$15)^DV$59</f>
        <v>167.65560162077071</v>
      </c>
      <c r="DW144" s="37">
        <f ca="1">IF(AA$11="x",Toimenpiteet!$E$115,AV144*CW144/1000+(Satokasvi!$E$28-Satokasvi!$E$7)+IF(AA$8="x",Toimenpiteet!$E$29,0)+IF(AA$9="x",Toimenpiteet!$E$60,0)+IF(AA$10="x",Toimenpiteet!$E$88,0))/(1+$H$15)^DW$59</f>
        <v>55.403476708144886</v>
      </c>
      <c r="DX144" s="37">
        <f ca="1">IF(AB$11="x",Toimenpiteet!$E$115,AW144*CX144/1000+(Satokasvi!$E$28-Satokasvi!$E$7)+IF(AB$8="x",Toimenpiteet!$E$29,0)+IF(AB$9="x",Toimenpiteet!$E$60,0)+IF(AB$10="x",Toimenpiteet!$E$88,0))/(1+$H$15)^DX$59</f>
        <v>181.69886417969283</v>
      </c>
      <c r="DY144" s="37">
        <f ca="1">IF(AC$11="x",Toimenpiteet!$E$115,AX144*CY144/1000+(Satokasvi!$E$28-Satokasvi!$E$7)+IF(AC$8="x",Toimenpiteet!$E$29,0)+IF(AC$9="x",Toimenpiteet!$E$60,0)+IF(AC$10="x",Toimenpiteet!$E$88,0))/(1+$H$15)^DY$59</f>
        <v>80.38867072653504</v>
      </c>
      <c r="DZ144" s="37">
        <f ca="1">IF(AD$11="x",Toimenpiteet!$E$115,AY144*CZ144/1000+(Satokasvi!$E$28-Satokasvi!$E$7)+IF(AD$8="x",Toimenpiteet!$E$29,0)+IF(AD$9="x",Toimenpiteet!$E$60,0)+IF(AD$10="x",Toimenpiteet!$E$88,0))/(1+$H$15)^DZ$59</f>
        <v>2.6738071933303016</v>
      </c>
      <c r="EA144" s="37">
        <f ca="1">IF(AE$11="x",Toimenpiteet!$E$115,AZ144*DA144/1000+(Satokasvi!$E$28-Satokasvi!$E$7)+IF(AE$8="x",Toimenpiteet!$E$29,0)+IF(AE$9="x",Toimenpiteet!$E$60,0)+IF(AE$10="x",Toimenpiteet!$E$88,0))/(1+$H$15)^EA$59</f>
        <v>-130.36244012997</v>
      </c>
      <c r="EB144" s="37">
        <f ca="1">IF(AF$11="x",Toimenpiteet!$E$115,BA144*DB144/1000+(Satokasvi!$E$28-Satokasvi!$E$7)+IF(AF$8="x",Toimenpiteet!$E$29,0)+IF(AF$9="x",Toimenpiteet!$E$60,0)+IF(AF$10="x",Toimenpiteet!$E$88,0))/(1+$H$15)^EB$59</f>
        <v>128.72407952758539</v>
      </c>
      <c r="ED144" s="37">
        <f ca="1">IF(H$11="x",Toimenpiteet!$E$115,BD144*CD144/1000+(Satokasvi!$E$28-Satokasvi!$E$7)+IF(H$8="x",Toimenpiteet!$E$29,0)+IF(H$9="x",Toimenpiteet!$E$60,0)+IF(H$10="x",Toimenpiteet!$E$88,0))/(1+$H$15)^ED$59</f>
        <v>145.62247246206854</v>
      </c>
      <c r="EE144" s="37">
        <f ca="1">IF(I$11="x",Toimenpiteet!$E$115,BE144*CE144/1000+(Satokasvi!$E$28-Satokasvi!$E$7)+IF(I$8="x",Toimenpiteet!$E$29,0)+IF(I$9="x",Toimenpiteet!$E$60,0)+IF(I$10="x",Toimenpiteet!$E$88,0))/(1+$H$15)^EE$59</f>
        <v>320.01292235711543</v>
      </c>
      <c r="EF144" s="37">
        <f ca="1">IF(J$11="x",Toimenpiteet!$E$115,BF144*CF144/1000+(Satokasvi!$E$28-Satokasvi!$E$7)+IF(J$8="x",Toimenpiteet!$E$29,0)+IF(J$9="x",Toimenpiteet!$E$60,0)+IF(J$10="x",Toimenpiteet!$E$88,0))/(1+$H$15)^EF$59</f>
        <v>435.19322308927912</v>
      </c>
      <c r="EG144" s="37">
        <f ca="1">IF(K$11="x",Toimenpiteet!$E$115,BG144*CG144/1000+(Satokasvi!$E$28-Satokasvi!$E$7)+IF(K$8="x",Toimenpiteet!$E$29,0)+IF(K$9="x",Toimenpiteet!$E$60,0)+IF(K$10="x",Toimenpiteet!$E$88,0))/(1+$H$15)^EG$59</f>
        <v>27.527970501645566</v>
      </c>
      <c r="EH144" s="37">
        <f ca="1">IF(L$11="x",Toimenpiteet!$E$115,BH144*CH144/1000+(Satokasvi!$E$28-Satokasvi!$E$7)+IF(L$8="x",Toimenpiteet!$E$29,0)+IF(L$9="x",Toimenpiteet!$E$60,0)+IF(L$10="x",Toimenpiteet!$E$88,0))/(1+$H$15)^EH$59</f>
        <v>144.16755271270293</v>
      </c>
      <c r="EI144" s="37">
        <f ca="1">IF(M$11="x",Toimenpiteet!$E$115,BI144*CI144/1000+(Satokasvi!$E$28-Satokasvi!$E$7)+IF(M$8="x",Toimenpiteet!$E$29,0)+IF(M$9="x",Toimenpiteet!$E$60,0)+IF(M$10="x",Toimenpiteet!$E$88,0))/(1+$H$15)^EI$59</f>
        <v>174.28748540554383</v>
      </c>
      <c r="EJ144" s="37">
        <f ca="1">IF(N$11="x",Toimenpiteet!$E$115,BJ144*CJ144/1000+(Satokasvi!$E$28-Satokasvi!$E$7)+IF(N$8="x",Toimenpiteet!$E$29,0)+IF(N$9="x",Toimenpiteet!$E$60,0)+IF(N$10="x",Toimenpiteet!$E$88,0))/(1+$H$15)^EJ$59</f>
        <v>256.83332808400007</v>
      </c>
      <c r="EK144" s="37">
        <f ca="1">IF(O$11="x",Toimenpiteet!$E$115,BK144*CK144/1000+(Satokasvi!$E$28-Satokasvi!$E$7)+IF(O$8="x",Toimenpiteet!$E$29,0)+IF(O$9="x",Toimenpiteet!$E$60,0)+IF(O$10="x",Toimenpiteet!$E$88,0))/(1+$H$15)^EK$59</f>
        <v>344.48801674396572</v>
      </c>
      <c r="EL144" s="37">
        <f ca="1">IF(P$11="x",Toimenpiteet!$E$115,BL144*CL144/1000+(Satokasvi!$E$28-Satokasvi!$E$7)+IF(P$8="x",Toimenpiteet!$E$29,0)+IF(P$9="x",Toimenpiteet!$E$60,0)+IF(P$10="x",Toimenpiteet!$E$88,0))/(1+$H$15)^EL$59</f>
        <v>46.947378838043619</v>
      </c>
      <c r="EM144" s="37">
        <f ca="1">IF(Q$11="x",Toimenpiteet!$E$115,BM144*CM144/1000+(Satokasvi!$E$28-Satokasvi!$E$7)+IF(Q$8="x",Toimenpiteet!$E$29,0)+IF(Q$9="x",Toimenpiteet!$E$60,0)+IF(Q$10="x",Toimenpiteet!$E$88,0))/(1+$H$15)^EM$59</f>
        <v>213.91958186242698</v>
      </c>
      <c r="EN144" s="37">
        <f ca="1">IF(R$11="x",Toimenpiteet!$E$115,BN144*CN144/1000+(Satokasvi!$E$28-Satokasvi!$E$7)+IF(R$8="x",Toimenpiteet!$E$29,0)+IF(R$9="x",Toimenpiteet!$E$60,0)+IF(R$10="x",Toimenpiteet!$E$88,0))/(1+$H$15)^EN$59</f>
        <v>333.53342776300298</v>
      </c>
      <c r="EO144" s="37">
        <f ca="1">IF(S$11="x",Toimenpiteet!$E$115,BO144*CO144/1000+(Satokasvi!$E$28-Satokasvi!$E$7)+IF(S$8="x",Toimenpiteet!$E$29,0)+IF(S$9="x",Toimenpiteet!$E$60,0)+IF(S$10="x",Toimenpiteet!$E$88,0))/(1+$H$15)^EO$59</f>
        <v>318.81499653805042</v>
      </c>
      <c r="EP144" s="37">
        <f ca="1">IF(T$11="x",Toimenpiteet!$E$115,BP144*CP144/1000+(Satokasvi!$E$28-Satokasvi!$E$7)+IF(T$8="x",Toimenpiteet!$E$29,0)+IF(T$9="x",Toimenpiteet!$E$60,0)+IF(T$10="x",Toimenpiteet!$E$88,0))/(1+$H$15)^EP$59</f>
        <v>407.94262275404105</v>
      </c>
      <c r="EQ144" s="37">
        <f ca="1">IF(U$11="x",Toimenpiteet!$E$115,BQ144*CQ144/1000+(Satokasvi!$E$28-Satokasvi!$E$7)+IF(U$8="x",Toimenpiteet!$E$29,0)+IF(U$9="x",Toimenpiteet!$E$60,0)+IF(U$10="x",Toimenpiteet!$E$88,0))/(1+$H$15)^EQ$59</f>
        <v>242.83046084941023</v>
      </c>
      <c r="ER144" s="37">
        <f ca="1">IF(V$11="x",Toimenpiteet!$E$115,BR144*CR144/1000+(Satokasvi!$E$28-Satokasvi!$E$7)+IF(V$8="x",Toimenpiteet!$E$29,0)+IF(V$9="x",Toimenpiteet!$E$60,0)+IF(V$10="x",Toimenpiteet!$E$88,0))/(1+$H$15)^ER$59</f>
        <v>-170.09341606013018</v>
      </c>
      <c r="ES144" s="37">
        <f ca="1">IF(W$11="x",Toimenpiteet!$E$115,BS144*CS144/1000+(Satokasvi!$E$28-Satokasvi!$E$7)+IF(W$8="x",Toimenpiteet!$E$29,0)+IF(W$9="x",Toimenpiteet!$E$60,0)+IF(W$10="x",Toimenpiteet!$E$88,0))/(1+$H$15)^ES$59</f>
        <v>183.08275053964488</v>
      </c>
      <c r="ET144" s="37">
        <f ca="1">IF(X$11="x",Toimenpiteet!$E$115,BT144*CT144/1000+(Satokasvi!$E$28-Satokasvi!$E$7)+IF(X$8="x",Toimenpiteet!$E$29,0)+IF(X$9="x",Toimenpiteet!$E$60,0)+IF(X$10="x",Toimenpiteet!$E$88,0))/(1+$H$15)^ET$59</f>
        <v>350.67142317533234</v>
      </c>
      <c r="EU144" s="37">
        <f ca="1">IF(Y$11="x",Toimenpiteet!$E$115,BU144*CU144/1000+(Satokasvi!$E$28-Satokasvi!$E$7)+IF(Y$8="x",Toimenpiteet!$E$29,0)+IF(Y$9="x",Toimenpiteet!$E$60,0)+IF(Y$10="x",Toimenpiteet!$E$88,0))/(1+$H$15)^EU$59</f>
        <v>196.25683936065801</v>
      </c>
      <c r="EV144" s="37">
        <f ca="1">IF(Z$11="x",Toimenpiteet!$E$115,BV144*CV144/1000+(Satokasvi!$E$28-Satokasvi!$E$7)+IF(Z$8="x",Toimenpiteet!$E$29,0)+IF(Z$9="x",Toimenpiteet!$E$60,0)+IF(Z$10="x",Toimenpiteet!$E$88,0))/(1+$H$15)^EV$59</f>
        <v>231.41188136595696</v>
      </c>
      <c r="EW144" s="37">
        <f ca="1">IF(AA$11="x",Toimenpiteet!$E$115,BW144*CW144/1000+(Satokasvi!$E$28-Satokasvi!$E$7)+IF(AA$8="x",Toimenpiteet!$E$29,0)+IF(AA$9="x",Toimenpiteet!$E$60,0)+IF(AA$10="x",Toimenpiteet!$E$88,0))/(1+$H$15)^EW$59</f>
        <v>95.828987021649624</v>
      </c>
      <c r="EX144" s="37">
        <f ca="1">IF(AB$11="x",Toimenpiteet!$E$115,BX144*CX144/1000+(Satokasvi!$E$28-Satokasvi!$E$7)+IF(AB$8="x",Toimenpiteet!$E$29,0)+IF(AB$9="x",Toimenpiteet!$E$60,0)+IF(AB$10="x",Toimenpiteet!$E$88,0))/(1+$H$15)^EX$59</f>
        <v>246.52874863881169</v>
      </c>
      <c r="EY144" s="37">
        <f ca="1">IF(AC$11="x",Toimenpiteet!$E$115,BY144*CY144/1000+(Satokasvi!$E$28-Satokasvi!$E$7)+IF(AC$8="x",Toimenpiteet!$E$29,0)+IF(AC$9="x",Toimenpiteet!$E$60,0)+IF(AC$10="x",Toimenpiteet!$E$88,0))/(1+$H$15)^EY$59</f>
        <v>124.12670741861911</v>
      </c>
      <c r="EZ144" s="37">
        <f ca="1">IF(AD$11="x",Toimenpiteet!$E$115,BZ144*CZ144/1000+(Satokasvi!$E$28-Satokasvi!$E$7)+IF(AD$8="x",Toimenpiteet!$E$29,0)+IF(AD$9="x",Toimenpiteet!$E$60,0)+IF(AD$10="x",Toimenpiteet!$E$88,0))/(1+$H$15)^EZ$59</f>
        <v>30.063231298770166</v>
      </c>
      <c r="FA144" s="37">
        <f ca="1">IF(AE$11="x",Toimenpiteet!$E$115,CA144*DA144/1000+(Satokasvi!$E$28-Satokasvi!$E$7)+IF(AE$8="x",Toimenpiteet!$E$29,0)+IF(AE$9="x",Toimenpiteet!$E$60,0)+IF(AE$10="x",Toimenpiteet!$E$88,0))/(1+$H$15)^FA$59</f>
        <v>-50.047930081429094</v>
      </c>
      <c r="FB144" s="37">
        <f ca="1">IF(AF$11="x",Toimenpiteet!$E$115,CB144*DB144/1000+(Satokasvi!$E$28-Satokasvi!$E$7)+IF(AF$8="x",Toimenpiteet!$E$29,0)+IF(AF$9="x",Toimenpiteet!$E$60,0)+IF(AF$10="x",Toimenpiteet!$E$88,0))/(1+$H$15)^FB$59</f>
        <v>179.78199060397043</v>
      </c>
      <c r="FD144" s="37">
        <f t="shared" ca="1" si="41"/>
        <v>78.471801485380752</v>
      </c>
      <c r="FE144" s="37">
        <f t="shared" ca="1" si="45"/>
        <v>303.51791746290286</v>
      </c>
      <c r="FF144" s="37">
        <f t="shared" ca="1" si="45"/>
        <v>625.76018008253754</v>
      </c>
      <c r="FG144" s="37">
        <f t="shared" ca="1" si="45"/>
        <v>609.45864421763258</v>
      </c>
      <c r="FH144" s="37">
        <f t="shared" ca="1" si="45"/>
        <v>380.86731635582908</v>
      </c>
      <c r="FI144" s="37">
        <f t="shared" ca="1" si="45"/>
        <v>489.11799952358751</v>
      </c>
      <c r="FJ144" s="37">
        <f t="shared" ca="1" si="45"/>
        <v>273.64874901759879</v>
      </c>
      <c r="FK144" s="37">
        <f t="shared" ca="1" si="45"/>
        <v>525.85652178870464</v>
      </c>
      <c r="FL144" s="37">
        <f t="shared" ca="1" si="45"/>
        <v>531.12926514189746</v>
      </c>
      <c r="FM144" s="37">
        <f t="shared" ca="1" si="45"/>
        <v>333.94437769426531</v>
      </c>
      <c r="FN144" s="37">
        <f t="shared" ca="1" si="44"/>
        <v>579.98196111365587</v>
      </c>
      <c r="FO144" s="37">
        <f t="shared" ca="1" si="43"/>
        <v>814.68351352017498</v>
      </c>
      <c r="FP144" s="37">
        <f t="shared" ca="1" si="43"/>
        <v>1124.5603482988438</v>
      </c>
      <c r="FQ144" s="37">
        <f t="shared" ca="1" si="43"/>
        <v>949.36412975690973</v>
      </c>
      <c r="FR144" s="37">
        <f t="shared" ca="1" si="43"/>
        <v>779.27071369677958</v>
      </c>
      <c r="FS144" s="37">
        <f t="shared" ca="1" si="43"/>
        <v>904.31646599759529</v>
      </c>
      <c r="FT144" s="37">
        <f t="shared" ca="1" si="43"/>
        <v>1169.8210922855615</v>
      </c>
      <c r="FU144" s="37">
        <f t="shared" ca="1" si="24"/>
        <v>1014.1615212672466</v>
      </c>
      <c r="FV144" s="37">
        <f t="shared" ca="1" si="24"/>
        <v>1181.8171228880174</v>
      </c>
      <c r="FW144" s="37">
        <f t="shared" ca="1" si="23"/>
        <v>1237.2205995961622</v>
      </c>
      <c r="FX144" s="37">
        <f t="shared" ca="1" si="23"/>
        <v>1418.9194637758551</v>
      </c>
      <c r="FY144" s="37">
        <f t="shared" ca="1" si="23"/>
        <v>1499.3081345023902</v>
      </c>
      <c r="FZ144" s="37">
        <f t="shared" ca="1" si="23"/>
        <v>1501.9819416957205</v>
      </c>
      <c r="GA144" s="37">
        <f t="shared" ca="1" si="23"/>
        <v>1371.6195015657504</v>
      </c>
      <c r="GB144" s="37">
        <f t="shared" ca="1" si="23"/>
        <v>1500.3435810933358</v>
      </c>
      <c r="GC144" s="37"/>
      <c r="GD144" s="37">
        <f t="shared" ca="1" si="42"/>
        <v>145.62247246206854</v>
      </c>
      <c r="GE144" s="37">
        <f t="shared" ca="1" si="48"/>
        <v>465.63539481918394</v>
      </c>
      <c r="GF144" s="37">
        <f t="shared" ca="1" si="48"/>
        <v>900.828617908463</v>
      </c>
      <c r="GG144" s="37">
        <f t="shared" ca="1" si="48"/>
        <v>928.35658841010854</v>
      </c>
      <c r="GH144" s="37">
        <f t="shared" ca="1" si="48"/>
        <v>1072.5241411228114</v>
      </c>
      <c r="GI144" s="37">
        <f t="shared" ca="1" si="48"/>
        <v>1246.8116265283552</v>
      </c>
      <c r="GJ144" s="37">
        <f t="shared" ca="1" si="48"/>
        <v>1503.6449546123554</v>
      </c>
      <c r="GK144" s="37">
        <f t="shared" ca="1" si="48"/>
        <v>1848.1329713563211</v>
      </c>
      <c r="GL144" s="37">
        <f t="shared" ca="1" si="48"/>
        <v>1895.0803501943647</v>
      </c>
      <c r="GM144" s="37">
        <f t="shared" ca="1" si="48"/>
        <v>2108.9999320567917</v>
      </c>
      <c r="GN144" s="37">
        <f t="shared" ca="1" si="48"/>
        <v>2442.5333598197949</v>
      </c>
      <c r="GO144" s="37">
        <f t="shared" ca="1" si="48"/>
        <v>2761.3483563578452</v>
      </c>
      <c r="GP144" s="37">
        <f t="shared" ca="1" si="48"/>
        <v>3169.2909791118864</v>
      </c>
      <c r="GQ144" s="37">
        <f t="shared" ca="1" si="48"/>
        <v>3412.1214399612968</v>
      </c>
      <c r="GR144" s="37">
        <f t="shared" ca="1" si="48"/>
        <v>3242.0280239011668</v>
      </c>
      <c r="GS144" s="37">
        <f t="shared" ca="1" si="48"/>
        <v>3425.1107744408118</v>
      </c>
      <c r="GT144" s="37">
        <f t="shared" ca="1" si="34"/>
        <v>3775.782197616144</v>
      </c>
      <c r="GU144" s="37">
        <f t="shared" ca="1" si="34"/>
        <v>3972.039036976802</v>
      </c>
      <c r="GV144" s="37">
        <f t="shared" ca="1" si="34"/>
        <v>4203.450918342759</v>
      </c>
      <c r="GW144" s="37">
        <f t="shared" ca="1" si="34"/>
        <v>4299.2799053644085</v>
      </c>
      <c r="GX144" s="37">
        <f t="shared" ca="1" si="34"/>
        <v>4545.80865400322</v>
      </c>
      <c r="GY144" s="37">
        <f t="shared" ca="1" si="30"/>
        <v>4669.9353614218389</v>
      </c>
      <c r="GZ144" s="37">
        <f t="shared" ca="1" si="30"/>
        <v>4699.9985927206089</v>
      </c>
      <c r="HA144" s="37">
        <f t="shared" ca="1" si="30"/>
        <v>4649.9506626391794</v>
      </c>
      <c r="HB144" s="37">
        <f t="shared" ca="1" si="30"/>
        <v>4829.7326532431498</v>
      </c>
      <c r="HC144" s="37"/>
      <c r="HD144" s="37">
        <f t="shared" si="40"/>
        <v>1500.1</v>
      </c>
      <c r="HE144" s="37">
        <f ca="1">SUM($GD144:GD144)-$HD144-SUM($FD144:FD144)</f>
        <v>-1432.9493290233122</v>
      </c>
      <c r="HF144" s="37">
        <f ca="1">SUM($GD144:GE144)-$HD144-SUM($FD144:FE144)</f>
        <v>-1270.8318516670311</v>
      </c>
      <c r="HG144" s="37">
        <f ca="1">SUM($GD144:GF144)-$HD144-SUM($FD144:FF144)</f>
        <v>-995.7634138411056</v>
      </c>
      <c r="HH144" s="37">
        <f ca="1">SUM($GD144:GG144)-$HD144-SUM($FD144:FG144)</f>
        <v>-676.86546964862964</v>
      </c>
      <c r="HI144" s="37">
        <f ca="1">SUM($GD144:GH144)-$HD144-SUM($FD144:FH144)</f>
        <v>14.79135511835284</v>
      </c>
      <c r="HJ144" s="37">
        <f ca="1">SUM($GD144:GI144)-$HD144-SUM($FD144:FI144)</f>
        <v>772.48498212312052</v>
      </c>
      <c r="HK144" s="37">
        <f ca="1">SUM($GD144:GJ144)-$HD144-SUM($FD144:FJ144)</f>
        <v>2002.4811877178763</v>
      </c>
      <c r="HL144" s="37">
        <f ca="1">SUM($GD144:GK144)-$HD144-SUM($FD144:FK144)</f>
        <v>3324.7576372854928</v>
      </c>
      <c r="HM144" s="37">
        <f ca="1">SUM($GD144:GL144)-$HD144-SUM($FD144:FL144)</f>
        <v>4688.7087223379604</v>
      </c>
      <c r="HN144" s="37">
        <f ca="1">SUM($GD144:GM144)-$HD144-SUM($FD144:FM144)</f>
        <v>6463.7642767004854</v>
      </c>
      <c r="HO144" s="37">
        <f ca="1">SUM($GD144:GN144)-$HD144-SUM($FD144:FN144)</f>
        <v>8326.3156754066258</v>
      </c>
      <c r="HP144" s="37">
        <f ca="1">SUM($GD144:GO144)-$HD144-SUM($FD144:FO144)</f>
        <v>10272.980518244296</v>
      </c>
      <c r="HQ144" s="37">
        <f ca="1">SUM($GD144:GP144)-$HD144-SUM($FD144:FP144)</f>
        <v>12317.711149057341</v>
      </c>
      <c r="HR144" s="37">
        <f ca="1">SUM($GD144:GQ144)-$HD144-SUM($FD144:FQ144)</f>
        <v>14780.46845926173</v>
      </c>
      <c r="HS144" s="37">
        <f ca="1">SUM($GD144:GR144)-$HD144-SUM($FD144:FR144)</f>
        <v>17243.225769466117</v>
      </c>
      <c r="HT144" s="37">
        <f ca="1">SUM($GD144:GS144)-$HD144-SUM($FD144:FS144)</f>
        <v>19764.020077909332</v>
      </c>
      <c r="HU144" s="37">
        <f ca="1">SUM($GD144:GT144)-$HD144-SUM($FD144:FT144)</f>
        <v>22369.981183239917</v>
      </c>
      <c r="HV144" s="37">
        <f ca="1">SUM($GD144:GU144)-$HD144-SUM($FD144:FU144)</f>
        <v>25327.858698949472</v>
      </c>
      <c r="HW144" s="37">
        <f ca="1">SUM($GD144:GV144)-$HD144-SUM($FD144:FV144)</f>
        <v>28349.49249440421</v>
      </c>
      <c r="HX144" s="37">
        <f ca="1">SUM($GD144:GW144)-$HD144-SUM($FD144:FW144)</f>
        <v>31411.551800172452</v>
      </c>
      <c r="HY144" s="37">
        <f ca="1">SUM($GD144:GX144)-$HD144-SUM($FD144:FX144)</f>
        <v>34538.440990399817</v>
      </c>
      <c r="HZ144" s="37">
        <f ca="1">SUM($GD144:GY144)-$HD144-SUM($FD144:FY144)</f>
        <v>37709.068217319276</v>
      </c>
      <c r="IA144" s="37">
        <f ca="1">SUM($GD144:GZ144)-$HD144-SUM($FD144:FZ144)</f>
        <v>40907.084868344158</v>
      </c>
      <c r="IB144" s="37">
        <f ca="1">SUM($GD144:HA144)-$HD144-SUM($FD144:GA144)</f>
        <v>44185.416029417589</v>
      </c>
      <c r="IC144" s="37">
        <f ca="1">SUM($GD144:HB144)-$HD144-SUM($FD144:GB144)</f>
        <v>47514.805101567399</v>
      </c>
    </row>
    <row r="145" spans="2:237" x14ac:dyDescent="0.35">
      <c r="B145" s="37">
        <f t="shared" ca="1" si="47"/>
        <v>0.51047844621693816</v>
      </c>
      <c r="C145" s="37">
        <f t="shared" ca="1" si="47"/>
        <v>0.84151799620302703</v>
      </c>
      <c r="D145" s="37">
        <f t="shared" ca="1" si="47"/>
        <v>0.28000509524042172</v>
      </c>
      <c r="E145" s="37">
        <f t="shared" ca="1" si="47"/>
        <v>0.63204624162730705</v>
      </c>
      <c r="F145" s="37">
        <f t="shared" ca="1" si="47"/>
        <v>0.75233540969389046</v>
      </c>
      <c r="G145" s="37">
        <f t="shared" ca="1" si="47"/>
        <v>0.3759525188442796</v>
      </c>
      <c r="H145" s="37">
        <f t="shared" ca="1" si="47"/>
        <v>0.9615992159657416</v>
      </c>
      <c r="I145" s="37">
        <f t="shared" ca="1" si="47"/>
        <v>9.0106925363393708E-2</v>
      </c>
      <c r="J145" s="37">
        <f t="shared" ca="1" si="47"/>
        <v>0.31598517827112116</v>
      </c>
      <c r="K145" s="37">
        <f t="shared" ca="1" si="47"/>
        <v>0.4857702926642592</v>
      </c>
      <c r="L145" s="37">
        <f t="shared" ca="1" si="47"/>
        <v>0.10801591683328005</v>
      </c>
      <c r="M145" s="37">
        <f t="shared" ca="1" si="47"/>
        <v>0.15928766573449438</v>
      </c>
      <c r="N145" s="37">
        <f t="shared" ca="1" si="47"/>
        <v>0.19048328914356849</v>
      </c>
      <c r="O145" s="37">
        <f t="shared" ca="1" si="47"/>
        <v>0.87704193510696005</v>
      </c>
      <c r="P145" s="37">
        <f t="shared" ca="1" si="47"/>
        <v>0.95955389169228278</v>
      </c>
      <c r="Q145" s="37">
        <f t="shared" ca="1" si="47"/>
        <v>0.12600598205877733</v>
      </c>
      <c r="R145" s="37">
        <f t="shared" ca="1" si="46"/>
        <v>0.83008662407700107</v>
      </c>
      <c r="S145" s="37">
        <f t="shared" ca="1" si="46"/>
        <v>6.7715026096718867E-2</v>
      </c>
      <c r="T145" s="37">
        <f t="shared" ca="1" si="46"/>
        <v>0.20000367894614357</v>
      </c>
      <c r="U145" s="37">
        <f t="shared" ca="1" si="46"/>
        <v>5.0105093809231116E-2</v>
      </c>
      <c r="V145" s="37">
        <f t="shared" ca="1" si="46"/>
        <v>0.16570731313675047</v>
      </c>
      <c r="W145" s="37">
        <f t="shared" ca="1" si="46"/>
        <v>0.50412763576138186</v>
      </c>
      <c r="X145" s="37">
        <f t="shared" ca="1" si="46"/>
        <v>0.76350284303470861</v>
      </c>
      <c r="Y145" s="37">
        <f t="shared" ca="1" si="46"/>
        <v>0.41588322843629721</v>
      </c>
      <c r="Z145" s="37">
        <f t="shared" ca="1" si="46"/>
        <v>0.29828753748654813</v>
      </c>
      <c r="AC145" s="35">
        <f ca="1">IF(H$11="x",0,_xlfn.NORM.INV(B145,Satokasvi!$H$8,Satokasvi!$I$8)*IF(H$8="x",1+Toimenpiteet!$C$7,1)*IF(H$9="x",1+Toimenpiteet!$C$34,1)*(1+H$30)*_xlfn.BINOM.INV(1,(1-(Satokasvi!$H$15*(1+H$43))),B145))</f>
        <v>2506.5671475767053</v>
      </c>
      <c r="AD145" s="35">
        <f ca="1">IF(I$11="x",0,_xlfn.NORM.INV(C145,Satokasvi!$H$8,Satokasvi!$I$8)*IF(I$8="x",1+Toimenpiteet!$C$7,1)*IF(I$9="x",1+Toimenpiteet!$C$34,1)*(1+I$30)*_xlfn.BINOM.INV(1,(1-(Satokasvi!$H$15*(1+I$43))),C145))</f>
        <v>2750.1790631929707</v>
      </c>
      <c r="AE145" s="35">
        <f ca="1">IF(J$11="x",0,_xlfn.NORM.INV(D145,Satokasvi!$H$8,Satokasvi!$I$8)*IF(J$8="x",1+Toimenpiteet!$C$7,1)*IF(J$9="x",1+Toimenpiteet!$C$34,1)*(1+J$30)*_xlfn.BINOM.INV(1,(1-(Satokasvi!$H$15*(1+J$43))),D145))</f>
        <v>2354.2934072468065</v>
      </c>
      <c r="AF145" s="35">
        <f ca="1">IF(K$11="x",0,_xlfn.NORM.INV(E145,Satokasvi!$H$8,Satokasvi!$I$8)*IF(K$8="x",1+Toimenpiteet!$C$7,1)*IF(K$9="x",1+Toimenpiteet!$C$34,1)*(1+K$30)*_xlfn.BINOM.INV(1,(1-(Satokasvi!$H$15*(1+K$43))),E145))</f>
        <v>2584.3194422260653</v>
      </c>
      <c r="AG145" s="35">
        <f ca="1">IF(L$11="x",0,_xlfn.NORM.INV(F145,Satokasvi!$H$8,Satokasvi!$I$8)*IF(L$8="x",1+Toimenpiteet!$C$7,1)*IF(L$9="x",1+Toimenpiteet!$C$34,1)*(1+L$30)*_xlfn.BINOM.INV(1,(1-(Satokasvi!$H$15*(1+L$43))),F145))</f>
        <v>2670.4643278763415</v>
      </c>
      <c r="AH145" s="35">
        <f ca="1">IF(M$11="x",0,_xlfn.NORM.INV(G145,Satokasvi!$H$8,Satokasvi!$I$8)*IF(M$8="x",1+Toimenpiteet!$C$7,1)*IF(M$9="x",1+Toimenpiteet!$C$34,1)*(1+M$30)*_xlfn.BINOM.INV(1,(1-(Satokasvi!$H$15*(1+M$43))),G145))</f>
        <v>2420.9678955552408</v>
      </c>
      <c r="AI145" s="35">
        <f ca="1">IF(N$11="x",0,_xlfn.NORM.INV(H145,Satokasvi!$H$8,Satokasvi!$I$8)*IF(N$8="x",1+Toimenpiteet!$C$7,1)*IF(N$9="x",1+Toimenpiteet!$C$34,1)*(1+N$30)*_xlfn.BINOM.INV(1,(1-(Satokasvi!$H$15*(1+N$43))),H145))</f>
        <v>2942.3883493120388</v>
      </c>
      <c r="AJ145" s="35">
        <f ca="1">IF(O$11="x",0,_xlfn.NORM.INV(I145,Satokasvi!$H$8,Satokasvi!$I$8)*IF(O$8="x",1+Toimenpiteet!$C$7,1)*IF(O$9="x",1+Toimenpiteet!$C$34,1)*(1+O$30)*_xlfn.BINOM.INV(1,(1-(Satokasvi!$H$15*(1+O$43))),I145))</f>
        <v>0</v>
      </c>
      <c r="AK145" s="35">
        <f ca="1">IF(P$11="x",0,_xlfn.NORM.INV(J145,Satokasvi!$H$8,Satokasvi!$I$8)*IF(P$8="x",1+Toimenpiteet!$C$7,1)*IF(P$9="x",1+Toimenpiteet!$C$34,1)*(1+P$30)*_xlfn.BINOM.INV(1,(1-(Satokasvi!$H$15*(1+P$43))),J145))</f>
        <v>2380.2611495915553</v>
      </c>
      <c r="AL145" s="35">
        <f ca="1">IF(Q$11="x",0,_xlfn.NORM.INV(K145,Satokasvi!$H$8,Satokasvi!$I$8)*IF(Q$8="x",1+Toimenpiteet!$C$7,1)*IF(Q$9="x",1+Toimenpiteet!$C$34,1)*(1+Q$30)*_xlfn.BINOM.INV(1,(1-(Satokasvi!$H$15*(1+Q$43))),K145))</f>
        <v>2491.0809616669212</v>
      </c>
      <c r="AM145" s="35">
        <f ca="1">IF(R$11="x",0,_xlfn.NORM.INV(L145,Satokasvi!$H$8,Satokasvi!$I$8)*IF(R$8="x",1+Toimenpiteet!$C$7,1)*IF(R$9="x",1+Toimenpiteet!$C$34,1)*(1+R$30)*_xlfn.BINOM.INV(1,(1-(Satokasvi!$H$15*(1+R$43))),L145))</f>
        <v>0</v>
      </c>
      <c r="AN145" s="35">
        <f ca="1">IF(S$11="x",0,_xlfn.NORM.INV(M145,Satokasvi!$H$8,Satokasvi!$I$8)*IF(S$8="x",1+Toimenpiteet!$C$7,1)*IF(S$9="x",1+Toimenpiteet!$C$34,1)*(1+S$30)*_xlfn.BINOM.INV(1,(1-(Satokasvi!$H$15*(1+S$43))),M145))</f>
        <v>0</v>
      </c>
      <c r="AO145" s="35">
        <f ca="1">IF(T$11="x",0,_xlfn.NORM.INV(N145,Satokasvi!$H$8,Satokasvi!$I$8)*IF(T$8="x",1+Toimenpiteet!$C$7,1)*IF(T$9="x",1+Toimenpiteet!$C$34,1)*(1+T$30)*_xlfn.BINOM.INV(1,(1-(Satokasvi!$H$15*(1+T$43))),N145))</f>
        <v>0</v>
      </c>
      <c r="AP145" s="35">
        <f ca="1">IF(U$11="x",0,_xlfn.NORM.INV(O145,Satokasvi!$H$8,Satokasvi!$I$8)*IF(U$8="x",1+Toimenpiteet!$C$7,1)*IF(U$9="x",1+Toimenpiteet!$C$34,1)*(1+U$30)*_xlfn.BINOM.INV(1,(1-(Satokasvi!$H$15*(1+U$43))),O145))</f>
        <v>2790.0814833330451</v>
      </c>
      <c r="AQ145" s="35">
        <f ca="1">IF(V$11="x",0,_xlfn.NORM.INV(P145,Satokasvi!$H$8,Satokasvi!$I$8)*IF(V$8="x",1+Toimenpiteet!$C$7,1)*IF(V$9="x",1+Toimenpiteet!$C$34,1)*(1+V$30)*_xlfn.BINOM.INV(1,(1-(Satokasvi!$H$15*(1+V$43))),P145))</f>
        <v>2936.3831303100806</v>
      </c>
      <c r="AR145" s="35">
        <f ca="1">IF(W$11="x",0,_xlfn.NORM.INV(Q145,Satokasvi!$H$8,Satokasvi!$I$8)*IF(W$8="x",1+Toimenpiteet!$C$7,1)*IF(W$9="x",1+Toimenpiteet!$C$34,1)*(1+W$30)*_xlfn.BINOM.INV(1,(1-(Satokasvi!$H$15*(1+W$43))),Q145))</f>
        <v>0</v>
      </c>
      <c r="AS145" s="35">
        <f ca="1">IF(X$11="x",0,_xlfn.NORM.INV(R145,Satokasvi!$H$8,Satokasvi!$I$8)*IF(X$8="x",1+Toimenpiteet!$C$7,1)*IF(X$9="x",1+Toimenpiteet!$C$34,1)*(1+X$30)*_xlfn.BINOM.INV(1,(1-(Satokasvi!$H$15*(1+X$43))),R145))</f>
        <v>2738.6269060717013</v>
      </c>
      <c r="AT145" s="35">
        <f ca="1">IF(Y$11="x",0,_xlfn.NORM.INV(S145,Satokasvi!$H$8,Satokasvi!$I$8)*IF(Y$8="x",1+Toimenpiteet!$C$7,1)*IF(Y$9="x",1+Toimenpiteet!$C$34,1)*(1+Y$30)*_xlfn.BINOM.INV(1,(1-(Satokasvi!$H$15*(1+Y$43))),S145))</f>
        <v>0</v>
      </c>
      <c r="AU145" s="35">
        <f ca="1">IF(Z$11="x",0,_xlfn.NORM.INV(T145,Satokasvi!$H$8,Satokasvi!$I$8)*IF(Z$8="x",1+Toimenpiteet!$C$7,1)*IF(Z$9="x",1+Toimenpiteet!$C$34,1)*(1+Z$30)*_xlfn.BINOM.INV(1,(1-(Satokasvi!$H$15*(1+Z$43))),T145))</f>
        <v>0</v>
      </c>
      <c r="AV145" s="35">
        <f ca="1">IF(AA$11="x",0,_xlfn.NORM.INV(U145,Satokasvi!$H$8,Satokasvi!$I$8)*IF(AA$8="x",1+Toimenpiteet!$C$7,1)*IF(AA$9="x",1+Toimenpiteet!$C$34,1)*(1+AA$30)*_xlfn.BINOM.INV(1,(1-(Satokasvi!$H$15*(1+AA$43))),U145))</f>
        <v>0</v>
      </c>
      <c r="AW145" s="35">
        <f ca="1">IF(AB$11="x",0,_xlfn.NORM.INV(V145,Satokasvi!$H$8,Satokasvi!$I$8)*IF(AB$8="x",1+Toimenpiteet!$C$7,1)*IF(AB$9="x",1+Toimenpiteet!$C$34,1)*(1+AB$30)*_xlfn.BINOM.INV(1,(1-(Satokasvi!$H$15*(1+AB$43))),V145))</f>
        <v>0</v>
      </c>
      <c r="AX145" s="35">
        <f ca="1">IF(AC$11="x",0,_xlfn.NORM.INV(W145,Satokasvi!$H$8,Satokasvi!$I$8)*IF(AC$8="x",1+Toimenpiteet!$C$7,1)*IF(AC$9="x",1+Toimenpiteet!$C$34,1)*(1+AC$30)*_xlfn.BINOM.INV(1,(1-(Satokasvi!$H$15*(1+AC$43))),W145))</f>
        <v>2502.5866582774825</v>
      </c>
      <c r="AY145" s="35">
        <f ca="1">IF(AD$11="x",0,_xlfn.NORM.INV(X145,Satokasvi!$H$8,Satokasvi!$I$8)*IF(AD$8="x",1+Toimenpiteet!$C$7,1)*IF(AD$9="x",1+Toimenpiteet!$C$34,1)*(1+AD$30)*_xlfn.BINOM.INV(1,(1-(Satokasvi!$H$15*(1+AD$43))),X145))</f>
        <v>2679.4039090086831</v>
      </c>
      <c r="AZ145" s="35">
        <f ca="1">IF(AE$11="x",0,_xlfn.NORM.INV(Y145,Satokasvi!$H$8,Satokasvi!$I$8)*IF(AE$8="x",1+Toimenpiteet!$C$7,1)*IF(AE$9="x",1+Toimenpiteet!$C$34,1)*(1+AE$30)*_xlfn.BINOM.INV(1,(1-(Satokasvi!$H$15*(1+AE$43))),Y145))</f>
        <v>2446.8908571190318</v>
      </c>
      <c r="BA145" s="35">
        <f ca="1">IF(AF$11="x",0,_xlfn.NORM.INV(Z145,Satokasvi!$H$8,Satokasvi!$I$8)*IF(AF$8="x",1+Toimenpiteet!$C$7,1)*IF(AF$9="x",1+Toimenpiteet!$C$34,1)*(1+AF$30)*_xlfn.BINOM.INV(1,(1-(Satokasvi!$H$15*(1+AF$43))),Z145))</f>
        <v>2367.666969054053</v>
      </c>
      <c r="BD145" s="35">
        <f ca="1">IF(H$11="x",0,_xlfn.NORM.INV(B145,Satokasvi!$H$8,Satokasvi!$I$8)*IF(COUNTIF($H$12:H$12,"x")&gt;0,(1+$C$6),1)*IF(COUNTIF($H$13:H$13,"x")&gt;0,(1+$C$30),1)*IF(H$8="x",(1+Toimenpiteet!$C$7),1)*IF(H$9="x",(1+Toimenpiteet!$C$34),1)*(1+H$30)*_xlfn.BINOM.INV(1,(1-(Satokasvi!$H$15*(1+H$44))),B145))</f>
        <v>3007.8805770920462</v>
      </c>
      <c r="BE145" s="35">
        <f ca="1">IF(I$11="x",0,_xlfn.NORM.INV(C145,Satokasvi!$H$8,Satokasvi!$I$8)*IF(COUNTIF($H$12:I$12,"x")&gt;0,(1+$C$6),1)*IF(COUNTIF($H$13:I$13,"x")&gt;0,(1+$C$30),1)*IF(I$8="x",(1+Toimenpiteet!$C$7),1)*IF(I$9="x",(1+Toimenpiteet!$C$34),1)*(1+I$30)*_xlfn.BINOM.INV(1,(1-(Satokasvi!$H$15*(1+I$44))),C145))</f>
        <v>3300.2148758315648</v>
      </c>
      <c r="BF145" s="35">
        <f ca="1">IF(J$11="x",0,_xlfn.NORM.INV(D145,Satokasvi!$H$8,Satokasvi!$I$8)*IF(COUNTIF($H$12:J$12,"x")&gt;0,(1+$C$6),1)*IF(COUNTIF($H$13:J$13,"x")&gt;0,(1+$C$30),1)*IF(J$8="x",(1+Toimenpiteet!$C$7),1)*IF(J$9="x",(1+Toimenpiteet!$C$34),1)*(1+J$30)*_xlfn.BINOM.INV(1,(1-(Satokasvi!$H$15*(1+J$44))),D145))</f>
        <v>2825.1520886961675</v>
      </c>
      <c r="BG145" s="35">
        <f ca="1">IF(K$11="x",0,_xlfn.NORM.INV(E145,Satokasvi!$H$8,Satokasvi!$I$8)*IF(COUNTIF($H$12:K$12,"x")&gt;0,(1+$C$6),1)*IF(COUNTIF($H$13:K$13,"x")&gt;0,(1+$C$30),1)*IF(K$8="x",(1+Toimenpiteet!$C$7),1)*IF(K$9="x",(1+Toimenpiteet!$C$34),1)*(1+K$30)*_xlfn.BINOM.INV(1,(1-(Satokasvi!$H$15*(1+K$44))),E145))</f>
        <v>3101.1833306712783</v>
      </c>
      <c r="BH145" s="35">
        <f ca="1">IF(L$11="x",0,_xlfn.NORM.INV(F145,Satokasvi!$H$8,Satokasvi!$I$8)*IF(COUNTIF($H$12:L$12,"x")&gt;0,(1+$C$6),1)*IF(COUNTIF($H$13:L$13,"x")&gt;0,(1+$C$30),1)*IF(L$8="x",(1+Toimenpiteet!$C$7),1)*IF(L$9="x",(1+Toimenpiteet!$C$34),1)*(1+L$30)*_xlfn.BINOM.INV(1,(1-(Satokasvi!$H$15*(1+L$44))),F145))</f>
        <v>3204.5571934516097</v>
      </c>
      <c r="BI145" s="35">
        <f ca="1">IF(M$11="x",0,_xlfn.NORM.INV(G145,Satokasvi!$H$8,Satokasvi!$I$8)*IF(COUNTIF($H$12:M$12,"x")&gt;0,(1+$C$6),1)*IF(COUNTIF($H$13:M$13,"x")&gt;0,(1+$C$30),1)*IF(M$8="x",(1+Toimenpiteet!$C$7),1)*IF(M$9="x",(1+Toimenpiteet!$C$34),1)*(1+M$30)*_xlfn.BINOM.INV(1,(1-(Satokasvi!$H$15*(1+M$44))),G145))</f>
        <v>2905.161474666289</v>
      </c>
      <c r="BJ145" s="35">
        <f ca="1">IF(N$11="x",0,_xlfn.NORM.INV(H145,Satokasvi!$H$8,Satokasvi!$I$8)*IF(COUNTIF($H$12:N$12,"x")&gt;0,(1+$C$6),1)*IF(COUNTIF($H$13:N$13,"x")&gt;0,(1+$C$30),1)*IF(N$8="x",(1+Toimenpiteet!$C$7),1)*IF(N$9="x",(1+Toimenpiteet!$C$34),1)*(1+N$30)*_xlfn.BINOM.INV(1,(1-(Satokasvi!$H$15*(1+N$44))),H145))</f>
        <v>3530.8660191744466</v>
      </c>
      <c r="BK145" s="35">
        <f ca="1">IF(O$11="x",0,_xlfn.NORM.INV(I145,Satokasvi!$H$8,Satokasvi!$I$8)*IF(COUNTIF($H$12:O$12,"x")&gt;0,(1+$C$6),1)*IF(COUNTIF($H$13:O$13,"x")&gt;0,(1+$C$30),1)*IF(O$8="x",(1+Toimenpiteet!$C$7),1)*IF(O$9="x",(1+Toimenpiteet!$C$34),1)*(1+O$30)*_xlfn.BINOM.INV(1,(1-(Satokasvi!$H$15*(1+O$44))),I145))</f>
        <v>2597.9709363885208</v>
      </c>
      <c r="BL145" s="35">
        <f ca="1">IF(P$11="x",0,_xlfn.NORM.INV(J145,Satokasvi!$H$8,Satokasvi!$I$8)*IF(COUNTIF($H$12:P$12,"x")&gt;0,(1+$C$6),1)*IF(COUNTIF($H$13:P$13,"x")&gt;0,(1+$C$30),1)*IF(P$8="x",(1+Toimenpiteet!$C$7),1)*IF(P$9="x",(1+Toimenpiteet!$C$34),1)*(1+P$30)*_xlfn.BINOM.INV(1,(1-(Satokasvi!$H$15*(1+P$44))),J145))</f>
        <v>2856.3133795098661</v>
      </c>
      <c r="BM145" s="35">
        <f ca="1">IF(Q$11="x",0,_xlfn.NORM.INV(K145,Satokasvi!$H$8,Satokasvi!$I$8)*IF(COUNTIF($H$12:Q$12,"x")&gt;0,(1+$C$6),1)*IF(COUNTIF($H$13:Q$13,"x")&gt;0,(1+$C$30),1)*IF(Q$8="x",(1+Toimenpiteet!$C$7),1)*IF(Q$9="x",(1+Toimenpiteet!$C$34),1)*(1+Q$30)*_xlfn.BINOM.INV(1,(1-(Satokasvi!$H$15*(1+Q$44))),K145))</f>
        <v>2989.2971540003055</v>
      </c>
      <c r="BN145" s="35">
        <f ca="1">IF(R$11="x",0,_xlfn.NORM.INV(L145,Satokasvi!$H$8,Satokasvi!$I$8)*IF(COUNTIF($H$12:R$12,"x")&gt;0,(1+$C$6),1)*IF(COUNTIF($H$13:R$13,"x")&gt;0,(1+$C$30),1)*IF(R$8="x",(1+Toimenpiteet!$C$7),1)*IF(R$9="x",(1+Toimenpiteet!$C$34),1)*(1+R$30)*_xlfn.BINOM.INV(1,(1-(Satokasvi!$H$15*(1+R$44))),L145))</f>
        <v>2628.8553504317506</v>
      </c>
      <c r="BO145" s="35">
        <f ca="1">IF(S$11="x",0,_xlfn.NORM.INV(M145,Satokasvi!$H$8,Satokasvi!$I$8)*IF(COUNTIF($H$12:S$12,"x")&gt;0,(1+$C$6),1)*IF(COUNTIF($H$13:S$13,"x")&gt;0,(1+$C$30),1)*IF(S$8="x",(1+Toimenpiteet!$C$7),1)*IF(S$9="x",(1+Toimenpiteet!$C$34),1)*(1+S$30)*_xlfn.BINOM.INV(1,(1-(Satokasvi!$H$15*(1+S$44))),M145))</f>
        <v>2700.7830544701274</v>
      </c>
      <c r="BP145" s="35">
        <f ca="1">IF(T$11="x",0,_xlfn.NORM.INV(N145,Satokasvi!$H$8,Satokasvi!$I$8)*IF(COUNTIF($H$12:T$12,"x")&gt;0,(1+$C$6),1)*IF(COUNTIF($H$13:T$13,"x")&gt;0,(1+$C$30),1)*IF(T$8="x",(1+Toimenpiteet!$C$7),1)*IF(T$9="x",(1+Toimenpiteet!$C$34),1)*(1+T$30)*_xlfn.BINOM.INV(1,(1-(Satokasvi!$H$15*(1+T$44))),N145))</f>
        <v>2737.1649808028656</v>
      </c>
      <c r="BQ145" s="35">
        <f ca="1">IF(U$11="x",0,_xlfn.NORM.INV(O145,Satokasvi!$H$8,Satokasvi!$I$8)*IF(COUNTIF($H$12:U$12,"x")&gt;0,(1+$C$6),1)*IF(COUNTIF($H$13:U$13,"x")&gt;0,(1+$C$30),1)*IF(U$8="x",(1+Toimenpiteet!$C$7),1)*IF(U$9="x",(1+Toimenpiteet!$C$34),1)*(1+U$30)*_xlfn.BINOM.INV(1,(1-(Satokasvi!$H$15*(1+U$44))),O145))</f>
        <v>3348.097779999654</v>
      </c>
      <c r="BR145" s="35">
        <f ca="1">IF(V$11="x",0,_xlfn.NORM.INV(P145,Satokasvi!$H$8,Satokasvi!$I$8)*IF(COUNTIF($H$12:V$12,"x")&gt;0,(1+$C$6),1)*IF(COUNTIF($H$13:V$13,"x")&gt;0,(1+$C$30),1)*IF(V$8="x",(1+Toimenpiteet!$C$7),1)*IF(V$9="x",(1+Toimenpiteet!$C$34),1)*(1+V$30)*_xlfn.BINOM.INV(1,(1-(Satokasvi!$H$15*(1+V$44))),P145))</f>
        <v>3523.6597563720966</v>
      </c>
      <c r="BS145" s="35">
        <f ca="1">IF(W$11="x",0,_xlfn.NORM.INV(Q145,Satokasvi!$H$8,Satokasvi!$I$8)*IF(COUNTIF($H$12:W$12,"x")&gt;0,(1+$C$6),1)*IF(COUNTIF($H$13:W$13,"x")&gt;0,(1+$C$30),1)*IF(W$8="x",(1+Toimenpiteet!$C$7),1)*IF(W$9="x",(1+Toimenpiteet!$C$34),1)*(1+W$30)*_xlfn.BINOM.INV(1,(1-(Satokasvi!$H$15*(1+W$44))),Q145))</f>
        <v>2656.3571510281558</v>
      </c>
      <c r="BT145" s="35">
        <f ca="1">IF(X$11="x",0,_xlfn.NORM.INV(R145,Satokasvi!$H$8,Satokasvi!$I$8)*IF(COUNTIF($H$12:X$12,"x")&gt;0,(1+$C$6),1)*IF(COUNTIF($H$13:X$13,"x")&gt;0,(1+$C$30),1)*IF(X$8="x",(1+Toimenpiteet!$C$7),1)*IF(X$9="x",(1+Toimenpiteet!$C$34),1)*(1+X$30)*_xlfn.BINOM.INV(1,(1-(Satokasvi!$H$15*(1+X$44))),R145))</f>
        <v>3286.3522872860417</v>
      </c>
      <c r="BU145" s="35">
        <f ca="1">IF(Y$11="x",0,_xlfn.NORM.INV(S145,Satokasvi!$H$8,Satokasvi!$I$8)*IF(COUNTIF($H$12:Y$12,"x")&gt;0,(1+$C$6),1)*IF(COUNTIF($H$13:Y$13,"x")&gt;0,(1+$C$30),1)*IF(Y$8="x",(1+Toimenpiteet!$C$7),1)*IF(Y$9="x",(1+Toimenpiteet!$C$34),1)*(1+Y$30)*_xlfn.BINOM.INV(1,(1-(Satokasvi!$H$15*(1+Y$44))),S145))</f>
        <v>2552.0918229235353</v>
      </c>
      <c r="BV145" s="35">
        <f ca="1">IF(Z$11="x",0,_xlfn.NORM.INV(T145,Satokasvi!$H$8,Satokasvi!$I$8)*IF(COUNTIF($H$12:Z$12,"x")&gt;0,(1+$C$6),1)*IF(COUNTIF($H$13:Z$13,"x")&gt;0,(1+$C$30),1)*IF(Z$8="x",(1+Toimenpiteet!$C$7),1)*IF(Z$9="x",(1+Toimenpiteet!$C$34),1)*(1+Z$30)*_xlfn.BINOM.INV(1,(1-(Satokasvi!$H$15*(1+Z$44))),T145))</f>
        <v>2747.5175721704791</v>
      </c>
      <c r="BW145" s="35">
        <f ca="1">IF(AA$11="x",0,_xlfn.NORM.INV(U145,Satokasvi!$H$8,Satokasvi!$I$8)*IF(COUNTIF($H$12:AA$12,"x")&gt;0,(1+$C$6),1)*IF(COUNTIF($H$13:AA$13,"x")&gt;0,(1+$C$30),1)*IF(AA$8="x",(1+Toimenpiteet!$C$7),1)*IF(AA$9="x",(1+Toimenpiteet!$C$34),1)*(1+AA$30)*_xlfn.BINOM.INV(1,(1-(Satokasvi!$H$15*(1+AA$44))),U145))</f>
        <v>0</v>
      </c>
      <c r="BX145" s="35">
        <f ca="1">IF(AB$11="x",0,_xlfn.NORM.INV(V145,Satokasvi!$H$8,Satokasvi!$I$8)*IF(COUNTIF($H$12:AB$12,"x")&gt;0,(1+$C$6),1)*IF(COUNTIF($H$13:AB$13,"x")&gt;0,(1+$C$30),1)*IF(AB$8="x",(1+Toimenpiteet!$C$7),1)*IF(AB$9="x",(1+Toimenpiteet!$C$34),1)*(1+AB$30)*_xlfn.BINOM.INV(1,(1-(Satokasvi!$H$15*(1+AB$44))),V145))</f>
        <v>2708.6194715077295</v>
      </c>
      <c r="BY145" s="35">
        <f ca="1">IF(AC$11="x",0,_xlfn.NORM.INV(W145,Satokasvi!$H$8,Satokasvi!$I$8)*IF(COUNTIF($H$12:AC$12,"x")&gt;0,(1+$C$6),1)*IF(COUNTIF($H$13:AC$13,"x")&gt;0,(1+$C$30),1)*IF(AC$8="x",(1+Toimenpiteet!$C$7),1)*IF(AC$9="x",(1+Toimenpiteet!$C$34),1)*(1+AC$30)*_xlfn.BINOM.INV(1,(1-(Satokasvi!$H$15*(1+AC$44))),W145))</f>
        <v>3003.1039899329789</v>
      </c>
      <c r="BZ145" s="35">
        <f ca="1">IF(AD$11="x",0,_xlfn.NORM.INV(X145,Satokasvi!$H$8,Satokasvi!$I$8)*IF(COUNTIF($H$12:AD$12,"x")&gt;0,(1+$C$6),1)*IF(COUNTIF($H$13:AD$13,"x")&gt;0,(1+$C$30),1)*IF(AD$8="x",(1+Toimenpiteet!$C$7),1)*IF(AD$9="x",(1+Toimenpiteet!$C$34),1)*(1+AD$30)*_xlfn.BINOM.INV(1,(1-(Satokasvi!$H$15*(1+AD$44))),X145))</f>
        <v>3215.2846908104198</v>
      </c>
      <c r="CA145" s="35">
        <f ca="1">IF(AE$11="x",0,_xlfn.NORM.INV(Y145,Satokasvi!$H$8,Satokasvi!$I$8)*IF(COUNTIF($H$12:AE$12,"x")&gt;0,(1+$C$6),1)*IF(COUNTIF($H$13:AE$13,"x")&gt;0,(1+$C$30),1)*IF(AE$8="x",(1+Toimenpiteet!$C$7),1)*IF(AE$9="x",(1+Toimenpiteet!$C$34),1)*(1+AE$30)*_xlfn.BINOM.INV(1,(1-(Satokasvi!$H$15*(1+AE$44))),Y145))</f>
        <v>2936.269028542838</v>
      </c>
      <c r="CB145" s="35">
        <f ca="1">IF(AF$11="x",0,_xlfn.NORM.INV(Z145,Satokasvi!$H$8,Satokasvi!$I$8)*IF(COUNTIF($H$12:AF$12,"x")&gt;0,(1+$C$6),1)*IF(COUNTIF($H$13:AF$13,"x")&gt;0,(1+$C$30),1)*IF(AF$8="x",(1+Toimenpiteet!$C$7),1)*IF(AF$9="x",(1+Toimenpiteet!$C$34),1)*(1+AF$30)*_xlfn.BINOM.INV(1,(1-(Satokasvi!$H$15*(1+AF$44))),Z145))</f>
        <v>2841.2003628648636</v>
      </c>
      <c r="CD145" s="37">
        <f ca="1">_xlfn.NORM.INV(RAND(),Satokasvi!$H$13,Satokasvi!$I$13)</f>
        <v>223.05067440466505</v>
      </c>
      <c r="CE145" s="37">
        <f ca="1">_xlfn.NORM.INV(RAND(),Satokasvi!$H$13,Satokasvi!$I$13)</f>
        <v>170.15933162298293</v>
      </c>
      <c r="CF145" s="37">
        <f ca="1">_xlfn.NORM.INV(RAND(),Satokasvi!$H$13,Satokasvi!$I$13)</f>
        <v>218.89864231592998</v>
      </c>
      <c r="CG145" s="37">
        <f ca="1">_xlfn.NORM.INV(RAND(),Satokasvi!$H$13,Satokasvi!$I$13)</f>
        <v>123.14548419530563</v>
      </c>
      <c r="CH145" s="37">
        <f ca="1">_xlfn.NORM.INV(RAND(),Satokasvi!$H$13,Satokasvi!$I$13)</f>
        <v>223.85575738336362</v>
      </c>
      <c r="CI145" s="37">
        <f ca="1">_xlfn.NORM.INV(RAND(),Satokasvi!$H$13,Satokasvi!$I$13)</f>
        <v>252.00616145961183</v>
      </c>
      <c r="CJ145" s="37">
        <f ca="1">_xlfn.NORM.INV(RAND(),Satokasvi!$H$13,Satokasvi!$I$13)</f>
        <v>229.04696996711829</v>
      </c>
      <c r="CK145" s="37">
        <f ca="1">_xlfn.NORM.INV(RAND(),Satokasvi!$H$13,Satokasvi!$I$13)</f>
        <v>180.04547267623602</v>
      </c>
      <c r="CL145" s="37">
        <f ca="1">_xlfn.NORM.INV(RAND(),Satokasvi!$H$13,Satokasvi!$I$13)</f>
        <v>201.87348975731416</v>
      </c>
      <c r="CM145" s="37">
        <f ca="1">_xlfn.NORM.INV(RAND(),Satokasvi!$H$13,Satokasvi!$I$13)</f>
        <v>197.15190669152145</v>
      </c>
      <c r="CN145" s="37">
        <f ca="1">_xlfn.NORM.INV(RAND(),Satokasvi!$H$13,Satokasvi!$I$13)</f>
        <v>114.03012404695468</v>
      </c>
      <c r="CO145" s="37">
        <f ca="1">_xlfn.NORM.INV(RAND(),Satokasvi!$H$13,Satokasvi!$I$13)</f>
        <v>135.2788967816997</v>
      </c>
      <c r="CP145" s="37">
        <f ca="1">_xlfn.NORM.INV(RAND(),Satokasvi!$H$13,Satokasvi!$I$13)</f>
        <v>235.16838535368149</v>
      </c>
      <c r="CQ145" s="37">
        <f ca="1">_xlfn.NORM.INV(RAND(),Satokasvi!$H$13,Satokasvi!$I$13)</f>
        <v>251.35733490080321</v>
      </c>
      <c r="CR145" s="37">
        <f ca="1">_xlfn.NORM.INV(RAND(),Satokasvi!$H$13,Satokasvi!$I$13)</f>
        <v>246.00739173448318</v>
      </c>
      <c r="CS145" s="37">
        <f ca="1">_xlfn.NORM.INV(RAND(),Satokasvi!$H$13,Satokasvi!$I$13)</f>
        <v>191.25164250473966</v>
      </c>
      <c r="CT145" s="37">
        <f ca="1">_xlfn.NORM.INV(RAND(),Satokasvi!$H$13,Satokasvi!$I$13)</f>
        <v>201.65815636463552</v>
      </c>
      <c r="CU145" s="37">
        <f ca="1">_xlfn.NORM.INV(RAND(),Satokasvi!$H$13,Satokasvi!$I$13)</f>
        <v>172.59830865225877</v>
      </c>
      <c r="CV145" s="37">
        <f ca="1">_xlfn.NORM.INV(RAND(),Satokasvi!$H$13,Satokasvi!$I$13)</f>
        <v>237.09831771460162</v>
      </c>
      <c r="CW145" s="37">
        <f ca="1">_xlfn.NORM.INV(RAND(),Satokasvi!$H$13,Satokasvi!$I$13)</f>
        <v>131.85739454112158</v>
      </c>
      <c r="CX145" s="37">
        <f ca="1">_xlfn.NORM.INV(RAND(),Satokasvi!$H$13,Satokasvi!$I$13)</f>
        <v>211.33344551366318</v>
      </c>
      <c r="CY145" s="37">
        <f ca="1">_xlfn.NORM.INV(RAND(),Satokasvi!$H$13,Satokasvi!$I$13)</f>
        <v>217.64118199087605</v>
      </c>
      <c r="CZ145" s="37">
        <f ca="1">_xlfn.NORM.INV(RAND(),Satokasvi!$H$13,Satokasvi!$I$13)</f>
        <v>220.19972534266819</v>
      </c>
      <c r="DA145" s="37">
        <f ca="1">_xlfn.NORM.INV(RAND(),Satokasvi!$H$13,Satokasvi!$I$13)</f>
        <v>264.02148113726918</v>
      </c>
      <c r="DB145" s="37">
        <f ca="1">_xlfn.NORM.INV(RAND(),Satokasvi!$H$13,Satokasvi!$I$13)</f>
        <v>302.50291254415879</v>
      </c>
      <c r="DD145" s="37">
        <f ca="1">IF(H$11="x",Toimenpiteet!$E$115,AC145*CD145/1000+(Satokasvi!$E$28-Satokasvi!$E$7)+IF(H$8="x",Toimenpiteet!$E$29,0)+IF(H$9="x",Toimenpiteet!$E$60,0)+IF(H$10="x",Toimenpiteet!$E$88,0))/(1+$H$15)^DD$59</f>
        <v>285.52572107530256</v>
      </c>
      <c r="DE145" s="37">
        <f ca="1">IF(I$11="x",Toimenpiteet!$E$115,AD145*CE145/1000+(Satokasvi!$E$28-Satokasvi!$E$7)+IF(I$8="x",Toimenpiteet!$E$29,0)+IF(I$9="x",Toimenpiteet!$E$60,0)+IF(I$10="x",Toimenpiteet!$E$88,0))/(1+$H$15)^DE$59</f>
        <v>191.31740148594332</v>
      </c>
      <c r="DF145" s="37">
        <f ca="1">IF(J$11="x",Toimenpiteet!$E$115,AE145*CF145/1000+(Satokasvi!$E$28-Satokasvi!$E$7)+IF(J$8="x",Toimenpiteet!$E$29,0)+IF(J$9="x",Toimenpiteet!$E$60,0)+IF(J$10="x",Toimenpiteet!$E$88,0))/(1+$H$15)^DF$59</f>
        <v>229.10720652063213</v>
      </c>
      <c r="DG145" s="37">
        <f ca="1">IF(K$11="x",Toimenpiteet!$E$115,AF145*CG145/1000+(Satokasvi!$E$28-Satokasvi!$E$7)+IF(K$8="x",Toimenpiteet!$E$29,0)+IF(K$9="x",Toimenpiteet!$E$60,0)+IF(K$10="x",Toimenpiteet!$E$88,0))/(1+$H$15)^DG$59</f>
        <v>47.309508868500977</v>
      </c>
      <c r="DH145" s="37">
        <f ca="1">IF(L$11="x",Toimenpiteet!$E$115,AG145*CH145/1000+(Satokasvi!$E$28-Satokasvi!$E$7)+IF(L$8="x",Toimenpiteet!$E$29,0)+IF(L$9="x",Toimenpiteet!$E$60,0)+IF(L$10="x",Toimenpiteet!$E$88,0))/(1+$H$15)^DH$59</f>
        <v>287.07518097734237</v>
      </c>
      <c r="DI145" s="37">
        <f ca="1">IF(M$11="x",Toimenpiteet!$E$115,AH145*CI145/1000+(Satokasvi!$E$28-Satokasvi!$E$7)+IF(M$8="x",Toimenpiteet!$E$29,0)+IF(M$9="x",Toimenpiteet!$E$60,0)+IF(M$10="x",Toimenpiteet!$E$88,0))/(1+$H$15)^DI$59</f>
        <v>289.01483408976407</v>
      </c>
      <c r="DJ145" s="37">
        <f ca="1">IF(N$11="x",Toimenpiteet!$E$115,AI145*CJ145/1000+(Satokasvi!$E$28-Satokasvi!$E$7)+IF(N$8="x",Toimenpiteet!$E$29,0)+IF(N$9="x",Toimenpiteet!$E$60,0)+IF(N$10="x",Toimenpiteet!$E$88,0))/(1+$H$15)^DJ$59</f>
        <v>332.50981858631479</v>
      </c>
      <c r="DK145" s="37">
        <f ca="1">IF(O$11="x",Toimenpiteet!$E$115,AJ145*CK145/1000+(Satokasvi!$E$28-Satokasvi!$E$7)+IF(O$8="x",Toimenpiteet!$E$29,0)+IF(O$9="x",Toimenpiteet!$E$60,0)+IF(O$10="x",Toimenpiteet!$E$88,0))/(1+$H$15)^DK$59</f>
        <v>-209.19344709319299</v>
      </c>
      <c r="DL145" s="37">
        <f ca="1">IF(P$11="x",Toimenpiteet!$E$115,AK145*CL145/1000+(Satokasvi!$E$28-Satokasvi!$E$7)+IF(P$8="x",Toimenpiteet!$E$29,0)+IF(P$9="x",Toimenpiteet!$E$60,0)+IF(P$10="x",Toimenpiteet!$E$88,0))/(1+$H$15)^DL$59</f>
        <v>165.17171526266412</v>
      </c>
      <c r="DM145" s="37">
        <f ca="1">IF(Q$11="x",Toimenpiteet!$E$115,AL145*CM145/1000+(Satokasvi!$E$28-Satokasvi!$E$7)+IF(Q$8="x",Toimenpiteet!$E$29,0)+IF(Q$9="x",Toimenpiteet!$E$60,0)+IF(Q$10="x",Toimenpiteet!$E$88,0))/(1+$H$15)^DM$59</f>
        <v>168.2555289830886</v>
      </c>
      <c r="DN145" s="37">
        <f ca="1">IF(R$11="x",Toimenpiteet!$E$115,AM145*CN145/1000+(Satokasvi!$E$28-Satokasvi!$E$7)+IF(R$8="x",Toimenpiteet!$E$29,0)+IF(R$9="x",Toimenpiteet!$E$60,0)+IF(R$10="x",Toimenpiteet!$E$88,0))/(1+$H$15)^DN$59</f>
        <v>-191.44163829867202</v>
      </c>
      <c r="DO145" s="37">
        <f ca="1">IF(S$11="x",Toimenpiteet!$E$115,AN145*CO145/1000+(Satokasvi!$E$28-Satokasvi!$E$7)+IF(S$8="x",Toimenpiteet!$E$29,0)+IF(S$9="x",Toimenpiteet!$E$60,0)+IF(S$10="x",Toimenpiteet!$E$88,0))/(1+$H$15)^DO$59</f>
        <v>-185.86566825113789</v>
      </c>
      <c r="DP145" s="37">
        <f ca="1">IF(T$11="x",Toimenpiteet!$E$115,AO145*CP145/1000+(Satokasvi!$E$28-Satokasvi!$E$7)+IF(T$8="x",Toimenpiteet!$E$29,0)+IF(T$9="x",Toimenpiteet!$E$60,0)+IF(T$10="x",Toimenpiteet!$E$88,0))/(1+$H$15)^DP$59</f>
        <v>-180.45210509819213</v>
      </c>
      <c r="DQ145" s="37">
        <f ca="1">IF(U$11="x",Toimenpiteet!$E$115,AP145*CQ145/1000+(Satokasvi!$E$28-Satokasvi!$E$7)+IF(U$8="x",Toimenpiteet!$E$29,0)+IF(U$9="x",Toimenpiteet!$E$60,0)+IF(U$10="x",Toimenpiteet!$E$88,0))/(1+$H$15)^DQ$59</f>
        <v>288.45062123403443</v>
      </c>
      <c r="DR145" s="37">
        <f ca="1">IF(V$11="x",Toimenpiteet!$E$115,AQ145*CR145/1000+(Satokasvi!$E$28-Satokasvi!$E$7)+IF(V$8="x",Toimenpiteet!$E$29,0)+IF(V$9="x",Toimenpiteet!$E$60,0)+IF(V$10="x",Toimenpiteet!$E$88,0))/(1+$H$15)^DR$59</f>
        <v>293.56965373424327</v>
      </c>
      <c r="DS145" s="37">
        <f ca="1">IF(W$11="x",Toimenpiteet!$E$115,AR145*CS145/1000+(Satokasvi!$E$28-Satokasvi!$E$7)+IF(W$8="x",Toimenpiteet!$E$29,0)+IF(W$9="x",Toimenpiteet!$E$60,0)+IF(W$10="x",Toimenpiteet!$E$88,0))/(1+$H$15)^DS$59</f>
        <v>-165.13923889333032</v>
      </c>
      <c r="DT145" s="37">
        <f ca="1">IF(X$11="x",Toimenpiteet!$E$115,AS145*CT145/1000+(Satokasvi!$E$28-Satokasvi!$E$7)+IF(X$8="x",Toimenpiteet!$E$29,0)+IF(X$9="x",Toimenpiteet!$E$60,0)+IF(X$10="x",Toimenpiteet!$E$88,0))/(1+$H$15)^DT$59</f>
        <v>173.80092831313962</v>
      </c>
      <c r="DU145" s="37">
        <f ca="1">IF(Y$11="x",Toimenpiteet!$E$115,AT145*CU145/1000+(Satokasvi!$E$28-Satokasvi!$E$7)+IF(Y$8="x",Toimenpiteet!$E$29,0)+IF(Y$9="x",Toimenpiteet!$E$60,0)+IF(Y$10="x",Toimenpiteet!$E$88,0))/(1+$H$15)^DU$59</f>
        <v>-155.65957101831492</v>
      </c>
      <c r="DV145" s="37">
        <f ca="1">IF(Z$11="x",Toimenpiteet!$E$115,AU145*CV145/1000+(Satokasvi!$E$28-Satokasvi!$E$7)+IF(Z$8="x",Toimenpiteet!$E$29,0)+IF(Z$9="x",Toimenpiteet!$E$60,0)+IF(Z$10="x",Toimenpiteet!$E$88,0))/(1+$H$15)^DV$59</f>
        <v>-151.12579710516013</v>
      </c>
      <c r="DW145" s="37">
        <f ca="1">IF(AA$11="x",Toimenpiteet!$E$115,AV145*CW145/1000+(Satokasvi!$E$28-Satokasvi!$E$7)+IF(AA$8="x",Toimenpiteet!$E$29,0)+IF(AA$9="x",Toimenpiteet!$E$60,0)+IF(AA$10="x",Toimenpiteet!$E$88,0))/(1+$H$15)^DW$59</f>
        <v>-146.72407485937876</v>
      </c>
      <c r="DX145" s="37">
        <f ca="1">IF(AB$11="x",Toimenpiteet!$E$115,AW145*CX145/1000+(Satokasvi!$E$28-Satokasvi!$E$7)+IF(AB$8="x",Toimenpiteet!$E$29,0)+IF(AB$9="x",Toimenpiteet!$E$60,0)+IF(AB$10="x",Toimenpiteet!$E$88,0))/(1+$H$15)^DX$59</f>
        <v>-142.45055811590174</v>
      </c>
      <c r="DY145" s="37">
        <f ca="1">IF(AC$11="x",Toimenpiteet!$E$115,AX145*CY145/1000+(Satokasvi!$E$28-Satokasvi!$E$7)+IF(AC$8="x",Toimenpiteet!$E$29,0)+IF(AC$9="x",Toimenpiteet!$E$60,0)+IF(AC$10="x",Toimenpiteet!$E$88,0))/(1+$H$15)^DY$59</f>
        <v>145.95554553518767</v>
      </c>
      <c r="DZ145" s="37">
        <f ca="1">IF(AD$11="x",Toimenpiteet!$E$115,AY145*CZ145/1000+(Satokasvi!$E$28-Satokasvi!$E$7)+IF(AD$8="x",Toimenpiteet!$E$29,0)+IF(AD$9="x",Toimenpiteet!$E$60,0)+IF(AD$10="x",Toimenpiteet!$E$88,0))/(1+$H$15)^DZ$59</f>
        <v>164.67684746196298</v>
      </c>
      <c r="EA145" s="37">
        <f ca="1">IF(AE$11="x",Toimenpiteet!$E$115,AZ145*DA145/1000+(Satokasvi!$E$28-Satokasvi!$E$7)+IF(AE$8="x",Toimenpiteet!$E$29,0)+IF(AE$9="x",Toimenpiteet!$E$60,0)+IF(AE$10="x",Toimenpiteet!$E$88,0))/(1+$H$15)^EA$59</f>
        <v>187.44237159427797</v>
      </c>
      <c r="EB145" s="37">
        <f ca="1">IF(AF$11="x",Toimenpiteet!$E$115,BA145*DB145/1000+(Satokasvi!$E$28-Satokasvi!$E$7)+IF(AF$8="x",Toimenpiteet!$E$29,0)+IF(AF$9="x",Toimenpiteet!$E$60,0)+IF(AF$10="x",Toimenpiteet!$E$88,0))/(1+$H$15)^EB$59</f>
        <v>215.50812418200022</v>
      </c>
      <c r="ED145" s="37">
        <f ca="1">IF(H$11="x",Toimenpiteet!$E$115,BD145*CD145/1000+(Satokasvi!$E$28-Satokasvi!$E$7)+IF(H$8="x",Toimenpiteet!$E$29,0)+IF(H$9="x",Toimenpiteet!$E$60,0)+IF(H$10="x",Toimenpiteet!$E$88,0))/(1+$H$15)^ED$59</f>
        <v>394.08717596997479</v>
      </c>
      <c r="EE145" s="37">
        <f ca="1">IF(I$11="x",Toimenpiteet!$E$115,BE145*CE145/1000+(Satokasvi!$E$28-Satokasvi!$E$7)+IF(I$8="x",Toimenpiteet!$E$29,0)+IF(I$9="x",Toimenpiteet!$E$60,0)+IF(I$10="x",Toimenpiteet!$E$88,0))/(1+$H$15)^EE$59</f>
        <v>279.53846496722093</v>
      </c>
      <c r="EF145" s="37">
        <f ca="1">IF(J$11="x",Toimenpiteet!$E$115,BF145*CF145/1000+(Satokasvi!$E$28-Satokasvi!$E$7)+IF(J$8="x",Toimenpiteet!$E$29,0)+IF(J$9="x",Toimenpiteet!$E$60,0)+IF(J$10="x",Toimenpiteet!$E$88,0))/(1+$H$15)^EF$59</f>
        <v>323.43115577047598</v>
      </c>
      <c r="EG145" s="37">
        <f ca="1">IF(K$11="x",Toimenpiteet!$E$115,BG145*CG145/1000+(Satokasvi!$E$28-Satokasvi!$E$7)+IF(K$8="x",Toimenpiteet!$E$29,0)+IF(K$9="x",Toimenpiteet!$E$60,0)+IF(K$10="x",Toimenpiteet!$E$88,0))/(1+$H$15)^EG$59</f>
        <v>103.86122418173265</v>
      </c>
      <c r="EH145" s="37">
        <f ca="1">IF(L$11="x",Toimenpiteet!$E$115,BH145*CH145/1000+(Satokasvi!$E$28-Satokasvi!$E$7)+IF(L$8="x",Toimenpiteet!$E$29,0)+IF(L$9="x",Toimenpiteet!$E$60,0)+IF(L$10="x",Toimenpiteet!$E$88,0))/(1+$H$15)^EH$59</f>
        <v>390.20848274517147</v>
      </c>
      <c r="EI145" s="37">
        <f ca="1">IF(M$11="x",Toimenpiteet!$E$115,BI145*CI145/1000+(Satokasvi!$E$28-Satokasvi!$E$7)+IF(M$8="x",Toimenpiteet!$E$29,0)+IF(M$9="x",Toimenpiteet!$E$60,0)+IF(M$10="x",Toimenpiteet!$E$88,0))/(1+$H$15)^EI$59</f>
        <v>391.20446651195056</v>
      </c>
      <c r="EJ145" s="37">
        <f ca="1">IF(N$11="x",Toimenpiteet!$E$115,BJ145*CJ145/1000+(Satokasvi!$E$28-Satokasvi!$E$7)+IF(N$8="x",Toimenpiteet!$E$29,0)+IF(N$9="x",Toimenpiteet!$E$60,0)+IF(N$10="x",Toimenpiteet!$E$88,0))/(1+$H$15)^EJ$59</f>
        <v>442.10563240477552</v>
      </c>
      <c r="EK145" s="37">
        <f ca="1">IF(O$11="x",Toimenpiteet!$E$115,BK145*CK145/1000+(Satokasvi!$E$28-Satokasvi!$E$7)+IF(O$8="x",Toimenpiteet!$E$29,0)+IF(O$9="x",Toimenpiteet!$E$60,0)+IF(O$10="x",Toimenpiteet!$E$88,0))/(1+$H$15)^EK$59</f>
        <v>160.05501568137748</v>
      </c>
      <c r="EL145" s="37">
        <f ca="1">IF(P$11="x",Toimenpiteet!$E$115,BL145*CL145/1000+(Satokasvi!$E$28-Satokasvi!$E$7)+IF(P$8="x",Toimenpiteet!$E$29,0)+IF(P$9="x",Toimenpiteet!$E$60,0)+IF(P$10="x",Toimenpiteet!$E$88,0))/(1+$H$15)^EL$59</f>
        <v>238.82614512940913</v>
      </c>
      <c r="EM145" s="37">
        <f ca="1">IF(Q$11="x",Toimenpiteet!$E$115,BM145*CM145/1000+(Satokasvi!$E$28-Satokasvi!$E$7)+IF(Q$8="x",Toimenpiteet!$E$29,0)+IF(Q$9="x",Toimenpiteet!$E$60,0)+IF(Q$10="x",Toimenpiteet!$E$88,0))/(1+$H$15)^EM$59</f>
        <v>241.34361226923278</v>
      </c>
      <c r="EN145" s="37">
        <f ca="1">IF(R$11="x",Toimenpiteet!$E$115,BN145*CN145/1000+(Satokasvi!$E$28-Satokasvi!$E$7)+IF(R$8="x",Toimenpiteet!$E$29,0)+IF(R$9="x",Toimenpiteet!$E$60,0)+IF(R$10="x",Toimenpiteet!$E$88,0))/(1+$H$15)^EN$59</f>
        <v>25.117649875910562</v>
      </c>
      <c r="EO145" s="37">
        <f ca="1">IF(S$11="x",Toimenpiteet!$E$115,BO145*CO145/1000+(Satokasvi!$E$28-Satokasvi!$E$7)+IF(S$8="x",Toimenpiteet!$E$29,0)+IF(S$9="x",Toimenpiteet!$E$60,0)+IF(S$10="x",Toimenpiteet!$E$88,0))/(1+$H$15)^EO$59</f>
        <v>70.389749768928439</v>
      </c>
      <c r="EP145" s="37">
        <f ca="1">IF(T$11="x",Toimenpiteet!$E$115,BP145*CP145/1000+(Satokasvi!$E$28-Satokasvi!$E$7)+IF(T$8="x",Toimenpiteet!$E$29,0)+IF(T$9="x",Toimenpiteet!$E$60,0)+IF(T$10="x",Toimenpiteet!$E$88,0))/(1+$H$15)^EP$59</f>
        <v>257.87264229160024</v>
      </c>
      <c r="EQ145" s="37">
        <f ca="1">IF(U$11="x",Toimenpiteet!$E$115,BQ145*CQ145/1000+(Satokasvi!$E$28-Satokasvi!$E$7)+IF(U$8="x",Toimenpiteet!$E$29,0)+IF(U$9="x",Toimenpiteet!$E$60,0)+IF(U$10="x",Toimenpiteet!$E$88,0))/(1+$H$15)^EQ$59</f>
        <v>381.17998918922814</v>
      </c>
      <c r="ER145" s="37">
        <f ca="1">IF(V$11="x",Toimenpiteet!$E$115,BR145*CR145/1000+(Satokasvi!$E$28-Satokasvi!$E$7)+IF(V$8="x",Toimenpiteet!$E$29,0)+IF(V$9="x",Toimenpiteet!$E$60,0)+IF(V$10="x",Toimenpiteet!$E$88,0))/(1+$H$15)^ER$59</f>
        <v>386.30226769311793</v>
      </c>
      <c r="ES145" s="37">
        <f ca="1">IF(W$11="x",Toimenpiteet!$E$115,BS145*CS145/1000+(Satokasvi!$E$28-Satokasvi!$E$7)+IF(W$8="x",Toimenpiteet!$E$29,0)+IF(W$9="x",Toimenpiteet!$E$60,0)+IF(W$10="x",Toimenpiteet!$E$88,0))/(1+$H$15)^ES$59</f>
        <v>151.44992398100817</v>
      </c>
      <c r="ET145" s="37">
        <f ca="1">IF(X$11="x",Toimenpiteet!$E$115,BT145*CT145/1000+(Satokasvi!$E$28-Satokasvi!$E$7)+IF(X$8="x",Toimenpiteet!$E$29,0)+IF(X$9="x",Toimenpiteet!$E$60,0)+IF(X$10="x",Toimenpiteet!$E$88,0))/(1+$H$15)^ET$59</f>
        <v>240.62698560554051</v>
      </c>
      <c r="EU145" s="37">
        <f ca="1">IF(Y$11="x",Toimenpiteet!$E$115,BU145*CU145/1000+(Satokasvi!$E$28-Satokasvi!$E$7)+IF(Y$8="x",Toimenpiteet!$E$29,0)+IF(Y$9="x",Toimenpiteet!$E$60,0)+IF(Y$10="x",Toimenpiteet!$E$88,0))/(1+$H$15)^EU$59</f>
        <v>103.07996018008066</v>
      </c>
      <c r="EV145" s="37">
        <f ca="1">IF(Z$11="x",Toimenpiteet!$E$115,BV145*CV145/1000+(Satokasvi!$E$28-Satokasvi!$E$7)+IF(Z$8="x",Toimenpiteet!$E$29,0)+IF(Z$9="x",Toimenpiteet!$E$60,0)+IF(Z$10="x",Toimenpiteet!$E$88,0))/(1+$H$15)^EV$59</f>
        <v>220.37665257830511</v>
      </c>
      <c r="EW145" s="37">
        <f ca="1">IF(AA$11="x",Toimenpiteet!$E$115,BW145*CW145/1000+(Satokasvi!$E$28-Satokasvi!$E$7)+IF(AA$8="x",Toimenpiteet!$E$29,0)+IF(AA$9="x",Toimenpiteet!$E$60,0)+IF(AA$10="x",Toimenpiteet!$E$88,0))/(1+$H$15)^EW$59</f>
        <v>-146.72407485937876</v>
      </c>
      <c r="EX145" s="37">
        <f ca="1">IF(AB$11="x",Toimenpiteet!$E$115,BX145*CX145/1000+(Satokasvi!$E$28-Satokasvi!$E$7)+IF(AB$8="x",Toimenpiteet!$E$29,0)+IF(AB$9="x",Toimenpiteet!$E$60,0)+IF(AB$10="x",Toimenpiteet!$E$88,0))/(1+$H$15)^EX$59</f>
        <v>165.25441194865405</v>
      </c>
      <c r="EY145" s="37">
        <f ca="1">IF(AC$11="x",Toimenpiteet!$E$115,BY145*CY145/1000+(Satokasvi!$E$28-Satokasvi!$E$7)+IF(AC$8="x",Toimenpiteet!$E$29,0)+IF(AC$9="x",Toimenpiteet!$E$60,0)+IF(AC$10="x",Toimenpiteet!$E$88,0))/(1+$H$15)^EY$59</f>
        <v>202.80695718900219</v>
      </c>
      <c r="EZ145" s="37">
        <f ca="1">IF(AD$11="x",Toimenpiteet!$E$115,BZ145*CZ145/1000+(Satokasvi!$E$28-Satokasvi!$E$7)+IF(AD$8="x",Toimenpiteet!$E$29,0)+IF(AD$9="x",Toimenpiteet!$E$60,0)+IF(AD$10="x",Toimenpiteet!$E$88,0))/(1+$H$15)^EZ$59</f>
        <v>224.46687962112944</v>
      </c>
      <c r="FA145" s="37">
        <f ca="1">IF(AE$11="x",Toimenpiteet!$E$115,CA145*DA145/1000+(Satokasvi!$E$28-Satokasvi!$E$7)+IF(AE$8="x",Toimenpiteet!$E$29,0)+IF(AE$9="x",Toimenpiteet!$E$60,0)+IF(AE$10="x",Toimenpiteet!$E$88,0))/(1+$H$15)^FA$59</f>
        <v>251.00333393912751</v>
      </c>
      <c r="FB145" s="37">
        <f ca="1">IF(AF$11="x",Toimenpiteet!$E$115,CB145*DB145/1000+(Satokasvi!$E$28-Satokasvi!$E$7)+IF(AF$8="x",Toimenpiteet!$E$29,0)+IF(AF$9="x",Toimenpiteet!$E$60,0)+IF(AF$10="x",Toimenpiteet!$E$88,0))/(1+$H$15)^FB$59</f>
        <v>283.92284418926823</v>
      </c>
      <c r="FD145" s="37">
        <f t="shared" ca="1" si="41"/>
        <v>285.52572107530256</v>
      </c>
      <c r="FE145" s="37">
        <f t="shared" ca="1" si="45"/>
        <v>476.84312256124588</v>
      </c>
      <c r="FF145" s="37">
        <f t="shared" ca="1" si="45"/>
        <v>705.95032908187795</v>
      </c>
      <c r="FG145" s="37">
        <f t="shared" ca="1" si="45"/>
        <v>753.25983795037894</v>
      </c>
      <c r="FH145" s="37">
        <f t="shared" ca="1" si="45"/>
        <v>1040.3350189277212</v>
      </c>
      <c r="FI145" s="37">
        <f t="shared" ca="1" si="45"/>
        <v>1329.3498530174852</v>
      </c>
      <c r="FJ145" s="37">
        <f t="shared" ca="1" si="45"/>
        <v>1661.8596716038001</v>
      </c>
      <c r="FK145" s="37">
        <f t="shared" ca="1" si="45"/>
        <v>1452.666224510607</v>
      </c>
      <c r="FL145" s="37">
        <f t="shared" ca="1" si="45"/>
        <v>1617.837939773271</v>
      </c>
      <c r="FM145" s="37">
        <f t="shared" ca="1" si="45"/>
        <v>1786.0934687563597</v>
      </c>
      <c r="FN145" s="37">
        <f t="shared" ca="1" si="44"/>
        <v>1594.6518304576878</v>
      </c>
      <c r="FO145" s="37">
        <f t="shared" ca="1" si="43"/>
        <v>1408.7861622065498</v>
      </c>
      <c r="FP145" s="37">
        <f t="shared" ca="1" si="43"/>
        <v>1228.3340571083577</v>
      </c>
      <c r="FQ145" s="37">
        <f t="shared" ca="1" si="43"/>
        <v>1516.784678342392</v>
      </c>
      <c r="FR145" s="37">
        <f t="shared" ca="1" si="43"/>
        <v>1810.3543320766353</v>
      </c>
      <c r="FS145" s="37">
        <f t="shared" ca="1" si="43"/>
        <v>1645.215093183305</v>
      </c>
      <c r="FT145" s="37">
        <f t="shared" ca="1" si="43"/>
        <v>1819.0160214964446</v>
      </c>
      <c r="FU145" s="37">
        <f t="shared" ca="1" si="24"/>
        <v>1663.3564504781298</v>
      </c>
      <c r="FV145" s="37">
        <f t="shared" ca="1" si="24"/>
        <v>1512.2306533729698</v>
      </c>
      <c r="FW145" s="37">
        <f t="shared" ca="1" si="23"/>
        <v>1365.506578513591</v>
      </c>
      <c r="FX145" s="37">
        <f t="shared" ca="1" si="23"/>
        <v>1223.0560203976893</v>
      </c>
      <c r="FY145" s="37">
        <f t="shared" ca="1" si="23"/>
        <v>1369.0115659328769</v>
      </c>
      <c r="FZ145" s="37">
        <f t="shared" ca="1" si="23"/>
        <v>1533.6884133948399</v>
      </c>
      <c r="GA145" s="37">
        <f t="shared" ca="1" si="23"/>
        <v>1721.130784989118</v>
      </c>
      <c r="GB145" s="37">
        <f t="shared" ca="1" si="23"/>
        <v>1936.6389091711183</v>
      </c>
      <c r="GC145" s="37"/>
      <c r="GD145" s="37">
        <f t="shared" ca="1" si="42"/>
        <v>394.08717596997479</v>
      </c>
      <c r="GE145" s="37">
        <f t="shared" ca="1" si="48"/>
        <v>673.62564093719573</v>
      </c>
      <c r="GF145" s="37">
        <f t="shared" ca="1" si="48"/>
        <v>997.05679670767177</v>
      </c>
      <c r="GG145" s="37">
        <f t="shared" ca="1" si="48"/>
        <v>1100.9180208894045</v>
      </c>
      <c r="GH145" s="37">
        <f t="shared" ca="1" si="48"/>
        <v>1491.126503634576</v>
      </c>
      <c r="GI145" s="37">
        <f t="shared" ca="1" si="48"/>
        <v>1882.3309701465266</v>
      </c>
      <c r="GJ145" s="37">
        <f t="shared" ca="1" si="48"/>
        <v>2324.4366025513023</v>
      </c>
      <c r="GK145" s="37">
        <f t="shared" ca="1" si="48"/>
        <v>2484.4916182326797</v>
      </c>
      <c r="GL145" s="37">
        <f t="shared" ca="1" si="48"/>
        <v>2723.317763362089</v>
      </c>
      <c r="GM145" s="37">
        <f t="shared" ca="1" si="48"/>
        <v>2964.6613756313218</v>
      </c>
      <c r="GN145" s="37">
        <f t="shared" ca="1" si="48"/>
        <v>2989.7790255072323</v>
      </c>
      <c r="GO145" s="37">
        <f t="shared" ca="1" si="48"/>
        <v>3060.1687752761609</v>
      </c>
      <c r="GP145" s="37">
        <f t="shared" ca="1" si="48"/>
        <v>3318.0414175677611</v>
      </c>
      <c r="GQ145" s="37">
        <f t="shared" ca="1" si="48"/>
        <v>3699.2214067569894</v>
      </c>
      <c r="GR145" s="37">
        <f t="shared" ca="1" si="48"/>
        <v>4085.5236744501071</v>
      </c>
      <c r="GS145" s="37">
        <f t="shared" ca="1" si="48"/>
        <v>4236.9735984311155</v>
      </c>
      <c r="GT145" s="37">
        <f t="shared" ca="1" si="34"/>
        <v>4477.6005840366561</v>
      </c>
      <c r="GU145" s="37">
        <f t="shared" ca="1" si="34"/>
        <v>4580.680544216737</v>
      </c>
      <c r="GV145" s="37">
        <f t="shared" ca="1" si="34"/>
        <v>4801.0571967950418</v>
      </c>
      <c r="GW145" s="37">
        <f t="shared" ca="1" si="34"/>
        <v>4654.3331219356633</v>
      </c>
      <c r="GX145" s="37">
        <f t="shared" ca="1" si="34"/>
        <v>4819.5875338843171</v>
      </c>
      <c r="GY145" s="37">
        <f t="shared" ca="1" si="30"/>
        <v>5022.3944910733189</v>
      </c>
      <c r="GZ145" s="37">
        <f t="shared" ca="1" si="30"/>
        <v>5246.8613706944479</v>
      </c>
      <c r="HA145" s="37">
        <f t="shared" ca="1" si="30"/>
        <v>5497.8647046335755</v>
      </c>
      <c r="HB145" s="37">
        <f t="shared" ca="1" si="30"/>
        <v>5781.7875488228437</v>
      </c>
      <c r="HC145" s="37"/>
      <c r="HD145" s="37">
        <f t="shared" si="40"/>
        <v>1500.1</v>
      </c>
      <c r="HE145" s="37">
        <f ca="1">SUM($GD145:GD145)-$HD145-SUM($FD145:FD145)</f>
        <v>-1391.5385451053276</v>
      </c>
      <c r="HF145" s="37">
        <f ca="1">SUM($GD145:GE145)-$HD145-SUM($FD145:FE145)</f>
        <v>-1194.7560267293779</v>
      </c>
      <c r="HG145" s="37">
        <f ca="1">SUM($GD145:GF145)-$HD145-SUM($FD145:FF145)</f>
        <v>-903.6495591035839</v>
      </c>
      <c r="HH145" s="37">
        <f ca="1">SUM($GD145:GG145)-$HD145-SUM($FD145:FG145)</f>
        <v>-555.99137616455846</v>
      </c>
      <c r="HI145" s="37">
        <f ca="1">SUM($GD145:GH145)-$HD145-SUM($FD145:FH145)</f>
        <v>-105.19989145770342</v>
      </c>
      <c r="HJ145" s="37">
        <f ca="1">SUM($GD145:GI145)-$HD145-SUM($FD145:FI145)</f>
        <v>447.78122567133869</v>
      </c>
      <c r="HK145" s="37">
        <f ca="1">SUM($GD145:GJ145)-$HD145-SUM($FD145:FJ145)</f>
        <v>1110.3581566188395</v>
      </c>
      <c r="HL145" s="37">
        <f ca="1">SUM($GD145:GK145)-$HD145-SUM($FD145:FK145)</f>
        <v>2142.183550340912</v>
      </c>
      <c r="HM145" s="37">
        <f ca="1">SUM($GD145:GL145)-$HD145-SUM($FD145:FL145)</f>
        <v>3247.6633739297304</v>
      </c>
      <c r="HN145" s="37">
        <f ca="1">SUM($GD145:GM145)-$HD145-SUM($FD145:FM145)</f>
        <v>4426.2312808046918</v>
      </c>
      <c r="HO145" s="37">
        <f ca="1">SUM($GD145:GN145)-$HD145-SUM($FD145:FN145)</f>
        <v>5821.3584758542383</v>
      </c>
      <c r="HP145" s="37">
        <f ca="1">SUM($GD145:GO145)-$HD145-SUM($FD145:FO145)</f>
        <v>7472.741088923849</v>
      </c>
      <c r="HQ145" s="37">
        <f ca="1">SUM($GD145:GP145)-$HD145-SUM($FD145:FP145)</f>
        <v>9562.4484493832533</v>
      </c>
      <c r="HR145" s="37">
        <f ca="1">SUM($GD145:GQ145)-$HD145-SUM($FD145:FQ145)</f>
        <v>11744.885177797849</v>
      </c>
      <c r="HS145" s="37">
        <f ca="1">SUM($GD145:GR145)-$HD145-SUM($FD145:FR145)</f>
        <v>14020.054520171321</v>
      </c>
      <c r="HT145" s="37">
        <f ca="1">SUM($GD145:GS145)-$HD145-SUM($FD145:FS145)</f>
        <v>16611.813025419135</v>
      </c>
      <c r="HU145" s="37">
        <f ca="1">SUM($GD145:GT145)-$HD145-SUM($FD145:FT145)</f>
        <v>19270.397587959345</v>
      </c>
      <c r="HV145" s="37">
        <f ca="1">SUM($GD145:GU145)-$HD145-SUM($FD145:FU145)</f>
        <v>22187.721681697956</v>
      </c>
      <c r="HW145" s="37">
        <f ca="1">SUM($GD145:GV145)-$HD145-SUM($FD145:FV145)</f>
        <v>25476.548225120023</v>
      </c>
      <c r="HX145" s="37">
        <f ca="1">SUM($GD145:GW145)-$HD145-SUM($FD145:FW145)</f>
        <v>28765.374768542093</v>
      </c>
      <c r="HY145" s="37">
        <f ca="1">SUM($GD145:GX145)-$HD145-SUM($FD145:FX145)</f>
        <v>32361.906282028722</v>
      </c>
      <c r="HZ145" s="37">
        <f ca="1">SUM($GD145:GY145)-$HD145-SUM($FD145:FY145)</f>
        <v>36015.28920716916</v>
      </c>
      <c r="IA145" s="37">
        <f ca="1">SUM($GD145:GZ145)-$HD145-SUM($FD145:FZ145)</f>
        <v>39728.462164468758</v>
      </c>
      <c r="IB145" s="37">
        <f ca="1">SUM($GD145:HA145)-$HD145-SUM($FD145:GA145)</f>
        <v>43505.19608411321</v>
      </c>
      <c r="IC145" s="37">
        <f ca="1">SUM($GD145:HB145)-$HD145-SUM($FD145:GB145)</f>
        <v>47350.344723764931</v>
      </c>
    </row>
    <row r="146" spans="2:237" x14ac:dyDescent="0.35">
      <c r="B146" s="37">
        <f t="shared" ca="1" si="47"/>
        <v>9.1183249208743988E-2</v>
      </c>
      <c r="C146" s="37">
        <f t="shared" ca="1" si="47"/>
        <v>0.56527624730463477</v>
      </c>
      <c r="D146" s="37">
        <f t="shared" ca="1" si="47"/>
        <v>0.32079048604357563</v>
      </c>
      <c r="E146" s="37">
        <f t="shared" ca="1" si="47"/>
        <v>3.7065274266023795E-3</v>
      </c>
      <c r="F146" s="37">
        <f t="shared" ca="1" si="47"/>
        <v>0.52506104330335812</v>
      </c>
      <c r="G146" s="37">
        <f t="shared" ca="1" si="47"/>
        <v>0.74611024271884718</v>
      </c>
      <c r="H146" s="37">
        <f t="shared" ca="1" si="47"/>
        <v>0.11150176021009883</v>
      </c>
      <c r="I146" s="37">
        <f t="shared" ca="1" si="47"/>
        <v>0.55217639453861223</v>
      </c>
      <c r="J146" s="37">
        <f t="shared" ca="1" si="47"/>
        <v>0.8083372815758737</v>
      </c>
      <c r="K146" s="37">
        <f t="shared" ca="1" si="47"/>
        <v>0.54470307190538614</v>
      </c>
      <c r="L146" s="37">
        <f t="shared" ca="1" si="47"/>
        <v>0.71389395364183417</v>
      </c>
      <c r="M146" s="37">
        <f t="shared" ca="1" si="47"/>
        <v>0.34944550551187314</v>
      </c>
      <c r="N146" s="37">
        <f t="shared" ca="1" si="47"/>
        <v>0.17988115486297629</v>
      </c>
      <c r="O146" s="37">
        <f t="shared" ca="1" si="47"/>
        <v>0.85638337205401294</v>
      </c>
      <c r="P146" s="37">
        <f t="shared" ca="1" si="47"/>
        <v>0.37701857150611984</v>
      </c>
      <c r="Q146" s="37">
        <f t="shared" ca="1" si="47"/>
        <v>0.39561394112218018</v>
      </c>
      <c r="R146" s="37">
        <f t="shared" ca="1" si="46"/>
        <v>0.98564149260183498</v>
      </c>
      <c r="S146" s="37">
        <f t="shared" ca="1" si="46"/>
        <v>0.69068671214351673</v>
      </c>
      <c r="T146" s="37">
        <f t="shared" ca="1" si="46"/>
        <v>1.1316660991065319E-3</v>
      </c>
      <c r="U146" s="37">
        <f t="shared" ca="1" si="46"/>
        <v>0.70277279565738937</v>
      </c>
      <c r="V146" s="37">
        <f t="shared" ca="1" si="46"/>
        <v>0.46093637808539789</v>
      </c>
      <c r="W146" s="37">
        <f t="shared" ca="1" si="46"/>
        <v>7.8992380906381388E-2</v>
      </c>
      <c r="X146" s="37">
        <f t="shared" ca="1" si="46"/>
        <v>0.54023170254556319</v>
      </c>
      <c r="Y146" s="37">
        <f t="shared" ca="1" si="46"/>
        <v>0.21634125170304253</v>
      </c>
      <c r="Z146" s="37">
        <f t="shared" ca="1" si="46"/>
        <v>6.0215520525286337E-2</v>
      </c>
      <c r="AC146" s="35">
        <f ca="1">IF(H$11="x",0,_xlfn.NORM.INV(B146,Satokasvi!$H$8,Satokasvi!$I$8)*IF(H$8="x",1+Toimenpiteet!$C$7,1)*IF(H$9="x",1+Toimenpiteet!$C$34,1)*(1+H$30)*_xlfn.BINOM.INV(1,(1-(Satokasvi!$H$15*(1+H$43))),B146))</f>
        <v>0</v>
      </c>
      <c r="AD146" s="35">
        <f ca="1">IF(I$11="x",0,_xlfn.NORM.INV(C146,Satokasvi!$H$8,Satokasvi!$I$8)*IF(I$8="x",1+Toimenpiteet!$C$7,1)*IF(I$9="x",1+Toimenpiteet!$C$34,1)*(1+I$30)*_xlfn.BINOM.INV(1,(1-(Satokasvi!$H$15*(1+I$43))),C146))</f>
        <v>2541.0900778969344</v>
      </c>
      <c r="AE146" s="35">
        <f ca="1">IF(J$11="x",0,_xlfn.NORM.INV(D146,Satokasvi!$H$8,Satokasvi!$I$8)*IF(J$8="x",1+Toimenpiteet!$C$7,1)*IF(J$9="x",1+Toimenpiteet!$C$34,1)*(1+J$30)*_xlfn.BINOM.INV(1,(1-(Satokasvi!$H$15*(1+J$43))),D146))</f>
        <v>2383.6276311510655</v>
      </c>
      <c r="AF146" s="35">
        <f ca="1">IF(K$11="x",0,_xlfn.NORM.INV(E146,Satokasvi!$H$8,Satokasvi!$I$8)*IF(K$8="x",1+Toimenpiteet!$C$7,1)*IF(K$9="x",1+Toimenpiteet!$C$34,1)*(1+K$30)*_xlfn.BINOM.INV(1,(1-(Satokasvi!$H$15*(1+K$43))),E146))</f>
        <v>0</v>
      </c>
      <c r="AG146" s="35">
        <f ca="1">IF(L$11="x",0,_xlfn.NORM.INV(F146,Satokasvi!$H$8,Satokasvi!$I$8)*IF(L$8="x",1+Toimenpiteet!$C$7,1)*IF(L$9="x",1+Toimenpiteet!$C$34,1)*(1+L$30)*_xlfn.BINOM.INV(1,(1-(Satokasvi!$H$15*(1+L$43))),F146))</f>
        <v>2515.7150231702244</v>
      </c>
      <c r="AH146" s="35">
        <f ca="1">IF(M$11="x",0,_xlfn.NORM.INV(G146,Satokasvi!$H$8,Satokasvi!$I$8)*IF(M$8="x",1+Toimenpiteet!$C$7,1)*IF(M$9="x",1+Toimenpiteet!$C$34,1)*(1+M$30)*_xlfn.BINOM.INV(1,(1-(Satokasvi!$H$15*(1+M$43))),G146))</f>
        <v>2665.5747901999048</v>
      </c>
      <c r="AI146" s="35">
        <f ca="1">IF(N$11="x",0,_xlfn.NORM.INV(H146,Satokasvi!$H$8,Satokasvi!$I$8)*IF(N$8="x",1+Toimenpiteet!$C$7,1)*IF(N$9="x",1+Toimenpiteet!$C$34,1)*(1+N$30)*_xlfn.BINOM.INV(1,(1-(Satokasvi!$H$15*(1+N$43))),H146))</f>
        <v>0</v>
      </c>
      <c r="AJ146" s="35">
        <f ca="1">IF(O$11="x",0,_xlfn.NORM.INV(I146,Satokasvi!$H$8,Satokasvi!$I$8)*IF(O$8="x",1+Toimenpiteet!$C$7,1)*IF(O$9="x",1+Toimenpiteet!$C$34,1)*(1+O$30)*_xlfn.BINOM.INV(1,(1-(Satokasvi!$H$15*(1+O$43))),I146))</f>
        <v>2532.7904825836831</v>
      </c>
      <c r="AK146" s="35">
        <f ca="1">IF(P$11="x",0,_xlfn.NORM.INV(J146,Satokasvi!$H$8,Satokasvi!$I$8)*IF(P$8="x",1+Toimenpiteet!$C$7,1)*IF(P$9="x",1+Toimenpiteet!$C$34,1)*(1+P$30)*_xlfn.BINOM.INV(1,(1-(Satokasvi!$H$15*(1+P$43))),J146))</f>
        <v>2717.946361018403</v>
      </c>
      <c r="AL146" s="35">
        <f ca="1">IF(Q$11="x",0,_xlfn.NORM.INV(K146,Satokasvi!$H$8,Satokasvi!$I$8)*IF(Q$8="x",1+Toimenpiteet!$C$7,1)*IF(Q$9="x",1+Toimenpiteet!$C$34,1)*(1+Q$30)*_xlfn.BINOM.INV(1,(1-(Satokasvi!$H$15*(1+Q$43))),K146))</f>
        <v>2528.0723783885455</v>
      </c>
      <c r="AM146" s="35">
        <f ca="1">IF(R$11="x",0,_xlfn.NORM.INV(L146,Satokasvi!$H$8,Satokasvi!$I$8)*IF(R$8="x",1+Toimenpiteet!$C$7,1)*IF(R$9="x",1+Toimenpiteet!$C$34,1)*(1+R$30)*_xlfn.BINOM.INV(1,(1-(Satokasvi!$H$15*(1+R$43))),L146))</f>
        <v>2641.1991599920443</v>
      </c>
      <c r="AN146" s="35">
        <f ca="1">IF(S$11="x",0,_xlfn.NORM.INV(M146,Satokasvi!$H$8,Satokasvi!$I$8)*IF(S$8="x",1+Toimenpiteet!$C$7,1)*IF(S$9="x",1+Toimenpiteet!$C$34,1)*(1+S$30)*_xlfn.BINOM.INV(1,(1-(Satokasvi!$H$15*(1+S$43))),M146))</f>
        <v>2403.2955204303862</v>
      </c>
      <c r="AO146" s="35">
        <f ca="1">IF(T$11="x",0,_xlfn.NORM.INV(N146,Satokasvi!$H$8,Satokasvi!$I$8)*IF(T$8="x",1+Toimenpiteet!$C$7,1)*IF(T$9="x",1+Toimenpiteet!$C$34,1)*(1+T$30)*_xlfn.BINOM.INV(1,(1-(Satokasvi!$H$15*(1+T$43))),N146))</f>
        <v>0</v>
      </c>
      <c r="AP146" s="35">
        <f ca="1">IF(U$11="x",0,_xlfn.NORM.INV(O146,Satokasvi!$H$8,Satokasvi!$I$8)*IF(U$8="x",1+Toimenpiteet!$C$7,1)*IF(U$9="x",1+Toimenpiteet!$C$34,1)*(1+U$30)*_xlfn.BINOM.INV(1,(1-(Satokasvi!$H$15*(1+U$43))),O146))</f>
        <v>2766.0526777483569</v>
      </c>
      <c r="AQ146" s="35">
        <f ca="1">IF(V$11="x",0,_xlfn.NORM.INV(P146,Satokasvi!$H$8,Satokasvi!$I$8)*IF(V$8="x",1+Toimenpiteet!$C$7,1)*IF(V$9="x",1+Toimenpiteet!$C$34,1)*(1+V$30)*_xlfn.BINOM.INV(1,(1-(Satokasvi!$H$15*(1+V$43))),P146))</f>
        <v>2421.6698638384883</v>
      </c>
      <c r="AR146" s="35">
        <f ca="1">IF(W$11="x",0,_xlfn.NORM.INV(Q146,Satokasvi!$H$8,Satokasvi!$I$8)*IF(W$8="x",1+Toimenpiteet!$C$7,1)*IF(W$9="x",1+Toimenpiteet!$C$34,1)*(1+W$30)*_xlfn.BINOM.INV(1,(1-(Satokasvi!$H$15*(1+W$43))),Q146))</f>
        <v>2433.8208803836606</v>
      </c>
      <c r="AS146" s="35">
        <f ca="1">IF(X$11="x",0,_xlfn.NORM.INV(R146,Satokasvi!$H$8,Satokasvi!$I$8)*IF(X$8="x",1+Toimenpiteet!$C$7,1)*IF(X$9="x",1+Toimenpiteet!$C$34,1)*(1+X$30)*_xlfn.BINOM.INV(1,(1-(Satokasvi!$H$15*(1+X$43))),R146))</f>
        <v>3046.8373919261462</v>
      </c>
      <c r="AT146" s="35">
        <f ca="1">IF(Y$11="x",0,_xlfn.NORM.INV(S146,Satokasvi!$H$8,Satokasvi!$I$8)*IF(Y$8="x",1+Toimenpiteet!$C$7,1)*IF(Y$9="x",1+Toimenpiteet!$C$34,1)*(1+Y$30)*_xlfn.BINOM.INV(1,(1-(Satokasvi!$H$15*(1+Y$43))),S146))</f>
        <v>2624.4494468173662</v>
      </c>
      <c r="AU146" s="35">
        <f ca="1">IF(Z$11="x",0,_xlfn.NORM.INV(T146,Satokasvi!$H$8,Satokasvi!$I$8)*IF(Z$8="x",1+Toimenpiteet!$C$7,1)*IF(Z$9="x",1+Toimenpiteet!$C$34,1)*(1+Z$30)*_xlfn.BINOM.INV(1,(1-(Satokasvi!$H$15*(1+Z$43))),T146))</f>
        <v>0</v>
      </c>
      <c r="AV146" s="35">
        <f ca="1">IF(AA$11="x",0,_xlfn.NORM.INV(U146,Satokasvi!$H$8,Satokasvi!$I$8)*IF(AA$8="x",1+Toimenpiteet!$C$7,1)*IF(AA$9="x",1+Toimenpiteet!$C$34,1)*(1+AA$30)*_xlfn.BINOM.INV(1,(1-(Satokasvi!$H$15*(1+AA$43))),U146))</f>
        <v>2633.0980419251678</v>
      </c>
      <c r="AW146" s="35">
        <f ca="1">IF(AB$11="x",0,_xlfn.NORM.INV(V146,Satokasvi!$H$8,Satokasvi!$I$8)*IF(AB$8="x",1+Toimenpiteet!$C$7,1)*IF(AB$9="x",1+Toimenpiteet!$C$34,1)*(1+AB$30)*_xlfn.BINOM.INV(1,(1-(Satokasvi!$H$15*(1+AB$43))),V146))</f>
        <v>2475.4812554328314</v>
      </c>
      <c r="AX146" s="35">
        <f ca="1">IF(AC$11="x",0,_xlfn.NORM.INV(W146,Satokasvi!$H$8,Satokasvi!$I$8)*IF(AC$8="x",1+Toimenpiteet!$C$7,1)*IF(AC$9="x",1+Toimenpiteet!$C$34,1)*(1+AC$30)*_xlfn.BINOM.INV(1,(1-(Satokasvi!$H$15*(1+AC$43))),W146))</f>
        <v>0</v>
      </c>
      <c r="AY146" s="35">
        <f ca="1">IF(AD$11="x",0,_xlfn.NORM.INV(X146,Satokasvi!$H$8,Satokasvi!$I$8)*IF(AD$8="x",1+Toimenpiteet!$C$7,1)*IF(AD$9="x",1+Toimenpiteet!$C$34,1)*(1+AD$30)*_xlfn.BINOM.INV(1,(1-(Satokasvi!$H$15*(1+AD$43))),X146))</f>
        <v>2525.2543666032007</v>
      </c>
      <c r="AZ146" s="35">
        <f ca="1">IF(AE$11="x",0,_xlfn.NORM.INV(Y146,Satokasvi!$H$8,Satokasvi!$I$8)*IF(AE$8="x",1+Toimenpiteet!$C$7,1)*IF(AE$9="x",1+Toimenpiteet!$C$34,1)*(1+AE$30)*_xlfn.BINOM.INV(1,(1-(Satokasvi!$H$15*(1+AE$43))),Y146))</f>
        <v>0</v>
      </c>
      <c r="BA146" s="35">
        <f ca="1">IF(AF$11="x",0,_xlfn.NORM.INV(Z146,Satokasvi!$H$8,Satokasvi!$I$8)*IF(AF$8="x",1+Toimenpiteet!$C$7,1)*IF(AF$9="x",1+Toimenpiteet!$C$34,1)*(1+AF$30)*_xlfn.BINOM.INV(1,(1-(Satokasvi!$H$15*(1+AF$43))),Z146))</f>
        <v>0</v>
      </c>
      <c r="BD146" s="35">
        <f ca="1">IF(H$11="x",0,_xlfn.NORM.INV(B146,Satokasvi!$H$8,Satokasvi!$I$8)*IF(COUNTIF($H$12:H$12,"x")&gt;0,(1+$C$6),1)*IF(COUNTIF($H$13:H$13,"x")&gt;0,(1+$C$30),1)*IF(H$8="x",(1+Toimenpiteet!$C$7),1)*IF(H$9="x",(1+Toimenpiteet!$C$34),1)*(1+H$30)*_xlfn.BINOM.INV(1,(1-(Satokasvi!$H$15*(1+H$44))),B146))</f>
        <v>2599.9488317448449</v>
      </c>
      <c r="BE146" s="35">
        <f ca="1">IF(I$11="x",0,_xlfn.NORM.INV(C146,Satokasvi!$H$8,Satokasvi!$I$8)*IF(COUNTIF($H$12:I$12,"x")&gt;0,(1+$C$6),1)*IF(COUNTIF($H$13:I$13,"x")&gt;0,(1+$C$30),1)*IF(I$8="x",(1+Toimenpiteet!$C$7),1)*IF(I$9="x",(1+Toimenpiteet!$C$34),1)*(1+I$30)*_xlfn.BINOM.INV(1,(1-(Satokasvi!$H$15*(1+I$44))),C146))</f>
        <v>3049.3080934763211</v>
      </c>
      <c r="BF146" s="35">
        <f ca="1">IF(J$11="x",0,_xlfn.NORM.INV(D146,Satokasvi!$H$8,Satokasvi!$I$8)*IF(COUNTIF($H$12:J$12,"x")&gt;0,(1+$C$6),1)*IF(COUNTIF($H$13:J$13,"x")&gt;0,(1+$C$30),1)*IF(J$8="x",(1+Toimenpiteet!$C$7),1)*IF(J$9="x",(1+Toimenpiteet!$C$34),1)*(1+J$30)*_xlfn.BINOM.INV(1,(1-(Satokasvi!$H$15*(1+J$44))),D146))</f>
        <v>2860.3531573812784</v>
      </c>
      <c r="BG146" s="35">
        <f ca="1">IF(K$11="x",0,_xlfn.NORM.INV(E146,Satokasvi!$H$8,Satokasvi!$I$8)*IF(COUNTIF($H$12:K$12,"x")&gt;0,(1+$C$6),1)*IF(COUNTIF($H$13:K$13,"x")&gt;0,(1+$C$30),1)*IF(K$8="x",(1+Toimenpiteet!$C$7),1)*IF(K$9="x",(1+Toimenpiteet!$C$34),1)*(1+K$30)*_xlfn.BINOM.INV(1,(1-(Satokasvi!$H$15*(1+K$44))),E146))</f>
        <v>0</v>
      </c>
      <c r="BH146" s="35">
        <f ca="1">IF(L$11="x",0,_xlfn.NORM.INV(F146,Satokasvi!$H$8,Satokasvi!$I$8)*IF(COUNTIF($H$12:L$12,"x")&gt;0,(1+$C$6),1)*IF(COUNTIF($H$13:L$13,"x")&gt;0,(1+$C$30),1)*IF(L$8="x",(1+Toimenpiteet!$C$7),1)*IF(L$9="x",(1+Toimenpiteet!$C$34),1)*(1+L$30)*_xlfn.BINOM.INV(1,(1-(Satokasvi!$H$15*(1+L$44))),F146))</f>
        <v>3018.8580278042691</v>
      </c>
      <c r="BI146" s="35">
        <f ca="1">IF(M$11="x",0,_xlfn.NORM.INV(G146,Satokasvi!$H$8,Satokasvi!$I$8)*IF(COUNTIF($H$12:M$12,"x")&gt;0,(1+$C$6),1)*IF(COUNTIF($H$13:M$13,"x")&gt;0,(1+$C$30),1)*IF(M$8="x",(1+Toimenpiteet!$C$7),1)*IF(M$9="x",(1+Toimenpiteet!$C$34),1)*(1+M$30)*_xlfn.BINOM.INV(1,(1-(Satokasvi!$H$15*(1+M$44))),G146))</f>
        <v>3198.6897482398858</v>
      </c>
      <c r="BJ146" s="35">
        <f ca="1">IF(N$11="x",0,_xlfn.NORM.INV(H146,Satokasvi!$H$8,Satokasvi!$I$8)*IF(COUNTIF($H$12:N$12,"x")&gt;0,(1+$C$6),1)*IF(COUNTIF($H$13:N$13,"x")&gt;0,(1+$C$30),1)*IF(N$8="x",(1+Toimenpiteet!$C$7),1)*IF(N$9="x",(1+Toimenpiteet!$C$34),1)*(1+N$30)*_xlfn.BINOM.INV(1,(1-(Satokasvi!$H$15*(1+N$44))),H146))</f>
        <v>2634.4259025048609</v>
      </c>
      <c r="BK146" s="35">
        <f ca="1">IF(O$11="x",0,_xlfn.NORM.INV(I146,Satokasvi!$H$8,Satokasvi!$I$8)*IF(COUNTIF($H$12:O$12,"x")&gt;0,(1+$C$6),1)*IF(COUNTIF($H$13:O$13,"x")&gt;0,(1+$C$30),1)*IF(O$8="x",(1+Toimenpiteet!$C$7),1)*IF(O$9="x",(1+Toimenpiteet!$C$34),1)*(1+O$30)*_xlfn.BINOM.INV(1,(1-(Satokasvi!$H$15*(1+O$44))),I146))</f>
        <v>3039.3485791004196</v>
      </c>
      <c r="BL146" s="35">
        <f ca="1">IF(P$11="x",0,_xlfn.NORM.INV(J146,Satokasvi!$H$8,Satokasvi!$I$8)*IF(COUNTIF($H$12:P$12,"x")&gt;0,(1+$C$6),1)*IF(COUNTIF($H$13:P$13,"x")&gt;0,(1+$C$30),1)*IF(P$8="x",(1+Toimenpiteet!$C$7),1)*IF(P$9="x",(1+Toimenpiteet!$C$34),1)*(1+P$30)*_xlfn.BINOM.INV(1,(1-(Satokasvi!$H$15*(1+P$44))),J146))</f>
        <v>3261.5356332220836</v>
      </c>
      <c r="BM146" s="35">
        <f ca="1">IF(Q$11="x",0,_xlfn.NORM.INV(K146,Satokasvi!$H$8,Satokasvi!$I$8)*IF(COUNTIF($H$12:Q$12,"x")&gt;0,(1+$C$6),1)*IF(COUNTIF($H$13:Q$13,"x")&gt;0,(1+$C$30),1)*IF(Q$8="x",(1+Toimenpiteet!$C$7),1)*IF(Q$9="x",(1+Toimenpiteet!$C$34),1)*(1+Q$30)*_xlfn.BINOM.INV(1,(1-(Satokasvi!$H$15*(1+Q$44))),K146))</f>
        <v>3033.6868540662545</v>
      </c>
      <c r="BN146" s="35">
        <f ca="1">IF(R$11="x",0,_xlfn.NORM.INV(L146,Satokasvi!$H$8,Satokasvi!$I$8)*IF(COUNTIF($H$12:R$12,"x")&gt;0,(1+$C$6),1)*IF(COUNTIF($H$13:R$13,"x")&gt;0,(1+$C$30),1)*IF(R$8="x",(1+Toimenpiteet!$C$7),1)*IF(R$9="x",(1+Toimenpiteet!$C$34),1)*(1+R$30)*_xlfn.BINOM.INV(1,(1-(Satokasvi!$H$15*(1+R$44))),L146))</f>
        <v>3169.4389919904529</v>
      </c>
      <c r="BO146" s="35">
        <f ca="1">IF(S$11="x",0,_xlfn.NORM.INV(M146,Satokasvi!$H$8,Satokasvi!$I$8)*IF(COUNTIF($H$12:S$12,"x")&gt;0,(1+$C$6),1)*IF(COUNTIF($H$13:S$13,"x")&gt;0,(1+$C$30),1)*IF(S$8="x",(1+Toimenpiteet!$C$7),1)*IF(S$9="x",(1+Toimenpiteet!$C$34),1)*(1+S$30)*_xlfn.BINOM.INV(1,(1-(Satokasvi!$H$15*(1+S$44))),M146))</f>
        <v>2883.9546245164634</v>
      </c>
      <c r="BP146" s="35">
        <f ca="1">IF(T$11="x",0,_xlfn.NORM.INV(N146,Satokasvi!$H$8,Satokasvi!$I$8)*IF(COUNTIF($H$12:T$12,"x")&gt;0,(1+$C$6),1)*IF(COUNTIF($H$13:T$13,"x")&gt;0,(1+$C$30),1)*IF(T$8="x",(1+Toimenpiteet!$C$7),1)*IF(T$9="x",(1+Toimenpiteet!$C$34),1)*(1+T$30)*_xlfn.BINOM.INV(1,(1-(Satokasvi!$H$15*(1+T$44))),N146))</f>
        <v>2725.2545707025097</v>
      </c>
      <c r="BQ146" s="35">
        <f ca="1">IF(U$11="x",0,_xlfn.NORM.INV(O146,Satokasvi!$H$8,Satokasvi!$I$8)*IF(COUNTIF($H$12:U$12,"x")&gt;0,(1+$C$6),1)*IF(COUNTIF($H$13:U$13,"x")&gt;0,(1+$C$30),1)*IF(U$8="x",(1+Toimenpiteet!$C$7),1)*IF(U$9="x",(1+Toimenpiteet!$C$34),1)*(1+U$30)*_xlfn.BINOM.INV(1,(1-(Satokasvi!$H$15*(1+U$44))),O146))</f>
        <v>3319.2632132980284</v>
      </c>
      <c r="BR146" s="35">
        <f ca="1">IF(V$11="x",0,_xlfn.NORM.INV(P146,Satokasvi!$H$8,Satokasvi!$I$8)*IF(COUNTIF($H$12:V$12,"x")&gt;0,(1+$C$6),1)*IF(COUNTIF($H$13:V$13,"x")&gt;0,(1+$C$30),1)*IF(V$8="x",(1+Toimenpiteet!$C$7),1)*IF(V$9="x",(1+Toimenpiteet!$C$34),1)*(1+V$30)*_xlfn.BINOM.INV(1,(1-(Satokasvi!$H$15*(1+V$44))),P146))</f>
        <v>2906.0038366061858</v>
      </c>
      <c r="BS146" s="35">
        <f ca="1">IF(W$11="x",0,_xlfn.NORM.INV(Q146,Satokasvi!$H$8,Satokasvi!$I$8)*IF(COUNTIF($H$12:W$12,"x")&gt;0,(1+$C$6),1)*IF(COUNTIF($H$13:W$13,"x")&gt;0,(1+$C$30),1)*IF(W$8="x",(1+Toimenpiteet!$C$7),1)*IF(W$9="x",(1+Toimenpiteet!$C$34),1)*(1+W$30)*_xlfn.BINOM.INV(1,(1-(Satokasvi!$H$15*(1+W$44))),Q146))</f>
        <v>2920.5850564603925</v>
      </c>
      <c r="BT146" s="35">
        <f ca="1">IF(X$11="x",0,_xlfn.NORM.INV(R146,Satokasvi!$H$8,Satokasvi!$I$8)*IF(COUNTIF($H$12:X$12,"x")&gt;0,(1+$C$6),1)*IF(COUNTIF($H$13:X$13,"x")&gt;0,(1+$C$30),1)*IF(X$8="x",(1+Toimenpiteet!$C$7),1)*IF(X$9="x",(1+Toimenpiteet!$C$34),1)*(1+X$30)*_xlfn.BINOM.INV(1,(1-(Satokasvi!$H$15*(1+X$44))),R146))</f>
        <v>3656.2048703113755</v>
      </c>
      <c r="BU146" s="35">
        <f ca="1">IF(Y$11="x",0,_xlfn.NORM.INV(S146,Satokasvi!$H$8,Satokasvi!$I$8)*IF(COUNTIF($H$12:Y$12,"x")&gt;0,(1+$C$6),1)*IF(COUNTIF($H$13:Y$13,"x")&gt;0,(1+$C$30),1)*IF(Y$8="x",(1+Toimenpiteet!$C$7),1)*IF(Y$9="x",(1+Toimenpiteet!$C$34),1)*(1+Y$30)*_xlfn.BINOM.INV(1,(1-(Satokasvi!$H$15*(1+Y$44))),S146))</f>
        <v>3149.3393361808394</v>
      </c>
      <c r="BV146" s="35">
        <f ca="1">IF(Z$11="x",0,_xlfn.NORM.INV(T146,Satokasvi!$H$8,Satokasvi!$I$8)*IF(COUNTIF($H$12:Z$12,"x")&gt;0,(1+$C$6),1)*IF(COUNTIF($H$13:Z$13,"x")&gt;0,(1+$C$30),1)*IF(Z$8="x",(1+Toimenpiteet!$C$7),1)*IF(Z$9="x",(1+Toimenpiteet!$C$34),1)*(1+Z$30)*_xlfn.BINOM.INV(1,(1-(Satokasvi!$H$15*(1+Z$44))),T146))</f>
        <v>0</v>
      </c>
      <c r="BW146" s="35">
        <f ca="1">IF(AA$11="x",0,_xlfn.NORM.INV(U146,Satokasvi!$H$8,Satokasvi!$I$8)*IF(COUNTIF($H$12:AA$12,"x")&gt;0,(1+$C$6),1)*IF(COUNTIF($H$13:AA$13,"x")&gt;0,(1+$C$30),1)*IF(AA$8="x",(1+Toimenpiteet!$C$7),1)*IF(AA$9="x",(1+Toimenpiteet!$C$34),1)*(1+AA$30)*_xlfn.BINOM.INV(1,(1-(Satokasvi!$H$15*(1+AA$44))),U146))</f>
        <v>3159.7176503102014</v>
      </c>
      <c r="BX146" s="35">
        <f ca="1">IF(AB$11="x",0,_xlfn.NORM.INV(V146,Satokasvi!$H$8,Satokasvi!$I$8)*IF(COUNTIF($H$12:AB$12,"x")&gt;0,(1+$C$6),1)*IF(COUNTIF($H$13:AB$13,"x")&gt;0,(1+$C$30),1)*IF(AB$8="x",(1+Toimenpiteet!$C$7),1)*IF(AB$9="x",(1+Toimenpiteet!$C$34),1)*(1+AB$30)*_xlfn.BINOM.INV(1,(1-(Satokasvi!$H$15*(1+AB$44))),V146))</f>
        <v>2970.5775065193975</v>
      </c>
      <c r="BY146" s="35">
        <f ca="1">IF(AC$11="x",0,_xlfn.NORM.INV(W146,Satokasvi!$H$8,Satokasvi!$I$8)*IF(COUNTIF($H$12:AC$12,"x")&gt;0,(1+$C$6),1)*IF(COUNTIF($H$13:AC$13,"x")&gt;0,(1+$C$30),1)*IF(AC$8="x",(1+Toimenpiteet!$C$7),1)*IF(AC$9="x",(1+Toimenpiteet!$C$34),1)*(1+AC$30)*_xlfn.BINOM.INV(1,(1-(Satokasvi!$H$15*(1+AC$44))),W146))</f>
        <v>2576.4354542316128</v>
      </c>
      <c r="BZ146" s="35">
        <f ca="1">IF(AD$11="x",0,_xlfn.NORM.INV(X146,Satokasvi!$H$8,Satokasvi!$I$8)*IF(COUNTIF($H$12:AD$12,"x")&gt;0,(1+$C$6),1)*IF(COUNTIF($H$13:AD$13,"x")&gt;0,(1+$C$30),1)*IF(AD$8="x",(1+Toimenpiteet!$C$7),1)*IF(AD$9="x",(1+Toimenpiteet!$C$34),1)*(1+AD$30)*_xlfn.BINOM.INV(1,(1-(Satokasvi!$H$15*(1+AD$44))),X146))</f>
        <v>3030.3052399238409</v>
      </c>
      <c r="CA146" s="35">
        <f ca="1">IF(AE$11="x",0,_xlfn.NORM.INV(Y146,Satokasvi!$H$8,Satokasvi!$I$8)*IF(COUNTIF($H$12:AE$12,"x")&gt;0,(1+$C$6),1)*IF(COUNTIF($H$13:AE$13,"x")&gt;0,(1+$C$30),1)*IF(AE$8="x",(1+Toimenpiteet!$C$7),1)*IF(AE$9="x",(1+Toimenpiteet!$C$34),1)*(1+AE$30)*_xlfn.BINOM.INV(1,(1-(Satokasvi!$H$15*(1+AE$44))),Y146))</f>
        <v>2764.6171218832756</v>
      </c>
      <c r="CB146" s="35">
        <f ca="1">IF(AF$11="x",0,_xlfn.NORM.INV(Z146,Satokasvi!$H$8,Satokasvi!$I$8)*IF(COUNTIF($H$12:AF$12,"x")&gt;0,(1+$C$6),1)*IF(COUNTIF($H$13:AF$13,"x")&gt;0,(1+$C$30),1)*IF(AF$8="x",(1+Toimenpiteet!$C$7),1)*IF(AF$9="x",(1+Toimenpiteet!$C$34),1)*(1+AF$30)*_xlfn.BINOM.INV(1,(1-(Satokasvi!$H$15*(1+AF$44))),Z146))</f>
        <v>0</v>
      </c>
      <c r="CD146" s="37">
        <f ca="1">_xlfn.NORM.INV(RAND(),Satokasvi!$H$13,Satokasvi!$I$13)</f>
        <v>160.58977764050599</v>
      </c>
      <c r="CE146" s="37">
        <f ca="1">_xlfn.NORM.INV(RAND(),Satokasvi!$H$13,Satokasvi!$I$13)</f>
        <v>237.6211100883794</v>
      </c>
      <c r="CF146" s="37">
        <f ca="1">_xlfn.NORM.INV(RAND(),Satokasvi!$H$13,Satokasvi!$I$13)</f>
        <v>259.15282780750033</v>
      </c>
      <c r="CG146" s="37">
        <f ca="1">_xlfn.NORM.INV(RAND(),Satokasvi!$H$13,Satokasvi!$I$13)</f>
        <v>173.59078628347308</v>
      </c>
      <c r="CH146" s="37">
        <f ca="1">_xlfn.NORM.INV(RAND(),Satokasvi!$H$13,Satokasvi!$I$13)</f>
        <v>171.55653912381575</v>
      </c>
      <c r="CI146" s="37">
        <f ca="1">_xlfn.NORM.INV(RAND(),Satokasvi!$H$13,Satokasvi!$I$13)</f>
        <v>130.96902918841988</v>
      </c>
      <c r="CJ146" s="37">
        <f ca="1">_xlfn.NORM.INV(RAND(),Satokasvi!$H$13,Satokasvi!$I$13)</f>
        <v>155.74579557762888</v>
      </c>
      <c r="CK146" s="37">
        <f ca="1">_xlfn.NORM.INV(RAND(),Satokasvi!$H$13,Satokasvi!$I$13)</f>
        <v>290.07945883238477</v>
      </c>
      <c r="CL146" s="37">
        <f ca="1">_xlfn.NORM.INV(RAND(),Satokasvi!$H$13,Satokasvi!$I$13)</f>
        <v>130.20572265931702</v>
      </c>
      <c r="CM146" s="37">
        <f ca="1">_xlfn.NORM.INV(RAND(),Satokasvi!$H$13,Satokasvi!$I$13)</f>
        <v>192.42791088476733</v>
      </c>
      <c r="CN146" s="37">
        <f ca="1">_xlfn.NORM.INV(RAND(),Satokasvi!$H$13,Satokasvi!$I$13)</f>
        <v>231.09364307181858</v>
      </c>
      <c r="CO146" s="37">
        <f ca="1">_xlfn.NORM.INV(RAND(),Satokasvi!$H$13,Satokasvi!$I$13)</f>
        <v>214.51790598656441</v>
      </c>
      <c r="CP146" s="37">
        <f ca="1">_xlfn.NORM.INV(RAND(),Satokasvi!$H$13,Satokasvi!$I$13)</f>
        <v>238.31681871002411</v>
      </c>
      <c r="CQ146" s="37">
        <f ca="1">_xlfn.NORM.INV(RAND(),Satokasvi!$H$13,Satokasvi!$I$13)</f>
        <v>193.35632998739004</v>
      </c>
      <c r="CR146" s="37">
        <f ca="1">_xlfn.NORM.INV(RAND(),Satokasvi!$H$13,Satokasvi!$I$13)</f>
        <v>165.38055415543835</v>
      </c>
      <c r="CS146" s="37">
        <f ca="1">_xlfn.NORM.INV(RAND(),Satokasvi!$H$13,Satokasvi!$I$13)</f>
        <v>162.9282793669357</v>
      </c>
      <c r="CT146" s="37">
        <f ca="1">_xlfn.NORM.INV(RAND(),Satokasvi!$H$13,Satokasvi!$I$13)</f>
        <v>194.1850619937554</v>
      </c>
      <c r="CU146" s="37">
        <f ca="1">_xlfn.NORM.INV(RAND(),Satokasvi!$H$13,Satokasvi!$I$13)</f>
        <v>156.71249369443649</v>
      </c>
      <c r="CV146" s="37">
        <f ca="1">_xlfn.NORM.INV(RAND(),Satokasvi!$H$13,Satokasvi!$I$13)</f>
        <v>127.68451357358059</v>
      </c>
      <c r="CW146" s="37">
        <f ca="1">_xlfn.NORM.INV(RAND(),Satokasvi!$H$13,Satokasvi!$I$13)</f>
        <v>214.55996539339714</v>
      </c>
      <c r="CX146" s="37">
        <f ca="1">_xlfn.NORM.INV(RAND(),Satokasvi!$H$13,Satokasvi!$I$13)</f>
        <v>248.81209933219495</v>
      </c>
      <c r="CY146" s="37">
        <f ca="1">_xlfn.NORM.INV(RAND(),Satokasvi!$H$13,Satokasvi!$I$13)</f>
        <v>257.53818808176197</v>
      </c>
      <c r="CZ146" s="37">
        <f ca="1">_xlfn.NORM.INV(RAND(),Satokasvi!$H$13,Satokasvi!$I$13)</f>
        <v>156.03610028100198</v>
      </c>
      <c r="DA146" s="37">
        <f ca="1">_xlfn.NORM.INV(RAND(),Satokasvi!$H$13,Satokasvi!$I$13)</f>
        <v>150.06676417478582</v>
      </c>
      <c r="DB146" s="37">
        <f ca="1">_xlfn.NORM.INV(RAND(),Satokasvi!$H$13,Satokasvi!$I$13)</f>
        <v>208.34104794177287</v>
      </c>
      <c r="DD146" s="37">
        <f ca="1">IF(H$11="x",Toimenpiteet!$E$115,AC146*CD146/1000+(Satokasvi!$E$28-Satokasvi!$E$7)+IF(H$8="x",Toimenpiteet!$E$29,0)+IF(H$9="x",Toimenpiteet!$E$60,0)+IF(H$10="x",Toimenpiteet!$E$88,0))/(1+$H$15)^DD$59</f>
        <v>-257.28155339805824</v>
      </c>
      <c r="DE146" s="37">
        <f ca="1">IF(I$11="x",Toimenpiteet!$E$115,AD146*CE146/1000+(Satokasvi!$E$28-Satokasvi!$E$7)+IF(I$8="x",Toimenpiteet!$E$29,0)+IF(I$9="x",Toimenpiteet!$E$60,0)+IF(I$10="x",Toimenpiteet!$E$88,0))/(1+$H$15)^DE$59</f>
        <v>319.36718365956835</v>
      </c>
      <c r="DF146" s="37">
        <f ca="1">IF(J$11="x",Toimenpiteet!$E$115,AE146*CF146/1000+(Satokasvi!$E$28-Satokasvi!$E$7)+IF(J$8="x",Toimenpiteet!$E$29,0)+IF(J$9="x",Toimenpiteet!$E$60,0)+IF(J$10="x",Toimenpiteet!$E$88,0))/(1+$H$15)^DF$59</f>
        <v>322.79228119456371</v>
      </c>
      <c r="DG146" s="37">
        <f ca="1">IF(K$11="x",Toimenpiteet!$E$115,AF146*CG146/1000+(Satokasvi!$E$28-Satokasvi!$E$7)+IF(K$8="x",Toimenpiteet!$E$29,0)+IF(K$9="x",Toimenpiteet!$E$60,0)+IF(K$10="x",Toimenpiteet!$E$88,0))/(1+$H$15)^DG$59</f>
        <v>-235.44906769765757</v>
      </c>
      <c r="DH146" s="37">
        <f ca="1">IF(L$11="x",Toimenpiteet!$E$115,AG146*CH146/1000+(Satokasvi!$E$28-Satokasvi!$E$7)+IF(L$8="x",Toimenpiteet!$E$29,0)+IF(L$9="x",Toimenpiteet!$E$60,0)+IF(L$10="x",Toimenpiteet!$E$88,0))/(1+$H$15)^DH$59</f>
        <v>143.69972251597491</v>
      </c>
      <c r="DI146" s="37">
        <f ca="1">IF(M$11="x",Toimenpiteet!$E$115,AH146*CI146/1000+(Satokasvi!$E$28-Satokasvi!$E$7)+IF(M$8="x",Toimenpiteet!$E$29,0)+IF(M$9="x",Toimenpiteet!$E$60,0)+IF(M$10="x",Toimenpiteet!$E$88,0))/(1+$H$15)^DI$59</f>
        <v>70.438910210298971</v>
      </c>
      <c r="DJ146" s="37">
        <f ca="1">IF(N$11="x",Toimenpiteet!$E$115,AI146*CJ146/1000+(Satokasvi!$E$28-Satokasvi!$E$7)+IF(N$8="x",Toimenpiteet!$E$29,0)+IF(N$9="x",Toimenpiteet!$E$60,0)+IF(N$10="x",Toimenpiteet!$E$88,0))/(1+$H$15)^DJ$59</f>
        <v>-215.46925050598875</v>
      </c>
      <c r="DK146" s="37">
        <f ca="1">IF(O$11="x",Toimenpiteet!$E$115,AJ146*CK146/1000+(Satokasvi!$E$28-Satokasvi!$E$7)+IF(O$8="x",Toimenpiteet!$E$29,0)+IF(O$9="x",Toimenpiteet!$E$60,0)+IF(O$10="x",Toimenpiteet!$E$88,0))/(1+$H$15)^DK$59</f>
        <v>370.79380025234735</v>
      </c>
      <c r="DL146" s="37">
        <f ca="1">IF(P$11="x",Toimenpiteet!$E$115,AK146*CL146/1000+(Satokasvi!$E$28-Satokasvi!$E$7)+IF(P$8="x",Toimenpiteet!$E$29,0)+IF(P$9="x",Toimenpiteet!$E$60,0)+IF(P$10="x",Toimenpiteet!$E$88,0))/(1+$H$15)^DL$59</f>
        <v>68.128446527987037</v>
      </c>
      <c r="DM146" s="37">
        <f ca="1">IF(Q$11="x",Toimenpiteet!$E$115,AL146*CM146/1000+(Satokasvi!$E$28-Satokasvi!$E$7)+IF(Q$8="x",Toimenpiteet!$E$29,0)+IF(Q$9="x",Toimenpiteet!$E$60,0)+IF(Q$10="x",Toimenpiteet!$E$88,0))/(1+$H$15)^DM$59</f>
        <v>164.79573412661193</v>
      </c>
      <c r="DN146" s="37">
        <f ca="1">IF(R$11="x",Toimenpiteet!$E$115,AM146*CN146/1000+(Satokasvi!$E$28-Satokasvi!$E$7)+IF(R$8="x",Toimenpiteet!$E$29,0)+IF(R$9="x",Toimenpiteet!$E$60,0)+IF(R$10="x",Toimenpiteet!$E$88,0))/(1+$H$15)^DN$59</f>
        <v>249.49854447647664</v>
      </c>
      <c r="DO146" s="37">
        <f ca="1">IF(S$11="x",Toimenpiteet!$E$115,AN146*CO146/1000+(Satokasvi!$E$28-Satokasvi!$E$7)+IF(S$8="x",Toimenpiteet!$E$29,0)+IF(S$9="x",Toimenpiteet!$E$60,0)+IF(S$10="x",Toimenpiteet!$E$88,0))/(1+$H$15)^DO$59</f>
        <v>175.73067463215386</v>
      </c>
      <c r="DP146" s="37">
        <f ca="1">IF(T$11="x",Toimenpiteet!$E$115,AO146*CP146/1000+(Satokasvi!$E$28-Satokasvi!$E$7)+IF(T$8="x",Toimenpiteet!$E$29,0)+IF(T$9="x",Toimenpiteet!$E$60,0)+IF(T$10="x",Toimenpiteet!$E$88,0))/(1+$H$15)^DP$59</f>
        <v>-180.45210509819213</v>
      </c>
      <c r="DQ146" s="37">
        <f ca="1">IF(U$11="x",Toimenpiteet!$E$115,AP146*CQ146/1000+(Satokasvi!$E$28-Satokasvi!$E$7)+IF(U$8="x",Toimenpiteet!$E$29,0)+IF(U$9="x",Toimenpiteet!$E$60,0)+IF(U$10="x",Toimenpiteet!$E$88,0))/(1+$H$15)^DQ$59</f>
        <v>178.39192603735435</v>
      </c>
      <c r="DR146" s="37">
        <f ca="1">IF(V$11="x",Toimenpiteet!$E$115,AQ146*CR146/1000+(Satokasvi!$E$28-Satokasvi!$E$7)+IF(V$8="x",Toimenpiteet!$E$29,0)+IF(V$9="x",Toimenpiteet!$E$60,0)+IF(V$10="x",Toimenpiteet!$E$88,0))/(1+$H$15)^DR$59</f>
        <v>86.970435080578952</v>
      </c>
      <c r="DS146" s="37">
        <f ca="1">IF(W$11="x",Toimenpiteet!$E$115,AR146*CS146/1000+(Satokasvi!$E$28-Satokasvi!$E$7)+IF(W$8="x",Toimenpiteet!$E$29,0)+IF(W$9="x",Toimenpiteet!$E$60,0)+IF(W$10="x",Toimenpiteet!$E$88,0))/(1+$H$15)^DS$59</f>
        <v>81.970287601078695</v>
      </c>
      <c r="DT146" s="37">
        <f ca="1">IF(X$11="x",Toimenpiteet!$E$115,AS146*CT146/1000+(Satokasvi!$E$28-Satokasvi!$E$7)+IF(X$8="x",Toimenpiteet!$E$29,0)+IF(X$9="x",Toimenpiteet!$E$60,0)+IF(X$10="x",Toimenpiteet!$E$88,0))/(1+$H$15)^DT$59</f>
        <v>197.62880828107987</v>
      </c>
      <c r="DU146" s="37">
        <f ca="1">IF(Y$11="x",Toimenpiteet!$E$115,AT146*CU146/1000+(Satokasvi!$E$28-Satokasvi!$E$7)+IF(Y$8="x",Toimenpiteet!$E$29,0)+IF(Y$9="x",Toimenpiteet!$E$60,0)+IF(Y$10="x",Toimenpiteet!$E$88,0))/(1+$H$15)^DU$59</f>
        <v>85.926442992826594</v>
      </c>
      <c r="DV146" s="37">
        <f ca="1">IF(Z$11="x",Toimenpiteet!$E$115,AU146*CV146/1000+(Satokasvi!$E$28-Satokasvi!$E$7)+IF(Z$8="x",Toimenpiteet!$E$29,0)+IF(Z$9="x",Toimenpiteet!$E$60,0)+IF(Z$10="x",Toimenpiteet!$E$88,0))/(1+$H$15)^DV$59</f>
        <v>-151.12579710516013</v>
      </c>
      <c r="DW146" s="37">
        <f ca="1">IF(AA$11="x",Toimenpiteet!$E$115,AV146*CW146/1000+(Satokasvi!$E$28-Satokasvi!$E$7)+IF(AA$8="x",Toimenpiteet!$E$29,0)+IF(AA$9="x",Toimenpiteet!$E$60,0)+IF(AA$10="x",Toimenpiteet!$E$88,0))/(1+$H$15)^DW$59</f>
        <v>166.0791533738448</v>
      </c>
      <c r="DX146" s="37">
        <f ca="1">IF(AB$11="x",Toimenpiteet!$E$115,AW146*CX146/1000+(Satokasvi!$E$28-Satokasvi!$E$7)+IF(AB$8="x",Toimenpiteet!$E$29,0)+IF(AB$9="x",Toimenpiteet!$E$60,0)+IF(AB$10="x",Toimenpiteet!$E$88,0))/(1+$H$15)^DX$59</f>
        <v>188.64199969107992</v>
      </c>
      <c r="DY146" s="37">
        <f ca="1">IF(AC$11="x",Toimenpiteet!$E$115,AX146*CY146/1000+(Satokasvi!$E$28-Satokasvi!$E$7)+IF(AC$8="x",Toimenpiteet!$E$29,0)+IF(AC$9="x",Toimenpiteet!$E$60,0)+IF(AC$10="x",Toimenpiteet!$E$88,0))/(1+$H$15)^DY$59</f>
        <v>-138.30151273388518</v>
      </c>
      <c r="DZ146" s="37">
        <f ca="1">IF(AD$11="x",Toimenpiteet!$E$115,AY146*CZ146/1000+(Satokasvi!$E$28-Satokasvi!$E$7)+IF(AD$8="x",Toimenpiteet!$E$29,0)+IF(AD$9="x",Toimenpiteet!$E$60,0)+IF(AD$10="x",Toimenpiteet!$E$88,0))/(1+$H$15)^DZ$59</f>
        <v>65.37886373609183</v>
      </c>
      <c r="EA146" s="37">
        <f ca="1">IF(AE$11="x",Toimenpiteet!$E$115,AZ146*DA146/1000+(Satokasvi!$E$28-Satokasvi!$E$7)+IF(AE$8="x",Toimenpiteet!$E$29,0)+IF(AE$9="x",Toimenpiteet!$E$60,0)+IF(AE$10="x",Toimenpiteet!$E$88,0))/(1+$H$15)^EA$59</f>
        <v>-130.36244012997</v>
      </c>
      <c r="EB146" s="37">
        <f ca="1">IF(AF$11="x",Toimenpiteet!$E$115,BA146*DB146/1000+(Satokasvi!$E$28-Satokasvi!$E$7)+IF(AF$8="x",Toimenpiteet!$E$29,0)+IF(AF$9="x",Toimenpiteet!$E$60,0)+IF(AF$10="x",Toimenpiteet!$E$88,0))/(1+$H$15)^EB$59</f>
        <v>-126.56547585433981</v>
      </c>
      <c r="ED146" s="37">
        <f ca="1">IF(H$11="x",Toimenpiteet!$E$115,BD146*CD146/1000+(Satokasvi!$E$28-Satokasvi!$E$7)+IF(H$8="x",Toimenpiteet!$E$29,0)+IF(H$9="x",Toimenpiteet!$E$60,0)+IF(H$10="x",Toimenpiteet!$E$88,0))/(1+$H$15)^ED$59</f>
        <v>148.08272307436692</v>
      </c>
      <c r="EE146" s="37">
        <f ca="1">IF(I$11="x",Toimenpiteet!$E$115,BE146*CE146/1000+(Satokasvi!$E$28-Satokasvi!$E$7)+IF(I$8="x",Toimenpiteet!$E$29,0)+IF(I$9="x",Toimenpiteet!$E$60,0)+IF(I$10="x",Toimenpiteet!$E$88,0))/(1+$H$15)^EE$59</f>
        <v>433.19820357557086</v>
      </c>
      <c r="EF146" s="37">
        <f ca="1">IF(J$11="x",Toimenpiteet!$E$115,BF146*CF146/1000+(Satokasvi!$E$28-Satokasvi!$E$7)+IF(J$8="x",Toimenpiteet!$E$29,0)+IF(J$9="x",Toimenpiteet!$E$60,0)+IF(J$10="x",Toimenpiteet!$E$88,0))/(1+$H$15)^EF$59</f>
        <v>435.85324537919377</v>
      </c>
      <c r="EG146" s="37">
        <f ca="1">IF(K$11="x",Toimenpiteet!$E$115,BG146*CG146/1000+(Satokasvi!$E$28-Satokasvi!$E$7)+IF(K$8="x",Toimenpiteet!$E$29,0)+IF(K$9="x",Toimenpiteet!$E$60,0)+IF(K$10="x",Toimenpiteet!$E$88,0))/(1+$H$15)^EG$59</f>
        <v>-235.44906769765757</v>
      </c>
      <c r="EH146" s="37">
        <f ca="1">IF(L$11="x",Toimenpiteet!$E$115,BH146*CH146/1000+(Satokasvi!$E$28-Satokasvi!$E$7)+IF(L$8="x",Toimenpiteet!$E$29,0)+IF(L$9="x",Toimenpiteet!$E$60,0)+IF(L$10="x",Toimenpiteet!$E$88,0))/(1+$H$15)^EH$59</f>
        <v>218.15793259153054</v>
      </c>
      <c r="EI146" s="37">
        <f ca="1">IF(M$11="x",Toimenpiteet!$E$115,BI146*CI146/1000+(Satokasvi!$E$28-Satokasvi!$E$7)+IF(M$8="x",Toimenpiteet!$E$29,0)+IF(M$9="x",Toimenpiteet!$E$60,0)+IF(M$10="x",Toimenpiteet!$E$88,0))/(1+$H$15)^EI$59</f>
        <v>128.91335785659246</v>
      </c>
      <c r="EJ146" s="37">
        <f ca="1">IF(N$11="x",Toimenpiteet!$E$115,BJ146*CJ146/1000+(Satokasvi!$E$28-Satokasvi!$E$7)+IF(N$8="x",Toimenpiteet!$E$29,0)+IF(N$9="x",Toimenpiteet!$E$60,0)+IF(N$10="x",Toimenpiteet!$E$88,0))/(1+$H$15)^EJ$59</f>
        <v>118.14281298329502</v>
      </c>
      <c r="EK146" s="37">
        <f ca="1">IF(O$11="x",Toimenpiteet!$E$115,BK146*CK146/1000+(Satokasvi!$E$28-Satokasvi!$E$7)+IF(O$8="x",Toimenpiteet!$E$29,0)+IF(O$9="x",Toimenpiteet!$E$60,0)+IF(O$10="x",Toimenpiteet!$E$88,0))/(1+$H$15)^EK$59</f>
        <v>486.79124972145536</v>
      </c>
      <c r="EL146" s="37">
        <f ca="1">IF(P$11="x",Toimenpiteet!$E$115,BL146*CL146/1000+(Satokasvi!$E$28-Satokasvi!$E$7)+IF(P$8="x",Toimenpiteet!$E$29,0)+IF(P$9="x",Toimenpiteet!$E$60,0)+IF(P$10="x",Toimenpiteet!$E$88,0))/(1+$H$15)^EL$59</f>
        <v>122.3742226477967</v>
      </c>
      <c r="EM146" s="37">
        <f ca="1">IF(Q$11="x",Toimenpiteet!$E$115,BM146*CM146/1000+(Satokasvi!$E$28-Satokasvi!$E$7)+IF(Q$8="x",Toimenpiteet!$E$29,0)+IF(Q$9="x",Toimenpiteet!$E$60,0)+IF(Q$10="x",Toimenpiteet!$E$88,0))/(1+$H$15)^EM$59</f>
        <v>237.19185844146071</v>
      </c>
      <c r="EN146" s="37">
        <f ca="1">IF(R$11="x",Toimenpiteet!$E$115,BN146*CN146/1000+(Satokasvi!$E$28-Satokasvi!$E$7)+IF(R$8="x",Toimenpiteet!$E$29,0)+IF(R$9="x",Toimenpiteet!$E$60,0)+IF(R$10="x",Toimenpiteet!$E$88,0))/(1+$H$15)^EN$59</f>
        <v>337.68658103150636</v>
      </c>
      <c r="EO146" s="37">
        <f ca="1">IF(S$11="x",Toimenpiteet!$E$115,BO146*CO146/1000+(Satokasvi!$E$28-Satokasvi!$E$7)+IF(S$8="x",Toimenpiteet!$E$29,0)+IF(S$9="x",Toimenpiteet!$E$60,0)+IF(S$10="x",Toimenpiteet!$E$88,0))/(1+$H$15)^EO$59</f>
        <v>248.04994320881221</v>
      </c>
      <c r="EP146" s="37">
        <f ca="1">IF(T$11="x",Toimenpiteet!$E$115,BP146*CP146/1000+(Satokasvi!$E$28-Satokasvi!$E$7)+IF(T$8="x",Toimenpiteet!$E$29,0)+IF(T$9="x",Toimenpiteet!$E$60,0)+IF(T$10="x",Toimenpiteet!$E$88,0))/(1+$H$15)^EP$59</f>
        <v>261.80808512807459</v>
      </c>
      <c r="EQ146" s="37">
        <f ca="1">IF(U$11="x",Toimenpiteet!$E$115,BQ146*CQ146/1000+(Satokasvi!$E$28-Satokasvi!$E$7)+IF(U$8="x",Toimenpiteet!$E$29,0)+IF(U$9="x",Toimenpiteet!$E$60,0)+IF(U$10="x",Toimenpiteet!$E$88,0))/(1+$H$15)^EQ$59</f>
        <v>249.10955495321204</v>
      </c>
      <c r="ER146" s="37">
        <f ca="1">IF(V$11="x",Toimenpiteet!$E$115,BR146*CR146/1000+(Satokasvi!$E$28-Satokasvi!$E$7)+IF(V$8="x",Toimenpiteet!$E$29,0)+IF(V$9="x",Toimenpiteet!$E$60,0)+IF(V$10="x",Toimenpiteet!$E$88,0))/(1+$H$15)^ER$59</f>
        <v>138.38320530872079</v>
      </c>
      <c r="ES146" s="37">
        <f ca="1">IF(W$11="x",Toimenpiteet!$E$115,BS146*CS146/1000+(Satokasvi!$E$28-Satokasvi!$E$7)+IF(W$8="x",Toimenpiteet!$E$29,0)+IF(W$9="x",Toimenpiteet!$E$60,0)+IF(W$10="x",Toimenpiteet!$E$88,0))/(1+$H$15)^ES$59</f>
        <v>131.39219289996043</v>
      </c>
      <c r="ET146" s="37">
        <f ca="1">IF(X$11="x",Toimenpiteet!$E$115,BT146*CT146/1000+(Satokasvi!$E$28-Satokasvi!$E$7)+IF(X$8="x",Toimenpiteet!$E$29,0)+IF(X$9="x",Toimenpiteet!$E$60,0)+IF(X$10="x",Toimenpiteet!$E$88,0))/(1+$H$15)^ET$59</f>
        <v>269.2204415670688</v>
      </c>
      <c r="EU146" s="37">
        <f ca="1">IF(Y$11="x",Toimenpiteet!$E$115,BU146*CU146/1000+(Satokasvi!$E$28-Satokasvi!$E$7)+IF(Y$8="x",Toimenpiteet!$E$29,0)+IF(Y$9="x",Toimenpiteet!$E$60,0)+IF(Y$10="x",Toimenpiteet!$E$88,0))/(1+$H$15)^EU$59</f>
        <v>134.2436457950549</v>
      </c>
      <c r="EV146" s="37">
        <f ca="1">IF(Z$11="x",Toimenpiteet!$E$115,BV146*CV146/1000+(Satokasvi!$E$28-Satokasvi!$E$7)+IF(Z$8="x",Toimenpiteet!$E$29,0)+IF(Z$9="x",Toimenpiteet!$E$60,0)+IF(Z$10="x",Toimenpiteet!$E$88,0))/(1+$H$15)^EV$59</f>
        <v>-151.12579710516013</v>
      </c>
      <c r="EW146" s="37">
        <f ca="1">IF(AA$11="x",Toimenpiteet!$E$115,BW146*CW146/1000+(Satokasvi!$E$28-Satokasvi!$E$7)+IF(AA$8="x",Toimenpiteet!$E$29,0)+IF(AA$9="x",Toimenpiteet!$E$60,0)+IF(AA$10="x",Toimenpiteet!$E$88,0))/(1+$H$15)^EW$59</f>
        <v>228.63979902048959</v>
      </c>
      <c r="EX146" s="37">
        <f ca="1">IF(AB$11="x",Toimenpiteet!$E$115,BX146*CX146/1000+(Satokasvi!$E$28-Satokasvi!$E$7)+IF(AB$8="x",Toimenpiteet!$E$29,0)+IF(AB$9="x",Toimenpiteet!$E$60,0)+IF(AB$10="x",Toimenpiteet!$E$88,0))/(1+$H$15)^EX$59</f>
        <v>254.86051125247624</v>
      </c>
      <c r="EY146" s="37">
        <f ca="1">IF(AC$11="x",Toimenpiteet!$E$115,BY146*CY146/1000+(Satokasvi!$E$28-Satokasvi!$E$7)+IF(AC$8="x",Toimenpiteet!$E$29,0)+IF(AC$9="x",Toimenpiteet!$E$60,0)+IF(AC$10="x",Toimenpiteet!$E$88,0))/(1+$H$15)^EY$59</f>
        <v>207.99008902623234</v>
      </c>
      <c r="EZ146" s="37">
        <f ca="1">IF(AD$11="x",Toimenpiteet!$E$115,BZ146*CZ146/1000+(Satokasvi!$E$28-Satokasvi!$E$7)+IF(AD$8="x",Toimenpiteet!$E$29,0)+IF(AD$9="x",Toimenpiteet!$E$60,0)+IF(AD$10="x",Toimenpiteet!$E$88,0))/(1+$H$15)^EZ$59</f>
        <v>105.30929915008404</v>
      </c>
      <c r="FA146" s="37">
        <f ca="1">IF(AE$11="x",Toimenpiteet!$E$115,CA146*DA146/1000+(Satokasvi!$E$28-Satokasvi!$E$7)+IF(AE$8="x",Toimenpiteet!$E$29,0)+IF(AE$9="x",Toimenpiteet!$E$60,0)+IF(AE$10="x",Toimenpiteet!$E$88,0))/(1+$H$15)^FA$59</f>
        <v>73.729624258014923</v>
      </c>
      <c r="FB146" s="37">
        <f ca="1">IF(AF$11="x",Toimenpiteet!$E$115,CB146*DB146/1000+(Satokasvi!$E$28-Satokasvi!$E$7)+IF(AF$8="x",Toimenpiteet!$E$29,0)+IF(AF$9="x",Toimenpiteet!$E$60,0)+IF(AF$10="x",Toimenpiteet!$E$88,0))/(1+$H$15)^FB$59</f>
        <v>-126.56547585433981</v>
      </c>
      <c r="FD146" s="37">
        <f t="shared" ca="1" si="41"/>
        <v>-257.28155339805824</v>
      </c>
      <c r="FE146" s="37">
        <f t="shared" ca="1" si="45"/>
        <v>62.085630261510119</v>
      </c>
      <c r="FF146" s="37">
        <f t="shared" ca="1" si="45"/>
        <v>384.87791145607383</v>
      </c>
      <c r="FG146" s="37">
        <f t="shared" ca="1" si="45"/>
        <v>149.42884375841626</v>
      </c>
      <c r="FH146" s="37">
        <f t="shared" ca="1" si="45"/>
        <v>293.12856627439118</v>
      </c>
      <c r="FI146" s="37">
        <f t="shared" ca="1" si="45"/>
        <v>363.56747648469013</v>
      </c>
      <c r="FJ146" s="37">
        <f t="shared" ca="1" si="45"/>
        <v>148.09822597870138</v>
      </c>
      <c r="FK146" s="37">
        <f t="shared" ca="1" si="45"/>
        <v>518.8920262310487</v>
      </c>
      <c r="FL146" s="37">
        <f t="shared" ca="1" si="45"/>
        <v>587.02047275903578</v>
      </c>
      <c r="FM146" s="37">
        <f t="shared" ca="1" si="45"/>
        <v>751.81620688564772</v>
      </c>
      <c r="FN146" s="37">
        <f t="shared" ca="1" si="44"/>
        <v>1001.3147513621243</v>
      </c>
      <c r="FO146" s="37">
        <f t="shared" ca="1" si="43"/>
        <v>1177.045425994278</v>
      </c>
      <c r="FP146" s="37">
        <f t="shared" ca="1" si="43"/>
        <v>996.59332089608597</v>
      </c>
      <c r="FQ146" s="37">
        <f t="shared" ca="1" si="43"/>
        <v>1174.9852469334403</v>
      </c>
      <c r="FR146" s="37">
        <f t="shared" ca="1" si="43"/>
        <v>1261.9556820140192</v>
      </c>
      <c r="FS146" s="37">
        <f t="shared" ca="1" si="43"/>
        <v>1343.925969615098</v>
      </c>
      <c r="FT146" s="37">
        <f t="shared" ca="1" si="43"/>
        <v>1541.5547778961779</v>
      </c>
      <c r="FU146" s="37">
        <f t="shared" ca="1" si="24"/>
        <v>1627.4812208890046</v>
      </c>
      <c r="FV146" s="37">
        <f t="shared" ca="1" si="24"/>
        <v>1476.3554237838443</v>
      </c>
      <c r="FW146" s="37">
        <f t="shared" ca="1" si="23"/>
        <v>1642.4345771576891</v>
      </c>
      <c r="FX146" s="37">
        <f t="shared" ca="1" si="23"/>
        <v>1831.076576848769</v>
      </c>
      <c r="FY146" s="37">
        <f t="shared" ca="1" si="23"/>
        <v>1692.7750641148839</v>
      </c>
      <c r="FZ146" s="37">
        <f t="shared" ca="1" si="23"/>
        <v>1758.1539278509758</v>
      </c>
      <c r="GA146" s="37">
        <f t="shared" ca="1" si="23"/>
        <v>1627.7914877210058</v>
      </c>
      <c r="GB146" s="37">
        <f t="shared" ca="1" si="23"/>
        <v>1501.2260118666659</v>
      </c>
      <c r="GC146" s="37"/>
      <c r="GD146" s="37">
        <f t="shared" ca="1" si="42"/>
        <v>148.08272307436692</v>
      </c>
      <c r="GE146" s="37">
        <f t="shared" ca="1" si="48"/>
        <v>581.28092664993778</v>
      </c>
      <c r="GF146" s="37">
        <f t="shared" ca="1" si="48"/>
        <v>1017.1341720291316</v>
      </c>
      <c r="GG146" s="37">
        <f t="shared" ca="1" si="48"/>
        <v>781.68510433147401</v>
      </c>
      <c r="GH146" s="37">
        <f t="shared" ca="1" si="48"/>
        <v>999.84303692300455</v>
      </c>
      <c r="GI146" s="37">
        <f t="shared" ca="1" si="48"/>
        <v>1128.756394779597</v>
      </c>
      <c r="GJ146" s="37">
        <f t="shared" ca="1" si="48"/>
        <v>1246.899207762892</v>
      </c>
      <c r="GK146" s="37">
        <f t="shared" ca="1" si="48"/>
        <v>1733.6904574843475</v>
      </c>
      <c r="GL146" s="37">
        <f t="shared" ca="1" si="48"/>
        <v>1856.0646801321441</v>
      </c>
      <c r="GM146" s="37">
        <f t="shared" ca="1" si="48"/>
        <v>2093.2565385736048</v>
      </c>
      <c r="GN146" s="37">
        <f t="shared" ca="1" si="48"/>
        <v>2430.943119605111</v>
      </c>
      <c r="GO146" s="37">
        <f t="shared" ca="1" si="48"/>
        <v>2678.9930628139232</v>
      </c>
      <c r="GP146" s="37">
        <f t="shared" ca="1" si="48"/>
        <v>2940.8011479419979</v>
      </c>
      <c r="GQ146" s="37">
        <f t="shared" ca="1" si="48"/>
        <v>3189.9107028952099</v>
      </c>
      <c r="GR146" s="37">
        <f t="shared" ca="1" si="48"/>
        <v>3328.2939082039306</v>
      </c>
      <c r="GS146" s="37">
        <f t="shared" ca="1" si="48"/>
        <v>3459.6861011038909</v>
      </c>
      <c r="GT146" s="37">
        <f t="shared" ca="1" si="34"/>
        <v>3728.9065426709599</v>
      </c>
      <c r="GU146" s="37">
        <f t="shared" ca="1" si="34"/>
        <v>3863.1501884660147</v>
      </c>
      <c r="GV146" s="37">
        <f t="shared" ca="1" si="34"/>
        <v>3712.0243913608547</v>
      </c>
      <c r="GW146" s="37">
        <f t="shared" ca="1" si="34"/>
        <v>3940.6641903813443</v>
      </c>
      <c r="GX146" s="37">
        <f t="shared" ca="1" si="34"/>
        <v>4195.5247016338208</v>
      </c>
      <c r="GY146" s="37">
        <f t="shared" ca="1" si="30"/>
        <v>4403.5147906600532</v>
      </c>
      <c r="GZ146" s="37">
        <f t="shared" ca="1" si="30"/>
        <v>4508.8240898101376</v>
      </c>
      <c r="HA146" s="37">
        <f t="shared" ca="1" si="30"/>
        <v>4582.5537140681527</v>
      </c>
      <c r="HB146" s="37">
        <f t="shared" ca="1" si="30"/>
        <v>4455.988238213813</v>
      </c>
      <c r="HC146" s="37"/>
      <c r="HD146" s="37">
        <f t="shared" si="40"/>
        <v>1500.1</v>
      </c>
      <c r="HE146" s="37">
        <f ca="1">SUM($GD146:GD146)-$HD146-SUM($FD146:FD146)</f>
        <v>-1094.7357235275749</v>
      </c>
      <c r="HF146" s="37">
        <f ca="1">SUM($GD146:GE146)-$HD146-SUM($FD146:FE146)</f>
        <v>-575.54042713914714</v>
      </c>
      <c r="HG146" s="37">
        <f ca="1">SUM($GD146:GF146)-$HD146-SUM($FD146:FF146)</f>
        <v>56.715833433910632</v>
      </c>
      <c r="HH146" s="37">
        <f ca="1">SUM($GD146:GG146)-$HD146-SUM($FD146:FG146)</f>
        <v>688.97209400696852</v>
      </c>
      <c r="HI146" s="37">
        <f ca="1">SUM($GD146:GH146)-$HD146-SUM($FD146:FH146)</f>
        <v>1395.6865646555818</v>
      </c>
      <c r="HJ146" s="37">
        <f ca="1">SUM($GD146:GI146)-$HD146-SUM($FD146:FI146)</f>
        <v>2160.8754829504883</v>
      </c>
      <c r="HK146" s="37">
        <f ca="1">SUM($GD146:GJ146)-$HD146-SUM($FD146:FJ146)</f>
        <v>3259.6764647346781</v>
      </c>
      <c r="HL146" s="37">
        <f ca="1">SUM($GD146:GK146)-$HD146-SUM($FD146:FK146)</f>
        <v>4474.474895987978</v>
      </c>
      <c r="HM146" s="37">
        <f ca="1">SUM($GD146:GL146)-$HD146-SUM($FD146:FL146)</f>
        <v>5743.5191033610863</v>
      </c>
      <c r="HN146" s="37">
        <f ca="1">SUM($GD146:GM146)-$HD146-SUM($FD146:FM146)</f>
        <v>7084.9594350490433</v>
      </c>
      <c r="HO146" s="37">
        <f ca="1">SUM($GD146:GN146)-$HD146-SUM($FD146:FN146)</f>
        <v>8514.58780329203</v>
      </c>
      <c r="HP146" s="37">
        <f ca="1">SUM($GD146:GO146)-$HD146-SUM($FD146:FO146)</f>
        <v>10016.535440111675</v>
      </c>
      <c r="HQ146" s="37">
        <f ca="1">SUM($GD146:GP146)-$HD146-SUM($FD146:FP146)</f>
        <v>11960.74326715759</v>
      </c>
      <c r="HR146" s="37">
        <f ca="1">SUM($GD146:GQ146)-$HD146-SUM($FD146:FQ146)</f>
        <v>13975.668723119359</v>
      </c>
      <c r="HS146" s="37">
        <f ca="1">SUM($GD146:GR146)-$HD146-SUM($FD146:FR146)</f>
        <v>16042.006949309271</v>
      </c>
      <c r="HT146" s="37">
        <f ca="1">SUM($GD146:GS146)-$HD146-SUM($FD146:FS146)</f>
        <v>18157.767080798061</v>
      </c>
      <c r="HU146" s="37">
        <f ca="1">SUM($GD146:GT146)-$HD146-SUM($FD146:FT146)</f>
        <v>20345.118845572841</v>
      </c>
      <c r="HV146" s="37">
        <f ca="1">SUM($GD146:GU146)-$HD146-SUM($FD146:FU146)</f>
        <v>22580.787813149851</v>
      </c>
      <c r="HW146" s="37">
        <f ca="1">SUM($GD146:GV146)-$HD146-SUM($FD146:FV146)</f>
        <v>24816.456780726865</v>
      </c>
      <c r="HX146" s="37">
        <f ca="1">SUM($GD146:GW146)-$HD146-SUM($FD146:FW146)</f>
        <v>27114.68639395052</v>
      </c>
      <c r="HY146" s="37">
        <f ca="1">SUM($GD146:GX146)-$HD146-SUM($FD146:FX146)</f>
        <v>29479.134518735569</v>
      </c>
      <c r="HZ146" s="37">
        <f ca="1">SUM($GD146:GY146)-$HD146-SUM($FD146:FY146)</f>
        <v>32189.874245280738</v>
      </c>
      <c r="IA146" s="37">
        <f ca="1">SUM($GD146:GZ146)-$HD146-SUM($FD146:FZ146)</f>
        <v>34940.544407239897</v>
      </c>
      <c r="IB146" s="37">
        <f ca="1">SUM($GD146:HA146)-$HD146-SUM($FD146:GA146)</f>
        <v>37895.306633587046</v>
      </c>
      <c r="IC146" s="37">
        <f ca="1">SUM($GD146:HB146)-$HD146-SUM($FD146:GB146)</f>
        <v>40850.068859934188</v>
      </c>
    </row>
    <row r="147" spans="2:237" x14ac:dyDescent="0.35">
      <c r="B147" s="37">
        <f t="shared" ca="1" si="47"/>
        <v>0.84599969778740602</v>
      </c>
      <c r="C147" s="37">
        <f t="shared" ca="1" si="47"/>
        <v>0.24303650916528896</v>
      </c>
      <c r="D147" s="37">
        <f t="shared" ca="1" si="47"/>
        <v>0.44678476557574875</v>
      </c>
      <c r="E147" s="37">
        <f t="shared" ca="1" si="47"/>
        <v>8.9267419065043208E-2</v>
      </c>
      <c r="F147" s="37">
        <f t="shared" ca="1" si="47"/>
        <v>0.31580331071033918</v>
      </c>
      <c r="G147" s="37">
        <f t="shared" ca="1" si="47"/>
        <v>9.7435269862584217E-2</v>
      </c>
      <c r="H147" s="37">
        <f t="shared" ca="1" si="47"/>
        <v>5.5252203113365095E-2</v>
      </c>
      <c r="I147" s="37">
        <f t="shared" ca="1" si="47"/>
        <v>0.45015141663634528</v>
      </c>
      <c r="J147" s="37">
        <f t="shared" ca="1" si="47"/>
        <v>7.8145821828272344E-2</v>
      </c>
      <c r="K147" s="37">
        <f t="shared" ca="1" si="47"/>
        <v>0.97495566176426596</v>
      </c>
      <c r="L147" s="37">
        <f t="shared" ca="1" si="47"/>
        <v>0.61020258349466994</v>
      </c>
      <c r="M147" s="37">
        <f t="shared" ca="1" si="47"/>
        <v>0.53745333261402672</v>
      </c>
      <c r="N147" s="37">
        <f t="shared" ca="1" si="47"/>
        <v>8.2223347200979013E-2</v>
      </c>
      <c r="O147" s="37">
        <f t="shared" ca="1" si="47"/>
        <v>0.12402662963248001</v>
      </c>
      <c r="P147" s="37">
        <f t="shared" ca="1" si="47"/>
        <v>0.7869942841194526</v>
      </c>
      <c r="Q147" s="37">
        <f t="shared" ca="1" si="47"/>
        <v>0.72460812248477247</v>
      </c>
      <c r="R147" s="37">
        <f t="shared" ca="1" si="46"/>
        <v>0.17220919665762702</v>
      </c>
      <c r="S147" s="37">
        <f t="shared" ca="1" si="46"/>
        <v>0.92011304332509025</v>
      </c>
      <c r="T147" s="37">
        <f t="shared" ca="1" si="46"/>
        <v>0.49251490158208155</v>
      </c>
      <c r="U147" s="37">
        <f t="shared" ca="1" si="46"/>
        <v>0.13587620889905561</v>
      </c>
      <c r="V147" s="37">
        <f t="shared" ca="1" si="46"/>
        <v>5.1865907190859817E-2</v>
      </c>
      <c r="W147" s="37">
        <f t="shared" ca="1" si="46"/>
        <v>0.92063458754332339</v>
      </c>
      <c r="X147" s="37">
        <f t="shared" ca="1" si="46"/>
        <v>0.53564827412066784</v>
      </c>
      <c r="Y147" s="37">
        <f t="shared" ca="1" si="46"/>
        <v>0.9170842163165408</v>
      </c>
      <c r="Z147" s="37">
        <f t="shared" ca="1" si="46"/>
        <v>7.6210226662317249E-2</v>
      </c>
      <c r="AC147" s="35">
        <f ca="1">IF(H$11="x",0,_xlfn.NORM.INV(B147,Satokasvi!$H$8,Satokasvi!$I$8)*IF(H$8="x",1+Toimenpiteet!$C$7,1)*IF(H$9="x",1+Toimenpiteet!$C$34,1)*(1+H$30)*_xlfn.BINOM.INV(1,(1-(Satokasvi!$H$15*(1+H$43))),B147))</f>
        <v>2754.8565861324428</v>
      </c>
      <c r="AD147" s="35">
        <f ca="1">IF(I$11="x",0,_xlfn.NORM.INV(C147,Satokasvi!$H$8,Satokasvi!$I$8)*IF(I$8="x",1+Toimenpiteet!$C$7,1)*IF(I$9="x",1+Toimenpiteet!$C$34,1)*(1+I$30)*_xlfn.BINOM.INV(1,(1-(Satokasvi!$H$15*(1+I$43))),C147))</f>
        <v>0</v>
      </c>
      <c r="AE147" s="35">
        <f ca="1">IF(J$11="x",0,_xlfn.NORM.INV(D147,Satokasvi!$H$8,Satokasvi!$I$8)*IF(J$8="x",1+Toimenpiteet!$C$7,1)*IF(J$9="x",1+Toimenpiteet!$C$34,1)*(1+J$30)*_xlfn.BINOM.INV(1,(1-(Satokasvi!$H$15*(1+J$43))),D147))</f>
        <v>2466.5527833314482</v>
      </c>
      <c r="AF147" s="35">
        <f ca="1">IF(K$11="x",0,_xlfn.NORM.INV(E147,Satokasvi!$H$8,Satokasvi!$I$8)*IF(K$8="x",1+Toimenpiteet!$C$7,1)*IF(K$9="x",1+Toimenpiteet!$C$34,1)*(1+K$30)*_xlfn.BINOM.INV(1,(1-(Satokasvi!$H$15*(1+K$43))),E147))</f>
        <v>0</v>
      </c>
      <c r="AG147" s="35">
        <f ca="1">IF(L$11="x",0,_xlfn.NORM.INV(F147,Satokasvi!$H$8,Satokasvi!$I$8)*IF(L$8="x",1+Toimenpiteet!$C$7,1)*IF(L$9="x",1+Toimenpiteet!$C$34,1)*(1+L$30)*_xlfn.BINOM.INV(1,(1-(Satokasvi!$H$15*(1+L$43))),F147))</f>
        <v>2380.1333140583693</v>
      </c>
      <c r="AH147" s="35">
        <f ca="1">IF(M$11="x",0,_xlfn.NORM.INV(G147,Satokasvi!$H$8,Satokasvi!$I$8)*IF(M$8="x",1+Toimenpiteet!$C$7,1)*IF(M$9="x",1+Toimenpiteet!$C$34,1)*(1+M$30)*_xlfn.BINOM.INV(1,(1-(Satokasvi!$H$15*(1+M$43))),G147))</f>
        <v>0</v>
      </c>
      <c r="AI147" s="35">
        <f ca="1">IF(N$11="x",0,_xlfn.NORM.INV(H147,Satokasvi!$H$8,Satokasvi!$I$8)*IF(N$8="x",1+Toimenpiteet!$C$7,1)*IF(N$9="x",1+Toimenpiteet!$C$34,1)*(1+N$30)*_xlfn.BINOM.INV(1,(1-(Satokasvi!$H$15*(1+N$43))),H147))</f>
        <v>0</v>
      </c>
      <c r="AJ147" s="35">
        <f ca="1">IF(O$11="x",0,_xlfn.NORM.INV(I147,Satokasvi!$H$8,Satokasvi!$I$8)*IF(O$8="x",1+Toimenpiteet!$C$7,1)*IF(O$9="x",1+Toimenpiteet!$C$34,1)*(1+O$30)*_xlfn.BINOM.INV(1,(1-(Satokasvi!$H$15*(1+O$43))),I147))</f>
        <v>2468.6802994247164</v>
      </c>
      <c r="AK147" s="35">
        <f ca="1">IF(P$11="x",0,_xlfn.NORM.INV(J147,Satokasvi!$H$8,Satokasvi!$I$8)*IF(P$8="x",1+Toimenpiteet!$C$7,1)*IF(P$9="x",1+Toimenpiteet!$C$34,1)*(1+P$30)*_xlfn.BINOM.INV(1,(1-(Satokasvi!$H$15*(1+P$43))),J147))</f>
        <v>0</v>
      </c>
      <c r="AL147" s="35">
        <f ca="1">IF(Q$11="x",0,_xlfn.NORM.INV(K147,Satokasvi!$H$8,Satokasvi!$I$8)*IF(Q$8="x",1+Toimenpiteet!$C$7,1)*IF(Q$9="x",1+Toimenpiteet!$C$34,1)*(1+Q$30)*_xlfn.BINOM.INV(1,(1-(Satokasvi!$H$15*(1+Q$43))),K147))</f>
        <v>2989.8014792530098</v>
      </c>
      <c r="AM147" s="35">
        <f ca="1">IF(R$11="x",0,_xlfn.NORM.INV(L147,Satokasvi!$H$8,Satokasvi!$I$8)*IF(R$8="x",1+Toimenpiteet!$C$7,1)*IF(R$9="x",1+Toimenpiteet!$C$34,1)*(1+R$30)*_xlfn.BINOM.INV(1,(1-(Satokasvi!$H$15*(1+R$43))),L147))</f>
        <v>2569.9617688717572</v>
      </c>
      <c r="AN147" s="35">
        <f ca="1">IF(S$11="x",0,_xlfn.NORM.INV(M147,Satokasvi!$H$8,Satokasvi!$I$8)*IF(S$8="x",1+Toimenpiteet!$C$7,1)*IF(S$9="x",1+Toimenpiteet!$C$34,1)*(1+S$30)*_xlfn.BINOM.INV(1,(1-(Satokasvi!$H$15*(1+S$43))),M147))</f>
        <v>2523.5049794284751</v>
      </c>
      <c r="AO147" s="35">
        <f ca="1">IF(T$11="x",0,_xlfn.NORM.INV(N147,Satokasvi!$H$8,Satokasvi!$I$8)*IF(T$8="x",1+Toimenpiteet!$C$7,1)*IF(T$9="x",1+Toimenpiteet!$C$34,1)*(1+T$30)*_xlfn.BINOM.INV(1,(1-(Satokasvi!$H$15*(1+T$43))),N147))</f>
        <v>0</v>
      </c>
      <c r="AP147" s="35">
        <f ca="1">IF(U$11="x",0,_xlfn.NORM.INV(O147,Satokasvi!$H$8,Satokasvi!$I$8)*IF(U$8="x",1+Toimenpiteet!$C$7,1)*IF(U$9="x",1+Toimenpiteet!$C$34,1)*(1+U$30)*_xlfn.BINOM.INV(1,(1-(Satokasvi!$H$15*(1+U$43))),O147))</f>
        <v>0</v>
      </c>
      <c r="AQ147" s="35">
        <f ca="1">IF(V$11="x",0,_xlfn.NORM.INV(P147,Satokasvi!$H$8,Satokasvi!$I$8)*IF(V$8="x",1+Toimenpiteet!$C$7,1)*IF(V$9="x",1+Toimenpiteet!$C$34,1)*(1+V$30)*_xlfn.BINOM.INV(1,(1-(Satokasvi!$H$15*(1+V$43))),P147))</f>
        <v>2699.0088621288569</v>
      </c>
      <c r="AR147" s="35">
        <f ca="1">IF(W$11="x",0,_xlfn.NORM.INV(Q147,Satokasvi!$H$8,Satokasvi!$I$8)*IF(W$8="x",1+Toimenpiteet!$C$7,1)*IF(W$9="x",1+Toimenpiteet!$C$34,1)*(1+W$30)*_xlfn.BINOM.INV(1,(1-(Satokasvi!$H$15*(1+W$43))),Q147))</f>
        <v>2649.1465245362488</v>
      </c>
      <c r="AS147" s="35">
        <f ca="1">IF(X$11="x",0,_xlfn.NORM.INV(R147,Satokasvi!$H$8,Satokasvi!$I$8)*IF(X$8="x",1+Toimenpiteet!$C$7,1)*IF(X$9="x",1+Toimenpiteet!$C$34,1)*(1+X$30)*_xlfn.BINOM.INV(1,(1-(Satokasvi!$H$15*(1+X$43))),R147))</f>
        <v>0</v>
      </c>
      <c r="AT147" s="35">
        <f ca="1">IF(Y$11="x",0,_xlfn.NORM.INV(S147,Satokasvi!$H$8,Satokasvi!$I$8)*IF(Y$8="x",1+Toimenpiteet!$C$7,1)*IF(Y$9="x",1+Toimenpiteet!$C$34,1)*(1+Y$30)*_xlfn.BINOM.INV(1,(1-(Satokasvi!$H$15*(1+Y$43))),S147))</f>
        <v>2851.4580875574361</v>
      </c>
      <c r="AU147" s="35">
        <f ca="1">IF(Z$11="x",0,_xlfn.NORM.INV(T147,Satokasvi!$H$8,Satokasvi!$I$8)*IF(Z$8="x",1+Toimenpiteet!$C$7,1)*IF(Z$9="x",1+Toimenpiteet!$C$34,1)*(1+Z$30)*_xlfn.BINOM.INV(1,(1-(Satokasvi!$H$15*(1+Z$43))),T147))</f>
        <v>2495.309134931204</v>
      </c>
      <c r="AV147" s="35">
        <f ca="1">IF(AA$11="x",0,_xlfn.NORM.INV(U147,Satokasvi!$H$8,Satokasvi!$I$8)*IF(AA$8="x",1+Toimenpiteet!$C$7,1)*IF(AA$9="x",1+Toimenpiteet!$C$34,1)*(1+AA$30)*_xlfn.BINOM.INV(1,(1-(Satokasvi!$H$15*(1+AA$43))),U147))</f>
        <v>0</v>
      </c>
      <c r="AW147" s="35">
        <f ca="1">IF(AB$11="x",0,_xlfn.NORM.INV(V147,Satokasvi!$H$8,Satokasvi!$I$8)*IF(AB$8="x",1+Toimenpiteet!$C$7,1)*IF(AB$9="x",1+Toimenpiteet!$C$34,1)*(1+AB$30)*_xlfn.BINOM.INV(1,(1-(Satokasvi!$H$15*(1+AB$43))),V147))</f>
        <v>0</v>
      </c>
      <c r="AX147" s="35">
        <f ca="1">IF(AC$11="x",0,_xlfn.NORM.INV(W147,Satokasvi!$H$8,Satokasvi!$I$8)*IF(AC$8="x",1+Toimenpiteet!$C$7,1)*IF(AC$9="x",1+Toimenpiteet!$C$34,1)*(1+AC$30)*_xlfn.BINOM.INV(1,(1-(Satokasvi!$H$15*(1+AC$43))),W147))</f>
        <v>2852.3382410105605</v>
      </c>
      <c r="AY147" s="35">
        <f ca="1">IF(AD$11="x",0,_xlfn.NORM.INV(X147,Satokasvi!$H$8,Satokasvi!$I$8)*IF(AD$8="x",1+Toimenpiteet!$C$7,1)*IF(AD$9="x",1+Toimenpiteet!$C$34,1)*(1+AD$30)*_xlfn.BINOM.INV(1,(1-(Satokasvi!$H$15*(1+AD$43))),X147))</f>
        <v>2522.3690549059361</v>
      </c>
      <c r="AZ147" s="35">
        <f ca="1">IF(AE$11="x",0,_xlfn.NORM.INV(Y147,Satokasvi!$H$8,Satokasvi!$I$8)*IF(AE$8="x",1+Toimenpiteet!$C$7,1)*IF(AE$9="x",1+Toimenpiteet!$C$34,1)*(1+AE$30)*_xlfn.BINOM.INV(1,(1-(Satokasvi!$H$15*(1+AE$43))),Y147))</f>
        <v>2846.4306967421176</v>
      </c>
      <c r="BA147" s="35">
        <f ca="1">IF(AF$11="x",0,_xlfn.NORM.INV(Z147,Satokasvi!$H$8,Satokasvi!$I$8)*IF(AF$8="x",1+Toimenpiteet!$C$7,1)*IF(AF$9="x",1+Toimenpiteet!$C$34,1)*(1+AF$30)*_xlfn.BINOM.INV(1,(1-(Satokasvi!$H$15*(1+AF$43))),Z147))</f>
        <v>0</v>
      </c>
      <c r="BD147" s="35">
        <f ca="1">IF(H$11="x",0,_xlfn.NORM.INV(B147,Satokasvi!$H$8,Satokasvi!$I$8)*IF(COUNTIF($H$12:H$12,"x")&gt;0,(1+$C$6),1)*IF(COUNTIF($H$13:H$13,"x")&gt;0,(1+$C$30),1)*IF(H$8="x",(1+Toimenpiteet!$C$7),1)*IF(H$9="x",(1+Toimenpiteet!$C$34),1)*(1+H$30)*_xlfn.BINOM.INV(1,(1-(Satokasvi!$H$15*(1+H$44))),B147))</f>
        <v>3305.8279033589311</v>
      </c>
      <c r="BE147" s="35">
        <f ca="1">IF(I$11="x",0,_xlfn.NORM.INV(C147,Satokasvi!$H$8,Satokasvi!$I$8)*IF(COUNTIF($H$12:I$12,"x")&gt;0,(1+$C$6),1)*IF(COUNTIF($H$13:I$13,"x")&gt;0,(1+$C$30),1)*IF(I$8="x",(1+Toimenpiteet!$C$7),1)*IF(I$9="x",(1+Toimenpiteet!$C$34),1)*(1+I$30)*_xlfn.BINOM.INV(1,(1-(Satokasvi!$H$15*(1+I$44))),C147))</f>
        <v>2791.0295187673369</v>
      </c>
      <c r="BF147" s="35">
        <f ca="1">IF(J$11="x",0,_xlfn.NORM.INV(D147,Satokasvi!$H$8,Satokasvi!$I$8)*IF(COUNTIF($H$12:J$12,"x")&gt;0,(1+$C$6),1)*IF(COUNTIF($H$13:J$13,"x")&gt;0,(1+$C$30),1)*IF(J$8="x",(1+Toimenpiteet!$C$7),1)*IF(J$9="x",(1+Toimenpiteet!$C$34),1)*(1+J$30)*_xlfn.BINOM.INV(1,(1-(Satokasvi!$H$15*(1+J$44))),D147))</f>
        <v>2959.8633399977375</v>
      </c>
      <c r="BG147" s="35">
        <f ca="1">IF(K$11="x",0,_xlfn.NORM.INV(E147,Satokasvi!$H$8,Satokasvi!$I$8)*IF(COUNTIF($H$12:K$12,"x")&gt;0,(1+$C$6),1)*IF(COUNTIF($H$13:K$13,"x")&gt;0,(1+$C$30),1)*IF(K$8="x",(1+Toimenpiteet!$C$7),1)*IF(K$9="x",(1+Toimenpiteet!$C$34),1)*(1+K$30)*_xlfn.BINOM.INV(1,(1-(Satokasvi!$H$15*(1+K$44))),E147))</f>
        <v>2596.4160077772281</v>
      </c>
      <c r="BH147" s="35">
        <f ca="1">IF(L$11="x",0,_xlfn.NORM.INV(F147,Satokasvi!$H$8,Satokasvi!$I$8)*IF(COUNTIF($H$12:L$12,"x")&gt;0,(1+$C$6),1)*IF(COUNTIF($H$13:L$13,"x")&gt;0,(1+$C$30),1)*IF(L$8="x",(1+Toimenpiteet!$C$7),1)*IF(L$9="x",(1+Toimenpiteet!$C$34),1)*(1+L$30)*_xlfn.BINOM.INV(1,(1-(Satokasvi!$H$15*(1+L$44))),F147))</f>
        <v>2856.159976870043</v>
      </c>
      <c r="BI147" s="35">
        <f ca="1">IF(M$11="x",0,_xlfn.NORM.INV(G147,Satokasvi!$H$8,Satokasvi!$I$8)*IF(COUNTIF($H$12:M$12,"x")&gt;0,(1+$C$6),1)*IF(COUNTIF($H$13:M$13,"x")&gt;0,(1+$C$30),1)*IF(M$8="x",(1+Toimenpiteet!$C$7),1)*IF(M$9="x",(1+Toimenpiteet!$C$34),1)*(1+M$30)*_xlfn.BINOM.INV(1,(1-(Satokasvi!$H$15*(1+M$44))),G147))</f>
        <v>2611.1085984931592</v>
      </c>
      <c r="BJ147" s="35">
        <f ca="1">IF(N$11="x",0,_xlfn.NORM.INV(H147,Satokasvi!$H$8,Satokasvi!$I$8)*IF(COUNTIF($H$12:N$12,"x")&gt;0,(1+$C$6),1)*IF(COUNTIF($H$13:N$13,"x")&gt;0,(1+$C$30),1)*IF(N$8="x",(1+Toimenpiteet!$C$7),1)*IF(N$9="x",(1+Toimenpiteet!$C$34),1)*(1+N$30)*_xlfn.BINOM.INV(1,(1-(Satokasvi!$H$15*(1+N$44))),H147))</f>
        <v>0</v>
      </c>
      <c r="BK147" s="35">
        <f ca="1">IF(O$11="x",0,_xlfn.NORM.INV(I147,Satokasvi!$H$8,Satokasvi!$I$8)*IF(COUNTIF($H$12:O$12,"x")&gt;0,(1+$C$6),1)*IF(COUNTIF($H$13:O$13,"x")&gt;0,(1+$C$30),1)*IF(O$8="x",(1+Toimenpiteet!$C$7),1)*IF(O$9="x",(1+Toimenpiteet!$C$34),1)*(1+O$30)*_xlfn.BINOM.INV(1,(1-(Satokasvi!$H$15*(1+O$44))),I147))</f>
        <v>2962.4163593096596</v>
      </c>
      <c r="BL147" s="35">
        <f ca="1">IF(P$11="x",0,_xlfn.NORM.INV(J147,Satokasvi!$H$8,Satokasvi!$I$8)*IF(COUNTIF($H$12:P$12,"x")&gt;0,(1+$C$6),1)*IF(COUNTIF($H$13:P$13,"x")&gt;0,(1+$C$30),1)*IF(P$8="x",(1+Toimenpiteet!$C$7),1)*IF(P$9="x",(1+Toimenpiteet!$C$34),1)*(1+P$30)*_xlfn.BINOM.INV(1,(1-(Satokasvi!$H$15*(1+P$44))),J147))</f>
        <v>2574.7036330480355</v>
      </c>
      <c r="BM147" s="35">
        <f ca="1">IF(Q$11="x",0,_xlfn.NORM.INV(K147,Satokasvi!$H$8,Satokasvi!$I$8)*IF(COUNTIF($H$12:Q$12,"x")&gt;0,(1+$C$6),1)*IF(COUNTIF($H$13:Q$13,"x")&gt;0,(1+$C$30),1)*IF(Q$8="x",(1+Toimenpiteet!$C$7),1)*IF(Q$9="x",(1+Toimenpiteet!$C$34),1)*(1+Q$30)*_xlfn.BINOM.INV(1,(1-(Satokasvi!$H$15*(1+Q$44))),K147))</f>
        <v>3587.7617751036119</v>
      </c>
      <c r="BN147" s="35">
        <f ca="1">IF(R$11="x",0,_xlfn.NORM.INV(L147,Satokasvi!$H$8,Satokasvi!$I$8)*IF(COUNTIF($H$12:R$12,"x")&gt;0,(1+$C$6),1)*IF(COUNTIF($H$13:R$13,"x")&gt;0,(1+$C$30),1)*IF(R$8="x",(1+Toimenpiteet!$C$7),1)*IF(R$9="x",(1+Toimenpiteet!$C$34),1)*(1+R$30)*_xlfn.BINOM.INV(1,(1-(Satokasvi!$H$15*(1+R$44))),L147))</f>
        <v>3083.9541226461083</v>
      </c>
      <c r="BO147" s="35">
        <f ca="1">IF(S$11="x",0,_xlfn.NORM.INV(M147,Satokasvi!$H$8,Satokasvi!$I$8)*IF(COUNTIF($H$12:S$12,"x")&gt;0,(1+$C$6),1)*IF(COUNTIF($H$13:S$13,"x")&gt;0,(1+$C$30),1)*IF(S$8="x",(1+Toimenpiteet!$C$7),1)*IF(S$9="x",(1+Toimenpiteet!$C$34),1)*(1+S$30)*_xlfn.BINOM.INV(1,(1-(Satokasvi!$H$15*(1+S$44))),M147))</f>
        <v>3028.2059753141698</v>
      </c>
      <c r="BP147" s="35">
        <f ca="1">IF(T$11="x",0,_xlfn.NORM.INV(N147,Satokasvi!$H$8,Satokasvi!$I$8)*IF(COUNTIF($H$12:T$12,"x")&gt;0,(1+$C$6),1)*IF(COUNTIF($H$13:T$13,"x")&gt;0,(1+$C$30),1)*IF(T$8="x",(1+Toimenpiteet!$C$7),1)*IF(T$9="x",(1+Toimenpiteet!$C$34),1)*(1+T$30)*_xlfn.BINOM.INV(1,(1-(Satokasvi!$H$15*(1+T$44))),N147))</f>
        <v>2582.9187927454013</v>
      </c>
      <c r="BQ147" s="35">
        <f ca="1">IF(U$11="x",0,_xlfn.NORM.INV(O147,Satokasvi!$H$8,Satokasvi!$I$8)*IF(COUNTIF($H$12:U$12,"x")&gt;0,(1+$C$6),1)*IF(COUNTIF($H$13:U$13,"x")&gt;0,(1+$C$30),1)*IF(U$8="x",(1+Toimenpiteet!$C$7),1)*IF(U$9="x",(1+Toimenpiteet!$C$34),1)*(1+U$30)*_xlfn.BINOM.INV(1,(1-(Satokasvi!$H$15*(1+U$44))),O147))</f>
        <v>2653.4727702487739</v>
      </c>
      <c r="BR147" s="35">
        <f ca="1">IF(V$11="x",0,_xlfn.NORM.INV(P147,Satokasvi!$H$8,Satokasvi!$I$8)*IF(COUNTIF($H$12:V$12,"x")&gt;0,(1+$C$6),1)*IF(COUNTIF($H$13:V$13,"x")&gt;0,(1+$C$30),1)*IF(V$8="x",(1+Toimenpiteet!$C$7),1)*IF(V$9="x",(1+Toimenpiteet!$C$34),1)*(1+V$30)*_xlfn.BINOM.INV(1,(1-(Satokasvi!$H$15*(1+V$44))),P147))</f>
        <v>3238.810634554628</v>
      </c>
      <c r="BS147" s="35">
        <f ca="1">IF(W$11="x",0,_xlfn.NORM.INV(Q147,Satokasvi!$H$8,Satokasvi!$I$8)*IF(COUNTIF($H$12:W$12,"x")&gt;0,(1+$C$6),1)*IF(COUNTIF($H$13:W$13,"x")&gt;0,(1+$C$30),1)*IF(W$8="x",(1+Toimenpiteet!$C$7),1)*IF(W$9="x",(1+Toimenpiteet!$C$34),1)*(1+W$30)*_xlfn.BINOM.INV(1,(1-(Satokasvi!$H$15*(1+W$44))),Q147))</f>
        <v>3178.9758294434982</v>
      </c>
      <c r="BT147" s="35">
        <f ca="1">IF(X$11="x",0,_xlfn.NORM.INV(R147,Satokasvi!$H$8,Satokasvi!$I$8)*IF(COUNTIF($H$12:X$12,"x")&gt;0,(1+$C$6),1)*IF(COUNTIF($H$13:X$13,"x")&gt;0,(1+$C$30),1)*IF(X$8="x",(1+Toimenpiteet!$C$7),1)*IF(X$9="x",(1+Toimenpiteet!$C$34),1)*(1+X$30)*_xlfn.BINOM.INV(1,(1-(Satokasvi!$H$15*(1+X$44))),R147))</f>
        <v>2716.3586552569927</v>
      </c>
      <c r="BU147" s="35">
        <f ca="1">IF(Y$11="x",0,_xlfn.NORM.INV(S147,Satokasvi!$H$8,Satokasvi!$I$8)*IF(COUNTIF($H$12:Y$12,"x")&gt;0,(1+$C$6),1)*IF(COUNTIF($H$13:Y$13,"x")&gt;0,(1+$C$30),1)*IF(Y$8="x",(1+Toimenpiteet!$C$7),1)*IF(Y$9="x",(1+Toimenpiteet!$C$34),1)*(1+Y$30)*_xlfn.BINOM.INV(1,(1-(Satokasvi!$H$15*(1+Y$44))),S147))</f>
        <v>3421.749705068923</v>
      </c>
      <c r="BV147" s="35">
        <f ca="1">IF(Z$11="x",0,_xlfn.NORM.INV(T147,Satokasvi!$H$8,Satokasvi!$I$8)*IF(COUNTIF($H$12:Z$12,"x")&gt;0,(1+$C$6),1)*IF(COUNTIF($H$13:Z$13,"x")&gt;0,(1+$C$30),1)*IF(Z$8="x",(1+Toimenpiteet!$C$7),1)*IF(Z$9="x",(1+Toimenpiteet!$C$34),1)*(1+Z$30)*_xlfn.BINOM.INV(1,(1-(Satokasvi!$H$15*(1+Z$44))),T147))</f>
        <v>2994.3709619174447</v>
      </c>
      <c r="BW147" s="35">
        <f ca="1">IF(AA$11="x",0,_xlfn.NORM.INV(U147,Satokasvi!$H$8,Satokasvi!$I$8)*IF(COUNTIF($H$12:AA$12,"x")&gt;0,(1+$C$6),1)*IF(COUNTIF($H$13:AA$13,"x")&gt;0,(1+$C$30),1)*IF(AA$8="x",(1+Toimenpiteet!$C$7),1)*IF(AA$9="x",(1+Toimenpiteet!$C$34),1)*(1+AA$30)*_xlfn.BINOM.INV(1,(1-(Satokasvi!$H$15*(1+AA$44))),U147))</f>
        <v>2670.2892372795691</v>
      </c>
      <c r="BX147" s="35">
        <f ca="1">IF(AB$11="x",0,_xlfn.NORM.INV(V147,Satokasvi!$H$8,Satokasvi!$I$8)*IF(COUNTIF($H$12:AB$12,"x")&gt;0,(1+$C$6),1)*IF(COUNTIF($H$13:AB$13,"x")&gt;0,(1+$C$30),1)*IF(AB$8="x",(1+Toimenpiteet!$C$7),1)*IF(AB$9="x",(1+Toimenpiteet!$C$34),1)*(1+AB$30)*_xlfn.BINOM.INV(1,(1-(Satokasvi!$H$15*(1+AB$44))),V147))</f>
        <v>0</v>
      </c>
      <c r="BY147" s="35">
        <f ca="1">IF(AC$11="x",0,_xlfn.NORM.INV(W147,Satokasvi!$H$8,Satokasvi!$I$8)*IF(COUNTIF($H$12:AC$12,"x")&gt;0,(1+$C$6),1)*IF(COUNTIF($H$13:AC$13,"x")&gt;0,(1+$C$30),1)*IF(AC$8="x",(1+Toimenpiteet!$C$7),1)*IF(AC$9="x",(1+Toimenpiteet!$C$34),1)*(1+AC$30)*_xlfn.BINOM.INV(1,(1-(Satokasvi!$H$15*(1+AC$44))),W147))</f>
        <v>3422.8058892126724</v>
      </c>
      <c r="BZ147" s="35">
        <f ca="1">IF(AD$11="x",0,_xlfn.NORM.INV(X147,Satokasvi!$H$8,Satokasvi!$I$8)*IF(COUNTIF($H$12:AD$12,"x")&gt;0,(1+$C$6),1)*IF(COUNTIF($H$13:AD$13,"x")&gt;0,(1+$C$30),1)*IF(AD$8="x",(1+Toimenpiteet!$C$7),1)*IF(AD$9="x",(1+Toimenpiteet!$C$34),1)*(1+AD$30)*_xlfn.BINOM.INV(1,(1-(Satokasvi!$H$15*(1+AD$44))),X147))</f>
        <v>3026.842865887123</v>
      </c>
      <c r="CA147" s="35">
        <f ca="1">IF(AE$11="x",0,_xlfn.NORM.INV(Y147,Satokasvi!$H$8,Satokasvi!$I$8)*IF(COUNTIF($H$12:AE$12,"x")&gt;0,(1+$C$6),1)*IF(COUNTIF($H$13:AE$13,"x")&gt;0,(1+$C$30),1)*IF(AE$8="x",(1+Toimenpiteet!$C$7),1)*IF(AE$9="x",(1+Toimenpiteet!$C$34),1)*(1+AE$30)*_xlfn.BINOM.INV(1,(1-(Satokasvi!$H$15*(1+AE$44))),Y147))</f>
        <v>3415.7168360905412</v>
      </c>
      <c r="CB147" s="35">
        <f ca="1">IF(AF$11="x",0,_xlfn.NORM.INV(Z147,Satokasvi!$H$8,Satokasvi!$I$8)*IF(COUNTIF($H$12:AF$12,"x")&gt;0,(1+$C$6),1)*IF(COUNTIF($H$13:AF$13,"x")&gt;0,(1+$C$30),1)*IF(AF$8="x",(1+Toimenpiteet!$C$7),1)*IF(AF$9="x",(1+Toimenpiteet!$C$34),1)*(1+AF$30)*_xlfn.BINOM.INV(1,(1-(Satokasvi!$H$15*(1+AF$44))),Z147))</f>
        <v>2570.6897814859394</v>
      </c>
      <c r="CD147" s="37">
        <f ca="1">_xlfn.NORM.INV(RAND(),Satokasvi!$H$13,Satokasvi!$I$13)</f>
        <v>121.89753310062547</v>
      </c>
      <c r="CE147" s="37">
        <f ca="1">_xlfn.NORM.INV(RAND(),Satokasvi!$H$13,Satokasvi!$I$13)</f>
        <v>243.0449201639945</v>
      </c>
      <c r="CF147" s="37">
        <f ca="1">_xlfn.NORM.INV(RAND(),Satokasvi!$H$13,Satokasvi!$I$13)</f>
        <v>148.47467479369817</v>
      </c>
      <c r="CG147" s="37">
        <f ca="1">_xlfn.NORM.INV(RAND(),Satokasvi!$H$13,Satokasvi!$I$13)</f>
        <v>172.09724316660152</v>
      </c>
      <c r="CH147" s="37">
        <f ca="1">_xlfn.NORM.INV(RAND(),Satokasvi!$H$13,Satokasvi!$I$13)</f>
        <v>230.54861637144711</v>
      </c>
      <c r="CI147" s="37">
        <f ca="1">_xlfn.NORM.INV(RAND(),Satokasvi!$H$13,Satokasvi!$I$13)</f>
        <v>208.26558911914969</v>
      </c>
      <c r="CJ147" s="37">
        <f ca="1">_xlfn.NORM.INV(RAND(),Satokasvi!$H$13,Satokasvi!$I$13)</f>
        <v>194.93939722024092</v>
      </c>
      <c r="CK147" s="37">
        <f ca="1">_xlfn.NORM.INV(RAND(),Satokasvi!$H$13,Satokasvi!$I$13)</f>
        <v>214.66775271432621</v>
      </c>
      <c r="CL147" s="37">
        <f ca="1">_xlfn.NORM.INV(RAND(),Satokasvi!$H$13,Satokasvi!$I$13)</f>
        <v>226.84225298657014</v>
      </c>
      <c r="CM147" s="37">
        <f ca="1">_xlfn.NORM.INV(RAND(),Satokasvi!$H$13,Satokasvi!$I$13)</f>
        <v>211.43480248360112</v>
      </c>
      <c r="CN147" s="37">
        <f ca="1">_xlfn.NORM.INV(RAND(),Satokasvi!$H$13,Satokasvi!$I$13)</f>
        <v>178.31451614749164</v>
      </c>
      <c r="CO147" s="37">
        <f ca="1">_xlfn.NORM.INV(RAND(),Satokasvi!$H$13,Satokasvi!$I$13)</f>
        <v>176.86924455288155</v>
      </c>
      <c r="CP147" s="37">
        <f ca="1">_xlfn.NORM.INV(RAND(),Satokasvi!$H$13,Satokasvi!$I$13)</f>
        <v>305.17480868474536</v>
      </c>
      <c r="CQ147" s="37">
        <f ca="1">_xlfn.NORM.INV(RAND(),Satokasvi!$H$13,Satokasvi!$I$13)</f>
        <v>309.90627752045259</v>
      </c>
      <c r="CR147" s="37">
        <f ca="1">_xlfn.NORM.INV(RAND(),Satokasvi!$H$13,Satokasvi!$I$13)</f>
        <v>127.03452477708892</v>
      </c>
      <c r="CS147" s="37">
        <f ca="1">_xlfn.NORM.INV(RAND(),Satokasvi!$H$13,Satokasvi!$I$13)</f>
        <v>178.11675162647575</v>
      </c>
      <c r="CT147" s="37">
        <f ca="1">_xlfn.NORM.INV(RAND(),Satokasvi!$H$13,Satokasvi!$I$13)</f>
        <v>249.11470656244512</v>
      </c>
      <c r="CU147" s="37">
        <f ca="1">_xlfn.NORM.INV(RAND(),Satokasvi!$H$13,Satokasvi!$I$13)</f>
        <v>182.92084485684978</v>
      </c>
      <c r="CV147" s="37">
        <f ca="1">_xlfn.NORM.INV(RAND(),Satokasvi!$H$13,Satokasvi!$I$13)</f>
        <v>273.10831689799966</v>
      </c>
      <c r="CW147" s="37">
        <f ca="1">_xlfn.NORM.INV(RAND(),Satokasvi!$H$13,Satokasvi!$I$13)</f>
        <v>177.80816513694268</v>
      </c>
      <c r="CX147" s="37">
        <f ca="1">_xlfn.NORM.INV(RAND(),Satokasvi!$H$13,Satokasvi!$I$13)</f>
        <v>187.84415026598182</v>
      </c>
      <c r="CY147" s="37">
        <f ca="1">_xlfn.NORM.INV(RAND(),Satokasvi!$H$13,Satokasvi!$I$13)</f>
        <v>241.01052078679422</v>
      </c>
      <c r="CZ147" s="37">
        <f ca="1">_xlfn.NORM.INV(RAND(),Satokasvi!$H$13,Satokasvi!$I$13)</f>
        <v>192.60851430199278</v>
      </c>
      <c r="DA147" s="37">
        <f ca="1">_xlfn.NORM.INV(RAND(),Satokasvi!$H$13,Satokasvi!$I$13)</f>
        <v>192.43601576920557</v>
      </c>
      <c r="DB147" s="37">
        <f ca="1">_xlfn.NORM.INV(RAND(),Satokasvi!$H$13,Satokasvi!$I$13)</f>
        <v>295.30837853272681</v>
      </c>
      <c r="DD147" s="37">
        <f ca="1">IF(H$11="x",Toimenpiteet!$E$115,AC147*CD147/1000+(Satokasvi!$E$28-Satokasvi!$E$7)+IF(H$8="x",Toimenpiteet!$E$29,0)+IF(H$9="x",Toimenpiteet!$E$60,0)+IF(H$10="x",Toimenpiteet!$E$88,0))/(1+$H$15)^DD$59</f>
        <v>68.747788248112144</v>
      </c>
      <c r="DE147" s="37">
        <f ca="1">IF(I$11="x",Toimenpiteet!$E$115,AD147*CE147/1000+(Satokasvi!$E$28-Satokasvi!$E$7)+IF(I$8="x",Toimenpiteet!$E$29,0)+IF(I$9="x",Toimenpiteet!$E$60,0)+IF(I$10="x",Toimenpiteet!$E$88,0))/(1+$H$15)^DE$59</f>
        <v>-249.7879159204449</v>
      </c>
      <c r="DF147" s="37">
        <f ca="1">IF(J$11="x",Toimenpiteet!$E$115,AE147*CF147/1000+(Satokasvi!$E$28-Satokasvi!$E$7)+IF(J$8="x",Toimenpiteet!$E$29,0)+IF(J$9="x",Toimenpiteet!$E$60,0)+IF(J$10="x",Toimenpiteet!$E$88,0))/(1+$H$15)^DF$59</f>
        <v>92.631208313355373</v>
      </c>
      <c r="DG147" s="37">
        <f ca="1">IF(K$11="x",Toimenpiteet!$E$115,AF147*CG147/1000+(Satokasvi!$E$28-Satokasvi!$E$7)+IF(K$8="x",Toimenpiteet!$E$29,0)+IF(K$9="x",Toimenpiteet!$E$60,0)+IF(K$10="x",Toimenpiteet!$E$88,0))/(1+$H$15)^DG$59</f>
        <v>-235.44906769765757</v>
      </c>
      <c r="DH147" s="37">
        <f ca="1">IF(L$11="x",Toimenpiteet!$E$115,AG147*CH147/1000+(Satokasvi!$E$28-Satokasvi!$E$7)+IF(L$8="x",Toimenpiteet!$E$29,0)+IF(L$9="x",Toimenpiteet!$E$60,0)+IF(L$10="x",Toimenpiteet!$E$88,0))/(1+$H$15)^DH$59</f>
        <v>244.75354760872366</v>
      </c>
      <c r="DI147" s="37">
        <f ca="1">IF(M$11="x",Toimenpiteet!$E$115,AH147*CI147/1000+(Satokasvi!$E$28-Satokasvi!$E$7)+IF(M$8="x",Toimenpiteet!$E$29,0)+IF(M$9="x",Toimenpiteet!$E$60,0)+IF(M$10="x",Toimenpiteet!$E$88,0))/(1+$H$15)^DI$59</f>
        <v>-221.93332802116842</v>
      </c>
      <c r="DJ147" s="37">
        <f ca="1">IF(N$11="x",Toimenpiteet!$E$115,AI147*CJ147/1000+(Satokasvi!$E$28-Satokasvi!$E$7)+IF(N$8="x",Toimenpiteet!$E$29,0)+IF(N$9="x",Toimenpiteet!$E$60,0)+IF(N$10="x",Toimenpiteet!$E$88,0))/(1+$H$15)^DJ$59</f>
        <v>-215.46925050598875</v>
      </c>
      <c r="DK147" s="37">
        <f ca="1">IF(O$11="x",Toimenpiteet!$E$115,AJ147*CK147/1000+(Satokasvi!$E$28-Satokasvi!$E$7)+IF(O$8="x",Toimenpiteet!$E$29,0)+IF(O$9="x",Toimenpiteet!$E$60,0)+IF(O$10="x",Toimenpiteet!$E$88,0))/(1+$H$15)^DK$59</f>
        <v>209.15086008142276</v>
      </c>
      <c r="DL147" s="37">
        <f ca="1">IF(P$11="x",Toimenpiteet!$E$115,AK147*CL147/1000+(Satokasvi!$E$28-Satokasvi!$E$7)+IF(P$8="x",Toimenpiteet!$E$29,0)+IF(P$9="x",Toimenpiteet!$E$60,0)+IF(P$10="x",Toimenpiteet!$E$88,0))/(1+$H$15)^DL$59</f>
        <v>-203.10043407106113</v>
      </c>
      <c r="DM147" s="37">
        <f ca="1">IF(Q$11="x",Toimenpiteet!$E$115,AL147*CM147/1000+(Satokasvi!$E$28-Satokasvi!$E$7)+IF(Q$8="x",Toimenpiteet!$E$29,0)+IF(Q$9="x",Toimenpiteet!$E$60,0)+IF(Q$10="x",Toimenpiteet!$E$88,0))/(1+$H$15)^DM$59</f>
        <v>273.19265608640006</v>
      </c>
      <c r="DN147" s="37">
        <f ca="1">IF(R$11="x",Toimenpiteet!$E$115,AM147*CN147/1000+(Satokasvi!$E$28-Satokasvi!$E$7)+IF(R$8="x",Toimenpiteet!$E$29,0)+IF(R$9="x",Toimenpiteet!$E$60,0)+IF(R$10="x",Toimenpiteet!$E$88,0))/(1+$H$15)^DN$59</f>
        <v>139.61621184198796</v>
      </c>
      <c r="DO147" s="37">
        <f ca="1">IF(S$11="x",Toimenpiteet!$E$115,AN147*CO147/1000+(Satokasvi!$E$28-Satokasvi!$E$7)+IF(S$8="x",Toimenpiteet!$E$29,0)+IF(S$9="x",Toimenpiteet!$E$60,0)+IF(S$10="x",Toimenpiteet!$E$88,0))/(1+$H$15)^DO$59</f>
        <v>127.1815077898911</v>
      </c>
      <c r="DP147" s="37">
        <f ca="1">IF(T$11="x",Toimenpiteet!$E$115,AO147*CP147/1000+(Satokasvi!$E$28-Satokasvi!$E$7)+IF(T$8="x",Toimenpiteet!$E$29,0)+IF(T$9="x",Toimenpiteet!$E$60,0)+IF(T$10="x",Toimenpiteet!$E$88,0))/(1+$H$15)^DP$59</f>
        <v>-180.45210509819213</v>
      </c>
      <c r="DQ147" s="37">
        <f ca="1">IF(U$11="x",Toimenpiteet!$E$115,AP147*CQ147/1000+(Satokasvi!$E$28-Satokasvi!$E$7)+IF(U$8="x",Toimenpiteet!$E$29,0)+IF(U$9="x",Toimenpiteet!$E$60,0)+IF(U$10="x",Toimenpiteet!$E$88,0))/(1+$H$15)^DQ$59</f>
        <v>-175.19621854193412</v>
      </c>
      <c r="DR147" s="37">
        <f ca="1">IF(V$11="x",Toimenpiteet!$E$115,AQ147*CR147/1000+(Satokasvi!$E$28-Satokasvi!$E$7)+IF(V$8="x",Toimenpiteet!$E$29,0)+IF(V$9="x",Toimenpiteet!$E$60,0)+IF(V$10="x",Toimenpiteet!$E$88,0))/(1+$H$15)^DR$59</f>
        <v>49.980062060338099</v>
      </c>
      <c r="DS147" s="37">
        <f ca="1">IF(W$11="x",Toimenpiteet!$E$115,AR147*CS147/1000+(Satokasvi!$E$28-Satokasvi!$E$7)+IF(W$8="x",Toimenpiteet!$E$29,0)+IF(W$9="x",Toimenpiteet!$E$60,0)+IF(W$10="x",Toimenpiteet!$E$88,0))/(1+$H$15)^DS$59</f>
        <v>128.90667631964936</v>
      </c>
      <c r="DT147" s="37">
        <f ca="1">IF(X$11="x",Toimenpiteet!$E$115,AS147*CT147/1000+(Satokasvi!$E$28-Satokasvi!$E$7)+IF(X$8="x",Toimenpiteet!$E$29,0)+IF(X$9="x",Toimenpiteet!$E$60,0)+IF(X$10="x",Toimenpiteet!$E$88,0))/(1+$H$15)^DT$59</f>
        <v>-160.32935814886437</v>
      </c>
      <c r="DU147" s="37">
        <f ca="1">IF(Y$11="x",Toimenpiteet!$E$115,AT147*CU147/1000+(Satokasvi!$E$28-Satokasvi!$E$7)+IF(Y$8="x",Toimenpiteet!$E$29,0)+IF(Y$9="x",Toimenpiteet!$E$60,0)+IF(Y$10="x",Toimenpiteet!$E$88,0))/(1+$H$15)^DU$59</f>
        <v>150.72024168928252</v>
      </c>
      <c r="DV147" s="37">
        <f ca="1">IF(Z$11="x",Toimenpiteet!$E$115,AU147*CV147/1000+(Satokasvi!$E$28-Satokasvi!$E$7)+IF(Z$8="x",Toimenpiteet!$E$29,0)+IF(Z$9="x",Toimenpiteet!$E$60,0)+IF(Z$10="x",Toimenpiteet!$E$88,0))/(1+$H$15)^DV$59</f>
        <v>237.5182436641135</v>
      </c>
      <c r="DW147" s="37">
        <f ca="1">IF(AA$11="x",Toimenpiteet!$E$115,AV147*CW147/1000+(Satokasvi!$E$28-Satokasvi!$E$7)+IF(AA$8="x",Toimenpiteet!$E$29,0)+IF(AA$9="x",Toimenpiteet!$E$60,0)+IF(AA$10="x",Toimenpiteet!$E$88,0))/(1+$H$15)^DW$59</f>
        <v>-146.72407485937876</v>
      </c>
      <c r="DX147" s="37">
        <f ca="1">IF(AB$11="x",Toimenpiteet!$E$115,AW147*CX147/1000+(Satokasvi!$E$28-Satokasvi!$E$7)+IF(AB$8="x",Toimenpiteet!$E$29,0)+IF(AB$9="x",Toimenpiteet!$E$60,0)+IF(AB$10="x",Toimenpiteet!$E$88,0))/(1+$H$15)^DX$59</f>
        <v>-142.45055811590174</v>
      </c>
      <c r="DY147" s="37">
        <f ca="1">IF(AC$11="x",Toimenpiteet!$E$115,AX147*CY147/1000+(Satokasvi!$E$28-Satokasvi!$E$7)+IF(AC$8="x",Toimenpiteet!$E$29,0)+IF(AC$9="x",Toimenpiteet!$E$60,0)+IF(AC$10="x",Toimenpiteet!$E$88,0))/(1+$H$15)^DY$59</f>
        <v>220.47010770530778</v>
      </c>
      <c r="DZ147" s="37">
        <f ca="1">IF(AD$11="x",Toimenpiteet!$E$115,AY147*CZ147/1000+(Satokasvi!$E$28-Satokasvi!$E$7)+IF(AD$8="x",Toimenpiteet!$E$29,0)+IF(AD$9="x",Toimenpiteet!$E$60,0)+IF(AD$10="x",Toimenpiteet!$E$88,0))/(1+$H$15)^DZ$59</f>
        <v>111.89261526756958</v>
      </c>
      <c r="EA147" s="37">
        <f ca="1">IF(AE$11="x",Toimenpiteet!$E$115,AZ147*DA147/1000+(Satokasvi!$E$28-Satokasvi!$E$7)+IF(AE$8="x",Toimenpiteet!$E$29,0)+IF(AE$9="x",Toimenpiteet!$E$60,0)+IF(AE$10="x",Toimenpiteet!$E$88,0))/(1+$H$15)^EA$59</f>
        <v>139.09710852938511</v>
      </c>
      <c r="EB147" s="37">
        <f ca="1">IF(AF$11="x",Toimenpiteet!$E$115,BA147*DB147/1000+(Satokasvi!$E$28-Satokasvi!$E$7)+IF(AF$8="x",Toimenpiteet!$E$29,0)+IF(AF$9="x",Toimenpiteet!$E$60,0)+IF(AF$10="x",Toimenpiteet!$E$88,0))/(1+$H$15)^EB$59</f>
        <v>-126.56547585433981</v>
      </c>
      <c r="ED147" s="37">
        <f ca="1">IF(H$11="x",Toimenpiteet!$E$115,BD147*CD147/1000+(Satokasvi!$E$28-Satokasvi!$E$7)+IF(H$8="x",Toimenpiteet!$E$29,0)+IF(H$9="x",Toimenpiteet!$E$60,0)+IF(H$10="x",Toimenpiteet!$E$88,0))/(1+$H$15)^ED$59</f>
        <v>133.95365657734621</v>
      </c>
      <c r="EE147" s="37">
        <f ca="1">IF(I$11="x",Toimenpiteet!$E$115,BE147*CE147/1000+(Satokasvi!$E$28-Satokasvi!$E$7)+IF(I$8="x",Toimenpiteet!$E$29,0)+IF(I$9="x",Toimenpiteet!$E$60,0)+IF(I$10="x",Toimenpiteet!$E$88,0))/(1+$H$15)^EE$59</f>
        <v>389.61782125003242</v>
      </c>
      <c r="EF147" s="37">
        <f ca="1">IF(J$11="x",Toimenpiteet!$E$115,BF147*CF147/1000+(Satokasvi!$E$28-Satokasvi!$E$7)+IF(J$8="x",Toimenpiteet!$E$29,0)+IF(J$9="x",Toimenpiteet!$E$60,0)+IF(J$10="x",Toimenpiteet!$E$88,0))/(1+$H$15)^EF$59</f>
        <v>159.65995792174382</v>
      </c>
      <c r="EG147" s="37">
        <f ca="1">IF(K$11="x",Toimenpiteet!$E$115,BG147*CG147/1000+(Satokasvi!$E$28-Satokasvi!$E$7)+IF(K$8="x",Toimenpiteet!$E$29,0)+IF(K$9="x",Toimenpiteet!$E$60,0)+IF(K$10="x",Toimenpiteet!$E$88,0))/(1+$H$15)^EG$59</f>
        <v>161.55896376510316</v>
      </c>
      <c r="EH147" s="37">
        <f ca="1">IF(L$11="x",Toimenpiteet!$E$115,BH147*CH147/1000+(Satokasvi!$E$28-Satokasvi!$E$7)+IF(L$8="x",Toimenpiteet!$E$29,0)+IF(L$9="x",Toimenpiteet!$E$60,0)+IF(L$10="x",Toimenpiteet!$E$88,0))/(1+$H$15)^EH$59</f>
        <v>339.4225227028291</v>
      </c>
      <c r="EI147" s="37">
        <f ca="1">IF(M$11="x",Toimenpiteet!$E$115,BI147*CI147/1000+(Satokasvi!$E$28-Satokasvi!$E$7)+IF(M$8="x",Toimenpiteet!$E$29,0)+IF(M$9="x",Toimenpiteet!$E$60,0)+IF(M$10="x",Toimenpiteet!$E$88,0))/(1+$H$15)^EI$59</f>
        <v>233.49401975919554</v>
      </c>
      <c r="EJ147" s="37">
        <f ca="1">IF(N$11="x",Toimenpiteet!$E$115,BJ147*CJ147/1000+(Satokasvi!$E$28-Satokasvi!$E$7)+IF(N$8="x",Toimenpiteet!$E$29,0)+IF(N$9="x",Toimenpiteet!$E$60,0)+IF(N$10="x",Toimenpiteet!$E$88,0))/(1+$H$15)^EJ$59</f>
        <v>-215.46925050598875</v>
      </c>
      <c r="EK147" s="37">
        <f ca="1">IF(O$11="x",Toimenpiteet!$E$115,BK147*CK147/1000+(Satokasvi!$E$28-Satokasvi!$E$7)+IF(O$8="x",Toimenpiteet!$E$29,0)+IF(O$9="x",Toimenpiteet!$E$60,0)+IF(O$10="x",Toimenpiteet!$E$88,0))/(1+$H$15)^EK$59</f>
        <v>292.81972151634591</v>
      </c>
      <c r="EL147" s="37">
        <f ca="1">IF(P$11="x",Toimenpiteet!$E$115,BL147*CL147/1000+(Satokasvi!$E$28-Satokasvi!$E$7)+IF(P$8="x",Toimenpiteet!$E$29,0)+IF(P$9="x",Toimenpiteet!$E$60,0)+IF(P$10="x",Toimenpiteet!$E$88,0))/(1+$H$15)^EL$59</f>
        <v>244.52646394599569</v>
      </c>
      <c r="EM147" s="37">
        <f ca="1">IF(Q$11="x",Toimenpiteet!$E$115,BM147*CM147/1000+(Satokasvi!$E$28-Satokasvi!$E$7)+IF(Q$8="x",Toimenpiteet!$E$29,0)+IF(Q$9="x",Toimenpiteet!$E$60,0)+IF(Q$10="x",Toimenpiteet!$E$88,0))/(1+$H$15)^EM$59</f>
        <v>367.26816479320649</v>
      </c>
      <c r="EN147" s="37">
        <f ca="1">IF(R$11="x",Toimenpiteet!$E$115,BN147*CN147/1000+(Satokasvi!$E$28-Satokasvi!$E$7)+IF(R$8="x",Toimenpiteet!$E$29,0)+IF(R$9="x",Toimenpiteet!$E$60,0)+IF(R$10="x",Toimenpiteet!$E$88,0))/(1+$H$15)^EN$59</f>
        <v>205.82778187011991</v>
      </c>
      <c r="EO147" s="37">
        <f ca="1">IF(S$11="x",Toimenpiteet!$E$115,BO147*CO147/1000+(Satokasvi!$E$28-Satokasvi!$E$7)+IF(S$8="x",Toimenpiteet!$E$29,0)+IF(S$9="x",Toimenpiteet!$E$60,0)+IF(S$10="x",Toimenpiteet!$E$88,0))/(1+$H$15)^EO$59</f>
        <v>189.79094299809685</v>
      </c>
      <c r="EP147" s="37">
        <f ca="1">IF(T$11="x",Toimenpiteet!$E$115,BP147*CP147/1000+(Satokasvi!$E$28-Satokasvi!$E$7)+IF(T$8="x",Toimenpiteet!$E$29,0)+IF(T$9="x",Toimenpiteet!$E$60,0)+IF(T$10="x",Toimenpiteet!$E$88,0))/(1+$H$15)^EP$59</f>
        <v>356.30216972990803</v>
      </c>
      <c r="EQ147" s="37">
        <f ca="1">IF(U$11="x",Toimenpiteet!$E$115,BQ147*CQ147/1000+(Satokasvi!$E$28-Satokasvi!$E$7)+IF(U$8="x",Toimenpiteet!$E$29,0)+IF(U$9="x",Toimenpiteet!$E$60,0)+IF(U$10="x",Toimenpiteet!$E$88,0))/(1+$H$15)^EQ$59</f>
        <v>368.45937769613391</v>
      </c>
      <c r="ER147" s="37">
        <f ca="1">IF(V$11="x",Toimenpiteet!$E$115,BR147*CR147/1000+(Satokasvi!$E$28-Satokasvi!$E$7)+IF(V$8="x",Toimenpiteet!$E$29,0)+IF(V$9="x",Toimenpiteet!$E$60,0)+IF(V$10="x",Toimenpiteet!$E$88,0))/(1+$H$15)^ER$59</f>
        <v>93.994757684431718</v>
      </c>
      <c r="ES147" s="37">
        <f ca="1">IF(W$11="x",Toimenpiteet!$E$115,BS147*CS147/1000+(Satokasvi!$E$28-Satokasvi!$E$7)+IF(W$8="x",Toimenpiteet!$E$29,0)+IF(W$9="x",Toimenpiteet!$E$60,0)+IF(W$10="x",Toimenpiteet!$E$88,0))/(1+$H$15)^ES$59</f>
        <v>187.71585936224528</v>
      </c>
      <c r="ET147" s="37">
        <f ca="1">IF(X$11="x",Toimenpiteet!$E$115,BT147*CT147/1000+(Satokasvi!$E$28-Satokasvi!$E$7)+IF(X$8="x",Toimenpiteet!$E$29,0)+IF(X$9="x",Toimenpiteet!$E$60,0)+IF(X$10="x",Toimenpiteet!$E$88,0))/(1+$H$15)^ET$59</f>
        <v>249.07612854602027</v>
      </c>
      <c r="EU147" s="37">
        <f ca="1">IF(Y$11="x",Toimenpiteet!$E$115,BU147*CU147/1000+(Satokasvi!$E$28-Satokasvi!$E$7)+IF(Y$8="x",Toimenpiteet!$E$29,0)+IF(Y$9="x",Toimenpiteet!$E$60,0)+IF(Y$10="x",Toimenpiteet!$E$88,0))/(1+$H$15)^EU$59</f>
        <v>211.99620423080202</v>
      </c>
      <c r="EV147" s="37">
        <f ca="1">IF(Z$11="x",Toimenpiteet!$E$115,BV147*CV147/1000+(Satokasvi!$E$28-Satokasvi!$E$7)+IF(Z$8="x",Toimenpiteet!$E$29,0)+IF(Z$9="x",Toimenpiteet!$E$60,0)+IF(Z$10="x",Toimenpiteet!$E$88,0))/(1+$H$15)^EV$59</f>
        <v>315.24705181796827</v>
      </c>
      <c r="EW147" s="37">
        <f ca="1">IF(AA$11="x",Toimenpiteet!$E$115,BW147*CW147/1000+(Satokasvi!$E$28-Satokasvi!$E$7)+IF(AA$8="x",Toimenpiteet!$E$29,0)+IF(AA$9="x",Toimenpiteet!$E$60,0)+IF(AA$10="x",Toimenpiteet!$E$88,0))/(1+$H$15)^EW$59</f>
        <v>116.16074671281669</v>
      </c>
      <c r="EX147" s="37">
        <f ca="1">IF(AB$11="x",Toimenpiteet!$E$115,BX147*CX147/1000+(Satokasvi!$E$28-Satokasvi!$E$7)+IF(AB$8="x",Toimenpiteet!$E$29,0)+IF(AB$9="x",Toimenpiteet!$E$60,0)+IF(AB$10="x",Toimenpiteet!$E$88,0))/(1+$H$15)^EX$59</f>
        <v>-142.45055811590174</v>
      </c>
      <c r="EY147" s="37">
        <f ca="1">IF(AC$11="x",Toimenpiteet!$E$115,BY147*CY147/1000+(Satokasvi!$E$28-Satokasvi!$E$7)+IF(AC$8="x",Toimenpiteet!$E$29,0)+IF(AC$9="x",Toimenpiteet!$E$60,0)+IF(AC$10="x",Toimenpiteet!$E$88,0))/(1+$H$15)^EY$59</f>
        <v>292.22443179314638</v>
      </c>
      <c r="EZ147" s="37">
        <f ca="1">IF(AD$11="x",Toimenpiteet!$E$115,BZ147*CZ147/1000+(Satokasvi!$E$28-Satokasvi!$E$7)+IF(AD$8="x",Toimenpiteet!$E$29,0)+IF(AD$9="x",Toimenpiteet!$E$60,0)+IF(AD$10="x",Toimenpiteet!$E$88,0))/(1+$H$15)^EZ$59</f>
        <v>161.1258009878573</v>
      </c>
      <c r="FA147" s="37">
        <f ca="1">IF(AE$11="x",Toimenpiteet!$E$115,CA147*DA147/1000+(Satokasvi!$E$28-Satokasvi!$E$7)+IF(AE$8="x",Toimenpiteet!$E$29,0)+IF(AE$9="x",Toimenpiteet!$E$60,0)+IF(AE$10="x",Toimenpiteet!$E$88,0))/(1+$H$15)^FA$59</f>
        <v>192.98901826125609</v>
      </c>
      <c r="FB147" s="37">
        <f ca="1">IF(AF$11="x",Toimenpiteet!$E$115,CB147*DB147/1000+(Satokasvi!$E$28-Satokasvi!$E$7)+IF(AF$8="x",Toimenpiteet!$E$29,0)+IF(AF$9="x",Toimenpiteet!$E$60,0)+IF(AF$10="x",Toimenpiteet!$E$88,0))/(1+$H$15)^FB$59</f>
        <v>236.00699199407006</v>
      </c>
      <c r="FD147" s="37">
        <f t="shared" ca="1" si="41"/>
        <v>68.747788248112144</v>
      </c>
      <c r="FE147" s="37">
        <f t="shared" ca="1" si="45"/>
        <v>-181.04012767233274</v>
      </c>
      <c r="FF147" s="37">
        <f t="shared" ca="1" si="45"/>
        <v>-88.408919358977371</v>
      </c>
      <c r="FG147" s="37">
        <f t="shared" ca="1" si="45"/>
        <v>-323.85798705663495</v>
      </c>
      <c r="FH147" s="37">
        <f t="shared" ca="1" si="45"/>
        <v>-79.10443944791129</v>
      </c>
      <c r="FI147" s="37">
        <f t="shared" ca="1" si="45"/>
        <v>-301.03776746907971</v>
      </c>
      <c r="FJ147" s="37">
        <f t="shared" ca="1" si="45"/>
        <v>-516.50701797506849</v>
      </c>
      <c r="FK147" s="37">
        <f t="shared" ca="1" si="45"/>
        <v>-307.35615789364573</v>
      </c>
      <c r="FL147" s="37">
        <f t="shared" ca="1" si="45"/>
        <v>-510.45659196470683</v>
      </c>
      <c r="FM147" s="37">
        <f t="shared" ca="1" si="45"/>
        <v>-237.26393587830677</v>
      </c>
      <c r="FN147" s="37">
        <f t="shared" ca="1" si="44"/>
        <v>-97.647724036318806</v>
      </c>
      <c r="FO147" s="37">
        <f t="shared" ca="1" si="43"/>
        <v>29.533783753572294</v>
      </c>
      <c r="FP147" s="37">
        <f t="shared" ca="1" si="43"/>
        <v>-150.91832134461984</v>
      </c>
      <c r="FQ147" s="37">
        <f t="shared" ca="1" si="43"/>
        <v>-326.11453988655398</v>
      </c>
      <c r="FR147" s="37">
        <f t="shared" ca="1" si="43"/>
        <v>-276.13447782621586</v>
      </c>
      <c r="FS147" s="37">
        <f t="shared" ca="1" si="43"/>
        <v>-147.22780150656649</v>
      </c>
      <c r="FT147" s="37">
        <f t="shared" ca="1" si="43"/>
        <v>-307.55715965543084</v>
      </c>
      <c r="FU147" s="37">
        <f t="shared" ca="1" si="24"/>
        <v>-156.83691796614832</v>
      </c>
      <c r="FV147" s="37">
        <f t="shared" ca="1" si="24"/>
        <v>80.681325697965178</v>
      </c>
      <c r="FW147" s="37">
        <f t="shared" ca="1" si="23"/>
        <v>-66.042749161413582</v>
      </c>
      <c r="FX147" s="37">
        <f t="shared" ca="1" si="23"/>
        <v>-208.49330727731532</v>
      </c>
      <c r="FY147" s="37">
        <f t="shared" ca="1" si="23"/>
        <v>11.976800427992458</v>
      </c>
      <c r="FZ147" s="37">
        <f t="shared" ca="1" si="23"/>
        <v>123.86941569556204</v>
      </c>
      <c r="GA147" s="37">
        <f t="shared" ca="1" si="23"/>
        <v>262.96652422494714</v>
      </c>
      <c r="GB147" s="37">
        <f t="shared" ca="1" si="23"/>
        <v>136.40104837060733</v>
      </c>
      <c r="GC147" s="37"/>
      <c r="GD147" s="37">
        <f t="shared" ca="1" si="42"/>
        <v>133.95365657734621</v>
      </c>
      <c r="GE147" s="37">
        <f t="shared" ca="1" si="48"/>
        <v>523.57147782737866</v>
      </c>
      <c r="GF147" s="37">
        <f t="shared" ca="1" si="48"/>
        <v>683.23143574912251</v>
      </c>
      <c r="GG147" s="37">
        <f t="shared" ca="1" si="48"/>
        <v>844.79039951422567</v>
      </c>
      <c r="GH147" s="37">
        <f t="shared" ca="1" si="48"/>
        <v>1184.2129222170547</v>
      </c>
      <c r="GI147" s="37">
        <f t="shared" ca="1" si="48"/>
        <v>1417.7069419762502</v>
      </c>
      <c r="GJ147" s="37">
        <f t="shared" ca="1" si="48"/>
        <v>1202.2376914702613</v>
      </c>
      <c r="GK147" s="37">
        <f t="shared" ca="1" si="48"/>
        <v>1495.0574129866072</v>
      </c>
      <c r="GL147" s="37">
        <f t="shared" ca="1" si="48"/>
        <v>1739.5838769326028</v>
      </c>
      <c r="GM147" s="37">
        <f t="shared" ca="1" si="48"/>
        <v>2106.8520417258092</v>
      </c>
      <c r="GN147" s="37">
        <f t="shared" ca="1" si="48"/>
        <v>2312.6798235959291</v>
      </c>
      <c r="GO147" s="37">
        <f t="shared" ca="1" si="48"/>
        <v>2502.4707665940259</v>
      </c>
      <c r="GP147" s="37">
        <f t="shared" ca="1" si="48"/>
        <v>2858.7729363239341</v>
      </c>
      <c r="GQ147" s="37">
        <f t="shared" ca="1" si="48"/>
        <v>3227.2323140200679</v>
      </c>
      <c r="GR147" s="37">
        <f t="shared" ca="1" si="48"/>
        <v>3321.2270717044994</v>
      </c>
      <c r="GS147" s="37">
        <f t="shared" ca="1" si="48"/>
        <v>3508.9429310667447</v>
      </c>
      <c r="GT147" s="37">
        <f t="shared" ca="1" si="34"/>
        <v>3758.019059612765</v>
      </c>
      <c r="GU147" s="37">
        <f t="shared" ca="1" si="34"/>
        <v>3970.015263843567</v>
      </c>
      <c r="GV147" s="37">
        <f t="shared" ca="1" si="34"/>
        <v>4285.2623156615355</v>
      </c>
      <c r="GW147" s="37">
        <f t="shared" ca="1" si="34"/>
        <v>4401.4230623743524</v>
      </c>
      <c r="GX147" s="37">
        <f t="shared" ca="1" si="34"/>
        <v>4258.9725042584505</v>
      </c>
      <c r="GY147" s="37">
        <f t="shared" ca="1" si="30"/>
        <v>4551.1969360515968</v>
      </c>
      <c r="GZ147" s="37">
        <f t="shared" ca="1" si="30"/>
        <v>4712.3227370394543</v>
      </c>
      <c r="HA147" s="37">
        <f t="shared" ca="1" si="30"/>
        <v>4905.3117553007105</v>
      </c>
      <c r="HB147" s="37">
        <f t="shared" ca="1" si="30"/>
        <v>5141.3187472947802</v>
      </c>
      <c r="HC147" s="37"/>
      <c r="HD147" s="37">
        <f t="shared" si="40"/>
        <v>1500.1</v>
      </c>
      <c r="HE147" s="37">
        <f ca="1">SUM($GD147:GD147)-$HD147-SUM($FD147:FD147)</f>
        <v>-1434.8941316707658</v>
      </c>
      <c r="HF147" s="37">
        <f ca="1">SUM($GD147:GE147)-$HD147-SUM($FD147:FE147)</f>
        <v>-730.28252617105443</v>
      </c>
      <c r="HG147" s="37">
        <f ca="1">SUM($GD147:GF147)-$HD147-SUM($FD147:FF147)</f>
        <v>41.357828937045468</v>
      </c>
      <c r="HH147" s="37">
        <f ca="1">SUM($GD147:GG147)-$HD147-SUM($FD147:FG147)</f>
        <v>1210.0062155079058</v>
      </c>
      <c r="HI147" s="37">
        <f ca="1">SUM($GD147:GH147)-$HD147-SUM($FD147:FH147)</f>
        <v>2473.3235771728719</v>
      </c>
      <c r="HJ147" s="37">
        <f ca="1">SUM($GD147:GI147)-$HD147-SUM($FD147:FI147)</f>
        <v>4192.0682866182015</v>
      </c>
      <c r="HK147" s="37">
        <f ca="1">SUM($GD147:GJ147)-$HD147-SUM($FD147:FJ147)</f>
        <v>5910.8129960635315</v>
      </c>
      <c r="HL147" s="37">
        <f ca="1">SUM($GD147:GK147)-$HD147-SUM($FD147:FK147)</f>
        <v>7713.2265669437838</v>
      </c>
      <c r="HM147" s="37">
        <f ca="1">SUM($GD147:GL147)-$HD147-SUM($FD147:FL147)</f>
        <v>9963.2670358410942</v>
      </c>
      <c r="HN147" s="37">
        <f ca="1">SUM($GD147:GM147)-$HD147-SUM($FD147:FM147)</f>
        <v>12307.383013445211</v>
      </c>
      <c r="HO147" s="37">
        <f ca="1">SUM($GD147:GN147)-$HD147-SUM($FD147:FN147)</f>
        <v>14717.71056107746</v>
      </c>
      <c r="HP147" s="37">
        <f ca="1">SUM($GD147:GO147)-$HD147-SUM($FD147:FO147)</f>
        <v>17190.647543917912</v>
      </c>
      <c r="HQ147" s="37">
        <f ca="1">SUM($GD147:GP147)-$HD147-SUM($FD147:FP147)</f>
        <v>20200.338801586469</v>
      </c>
      <c r="HR147" s="37">
        <f ca="1">SUM($GD147:GQ147)-$HD147-SUM($FD147:FQ147)</f>
        <v>23753.685655493093</v>
      </c>
      <c r="HS147" s="37">
        <f ca="1">SUM($GD147:GR147)-$HD147-SUM($FD147:FR147)</f>
        <v>27351.047205023806</v>
      </c>
      <c r="HT147" s="37">
        <f ca="1">SUM($GD147:GS147)-$HD147-SUM($FD147:FS147)</f>
        <v>31007.217937597117</v>
      </c>
      <c r="HU147" s="37">
        <f ca="1">SUM($GD147:GT147)-$HD147-SUM($FD147:FT147)</f>
        <v>35072.794156865311</v>
      </c>
      <c r="HV147" s="37">
        <f ca="1">SUM($GD147:GU147)-$HD147-SUM($FD147:FU147)</f>
        <v>39199.646338675033</v>
      </c>
      <c r="HW147" s="37">
        <f ca="1">SUM($GD147:GV147)-$HD147-SUM($FD147:FV147)</f>
        <v>43404.227328638604</v>
      </c>
      <c r="HX147" s="37">
        <f ca="1">SUM($GD147:GW147)-$HD147-SUM($FD147:FW147)</f>
        <v>47871.693140174364</v>
      </c>
      <c r="HY147" s="37">
        <f ca="1">SUM($GD147:GX147)-$HD147-SUM($FD147:FX147)</f>
        <v>52339.158951710138</v>
      </c>
      <c r="HZ147" s="37">
        <f ca="1">SUM($GD147:GY147)-$HD147-SUM($FD147:FY147)</f>
        <v>56878.379087333735</v>
      </c>
      <c r="IA147" s="37">
        <f ca="1">SUM($GD147:GZ147)-$HD147-SUM($FD147:FZ147)</f>
        <v>61466.832408677627</v>
      </c>
      <c r="IB147" s="37">
        <f ca="1">SUM($GD147:HA147)-$HD147-SUM($FD147:GA147)</f>
        <v>66109.177639753383</v>
      </c>
      <c r="IC147" s="37">
        <f ca="1">SUM($GD147:HB147)-$HD147-SUM($FD147:GB147)</f>
        <v>71114.095338677551</v>
      </c>
    </row>
    <row r="148" spans="2:237" x14ac:dyDescent="0.35">
      <c r="B148" s="37">
        <f t="shared" ca="1" si="47"/>
        <v>0.49953783917864847</v>
      </c>
      <c r="C148" s="37">
        <f t="shared" ca="1" si="47"/>
        <v>0.84845243695436423</v>
      </c>
      <c r="D148" s="37">
        <f t="shared" ca="1" si="47"/>
        <v>0.83908478205289083</v>
      </c>
      <c r="E148" s="37">
        <f t="shared" ca="1" si="47"/>
        <v>0.3717815128044335</v>
      </c>
      <c r="F148" s="37">
        <f t="shared" ca="1" si="47"/>
        <v>0.85307997286707149</v>
      </c>
      <c r="G148" s="37">
        <f t="shared" ca="1" si="47"/>
        <v>0.87137241738654481</v>
      </c>
      <c r="H148" s="37">
        <f t="shared" ca="1" si="47"/>
        <v>0.1294118516413475</v>
      </c>
      <c r="I148" s="37">
        <f t="shared" ca="1" si="47"/>
        <v>0.78518904336780182</v>
      </c>
      <c r="J148" s="37">
        <f t="shared" ca="1" si="47"/>
        <v>0.64659867832159634</v>
      </c>
      <c r="K148" s="37">
        <f t="shared" ca="1" si="47"/>
        <v>0.21070356218552455</v>
      </c>
      <c r="L148" s="37">
        <f t="shared" ca="1" si="47"/>
        <v>8.4417957518693632E-2</v>
      </c>
      <c r="M148" s="37">
        <f t="shared" ca="1" si="47"/>
        <v>0.44304998231896986</v>
      </c>
      <c r="N148" s="37">
        <f t="shared" ca="1" si="47"/>
        <v>0.63014445771245953</v>
      </c>
      <c r="O148" s="37">
        <f t="shared" ca="1" si="47"/>
        <v>0.20038380655689714</v>
      </c>
      <c r="P148" s="37">
        <f t="shared" ca="1" si="47"/>
        <v>0.25156237130401238</v>
      </c>
      <c r="Q148" s="37">
        <f t="shared" ca="1" si="47"/>
        <v>0.19226811728602522</v>
      </c>
      <c r="R148" s="37">
        <f t="shared" ca="1" si="46"/>
        <v>0.93514575578772552</v>
      </c>
      <c r="S148" s="37">
        <f t="shared" ca="1" si="46"/>
        <v>0.41174695987293275</v>
      </c>
      <c r="T148" s="37">
        <f t="shared" ca="1" si="46"/>
        <v>0.74070949392890428</v>
      </c>
      <c r="U148" s="37">
        <f t="shared" ca="1" si="46"/>
        <v>0.43253113601556381</v>
      </c>
      <c r="V148" s="37">
        <f t="shared" ca="1" si="46"/>
        <v>0.7157034228575625</v>
      </c>
      <c r="W148" s="37">
        <f t="shared" ca="1" si="46"/>
        <v>7.8231738431945086E-2</v>
      </c>
      <c r="X148" s="37">
        <f t="shared" ca="1" si="46"/>
        <v>0.77656653623603789</v>
      </c>
      <c r="Y148" s="37">
        <f t="shared" ca="1" si="46"/>
        <v>0.89795582595244838</v>
      </c>
      <c r="Z148" s="37">
        <f t="shared" ca="1" si="46"/>
        <v>0.95226701591477314</v>
      </c>
      <c r="AC148" s="35">
        <f ca="1">IF(H$11="x",0,_xlfn.NORM.INV(B148,Satokasvi!$H$8,Satokasvi!$I$8)*IF(H$8="x",1+Toimenpiteet!$C$7,1)*IF(H$9="x",1+Toimenpiteet!$C$34,1)*(1+H$30)*_xlfn.BINOM.INV(1,(1-(Satokasvi!$H$15*(1+H$43))),B148))</f>
        <v>2499.7103835896637</v>
      </c>
      <c r="AD148" s="35">
        <f ca="1">IF(I$11="x",0,_xlfn.NORM.INV(C148,Satokasvi!$H$8,Satokasvi!$I$8)*IF(I$8="x",1+Toimenpiteet!$C$7,1)*IF(I$9="x",1+Toimenpiteet!$C$34,1)*(1+I$30)*_xlfn.BINOM.INV(1,(1-(Satokasvi!$H$15*(1+I$43))),C148))</f>
        <v>2757.4546721474035</v>
      </c>
      <c r="AE148" s="35">
        <f ca="1">IF(J$11="x",0,_xlfn.NORM.INV(D148,Satokasvi!$H$8,Satokasvi!$I$8)*IF(J$8="x",1+Toimenpiteet!$C$7,1)*IF(J$9="x",1+Toimenpiteet!$C$34,1)*(1+J$30)*_xlfn.BINOM.INV(1,(1-(Satokasvi!$H$15*(1+J$43))),D148))</f>
        <v>2747.6758471800867</v>
      </c>
      <c r="AF148" s="35">
        <f ca="1">IF(K$11="x",0,_xlfn.NORM.INV(E148,Satokasvi!$H$8,Satokasvi!$I$8)*IF(K$8="x",1+Toimenpiteet!$C$7,1)*IF(K$9="x",1+Toimenpiteet!$C$34,1)*(1+K$30)*_xlfn.BINOM.INV(1,(1-(Satokasvi!$H$15*(1+K$43))),E148))</f>
        <v>2418.2153392986306</v>
      </c>
      <c r="AG148" s="35">
        <f ca="1">IF(L$11="x",0,_xlfn.NORM.INV(F148,Satokasvi!$H$8,Satokasvi!$I$8)*IF(L$8="x",1+Toimenpiteet!$C$7,1)*IF(L$9="x",1+Toimenpiteet!$C$34,1)*(1+L$30)*_xlfn.BINOM.INV(1,(1-(Satokasvi!$H$15*(1+L$43))),F148))</f>
        <v>2762.4337026907078</v>
      </c>
      <c r="AH148" s="35">
        <f ca="1">IF(M$11="x",0,_xlfn.NORM.INV(G148,Satokasvi!$H$8,Satokasvi!$I$8)*IF(M$8="x",1+Toimenpiteet!$C$7,1)*IF(M$9="x",1+Toimenpiteet!$C$34,1)*(1+M$30)*_xlfn.BINOM.INV(1,(1-(Satokasvi!$H$15*(1+M$43))),G148))</f>
        <v>2783.2256457201256</v>
      </c>
      <c r="AI148" s="35">
        <f ca="1">IF(N$11="x",0,_xlfn.NORM.INV(H148,Satokasvi!$H$8,Satokasvi!$I$8)*IF(N$8="x",1+Toimenpiteet!$C$7,1)*IF(N$9="x",1+Toimenpiteet!$C$34,1)*(1+N$30)*_xlfn.BINOM.INV(1,(1-(Satokasvi!$H$15*(1+N$43))),H148))</f>
        <v>0</v>
      </c>
      <c r="AJ148" s="35">
        <f ca="1">IF(O$11="x",0,_xlfn.NORM.INV(I148,Satokasvi!$H$8,Satokasvi!$I$8)*IF(O$8="x",1+Toimenpiteet!$C$7,1)*IF(O$9="x",1+Toimenpiteet!$C$34,1)*(1+O$30)*_xlfn.BINOM.INV(1,(1-(Satokasvi!$H$15*(1+O$43))),I148))</f>
        <v>2697.4597013164434</v>
      </c>
      <c r="AK148" s="35">
        <f ca="1">IF(P$11="x",0,_xlfn.NORM.INV(J148,Satokasvi!$H$8,Satokasvi!$I$8)*IF(P$8="x",1+Toimenpiteet!$C$7,1)*IF(P$9="x",1+Toimenpiteet!$C$34,1)*(1+P$30)*_xlfn.BINOM.INV(1,(1-(Satokasvi!$H$15*(1+P$43))),J148))</f>
        <v>2594.0384218465801</v>
      </c>
      <c r="AL148" s="35">
        <f ca="1">IF(Q$11="x",0,_xlfn.NORM.INV(K148,Satokasvi!$H$8,Satokasvi!$I$8)*IF(Q$8="x",1+Toimenpiteet!$C$7,1)*IF(Q$9="x",1+Toimenpiteet!$C$34,1)*(1+Q$30)*_xlfn.BINOM.INV(1,(1-(Satokasvi!$H$15*(1+Q$43))),K148))</f>
        <v>0</v>
      </c>
      <c r="AM148" s="35">
        <f ca="1">IF(R$11="x",0,_xlfn.NORM.INV(L148,Satokasvi!$H$8,Satokasvi!$I$8)*IF(R$8="x",1+Toimenpiteet!$C$7,1)*IF(R$9="x",1+Toimenpiteet!$C$34,1)*(1+R$30)*_xlfn.BINOM.INV(1,(1-(Satokasvi!$H$15*(1+R$43))),L148))</f>
        <v>0</v>
      </c>
      <c r="AN148" s="35">
        <f ca="1">IF(S$11="x",0,_xlfn.NORM.INV(M148,Satokasvi!$H$8,Satokasvi!$I$8)*IF(S$8="x",1+Toimenpiteet!$C$7,1)*IF(S$9="x",1+Toimenpiteet!$C$34,1)*(1+S$30)*_xlfn.BINOM.INV(1,(1-(Satokasvi!$H$15*(1+S$43))),M148))</f>
        <v>2464.1897861790967</v>
      </c>
      <c r="AO148" s="35">
        <f ca="1">IF(T$11="x",0,_xlfn.NORM.INV(N148,Satokasvi!$H$8,Satokasvi!$I$8)*IF(T$8="x",1+Toimenpiteet!$C$7,1)*IF(T$9="x",1+Toimenpiteet!$C$34,1)*(1+T$30)*_xlfn.BINOM.INV(1,(1-(Satokasvi!$H$15*(1+T$43))),N148))</f>
        <v>2583.0589925517952</v>
      </c>
      <c r="AP148" s="35">
        <f ca="1">IF(U$11="x",0,_xlfn.NORM.INV(O148,Satokasvi!$H$8,Satokasvi!$I$8)*IF(U$8="x",1+Toimenpiteet!$C$7,1)*IF(U$9="x",1+Toimenpiteet!$C$34,1)*(1+U$30)*_xlfn.BINOM.INV(1,(1-(Satokasvi!$H$15*(1+U$43))),O148))</f>
        <v>0</v>
      </c>
      <c r="AQ148" s="35">
        <f ca="1">IF(V$11="x",0,_xlfn.NORM.INV(P148,Satokasvi!$H$8,Satokasvi!$I$8)*IF(V$8="x",1+Toimenpiteet!$C$7,1)*IF(V$9="x",1+Toimenpiteet!$C$34,1)*(1+V$30)*_xlfn.BINOM.INV(1,(1-(Satokasvi!$H$15*(1+V$43))),P148))</f>
        <v>2332.6046767658031</v>
      </c>
      <c r="AR148" s="35">
        <f ca="1">IF(W$11="x",0,_xlfn.NORM.INV(Q148,Satokasvi!$H$8,Satokasvi!$I$8)*IF(W$8="x",1+Toimenpiteet!$C$7,1)*IF(W$9="x",1+Toimenpiteet!$C$34,1)*(1+W$30)*_xlfn.BINOM.INV(1,(1-(Satokasvi!$H$15*(1+W$43))),Q148))</f>
        <v>0</v>
      </c>
      <c r="AS148" s="35">
        <f ca="1">IF(X$11="x",0,_xlfn.NORM.INV(R148,Satokasvi!$H$8,Satokasvi!$I$8)*IF(X$8="x",1+Toimenpiteet!$C$7,1)*IF(X$9="x",1+Toimenpiteet!$C$34,1)*(1+X$30)*_xlfn.BINOM.INV(1,(1-(Satokasvi!$H$15*(1+X$43))),R148))</f>
        <v>2878.8131091404812</v>
      </c>
      <c r="AT148" s="35">
        <f ca="1">IF(Y$11="x",0,_xlfn.NORM.INV(S148,Satokasvi!$H$8,Satokasvi!$I$8)*IF(Y$8="x",1+Toimenpiteet!$C$7,1)*IF(Y$9="x",1+Toimenpiteet!$C$34,1)*(1+Y$30)*_xlfn.BINOM.INV(1,(1-(Satokasvi!$H$15*(1+Y$43))),S148))</f>
        <v>2444.2366415487663</v>
      </c>
      <c r="AU148" s="35">
        <f ca="1">IF(Z$11="x",0,_xlfn.NORM.INV(T148,Satokasvi!$H$8,Satokasvi!$I$8)*IF(Z$8="x",1+Toimenpiteet!$C$7,1)*IF(Z$9="x",1+Toimenpiteet!$C$34,1)*(1+Z$30)*_xlfn.BINOM.INV(1,(1-(Satokasvi!$H$15*(1+Z$43))),T148))</f>
        <v>2661.3835695248813</v>
      </c>
      <c r="AV148" s="35">
        <f ca="1">IF(AA$11="x",0,_xlfn.NORM.INV(U148,Satokasvi!$H$8,Satokasvi!$I$8)*IF(AA$8="x",1+Toimenpiteet!$C$7,1)*IF(AA$9="x",1+Toimenpiteet!$C$34,1)*(1+AA$30)*_xlfn.BINOM.INV(1,(1-(Satokasvi!$H$15*(1+AA$43))),U148))</f>
        <v>2457.5165731709071</v>
      </c>
      <c r="AW148" s="35">
        <f ca="1">IF(AB$11="x",0,_xlfn.NORM.INV(V148,Satokasvi!$H$8,Satokasvi!$I$8)*IF(AB$8="x",1+Toimenpiteet!$C$7,1)*IF(AB$9="x",1+Toimenpiteet!$C$34,1)*(1+AB$30)*_xlfn.BINOM.INV(1,(1-(Satokasvi!$H$15*(1+AB$43))),V148))</f>
        <v>2642.5311636501301</v>
      </c>
      <c r="AX148" s="35">
        <f ca="1">IF(AC$11="x",0,_xlfn.NORM.INV(W148,Satokasvi!$H$8,Satokasvi!$I$8)*IF(AC$8="x",1+Toimenpiteet!$C$7,1)*IF(AC$9="x",1+Toimenpiteet!$C$34,1)*(1+AC$30)*_xlfn.BINOM.INV(1,(1-(Satokasvi!$H$15*(1+AC$43))),W148))</f>
        <v>0</v>
      </c>
      <c r="AY148" s="35">
        <f ca="1">IF(AD$11="x",0,_xlfn.NORM.INV(X148,Satokasvi!$H$8,Satokasvi!$I$8)*IF(AD$8="x",1+Toimenpiteet!$C$7,1)*IF(AD$9="x",1+Toimenpiteet!$C$34,1)*(1+AD$30)*_xlfn.BINOM.INV(1,(1-(Satokasvi!$H$15*(1+AD$43))),X148))</f>
        <v>2690.1621732776562</v>
      </c>
      <c r="AZ148" s="35">
        <f ca="1">IF(AE$11="x",0,_xlfn.NORM.INV(Y148,Satokasvi!$H$8,Satokasvi!$I$8)*IF(AE$8="x",1+Toimenpiteet!$C$7,1)*IF(AE$9="x",1+Toimenpiteet!$C$34,1)*(1+AE$30)*_xlfn.BINOM.INV(1,(1-(Satokasvi!$H$15*(1+AE$43))),Y148))</f>
        <v>2817.4973906227665</v>
      </c>
      <c r="BA148" s="35">
        <f ca="1">IF(AF$11="x",0,_xlfn.NORM.INV(Z148,Satokasvi!$H$8,Satokasvi!$I$8)*IF(AF$8="x",1+Toimenpiteet!$C$7,1)*IF(AF$9="x",1+Toimenpiteet!$C$34,1)*(1+AF$30)*_xlfn.BINOM.INV(1,(1-(Satokasvi!$H$15*(1+AF$43))),Z148))</f>
        <v>2916.8109103069887</v>
      </c>
      <c r="BD148" s="35">
        <f ca="1">IF(H$11="x",0,_xlfn.NORM.INV(B148,Satokasvi!$H$8,Satokasvi!$I$8)*IF(COUNTIF($H$12:H$12,"x")&gt;0,(1+$C$6),1)*IF(COUNTIF($H$13:H$13,"x")&gt;0,(1+$C$30),1)*IF(H$8="x",(1+Toimenpiteet!$C$7),1)*IF(H$9="x",(1+Toimenpiteet!$C$34),1)*(1+H$30)*_xlfn.BINOM.INV(1,(1-(Satokasvi!$H$15*(1+H$44))),B148))</f>
        <v>2999.6524603075964</v>
      </c>
      <c r="BE148" s="35">
        <f ca="1">IF(I$11="x",0,_xlfn.NORM.INV(C148,Satokasvi!$H$8,Satokasvi!$I$8)*IF(COUNTIF($H$12:I$12,"x")&gt;0,(1+$C$6),1)*IF(COUNTIF($H$13:I$13,"x")&gt;0,(1+$C$30),1)*IF(I$8="x",(1+Toimenpiteet!$C$7),1)*IF(I$9="x",(1+Toimenpiteet!$C$34),1)*(1+I$30)*_xlfn.BINOM.INV(1,(1-(Satokasvi!$H$15*(1+I$44))),C148))</f>
        <v>3308.9456065768841</v>
      </c>
      <c r="BF148" s="35">
        <f ca="1">IF(J$11="x",0,_xlfn.NORM.INV(D148,Satokasvi!$H$8,Satokasvi!$I$8)*IF(COUNTIF($H$12:J$12,"x")&gt;0,(1+$C$6),1)*IF(COUNTIF($H$13:J$13,"x")&gt;0,(1+$C$30),1)*IF(J$8="x",(1+Toimenpiteet!$C$7),1)*IF(J$9="x",(1+Toimenpiteet!$C$34),1)*(1+J$30)*_xlfn.BINOM.INV(1,(1-(Satokasvi!$H$15*(1+J$44))),D148))</f>
        <v>3297.2110166161042</v>
      </c>
      <c r="BG148" s="35">
        <f ca="1">IF(K$11="x",0,_xlfn.NORM.INV(E148,Satokasvi!$H$8,Satokasvi!$I$8)*IF(COUNTIF($H$12:K$12,"x")&gt;0,(1+$C$6),1)*IF(COUNTIF($H$13:K$13,"x")&gt;0,(1+$C$30),1)*IF(K$8="x",(1+Toimenpiteet!$C$7),1)*IF(K$9="x",(1+Toimenpiteet!$C$34),1)*(1+K$30)*_xlfn.BINOM.INV(1,(1-(Satokasvi!$H$15*(1+K$44))),E148))</f>
        <v>2901.8584071583568</v>
      </c>
      <c r="BH148" s="35">
        <f ca="1">IF(L$11="x",0,_xlfn.NORM.INV(F148,Satokasvi!$H$8,Satokasvi!$I$8)*IF(COUNTIF($H$12:L$12,"x")&gt;0,(1+$C$6),1)*IF(COUNTIF($H$13:L$13,"x")&gt;0,(1+$C$30),1)*IF(L$8="x",(1+Toimenpiteet!$C$7),1)*IF(L$9="x",(1+Toimenpiteet!$C$34),1)*(1+L$30)*_xlfn.BINOM.INV(1,(1-(Satokasvi!$H$15*(1+L$44))),F148))</f>
        <v>3314.9204432288493</v>
      </c>
      <c r="BI148" s="35">
        <f ca="1">IF(M$11="x",0,_xlfn.NORM.INV(G148,Satokasvi!$H$8,Satokasvi!$I$8)*IF(COUNTIF($H$12:M$12,"x")&gt;0,(1+$C$6),1)*IF(COUNTIF($H$13:M$13,"x")&gt;0,(1+$C$30),1)*IF(M$8="x",(1+Toimenpiteet!$C$7),1)*IF(M$9="x",(1+Toimenpiteet!$C$34),1)*(1+M$30)*_xlfn.BINOM.INV(1,(1-(Satokasvi!$H$15*(1+M$44))),G148))</f>
        <v>3339.8707748641505</v>
      </c>
      <c r="BJ148" s="35">
        <f ca="1">IF(N$11="x",0,_xlfn.NORM.INV(H148,Satokasvi!$H$8,Satokasvi!$I$8)*IF(COUNTIF($H$12:N$12,"x")&gt;0,(1+$C$6),1)*IF(COUNTIF($H$13:N$13,"x")&gt;0,(1+$C$30),1)*IF(N$8="x",(1+Toimenpiteet!$C$7),1)*IF(N$9="x",(1+Toimenpiteet!$C$34),1)*(1+N$30)*_xlfn.BINOM.INV(1,(1-(Satokasvi!$H$15*(1+N$44))),H148))</f>
        <v>2661.2472763618939</v>
      </c>
      <c r="BK148" s="35">
        <f ca="1">IF(O$11="x",0,_xlfn.NORM.INV(I148,Satokasvi!$H$8,Satokasvi!$I$8)*IF(COUNTIF($H$12:O$12,"x")&gt;0,(1+$C$6),1)*IF(COUNTIF($H$13:O$13,"x")&gt;0,(1+$C$30),1)*IF(O$8="x",(1+Toimenpiteet!$C$7),1)*IF(O$9="x",(1+Toimenpiteet!$C$34),1)*(1+O$30)*_xlfn.BINOM.INV(1,(1-(Satokasvi!$H$15*(1+O$44))),I148))</f>
        <v>3236.951641579732</v>
      </c>
      <c r="BL148" s="35">
        <f ca="1">IF(P$11="x",0,_xlfn.NORM.INV(J148,Satokasvi!$H$8,Satokasvi!$I$8)*IF(COUNTIF($H$12:P$12,"x")&gt;0,(1+$C$6),1)*IF(COUNTIF($H$13:P$13,"x")&gt;0,(1+$C$30),1)*IF(P$8="x",(1+Toimenpiteet!$C$7),1)*IF(P$9="x",(1+Toimenpiteet!$C$34),1)*(1+P$30)*_xlfn.BINOM.INV(1,(1-(Satokasvi!$H$15*(1+P$44))),J148))</f>
        <v>3112.8461062158963</v>
      </c>
      <c r="BM148" s="35">
        <f ca="1">IF(Q$11="x",0,_xlfn.NORM.INV(K148,Satokasvi!$H$8,Satokasvi!$I$8)*IF(COUNTIF($H$12:Q$12,"x")&gt;0,(1+$C$6),1)*IF(COUNTIF($H$13:Q$13,"x")&gt;0,(1+$C$30),1)*IF(Q$8="x",(1+Toimenpiteet!$C$7),1)*IF(Q$9="x",(1+Toimenpiteet!$C$34),1)*(1+Q$30)*_xlfn.BINOM.INV(1,(1-(Satokasvi!$H$15*(1+Q$44))),K148))</f>
        <v>2758.8052721078907</v>
      </c>
      <c r="BN148" s="35">
        <f ca="1">IF(R$11="x",0,_xlfn.NORM.INV(L148,Satokasvi!$H$8,Satokasvi!$I$8)*IF(COUNTIF($H$12:R$12,"x")&gt;0,(1+$C$6),1)*IF(COUNTIF($H$13:R$13,"x")&gt;0,(1+$C$30),1)*IF(R$8="x",(1+Toimenpiteet!$C$7),1)*IF(R$9="x",(1+Toimenpiteet!$C$34),1)*(1+R$30)*_xlfn.BINOM.INV(1,(1-(Satokasvi!$H$15*(1+R$44))),L148))</f>
        <v>2587.2138385572157</v>
      </c>
      <c r="BO148" s="35">
        <f ca="1">IF(S$11="x",0,_xlfn.NORM.INV(M148,Satokasvi!$H$8,Satokasvi!$I$8)*IF(COUNTIF($H$12:S$12,"x")&gt;0,(1+$C$6),1)*IF(COUNTIF($H$13:S$13,"x")&gt;0,(1+$C$30),1)*IF(S$8="x",(1+Toimenpiteet!$C$7),1)*IF(S$9="x",(1+Toimenpiteet!$C$34),1)*(1+S$30)*_xlfn.BINOM.INV(1,(1-(Satokasvi!$H$15*(1+S$44))),M148))</f>
        <v>2957.0277434149161</v>
      </c>
      <c r="BP148" s="35">
        <f ca="1">IF(T$11="x",0,_xlfn.NORM.INV(N148,Satokasvi!$H$8,Satokasvi!$I$8)*IF(COUNTIF($H$12:T$12,"x")&gt;0,(1+$C$6),1)*IF(COUNTIF($H$13:T$13,"x")&gt;0,(1+$C$30),1)*IF(T$8="x",(1+Toimenpiteet!$C$7),1)*IF(T$9="x",(1+Toimenpiteet!$C$34),1)*(1+T$30)*_xlfn.BINOM.INV(1,(1-(Satokasvi!$H$15*(1+T$44))),N148))</f>
        <v>3099.670791062154</v>
      </c>
      <c r="BQ148" s="35">
        <f ca="1">IF(U$11="x",0,_xlfn.NORM.INV(O148,Satokasvi!$H$8,Satokasvi!$I$8)*IF(COUNTIF($H$12:U$12,"x")&gt;0,(1+$C$6),1)*IF(COUNTIF($H$13:U$13,"x")&gt;0,(1+$C$30),1)*IF(U$8="x",(1+Toimenpiteet!$C$7),1)*IF(U$9="x",(1+Toimenpiteet!$C$34),1)*(1+U$30)*_xlfn.BINOM.INV(1,(1-(Satokasvi!$H$15*(1+U$44))),O148))</f>
        <v>2747.9246702174978</v>
      </c>
      <c r="BR148" s="35">
        <f ca="1">IF(V$11="x",0,_xlfn.NORM.INV(P148,Satokasvi!$H$8,Satokasvi!$I$8)*IF(COUNTIF($H$12:V$12,"x")&gt;0,(1+$C$6),1)*IF(COUNTIF($H$13:V$13,"x")&gt;0,(1+$C$30),1)*IF(V$8="x",(1+Toimenpiteet!$C$7),1)*IF(V$9="x",(1+Toimenpiteet!$C$34),1)*(1+V$30)*_xlfn.BINOM.INV(1,(1-(Satokasvi!$H$15*(1+V$44))),P148))</f>
        <v>2799.1256121189635</v>
      </c>
      <c r="BS148" s="35">
        <f ca="1">IF(W$11="x",0,_xlfn.NORM.INV(Q148,Satokasvi!$H$8,Satokasvi!$I$8)*IF(COUNTIF($H$12:W$12,"x")&gt;0,(1+$C$6),1)*IF(COUNTIF($H$13:W$13,"x")&gt;0,(1+$C$30),1)*IF(W$8="x",(1+Toimenpiteet!$C$7),1)*IF(W$9="x",(1+Toimenpiteet!$C$34),1)*(1+W$30)*_xlfn.BINOM.INV(1,(1-(Satokasvi!$H$15*(1+W$44))),Q148))</f>
        <v>2739.12943691799</v>
      </c>
      <c r="BT148" s="35">
        <f ca="1">IF(X$11="x",0,_xlfn.NORM.INV(R148,Satokasvi!$H$8,Satokasvi!$I$8)*IF(COUNTIF($H$12:X$12,"x")&gt;0,(1+$C$6),1)*IF(COUNTIF($H$13:X$13,"x")&gt;0,(1+$C$30),1)*IF(X$8="x",(1+Toimenpiteet!$C$7),1)*IF(X$9="x",(1+Toimenpiteet!$C$34),1)*(1+X$30)*_xlfn.BINOM.INV(1,(1-(Satokasvi!$H$15*(1+X$44))),R148))</f>
        <v>3454.5757309685773</v>
      </c>
      <c r="BU148" s="35">
        <f ca="1">IF(Y$11="x",0,_xlfn.NORM.INV(S148,Satokasvi!$H$8,Satokasvi!$I$8)*IF(COUNTIF($H$12:Y$12,"x")&gt;0,(1+$C$6),1)*IF(COUNTIF($H$13:Y$13,"x")&gt;0,(1+$C$30),1)*IF(Y$8="x",(1+Toimenpiteet!$C$7),1)*IF(Y$9="x",(1+Toimenpiteet!$C$34),1)*(1+Y$30)*_xlfn.BINOM.INV(1,(1-(Satokasvi!$H$15*(1+Y$44))),S148))</f>
        <v>2933.0839698585196</v>
      </c>
      <c r="BV148" s="35">
        <f ca="1">IF(Z$11="x",0,_xlfn.NORM.INV(T148,Satokasvi!$H$8,Satokasvi!$I$8)*IF(COUNTIF($H$12:Z$12,"x")&gt;0,(1+$C$6),1)*IF(COUNTIF($H$13:Z$13,"x")&gt;0,(1+$C$30),1)*IF(Z$8="x",(1+Toimenpiteet!$C$7),1)*IF(Z$9="x",(1+Toimenpiteet!$C$34),1)*(1+Z$30)*_xlfn.BINOM.INV(1,(1-(Satokasvi!$H$15*(1+Z$44))),T148))</f>
        <v>3193.6602834298574</v>
      </c>
      <c r="BW148" s="35">
        <f ca="1">IF(AA$11="x",0,_xlfn.NORM.INV(U148,Satokasvi!$H$8,Satokasvi!$I$8)*IF(COUNTIF($H$12:AA$12,"x")&gt;0,(1+$C$6),1)*IF(COUNTIF($H$13:AA$13,"x")&gt;0,(1+$C$30),1)*IF(AA$8="x",(1+Toimenpiteet!$C$7),1)*IF(AA$9="x",(1+Toimenpiteet!$C$34),1)*(1+AA$30)*_xlfn.BINOM.INV(1,(1-(Satokasvi!$H$15*(1+AA$44))),U148))</f>
        <v>2949.0198878050883</v>
      </c>
      <c r="BX148" s="35">
        <f ca="1">IF(AB$11="x",0,_xlfn.NORM.INV(V148,Satokasvi!$H$8,Satokasvi!$I$8)*IF(COUNTIF($H$12:AB$12,"x")&gt;0,(1+$C$6),1)*IF(COUNTIF($H$13:AB$13,"x")&gt;0,(1+$C$30),1)*IF(AB$8="x",(1+Toimenpiteet!$C$7),1)*IF(AB$9="x",(1+Toimenpiteet!$C$34),1)*(1+AB$30)*_xlfn.BINOM.INV(1,(1-(Satokasvi!$H$15*(1+AB$44))),V148))</f>
        <v>3171.0373963801562</v>
      </c>
      <c r="BY148" s="35">
        <f ca="1">IF(AC$11="x",0,_xlfn.NORM.INV(W148,Satokasvi!$H$8,Satokasvi!$I$8)*IF(COUNTIF($H$12:AC$12,"x")&gt;0,(1+$C$6),1)*IF(COUNTIF($H$13:AC$13,"x")&gt;0,(1+$C$30),1)*IF(AC$8="x",(1+Toimenpiteet!$C$7),1)*IF(AC$9="x",(1+Toimenpiteet!$C$34),1)*(1+AC$30)*_xlfn.BINOM.INV(1,(1-(Satokasvi!$H$15*(1+AC$44))),W148))</f>
        <v>2574.8800408322068</v>
      </c>
      <c r="BZ148" s="35">
        <f ca="1">IF(AD$11="x",0,_xlfn.NORM.INV(X148,Satokasvi!$H$8,Satokasvi!$I$8)*IF(COUNTIF($H$12:AD$12,"x")&gt;0,(1+$C$6),1)*IF(COUNTIF($H$13:AD$13,"x")&gt;0,(1+$C$30),1)*IF(AD$8="x",(1+Toimenpiteet!$C$7),1)*IF(AD$9="x",(1+Toimenpiteet!$C$34),1)*(1+AD$30)*_xlfn.BINOM.INV(1,(1-(Satokasvi!$H$15*(1+AD$44))),X148))</f>
        <v>3228.1946079331874</v>
      </c>
      <c r="CA148" s="35">
        <f ca="1">IF(AE$11="x",0,_xlfn.NORM.INV(Y148,Satokasvi!$H$8,Satokasvi!$I$8)*IF(COUNTIF($H$12:AE$12,"x")&gt;0,(1+$C$6),1)*IF(COUNTIF($H$13:AE$13,"x")&gt;0,(1+$C$30),1)*IF(AE$8="x",(1+Toimenpiteet!$C$7),1)*IF(AE$9="x",(1+Toimenpiteet!$C$34),1)*(1+AE$30)*_xlfn.BINOM.INV(1,(1-(Satokasvi!$H$15*(1+AE$44))),Y148))</f>
        <v>3380.9968687473197</v>
      </c>
      <c r="CB148" s="35">
        <f ca="1">IF(AF$11="x",0,_xlfn.NORM.INV(Z148,Satokasvi!$H$8,Satokasvi!$I$8)*IF(COUNTIF($H$12:AF$12,"x")&gt;0,(1+$C$6),1)*IF(COUNTIF($H$13:AF$13,"x")&gt;0,(1+$C$30),1)*IF(AF$8="x",(1+Toimenpiteet!$C$7),1)*IF(AF$9="x",(1+Toimenpiteet!$C$34),1)*(1+AF$30)*_xlfn.BINOM.INV(1,(1-(Satokasvi!$H$15*(1+AF$44))),Z148))</f>
        <v>3500.1730923683863</v>
      </c>
      <c r="CD148" s="37">
        <f ca="1">_xlfn.NORM.INV(RAND(),Satokasvi!$H$13,Satokasvi!$I$13)</f>
        <v>229.66468315809612</v>
      </c>
      <c r="CE148" s="37">
        <f ca="1">_xlfn.NORM.INV(RAND(),Satokasvi!$H$13,Satokasvi!$I$13)</f>
        <v>202.29465541809353</v>
      </c>
      <c r="CF148" s="37">
        <f ca="1">_xlfn.NORM.INV(RAND(),Satokasvi!$H$13,Satokasvi!$I$13)</f>
        <v>224.51433322491744</v>
      </c>
      <c r="CG148" s="37">
        <f ca="1">_xlfn.NORM.INV(RAND(),Satokasvi!$H$13,Satokasvi!$I$13)</f>
        <v>225.66973378008711</v>
      </c>
      <c r="CH148" s="37">
        <f ca="1">_xlfn.NORM.INV(RAND(),Satokasvi!$H$13,Satokasvi!$I$13)</f>
        <v>170.10010246839357</v>
      </c>
      <c r="CI148" s="37">
        <f ca="1">_xlfn.NORM.INV(RAND(),Satokasvi!$H$13,Satokasvi!$I$13)</f>
        <v>199.8981584405166</v>
      </c>
      <c r="CJ148" s="37">
        <f ca="1">_xlfn.NORM.INV(RAND(),Satokasvi!$H$13,Satokasvi!$I$13)</f>
        <v>208.43376191004245</v>
      </c>
      <c r="CK148" s="37">
        <f ca="1">_xlfn.NORM.INV(RAND(),Satokasvi!$H$13,Satokasvi!$I$13)</f>
        <v>115.72700652589603</v>
      </c>
      <c r="CL148" s="37">
        <f ca="1">_xlfn.NORM.INV(RAND(),Satokasvi!$H$13,Satokasvi!$I$13)</f>
        <v>204.64509438405469</v>
      </c>
      <c r="CM148" s="37">
        <f ca="1">_xlfn.NORM.INV(RAND(),Satokasvi!$H$13,Satokasvi!$I$13)</f>
        <v>167.12091972035617</v>
      </c>
      <c r="CN148" s="37">
        <f ca="1">_xlfn.NORM.INV(RAND(),Satokasvi!$H$13,Satokasvi!$I$13)</f>
        <v>206.77797304602689</v>
      </c>
      <c r="CO148" s="37">
        <f ca="1">_xlfn.NORM.INV(RAND(),Satokasvi!$H$13,Satokasvi!$I$13)</f>
        <v>235.43183293330355</v>
      </c>
      <c r="CP148" s="37">
        <f ca="1">_xlfn.NORM.INV(RAND(),Satokasvi!$H$13,Satokasvi!$I$13)</f>
        <v>229.95832163690744</v>
      </c>
      <c r="CQ148" s="37">
        <f ca="1">_xlfn.NORM.INV(RAND(),Satokasvi!$H$13,Satokasvi!$I$13)</f>
        <v>250.98904252701723</v>
      </c>
      <c r="CR148" s="37">
        <f ca="1">_xlfn.NORM.INV(RAND(),Satokasvi!$H$13,Satokasvi!$I$13)</f>
        <v>293.63423374924724</v>
      </c>
      <c r="CS148" s="37">
        <f ca="1">_xlfn.NORM.INV(RAND(),Satokasvi!$H$13,Satokasvi!$I$13)</f>
        <v>253.58995926257325</v>
      </c>
      <c r="CT148" s="37">
        <f ca="1">_xlfn.NORM.INV(RAND(),Satokasvi!$H$13,Satokasvi!$I$13)</f>
        <v>223.90409299406093</v>
      </c>
      <c r="CU148" s="37">
        <f ca="1">_xlfn.NORM.INV(RAND(),Satokasvi!$H$13,Satokasvi!$I$13)</f>
        <v>217.92676484864151</v>
      </c>
      <c r="CV148" s="37">
        <f ca="1">_xlfn.NORM.INV(RAND(),Satokasvi!$H$13,Satokasvi!$I$13)</f>
        <v>207.38072729047707</v>
      </c>
      <c r="CW148" s="37">
        <f ca="1">_xlfn.NORM.INV(RAND(),Satokasvi!$H$13,Satokasvi!$I$13)</f>
        <v>149.62714287478406</v>
      </c>
      <c r="CX148" s="37">
        <f ca="1">_xlfn.NORM.INV(RAND(),Satokasvi!$H$13,Satokasvi!$I$13)</f>
        <v>246.67654383144082</v>
      </c>
      <c r="CY148" s="37">
        <f ca="1">_xlfn.NORM.INV(RAND(),Satokasvi!$H$13,Satokasvi!$I$13)</f>
        <v>149.59278522471047</v>
      </c>
      <c r="CZ148" s="37">
        <f ca="1">_xlfn.NORM.INV(RAND(),Satokasvi!$H$13,Satokasvi!$I$13)</f>
        <v>210.80305850530362</v>
      </c>
      <c r="DA148" s="37">
        <f ca="1">_xlfn.NORM.INV(RAND(),Satokasvi!$H$13,Satokasvi!$I$13)</f>
        <v>178.51687805500615</v>
      </c>
      <c r="DB148" s="37">
        <f ca="1">_xlfn.NORM.INV(RAND(),Satokasvi!$H$13,Satokasvi!$I$13)</f>
        <v>189.169029535893</v>
      </c>
      <c r="DD148" s="37">
        <f ca="1">IF(H$11="x",Toimenpiteet!$E$115,AC148*CD148/1000+(Satokasvi!$E$28-Satokasvi!$E$7)+IF(H$8="x",Toimenpiteet!$E$29,0)+IF(H$9="x",Toimenpiteet!$E$60,0)+IF(H$10="x",Toimenpiteet!$E$88,0))/(1+$H$15)^DD$59</f>
        <v>300.0924206156534</v>
      </c>
      <c r="DE148" s="37">
        <f ca="1">IF(I$11="x",Toimenpiteet!$E$115,AD148*CE148/1000+(Satokasvi!$E$28-Satokasvi!$E$7)+IF(I$8="x",Toimenpiteet!$E$29,0)+IF(I$9="x",Toimenpiteet!$E$60,0)+IF(I$10="x",Toimenpiteet!$E$88,0))/(1+$H$15)^DE$59</f>
        <v>276.00937197951839</v>
      </c>
      <c r="DF148" s="37">
        <f ca="1">IF(J$11="x",Toimenpiteet!$E$115,AE148*CF148/1000+(Satokasvi!$E$28-Satokasvi!$E$7)+IF(J$8="x",Toimenpiteet!$E$29,0)+IF(J$9="x",Toimenpiteet!$E$60,0)+IF(J$10="x",Toimenpiteet!$E$88,0))/(1+$H$15)^DF$59</f>
        <v>322.03158771390048</v>
      </c>
      <c r="DG148" s="37">
        <f ca="1">IF(K$11="x",Toimenpiteet!$E$115,AF148*CG148/1000+(Satokasvi!$E$28-Satokasvi!$E$7)+IF(K$8="x",Toimenpiteet!$E$29,0)+IF(K$9="x",Toimenpiteet!$E$60,0)+IF(K$10="x",Toimenpiteet!$E$88,0))/(1+$H$15)^DG$59</f>
        <v>249.41431763865535</v>
      </c>
      <c r="DH148" s="37">
        <f ca="1">IF(L$11="x",Toimenpiteet!$E$115,AG148*CH148/1000+(Satokasvi!$E$28-Satokasvi!$E$7)+IF(L$8="x",Toimenpiteet!$E$29,0)+IF(L$9="x",Toimenpiteet!$E$60,0)+IF(L$10="x",Toimenpiteet!$E$88,0))/(1+$H$15)^DH$59</f>
        <v>176.7401345652894</v>
      </c>
      <c r="DI148" s="37">
        <f ca="1">IF(M$11="x",Toimenpiteet!$E$115,AH148*CI148/1000+(Satokasvi!$E$28-Satokasvi!$E$7)+IF(M$8="x",Toimenpiteet!$E$29,0)+IF(M$9="x",Toimenpiteet!$E$60,0)+IF(M$10="x",Toimenpiteet!$E$88,0))/(1+$H$15)^DI$59</f>
        <v>244.01082092537516</v>
      </c>
      <c r="DJ148" s="37">
        <f ca="1">IF(N$11="x",Toimenpiteet!$E$115,AI148*CJ148/1000+(Satokasvi!$E$28-Satokasvi!$E$7)+IF(N$8="x",Toimenpiteet!$E$29,0)+IF(N$9="x",Toimenpiteet!$E$60,0)+IF(N$10="x",Toimenpiteet!$E$88,0))/(1+$H$15)^DJ$59</f>
        <v>-215.46925050598875</v>
      </c>
      <c r="DK148" s="37">
        <f ca="1">IF(O$11="x",Toimenpiteet!$E$115,AJ148*CK148/1000+(Satokasvi!$E$28-Satokasvi!$E$7)+IF(O$8="x",Toimenpiteet!$E$29,0)+IF(O$9="x",Toimenpiteet!$E$60,0)+IF(O$10="x",Toimenpiteet!$E$88,0))/(1+$H$15)^DK$59</f>
        <v>37.235594012388503</v>
      </c>
      <c r="DL148" s="37">
        <f ca="1">IF(P$11="x",Toimenpiteet!$E$115,AK148*CL148/1000+(Satokasvi!$E$28-Satokasvi!$E$7)+IF(P$8="x",Toimenpiteet!$E$29,0)+IF(P$9="x",Toimenpiteet!$E$60,0)+IF(P$10="x",Toimenpiteet!$E$88,0))/(1+$H$15)^DL$59</f>
        <v>203.75743536851411</v>
      </c>
      <c r="DM148" s="37">
        <f ca="1">IF(Q$11="x",Toimenpiteet!$E$115,AL148*CM148/1000+(Satokasvi!$E$28-Satokasvi!$E$7)+IF(Q$8="x",Toimenpiteet!$E$29,0)+IF(Q$9="x",Toimenpiteet!$E$60,0)+IF(Q$10="x",Toimenpiteet!$E$88,0))/(1+$H$15)^DM$59</f>
        <v>-197.18488744763218</v>
      </c>
      <c r="DN148" s="37">
        <f ca="1">IF(R$11="x",Toimenpiteet!$E$115,AM148*CN148/1000+(Satokasvi!$E$28-Satokasvi!$E$7)+IF(R$8="x",Toimenpiteet!$E$29,0)+IF(R$9="x",Toimenpiteet!$E$60,0)+IF(R$10="x",Toimenpiteet!$E$88,0))/(1+$H$15)^DN$59</f>
        <v>-191.44163829867202</v>
      </c>
      <c r="DO148" s="37">
        <f ca="1">IF(S$11="x",Toimenpiteet!$E$115,AN148*CO148/1000+(Satokasvi!$E$28-Satokasvi!$E$7)+IF(S$8="x",Toimenpiteet!$E$29,0)+IF(S$9="x",Toimenpiteet!$E$60,0)+IF(S$10="x",Toimenpiteet!$E$88,0))/(1+$H$15)^DO$59</f>
        <v>221.03897011285505</v>
      </c>
      <c r="DP148" s="37">
        <f ca="1">IF(T$11="x",Toimenpiteet!$E$115,AO148*CP148/1000+(Satokasvi!$E$28-Satokasvi!$E$7)+IF(T$8="x",Toimenpiteet!$E$29,0)+IF(T$9="x",Toimenpiteet!$E$60,0)+IF(T$10="x",Toimenpiteet!$E$88,0))/(1+$H$15)^DP$59</f>
        <v>224.03020618646693</v>
      </c>
      <c r="DQ148" s="37">
        <f ca="1">IF(U$11="x",Toimenpiteet!$E$115,AP148*CQ148/1000+(Satokasvi!$E$28-Satokasvi!$E$7)+IF(U$8="x",Toimenpiteet!$E$29,0)+IF(U$9="x",Toimenpiteet!$E$60,0)+IF(U$10="x",Toimenpiteet!$E$88,0))/(1+$H$15)^DQ$59</f>
        <v>-175.19621854193412</v>
      </c>
      <c r="DR148" s="37">
        <f ca="1">IF(V$11="x",Toimenpiteet!$E$115,AQ148*CR148/1000+(Satokasvi!$E$28-Satokasvi!$E$7)+IF(V$8="x",Toimenpiteet!$E$29,0)+IF(V$9="x",Toimenpiteet!$E$60,0)+IF(V$10="x",Toimenpiteet!$E$88,0))/(1+$H$15)^DR$59</f>
        <v>269.53874800428298</v>
      </c>
      <c r="DS148" s="37">
        <f ca="1">IF(W$11="x",Toimenpiteet!$E$115,AR148*CS148/1000+(Satokasvi!$E$28-Satokasvi!$E$7)+IF(W$8="x",Toimenpiteet!$E$29,0)+IF(W$9="x",Toimenpiteet!$E$60,0)+IF(W$10="x",Toimenpiteet!$E$88,0))/(1+$H$15)^DS$59</f>
        <v>-165.13923889333032</v>
      </c>
      <c r="DT148" s="37">
        <f ca="1">IF(X$11="x",Toimenpiteet!$E$115,AS148*CT148/1000+(Satokasvi!$E$28-Satokasvi!$E$7)+IF(X$8="x",Toimenpiteet!$E$29,0)+IF(X$9="x",Toimenpiteet!$E$60,0)+IF(X$10="x",Toimenpiteet!$E$88,0))/(1+$H$15)^DT$59</f>
        <v>229.65095553290794</v>
      </c>
      <c r="DU148" s="37">
        <f ca="1">IF(Y$11="x",Toimenpiteet!$E$115,AT148*CU148/1000+(Satokasvi!$E$28-Satokasvi!$E$7)+IF(Y$8="x",Toimenpiteet!$E$29,0)+IF(Y$9="x",Toimenpiteet!$E$60,0)+IF(Y$10="x",Toimenpiteet!$E$88,0))/(1+$H$15)^DU$59</f>
        <v>157.22473318409817</v>
      </c>
      <c r="DV148" s="37">
        <f ca="1">IF(Z$11="x",Toimenpiteet!$E$115,AU148*CV148/1000+(Satokasvi!$E$28-Satokasvi!$E$7)+IF(Z$8="x",Toimenpiteet!$E$29,0)+IF(Z$9="x",Toimenpiteet!$E$60,0)+IF(Z$10="x",Toimenpiteet!$E$88,0))/(1+$H$15)^DV$59</f>
        <v>163.62627305648667</v>
      </c>
      <c r="DW148" s="37">
        <f ca="1">IF(AA$11="x",Toimenpiteet!$E$115,AV148*CW148/1000+(Satokasvi!$E$28-Satokasvi!$E$7)+IF(AA$8="x",Toimenpiteet!$E$29,0)+IF(AA$9="x",Toimenpiteet!$E$60,0)+IF(AA$10="x",Toimenpiteet!$E$88,0))/(1+$H$15)^DW$59</f>
        <v>56.86869193845255</v>
      </c>
      <c r="DX148" s="37">
        <f ca="1">IF(AB$11="x",Toimenpiteet!$E$115,AW148*CX148/1000+(Satokasvi!$E$28-Satokasvi!$E$7)+IF(AB$8="x",Toimenpiteet!$E$29,0)+IF(AB$9="x",Toimenpiteet!$E$60,0)+IF(AB$10="x",Toimenpiteet!$E$88,0))/(1+$H$15)^DX$59</f>
        <v>207.95118165646107</v>
      </c>
      <c r="DY148" s="37">
        <f ca="1">IF(AC$11="x",Toimenpiteet!$E$115,AX148*CY148/1000+(Satokasvi!$E$28-Satokasvi!$E$7)+IF(AC$8="x",Toimenpiteet!$E$29,0)+IF(AC$9="x",Toimenpiteet!$E$60,0)+IF(AC$10="x",Toimenpiteet!$E$88,0))/(1+$H$15)^DY$59</f>
        <v>-138.30151273388518</v>
      </c>
      <c r="DZ148" s="37">
        <f ca="1">IF(AD$11="x",Toimenpiteet!$E$115,AY148*CZ148/1000+(Satokasvi!$E$28-Satokasvi!$E$7)+IF(AD$8="x",Toimenpiteet!$E$29,0)+IF(AD$9="x",Toimenpiteet!$E$60,0)+IF(AD$10="x",Toimenpiteet!$E$88,0))/(1+$H$15)^DZ$59</f>
        <v>153.06874682162103</v>
      </c>
      <c r="EA148" s="37">
        <f ca="1">IF(AE$11="x",Toimenpiteet!$E$115,AZ148*DA148/1000+(Satokasvi!$E$28-Satokasvi!$E$7)+IF(AE$8="x",Toimenpiteet!$E$29,0)+IF(AE$9="x",Toimenpiteet!$E$60,0)+IF(AE$10="x",Toimenpiteet!$E$88,0))/(1+$H$15)^EA$59</f>
        <v>117.06588352741173</v>
      </c>
      <c r="EB148" s="37">
        <f ca="1">IF(AF$11="x",Toimenpiteet!$E$115,BA148*DB148/1000+(Satokasvi!$E$28-Satokasvi!$E$7)+IF(AF$8="x",Toimenpiteet!$E$29,0)+IF(AF$9="x",Toimenpiteet!$E$60,0)+IF(AF$10="x",Toimenpiteet!$E$88,0))/(1+$H$15)^EB$59</f>
        <v>136.96308724098435</v>
      </c>
      <c r="ED148" s="37">
        <f ca="1">IF(H$11="x",Toimenpiteet!$E$115,BD148*CD148/1000+(Satokasvi!$E$28-Satokasvi!$E$7)+IF(H$8="x",Toimenpiteet!$E$29,0)+IF(H$9="x",Toimenpiteet!$E$60,0)+IF(H$10="x",Toimenpiteet!$E$88,0))/(1+$H$15)^ED$59</f>
        <v>411.56721541839568</v>
      </c>
      <c r="EE148" s="37">
        <f ca="1">IF(I$11="x",Toimenpiteet!$E$115,BE148*CE148/1000+(Satokasvi!$E$28-Satokasvi!$E$7)+IF(I$8="x",Toimenpiteet!$E$29,0)+IF(I$9="x",Toimenpiteet!$E$60,0)+IF(I$10="x",Toimenpiteet!$E$88,0))/(1+$H$15)^EE$59</f>
        <v>381.16882955951104</v>
      </c>
      <c r="EF148" s="37">
        <f ca="1">IF(J$11="x",Toimenpiteet!$E$115,BF148*CF148/1000+(Satokasvi!$E$28-Satokasvi!$E$7)+IF(J$8="x",Toimenpiteet!$E$29,0)+IF(J$9="x",Toimenpiteet!$E$60,0)+IF(J$10="x",Toimenpiteet!$E$88,0))/(1+$H$15)^EF$59</f>
        <v>434.94041320239802</v>
      </c>
      <c r="EG148" s="37">
        <f ca="1">IF(K$11="x",Toimenpiteet!$E$115,BG148*CG148/1000+(Satokasvi!$E$28-Satokasvi!$E$7)+IF(K$8="x",Toimenpiteet!$E$29,0)+IF(K$9="x",Toimenpiteet!$E$60,0)+IF(K$10="x",Toimenpiteet!$E$88,0))/(1+$H$15)^EG$59</f>
        <v>346.38699470591797</v>
      </c>
      <c r="EH148" s="37">
        <f ca="1">IF(L$11="x",Toimenpiteet!$E$115,BH148*CH148/1000+(Satokasvi!$E$28-Satokasvi!$E$7)+IF(L$8="x",Toimenpiteet!$E$29,0)+IF(L$9="x",Toimenpiteet!$E$60,0)+IF(L$10="x",Toimenpiteet!$E$88,0))/(1+$H$15)^EH$59</f>
        <v>257.8064270507079</v>
      </c>
      <c r="EI148" s="37">
        <f ca="1">IF(M$11="x",Toimenpiteet!$E$115,BI148*CI148/1000+(Satokasvi!$E$28-Satokasvi!$E$7)+IF(M$8="x",Toimenpiteet!$E$29,0)+IF(M$9="x",Toimenpiteet!$E$60,0)+IF(M$10="x",Toimenpiteet!$E$88,0))/(1+$H$15)^EI$59</f>
        <v>337.1996507146838</v>
      </c>
      <c r="EJ148" s="37">
        <f ca="1">IF(N$11="x",Toimenpiteet!$E$115,BJ148*CJ148/1000+(Satokasvi!$E$28-Satokasvi!$E$7)+IF(N$8="x",Toimenpiteet!$E$29,0)+IF(N$9="x",Toimenpiteet!$E$60,0)+IF(N$10="x",Toimenpiteet!$E$88,0))/(1+$H$15)^EJ$59</f>
        <v>235.5475543704531</v>
      </c>
      <c r="EK148" s="37">
        <f ca="1">IF(O$11="x",Toimenpiteet!$E$115,BK148*CK148/1000+(Satokasvi!$E$28-Satokasvi!$E$7)+IF(O$8="x",Toimenpiteet!$E$29,0)+IF(O$9="x",Toimenpiteet!$E$60,0)+IF(O$10="x",Toimenpiteet!$E$88,0))/(1+$H$15)^EK$59</f>
        <v>86.521402233504773</v>
      </c>
      <c r="EL148" s="37">
        <f ca="1">IF(P$11="x",Toimenpiteet!$E$115,BL148*CL148/1000+(Satokasvi!$E$28-Satokasvi!$E$7)+IF(P$8="x",Toimenpiteet!$E$29,0)+IF(P$9="x",Toimenpiteet!$E$60,0)+IF(P$10="x",Toimenpiteet!$E$88,0))/(1+$H$15)^EL$59</f>
        <v>285.12900925642919</v>
      </c>
      <c r="EM148" s="37">
        <f ca="1">IF(Q$11="x",Toimenpiteet!$E$115,BM148*CM148/1000+(Satokasvi!$E$28-Satokasvi!$E$7)+IF(Q$8="x",Toimenpiteet!$E$29,0)+IF(Q$9="x",Toimenpiteet!$E$60,0)+IF(Q$10="x",Toimenpiteet!$E$88,0))/(1+$H$15)^EM$59</f>
        <v>145.88264375475458</v>
      </c>
      <c r="EN148" s="37">
        <f ca="1">IF(R$11="x",Toimenpiteet!$E$115,BN148*CN148/1000+(Satokasvi!$E$28-Satokasvi!$E$7)+IF(R$8="x",Toimenpiteet!$E$29,0)+IF(R$9="x",Toimenpiteet!$E$60,0)+IF(R$10="x",Toimenpiteet!$E$88,0))/(1+$H$15)^EN$59</f>
        <v>195.03845346032236</v>
      </c>
      <c r="EO148" s="37">
        <f ca="1">IF(S$11="x",Toimenpiteet!$E$115,BO148*CO148/1000+(Satokasvi!$E$28-Satokasvi!$E$7)+IF(S$8="x",Toimenpiteet!$E$29,0)+IF(S$9="x",Toimenpiteet!$E$60,0)+IF(S$10="x",Toimenpiteet!$E$88,0))/(1+$H$15)^EO$59</f>
        <v>302.41989778565363</v>
      </c>
      <c r="EP148" s="37">
        <f ca="1">IF(T$11="x",Toimenpiteet!$E$115,BP148*CP148/1000+(Satokasvi!$E$28-Satokasvi!$E$7)+IF(T$8="x",Toimenpiteet!$E$29,0)+IF(T$9="x",Toimenpiteet!$E$60,0)+IF(T$10="x",Toimenpiteet!$E$88,0))/(1+$H$15)^EP$59</f>
        <v>304.92666844339868</v>
      </c>
      <c r="EQ148" s="37">
        <f ca="1">IF(U$11="x",Toimenpiteet!$E$115,BQ148*CQ148/1000+(Satokasvi!$E$28-Satokasvi!$E$7)+IF(U$8="x",Toimenpiteet!$E$29,0)+IF(U$9="x",Toimenpiteet!$E$60,0)+IF(U$10="x",Toimenpiteet!$E$88,0))/(1+$H$15)^EQ$59</f>
        <v>280.77605905655656</v>
      </c>
      <c r="ER148" s="37">
        <f ca="1">IF(V$11="x",Toimenpiteet!$E$115,BR148*CR148/1000+(Satokasvi!$E$28-Satokasvi!$E$7)+IF(V$8="x",Toimenpiteet!$E$29,0)+IF(V$9="x",Toimenpiteet!$E$60,0)+IF(V$10="x",Toimenpiteet!$E$88,0))/(1+$H$15)^ER$59</f>
        <v>357.4651808171655</v>
      </c>
      <c r="ES148" s="37">
        <f ca="1">IF(W$11="x",Toimenpiteet!$E$115,BS148*CS148/1000+(Satokasvi!$E$28-Satokasvi!$E$7)+IF(W$8="x",Toimenpiteet!$E$29,0)+IF(W$9="x",Toimenpiteet!$E$60,0)+IF(W$10="x",Toimenpiteet!$E$88,0))/(1+$H$15)^ES$59</f>
        <v>267.72231472083024</v>
      </c>
      <c r="ET148" s="37">
        <f ca="1">IF(X$11="x",Toimenpiteet!$E$115,BT148*CT148/1000+(Satokasvi!$E$28-Satokasvi!$E$7)+IF(X$8="x",Toimenpiteet!$E$29,0)+IF(X$9="x",Toimenpiteet!$E$60,0)+IF(X$10="x",Toimenpiteet!$E$88,0))/(1+$H$15)^ET$59</f>
        <v>307.64701826926239</v>
      </c>
      <c r="EU148" s="37">
        <f ca="1">IF(Y$11="x",Toimenpiteet!$E$115,BU148*CU148/1000+(Satokasvi!$E$28-Satokasvi!$E$7)+IF(Y$8="x",Toimenpiteet!$E$29,0)+IF(Y$9="x",Toimenpiteet!$E$60,0)+IF(Y$10="x",Toimenpiteet!$E$88,0))/(1+$H$15)^EU$59</f>
        <v>219.80159402458082</v>
      </c>
      <c r="EV148" s="37">
        <f ca="1">IF(Z$11="x",Toimenpiteet!$E$115,BV148*CV148/1000+(Satokasvi!$E$28-Satokasvi!$E$7)+IF(Z$8="x",Toimenpiteet!$E$29,0)+IF(Z$9="x",Toimenpiteet!$E$60,0)+IF(Z$10="x",Toimenpiteet!$E$88,0))/(1+$H$15)^EV$59</f>
        <v>226.57668708881602</v>
      </c>
      <c r="EW148" s="37">
        <f ca="1">IF(AA$11="x",Toimenpiteet!$E$115,BW148*CW148/1000+(Satokasvi!$E$28-Satokasvi!$E$7)+IF(AA$8="x",Toimenpiteet!$E$29,0)+IF(AA$9="x",Toimenpiteet!$E$60,0)+IF(AA$10="x",Toimenpiteet!$E$88,0))/(1+$H$15)^EW$59</f>
        <v>97.587245298018786</v>
      </c>
      <c r="EX148" s="37">
        <f ca="1">IF(AB$11="x",Toimenpiteet!$E$115,BX148*CX148/1000+(Satokasvi!$E$28-Satokasvi!$E$7)+IF(AB$8="x",Toimenpiteet!$E$29,0)+IF(AB$9="x",Toimenpiteet!$E$60,0)+IF(AB$10="x",Toimenpiteet!$E$88,0))/(1+$H$15)^EX$59</f>
        <v>278.03152961093355</v>
      </c>
      <c r="EY148" s="37">
        <f ca="1">IF(AC$11="x",Toimenpiteet!$E$115,BY148*CY148/1000+(Satokasvi!$E$28-Satokasvi!$E$7)+IF(AC$8="x",Toimenpiteet!$E$29,0)+IF(AC$9="x",Toimenpiteet!$E$60,0)+IF(AC$10="x",Toimenpiteet!$E$88,0))/(1+$H$15)^EY$59</f>
        <v>62.722855338512822</v>
      </c>
      <c r="EZ148" s="37">
        <f ca="1">IF(AD$11="x",Toimenpiteet!$E$115,BZ148*CZ148/1000+(Satokasvi!$E$28-Satokasvi!$E$7)+IF(AD$8="x",Toimenpiteet!$E$29,0)+IF(AD$9="x",Toimenpiteet!$E$60,0)+IF(AD$10="x",Toimenpiteet!$E$88,0))/(1+$H$15)^EZ$59</f>
        <v>210.53715885271905</v>
      </c>
      <c r="FA148" s="37">
        <f ca="1">IF(AE$11="x",Toimenpiteet!$E$115,CA148*DA148/1000+(Satokasvi!$E$28-Satokasvi!$E$7)+IF(AE$8="x",Toimenpiteet!$E$29,0)+IF(AE$9="x",Toimenpiteet!$E$60,0)+IF(AE$10="x",Toimenpiteet!$E$88,0))/(1+$H$15)^FA$59</f>
        <v>166.55154825888806</v>
      </c>
      <c r="FB148" s="37">
        <f ca="1">IF(AF$11="x",Toimenpiteet!$E$115,CB148*DB148/1000+(Satokasvi!$E$28-Satokasvi!$E$7)+IF(AF$8="x",Toimenpiteet!$E$29,0)+IF(AF$9="x",Toimenpiteet!$E$60,0)+IF(AF$10="x",Toimenpiteet!$E$88,0))/(1+$H$15)^FB$59</f>
        <v>189.66879986004915</v>
      </c>
      <c r="FD148" s="37">
        <f t="shared" ca="1" si="41"/>
        <v>300.0924206156534</v>
      </c>
      <c r="FE148" s="37">
        <f t="shared" ca="1" si="45"/>
        <v>576.10179259517179</v>
      </c>
      <c r="FF148" s="37">
        <f t="shared" ca="1" si="45"/>
        <v>898.13338030907221</v>
      </c>
      <c r="FG148" s="37">
        <f t="shared" ca="1" si="45"/>
        <v>1147.5476979477276</v>
      </c>
      <c r="FH148" s="37">
        <f t="shared" ca="1" si="45"/>
        <v>1324.2878325130168</v>
      </c>
      <c r="FI148" s="37">
        <f t="shared" ca="1" si="45"/>
        <v>1568.298653438392</v>
      </c>
      <c r="FJ148" s="37">
        <f t="shared" ca="1" si="45"/>
        <v>1352.8294029324031</v>
      </c>
      <c r="FK148" s="37">
        <f t="shared" ca="1" si="45"/>
        <v>1390.0649969447916</v>
      </c>
      <c r="FL148" s="37">
        <f t="shared" ca="1" si="45"/>
        <v>1593.8224323133056</v>
      </c>
      <c r="FM148" s="37">
        <f t="shared" ca="1" si="45"/>
        <v>1396.6375448656734</v>
      </c>
      <c r="FN148" s="37">
        <f t="shared" ca="1" si="44"/>
        <v>1205.1959065670014</v>
      </c>
      <c r="FO148" s="37">
        <f t="shared" ca="1" si="43"/>
        <v>1426.2348766798564</v>
      </c>
      <c r="FP148" s="37">
        <f t="shared" ca="1" si="43"/>
        <v>1650.2650828663234</v>
      </c>
      <c r="FQ148" s="37">
        <f t="shared" ca="1" si="43"/>
        <v>1475.0688643243893</v>
      </c>
      <c r="FR148" s="37">
        <f t="shared" ca="1" si="43"/>
        <v>1744.6076123286723</v>
      </c>
      <c r="FS148" s="37">
        <f t="shared" ca="1" si="43"/>
        <v>1579.4683734353421</v>
      </c>
      <c r="FT148" s="37">
        <f t="shared" ca="1" si="43"/>
        <v>1809.1193289682501</v>
      </c>
      <c r="FU148" s="37">
        <f t="shared" ca="1" si="24"/>
        <v>1966.3440621523482</v>
      </c>
      <c r="FV148" s="37">
        <f t="shared" ca="1" si="24"/>
        <v>2129.970335208835</v>
      </c>
      <c r="FW148" s="37">
        <f t="shared" ca="1" si="23"/>
        <v>2186.8390271472877</v>
      </c>
      <c r="FX148" s="37">
        <f t="shared" ca="1" si="23"/>
        <v>2394.7902088037486</v>
      </c>
      <c r="FY148" s="37">
        <f t="shared" ca="1" si="23"/>
        <v>2256.4886960698632</v>
      </c>
      <c r="FZ148" s="37">
        <f t="shared" ca="1" si="23"/>
        <v>2409.5574428914842</v>
      </c>
      <c r="GA148" s="37">
        <f t="shared" ca="1" si="23"/>
        <v>2526.6233264188959</v>
      </c>
      <c r="GB148" s="37">
        <f t="shared" ca="1" si="23"/>
        <v>2663.5864136598802</v>
      </c>
      <c r="GC148" s="37"/>
      <c r="GD148" s="37">
        <f t="shared" ca="1" si="42"/>
        <v>411.56721541839568</v>
      </c>
      <c r="GE148" s="37">
        <f t="shared" ca="1" si="48"/>
        <v>792.73604497790666</v>
      </c>
      <c r="GF148" s="37">
        <f t="shared" ca="1" si="48"/>
        <v>1227.6764581803047</v>
      </c>
      <c r="GG148" s="37">
        <f t="shared" ca="1" si="48"/>
        <v>1574.0634528862226</v>
      </c>
      <c r="GH148" s="37">
        <f t="shared" ca="1" si="48"/>
        <v>1831.8698799369306</v>
      </c>
      <c r="GI148" s="37">
        <f t="shared" ca="1" si="48"/>
        <v>2169.0695306516145</v>
      </c>
      <c r="GJ148" s="37">
        <f t="shared" ca="1" si="48"/>
        <v>2404.6170850220678</v>
      </c>
      <c r="GK148" s="37">
        <f t="shared" ca="1" si="48"/>
        <v>2491.1384872555727</v>
      </c>
      <c r="GL148" s="37">
        <f t="shared" ca="1" si="48"/>
        <v>2776.2674965120018</v>
      </c>
      <c r="GM148" s="37">
        <f t="shared" ca="1" si="48"/>
        <v>2922.1501402667564</v>
      </c>
      <c r="GN148" s="37">
        <f t="shared" ca="1" si="48"/>
        <v>3117.1885937270786</v>
      </c>
      <c r="GO148" s="37">
        <f t="shared" ca="1" si="48"/>
        <v>3419.6084915127321</v>
      </c>
      <c r="GP148" s="37">
        <f t="shared" ca="1" si="48"/>
        <v>3724.5351599561309</v>
      </c>
      <c r="GQ148" s="37">
        <f t="shared" ca="1" si="48"/>
        <v>4005.3112190126876</v>
      </c>
      <c r="GR148" s="37">
        <f t="shared" ca="1" si="48"/>
        <v>4362.7763998298533</v>
      </c>
      <c r="GS148" s="37">
        <f t="shared" ca="1" si="48"/>
        <v>4630.4987145506839</v>
      </c>
      <c r="GT148" s="37">
        <f t="shared" ca="1" si="34"/>
        <v>4938.1457328199467</v>
      </c>
      <c r="GU148" s="37">
        <f t="shared" ca="1" si="34"/>
        <v>5157.9473268445272</v>
      </c>
      <c r="GV148" s="37">
        <f t="shared" ca="1" si="34"/>
        <v>5384.5240139333437</v>
      </c>
      <c r="GW148" s="37">
        <f t="shared" ca="1" si="34"/>
        <v>5482.1112592313621</v>
      </c>
      <c r="GX148" s="37">
        <f t="shared" ca="1" si="34"/>
        <v>5760.1427888422959</v>
      </c>
      <c r="GY148" s="37">
        <f t="shared" ca="1" si="30"/>
        <v>5822.8656441808089</v>
      </c>
      <c r="GZ148" s="37">
        <f t="shared" ca="1" si="30"/>
        <v>6033.4028030335276</v>
      </c>
      <c r="HA148" s="37">
        <f t="shared" ca="1" si="30"/>
        <v>6199.9543512924156</v>
      </c>
      <c r="HB148" s="37">
        <f t="shared" ca="1" si="30"/>
        <v>6389.6231511524647</v>
      </c>
      <c r="HC148" s="37"/>
      <c r="HD148" s="37">
        <f t="shared" si="40"/>
        <v>1500.1</v>
      </c>
      <c r="HE148" s="37">
        <f ca="1">SUM($GD148:GD148)-$HD148-SUM($FD148:FD148)</f>
        <v>-1388.6252051972574</v>
      </c>
      <c r="HF148" s="37">
        <f ca="1">SUM($GD148:GE148)-$HD148-SUM($FD148:FE148)</f>
        <v>-1171.9909528145226</v>
      </c>
      <c r="HG148" s="37">
        <f ca="1">SUM($GD148:GF148)-$HD148-SUM($FD148:FF148)</f>
        <v>-842.44787494328989</v>
      </c>
      <c r="HH148" s="37">
        <f ca="1">SUM($GD148:GG148)-$HD148-SUM($FD148:FG148)</f>
        <v>-415.9321200047948</v>
      </c>
      <c r="HI148" s="37">
        <f ca="1">SUM($GD148:GH148)-$HD148-SUM($FD148:FH148)</f>
        <v>91.649927419118285</v>
      </c>
      <c r="HJ148" s="37">
        <f ca="1">SUM($GD148:GI148)-$HD148-SUM($FD148:FI148)</f>
        <v>692.42080463234197</v>
      </c>
      <c r="HK148" s="37">
        <f ca="1">SUM($GD148:GJ148)-$HD148-SUM($FD148:FJ148)</f>
        <v>1744.2084867220046</v>
      </c>
      <c r="HL148" s="37">
        <f ca="1">SUM($GD148:GK148)-$HD148-SUM($FD148:FK148)</f>
        <v>2845.2819770327842</v>
      </c>
      <c r="HM148" s="37">
        <f ca="1">SUM($GD148:GL148)-$HD148-SUM($FD148:FL148)</f>
        <v>4027.7270412314811</v>
      </c>
      <c r="HN148" s="37">
        <f ca="1">SUM($GD148:GM148)-$HD148-SUM($FD148:FM148)</f>
        <v>5553.2396366325665</v>
      </c>
      <c r="HO148" s="37">
        <f ca="1">SUM($GD148:GN148)-$HD148-SUM($FD148:FN148)</f>
        <v>7465.232323792643</v>
      </c>
      <c r="HP148" s="37">
        <f ca="1">SUM($GD148:GO148)-$HD148-SUM($FD148:FO148)</f>
        <v>9458.6059386255183</v>
      </c>
      <c r="HQ148" s="37">
        <f ca="1">SUM($GD148:GP148)-$HD148-SUM($FD148:FP148)</f>
        <v>11532.876015715328</v>
      </c>
      <c r="HR148" s="37">
        <f ca="1">SUM($GD148:GQ148)-$HD148-SUM($FD148:FQ148)</f>
        <v>14063.118370403623</v>
      </c>
      <c r="HS148" s="37">
        <f ca="1">SUM($GD148:GR148)-$HD148-SUM($FD148:FR148)</f>
        <v>16681.287157904804</v>
      </c>
      <c r="HT148" s="37">
        <f ca="1">SUM($GD148:GS148)-$HD148-SUM($FD148:FS148)</f>
        <v>19732.317499020144</v>
      </c>
      <c r="HU148" s="37">
        <f ca="1">SUM($GD148:GT148)-$HD148-SUM($FD148:FT148)</f>
        <v>22861.343902871842</v>
      </c>
      <c r="HV148" s="37">
        <f ca="1">SUM($GD148:GU148)-$HD148-SUM($FD148:FU148)</f>
        <v>26052.947167564023</v>
      </c>
      <c r="HW148" s="37">
        <f ca="1">SUM($GD148:GV148)-$HD148-SUM($FD148:FV148)</f>
        <v>29307.500846288527</v>
      </c>
      <c r="HX148" s="37">
        <f ca="1">SUM($GD148:GW148)-$HD148-SUM($FD148:FW148)</f>
        <v>32602.773078372597</v>
      </c>
      <c r="HY148" s="37">
        <f ca="1">SUM($GD148:GX148)-$HD148-SUM($FD148:FX148)</f>
        <v>35968.125658411132</v>
      </c>
      <c r="HZ148" s="37">
        <f ca="1">SUM($GD148:GY148)-$HD148-SUM($FD148:FY148)</f>
        <v>39534.502606522081</v>
      </c>
      <c r="IA148" s="37">
        <f ca="1">SUM($GD148:GZ148)-$HD148-SUM($FD148:FZ148)</f>
        <v>43158.347966664129</v>
      </c>
      <c r="IB148" s="37">
        <f ca="1">SUM($GD148:HA148)-$HD148-SUM($FD148:GA148)</f>
        <v>46831.678991537643</v>
      </c>
      <c r="IC148" s="37">
        <f ca="1">SUM($GD148:HB148)-$HD148-SUM($FD148:GB148)</f>
        <v>50557.715729030228</v>
      </c>
    </row>
    <row r="149" spans="2:237" x14ac:dyDescent="0.35">
      <c r="B149" s="37">
        <f t="shared" ca="1" si="47"/>
        <v>0.75135900523372601</v>
      </c>
      <c r="C149" s="37">
        <f t="shared" ca="1" si="47"/>
        <v>0.65128895061788039</v>
      </c>
      <c r="D149" s="37">
        <f t="shared" ca="1" si="47"/>
        <v>6.5928858466494544E-2</v>
      </c>
      <c r="E149" s="37">
        <f t="shared" ca="1" si="47"/>
        <v>0.32863841624959522</v>
      </c>
      <c r="F149" s="37">
        <f t="shared" ca="1" si="47"/>
        <v>0.60759563631387958</v>
      </c>
      <c r="G149" s="37">
        <f t="shared" ca="1" si="47"/>
        <v>0.80590707287164964</v>
      </c>
      <c r="H149" s="37">
        <f t="shared" ca="1" si="47"/>
        <v>0.92574386282789456</v>
      </c>
      <c r="I149" s="37">
        <f t="shared" ca="1" si="47"/>
        <v>0.63001809440763401</v>
      </c>
      <c r="J149" s="37">
        <f t="shared" ca="1" si="47"/>
        <v>0.31519013780621197</v>
      </c>
      <c r="K149" s="37">
        <f t="shared" ca="1" si="47"/>
        <v>5.7430011475105291E-2</v>
      </c>
      <c r="L149" s="37">
        <f t="shared" ca="1" si="47"/>
        <v>0.34572284748837034</v>
      </c>
      <c r="M149" s="37">
        <f t="shared" ca="1" si="47"/>
        <v>0.55068551141948907</v>
      </c>
      <c r="N149" s="37">
        <f t="shared" ca="1" si="47"/>
        <v>0.81351391385343697</v>
      </c>
      <c r="O149" s="37">
        <f t="shared" ca="1" si="47"/>
        <v>0.20572252158611992</v>
      </c>
      <c r="P149" s="37">
        <f t="shared" ca="1" si="47"/>
        <v>0.95160064001698597</v>
      </c>
      <c r="Q149" s="37">
        <f t="shared" ca="1" si="47"/>
        <v>0.36918848526822834</v>
      </c>
      <c r="R149" s="37">
        <f t="shared" ca="1" si="46"/>
        <v>0.75067443691893754</v>
      </c>
      <c r="S149" s="37">
        <f t="shared" ca="1" si="46"/>
        <v>0.43570065666394586</v>
      </c>
      <c r="T149" s="37">
        <f t="shared" ca="1" si="46"/>
        <v>0.94659732780537398</v>
      </c>
      <c r="U149" s="37">
        <f t="shared" ca="1" si="46"/>
        <v>0.71579706999401393</v>
      </c>
      <c r="V149" s="37">
        <f t="shared" ca="1" si="46"/>
        <v>0.40713006947999753</v>
      </c>
      <c r="W149" s="37">
        <f t="shared" ca="1" si="46"/>
        <v>0.26324442950722748</v>
      </c>
      <c r="X149" s="37">
        <f t="shared" ca="1" si="46"/>
        <v>0.99745640193745677</v>
      </c>
      <c r="Y149" s="37">
        <f t="shared" ca="1" si="46"/>
        <v>0.23147912828432771</v>
      </c>
      <c r="Z149" s="37">
        <f t="shared" ca="1" si="46"/>
        <v>0.10497003237962943</v>
      </c>
      <c r="AC149" s="35">
        <f ca="1">IF(H$11="x",0,_xlfn.NORM.INV(B149,Satokasvi!$H$8,Satokasvi!$I$8)*IF(H$8="x",1+Toimenpiteet!$C$7,1)*IF(H$9="x",1+Toimenpiteet!$C$34,1)*(1+H$30)*_xlfn.BINOM.INV(1,(1-(Satokasvi!$H$15*(1+H$43))),B149))</f>
        <v>2669.69313732309</v>
      </c>
      <c r="AD149" s="35">
        <f ca="1">IF(I$11="x",0,_xlfn.NORM.INV(C149,Satokasvi!$H$8,Satokasvi!$I$8)*IF(I$8="x",1+Toimenpiteet!$C$7,1)*IF(I$9="x",1+Toimenpiteet!$C$34,1)*(1+I$30)*_xlfn.BINOM.INV(1,(1-(Satokasvi!$H$15*(1+I$43))),C149))</f>
        <v>2597.2006765553142</v>
      </c>
      <c r="AE149" s="35">
        <f ca="1">IF(J$11="x",0,_xlfn.NORM.INV(D149,Satokasvi!$H$8,Satokasvi!$I$8)*IF(J$8="x",1+Toimenpiteet!$C$7,1)*IF(J$9="x",1+Toimenpiteet!$C$34,1)*(1+J$30)*_xlfn.BINOM.INV(1,(1-(Satokasvi!$H$15*(1+J$43))),D149))</f>
        <v>0</v>
      </c>
      <c r="AF149" s="35">
        <f ca="1">IF(K$11="x",0,_xlfn.NORM.INV(E149,Satokasvi!$H$8,Satokasvi!$I$8)*IF(K$8="x",1+Toimenpiteet!$C$7,1)*IF(K$9="x",1+Toimenpiteet!$C$34,1)*(1+K$30)*_xlfn.BINOM.INV(1,(1-(Satokasvi!$H$15*(1+K$43))),E149))</f>
        <v>2389.080994072764</v>
      </c>
      <c r="AG149" s="35">
        <f ca="1">IF(L$11="x",0,_xlfn.NORM.INV(F149,Satokasvi!$H$8,Satokasvi!$I$8)*IF(L$8="x",1+Toimenpiteet!$C$7,1)*IF(L$9="x",1+Toimenpiteet!$C$34,1)*(1+L$30)*_xlfn.BINOM.INV(1,(1-(Satokasvi!$H$15*(1+L$43))),F149))</f>
        <v>2568.2644687827587</v>
      </c>
      <c r="AH149" s="35">
        <f ca="1">IF(M$11="x",0,_xlfn.NORM.INV(G149,Satokasvi!$H$8,Satokasvi!$I$8)*IF(M$8="x",1+Toimenpiteet!$C$7,1)*IF(M$9="x",1+Toimenpiteet!$C$34,1)*(1+M$30)*_xlfn.BINOM.INV(1,(1-(Satokasvi!$H$15*(1+M$43))),G149))</f>
        <v>2715.7279991502787</v>
      </c>
      <c r="AI149" s="35">
        <f ca="1">IF(N$11="x",0,_xlfn.NORM.INV(H149,Satokasvi!$H$8,Satokasvi!$I$8)*IF(N$8="x",1+Toimenpiteet!$C$7,1)*IF(N$9="x",1+Toimenpiteet!$C$34,1)*(1+N$30)*_xlfn.BINOM.INV(1,(1-(Satokasvi!$H$15*(1+N$43))),H149))</f>
        <v>2861.2015987252116</v>
      </c>
      <c r="AJ149" s="35">
        <f ca="1">IF(O$11="x",0,_xlfn.NORM.INV(I149,Satokasvi!$H$8,Satokasvi!$I$8)*IF(O$8="x",1+Toimenpiteet!$C$7,1)*IF(O$9="x",1+Toimenpiteet!$C$34,1)*(1+O$30)*_xlfn.BINOM.INV(1,(1-(Satokasvi!$H$15*(1+O$43))),I149))</f>
        <v>2582.975317564928</v>
      </c>
      <c r="AK149" s="35">
        <f ca="1">IF(P$11="x",0,_xlfn.NORM.INV(J149,Satokasvi!$H$8,Satokasvi!$I$8)*IF(P$8="x",1+Toimenpiteet!$C$7,1)*IF(P$9="x",1+Toimenpiteet!$C$34,1)*(1+P$30)*_xlfn.BINOM.INV(1,(1-(Satokasvi!$H$15*(1+P$43))),J149))</f>
        <v>2379.7020807333361</v>
      </c>
      <c r="AL149" s="35">
        <f ca="1">IF(Q$11="x",0,_xlfn.NORM.INV(K149,Satokasvi!$H$8,Satokasvi!$I$8)*IF(Q$8="x",1+Toimenpiteet!$C$7,1)*IF(Q$9="x",1+Toimenpiteet!$C$34,1)*(1+Q$30)*_xlfn.BINOM.INV(1,(1-(Satokasvi!$H$15*(1+Q$43))),K149))</f>
        <v>0</v>
      </c>
      <c r="AM149" s="35">
        <f ca="1">IF(R$11="x",0,_xlfn.NORM.INV(L149,Satokasvi!$H$8,Satokasvi!$I$8)*IF(R$8="x",1+Toimenpiteet!$C$7,1)*IF(R$9="x",1+Toimenpiteet!$C$34,1)*(1+R$30)*_xlfn.BINOM.INV(1,(1-(Satokasvi!$H$15*(1+R$43))),L149))</f>
        <v>2400.7765223957758</v>
      </c>
      <c r="AN149" s="35">
        <f ca="1">IF(S$11="x",0,_xlfn.NORM.INV(M149,Satokasvi!$H$8,Satokasvi!$I$8)*IF(S$8="x",1+Toimenpiteet!$C$7,1)*IF(S$9="x",1+Toimenpiteet!$C$34,1)*(1+S$30)*_xlfn.BINOM.INV(1,(1-(Satokasvi!$H$15*(1+S$43))),M149))</f>
        <v>2531.8483697605925</v>
      </c>
      <c r="AO149" s="35">
        <f ca="1">IF(T$11="x",0,_xlfn.NORM.INV(N149,Satokasvi!$H$8,Satokasvi!$I$8)*IF(T$8="x",1+Toimenpiteet!$C$7,1)*IF(T$9="x",1+Toimenpiteet!$C$34,1)*(1+T$30)*_xlfn.BINOM.INV(1,(1-(Satokasvi!$H$15*(1+T$43))),N149))</f>
        <v>2722.729961613069</v>
      </c>
      <c r="AP149" s="35">
        <f ca="1">IF(U$11="x",0,_xlfn.NORM.INV(O149,Satokasvi!$H$8,Satokasvi!$I$8)*IF(U$8="x",1+Toimenpiteet!$C$7,1)*IF(U$9="x",1+Toimenpiteet!$C$34,1)*(1+U$30)*_xlfn.BINOM.INV(1,(1-(Satokasvi!$H$15*(1+U$43))),O149))</f>
        <v>0</v>
      </c>
      <c r="AQ149" s="35">
        <f ca="1">IF(V$11="x",0,_xlfn.NORM.INV(P149,Satokasvi!$H$8,Satokasvi!$I$8)*IF(V$8="x",1+Toimenpiteet!$C$7,1)*IF(V$9="x",1+Toimenpiteet!$C$34,1)*(1+V$30)*_xlfn.BINOM.INV(1,(1-(Satokasvi!$H$15*(1+V$43))),P149))</f>
        <v>2915.1438911057335</v>
      </c>
      <c r="AR149" s="35">
        <f ca="1">IF(W$11="x",0,_xlfn.NORM.INV(Q149,Satokasvi!$H$8,Satokasvi!$I$8)*IF(W$8="x",1+Toimenpiteet!$C$7,1)*IF(W$9="x",1+Toimenpiteet!$C$34,1)*(1+W$30)*_xlfn.BINOM.INV(1,(1-(Satokasvi!$H$15*(1+W$43))),Q149))</f>
        <v>2416.4991425462995</v>
      </c>
      <c r="AS149" s="35">
        <f ca="1">IF(X$11="x",0,_xlfn.NORM.INV(R149,Satokasvi!$H$8,Satokasvi!$I$8)*IF(X$8="x",1+Toimenpiteet!$C$7,1)*IF(X$9="x",1+Toimenpiteet!$C$34,1)*(1+X$30)*_xlfn.BINOM.INV(1,(1-(Satokasvi!$H$15*(1+X$43))),R149))</f>
        <v>2669.1534085816638</v>
      </c>
      <c r="AT149" s="35">
        <f ca="1">IF(Y$11="x",0,_xlfn.NORM.INV(S149,Satokasvi!$H$8,Satokasvi!$I$8)*IF(Y$8="x",1+Toimenpiteet!$C$7,1)*IF(Y$9="x",1+Toimenpiteet!$C$34,1)*(1+Y$30)*_xlfn.BINOM.INV(1,(1-(Satokasvi!$H$15*(1+Y$43))),S149))</f>
        <v>2459.5303049422578</v>
      </c>
      <c r="AU149" s="35">
        <f ca="1">IF(Z$11="x",0,_xlfn.NORM.INV(T149,Satokasvi!$H$8,Satokasvi!$I$8)*IF(Z$8="x",1+Toimenpiteet!$C$7,1)*IF(Z$9="x",1+Toimenpiteet!$C$34,1)*(1+Z$30)*_xlfn.BINOM.INV(1,(1-(Satokasvi!$H$15*(1+Z$43))),T149))</f>
        <v>2903.1800103553628</v>
      </c>
      <c r="AV149" s="35">
        <f ca="1">IF(AA$11="x",0,_xlfn.NORM.INV(U149,Satokasvi!$H$8,Satokasvi!$I$8)*IF(AA$8="x",1+Toimenpiteet!$C$7,1)*IF(AA$9="x",1+Toimenpiteet!$C$34,1)*(1+AA$30)*_xlfn.BINOM.INV(1,(1-(Satokasvi!$H$15*(1+AA$43))),U149))</f>
        <v>2642.6002099868574</v>
      </c>
      <c r="AW149" s="35">
        <f ca="1">IF(AB$11="x",0,_xlfn.NORM.INV(V149,Satokasvi!$H$8,Satokasvi!$I$8)*IF(AB$8="x",1+Toimenpiteet!$C$7,1)*IF(AB$9="x",1+Toimenpiteet!$C$34,1)*(1+AB$30)*_xlfn.BINOM.INV(1,(1-(Satokasvi!$H$15*(1+AB$43))),V149))</f>
        <v>2441.2665577047142</v>
      </c>
      <c r="AX149" s="35">
        <f ca="1">IF(AC$11="x",0,_xlfn.NORM.INV(W149,Satokasvi!$H$8,Satokasvi!$I$8)*IF(AC$8="x",1+Toimenpiteet!$C$7,1)*IF(AC$9="x",1+Toimenpiteet!$C$34,1)*(1+AC$30)*_xlfn.BINOM.INV(1,(1-(Satokasvi!$H$15*(1+AC$43))),W149))</f>
        <v>2341.656277692477</v>
      </c>
      <c r="AY149" s="35">
        <f ca="1">IF(AD$11="x",0,_xlfn.NORM.INV(X149,Satokasvi!$H$8,Satokasvi!$I$8)*IF(AD$8="x",1+Toimenpiteet!$C$7,1)*IF(AD$9="x",1+Toimenpiteet!$C$34,1)*(1+AD$30)*_xlfn.BINOM.INV(1,(1-(Satokasvi!$H$15*(1+AD$43))),X149))</f>
        <v>3200.3649778679378</v>
      </c>
      <c r="AZ149" s="35">
        <f ca="1">IF(AE$11="x",0,_xlfn.NORM.INV(Y149,Satokasvi!$H$8,Satokasvi!$I$8)*IF(AE$8="x",1+Toimenpiteet!$C$7,1)*IF(AE$9="x",1+Toimenpiteet!$C$34,1)*(1+AE$30)*_xlfn.BINOM.INV(1,(1-(Satokasvi!$H$15*(1+AE$43))),Y149))</f>
        <v>0</v>
      </c>
      <c r="BA149" s="35">
        <f ca="1">IF(AF$11="x",0,_xlfn.NORM.INV(Z149,Satokasvi!$H$8,Satokasvi!$I$8)*IF(AF$8="x",1+Toimenpiteet!$C$7,1)*IF(AF$9="x",1+Toimenpiteet!$C$34,1)*(1+AF$30)*_xlfn.BINOM.INV(1,(1-(Satokasvi!$H$15*(1+AF$43))),Z149))</f>
        <v>0</v>
      </c>
      <c r="BD149" s="35">
        <f ca="1">IF(H$11="x",0,_xlfn.NORM.INV(B149,Satokasvi!$H$8,Satokasvi!$I$8)*IF(COUNTIF($H$12:H$12,"x")&gt;0,(1+$C$6),1)*IF(COUNTIF($H$13:H$13,"x")&gt;0,(1+$C$30),1)*IF(H$8="x",(1+Toimenpiteet!$C$7),1)*IF(H$9="x",(1+Toimenpiteet!$C$34),1)*(1+H$30)*_xlfn.BINOM.INV(1,(1-(Satokasvi!$H$15*(1+H$44))),B149))</f>
        <v>3203.6317647877081</v>
      </c>
      <c r="BE149" s="35">
        <f ca="1">IF(I$11="x",0,_xlfn.NORM.INV(C149,Satokasvi!$H$8,Satokasvi!$I$8)*IF(COUNTIF($H$12:I$12,"x")&gt;0,(1+$C$6),1)*IF(COUNTIF($H$13:I$13,"x")&gt;0,(1+$C$30),1)*IF(I$8="x",(1+Toimenpiteet!$C$7),1)*IF(I$9="x",(1+Toimenpiteet!$C$34),1)*(1+I$30)*_xlfn.BINOM.INV(1,(1-(Satokasvi!$H$15*(1+I$44))),C149))</f>
        <v>3116.6408118663771</v>
      </c>
      <c r="BF149" s="35">
        <f ca="1">IF(J$11="x",0,_xlfn.NORM.INV(D149,Satokasvi!$H$8,Satokasvi!$I$8)*IF(COUNTIF($H$12:J$12,"x")&gt;0,(1+$C$6),1)*IF(COUNTIF($H$13:J$13,"x")&gt;0,(1+$C$30),1)*IF(J$8="x",(1+Toimenpiteet!$C$7),1)*IF(J$9="x",(1+Toimenpiteet!$C$34),1)*(1+J$30)*_xlfn.BINOM.INV(1,(1-(Satokasvi!$H$15*(1+J$44))),D149))</f>
        <v>2547.9550709518385</v>
      </c>
      <c r="BG149" s="35">
        <f ca="1">IF(K$11="x",0,_xlfn.NORM.INV(E149,Satokasvi!$H$8,Satokasvi!$I$8)*IF(COUNTIF($H$12:K$12,"x")&gt;0,(1+$C$6),1)*IF(COUNTIF($H$13:K$13,"x")&gt;0,(1+$C$30),1)*IF(K$8="x",(1+Toimenpiteet!$C$7),1)*IF(K$9="x",(1+Toimenpiteet!$C$34),1)*(1+K$30)*_xlfn.BINOM.INV(1,(1-(Satokasvi!$H$15*(1+K$44))),E149))</f>
        <v>2866.8971928873166</v>
      </c>
      <c r="BH149" s="35">
        <f ca="1">IF(L$11="x",0,_xlfn.NORM.INV(F149,Satokasvi!$H$8,Satokasvi!$I$8)*IF(COUNTIF($H$12:L$12,"x")&gt;0,(1+$C$6),1)*IF(COUNTIF($H$13:L$13,"x")&gt;0,(1+$C$30),1)*IF(L$8="x",(1+Toimenpiteet!$C$7),1)*IF(L$9="x",(1+Toimenpiteet!$C$34),1)*(1+L$30)*_xlfn.BINOM.INV(1,(1-(Satokasvi!$H$15*(1+L$44))),F149))</f>
        <v>3081.9173625393105</v>
      </c>
      <c r="BI149" s="35">
        <f ca="1">IF(M$11="x",0,_xlfn.NORM.INV(G149,Satokasvi!$H$8,Satokasvi!$I$8)*IF(COUNTIF($H$12:M$12,"x")&gt;0,(1+$C$6),1)*IF(COUNTIF($H$13:M$13,"x")&gt;0,(1+$C$30),1)*IF(M$8="x",(1+Toimenpiteet!$C$7),1)*IF(M$9="x",(1+Toimenpiteet!$C$34),1)*(1+M$30)*_xlfn.BINOM.INV(1,(1-(Satokasvi!$H$15*(1+M$44))),G149))</f>
        <v>3258.8735989803345</v>
      </c>
      <c r="BJ149" s="35">
        <f ca="1">IF(N$11="x",0,_xlfn.NORM.INV(H149,Satokasvi!$H$8,Satokasvi!$I$8)*IF(COUNTIF($H$12:N$12,"x")&gt;0,(1+$C$6),1)*IF(COUNTIF($H$13:N$13,"x")&gt;0,(1+$C$30),1)*IF(N$8="x",(1+Toimenpiteet!$C$7),1)*IF(N$9="x",(1+Toimenpiteet!$C$34),1)*(1+N$30)*_xlfn.BINOM.INV(1,(1-(Satokasvi!$H$15*(1+N$44))),H149))</f>
        <v>3433.4419184702538</v>
      </c>
      <c r="BK149" s="35">
        <f ca="1">IF(O$11="x",0,_xlfn.NORM.INV(I149,Satokasvi!$H$8,Satokasvi!$I$8)*IF(COUNTIF($H$12:O$12,"x")&gt;0,(1+$C$6),1)*IF(COUNTIF($H$13:O$13,"x")&gt;0,(1+$C$30),1)*IF(O$8="x",(1+Toimenpiteet!$C$7),1)*IF(O$9="x",(1+Toimenpiteet!$C$34),1)*(1+O$30)*_xlfn.BINOM.INV(1,(1-(Satokasvi!$H$15*(1+O$44))),I149))</f>
        <v>3099.5703810779137</v>
      </c>
      <c r="BL149" s="35">
        <f ca="1">IF(P$11="x",0,_xlfn.NORM.INV(J149,Satokasvi!$H$8,Satokasvi!$I$8)*IF(COUNTIF($H$12:P$12,"x")&gt;0,(1+$C$6),1)*IF(COUNTIF($H$13:P$13,"x")&gt;0,(1+$C$30),1)*IF(P$8="x",(1+Toimenpiteet!$C$7),1)*IF(P$9="x",(1+Toimenpiteet!$C$34),1)*(1+P$30)*_xlfn.BINOM.INV(1,(1-(Satokasvi!$H$15*(1+P$44))),J149))</f>
        <v>2855.6424968800034</v>
      </c>
      <c r="BM149" s="35">
        <f ca="1">IF(Q$11="x",0,_xlfn.NORM.INV(K149,Satokasvi!$H$8,Satokasvi!$I$8)*IF(COUNTIF($H$12:Q$12,"x")&gt;0,(1+$C$6),1)*IF(COUNTIF($H$13:Q$13,"x")&gt;0,(1+$C$30),1)*IF(Q$8="x",(1+Toimenpiteet!$C$7),1)*IF(Q$9="x",(1+Toimenpiteet!$C$34),1)*(1+Q$30)*_xlfn.BINOM.INV(1,(1-(Satokasvi!$H$15*(1+Q$44))),K149))</f>
        <v>0</v>
      </c>
      <c r="BN149" s="35">
        <f ca="1">IF(R$11="x",0,_xlfn.NORM.INV(L149,Satokasvi!$H$8,Satokasvi!$I$8)*IF(COUNTIF($H$12:R$12,"x")&gt;0,(1+$C$6),1)*IF(COUNTIF($H$13:R$13,"x")&gt;0,(1+$C$30),1)*IF(R$8="x",(1+Toimenpiteet!$C$7),1)*IF(R$9="x",(1+Toimenpiteet!$C$34),1)*(1+R$30)*_xlfn.BINOM.INV(1,(1-(Satokasvi!$H$15*(1+R$44))),L149))</f>
        <v>2880.9318268749307</v>
      </c>
      <c r="BO149" s="35">
        <f ca="1">IF(S$11="x",0,_xlfn.NORM.INV(M149,Satokasvi!$H$8,Satokasvi!$I$8)*IF(COUNTIF($H$12:S$12,"x")&gt;0,(1+$C$6),1)*IF(COUNTIF($H$13:S$13,"x")&gt;0,(1+$C$30),1)*IF(S$8="x",(1+Toimenpiteet!$C$7),1)*IF(S$9="x",(1+Toimenpiteet!$C$34),1)*(1+S$30)*_xlfn.BINOM.INV(1,(1-(Satokasvi!$H$15*(1+S$44))),M149))</f>
        <v>3038.2180437127108</v>
      </c>
      <c r="BP149" s="35">
        <f ca="1">IF(T$11="x",0,_xlfn.NORM.INV(N149,Satokasvi!$H$8,Satokasvi!$I$8)*IF(COUNTIF($H$12:T$12,"x")&gt;0,(1+$C$6),1)*IF(COUNTIF($H$13:T$13,"x")&gt;0,(1+$C$30),1)*IF(T$8="x",(1+Toimenpiteet!$C$7),1)*IF(T$9="x",(1+Toimenpiteet!$C$34),1)*(1+T$30)*_xlfn.BINOM.INV(1,(1-(Satokasvi!$H$15*(1+T$44))),N149))</f>
        <v>3267.2759539356825</v>
      </c>
      <c r="BQ149" s="35">
        <f ca="1">IF(U$11="x",0,_xlfn.NORM.INV(O149,Satokasvi!$H$8,Satokasvi!$I$8)*IF(COUNTIF($H$12:U$12,"x")&gt;0,(1+$C$6),1)*IF(COUNTIF($H$13:U$13,"x")&gt;0,(1+$C$30),1)*IF(U$8="x",(1+Toimenpiteet!$C$7),1)*IF(U$9="x",(1+Toimenpiteet!$C$34),1)*(1+U$30)*_xlfn.BINOM.INV(1,(1-(Satokasvi!$H$15*(1+U$44))),O149))</f>
        <v>2753.594003295435</v>
      </c>
      <c r="BR149" s="35">
        <f ca="1">IF(V$11="x",0,_xlfn.NORM.INV(P149,Satokasvi!$H$8,Satokasvi!$I$8)*IF(COUNTIF($H$12:V$12,"x")&gt;0,(1+$C$6),1)*IF(COUNTIF($H$13:V$13,"x")&gt;0,(1+$C$30),1)*IF(V$8="x",(1+Toimenpiteet!$C$7),1)*IF(V$9="x",(1+Toimenpiteet!$C$34),1)*(1+V$30)*_xlfn.BINOM.INV(1,(1-(Satokasvi!$H$15*(1+V$44))),P149))</f>
        <v>3498.1726693268802</v>
      </c>
      <c r="BS149" s="35">
        <f ca="1">IF(W$11="x",0,_xlfn.NORM.INV(Q149,Satokasvi!$H$8,Satokasvi!$I$8)*IF(COUNTIF($H$12:W$12,"x")&gt;0,(1+$C$6),1)*IF(COUNTIF($H$13:W$13,"x")&gt;0,(1+$C$30),1)*IF(W$8="x",(1+Toimenpiteet!$C$7),1)*IF(W$9="x",(1+Toimenpiteet!$C$34),1)*(1+W$30)*_xlfn.BINOM.INV(1,(1-(Satokasvi!$H$15*(1+W$44))),Q149))</f>
        <v>2899.7989710555594</v>
      </c>
      <c r="BT149" s="35">
        <f ca="1">IF(X$11="x",0,_xlfn.NORM.INV(R149,Satokasvi!$H$8,Satokasvi!$I$8)*IF(COUNTIF($H$12:X$12,"x")&gt;0,(1+$C$6),1)*IF(COUNTIF($H$13:X$13,"x")&gt;0,(1+$C$30),1)*IF(X$8="x",(1+Toimenpiteet!$C$7),1)*IF(X$9="x",(1+Toimenpiteet!$C$34),1)*(1+X$30)*_xlfn.BINOM.INV(1,(1-(Satokasvi!$H$15*(1+X$44))),R149))</f>
        <v>3202.9840902979963</v>
      </c>
      <c r="BU149" s="35">
        <f ca="1">IF(Y$11="x",0,_xlfn.NORM.INV(S149,Satokasvi!$H$8,Satokasvi!$I$8)*IF(COUNTIF($H$12:Y$12,"x")&gt;0,(1+$C$6),1)*IF(COUNTIF($H$13:Y$13,"x")&gt;0,(1+$C$30),1)*IF(Y$8="x",(1+Toimenpiteet!$C$7),1)*IF(Y$9="x",(1+Toimenpiteet!$C$34),1)*(1+Y$30)*_xlfn.BINOM.INV(1,(1-(Satokasvi!$H$15*(1+Y$44))),S149))</f>
        <v>2951.4363659307091</v>
      </c>
      <c r="BV149" s="35">
        <f ca="1">IF(Z$11="x",0,_xlfn.NORM.INV(T149,Satokasvi!$H$8,Satokasvi!$I$8)*IF(COUNTIF($H$12:Z$12,"x")&gt;0,(1+$C$6),1)*IF(COUNTIF($H$13:Z$13,"x")&gt;0,(1+$C$30),1)*IF(Z$8="x",(1+Toimenpiteet!$C$7),1)*IF(Z$9="x",(1+Toimenpiteet!$C$34),1)*(1+Z$30)*_xlfn.BINOM.INV(1,(1-(Satokasvi!$H$15*(1+Z$44))),T149))</f>
        <v>3483.8160124264355</v>
      </c>
      <c r="BW149" s="35">
        <f ca="1">IF(AA$11="x",0,_xlfn.NORM.INV(U149,Satokasvi!$H$8,Satokasvi!$I$8)*IF(COUNTIF($H$12:AA$12,"x")&gt;0,(1+$C$6),1)*IF(COUNTIF($H$13:AA$13,"x")&gt;0,(1+$C$30),1)*IF(AA$8="x",(1+Toimenpiteet!$C$7),1)*IF(AA$9="x",(1+Toimenpiteet!$C$34),1)*(1+AA$30)*_xlfn.BINOM.INV(1,(1-(Satokasvi!$H$15*(1+AA$44))),U149))</f>
        <v>3171.1202519842286</v>
      </c>
      <c r="BX149" s="35">
        <f ca="1">IF(AB$11="x",0,_xlfn.NORM.INV(V149,Satokasvi!$H$8,Satokasvi!$I$8)*IF(COUNTIF($H$12:AB$12,"x")&gt;0,(1+$C$6),1)*IF(COUNTIF($H$13:AB$13,"x")&gt;0,(1+$C$30),1)*IF(AB$8="x",(1+Toimenpiteet!$C$7),1)*IF(AB$9="x",(1+Toimenpiteet!$C$34),1)*(1+AB$30)*_xlfn.BINOM.INV(1,(1-(Satokasvi!$H$15*(1+AB$44))),V149))</f>
        <v>2929.519869245657</v>
      </c>
      <c r="BY149" s="35">
        <f ca="1">IF(AC$11="x",0,_xlfn.NORM.INV(W149,Satokasvi!$H$8,Satokasvi!$I$8)*IF(COUNTIF($H$12:AC$12,"x")&gt;0,(1+$C$6),1)*IF(COUNTIF($H$13:AC$13,"x")&gt;0,(1+$C$30),1)*IF(AC$8="x",(1+Toimenpiteet!$C$7),1)*IF(AC$9="x",(1+Toimenpiteet!$C$34),1)*(1+AC$30)*_xlfn.BINOM.INV(1,(1-(Satokasvi!$H$15*(1+AC$44))),W149))</f>
        <v>2809.9875332309725</v>
      </c>
      <c r="BZ149" s="35">
        <f ca="1">IF(AD$11="x",0,_xlfn.NORM.INV(X149,Satokasvi!$H$8,Satokasvi!$I$8)*IF(COUNTIF($H$12:AD$12,"x")&gt;0,(1+$C$6),1)*IF(COUNTIF($H$13:AD$13,"x")&gt;0,(1+$C$30),1)*IF(AD$8="x",(1+Toimenpiteet!$C$7),1)*IF(AD$9="x",(1+Toimenpiteet!$C$34),1)*(1+AD$30)*_xlfn.BINOM.INV(1,(1-(Satokasvi!$H$15*(1+AD$44))),X149))</f>
        <v>3840.4379734415252</v>
      </c>
      <c r="CA149" s="35">
        <f ca="1">IF(AE$11="x",0,_xlfn.NORM.INV(Y149,Satokasvi!$H$8,Satokasvi!$I$8)*IF(COUNTIF($H$12:AE$12,"x")&gt;0,(1+$C$6),1)*IF(COUNTIF($H$13:AE$13,"x")&gt;0,(1+$C$30),1)*IF(AE$8="x",(1+Toimenpiteet!$C$7),1)*IF(AE$9="x",(1+Toimenpiteet!$C$34),1)*(1+AE$30)*_xlfn.BINOM.INV(1,(1-(Satokasvi!$H$15*(1+AE$44))),Y149))</f>
        <v>2779.8046852840012</v>
      </c>
      <c r="CB149" s="35">
        <f ca="1">IF(AF$11="x",0,_xlfn.NORM.INV(Z149,Satokasvi!$H$8,Satokasvi!$I$8)*IF(COUNTIF($H$12:AF$12,"x")&gt;0,(1+$C$6),1)*IF(COUNTIF($H$13:AF$13,"x")&gt;0,(1+$C$30),1)*IF(AF$8="x",(1+Toimenpiteet!$C$7),1)*IF(AF$9="x",(1+Toimenpiteet!$C$34),1)*(1+AF$30)*_xlfn.BINOM.INV(1,(1-(Satokasvi!$H$15*(1+AF$44))),Z149))</f>
        <v>2623.8809215437627</v>
      </c>
      <c r="CD149" s="37">
        <f ca="1">_xlfn.NORM.INV(RAND(),Satokasvi!$H$13,Satokasvi!$I$13)</f>
        <v>189.77058316095298</v>
      </c>
      <c r="CE149" s="37">
        <f ca="1">_xlfn.NORM.INV(RAND(),Satokasvi!$H$13,Satokasvi!$I$13)</f>
        <v>232.87220701261296</v>
      </c>
      <c r="CF149" s="37">
        <f ca="1">_xlfn.NORM.INV(RAND(),Satokasvi!$H$13,Satokasvi!$I$13)</f>
        <v>149.88869634888738</v>
      </c>
      <c r="CG149" s="37">
        <f ca="1">_xlfn.NORM.INV(RAND(),Satokasvi!$H$13,Satokasvi!$I$13)</f>
        <v>220.49453602039574</v>
      </c>
      <c r="CH149" s="37">
        <f ca="1">_xlfn.NORM.INV(RAND(),Satokasvi!$H$13,Satokasvi!$I$13)</f>
        <v>212.44954086400224</v>
      </c>
      <c r="CI149" s="37">
        <f ca="1">_xlfn.NORM.INV(RAND(),Satokasvi!$H$13,Satokasvi!$I$13)</f>
        <v>276.91885537108243</v>
      </c>
      <c r="CJ149" s="37">
        <f ca="1">_xlfn.NORM.INV(RAND(),Satokasvi!$H$13,Satokasvi!$I$13)</f>
        <v>195.23164249540326</v>
      </c>
      <c r="CK149" s="37">
        <f ca="1">_xlfn.NORM.INV(RAND(),Satokasvi!$H$13,Satokasvi!$I$13)</f>
        <v>297.71772863995562</v>
      </c>
      <c r="CL149" s="37">
        <f ca="1">_xlfn.NORM.INV(RAND(),Satokasvi!$H$13,Satokasvi!$I$13)</f>
        <v>133.30911694080362</v>
      </c>
      <c r="CM149" s="37">
        <f ca="1">_xlfn.NORM.INV(RAND(),Satokasvi!$H$13,Satokasvi!$I$13)</f>
        <v>234.32919813179041</v>
      </c>
      <c r="CN149" s="37">
        <f ca="1">_xlfn.NORM.INV(RAND(),Satokasvi!$H$13,Satokasvi!$I$13)</f>
        <v>208.81975476012477</v>
      </c>
      <c r="CO149" s="37">
        <f ca="1">_xlfn.NORM.INV(RAND(),Satokasvi!$H$13,Satokasvi!$I$13)</f>
        <v>190.56749384392177</v>
      </c>
      <c r="CP149" s="37">
        <f ca="1">_xlfn.NORM.INV(RAND(),Satokasvi!$H$13,Satokasvi!$I$13)</f>
        <v>252.60613776624123</v>
      </c>
      <c r="CQ149" s="37">
        <f ca="1">_xlfn.NORM.INV(RAND(),Satokasvi!$H$13,Satokasvi!$I$13)</f>
        <v>175.9612866877863</v>
      </c>
      <c r="CR149" s="37">
        <f ca="1">_xlfn.NORM.INV(RAND(),Satokasvi!$H$13,Satokasvi!$I$13)</f>
        <v>224.90107739040317</v>
      </c>
      <c r="CS149" s="37">
        <f ca="1">_xlfn.NORM.INV(RAND(),Satokasvi!$H$13,Satokasvi!$I$13)</f>
        <v>217.38938747176275</v>
      </c>
      <c r="CT149" s="37">
        <f ca="1">_xlfn.NORM.INV(RAND(),Satokasvi!$H$13,Satokasvi!$I$13)</f>
        <v>170.17211422891526</v>
      </c>
      <c r="CU149" s="37">
        <f ca="1">_xlfn.NORM.INV(RAND(),Satokasvi!$H$13,Satokasvi!$I$13)</f>
        <v>261.10642963097121</v>
      </c>
      <c r="CV149" s="37">
        <f ca="1">_xlfn.NORM.INV(RAND(),Satokasvi!$H$13,Satokasvi!$I$13)</f>
        <v>186.88491574598027</v>
      </c>
      <c r="CW149" s="37">
        <f ca="1">_xlfn.NORM.INV(RAND(),Satokasvi!$H$13,Satokasvi!$I$13)</f>
        <v>246.85223573034344</v>
      </c>
      <c r="CX149" s="37">
        <f ca="1">_xlfn.NORM.INV(RAND(),Satokasvi!$H$13,Satokasvi!$I$13)</f>
        <v>162.76958566347071</v>
      </c>
      <c r="CY149" s="37">
        <f ca="1">_xlfn.NORM.INV(RAND(),Satokasvi!$H$13,Satokasvi!$I$13)</f>
        <v>195.37649719320123</v>
      </c>
      <c r="CZ149" s="37">
        <f ca="1">_xlfn.NORM.INV(RAND(),Satokasvi!$H$13,Satokasvi!$I$13)</f>
        <v>152.23718464744979</v>
      </c>
      <c r="DA149" s="37">
        <f ca="1">_xlfn.NORM.INV(RAND(),Satokasvi!$H$13,Satokasvi!$I$13)</f>
        <v>209.44734375511436</v>
      </c>
      <c r="DB149" s="37">
        <f ca="1">_xlfn.NORM.INV(RAND(),Satokasvi!$H$13,Satokasvi!$I$13)</f>
        <v>86.424929171560933</v>
      </c>
      <c r="DD149" s="37">
        <f ca="1">IF(H$11="x",Toimenpiteet!$E$115,AC149*CD149/1000+(Satokasvi!$E$28-Satokasvi!$E$7)+IF(H$8="x",Toimenpiteet!$E$29,0)+IF(H$9="x",Toimenpiteet!$E$60,0)+IF(H$10="x",Toimenpiteet!$E$88,0))/(1+$H$15)^DD$59</f>
        <v>234.59147915591936</v>
      </c>
      <c r="DE149" s="37">
        <f ca="1">IF(I$11="x",Toimenpiteet!$E$115,AD149*CE149/1000+(Satokasvi!$E$28-Satokasvi!$E$7)+IF(I$8="x",Toimenpiteet!$E$29,0)+IF(I$9="x",Toimenpiteet!$E$60,0)+IF(I$10="x",Toimenpiteet!$E$88,0))/(1+$H$15)^DE$59</f>
        <v>320.30903346600775</v>
      </c>
      <c r="DF149" s="37">
        <f ca="1">IF(J$11="x",Toimenpiteet!$E$115,AE149*CF149/1000+(Satokasvi!$E$28-Satokasvi!$E$7)+IF(J$8="x",Toimenpiteet!$E$29,0)+IF(J$9="x",Toimenpiteet!$E$60,0)+IF(J$10="x",Toimenpiteet!$E$88,0))/(1+$H$15)^DF$59</f>
        <v>-242.51253972858729</v>
      </c>
      <c r="DG149" s="37">
        <f ca="1">IF(K$11="x",Toimenpiteet!$E$115,AF149*CG149/1000+(Satokasvi!$E$28-Satokasvi!$E$7)+IF(K$8="x",Toimenpiteet!$E$29,0)+IF(K$9="x",Toimenpiteet!$E$60,0)+IF(K$10="x",Toimenpiteet!$E$88,0))/(1+$H$15)^DG$59</f>
        <v>232.58752217427778</v>
      </c>
      <c r="DH149" s="37">
        <f ca="1">IF(L$11="x",Toimenpiteet!$E$115,AG149*CH149/1000+(Satokasvi!$E$28-Satokasvi!$E$7)+IF(L$8="x",Toimenpiteet!$E$29,0)+IF(L$9="x",Toimenpiteet!$E$60,0)+IF(L$10="x",Toimenpiteet!$E$88,0))/(1+$H$15)^DH$59</f>
        <v>242.07097651146691</v>
      </c>
      <c r="DI149" s="37">
        <f ca="1">IF(M$11="x",Toimenpiteet!$E$115,AH149*CI149/1000+(Satokasvi!$E$28-Satokasvi!$E$7)+IF(M$8="x",Toimenpiteet!$E$29,0)+IF(M$9="x",Toimenpiteet!$E$60,0)+IF(M$10="x",Toimenpiteet!$E$88,0))/(1+$H$15)^DI$59</f>
        <v>407.8852244911422</v>
      </c>
      <c r="DJ149" s="37">
        <f ca="1">IF(N$11="x",Toimenpiteet!$E$115,AI149*CJ149/1000+(Satokasvi!$E$28-Satokasvi!$E$7)+IF(N$8="x",Toimenpiteet!$E$29,0)+IF(N$9="x",Toimenpiteet!$E$60,0)+IF(N$10="x",Toimenpiteet!$E$88,0))/(1+$H$15)^DJ$59</f>
        <v>238.72129970675593</v>
      </c>
      <c r="DK149" s="37">
        <f ca="1">IF(O$11="x",Toimenpiteet!$E$115,AJ149*CK149/1000+(Satokasvi!$E$28-Satokasvi!$E$7)+IF(O$8="x",Toimenpiteet!$E$29,0)+IF(O$9="x",Toimenpiteet!$E$60,0)+IF(O$10="x",Toimenpiteet!$E$88,0))/(1+$H$15)^DK$59</f>
        <v>397.8603158407571</v>
      </c>
      <c r="DL149" s="37">
        <f ca="1">IF(P$11="x",Toimenpiteet!$E$115,AK149*CL149/1000+(Satokasvi!$E$28-Satokasvi!$E$7)+IF(P$8="x",Toimenpiteet!$E$29,0)+IF(P$9="x",Toimenpiteet!$E$60,0)+IF(P$10="x",Toimenpiteet!$E$88,0))/(1+$H$15)^DL$59</f>
        <v>40.034531374604114</v>
      </c>
      <c r="DM149" s="37">
        <f ca="1">IF(Q$11="x",Toimenpiteet!$E$115,AL149*CM149/1000+(Satokasvi!$E$28-Satokasvi!$E$7)+IF(Q$8="x",Toimenpiteet!$E$29,0)+IF(Q$9="x",Toimenpiteet!$E$60,0)+IF(Q$10="x",Toimenpiteet!$E$88,0))/(1+$H$15)^DM$59</f>
        <v>-197.18488744763218</v>
      </c>
      <c r="DN149" s="37">
        <f ca="1">IF(R$11="x",Toimenpiteet!$E$115,AM149*CN149/1000+(Satokasvi!$E$28-Satokasvi!$E$7)+IF(R$8="x",Toimenpiteet!$E$29,0)+IF(R$9="x",Toimenpiteet!$E$60,0)+IF(R$10="x",Toimenpiteet!$E$88,0))/(1+$H$15)^DN$59</f>
        <v>170.72950578565664</v>
      </c>
      <c r="DO149" s="37">
        <f ca="1">IF(S$11="x",Toimenpiteet!$E$115,AN149*CO149/1000+(Satokasvi!$E$28-Satokasvi!$E$7)+IF(S$8="x",Toimenpiteet!$E$29,0)+IF(S$9="x",Toimenpiteet!$E$60,0)+IF(S$10="x",Toimenpiteet!$E$88,0))/(1+$H$15)^DO$59</f>
        <v>152.54170641416903</v>
      </c>
      <c r="DP149" s="37">
        <f ca="1">IF(T$11="x",Toimenpiteet!$E$115,AO149*CP149/1000+(Satokasvi!$E$28-Satokasvi!$E$7)+IF(T$8="x",Toimenpiteet!$E$29,0)+IF(T$9="x",Toimenpiteet!$E$60,0)+IF(T$10="x",Toimenpiteet!$E$88,0))/(1+$H$15)^DP$59</f>
        <v>287.89144975761423</v>
      </c>
      <c r="DQ149" s="37">
        <f ca="1">IF(U$11="x",Toimenpiteet!$E$115,AP149*CQ149/1000+(Satokasvi!$E$28-Satokasvi!$E$7)+IF(U$8="x",Toimenpiteet!$E$29,0)+IF(U$9="x",Toimenpiteet!$E$60,0)+IF(U$10="x",Toimenpiteet!$E$88,0))/(1+$H$15)^DQ$59</f>
        <v>-175.19621854193412</v>
      </c>
      <c r="DR149" s="37">
        <f ca="1">IF(V$11="x",Toimenpiteet!$E$115,AQ149*CR149/1000+(Satokasvi!$E$28-Satokasvi!$E$7)+IF(V$8="x",Toimenpiteet!$E$29,0)+IF(V$9="x",Toimenpiteet!$E$60,0)+IF(V$10="x",Toimenpiteet!$E$88,0))/(1+$H$15)^DR$59</f>
        <v>250.7234732225657</v>
      </c>
      <c r="DS149" s="37">
        <f ca="1">IF(W$11="x",Toimenpiteet!$E$115,AR149*CS149/1000+(Satokasvi!$E$28-Satokasvi!$E$7)+IF(W$8="x",Toimenpiteet!$E$29,0)+IF(W$9="x",Toimenpiteet!$E$60,0)+IF(W$10="x",Toimenpiteet!$E$88,0))/(1+$H$15)^DS$59</f>
        <v>162.22360805779402</v>
      </c>
      <c r="DT149" s="37">
        <f ca="1">IF(X$11="x",Toimenpiteet!$E$115,AS149*CT149/1000+(Satokasvi!$E$28-Satokasvi!$E$7)+IF(X$8="x",Toimenpiteet!$E$29,0)+IF(X$9="x",Toimenpiteet!$E$60,0)+IF(X$10="x",Toimenpiteet!$E$88,0))/(1+$H$15)^DT$59</f>
        <v>114.47847644588443</v>
      </c>
      <c r="DU149" s="37">
        <f ca="1">IF(Y$11="x",Toimenpiteet!$E$115,AT149*CU149/1000+(Satokasvi!$E$28-Satokasvi!$E$7)+IF(Y$8="x",Toimenpiteet!$E$29,0)+IF(Y$9="x",Toimenpiteet!$E$60,0)+IF(Y$10="x",Toimenpiteet!$E$88,0))/(1+$H$15)^DU$59</f>
        <v>221.56476226908322</v>
      </c>
      <c r="DV149" s="37">
        <f ca="1">IF(Z$11="x",Toimenpiteet!$E$115,AU149*CV149/1000+(Satokasvi!$E$28-Satokasvi!$E$7)+IF(Z$8="x",Toimenpiteet!$E$29,0)+IF(Z$9="x",Toimenpiteet!$E$60,0)+IF(Z$10="x",Toimenpiteet!$E$88,0))/(1+$H$15)^DV$59</f>
        <v>158.28890418918448</v>
      </c>
      <c r="DW149" s="37">
        <f ca="1">IF(AA$11="x",Toimenpiteet!$E$115,AV149*CW149/1000+(Satokasvi!$E$28-Satokasvi!$E$7)+IF(AA$8="x",Toimenpiteet!$E$29,0)+IF(AA$9="x",Toimenpiteet!$E$60,0)+IF(AA$10="x",Toimenpiteet!$E$88,0))/(1+$H$15)^DW$59</f>
        <v>214.45620986219444</v>
      </c>
      <c r="DX149" s="37">
        <f ca="1">IF(AB$11="x",Toimenpiteet!$E$115,AW149*CX149/1000+(Satokasvi!$E$28-Satokasvi!$E$7)+IF(AB$8="x",Toimenpiteet!$E$29,0)+IF(AB$9="x",Toimenpiteet!$E$60,0)+IF(AB$10="x",Toimenpiteet!$E$88,0))/(1+$H$15)^DX$59</f>
        <v>71.152143378050852</v>
      </c>
      <c r="DY149" s="37">
        <f ca="1">IF(AC$11="x",Toimenpiteet!$E$115,AX149*CY149/1000+(Satokasvi!$E$28-Satokasvi!$E$7)+IF(AC$8="x",Toimenpiteet!$E$29,0)+IF(AC$9="x",Toimenpiteet!$E$60,0)+IF(AC$10="x",Toimenpiteet!$E$88,0))/(1+$H$15)^DY$59</f>
        <v>100.46670773394213</v>
      </c>
      <c r="DZ149" s="37">
        <f ca="1">IF(AD$11="x",Toimenpiteet!$E$115,AY149*CZ149/1000+(Satokasvi!$E$28-Satokasvi!$E$7)+IF(AD$8="x",Toimenpiteet!$E$29,0)+IF(AD$9="x",Toimenpiteet!$E$60,0)+IF(AD$10="x",Toimenpiteet!$E$88,0))/(1+$H$15)^DZ$59</f>
        <v>112.59428093074251</v>
      </c>
      <c r="EA149" s="37">
        <f ca="1">IF(AE$11="x",Toimenpiteet!$E$115,AZ149*DA149/1000+(Satokasvi!$E$28-Satokasvi!$E$7)+IF(AE$8="x",Toimenpiteet!$E$29,0)+IF(AE$9="x",Toimenpiteet!$E$60,0)+IF(AE$10="x",Toimenpiteet!$E$88,0))/(1+$H$15)^EA$59</f>
        <v>-130.36244012997</v>
      </c>
      <c r="EB149" s="37">
        <f ca="1">IF(AF$11="x",Toimenpiteet!$E$115,BA149*DB149/1000+(Satokasvi!$E$28-Satokasvi!$E$7)+IF(AF$8="x",Toimenpiteet!$E$29,0)+IF(AF$9="x",Toimenpiteet!$E$60,0)+IF(AF$10="x",Toimenpiteet!$E$88,0))/(1+$H$15)^EB$59</f>
        <v>-126.56547585433981</v>
      </c>
      <c r="ED149" s="37">
        <f ca="1">IF(H$11="x",Toimenpiteet!$E$115,BD149*CD149/1000+(Satokasvi!$E$28-Satokasvi!$E$7)+IF(H$8="x",Toimenpiteet!$E$29,0)+IF(H$9="x",Toimenpiteet!$E$60,0)+IF(H$10="x",Toimenpiteet!$E$88,0))/(1+$H$15)^ED$59</f>
        <v>332.96608566671489</v>
      </c>
      <c r="EE149" s="37">
        <f ca="1">IF(I$11="x",Toimenpiteet!$E$115,BE149*CE149/1000+(Satokasvi!$E$28-Satokasvi!$E$7)+IF(I$8="x",Toimenpiteet!$E$29,0)+IF(I$9="x",Toimenpiteet!$E$60,0)+IF(I$10="x",Toimenpiteet!$E$88,0))/(1+$H$15)^EE$59</f>
        <v>434.32842334329825</v>
      </c>
      <c r="EF149" s="37">
        <f ca="1">IF(J$11="x",Toimenpiteet!$E$115,BF149*CF149/1000+(Satokasvi!$E$28-Satokasvi!$E$7)+IF(J$8="x",Toimenpiteet!$E$29,0)+IF(J$9="x",Toimenpiteet!$E$60,0)+IF(J$10="x",Toimenpiteet!$E$88,0))/(1+$H$15)^EF$59</f>
        <v>106.98890385293667</v>
      </c>
      <c r="EG149" s="37">
        <f ca="1">IF(K$11="x",Toimenpiteet!$E$115,BG149*CG149/1000+(Satokasvi!$E$28-Satokasvi!$E$7)+IF(K$8="x",Toimenpiteet!$E$29,0)+IF(K$9="x",Toimenpiteet!$E$60,0)+IF(K$10="x",Toimenpiteet!$E$88,0))/(1+$H$15)^EG$59</f>
        <v>326.19484014866475</v>
      </c>
      <c r="EH149" s="37">
        <f ca="1">IF(L$11="x",Toimenpiteet!$E$115,BH149*CH149/1000+(Satokasvi!$E$28-Satokasvi!$E$7)+IF(L$8="x",Toimenpiteet!$E$29,0)+IF(L$9="x",Toimenpiteet!$E$60,0)+IF(L$10="x",Toimenpiteet!$E$88,0))/(1+$H$15)^EH$59</f>
        <v>336.20343738612087</v>
      </c>
      <c r="EI149" s="37">
        <f ca="1">IF(M$11="x",Toimenpiteet!$E$115,BI149*CI149/1000+(Satokasvi!$E$28-Satokasvi!$E$7)+IF(M$8="x",Toimenpiteet!$E$29,0)+IF(M$9="x",Toimenpiteet!$E$60,0)+IF(M$10="x",Toimenpiteet!$E$88,0))/(1+$H$15)^EI$59</f>
        <v>533.84893499360442</v>
      </c>
      <c r="EJ149" s="37">
        <f ca="1">IF(N$11="x",Toimenpiteet!$E$115,BJ149*CJ149/1000+(Satokasvi!$E$28-Satokasvi!$E$7)+IF(N$8="x",Toimenpiteet!$E$29,0)+IF(N$9="x",Toimenpiteet!$E$60,0)+IF(N$10="x",Toimenpiteet!$E$88,0))/(1+$H$15)^EJ$59</f>
        <v>329.55940974930479</v>
      </c>
      <c r="EK149" s="37">
        <f ca="1">IF(O$11="x",Toimenpiteet!$E$115,BK149*CK149/1000+(Satokasvi!$E$28-Satokasvi!$E$7)+IF(O$8="x",Toimenpiteet!$E$29,0)+IF(O$9="x",Toimenpiteet!$E$60,0)+IF(O$10="x",Toimenpiteet!$E$88,0))/(1+$H$15)^EK$59</f>
        <v>519.27106842754711</v>
      </c>
      <c r="EL149" s="37">
        <f ca="1">IF(P$11="x",Toimenpiteet!$E$115,BL149*CL149/1000+(Satokasvi!$E$28-Satokasvi!$E$7)+IF(P$8="x",Toimenpiteet!$E$29,0)+IF(P$9="x",Toimenpiteet!$E$60,0)+IF(P$10="x",Toimenpiteet!$E$88,0))/(1+$H$15)^EL$59</f>
        <v>88.661524463737194</v>
      </c>
      <c r="EM149" s="37">
        <f ca="1">IF(Q$11="x",Toimenpiteet!$E$115,BM149*CM149/1000+(Satokasvi!$E$28-Satokasvi!$E$7)+IF(Q$8="x",Toimenpiteet!$E$29,0)+IF(Q$9="x",Toimenpiteet!$E$60,0)+IF(Q$10="x",Toimenpiteet!$E$88,0))/(1+$H$15)^EM$59</f>
        <v>-197.18488744763218</v>
      </c>
      <c r="EN149" s="37">
        <f ca="1">IF(R$11="x",Toimenpiteet!$E$115,BN149*CN149/1000+(Satokasvi!$E$28-Satokasvi!$E$7)+IF(R$8="x",Toimenpiteet!$E$29,0)+IF(R$9="x",Toimenpiteet!$E$60,0)+IF(R$10="x",Toimenpiteet!$E$88,0))/(1+$H$15)^EN$59</f>
        <v>243.16373460252228</v>
      </c>
      <c r="EO149" s="37">
        <f ca="1">IF(S$11="x",Toimenpiteet!$E$115,BO149*CO149/1000+(Satokasvi!$E$28-Satokasvi!$E$7)+IF(S$8="x",Toimenpiteet!$E$29,0)+IF(S$9="x",Toimenpiteet!$E$60,0)+IF(S$10="x",Toimenpiteet!$E$88,0))/(1+$H$15)^EO$59</f>
        <v>220.22318134723034</v>
      </c>
      <c r="EP149" s="37">
        <f ca="1">IF(T$11="x",Toimenpiteet!$E$115,BP149*CP149/1000+(Satokasvi!$E$28-Satokasvi!$E$7)+IF(T$8="x",Toimenpiteet!$E$29,0)+IF(T$9="x",Toimenpiteet!$E$60,0)+IF(T$10="x",Toimenpiteet!$E$88,0))/(1+$H$15)^EP$59</f>
        <v>381.56016072877549</v>
      </c>
      <c r="EQ149" s="37">
        <f ca="1">IF(U$11="x",Toimenpiteet!$E$115,BQ149*CQ149/1000+(Satokasvi!$E$28-Satokasvi!$E$7)+IF(U$8="x",Toimenpiteet!$E$29,0)+IF(U$9="x",Toimenpiteet!$E$60,0)+IF(U$10="x",Toimenpiteet!$E$88,0))/(1+$H$15)^EQ$59</f>
        <v>145.1325103088779</v>
      </c>
      <c r="ER149" s="37">
        <f ca="1">IF(V$11="x",Toimenpiteet!$E$115,BR149*CR149/1000+(Satokasvi!$E$28-Satokasvi!$E$7)+IF(V$8="x",Toimenpiteet!$E$29,0)+IF(V$9="x",Toimenpiteet!$E$60,0)+IF(V$10="x",Toimenpiteet!$E$88,0))/(1+$H$15)^ER$59</f>
        <v>334.88685107910487</v>
      </c>
      <c r="ES149" s="37">
        <f ca="1">IF(W$11="x",Toimenpiteet!$E$115,BS149*CS149/1000+(Satokasvi!$E$28-Satokasvi!$E$7)+IF(W$8="x",Toimenpiteet!$E$29,0)+IF(W$9="x",Toimenpiteet!$E$60,0)+IF(W$10="x",Toimenpiteet!$E$88,0))/(1+$H$15)^ES$59</f>
        <v>227.69617744801889</v>
      </c>
      <c r="ET149" s="37">
        <f ca="1">IF(X$11="x",Toimenpiteet!$E$115,BT149*CT149/1000+(Satokasvi!$E$28-Satokasvi!$E$7)+IF(X$8="x",Toimenpiteet!$E$29,0)+IF(X$9="x",Toimenpiteet!$E$60,0)+IF(X$10="x",Toimenpiteet!$E$88,0))/(1+$H$15)^ET$59</f>
        <v>169.44004336483414</v>
      </c>
      <c r="EU149" s="37">
        <f ca="1">IF(Y$11="x",Toimenpiteet!$E$115,BU149*CU149/1000+(Satokasvi!$E$28-Satokasvi!$E$7)+IF(Y$8="x",Toimenpiteet!$E$29,0)+IF(Y$9="x",Toimenpiteet!$E$60,0)+IF(Y$10="x",Toimenpiteet!$E$88,0))/(1+$H$15)^EU$59</f>
        <v>297.00962892656281</v>
      </c>
      <c r="EV149" s="37">
        <f ca="1">IF(Z$11="x",Toimenpiteet!$E$115,BV149*CV149/1000+(Satokasvi!$E$28-Satokasvi!$E$7)+IF(Z$8="x",Toimenpiteet!$E$29,0)+IF(Z$9="x",Toimenpiteet!$E$60,0)+IF(Z$10="x",Toimenpiteet!$E$88,0))/(1+$H$15)^EV$59</f>
        <v>220.17184444805335</v>
      </c>
      <c r="EW149" s="37">
        <f ca="1">IF(AA$11="x",Toimenpiteet!$E$115,BW149*CW149/1000+(Satokasvi!$E$28-Satokasvi!$E$7)+IF(AA$8="x",Toimenpiteet!$E$29,0)+IF(AA$9="x",Toimenpiteet!$E$60,0)+IF(AA$10="x",Toimenpiteet!$E$88,0))/(1+$H$15)^EW$59</f>
        <v>286.69226680650905</v>
      </c>
      <c r="EX149" s="37">
        <f ca="1">IF(AB$11="x",Toimenpiteet!$E$115,BX149*CX149/1000+(Satokasvi!$E$28-Satokasvi!$E$7)+IF(AB$8="x",Toimenpiteet!$E$29,0)+IF(AB$9="x",Toimenpiteet!$E$60,0)+IF(AB$10="x",Toimenpiteet!$E$88,0))/(1+$H$15)^EX$59</f>
        <v>113.87268367684136</v>
      </c>
      <c r="EY149" s="37">
        <f ca="1">IF(AC$11="x",Toimenpiteet!$E$115,BY149*CY149/1000+(Satokasvi!$E$28-Satokasvi!$E$7)+IF(AC$8="x",Toimenpiteet!$E$29,0)+IF(AC$9="x",Toimenpiteet!$E$60,0)+IF(AC$10="x",Toimenpiteet!$E$88,0))/(1+$H$15)^EY$59</f>
        <v>148.22035182750759</v>
      </c>
      <c r="EZ149" s="37">
        <f ca="1">IF(AD$11="x",Toimenpiteet!$E$115,BZ149*CZ149/1000+(Satokasvi!$E$28-Satokasvi!$E$7)+IF(AD$8="x",Toimenpiteet!$E$29,0)+IF(AD$9="x",Toimenpiteet!$E$60,0)+IF(AD$10="x",Toimenpiteet!$E$88,0))/(1+$H$15)^EZ$59</f>
        <v>161.96779978366484</v>
      </c>
      <c r="FA149" s="37">
        <f ca="1">IF(AE$11="x",Toimenpiteet!$E$115,CA149*DA149/1000+(Satokasvi!$E$28-Satokasvi!$E$7)+IF(AE$8="x",Toimenpiteet!$E$29,0)+IF(AE$9="x",Toimenpiteet!$E$60,0)+IF(AE$10="x",Toimenpiteet!$E$88,0))/(1+$H$15)^FA$59</f>
        <v>156.05255174766276</v>
      </c>
      <c r="FB149" s="37">
        <f ca="1">IF(AF$11="x",Toimenpiteet!$E$115,CB149*DB149/1000+(Satokasvi!$E$28-Satokasvi!$E$7)+IF(AF$8="x",Toimenpiteet!$E$29,0)+IF(AF$9="x",Toimenpiteet!$E$60,0)+IF(AF$10="x",Toimenpiteet!$E$88,0))/(1+$H$15)^FB$59</f>
        <v>-18.259470911169721</v>
      </c>
      <c r="FD149" s="37">
        <f t="shared" ca="1" si="41"/>
        <v>234.59147915591936</v>
      </c>
      <c r="FE149" s="37">
        <f t="shared" ca="1" si="45"/>
        <v>554.90051262192708</v>
      </c>
      <c r="FF149" s="37">
        <f t="shared" ca="1" si="45"/>
        <v>312.38797289333979</v>
      </c>
      <c r="FG149" s="37">
        <f t="shared" ca="1" si="45"/>
        <v>544.97549506761754</v>
      </c>
      <c r="FH149" s="37">
        <f t="shared" ca="1" si="45"/>
        <v>787.04647157908448</v>
      </c>
      <c r="FI149" s="37">
        <f t="shared" ca="1" si="45"/>
        <v>1194.9316960702267</v>
      </c>
      <c r="FJ149" s="37">
        <f t="shared" ca="1" si="45"/>
        <v>1433.6529957769826</v>
      </c>
      <c r="FK149" s="37">
        <f t="shared" ca="1" si="45"/>
        <v>1831.5133116177396</v>
      </c>
      <c r="FL149" s="37">
        <f t="shared" ca="1" si="45"/>
        <v>1871.5478429923437</v>
      </c>
      <c r="FM149" s="37">
        <f t="shared" ca="1" si="45"/>
        <v>1674.3629555447114</v>
      </c>
      <c r="FN149" s="37">
        <f t="shared" ca="1" si="44"/>
        <v>1845.092461330368</v>
      </c>
      <c r="FO149" s="37">
        <f t="shared" ca="1" si="43"/>
        <v>1997.6341677445371</v>
      </c>
      <c r="FP149" s="37">
        <f t="shared" ca="1" si="43"/>
        <v>2285.5256175021514</v>
      </c>
      <c r="FQ149" s="37">
        <f t="shared" ca="1" si="43"/>
        <v>2110.3293989602171</v>
      </c>
      <c r="FR149" s="37">
        <f t="shared" ca="1" si="43"/>
        <v>2361.0528721827827</v>
      </c>
      <c r="FS149" s="37">
        <f t="shared" ca="1" si="43"/>
        <v>2523.2764802405768</v>
      </c>
      <c r="FT149" s="37">
        <f t="shared" ca="1" si="43"/>
        <v>2637.7549566864614</v>
      </c>
      <c r="FU149" s="37">
        <f t="shared" ca="1" si="24"/>
        <v>2859.3197189555444</v>
      </c>
      <c r="FV149" s="37">
        <f t="shared" ca="1" si="24"/>
        <v>3017.6086231447289</v>
      </c>
      <c r="FW149" s="37">
        <f t="shared" ca="1" si="23"/>
        <v>3232.0648330069234</v>
      </c>
      <c r="FX149" s="37">
        <f t="shared" ca="1" si="23"/>
        <v>3303.2169763849743</v>
      </c>
      <c r="FY149" s="37">
        <f t="shared" ca="1" si="23"/>
        <v>3403.6836841189165</v>
      </c>
      <c r="FZ149" s="37">
        <f t="shared" ca="1" si="23"/>
        <v>3516.2779650496591</v>
      </c>
      <c r="GA149" s="37">
        <f t="shared" ca="1" si="23"/>
        <v>3385.9155249196892</v>
      </c>
      <c r="GB149" s="37">
        <f t="shared" ca="1" si="23"/>
        <v>3259.3500490653496</v>
      </c>
      <c r="GC149" s="37"/>
      <c r="GD149" s="37">
        <f t="shared" ca="1" si="42"/>
        <v>332.96608566671489</v>
      </c>
      <c r="GE149" s="37">
        <f t="shared" ca="1" si="48"/>
        <v>767.29450901001314</v>
      </c>
      <c r="GF149" s="37">
        <f t="shared" ca="1" si="48"/>
        <v>874.28341286294983</v>
      </c>
      <c r="GG149" s="37">
        <f t="shared" ca="1" si="48"/>
        <v>1200.4782530116145</v>
      </c>
      <c r="GH149" s="37">
        <f t="shared" ca="1" si="48"/>
        <v>1536.6816903977353</v>
      </c>
      <c r="GI149" s="37">
        <f t="shared" ca="1" si="48"/>
        <v>2070.5306253913395</v>
      </c>
      <c r="GJ149" s="37">
        <f t="shared" ca="1" si="48"/>
        <v>2400.0900351406444</v>
      </c>
      <c r="GK149" s="37">
        <f t="shared" ca="1" si="48"/>
        <v>2919.3611035681915</v>
      </c>
      <c r="GL149" s="37">
        <f t="shared" ca="1" si="48"/>
        <v>3008.0226280319289</v>
      </c>
      <c r="GM149" s="37">
        <f t="shared" ca="1" si="48"/>
        <v>2810.8377405842966</v>
      </c>
      <c r="GN149" s="37">
        <f t="shared" ca="1" si="48"/>
        <v>3054.0014751868189</v>
      </c>
      <c r="GO149" s="37">
        <f t="shared" ca="1" si="48"/>
        <v>3274.2246565340492</v>
      </c>
      <c r="GP149" s="37">
        <f t="shared" ca="1" si="48"/>
        <v>3655.7848172628246</v>
      </c>
      <c r="GQ149" s="37">
        <f t="shared" ca="1" si="48"/>
        <v>3800.9173275717026</v>
      </c>
      <c r="GR149" s="37">
        <f t="shared" ca="1" si="48"/>
        <v>4135.8041786508074</v>
      </c>
      <c r="GS149" s="37">
        <f t="shared" ca="1" si="48"/>
        <v>4363.5003560988262</v>
      </c>
      <c r="GT149" s="37">
        <f t="shared" ca="1" si="34"/>
        <v>4532.9403994636605</v>
      </c>
      <c r="GU149" s="37">
        <f t="shared" ca="1" si="34"/>
        <v>4829.9500283902235</v>
      </c>
      <c r="GV149" s="37">
        <f t="shared" ca="1" si="34"/>
        <v>5050.1218728382764</v>
      </c>
      <c r="GW149" s="37">
        <f t="shared" ca="1" si="34"/>
        <v>5336.8141396447854</v>
      </c>
      <c r="GX149" s="37">
        <f t="shared" ca="1" si="34"/>
        <v>5450.6868233216264</v>
      </c>
      <c r="GY149" s="37">
        <f t="shared" ca="1" si="30"/>
        <v>5598.9071751491338</v>
      </c>
      <c r="GZ149" s="37">
        <f t="shared" ca="1" si="30"/>
        <v>5760.874974932799</v>
      </c>
      <c r="HA149" s="37">
        <f t="shared" ca="1" si="30"/>
        <v>5916.9275266804616</v>
      </c>
      <c r="HB149" s="37">
        <f t="shared" ca="1" si="30"/>
        <v>5898.6680557692916</v>
      </c>
      <c r="HC149" s="37"/>
      <c r="HD149" s="37">
        <f t="shared" si="40"/>
        <v>1500.1</v>
      </c>
      <c r="HE149" s="37">
        <f ca="1">SUM($GD149:GD149)-$HD149-SUM($FD149:FD149)</f>
        <v>-1401.7253934892044</v>
      </c>
      <c r="HF149" s="37">
        <f ca="1">SUM($GD149:GE149)-$HD149-SUM($FD149:FE149)</f>
        <v>-1189.3313971011185</v>
      </c>
      <c r="HG149" s="37">
        <f ca="1">SUM($GD149:GF149)-$HD149-SUM($FD149:FF149)</f>
        <v>-627.43595713150853</v>
      </c>
      <c r="HH149" s="37">
        <f ca="1">SUM($GD149:GG149)-$HD149-SUM($FD149:FG149)</f>
        <v>28.066800812488509</v>
      </c>
      <c r="HI149" s="37">
        <f ca="1">SUM($GD149:GH149)-$HD149-SUM($FD149:FH149)</f>
        <v>777.70201963113959</v>
      </c>
      <c r="HJ149" s="37">
        <f ca="1">SUM($GD149:GI149)-$HD149-SUM($FD149:FI149)</f>
        <v>1653.3009489522528</v>
      </c>
      <c r="HK149" s="37">
        <f ca="1">SUM($GD149:GJ149)-$HD149-SUM($FD149:FJ149)</f>
        <v>2619.7379883159138</v>
      </c>
      <c r="HL149" s="37">
        <f ca="1">SUM($GD149:GK149)-$HD149-SUM($FD149:FK149)</f>
        <v>3707.5857802663659</v>
      </c>
      <c r="HM149" s="37">
        <f ca="1">SUM($GD149:GL149)-$HD149-SUM($FD149:FL149)</f>
        <v>4844.060565305952</v>
      </c>
      <c r="HN149" s="37">
        <f ca="1">SUM($GD149:GM149)-$HD149-SUM($FD149:FM149)</f>
        <v>5980.5353503455408</v>
      </c>
      <c r="HO149" s="37">
        <f ca="1">SUM($GD149:GN149)-$HD149-SUM($FD149:FN149)</f>
        <v>7189.4443642019905</v>
      </c>
      <c r="HP149" s="37">
        <f ca="1">SUM($GD149:GO149)-$HD149-SUM($FD149:FO149)</f>
        <v>8466.0348529915027</v>
      </c>
      <c r="HQ149" s="37">
        <f ca="1">SUM($GD149:GP149)-$HD149-SUM($FD149:FP149)</f>
        <v>9836.294052752175</v>
      </c>
      <c r="HR149" s="37">
        <f ca="1">SUM($GD149:GQ149)-$HD149-SUM($FD149:FQ149)</f>
        <v>11526.881981363662</v>
      </c>
      <c r="HS149" s="37">
        <f ca="1">SUM($GD149:GR149)-$HD149-SUM($FD149:FR149)</f>
        <v>13301.633287831686</v>
      </c>
      <c r="HT149" s="37">
        <f ca="1">SUM($GD149:GS149)-$HD149-SUM($FD149:FS149)</f>
        <v>15141.857163689936</v>
      </c>
      <c r="HU149" s="37">
        <f ca="1">SUM($GD149:GT149)-$HD149-SUM($FD149:FT149)</f>
        <v>17037.042606467134</v>
      </c>
      <c r="HV149" s="37">
        <f ca="1">SUM($GD149:GU149)-$HD149-SUM($FD149:FU149)</f>
        <v>19007.672915901814</v>
      </c>
      <c r="HW149" s="37">
        <f ca="1">SUM($GD149:GV149)-$HD149-SUM($FD149:FV149)</f>
        <v>21040.186165595358</v>
      </c>
      <c r="HX149" s="37">
        <f ca="1">SUM($GD149:GW149)-$HD149-SUM($FD149:FW149)</f>
        <v>23144.935472233221</v>
      </c>
      <c r="HY149" s="37">
        <f ca="1">SUM($GD149:GX149)-$HD149-SUM($FD149:FX149)</f>
        <v>25292.405319169877</v>
      </c>
      <c r="HZ149" s="37">
        <f ca="1">SUM($GD149:GY149)-$HD149-SUM($FD149:FY149)</f>
        <v>27487.628810200084</v>
      </c>
      <c r="IA149" s="37">
        <f ca="1">SUM($GD149:GZ149)-$HD149-SUM($FD149:FZ149)</f>
        <v>29732.225820083222</v>
      </c>
      <c r="IB149" s="37">
        <f ca="1">SUM($GD149:HA149)-$HD149-SUM($FD149:GA149)</f>
        <v>32263.237821843992</v>
      </c>
      <c r="IC149" s="37">
        <f ca="1">SUM($GD149:HB149)-$HD149-SUM($FD149:GB149)</f>
        <v>34902.555828547935</v>
      </c>
    </row>
    <row r="150" spans="2:237" x14ac:dyDescent="0.35">
      <c r="B150" s="37">
        <f t="shared" ca="1" si="47"/>
        <v>0.13585544253991955</v>
      </c>
      <c r="C150" s="37">
        <f t="shared" ca="1" si="47"/>
        <v>0.99618682179724227</v>
      </c>
      <c r="D150" s="37">
        <f t="shared" ca="1" si="47"/>
        <v>0.48136625080068307</v>
      </c>
      <c r="E150" s="37">
        <f t="shared" ca="1" si="47"/>
        <v>7.2120990345450942E-2</v>
      </c>
      <c r="F150" s="37">
        <f t="shared" ca="1" si="47"/>
        <v>0.93973846380020232</v>
      </c>
      <c r="G150" s="37">
        <f t="shared" ca="1" si="47"/>
        <v>0.8618573119971441</v>
      </c>
      <c r="H150" s="37">
        <f t="shared" ca="1" si="47"/>
        <v>0.83394557397039648</v>
      </c>
      <c r="I150" s="37">
        <f t="shared" ca="1" si="47"/>
        <v>0.43622797845463657</v>
      </c>
      <c r="J150" s="37">
        <f t="shared" ca="1" si="47"/>
        <v>0.77383538402853669</v>
      </c>
      <c r="K150" s="37">
        <f t="shared" ca="1" si="47"/>
        <v>0.84664553650655339</v>
      </c>
      <c r="L150" s="37">
        <f t="shared" ca="1" si="47"/>
        <v>0.47602445418264228</v>
      </c>
      <c r="M150" s="37">
        <f t="shared" ca="1" si="47"/>
        <v>0.94286961363306176</v>
      </c>
      <c r="N150" s="37">
        <f t="shared" ca="1" si="47"/>
        <v>0.97345235058472812</v>
      </c>
      <c r="O150" s="37">
        <f t="shared" ca="1" si="47"/>
        <v>0.5528731834512759</v>
      </c>
      <c r="P150" s="37">
        <f t="shared" ca="1" si="47"/>
        <v>0.60568996598302249</v>
      </c>
      <c r="Q150" s="37">
        <f t="shared" ca="1" si="47"/>
        <v>0.54267878508679668</v>
      </c>
      <c r="R150" s="37">
        <f t="shared" ca="1" si="46"/>
        <v>0.97840785577231759</v>
      </c>
      <c r="S150" s="37">
        <f t="shared" ca="1" si="46"/>
        <v>0.3013903335874204</v>
      </c>
      <c r="T150" s="37">
        <f t="shared" ca="1" si="46"/>
        <v>0.27609285708667941</v>
      </c>
      <c r="U150" s="37">
        <f t="shared" ca="1" si="46"/>
        <v>0.84930715911660248</v>
      </c>
      <c r="V150" s="37">
        <f t="shared" ca="1" si="46"/>
        <v>0.89292714336899981</v>
      </c>
      <c r="W150" s="37">
        <f t="shared" ca="1" si="46"/>
        <v>0.1759403914330353</v>
      </c>
      <c r="X150" s="37">
        <f t="shared" ca="1" si="46"/>
        <v>0.37538675512751918</v>
      </c>
      <c r="Y150" s="37">
        <f t="shared" ca="1" si="46"/>
        <v>0.73426983132219892</v>
      </c>
      <c r="Z150" s="37">
        <f t="shared" ca="1" si="46"/>
        <v>0.18862765193240916</v>
      </c>
      <c r="AC150" s="35">
        <f ca="1">IF(H$11="x",0,_xlfn.NORM.INV(B150,Satokasvi!$H$8,Satokasvi!$I$8)*IF(H$8="x",1+Toimenpiteet!$C$7,1)*IF(H$9="x",1+Toimenpiteet!$C$34,1)*(1+H$30)*_xlfn.BINOM.INV(1,(1-(Satokasvi!$H$15*(1+H$43))),B150))</f>
        <v>0</v>
      </c>
      <c r="AD150" s="35">
        <f ca="1">IF(I$11="x",0,_xlfn.NORM.INV(C150,Satokasvi!$H$8,Satokasvi!$I$8)*IF(I$8="x",1+Toimenpiteet!$C$7,1)*IF(I$9="x",1+Toimenpiteet!$C$34,1)*(1+I$30)*_xlfn.BINOM.INV(1,(1-(Satokasvi!$H$15*(1+I$43))),C150))</f>
        <v>3167.0448061151847</v>
      </c>
      <c r="AE150" s="35">
        <f ca="1">IF(J$11="x",0,_xlfn.NORM.INV(D150,Satokasvi!$H$8,Satokasvi!$I$8)*IF(J$8="x",1+Toimenpiteet!$C$7,1)*IF(J$9="x",1+Toimenpiteet!$C$34,1)*(1+J$30)*_xlfn.BINOM.INV(1,(1-(Satokasvi!$H$15*(1+J$43))),D150))</f>
        <v>2488.3187803059254</v>
      </c>
      <c r="AF150" s="35">
        <f ca="1">IF(K$11="x",0,_xlfn.NORM.INV(E150,Satokasvi!$H$8,Satokasvi!$I$8)*IF(K$8="x",1+Toimenpiteet!$C$7,1)*IF(K$9="x",1+Toimenpiteet!$C$34,1)*(1+K$30)*_xlfn.BINOM.INV(1,(1-(Satokasvi!$H$15*(1+K$43))),E150))</f>
        <v>0</v>
      </c>
      <c r="AG150" s="35">
        <f ca="1">IF(L$11="x",0,_xlfn.NORM.INV(F150,Satokasvi!$H$8,Satokasvi!$I$8)*IF(L$8="x",1+Toimenpiteet!$C$7,1)*IF(L$9="x",1+Toimenpiteet!$C$34,1)*(1+L$30)*_xlfn.BINOM.INV(1,(1-(Satokasvi!$H$15*(1+L$43))),F150))</f>
        <v>2888.1454542606216</v>
      </c>
      <c r="AH150" s="35">
        <f ca="1">IF(M$11="x",0,_xlfn.NORM.INV(G150,Satokasvi!$H$8,Satokasvi!$I$8)*IF(M$8="x",1+Toimenpiteet!$C$7,1)*IF(M$9="x",1+Toimenpiteet!$C$34,1)*(1+M$30)*_xlfn.BINOM.INV(1,(1-(Satokasvi!$H$15*(1+M$43))),G150))</f>
        <v>2772.1754680109179</v>
      </c>
      <c r="AI150" s="35">
        <f ca="1">IF(N$11="x",0,_xlfn.NORM.INV(H150,Satokasvi!$H$8,Satokasvi!$I$8)*IF(N$8="x",1+Toimenpiteet!$C$7,1)*IF(N$9="x",1+Toimenpiteet!$C$34,1)*(1+N$30)*_xlfn.BINOM.INV(1,(1-(Satokasvi!$H$15*(1+N$43))),H150))</f>
        <v>2742.468725305856</v>
      </c>
      <c r="AJ150" s="35">
        <f ca="1">IF(O$11="x",0,_xlfn.NORM.INV(I150,Satokasvi!$H$8,Satokasvi!$I$8)*IF(O$8="x",1+Toimenpiteet!$C$7,1)*IF(O$9="x",1+Toimenpiteet!$C$34,1)*(1+O$30)*_xlfn.BINOM.INV(1,(1-(Satokasvi!$H$15*(1+O$43))),I150))</f>
        <v>2459.8650768490002</v>
      </c>
      <c r="AK150" s="35">
        <f ca="1">IF(P$11="x",0,_xlfn.NORM.INV(J150,Satokasvi!$H$8,Satokasvi!$I$8)*IF(P$8="x",1+Toimenpiteet!$C$7,1)*IF(P$9="x",1+Toimenpiteet!$C$34,1)*(1+P$30)*_xlfn.BINOM.INV(1,(1-(Satokasvi!$H$15*(1+P$43))),J150))</f>
        <v>2687.8843788489407</v>
      </c>
      <c r="AL150" s="35">
        <f ca="1">IF(Q$11="x",0,_xlfn.NORM.INV(K150,Satokasvi!$H$8,Satokasvi!$I$8)*IF(Q$8="x",1+Toimenpiteet!$C$7,1)*IF(Q$9="x",1+Toimenpiteet!$C$34,1)*(1+Q$30)*_xlfn.BINOM.INV(1,(1-(Satokasvi!$H$15*(1+Q$43))),K150))</f>
        <v>2755.5380200491131</v>
      </c>
      <c r="AM150" s="35">
        <f ca="1">IF(R$11="x",0,_xlfn.NORM.INV(L150,Satokasvi!$H$8,Satokasvi!$I$8)*IF(R$8="x",1+Toimenpiteet!$C$7,1)*IF(R$9="x",1+Toimenpiteet!$C$34,1)*(1+R$30)*_xlfn.BINOM.INV(1,(1-(Satokasvi!$H$15*(1+R$43))),L150))</f>
        <v>2484.9664992148346</v>
      </c>
      <c r="AN150" s="35">
        <f ca="1">IF(S$11="x",0,_xlfn.NORM.INV(M150,Satokasvi!$H$8,Satokasvi!$I$8)*IF(S$8="x",1+Toimenpiteet!$C$7,1)*IF(S$9="x",1+Toimenpiteet!$C$34,1)*(1+S$30)*_xlfn.BINOM.INV(1,(1-(Satokasvi!$H$15*(1+S$43))),M150))</f>
        <v>2894.8320762368062</v>
      </c>
      <c r="AO150" s="35">
        <f ca="1">IF(T$11="x",0,_xlfn.NORM.INV(N150,Satokasvi!$H$8,Satokasvi!$I$8)*IF(T$8="x",1+Toimenpiteet!$C$7,1)*IF(T$9="x",1+Toimenpiteet!$C$34,1)*(1+T$30)*_xlfn.BINOM.INV(1,(1-(Satokasvi!$H$15*(1+T$43))),N150))</f>
        <v>2983.5362573668563</v>
      </c>
      <c r="AP150" s="35">
        <f ca="1">IF(U$11="x",0,_xlfn.NORM.INV(O150,Satokasvi!$H$8,Satokasvi!$I$8)*IF(U$8="x",1+Toimenpiteet!$C$7,1)*IF(U$9="x",1+Toimenpiteet!$C$34,1)*(1+U$30)*_xlfn.BINOM.INV(1,(1-(Satokasvi!$H$15*(1+U$43))),O150))</f>
        <v>2533.2309535237414</v>
      </c>
      <c r="AQ150" s="35">
        <f ca="1">IF(V$11="x",0,_xlfn.NORM.INV(P150,Satokasvi!$H$8,Satokasvi!$I$8)*IF(V$8="x",1+Toimenpiteet!$C$7,1)*IF(V$9="x",1+Toimenpiteet!$C$34,1)*(1+V$30)*_xlfn.BINOM.INV(1,(1-(Satokasvi!$H$15*(1+V$43))),P150))</f>
        <v>2567.0257398153449</v>
      </c>
      <c r="AR150" s="35">
        <f ca="1">IF(W$11="x",0,_xlfn.NORM.INV(Q150,Satokasvi!$H$8,Satokasvi!$I$8)*IF(W$8="x",1+Toimenpiteet!$C$7,1)*IF(W$9="x",1+Toimenpiteet!$C$34,1)*(1+W$30)*_xlfn.BINOM.INV(1,(1-(Satokasvi!$H$15*(1+W$43))),Q150))</f>
        <v>2526.796182344211</v>
      </c>
      <c r="AS150" s="35">
        <f ca="1">IF(X$11="x",0,_xlfn.NORM.INV(R150,Satokasvi!$H$8,Satokasvi!$I$8)*IF(X$8="x",1+Toimenpiteet!$C$7,1)*IF(X$9="x",1+Toimenpiteet!$C$34,1)*(1+X$30)*_xlfn.BINOM.INV(1,(1-(Satokasvi!$H$15*(1+X$43))),R150))</f>
        <v>3005.4807954800021</v>
      </c>
      <c r="AT150" s="35">
        <f ca="1">IF(Y$11="x",0,_xlfn.NORM.INV(S150,Satokasvi!$H$8,Satokasvi!$I$8)*IF(Y$8="x",1+Toimenpiteet!$C$7,1)*IF(Y$9="x",1+Toimenpiteet!$C$34,1)*(1+Y$30)*_xlfn.BINOM.INV(1,(1-(Satokasvi!$H$15*(1+Y$43))),S150))</f>
        <v>2369.8985136777374</v>
      </c>
      <c r="AU150" s="35">
        <f ca="1">IF(Z$11="x",0,_xlfn.NORM.INV(T150,Satokasvi!$H$8,Satokasvi!$I$8)*IF(Z$8="x",1+Toimenpiteet!$C$7,1)*IF(Z$9="x",1+Toimenpiteet!$C$34,1)*(1+Z$30)*_xlfn.BINOM.INV(1,(1-(Satokasvi!$H$15*(1+Z$43))),T150))</f>
        <v>2351.3779806136881</v>
      </c>
      <c r="AV150" s="35">
        <f ca="1">IF(AA$11="x",0,_xlfn.NORM.INV(U150,Satokasvi!$H$8,Satokasvi!$I$8)*IF(AA$8="x",1+Toimenpiteet!$C$7,1)*IF(AA$9="x",1+Toimenpiteet!$C$34,1)*(1+AA$30)*_xlfn.BINOM.INV(1,(1-(Satokasvi!$H$15*(1+AA$43))),U150))</f>
        <v>2758.3666026384099</v>
      </c>
      <c r="AW150" s="35">
        <f ca="1">IF(AB$11="x",0,_xlfn.NORM.INV(V150,Satokasvi!$H$8,Satokasvi!$I$8)*IF(AB$8="x",1+Toimenpiteet!$C$7,1)*IF(AB$9="x",1+Toimenpiteet!$C$34,1)*(1+AB$30)*_xlfn.BINOM.INV(1,(1-(Satokasvi!$H$15*(1+AB$43))),V150))</f>
        <v>2810.5615671451233</v>
      </c>
      <c r="AX150" s="35">
        <f ca="1">IF(AC$11="x",0,_xlfn.NORM.INV(W150,Satokasvi!$H$8,Satokasvi!$I$8)*IF(AC$8="x",1+Toimenpiteet!$C$7,1)*IF(AC$9="x",1+Toimenpiteet!$C$34,1)*(1+AC$30)*_xlfn.BINOM.INV(1,(1-(Satokasvi!$H$15*(1+AC$43))),W150))</f>
        <v>0</v>
      </c>
      <c r="AY150" s="35">
        <f ca="1">IF(AD$11="x",0,_xlfn.NORM.INV(X150,Satokasvi!$H$8,Satokasvi!$I$8)*IF(AD$8="x",1+Toimenpiteet!$C$7,1)*IF(AD$9="x",1+Toimenpiteet!$C$34,1)*(1+AD$30)*_xlfn.BINOM.INV(1,(1-(Satokasvi!$H$15*(1+AD$43))),X150))</f>
        <v>2420.5951017922343</v>
      </c>
      <c r="AZ150" s="35">
        <f ca="1">IF(AE$11="x",0,_xlfn.NORM.INV(Y150,Satokasvi!$H$8,Satokasvi!$I$8)*IF(AE$8="x",1+Toimenpiteet!$C$7,1)*IF(AE$9="x",1+Toimenpiteet!$C$34,1)*(1+AE$30)*_xlfn.BINOM.INV(1,(1-(Satokasvi!$H$15*(1+AE$43))),Y150))</f>
        <v>2656.4445862992843</v>
      </c>
      <c r="BA150" s="35">
        <f ca="1">IF(AF$11="x",0,_xlfn.NORM.INV(Z150,Satokasvi!$H$8,Satokasvi!$I$8)*IF(AF$8="x",1+Toimenpiteet!$C$7,1)*IF(AF$9="x",1+Toimenpiteet!$C$34,1)*(1+AF$30)*_xlfn.BINOM.INV(1,(1-(Satokasvi!$H$15*(1+AF$43))),Z150))</f>
        <v>0</v>
      </c>
      <c r="BD150" s="35">
        <f ca="1">IF(H$11="x",0,_xlfn.NORM.INV(B150,Satokasvi!$H$8,Satokasvi!$I$8)*IF(COUNTIF($H$12:H$12,"x")&gt;0,(1+$C$6),1)*IF(COUNTIF($H$13:H$13,"x")&gt;0,(1+$C$30),1)*IF(H$8="x",(1+Toimenpiteet!$C$7),1)*IF(H$9="x",(1+Toimenpiteet!$C$34),1)*(1+H$30)*_xlfn.BINOM.INV(1,(1-(Satokasvi!$H$15*(1+H$44))),B150))</f>
        <v>2670.2606691337319</v>
      </c>
      <c r="BE150" s="35">
        <f ca="1">IF(I$11="x",0,_xlfn.NORM.INV(C150,Satokasvi!$H$8,Satokasvi!$I$8)*IF(COUNTIF($H$12:I$12,"x")&gt;0,(1+$C$6),1)*IF(COUNTIF($H$13:I$13,"x")&gt;0,(1+$C$30),1)*IF(I$8="x",(1+Toimenpiteet!$C$7),1)*IF(I$9="x",(1+Toimenpiteet!$C$34),1)*(1+I$30)*_xlfn.BINOM.INV(1,(1-(Satokasvi!$H$15*(1+I$44))),C150))</f>
        <v>3800.4537673382215</v>
      </c>
      <c r="BF150" s="35">
        <f ca="1">IF(J$11="x",0,_xlfn.NORM.INV(D150,Satokasvi!$H$8,Satokasvi!$I$8)*IF(COUNTIF($H$12:J$12,"x")&gt;0,(1+$C$6),1)*IF(COUNTIF($H$13:J$13,"x")&gt;0,(1+$C$30),1)*IF(J$8="x",(1+Toimenpiteet!$C$7),1)*IF(J$9="x",(1+Toimenpiteet!$C$34),1)*(1+J$30)*_xlfn.BINOM.INV(1,(1-(Satokasvi!$H$15*(1+J$44))),D150))</f>
        <v>2985.9825363671102</v>
      </c>
      <c r="BG150" s="35">
        <f ca="1">IF(K$11="x",0,_xlfn.NORM.INV(E150,Satokasvi!$H$8,Satokasvi!$I$8)*IF(COUNTIF($H$12:K$12,"x")&gt;0,(1+$C$6),1)*IF(COUNTIF($H$13:K$13,"x")&gt;0,(1+$C$30),1)*IF(K$8="x",(1+Toimenpiteet!$C$7),1)*IF(K$9="x",(1+Toimenpiteet!$C$34),1)*(1+K$30)*_xlfn.BINOM.INV(1,(1-(Satokasvi!$H$15*(1+K$44))),E150))</f>
        <v>2561.9474960736002</v>
      </c>
      <c r="BH150" s="35">
        <f ca="1">IF(L$11="x",0,_xlfn.NORM.INV(F150,Satokasvi!$H$8,Satokasvi!$I$8)*IF(COUNTIF($H$12:L$12,"x")&gt;0,(1+$C$6),1)*IF(COUNTIF($H$13:L$13,"x")&gt;0,(1+$C$30),1)*IF(L$8="x",(1+Toimenpiteet!$C$7),1)*IF(L$9="x",(1+Toimenpiteet!$C$34),1)*(1+L$30)*_xlfn.BINOM.INV(1,(1-(Satokasvi!$H$15*(1+L$44))),F150))</f>
        <v>3465.7745451127457</v>
      </c>
      <c r="BI150" s="35">
        <f ca="1">IF(M$11="x",0,_xlfn.NORM.INV(G150,Satokasvi!$H$8,Satokasvi!$I$8)*IF(COUNTIF($H$12:M$12,"x")&gt;0,(1+$C$6),1)*IF(COUNTIF($H$13:M$13,"x")&gt;0,(1+$C$30),1)*IF(M$8="x",(1+Toimenpiteet!$C$7),1)*IF(M$9="x",(1+Toimenpiteet!$C$34),1)*(1+M$30)*_xlfn.BINOM.INV(1,(1-(Satokasvi!$H$15*(1+M$44))),G150))</f>
        <v>3326.6105616131013</v>
      </c>
      <c r="BJ150" s="35">
        <f ca="1">IF(N$11="x",0,_xlfn.NORM.INV(H150,Satokasvi!$H$8,Satokasvi!$I$8)*IF(COUNTIF($H$12:N$12,"x")&gt;0,(1+$C$6),1)*IF(COUNTIF($H$13:N$13,"x")&gt;0,(1+$C$30),1)*IF(N$8="x",(1+Toimenpiteet!$C$7),1)*IF(N$9="x",(1+Toimenpiteet!$C$34),1)*(1+N$30)*_xlfn.BINOM.INV(1,(1-(Satokasvi!$H$15*(1+N$44))),H150))</f>
        <v>3290.962470367027</v>
      </c>
      <c r="BK150" s="35">
        <f ca="1">IF(O$11="x",0,_xlfn.NORM.INV(I150,Satokasvi!$H$8,Satokasvi!$I$8)*IF(COUNTIF($H$12:O$12,"x")&gt;0,(1+$C$6),1)*IF(COUNTIF($H$13:O$13,"x")&gt;0,(1+$C$30),1)*IF(O$8="x",(1+Toimenpiteet!$C$7),1)*IF(O$9="x",(1+Toimenpiteet!$C$34),1)*(1+O$30)*_xlfn.BINOM.INV(1,(1-(Satokasvi!$H$15*(1+O$44))),I150))</f>
        <v>2951.8380922188003</v>
      </c>
      <c r="BL150" s="35">
        <f ca="1">IF(P$11="x",0,_xlfn.NORM.INV(J150,Satokasvi!$H$8,Satokasvi!$I$8)*IF(COUNTIF($H$12:P$12,"x")&gt;0,(1+$C$6),1)*IF(COUNTIF($H$13:P$13,"x")&gt;0,(1+$C$30),1)*IF(P$8="x",(1+Toimenpiteet!$C$7),1)*IF(P$9="x",(1+Toimenpiteet!$C$34),1)*(1+P$30)*_xlfn.BINOM.INV(1,(1-(Satokasvi!$H$15*(1+P$44))),J150))</f>
        <v>3225.4612546187286</v>
      </c>
      <c r="BM150" s="35">
        <f ca="1">IF(Q$11="x",0,_xlfn.NORM.INV(K150,Satokasvi!$H$8,Satokasvi!$I$8)*IF(COUNTIF($H$12:Q$12,"x")&gt;0,(1+$C$6),1)*IF(COUNTIF($H$13:Q$13,"x")&gt;0,(1+$C$30),1)*IF(Q$8="x",(1+Toimenpiteet!$C$7),1)*IF(Q$9="x",(1+Toimenpiteet!$C$34),1)*(1+Q$30)*_xlfn.BINOM.INV(1,(1-(Satokasvi!$H$15*(1+Q$44))),K150))</f>
        <v>3306.6456240589355</v>
      </c>
      <c r="BN150" s="35">
        <f ca="1">IF(R$11="x",0,_xlfn.NORM.INV(L150,Satokasvi!$H$8,Satokasvi!$I$8)*IF(COUNTIF($H$12:R$12,"x")&gt;0,(1+$C$6),1)*IF(COUNTIF($H$13:R$13,"x")&gt;0,(1+$C$30),1)*IF(R$8="x",(1+Toimenpiteet!$C$7),1)*IF(R$9="x",(1+Toimenpiteet!$C$34),1)*(1+R$30)*_xlfn.BINOM.INV(1,(1-(Satokasvi!$H$15*(1+R$44))),L150))</f>
        <v>2981.9597990578013</v>
      </c>
      <c r="BO150" s="35">
        <f ca="1">IF(S$11="x",0,_xlfn.NORM.INV(M150,Satokasvi!$H$8,Satokasvi!$I$8)*IF(COUNTIF($H$12:S$12,"x")&gt;0,(1+$C$6),1)*IF(COUNTIF($H$13:S$13,"x")&gt;0,(1+$C$30),1)*IF(S$8="x",(1+Toimenpiteet!$C$7),1)*IF(S$9="x",(1+Toimenpiteet!$C$34),1)*(1+S$30)*_xlfn.BINOM.INV(1,(1-(Satokasvi!$H$15*(1+S$44))),M150))</f>
        <v>3473.7984914841672</v>
      </c>
      <c r="BP150" s="35">
        <f ca="1">IF(T$11="x",0,_xlfn.NORM.INV(N150,Satokasvi!$H$8,Satokasvi!$I$8)*IF(COUNTIF($H$12:T$12,"x")&gt;0,(1+$C$6),1)*IF(COUNTIF($H$13:T$13,"x")&gt;0,(1+$C$30),1)*IF(T$8="x",(1+Toimenpiteet!$C$7),1)*IF(T$9="x",(1+Toimenpiteet!$C$34),1)*(1+T$30)*_xlfn.BINOM.INV(1,(1-(Satokasvi!$H$15*(1+T$44))),N150))</f>
        <v>3580.2435088402276</v>
      </c>
      <c r="BQ150" s="35">
        <f ca="1">IF(U$11="x",0,_xlfn.NORM.INV(O150,Satokasvi!$H$8,Satokasvi!$I$8)*IF(COUNTIF($H$12:U$12,"x")&gt;0,(1+$C$6),1)*IF(COUNTIF($H$13:U$13,"x")&gt;0,(1+$C$30),1)*IF(U$8="x",(1+Toimenpiteet!$C$7),1)*IF(U$9="x",(1+Toimenpiteet!$C$34),1)*(1+U$30)*_xlfn.BINOM.INV(1,(1-(Satokasvi!$H$15*(1+U$44))),O150))</f>
        <v>3039.8771442284897</v>
      </c>
      <c r="BR150" s="35">
        <f ca="1">IF(V$11="x",0,_xlfn.NORM.INV(P150,Satokasvi!$H$8,Satokasvi!$I$8)*IF(COUNTIF($H$12:V$12,"x")&gt;0,(1+$C$6),1)*IF(COUNTIF($H$13:V$13,"x")&gt;0,(1+$C$30),1)*IF(V$8="x",(1+Toimenpiteet!$C$7),1)*IF(V$9="x",(1+Toimenpiteet!$C$34),1)*(1+V$30)*_xlfn.BINOM.INV(1,(1-(Satokasvi!$H$15*(1+V$44))),P150))</f>
        <v>3080.4308877784138</v>
      </c>
      <c r="BS150" s="35">
        <f ca="1">IF(W$11="x",0,_xlfn.NORM.INV(Q150,Satokasvi!$H$8,Satokasvi!$I$8)*IF(COUNTIF($H$12:W$12,"x")&gt;0,(1+$C$6),1)*IF(COUNTIF($H$13:W$13,"x")&gt;0,(1+$C$30),1)*IF(W$8="x",(1+Toimenpiteet!$C$7),1)*IF(W$9="x",(1+Toimenpiteet!$C$34),1)*(1+W$30)*_xlfn.BINOM.INV(1,(1-(Satokasvi!$H$15*(1+W$44))),Q150))</f>
        <v>3032.1554188130531</v>
      </c>
      <c r="BT150" s="35">
        <f ca="1">IF(X$11="x",0,_xlfn.NORM.INV(R150,Satokasvi!$H$8,Satokasvi!$I$8)*IF(COUNTIF($H$12:X$12,"x")&gt;0,(1+$C$6),1)*IF(COUNTIF($H$13:X$13,"x")&gt;0,(1+$C$30),1)*IF(X$8="x",(1+Toimenpiteet!$C$7),1)*IF(X$9="x",(1+Toimenpiteet!$C$34),1)*(1+X$30)*_xlfn.BINOM.INV(1,(1-(Satokasvi!$H$15*(1+X$44))),R150))</f>
        <v>3606.5769545760027</v>
      </c>
      <c r="BU150" s="35">
        <f ca="1">IF(Y$11="x",0,_xlfn.NORM.INV(S150,Satokasvi!$H$8,Satokasvi!$I$8)*IF(COUNTIF($H$12:Y$12,"x")&gt;0,(1+$C$6),1)*IF(COUNTIF($H$13:Y$13,"x")&gt;0,(1+$C$30),1)*IF(Y$8="x",(1+Toimenpiteet!$C$7),1)*IF(Y$9="x",(1+Toimenpiteet!$C$34),1)*(1+Y$30)*_xlfn.BINOM.INV(1,(1-(Satokasvi!$H$15*(1+Y$44))),S150))</f>
        <v>2843.8782164132849</v>
      </c>
      <c r="BV150" s="35">
        <f ca="1">IF(Z$11="x",0,_xlfn.NORM.INV(T150,Satokasvi!$H$8,Satokasvi!$I$8)*IF(COUNTIF($H$12:Z$12,"x")&gt;0,(1+$C$6),1)*IF(COUNTIF($H$13:Z$13,"x")&gt;0,(1+$C$30),1)*IF(Z$8="x",(1+Toimenpiteet!$C$7),1)*IF(Z$9="x",(1+Toimenpiteet!$C$34),1)*(1+Z$30)*_xlfn.BINOM.INV(1,(1-(Satokasvi!$H$15*(1+Z$44))),T150))</f>
        <v>2821.6535767364257</v>
      </c>
      <c r="BW150" s="35">
        <f ca="1">IF(AA$11="x",0,_xlfn.NORM.INV(U150,Satokasvi!$H$8,Satokasvi!$I$8)*IF(COUNTIF($H$12:AA$12,"x")&gt;0,(1+$C$6),1)*IF(COUNTIF($H$13:AA$13,"x")&gt;0,(1+$C$30),1)*IF(AA$8="x",(1+Toimenpiteet!$C$7),1)*IF(AA$9="x",(1+Toimenpiteet!$C$34),1)*(1+AA$30)*_xlfn.BINOM.INV(1,(1-(Satokasvi!$H$15*(1+AA$44))),U150))</f>
        <v>3310.0399231660917</v>
      </c>
      <c r="BX150" s="35">
        <f ca="1">IF(AB$11="x",0,_xlfn.NORM.INV(V150,Satokasvi!$H$8,Satokasvi!$I$8)*IF(COUNTIF($H$12:AB$12,"x")&gt;0,(1+$C$6),1)*IF(COUNTIF($H$13:AB$13,"x")&gt;0,(1+$C$30),1)*IF(AB$8="x",(1+Toimenpiteet!$C$7),1)*IF(AB$9="x",(1+Toimenpiteet!$C$34),1)*(1+AB$30)*_xlfn.BINOM.INV(1,(1-(Satokasvi!$H$15*(1+AB$44))),V150))</f>
        <v>3372.6738805741479</v>
      </c>
      <c r="BY150" s="35">
        <f ca="1">IF(AC$11="x",0,_xlfn.NORM.INV(W150,Satokasvi!$H$8,Satokasvi!$I$8)*IF(COUNTIF($H$12:AC$12,"x")&gt;0,(1+$C$6),1)*IF(COUNTIF($H$13:AC$13,"x")&gt;0,(1+$C$30),1)*IF(AC$8="x",(1+Toimenpiteet!$C$7),1)*IF(AC$9="x",(1+Toimenpiteet!$C$34),1)*(1+AC$30)*_xlfn.BINOM.INV(1,(1-(Satokasvi!$H$15*(1+AC$44))),W150))</f>
        <v>2720.715785293839</v>
      </c>
      <c r="BZ150" s="35">
        <f ca="1">IF(AD$11="x",0,_xlfn.NORM.INV(X150,Satokasvi!$H$8,Satokasvi!$I$8)*IF(COUNTIF($H$12:AD$12,"x")&gt;0,(1+$C$6),1)*IF(COUNTIF($H$13:AD$13,"x")&gt;0,(1+$C$30),1)*IF(AD$8="x",(1+Toimenpiteet!$C$7),1)*IF(AD$9="x",(1+Toimenpiteet!$C$34),1)*(1+AD$30)*_xlfn.BINOM.INV(1,(1-(Satokasvi!$H$15*(1+AD$44))),X150))</f>
        <v>2904.7141221506813</v>
      </c>
      <c r="CA150" s="35">
        <f ca="1">IF(AE$11="x",0,_xlfn.NORM.INV(Y150,Satokasvi!$H$8,Satokasvi!$I$8)*IF(COUNTIF($H$12:AE$12,"x")&gt;0,(1+$C$6),1)*IF(COUNTIF($H$13:AE$13,"x")&gt;0,(1+$C$30),1)*IF(AE$8="x",(1+Toimenpiteet!$C$7),1)*IF(AE$9="x",(1+Toimenpiteet!$C$34),1)*(1+AE$30)*_xlfn.BINOM.INV(1,(1-(Satokasvi!$H$15*(1+AE$44))),Y150))</f>
        <v>3187.7335035591409</v>
      </c>
      <c r="CB150" s="35">
        <f ca="1">IF(AF$11="x",0,_xlfn.NORM.INV(Z150,Satokasvi!$H$8,Satokasvi!$I$8)*IF(COUNTIF($H$12:AF$12,"x")&gt;0,(1+$C$6),1)*IF(COUNTIF($H$13:AF$13,"x")&gt;0,(1+$C$30),1)*IF(AF$8="x",(1+Toimenpiteet!$C$7),1)*IF(AF$9="x",(1+Toimenpiteet!$C$34),1)*(1+AF$30)*_xlfn.BINOM.INV(1,(1-(Satokasvi!$H$15*(1+AF$44))),Z150))</f>
        <v>2735.1105675483072</v>
      </c>
      <c r="CD150" s="37">
        <f ca="1">_xlfn.NORM.INV(RAND(),Satokasvi!$H$13,Satokasvi!$I$13)</f>
        <v>204.04555860173667</v>
      </c>
      <c r="CE150" s="37">
        <f ca="1">_xlfn.NORM.INV(RAND(),Satokasvi!$H$13,Satokasvi!$I$13)</f>
        <v>218.56596789816734</v>
      </c>
      <c r="CF150" s="37">
        <f ca="1">_xlfn.NORM.INV(RAND(),Satokasvi!$H$13,Satokasvi!$I$13)</f>
        <v>151.43754895341795</v>
      </c>
      <c r="CG150" s="37">
        <f ca="1">_xlfn.NORM.INV(RAND(),Satokasvi!$H$13,Satokasvi!$I$13)</f>
        <v>245.12228152690332</v>
      </c>
      <c r="CH150" s="37">
        <f ca="1">_xlfn.NORM.INV(RAND(),Satokasvi!$H$13,Satokasvi!$I$13)</f>
        <v>176.76153656858358</v>
      </c>
      <c r="CI150" s="37">
        <f ca="1">_xlfn.NORM.INV(RAND(),Satokasvi!$H$13,Satokasvi!$I$13)</f>
        <v>180.12092965709661</v>
      </c>
      <c r="CJ150" s="37">
        <f ca="1">_xlfn.NORM.INV(RAND(),Satokasvi!$H$13,Satokasvi!$I$13)</f>
        <v>166.93762323196495</v>
      </c>
      <c r="CK150" s="37">
        <f ca="1">_xlfn.NORM.INV(RAND(),Satokasvi!$H$13,Satokasvi!$I$13)</f>
        <v>274.82908314966761</v>
      </c>
      <c r="CL150" s="37">
        <f ca="1">_xlfn.NORM.INV(RAND(),Satokasvi!$H$13,Satokasvi!$I$13)</f>
        <v>154.7492410437074</v>
      </c>
      <c r="CM150" s="37">
        <f ca="1">_xlfn.NORM.INV(RAND(),Satokasvi!$H$13,Satokasvi!$I$13)</f>
        <v>211.36842040356666</v>
      </c>
      <c r="CN150" s="37">
        <f ca="1">_xlfn.NORM.INV(RAND(),Satokasvi!$H$13,Satokasvi!$I$13)</f>
        <v>188.94005071820823</v>
      </c>
      <c r="CO150" s="37">
        <f ca="1">_xlfn.NORM.INV(RAND(),Satokasvi!$H$13,Satokasvi!$I$13)</f>
        <v>278.54305920624188</v>
      </c>
      <c r="CP150" s="37">
        <f ca="1">_xlfn.NORM.INV(RAND(),Satokasvi!$H$13,Satokasvi!$I$13)</f>
        <v>161.35504082751308</v>
      </c>
      <c r="CQ150" s="37">
        <f ca="1">_xlfn.NORM.INV(RAND(),Satokasvi!$H$13,Satokasvi!$I$13)</f>
        <v>156.64994552265355</v>
      </c>
      <c r="CR150" s="37">
        <f ca="1">_xlfn.NORM.INV(RAND(),Satokasvi!$H$13,Satokasvi!$I$13)</f>
        <v>162.84218216104958</v>
      </c>
      <c r="CS150" s="37">
        <f ca="1">_xlfn.NORM.INV(RAND(),Satokasvi!$H$13,Satokasvi!$I$13)</f>
        <v>224.41114536404936</v>
      </c>
      <c r="CT150" s="37">
        <f ca="1">_xlfn.NORM.INV(RAND(),Satokasvi!$H$13,Satokasvi!$I$13)</f>
        <v>143.21958891923214</v>
      </c>
      <c r="CU150" s="37">
        <f ca="1">_xlfn.NORM.INV(RAND(),Satokasvi!$H$13,Satokasvi!$I$13)</f>
        <v>196.30060810848531</v>
      </c>
      <c r="CV150" s="37">
        <f ca="1">_xlfn.NORM.INV(RAND(),Satokasvi!$H$13,Satokasvi!$I$13)</f>
        <v>222.68333943249442</v>
      </c>
      <c r="CW150" s="37">
        <f ca="1">_xlfn.NORM.INV(RAND(),Satokasvi!$H$13,Satokasvi!$I$13)</f>
        <v>223.6087212349409</v>
      </c>
      <c r="CX150" s="37">
        <f ca="1">_xlfn.NORM.INV(RAND(),Satokasvi!$H$13,Satokasvi!$I$13)</f>
        <v>270.144126006222</v>
      </c>
      <c r="CY150" s="37">
        <f ca="1">_xlfn.NORM.INV(RAND(),Satokasvi!$H$13,Satokasvi!$I$13)</f>
        <v>166.37216056876824</v>
      </c>
      <c r="CZ150" s="37">
        <f ca="1">_xlfn.NORM.INV(RAND(),Satokasvi!$H$13,Satokasvi!$I$13)</f>
        <v>151.30394414753712</v>
      </c>
      <c r="DA150" s="37">
        <f ca="1">_xlfn.NORM.INV(RAND(),Satokasvi!$H$13,Satokasvi!$I$13)</f>
        <v>288.12055774939051</v>
      </c>
      <c r="DB150" s="37">
        <f ca="1">_xlfn.NORM.INV(RAND(),Satokasvi!$H$13,Satokasvi!$I$13)</f>
        <v>251.69229788146012</v>
      </c>
      <c r="DD150" s="37">
        <f ca="1">IF(H$11="x",Toimenpiteet!$E$115,AC150*CD150/1000+(Satokasvi!$E$28-Satokasvi!$E$7)+IF(H$8="x",Toimenpiteet!$E$29,0)+IF(H$9="x",Toimenpiteet!$E$60,0)+IF(H$10="x",Toimenpiteet!$E$88,0))/(1+$H$15)^DD$59</f>
        <v>-257.28155339805824</v>
      </c>
      <c r="DE150" s="37">
        <f ca="1">IF(I$11="x",Toimenpiteet!$E$115,AD150*CE150/1000+(Satokasvi!$E$28-Satokasvi!$E$7)+IF(I$8="x",Toimenpiteet!$E$29,0)+IF(I$9="x",Toimenpiteet!$E$60,0)+IF(I$10="x",Toimenpiteet!$E$88,0))/(1+$H$15)^DE$59</f>
        <v>402.68471432314931</v>
      </c>
      <c r="DF150" s="37">
        <f ca="1">IF(J$11="x",Toimenpiteet!$E$115,AE150*CF150/1000+(Satokasvi!$E$28-Satokasvi!$E$7)+IF(J$8="x",Toimenpiteet!$E$29,0)+IF(J$9="x",Toimenpiteet!$E$60,0)+IF(J$10="x",Toimenpiteet!$E$88,0))/(1+$H$15)^DF$59</f>
        <v>102.33562189301426</v>
      </c>
      <c r="DG150" s="37">
        <f ca="1">IF(K$11="x",Toimenpiteet!$E$115,AF150*CG150/1000+(Satokasvi!$E$28-Satokasvi!$E$7)+IF(K$8="x",Toimenpiteet!$E$29,0)+IF(K$9="x",Toimenpiteet!$E$60,0)+IF(K$10="x",Toimenpiteet!$E$88,0))/(1+$H$15)^DG$59</f>
        <v>-235.44906769765757</v>
      </c>
      <c r="DH150" s="37">
        <f ca="1">IF(L$11="x",Toimenpiteet!$E$115,AG150*CH150/1000+(Satokasvi!$E$28-Satokasvi!$E$7)+IF(L$8="x",Toimenpiteet!$E$29,0)+IF(L$9="x",Toimenpiteet!$E$60,0)+IF(L$10="x",Toimenpiteet!$E$88,0))/(1+$H$15)^DH$59</f>
        <v>211.78169491707519</v>
      </c>
      <c r="DI150" s="37">
        <f ca="1">IF(M$11="x",Toimenpiteet!$E$115,AH150*CI150/1000+(Satokasvi!$E$28-Satokasvi!$E$7)+IF(M$8="x",Toimenpiteet!$E$29,0)+IF(M$9="x",Toimenpiteet!$E$60,0)+IF(M$10="x",Toimenpiteet!$E$88,0))/(1+$H$15)^DI$59</f>
        <v>196.24502473793646</v>
      </c>
      <c r="DJ150" s="37">
        <f ca="1">IF(N$11="x",Toimenpiteet!$E$115,AI150*CJ150/1000+(Satokasvi!$E$28-Satokasvi!$E$7)+IF(N$8="x",Toimenpiteet!$E$29,0)+IF(N$9="x",Toimenpiteet!$E$60,0)+IF(N$10="x",Toimenpiteet!$E$88,0))/(1+$H$15)^DJ$59</f>
        <v>156.78128970074872</v>
      </c>
      <c r="DK150" s="37">
        <f ca="1">IF(O$11="x",Toimenpiteet!$E$115,AJ150*CK150/1000+(Satokasvi!$E$28-Satokasvi!$E$7)+IF(O$8="x",Toimenpiteet!$E$29,0)+IF(O$9="x",Toimenpiteet!$E$60,0)+IF(O$10="x",Toimenpiteet!$E$88,0))/(1+$H$15)^DK$59</f>
        <v>324.48071657332071</v>
      </c>
      <c r="DL150" s="37">
        <f ca="1">IF(P$11="x",Toimenpiteet!$E$115,AK150*CL150/1000+(Satokasvi!$E$28-Satokasvi!$E$7)+IF(P$8="x",Toimenpiteet!$E$29,0)+IF(P$9="x",Toimenpiteet!$E$60,0)+IF(P$10="x",Toimenpiteet!$E$88,0))/(1+$H$15)^DL$59</f>
        <v>115.6891247543182</v>
      </c>
      <c r="DM150" s="37">
        <f ca="1">IF(Q$11="x",Toimenpiteet!$E$115,AL150*CM150/1000+(Satokasvi!$E$28-Satokasvi!$E$7)+IF(Q$8="x",Toimenpiteet!$E$29,0)+IF(Q$9="x",Toimenpiteet!$E$60,0)+IF(Q$10="x",Toimenpiteet!$E$88,0))/(1+$H$15)^DM$59</f>
        <v>236.20049843776101</v>
      </c>
      <c r="DN150" s="37">
        <f ca="1">IF(R$11="x",Toimenpiteet!$E$115,AM150*CN150/1000+(Satokasvi!$E$28-Satokasvi!$E$7)+IF(R$8="x",Toimenpiteet!$E$29,0)+IF(R$9="x",Toimenpiteet!$E$60,0)+IF(R$10="x",Toimenpiteet!$E$88,0))/(1+$H$15)^DN$59</f>
        <v>147.7421559462839</v>
      </c>
      <c r="DO150" s="37">
        <f ca="1">IF(S$11="x",Toimenpiteet!$E$115,AN150*CO150/1000+(Satokasvi!$E$28-Satokasvi!$E$7)+IF(S$8="x",Toimenpiteet!$E$29,0)+IF(S$9="x",Toimenpiteet!$E$60,0)+IF(S$10="x",Toimenpiteet!$E$88,0))/(1+$H$15)^DO$59</f>
        <v>379.6817456542837</v>
      </c>
      <c r="DP150" s="37">
        <f ca="1">IF(T$11="x",Toimenpiteet!$E$115,AO150*CP150/1000+(Satokasvi!$E$28-Satokasvi!$E$7)+IF(T$8="x",Toimenpiteet!$E$29,0)+IF(T$9="x",Toimenpiteet!$E$60,0)+IF(T$10="x",Toimenpiteet!$E$88,0))/(1+$H$15)^DP$59</f>
        <v>147.36373611005448</v>
      </c>
      <c r="DQ150" s="37">
        <f ca="1">IF(U$11="x",Toimenpiteet!$E$115,AP150*CQ150/1000+(Satokasvi!$E$28-Satokasvi!$E$7)+IF(U$8="x",Toimenpiteet!$E$29,0)+IF(U$9="x",Toimenpiteet!$E$60,0)+IF(U$10="x",Toimenpiteet!$E$88,0))/(1+$H$15)^DQ$59</f>
        <v>87.155484861185101</v>
      </c>
      <c r="DR150" s="37">
        <f ca="1">IF(V$11="x",Toimenpiteet!$E$115,AQ150*CR150/1000+(Satokasvi!$E$28-Satokasvi!$E$7)+IF(V$8="x",Toimenpiteet!$E$29,0)+IF(V$9="x",Toimenpiteet!$E$60,0)+IF(V$10="x",Toimenpiteet!$E$88,0))/(1+$H$15)^DR$59</f>
        <v>98.217762133292098</v>
      </c>
      <c r="DS150" s="37">
        <f ca="1">IF(W$11="x",Toimenpiteet!$E$115,AR150*CS150/1000+(Satokasvi!$E$28-Satokasvi!$E$7)+IF(W$8="x",Toimenpiteet!$E$29,0)+IF(W$9="x",Toimenpiteet!$E$60,0)+IF(W$10="x",Toimenpiteet!$E$88,0))/(1+$H$15)^DS$59</f>
        <v>188.22210593920209</v>
      </c>
      <c r="DT150" s="37">
        <f ca="1">IF(X$11="x",Toimenpiteet!$E$115,AS150*CT150/1000+(Satokasvi!$E$28-Satokasvi!$E$7)+IF(X$8="x",Toimenpiteet!$E$29,0)+IF(X$9="x",Toimenpiteet!$E$60,0)+IF(X$10="x",Toimenpiteet!$E$88,0))/(1+$H$15)^DT$59</f>
        <v>100.09617390194592</v>
      </c>
      <c r="DU150" s="37">
        <f ca="1">IF(Y$11="x",Toimenpiteet!$E$115,AT150*CU150/1000+(Satokasvi!$E$28-Satokasvi!$E$7)+IF(Y$8="x",Toimenpiteet!$E$29,0)+IF(Y$9="x",Toimenpiteet!$E$60,0)+IF(Y$10="x",Toimenpiteet!$E$88,0))/(1+$H$15)^DU$59</f>
        <v>117.60375426715342</v>
      </c>
      <c r="DV150" s="37">
        <f ca="1">IF(Z$11="x",Toimenpiteet!$E$115,AU150*CV150/1000+(Satokasvi!$E$28-Satokasvi!$E$7)+IF(Z$8="x",Toimenpiteet!$E$29,0)+IF(Z$9="x",Toimenpiteet!$E$60,0)+IF(Z$10="x",Toimenpiteet!$E$88,0))/(1+$H$15)^DV$59</f>
        <v>147.48320973130976</v>
      </c>
      <c r="DW150" s="37">
        <f ca="1">IF(AA$11="x",Toimenpiteet!$E$115,AV150*CW150/1000+(Satokasvi!$E$28-Satokasvi!$E$7)+IF(AA$8="x",Toimenpiteet!$E$29,0)+IF(AA$9="x",Toimenpiteet!$E$60,0)+IF(AA$10="x",Toimenpiteet!$E$88,0))/(1+$H$15)^DW$59</f>
        <v>194.78026710660211</v>
      </c>
      <c r="DX150" s="37">
        <f ca="1">IF(AB$11="x",Toimenpiteet!$E$115,AW150*CX150/1000+(Satokasvi!$E$28-Satokasvi!$E$7)+IF(AB$8="x",Toimenpiteet!$E$29,0)+IF(AB$9="x",Toimenpiteet!$E$60,0)+IF(AB$10="x",Toimenpiteet!$E$88,0))/(1+$H$15)^DX$59</f>
        <v>265.68733020002617</v>
      </c>
      <c r="DY150" s="37">
        <f ca="1">IF(AC$11="x",Toimenpiteet!$E$115,AX150*CY150/1000+(Satokasvi!$E$28-Satokasvi!$E$7)+IF(AC$8="x",Toimenpiteet!$E$29,0)+IF(AC$9="x",Toimenpiteet!$E$60,0)+IF(AC$10="x",Toimenpiteet!$E$88,0))/(1+$H$15)^DY$59</f>
        <v>-138.30151273388518</v>
      </c>
      <c r="DZ150" s="37">
        <f ca="1">IF(AD$11="x",Toimenpiteet!$E$115,AY150*CZ150/1000+(Satokasvi!$E$28-Satokasvi!$E$7)+IF(AD$8="x",Toimenpiteet!$E$29,0)+IF(AD$9="x",Toimenpiteet!$E$60,0)+IF(AD$10="x",Toimenpiteet!$E$88,0))/(1+$H$15)^DZ$59</f>
        <v>51.300303034387397</v>
      </c>
      <c r="EA150" s="37">
        <f ca="1">IF(AE$11="x",Toimenpiteet!$E$115,AZ150*DA150/1000+(Satokasvi!$E$28-Satokasvi!$E$7)+IF(AE$8="x",Toimenpiteet!$E$29,0)+IF(AE$9="x",Toimenpiteet!$E$60,0)+IF(AE$10="x",Toimenpiteet!$E$88,0))/(1+$H$15)^EA$59</f>
        <v>246.15198078578547</v>
      </c>
      <c r="EB150" s="37">
        <f ca="1">IF(AF$11="x",Toimenpiteet!$E$115,BA150*DB150/1000+(Satokasvi!$E$28-Satokasvi!$E$7)+IF(AF$8="x",Toimenpiteet!$E$29,0)+IF(AF$9="x",Toimenpiteet!$E$60,0)+IF(AF$10="x",Toimenpiteet!$E$88,0))/(1+$H$15)^EB$59</f>
        <v>-126.56547585433981</v>
      </c>
      <c r="ED150" s="37">
        <f ca="1">IF(H$11="x",Toimenpiteet!$E$115,BD150*CD150/1000+(Satokasvi!$E$28-Satokasvi!$E$7)+IF(H$8="x",Toimenpiteet!$E$29,0)+IF(H$9="x",Toimenpiteet!$E$60,0)+IF(H$10="x",Toimenpiteet!$E$88,0))/(1+$H$15)^ED$59</f>
        <v>271.70371829673729</v>
      </c>
      <c r="EE150" s="37">
        <f ca="1">IF(I$11="x",Toimenpiteet!$E$115,BE150*CE150/1000+(Satokasvi!$E$28-Satokasvi!$E$7)+IF(I$8="x",Toimenpiteet!$E$29,0)+IF(I$9="x",Toimenpiteet!$E$60,0)+IF(I$10="x",Toimenpiteet!$E$88,0))/(1+$H$15)^EE$59</f>
        <v>533.1792403718681</v>
      </c>
      <c r="EF150" s="37">
        <f ca="1">IF(J$11="x",Toimenpiteet!$E$115,BF150*CF150/1000+(Satokasvi!$E$28-Satokasvi!$E$7)+IF(J$8="x",Toimenpiteet!$E$29,0)+IF(J$9="x",Toimenpiteet!$E$60,0)+IF(J$10="x",Toimenpiteet!$E$88,0))/(1+$H$15)^EF$59</f>
        <v>171.30525421733455</v>
      </c>
      <c r="EG150" s="37">
        <f ca="1">IF(K$11="x",Toimenpiteet!$E$115,BG150*CG150/1000+(Satokasvi!$E$28-Satokasvi!$E$7)+IF(K$8="x",Toimenpiteet!$E$29,0)+IF(K$9="x",Toimenpiteet!$E$60,0)+IF(K$10="x",Toimenpiteet!$E$88,0))/(1+$H$15)^EG$59</f>
        <v>322.51228259128254</v>
      </c>
      <c r="EH150" s="37">
        <f ca="1">IF(L$11="x",Toimenpiteet!$E$115,BH150*CH150/1000+(Satokasvi!$E$28-Satokasvi!$E$7)+IF(L$8="x",Toimenpiteet!$E$29,0)+IF(L$9="x",Toimenpiteet!$E$60,0)+IF(L$10="x",Toimenpiteet!$E$88,0))/(1+$H$15)^EH$59</f>
        <v>299.85629947285088</v>
      </c>
      <c r="EI150" s="37">
        <f ca="1">IF(M$11="x",Toimenpiteet!$E$115,BI150*CI150/1000+(Satokasvi!$E$28-Satokasvi!$E$7)+IF(M$8="x",Toimenpiteet!$E$29,0)+IF(M$9="x",Toimenpiteet!$E$60,0)+IF(M$10="x",Toimenpiteet!$E$88,0))/(1+$H$15)^EI$59</f>
        <v>279.88069528975745</v>
      </c>
      <c r="EJ150" s="37">
        <f ca="1">IF(N$11="x",Toimenpiteet!$E$115,BJ150*CJ150/1000+(Satokasvi!$E$28-Satokasvi!$E$7)+IF(N$8="x",Toimenpiteet!$E$29,0)+IF(N$9="x",Toimenpiteet!$E$60,0)+IF(N$10="x",Toimenpiteet!$E$88,0))/(1+$H$15)^EJ$59</f>
        <v>231.23139774209611</v>
      </c>
      <c r="EK150" s="37">
        <f ca="1">IF(O$11="x",Toimenpiteet!$E$115,BK150*CK150/1000+(Satokasvi!$E$28-Satokasvi!$E$7)+IF(O$8="x",Toimenpiteet!$E$29,0)+IF(O$9="x",Toimenpiteet!$E$60,0)+IF(O$10="x",Toimenpiteet!$E$88,0))/(1+$H$15)^EK$59</f>
        <v>431.21554930662342</v>
      </c>
      <c r="EL150" s="37">
        <f ca="1">IF(P$11="x",Toimenpiteet!$E$115,BL150*CL150/1000+(Satokasvi!$E$28-Satokasvi!$E$7)+IF(P$8="x",Toimenpiteet!$E$29,0)+IF(P$9="x",Toimenpiteet!$E$60,0)+IF(P$10="x",Toimenpiteet!$E$88,0))/(1+$H$15)^EL$59</f>
        <v>179.44703651939409</v>
      </c>
      <c r="EM150" s="37">
        <f ca="1">IF(Q$11="x",Toimenpiteet!$E$115,BM150*CM150/1000+(Satokasvi!$E$28-Satokasvi!$E$7)+IF(Q$8="x",Toimenpiteet!$E$29,0)+IF(Q$9="x",Toimenpiteet!$E$60,0)+IF(Q$10="x",Toimenpiteet!$E$88,0))/(1+$H$15)^EM$59</f>
        <v>322.8775756148396</v>
      </c>
      <c r="EN150" s="37">
        <f ca="1">IF(R$11="x",Toimenpiteet!$E$115,BN150*CN150/1000+(Satokasvi!$E$28-Satokasvi!$E$7)+IF(R$8="x",Toimenpiteet!$E$29,0)+IF(R$9="x",Toimenpiteet!$E$60,0)+IF(R$10="x",Toimenpiteet!$E$88,0))/(1+$H$15)^EN$59</f>
        <v>215.57891479527504</v>
      </c>
      <c r="EO150" s="37">
        <f ca="1">IF(S$11="x",Toimenpiteet!$E$115,BO150*CO150/1000+(Satokasvi!$E$28-Satokasvi!$E$7)+IF(S$8="x",Toimenpiteet!$E$29,0)+IF(S$9="x",Toimenpiteet!$E$60,0)+IF(S$10="x",Toimenpiteet!$E$88,0))/(1+$H$15)^EO$59</f>
        <v>492.79122843536805</v>
      </c>
      <c r="EP150" s="37">
        <f ca="1">IF(T$11="x",Toimenpiteet!$E$115,BP150*CP150/1000+(Satokasvi!$E$28-Satokasvi!$E$7)+IF(T$8="x",Toimenpiteet!$E$29,0)+IF(T$9="x",Toimenpiteet!$E$60,0)+IF(T$10="x",Toimenpiteet!$E$88,0))/(1+$H$15)^EP$59</f>
        <v>212.92690435170385</v>
      </c>
      <c r="EQ150" s="37">
        <f ca="1">IF(U$11="x",Toimenpiteet!$E$115,BQ150*CQ150/1000+(Satokasvi!$E$28-Satokasvi!$E$7)+IF(U$8="x",Toimenpiteet!$E$29,0)+IF(U$9="x",Toimenpiteet!$E$60,0)+IF(U$10="x",Toimenpiteet!$E$88,0))/(1+$H$15)^EQ$59</f>
        <v>139.62582554180895</v>
      </c>
      <c r="ER150" s="37">
        <f ca="1">IF(V$11="x",Toimenpiteet!$E$115,BR150*CR150/1000+(Satokasvi!$E$28-Satokasvi!$E$7)+IF(V$8="x",Toimenpiteet!$E$29,0)+IF(V$9="x",Toimenpiteet!$E$60,0)+IF(V$10="x",Toimenpiteet!$E$88,0))/(1+$H$15)^ER$59</f>
        <v>151.87999777197652</v>
      </c>
      <c r="ES150" s="37">
        <f ca="1">IF(W$11="x",Toimenpiteet!$E$115,BS150*CS150/1000+(Satokasvi!$E$28-Satokasvi!$E$7)+IF(W$8="x",Toimenpiteet!$E$29,0)+IF(W$9="x",Toimenpiteet!$E$60,0)+IF(W$10="x",Toimenpiteet!$E$88,0))/(1+$H$15)^ES$59</f>
        <v>258.89437490570862</v>
      </c>
      <c r="ET150" s="37">
        <f ca="1">IF(X$11="x",Toimenpiteet!$E$115,BT150*CT150/1000+(Satokasvi!$E$28-Satokasvi!$E$7)+IF(X$8="x",Toimenpiteet!$E$29,0)+IF(X$9="x",Toimenpiteet!$E$60,0)+IF(X$10="x",Toimenpiteet!$E$88,0))/(1+$H$15)^ET$59</f>
        <v>152.18128031210802</v>
      </c>
      <c r="EU150" s="37">
        <f ca="1">IF(Y$11="x",Toimenpiteet!$E$115,BU150*CU150/1000+(Satokasvi!$E$28-Satokasvi!$E$7)+IF(Y$8="x",Toimenpiteet!$E$29,0)+IF(Y$9="x",Toimenpiteet!$E$60,0)+IF(Y$10="x",Toimenpiteet!$E$88,0))/(1+$H$15)^EU$59</f>
        <v>172.25641932424708</v>
      </c>
      <c r="EV150" s="37">
        <f ca="1">IF(Z$11="x",Toimenpiteet!$E$115,BV150*CV150/1000+(Satokasvi!$E$28-Satokasvi!$E$7)+IF(Z$8="x",Toimenpiteet!$E$29,0)+IF(Z$9="x",Toimenpiteet!$E$60,0)+IF(Z$10="x",Toimenpiteet!$E$88,0))/(1+$H$15)^EV$59</f>
        <v>207.20501109860373</v>
      </c>
      <c r="EW150" s="37">
        <f ca="1">IF(AA$11="x",Toimenpiteet!$E$115,BW150*CW150/1000+(Satokasvi!$E$28-Satokasvi!$E$7)+IF(AA$8="x",Toimenpiteet!$E$29,0)+IF(AA$9="x",Toimenpiteet!$E$60,0)+IF(AA$10="x",Toimenpiteet!$E$88,0))/(1+$H$15)^EW$59</f>
        <v>263.08113549979828</v>
      </c>
      <c r="EX150" s="37">
        <f ca="1">IF(AB$11="x",Toimenpiteet!$E$115,BX150*CX150/1000+(Satokasvi!$E$28-Satokasvi!$E$7)+IF(AB$8="x",Toimenpiteet!$E$29,0)+IF(AB$9="x",Toimenpiteet!$E$60,0)+IF(AB$10="x",Toimenpiteet!$E$88,0))/(1+$H$15)^EX$59</f>
        <v>347.31490786321172</v>
      </c>
      <c r="EY150" s="37">
        <f ca="1">IF(AC$11="x",Toimenpiteet!$E$115,BY150*CY150/1000+(Satokasvi!$E$28-Satokasvi!$E$7)+IF(AC$8="x",Toimenpiteet!$E$29,0)+IF(AC$9="x",Toimenpiteet!$E$60,0)+IF(AC$10="x",Toimenpiteet!$E$88,0))/(1+$H$15)^EY$59</f>
        <v>97.93383938733092</v>
      </c>
      <c r="EZ150" s="37">
        <f ca="1">IF(AD$11="x",Toimenpiteet!$E$115,BZ150*CZ150/1000+(Satokasvi!$E$28-Satokasvi!$E$7)+IF(AD$8="x",Toimenpiteet!$E$29,0)+IF(AD$9="x",Toimenpiteet!$E$60,0)+IF(AD$10="x",Toimenpiteet!$E$88,0))/(1+$H$15)^EZ$59</f>
        <v>88.415026308038705</v>
      </c>
      <c r="FA150" s="37">
        <f ca="1">IF(AE$11="x",Toimenpiteet!$E$115,CA150*DA150/1000+(Satokasvi!$E$28-Satokasvi!$E$7)+IF(AE$8="x",Toimenpiteet!$E$29,0)+IF(AE$9="x",Toimenpiteet!$E$60,0)+IF(AE$10="x",Toimenpiteet!$E$88,0))/(1+$H$15)^FA$59</f>
        <v>321.45486496893653</v>
      </c>
      <c r="FB150" s="37">
        <f ca="1">IF(AF$11="x",Toimenpiteet!$E$115,CB150*DB150/1000+(Satokasvi!$E$28-Satokasvi!$E$7)+IF(AF$8="x",Toimenpiteet!$E$29,0)+IF(AF$9="x",Toimenpiteet!$E$60,0)+IF(AF$10="x",Toimenpiteet!$E$88,0))/(1+$H$15)^FB$59</f>
        <v>202.22118960630331</v>
      </c>
      <c r="FD150" s="37">
        <f t="shared" ca="1" si="41"/>
        <v>-257.28155339805824</v>
      </c>
      <c r="FE150" s="37">
        <f t="shared" ca="1" si="45"/>
        <v>145.40316092509107</v>
      </c>
      <c r="FF150" s="37">
        <f t="shared" ca="1" si="45"/>
        <v>247.73878281810534</v>
      </c>
      <c r="FG150" s="37">
        <f t="shared" ca="1" si="45"/>
        <v>12.289715120447767</v>
      </c>
      <c r="FH150" s="37">
        <f t="shared" ca="1" si="45"/>
        <v>224.07141003752295</v>
      </c>
      <c r="FI150" s="37">
        <f t="shared" ca="1" si="45"/>
        <v>420.31643477545941</v>
      </c>
      <c r="FJ150" s="37">
        <f t="shared" ca="1" si="45"/>
        <v>577.0977244762081</v>
      </c>
      <c r="FK150" s="37">
        <f t="shared" ca="1" si="45"/>
        <v>901.57844104952881</v>
      </c>
      <c r="FL150" s="37">
        <f t="shared" ca="1" si="45"/>
        <v>1017.267565803847</v>
      </c>
      <c r="FM150" s="37">
        <f t="shared" ca="1" si="45"/>
        <v>1253.4680642416081</v>
      </c>
      <c r="FN150" s="37">
        <f t="shared" ca="1" si="44"/>
        <v>1401.210220187892</v>
      </c>
      <c r="FO150" s="37">
        <f t="shared" ca="1" si="43"/>
        <v>1780.8919658421758</v>
      </c>
      <c r="FP150" s="37">
        <f t="shared" ca="1" si="43"/>
        <v>1928.2557019522303</v>
      </c>
      <c r="FQ150" s="37">
        <f t="shared" ca="1" si="43"/>
        <v>2015.4111868134155</v>
      </c>
      <c r="FR150" s="37">
        <f t="shared" ca="1" si="43"/>
        <v>2113.6289489467076</v>
      </c>
      <c r="FS150" s="37">
        <f t="shared" ca="1" si="43"/>
        <v>2301.8510548859099</v>
      </c>
      <c r="FT150" s="37">
        <f t="shared" ca="1" si="43"/>
        <v>2401.9472287878557</v>
      </c>
      <c r="FU150" s="37">
        <f t="shared" ca="1" si="24"/>
        <v>2519.5509830550091</v>
      </c>
      <c r="FV150" s="37">
        <f t="shared" ca="1" si="24"/>
        <v>2667.0341927863187</v>
      </c>
      <c r="FW150" s="37">
        <f t="shared" ca="1" si="24"/>
        <v>2861.8144598929207</v>
      </c>
      <c r="FX150" s="37">
        <f t="shared" ca="1" si="24"/>
        <v>3127.501790092947</v>
      </c>
      <c r="FY150" s="37">
        <f t="shared" ca="1" si="24"/>
        <v>2989.2002773590616</v>
      </c>
      <c r="FZ150" s="37">
        <f t="shared" ca="1" si="24"/>
        <v>3040.5005803934491</v>
      </c>
      <c r="GA150" s="37">
        <f t="shared" ca="1" si="24"/>
        <v>3286.6525611792345</v>
      </c>
      <c r="GB150" s="37">
        <f t="shared" ca="1" si="24"/>
        <v>3160.0870853248948</v>
      </c>
      <c r="GC150" s="37"/>
      <c r="GD150" s="37">
        <f t="shared" ca="1" si="42"/>
        <v>271.70371829673729</v>
      </c>
      <c r="GE150" s="37">
        <f t="shared" ca="1" si="48"/>
        <v>804.8829586686054</v>
      </c>
      <c r="GF150" s="37">
        <f t="shared" ca="1" si="48"/>
        <v>976.18821288593995</v>
      </c>
      <c r="GG150" s="37">
        <f t="shared" ca="1" si="48"/>
        <v>1298.7004954772224</v>
      </c>
      <c r="GH150" s="37">
        <f t="shared" ca="1" si="48"/>
        <v>1598.5567949500733</v>
      </c>
      <c r="GI150" s="37">
        <f t="shared" ca="1" si="48"/>
        <v>1878.4374902398308</v>
      </c>
      <c r="GJ150" s="37">
        <f t="shared" ca="1" si="48"/>
        <v>2109.6688879819271</v>
      </c>
      <c r="GK150" s="37">
        <f t="shared" ca="1" si="48"/>
        <v>2540.8844372885505</v>
      </c>
      <c r="GL150" s="37">
        <f t="shared" ca="1" si="48"/>
        <v>2720.3314738079448</v>
      </c>
      <c r="GM150" s="37">
        <f t="shared" ca="1" si="48"/>
        <v>3043.2090494227846</v>
      </c>
      <c r="GN150" s="37">
        <f t="shared" ca="1" si="48"/>
        <v>3258.7879642180596</v>
      </c>
      <c r="GO150" s="37">
        <f t="shared" ca="1" si="48"/>
        <v>3751.5791926534275</v>
      </c>
      <c r="GP150" s="37">
        <f t="shared" ca="1" si="48"/>
        <v>3964.5060970051313</v>
      </c>
      <c r="GQ150" s="37">
        <f t="shared" ca="1" si="48"/>
        <v>4104.1319225469406</v>
      </c>
      <c r="GR150" s="37">
        <f t="shared" ca="1" si="48"/>
        <v>4256.011920318917</v>
      </c>
      <c r="GS150" s="37">
        <f t="shared" ca="1" si="48"/>
        <v>4514.9062952246259</v>
      </c>
      <c r="GT150" s="37">
        <f t="shared" ca="1" si="34"/>
        <v>4667.0875755367342</v>
      </c>
      <c r="GU150" s="37">
        <f t="shared" ca="1" si="34"/>
        <v>4839.3439948609812</v>
      </c>
      <c r="GV150" s="37">
        <f t="shared" ca="1" si="34"/>
        <v>5046.549005959585</v>
      </c>
      <c r="GW150" s="37">
        <f t="shared" ca="1" si="34"/>
        <v>5309.6301414593836</v>
      </c>
      <c r="GX150" s="37">
        <f t="shared" ca="1" si="34"/>
        <v>5656.945049322595</v>
      </c>
      <c r="GY150" s="37">
        <f t="shared" ca="1" si="30"/>
        <v>5754.8788887099263</v>
      </c>
      <c r="GZ150" s="37">
        <f t="shared" ca="1" si="30"/>
        <v>5843.2939150179645</v>
      </c>
      <c r="HA150" s="37">
        <f t="shared" ca="1" si="30"/>
        <v>6164.7487799869014</v>
      </c>
      <c r="HB150" s="37">
        <f t="shared" ca="1" si="30"/>
        <v>6366.969969593205</v>
      </c>
      <c r="HC150" s="37"/>
      <c r="HD150" s="37">
        <f t="shared" si="40"/>
        <v>1500.1</v>
      </c>
      <c r="HE150" s="37">
        <f ca="1">SUM($GD150:GD150)-$HD150-SUM($FD150:FD150)</f>
        <v>-971.11472830520427</v>
      </c>
      <c r="HF150" s="37">
        <f ca="1">SUM($GD150:GE150)-$HD150-SUM($FD150:FE150)</f>
        <v>-311.63493056169017</v>
      </c>
      <c r="HG150" s="37">
        <f ca="1">SUM($GD150:GF150)-$HD150-SUM($FD150:FF150)</f>
        <v>416.81449950614467</v>
      </c>
      <c r="HH150" s="37">
        <f ca="1">SUM($GD150:GG150)-$HD150-SUM($FD150:FG150)</f>
        <v>1703.2252798629193</v>
      </c>
      <c r="HI150" s="37">
        <f ca="1">SUM($GD150:GH150)-$HD150-SUM($FD150:FH150)</f>
        <v>3077.7106647754695</v>
      </c>
      <c r="HJ150" s="37">
        <f ca="1">SUM($GD150:GI150)-$HD150-SUM($FD150:FI150)</f>
        <v>4535.8317202398403</v>
      </c>
      <c r="HK150" s="37">
        <f ca="1">SUM($GD150:GJ150)-$HD150-SUM($FD150:FJ150)</f>
        <v>6068.4028837455589</v>
      </c>
      <c r="HL150" s="37">
        <f ca="1">SUM($GD150:GK150)-$HD150-SUM($FD150:FK150)</f>
        <v>7707.7088799845806</v>
      </c>
      <c r="HM150" s="37">
        <f ca="1">SUM($GD150:GL150)-$HD150-SUM($FD150:FL150)</f>
        <v>9410.772787988677</v>
      </c>
      <c r="HN150" s="37">
        <f ca="1">SUM($GD150:GM150)-$HD150-SUM($FD150:FM150)</f>
        <v>11200.513773169854</v>
      </c>
      <c r="HO150" s="37">
        <f ca="1">SUM($GD150:GN150)-$HD150-SUM($FD150:FN150)</f>
        <v>13058.091517200024</v>
      </c>
      <c r="HP150" s="37">
        <f ca="1">SUM($GD150:GO150)-$HD150-SUM($FD150:FO150)</f>
        <v>15028.778744011277</v>
      </c>
      <c r="HQ150" s="37">
        <f ca="1">SUM($GD150:GP150)-$HD150-SUM($FD150:FP150)</f>
        <v>17065.02913906418</v>
      </c>
      <c r="HR150" s="37">
        <f ca="1">SUM($GD150:GQ150)-$HD150-SUM($FD150:FQ150)</f>
        <v>19153.749874797704</v>
      </c>
      <c r="HS150" s="37">
        <f ca="1">SUM($GD150:GR150)-$HD150-SUM($FD150:FR150)</f>
        <v>21296.132846169916</v>
      </c>
      <c r="HT150" s="37">
        <f ca="1">SUM($GD150:GS150)-$HD150-SUM($FD150:FS150)</f>
        <v>23509.188086508631</v>
      </c>
      <c r="HU150" s="37">
        <f ca="1">SUM($GD150:GT150)-$HD150-SUM($FD150:FT150)</f>
        <v>25774.328433257513</v>
      </c>
      <c r="HV150" s="37">
        <f ca="1">SUM($GD150:GU150)-$HD150-SUM($FD150:FU150)</f>
        <v>28094.121445063487</v>
      </c>
      <c r="HW150" s="37">
        <f ca="1">SUM($GD150:GV150)-$HD150-SUM($FD150:FV150)</f>
        <v>30473.636258236751</v>
      </c>
      <c r="HX150" s="37">
        <f ca="1">SUM($GD150:GW150)-$HD150-SUM($FD150:FW150)</f>
        <v>32921.451939803213</v>
      </c>
      <c r="HY150" s="37">
        <f ca="1">SUM($GD150:GX150)-$HD150-SUM($FD150:FX150)</f>
        <v>35450.895199032864</v>
      </c>
      <c r="HZ150" s="37">
        <f ca="1">SUM($GD150:GY150)-$HD150-SUM($FD150:FY150)</f>
        <v>38216.573810383721</v>
      </c>
      <c r="IA150" s="37">
        <f ca="1">SUM($GD150:GZ150)-$HD150-SUM($FD150:FZ150)</f>
        <v>41019.367145008226</v>
      </c>
      <c r="IB150" s="37">
        <f ca="1">SUM($GD150:HA150)-$HD150-SUM($FD150:GA150)</f>
        <v>43897.463363815892</v>
      </c>
      <c r="IC150" s="37">
        <f ca="1">SUM($GD150:HB150)-$HD150-SUM($FD150:GB150)</f>
        <v>47104.346248084206</v>
      </c>
    </row>
    <row r="151" spans="2:237" x14ac:dyDescent="0.35">
      <c r="B151" s="37">
        <f t="shared" ca="1" si="47"/>
        <v>0.4413583245032473</v>
      </c>
      <c r="C151" s="37">
        <f t="shared" ca="1" si="47"/>
        <v>0.46925736042238408</v>
      </c>
      <c r="D151" s="37">
        <f t="shared" ca="1" si="47"/>
        <v>0.66709021532804758</v>
      </c>
      <c r="E151" s="37">
        <f t="shared" ca="1" si="47"/>
        <v>2.2247519712658259E-2</v>
      </c>
      <c r="F151" s="37">
        <f t="shared" ca="1" si="47"/>
        <v>0.82002133832798219</v>
      </c>
      <c r="G151" s="37">
        <f t="shared" ca="1" si="47"/>
        <v>0.98747455760653458</v>
      </c>
      <c r="H151" s="37">
        <f t="shared" ca="1" si="47"/>
        <v>0.90868418850413712</v>
      </c>
      <c r="I151" s="37">
        <f t="shared" ca="1" si="47"/>
        <v>0.22676593746451656</v>
      </c>
      <c r="J151" s="37">
        <f t="shared" ca="1" si="47"/>
        <v>0.31428798870600683</v>
      </c>
      <c r="K151" s="37">
        <f t="shared" ca="1" si="47"/>
        <v>0.34872538930444219</v>
      </c>
      <c r="L151" s="37">
        <f t="shared" ca="1" si="47"/>
        <v>0.39694463997318696</v>
      </c>
      <c r="M151" s="37">
        <f t="shared" ca="1" si="47"/>
        <v>3.022775357077867E-2</v>
      </c>
      <c r="N151" s="37">
        <f t="shared" ca="1" si="47"/>
        <v>0.16263410020268276</v>
      </c>
      <c r="O151" s="37">
        <f t="shared" ca="1" si="47"/>
        <v>0.79925788355723826</v>
      </c>
      <c r="P151" s="37">
        <f t="shared" ca="1" si="47"/>
        <v>0.67465616503356018</v>
      </c>
      <c r="Q151" s="37">
        <f t="shared" ca="1" si="47"/>
        <v>0.25106798229004046</v>
      </c>
      <c r="R151" s="37">
        <f t="shared" ca="1" si="46"/>
        <v>0.70634938802358749</v>
      </c>
      <c r="S151" s="37">
        <f t="shared" ca="1" si="46"/>
        <v>0.19556054166784442</v>
      </c>
      <c r="T151" s="37">
        <f t="shared" ca="1" si="46"/>
        <v>0.54893927580732871</v>
      </c>
      <c r="U151" s="37">
        <f t="shared" ca="1" si="46"/>
        <v>0.49240089436458168</v>
      </c>
      <c r="V151" s="37">
        <f t="shared" ca="1" si="46"/>
        <v>0.55021919111087025</v>
      </c>
      <c r="W151" s="37">
        <f t="shared" ca="1" si="46"/>
        <v>0.10940147639773345</v>
      </c>
      <c r="X151" s="37">
        <f t="shared" ca="1" si="46"/>
        <v>0.29648041478323217</v>
      </c>
      <c r="Y151" s="37">
        <f t="shared" ca="1" si="46"/>
        <v>0.96220668604742798</v>
      </c>
      <c r="Z151" s="37">
        <f t="shared" ca="1" si="46"/>
        <v>0.88329562685328911</v>
      </c>
      <c r="AC151" s="35">
        <f ca="1">IF(H$11="x",0,_xlfn.NORM.INV(B151,Satokasvi!$H$8,Satokasvi!$I$8)*IF(H$8="x",1+Toimenpiteet!$C$7,1)*IF(H$9="x",1+Toimenpiteet!$C$34,1)*(1+H$30)*_xlfn.BINOM.INV(1,(1-(Satokasvi!$H$15*(1+H$43))),B151))</f>
        <v>2463.1184334153509</v>
      </c>
      <c r="AD151" s="35">
        <f ca="1">IF(I$11="x",0,_xlfn.NORM.INV(C151,Satokasvi!$H$8,Satokasvi!$I$8)*IF(I$8="x",1+Toimenpiteet!$C$7,1)*IF(I$9="x",1+Toimenpiteet!$C$34,1)*(1+I$30)*_xlfn.BINOM.INV(1,(1-(Satokasvi!$H$15*(1+I$43))),C151))</f>
        <v>2480.7158008837823</v>
      </c>
      <c r="AE151" s="35">
        <f ca="1">IF(J$11="x",0,_xlfn.NORM.INV(D151,Satokasvi!$H$8,Satokasvi!$I$8)*IF(J$8="x",1+Toimenpiteet!$C$7,1)*IF(J$9="x",1+Toimenpiteet!$C$34,1)*(1+J$30)*_xlfn.BINOM.INV(1,(1-(Satokasvi!$H$15*(1+J$43))),D151))</f>
        <v>2607.9731169799629</v>
      </c>
      <c r="AF151" s="35">
        <f ca="1">IF(K$11="x",0,_xlfn.NORM.INV(E151,Satokasvi!$H$8,Satokasvi!$I$8)*IF(K$8="x",1+Toimenpiteet!$C$7,1)*IF(K$9="x",1+Toimenpiteet!$C$34,1)*(1+K$30)*_xlfn.BINOM.INV(1,(1-(Satokasvi!$H$15*(1+K$43))),E151))</f>
        <v>0</v>
      </c>
      <c r="AG151" s="35">
        <f ca="1">IF(L$11="x",0,_xlfn.NORM.INV(F151,Satokasvi!$H$8,Satokasvi!$I$8)*IF(L$8="x",1+Toimenpiteet!$C$7,1)*IF(L$9="x",1+Toimenpiteet!$C$34,1)*(1+L$30)*_xlfn.BINOM.INV(1,(1-(Satokasvi!$H$15*(1+L$43))),F151))</f>
        <v>2728.8616026779346</v>
      </c>
      <c r="AH151" s="35">
        <f ca="1">IF(M$11="x",0,_xlfn.NORM.INV(G151,Satokasvi!$H$8,Satokasvi!$I$8)*IF(M$8="x",1+Toimenpiteet!$C$7,1)*IF(M$9="x",1+Toimenpiteet!$C$34,1)*(1+M$30)*_xlfn.BINOM.INV(1,(1-(Satokasvi!$H$15*(1+M$43))),G151))</f>
        <v>3060.1542877413913</v>
      </c>
      <c r="AI151" s="35">
        <f ca="1">IF(N$11="x",0,_xlfn.NORM.INV(H151,Satokasvi!$H$8,Satokasvi!$I$8)*IF(N$8="x",1+Toimenpiteet!$C$7,1)*IF(N$9="x",1+Toimenpiteet!$C$34,1)*(1+N$30)*_xlfn.BINOM.INV(1,(1-(Satokasvi!$H$15*(1+N$43))),H151))</f>
        <v>2833.1739721844215</v>
      </c>
      <c r="AJ151" s="35">
        <f ca="1">IF(O$11="x",0,_xlfn.NORM.INV(I151,Satokasvi!$H$8,Satokasvi!$I$8)*IF(O$8="x",1+Toimenpiteet!$C$7,1)*IF(O$9="x",1+Toimenpiteet!$C$34,1)*(1+O$30)*_xlfn.BINOM.INV(1,(1-(Satokasvi!$H$15*(1+O$43))),I151))</f>
        <v>0</v>
      </c>
      <c r="AK151" s="35">
        <f ca="1">IF(P$11="x",0,_xlfn.NORM.INV(J151,Satokasvi!$H$8,Satokasvi!$I$8)*IF(P$8="x",1+Toimenpiteet!$C$7,1)*IF(P$9="x",1+Toimenpiteet!$C$34,1)*(1+P$30)*_xlfn.BINOM.INV(1,(1-(Satokasvi!$H$15*(1+P$43))),J151))</f>
        <v>2379.0669639250709</v>
      </c>
      <c r="AL151" s="35">
        <f ca="1">IF(Q$11="x",0,_xlfn.NORM.INV(K151,Satokasvi!$H$8,Satokasvi!$I$8)*IF(Q$8="x",1+Toimenpiteet!$C$7,1)*IF(Q$9="x",1+Toimenpiteet!$C$34,1)*(1+Q$30)*_xlfn.BINOM.INV(1,(1-(Satokasvi!$H$15*(1+Q$43))),K151))</f>
        <v>2402.8090151250835</v>
      </c>
      <c r="AM151" s="35">
        <f ca="1">IF(R$11="x",0,_xlfn.NORM.INV(L151,Satokasvi!$H$8,Satokasvi!$I$8)*IF(R$8="x",1+Toimenpiteet!$C$7,1)*IF(R$9="x",1+Toimenpiteet!$C$34,1)*(1+R$30)*_xlfn.BINOM.INV(1,(1-(Satokasvi!$H$15*(1+R$43))),L151))</f>
        <v>2434.684114591535</v>
      </c>
      <c r="AN151" s="35">
        <f ca="1">IF(S$11="x",0,_xlfn.NORM.INV(M151,Satokasvi!$H$8,Satokasvi!$I$8)*IF(S$8="x",1+Toimenpiteet!$C$7,1)*IF(S$9="x",1+Toimenpiteet!$C$34,1)*(1+S$30)*_xlfn.BINOM.INV(1,(1-(Satokasvi!$H$15*(1+S$43))),M151))</f>
        <v>0</v>
      </c>
      <c r="AO151" s="35">
        <f ca="1">IF(T$11="x",0,_xlfn.NORM.INV(N151,Satokasvi!$H$8,Satokasvi!$I$8)*IF(T$8="x",1+Toimenpiteet!$C$7,1)*IF(T$9="x",1+Toimenpiteet!$C$34,1)*(1+T$30)*_xlfn.BINOM.INV(1,(1-(Satokasvi!$H$15*(1+T$43))),N151))</f>
        <v>0</v>
      </c>
      <c r="AP151" s="35">
        <f ca="1">IF(U$11="x",0,_xlfn.NORM.INV(O151,Satokasvi!$H$8,Satokasvi!$I$8)*IF(U$8="x",1+Toimenpiteet!$C$7,1)*IF(U$9="x",1+Toimenpiteet!$C$34,1)*(1+U$30)*_xlfn.BINOM.INV(1,(1-(Satokasvi!$H$15*(1+U$43))),O151))</f>
        <v>2709.7433516489641</v>
      </c>
      <c r="AQ151" s="35">
        <f ca="1">IF(V$11="x",0,_xlfn.NORM.INV(P151,Satokasvi!$H$8,Satokasvi!$I$8)*IF(V$8="x",1+Toimenpiteet!$C$7,1)*IF(V$9="x",1+Toimenpiteet!$C$34,1)*(1+V$30)*_xlfn.BINOM.INV(1,(1-(Satokasvi!$H$15*(1+V$43))),P151))</f>
        <v>2613.2017682949695</v>
      </c>
      <c r="AR151" s="35">
        <f ca="1">IF(W$11="x",0,_xlfn.NORM.INV(Q151,Satokasvi!$H$8,Satokasvi!$I$8)*IF(W$8="x",1+Toimenpiteet!$C$7,1)*IF(W$9="x",1+Toimenpiteet!$C$34,1)*(1+W$30)*_xlfn.BINOM.INV(1,(1-(Satokasvi!$H$15*(1+W$43))),Q151))</f>
        <v>2332.2168122157896</v>
      </c>
      <c r="AS151" s="35">
        <f ca="1">IF(X$11="x",0,_xlfn.NORM.INV(R151,Satokasvi!$H$8,Satokasvi!$I$8)*IF(X$8="x",1+Toimenpiteet!$C$7,1)*IF(X$9="x",1+Toimenpiteet!$C$34,1)*(1+X$30)*_xlfn.BINOM.INV(1,(1-(Satokasvi!$H$15*(1+X$43))),R151))</f>
        <v>2635.6877611464615</v>
      </c>
      <c r="AT151" s="35">
        <f ca="1">IF(Y$11="x",0,_xlfn.NORM.INV(S151,Satokasvi!$H$8,Satokasvi!$I$8)*IF(Y$8="x",1+Toimenpiteet!$C$7,1)*IF(Y$9="x",1+Toimenpiteet!$C$34,1)*(1+Y$30)*_xlfn.BINOM.INV(1,(1-(Satokasvi!$H$15*(1+Y$43))),S151))</f>
        <v>0</v>
      </c>
      <c r="AU151" s="35">
        <f ca="1">IF(Z$11="x",0,_xlfn.NORM.INV(T151,Satokasvi!$H$8,Satokasvi!$I$8)*IF(Z$8="x",1+Toimenpiteet!$C$7,1)*IF(Z$9="x",1+Toimenpiteet!$C$34,1)*(1+Z$30)*_xlfn.BINOM.INV(1,(1-(Satokasvi!$H$15*(1+Z$43))),T151))</f>
        <v>2530.745469467588</v>
      </c>
      <c r="AV151" s="35">
        <f ca="1">IF(AA$11="x",0,_xlfn.NORM.INV(U151,Satokasvi!$H$8,Satokasvi!$I$8)*IF(AA$8="x",1+Toimenpiteet!$C$7,1)*IF(AA$9="x",1+Toimenpiteet!$C$34,1)*(1+AA$30)*_xlfn.BINOM.INV(1,(1-(Satokasvi!$H$15*(1+AA$43))),U151))</f>
        <v>2495.2376787323356</v>
      </c>
      <c r="AW151" s="35">
        <f ca="1">IF(AB$11="x",0,_xlfn.NORM.INV(V151,Satokasvi!$H$8,Satokasvi!$I$8)*IF(AB$8="x",1+Toimenpiteet!$C$7,1)*IF(AB$9="x",1+Toimenpiteet!$C$34,1)*(1+AB$30)*_xlfn.BINOM.INV(1,(1-(Satokasvi!$H$15*(1+AB$43))),V151))</f>
        <v>2531.553787981703</v>
      </c>
      <c r="AX151" s="35">
        <f ca="1">IF(AC$11="x",0,_xlfn.NORM.INV(W151,Satokasvi!$H$8,Satokasvi!$I$8)*IF(AC$8="x",1+Toimenpiteet!$C$7,1)*IF(AC$9="x",1+Toimenpiteet!$C$34,1)*(1+AC$30)*_xlfn.BINOM.INV(1,(1-(Satokasvi!$H$15*(1+AC$43))),W151))</f>
        <v>0</v>
      </c>
      <c r="AY151" s="35">
        <f ca="1">IF(AD$11="x",0,_xlfn.NORM.INV(X151,Satokasvi!$H$8,Satokasvi!$I$8)*IF(AD$8="x",1+Toimenpiteet!$C$7,1)*IF(AD$9="x",1+Toimenpiteet!$C$34,1)*(1+AD$30)*_xlfn.BINOM.INV(1,(1-(Satokasvi!$H$15*(1+AD$43))),X151))</f>
        <v>2366.3624145099684</v>
      </c>
      <c r="AZ151" s="35">
        <f ca="1">IF(AE$11="x",0,_xlfn.NORM.INV(Y151,Satokasvi!$H$8,Satokasvi!$I$8)*IF(AE$8="x",1+Toimenpiteet!$C$7,1)*IF(AE$9="x",1+Toimenpiteet!$C$34,1)*(1+AE$30)*_xlfn.BINOM.INV(1,(1-(Satokasvi!$H$15*(1+AE$43))),Y151))</f>
        <v>2944.2220626497942</v>
      </c>
      <c r="BA151" s="35">
        <f ca="1">IF(AF$11="x",0,_xlfn.NORM.INV(Z151,Satokasvi!$H$8,Satokasvi!$I$8)*IF(AF$8="x",1+Toimenpiteet!$C$7,1)*IF(AF$9="x",1+Toimenpiteet!$C$34,1)*(1+AF$30)*_xlfn.BINOM.INV(1,(1-(Satokasvi!$H$15*(1+AF$43))),Z151))</f>
        <v>2797.9059769493961</v>
      </c>
      <c r="BD151" s="35">
        <f ca="1">IF(H$11="x",0,_xlfn.NORM.INV(B151,Satokasvi!$H$8,Satokasvi!$I$8)*IF(COUNTIF($H$12:H$12,"x")&gt;0,(1+$C$6),1)*IF(COUNTIF($H$13:H$13,"x")&gt;0,(1+$C$30),1)*IF(H$8="x",(1+Toimenpiteet!$C$7),1)*IF(H$9="x",(1+Toimenpiteet!$C$34),1)*(1+H$30)*_xlfn.BINOM.INV(1,(1-(Satokasvi!$H$15*(1+H$44))),B151))</f>
        <v>2955.7421200984209</v>
      </c>
      <c r="BE151" s="35">
        <f ca="1">IF(I$11="x",0,_xlfn.NORM.INV(C151,Satokasvi!$H$8,Satokasvi!$I$8)*IF(COUNTIF($H$12:I$12,"x")&gt;0,(1+$C$6),1)*IF(COUNTIF($H$13:I$13,"x")&gt;0,(1+$C$30),1)*IF(I$8="x",(1+Toimenpiteet!$C$7),1)*IF(I$9="x",(1+Toimenpiteet!$C$34),1)*(1+I$30)*_xlfn.BINOM.INV(1,(1-(Satokasvi!$H$15*(1+I$44))),C151))</f>
        <v>2976.8589610605386</v>
      </c>
      <c r="BF151" s="35">
        <f ca="1">IF(J$11="x",0,_xlfn.NORM.INV(D151,Satokasvi!$H$8,Satokasvi!$I$8)*IF(COUNTIF($H$12:J$12,"x")&gt;0,(1+$C$6),1)*IF(COUNTIF($H$13:J$13,"x")&gt;0,(1+$C$30),1)*IF(J$8="x",(1+Toimenpiteet!$C$7),1)*IF(J$9="x",(1+Toimenpiteet!$C$34),1)*(1+J$30)*_xlfn.BINOM.INV(1,(1-(Satokasvi!$H$15*(1+J$44))),D151))</f>
        <v>3129.5677403759555</v>
      </c>
      <c r="BG151" s="35">
        <f ca="1">IF(K$11="x",0,_xlfn.NORM.INV(E151,Satokasvi!$H$8,Satokasvi!$I$8)*IF(COUNTIF($H$12:K$12,"x")&gt;0,(1+$C$6),1)*IF(COUNTIF($H$13:K$13,"x")&gt;0,(1+$C$30),1)*IF(K$8="x",(1+Toimenpiteet!$C$7),1)*IF(K$9="x",(1+Toimenpiteet!$C$34),1)*(1+K$30)*_xlfn.BINOM.INV(1,(1-(Satokasvi!$H$15*(1+K$44))),E151))</f>
        <v>0</v>
      </c>
      <c r="BH151" s="35">
        <f ca="1">IF(L$11="x",0,_xlfn.NORM.INV(F151,Satokasvi!$H$8,Satokasvi!$I$8)*IF(COUNTIF($H$12:L$12,"x")&gt;0,(1+$C$6),1)*IF(COUNTIF($H$13:L$13,"x")&gt;0,(1+$C$30),1)*IF(L$8="x",(1+Toimenpiteet!$C$7),1)*IF(L$9="x",(1+Toimenpiteet!$C$34),1)*(1+L$30)*_xlfn.BINOM.INV(1,(1-(Satokasvi!$H$15*(1+L$44))),F151))</f>
        <v>3274.6339232135215</v>
      </c>
      <c r="BI151" s="35">
        <f ca="1">IF(M$11="x",0,_xlfn.NORM.INV(G151,Satokasvi!$H$8,Satokasvi!$I$8)*IF(COUNTIF($H$12:M$12,"x")&gt;0,(1+$C$6),1)*IF(COUNTIF($H$13:M$13,"x")&gt;0,(1+$C$30),1)*IF(M$8="x",(1+Toimenpiteet!$C$7),1)*IF(M$9="x",(1+Toimenpiteet!$C$34),1)*(1+M$30)*_xlfn.BINOM.INV(1,(1-(Satokasvi!$H$15*(1+M$44))),G151))</f>
        <v>3672.1851452896694</v>
      </c>
      <c r="BJ151" s="35">
        <f ca="1">IF(N$11="x",0,_xlfn.NORM.INV(H151,Satokasvi!$H$8,Satokasvi!$I$8)*IF(COUNTIF($H$12:N$12,"x")&gt;0,(1+$C$6),1)*IF(COUNTIF($H$13:N$13,"x")&gt;0,(1+$C$30),1)*IF(N$8="x",(1+Toimenpiteet!$C$7),1)*IF(N$9="x",(1+Toimenpiteet!$C$34),1)*(1+N$30)*_xlfn.BINOM.INV(1,(1-(Satokasvi!$H$15*(1+N$44))),H151))</f>
        <v>3399.8087666213055</v>
      </c>
      <c r="BK151" s="35">
        <f ca="1">IF(O$11="x",0,_xlfn.NORM.INV(I151,Satokasvi!$H$8,Satokasvi!$I$8)*IF(COUNTIF($H$12:O$12,"x")&gt;0,(1+$C$6),1)*IF(COUNTIF($H$13:O$13,"x")&gt;0,(1+$C$30),1)*IF(O$8="x",(1+Toimenpiteet!$C$7),1)*IF(O$9="x",(1+Toimenpiteet!$C$34),1)*(1+O$30)*_xlfn.BINOM.INV(1,(1-(Satokasvi!$H$15*(1+O$44))),I151))</f>
        <v>2775.1380378192539</v>
      </c>
      <c r="BL151" s="35">
        <f ca="1">IF(P$11="x",0,_xlfn.NORM.INV(J151,Satokasvi!$H$8,Satokasvi!$I$8)*IF(COUNTIF($H$12:P$12,"x")&gt;0,(1+$C$6),1)*IF(COUNTIF($H$13:P$13,"x")&gt;0,(1+$C$30),1)*IF(P$8="x",(1+Toimenpiteet!$C$7),1)*IF(P$9="x",(1+Toimenpiteet!$C$34),1)*(1+P$30)*_xlfn.BINOM.INV(1,(1-(Satokasvi!$H$15*(1+P$44))),J151))</f>
        <v>2854.8803567100849</v>
      </c>
      <c r="BM151" s="35">
        <f ca="1">IF(Q$11="x",0,_xlfn.NORM.INV(K151,Satokasvi!$H$8,Satokasvi!$I$8)*IF(COUNTIF($H$12:Q$12,"x")&gt;0,(1+$C$6),1)*IF(COUNTIF($H$13:Q$13,"x")&gt;0,(1+$C$30),1)*IF(Q$8="x",(1+Toimenpiteet!$C$7),1)*IF(Q$9="x",(1+Toimenpiteet!$C$34),1)*(1+Q$30)*_xlfn.BINOM.INV(1,(1-(Satokasvi!$H$15*(1+Q$44))),K151))</f>
        <v>2883.3708181501001</v>
      </c>
      <c r="BN151" s="35">
        <f ca="1">IF(R$11="x",0,_xlfn.NORM.INV(L151,Satokasvi!$H$8,Satokasvi!$I$8)*IF(COUNTIF($H$12:R$12,"x")&gt;0,(1+$C$6),1)*IF(COUNTIF($H$13:R$13,"x")&gt;0,(1+$C$30),1)*IF(R$8="x",(1+Toimenpiteet!$C$7),1)*IF(R$9="x",(1+Toimenpiteet!$C$34),1)*(1+R$30)*_xlfn.BINOM.INV(1,(1-(Satokasvi!$H$15*(1+R$44))),L151))</f>
        <v>2921.620937509842</v>
      </c>
      <c r="BO151" s="35">
        <f ca="1">IF(S$11="x",0,_xlfn.NORM.INV(M151,Satokasvi!$H$8,Satokasvi!$I$8)*IF(COUNTIF($H$12:S$12,"x")&gt;0,(1+$C$6),1)*IF(COUNTIF($H$13:S$13,"x")&gt;0,(1+$C$30),1)*IF(S$8="x",(1+Toimenpiteet!$C$7),1)*IF(S$9="x",(1+Toimenpiteet!$C$34),1)*(1+S$30)*_xlfn.BINOM.INV(1,(1-(Satokasvi!$H$15*(1+S$44))),M151))</f>
        <v>0</v>
      </c>
      <c r="BP151" s="35">
        <f ca="1">IF(T$11="x",0,_xlfn.NORM.INV(N151,Satokasvi!$H$8,Satokasvi!$I$8)*IF(COUNTIF($H$12:T$12,"x")&gt;0,(1+$C$6),1)*IF(COUNTIF($H$13:T$13,"x")&gt;0,(1+$C$30),1)*IF(T$8="x",(1+Toimenpiteet!$C$7),1)*IF(T$9="x",(1+Toimenpiteet!$C$34),1)*(1+T$30)*_xlfn.BINOM.INV(1,(1-(Satokasvi!$H$15*(1+T$44))),N151))</f>
        <v>2704.8931477713641</v>
      </c>
      <c r="BQ151" s="35">
        <f ca="1">IF(U$11="x",0,_xlfn.NORM.INV(O151,Satokasvi!$H$8,Satokasvi!$I$8)*IF(COUNTIF($H$12:U$12,"x")&gt;0,(1+$C$6),1)*IF(COUNTIF($H$13:U$13,"x")&gt;0,(1+$C$30),1)*IF(U$8="x",(1+Toimenpiteet!$C$7),1)*IF(U$9="x",(1+Toimenpiteet!$C$34),1)*(1+U$30)*_xlfn.BINOM.INV(1,(1-(Satokasvi!$H$15*(1+U$44))),O151))</f>
        <v>3251.6920219787567</v>
      </c>
      <c r="BR151" s="35">
        <f ca="1">IF(V$11="x",0,_xlfn.NORM.INV(P151,Satokasvi!$H$8,Satokasvi!$I$8)*IF(COUNTIF($H$12:V$12,"x")&gt;0,(1+$C$6),1)*IF(COUNTIF($H$13:V$13,"x")&gt;0,(1+$C$30),1)*IF(V$8="x",(1+Toimenpiteet!$C$7),1)*IF(V$9="x",(1+Toimenpiteet!$C$34),1)*(1+V$30)*_xlfn.BINOM.INV(1,(1-(Satokasvi!$H$15*(1+V$44))),P151))</f>
        <v>3135.8421219539632</v>
      </c>
      <c r="BS151" s="35">
        <f ca="1">IF(W$11="x",0,_xlfn.NORM.INV(Q151,Satokasvi!$H$8,Satokasvi!$I$8)*IF(COUNTIF($H$12:W$12,"x")&gt;0,(1+$C$6),1)*IF(COUNTIF($H$13:W$13,"x")&gt;0,(1+$C$30),1)*IF(W$8="x",(1+Toimenpiteet!$C$7),1)*IF(W$9="x",(1+Toimenpiteet!$C$34),1)*(1+W$30)*_xlfn.BINOM.INV(1,(1-(Satokasvi!$H$15*(1+W$44))),Q151))</f>
        <v>2798.6601746589472</v>
      </c>
      <c r="BT151" s="35">
        <f ca="1">IF(X$11="x",0,_xlfn.NORM.INV(R151,Satokasvi!$H$8,Satokasvi!$I$8)*IF(COUNTIF($H$12:X$12,"x")&gt;0,(1+$C$6),1)*IF(COUNTIF($H$13:X$13,"x")&gt;0,(1+$C$30),1)*IF(X$8="x",(1+Toimenpiteet!$C$7),1)*IF(X$9="x",(1+Toimenpiteet!$C$34),1)*(1+X$30)*_xlfn.BINOM.INV(1,(1-(Satokasvi!$H$15*(1+X$44))),R151))</f>
        <v>3162.8253133757539</v>
      </c>
      <c r="BU151" s="35">
        <f ca="1">IF(Y$11="x",0,_xlfn.NORM.INV(S151,Satokasvi!$H$8,Satokasvi!$I$8)*IF(COUNTIF($H$12:Y$12,"x")&gt;0,(1+$C$6),1)*IF(COUNTIF($H$13:Y$13,"x")&gt;0,(1+$C$30),1)*IF(Y$8="x",(1+Toimenpiteet!$C$7),1)*IF(Y$9="x",(1+Toimenpiteet!$C$34),1)*(1+Y$30)*_xlfn.BINOM.INV(1,(1-(Satokasvi!$H$15*(1+Y$44))),S151))</f>
        <v>2742.7241864198691</v>
      </c>
      <c r="BV151" s="35">
        <f ca="1">IF(Z$11="x",0,_xlfn.NORM.INV(T151,Satokasvi!$H$8,Satokasvi!$I$8)*IF(COUNTIF($H$12:Z$12,"x")&gt;0,(1+$C$6),1)*IF(COUNTIF($H$13:Z$13,"x")&gt;0,(1+$C$30),1)*IF(Z$8="x",(1+Toimenpiteet!$C$7),1)*IF(Z$9="x",(1+Toimenpiteet!$C$34),1)*(1+Z$30)*_xlfn.BINOM.INV(1,(1-(Satokasvi!$H$15*(1+Z$44))),T151))</f>
        <v>3036.8945633611056</v>
      </c>
      <c r="BW151" s="35">
        <f ca="1">IF(AA$11="x",0,_xlfn.NORM.INV(U151,Satokasvi!$H$8,Satokasvi!$I$8)*IF(COUNTIF($H$12:AA$12,"x")&gt;0,(1+$C$6),1)*IF(COUNTIF($H$13:AA$13,"x")&gt;0,(1+$C$30),1)*IF(AA$8="x",(1+Toimenpiteet!$C$7),1)*IF(AA$9="x",(1+Toimenpiteet!$C$34),1)*(1+AA$30)*_xlfn.BINOM.INV(1,(1-(Satokasvi!$H$15*(1+AA$44))),U151))</f>
        <v>2994.2852144788026</v>
      </c>
      <c r="BX151" s="35">
        <f ca="1">IF(AB$11="x",0,_xlfn.NORM.INV(V151,Satokasvi!$H$8,Satokasvi!$I$8)*IF(COUNTIF($H$12:AB$12,"x")&gt;0,(1+$C$6),1)*IF(COUNTIF($H$13:AB$13,"x")&gt;0,(1+$C$30),1)*IF(AB$8="x",(1+Toimenpiteet!$C$7),1)*IF(AB$9="x",(1+Toimenpiteet!$C$34),1)*(1+AB$30)*_xlfn.BINOM.INV(1,(1-(Satokasvi!$H$15*(1+AB$44))),V151))</f>
        <v>3037.8645455780434</v>
      </c>
      <c r="BY151" s="35">
        <f ca="1">IF(AC$11="x",0,_xlfn.NORM.INV(W151,Satokasvi!$H$8,Satokasvi!$I$8)*IF(COUNTIF($H$12:AC$12,"x")&gt;0,(1+$C$6),1)*IF(COUNTIF($H$13:AC$13,"x")&gt;0,(1+$C$30),1)*IF(AC$8="x",(1+Toimenpiteet!$C$7),1)*IF(AC$9="x",(1+Toimenpiteet!$C$34),1)*(1+AC$30)*_xlfn.BINOM.INV(1,(1-(Satokasvi!$H$15*(1+AC$44))),W151))</f>
        <v>2631.0847832776085</v>
      </c>
      <c r="BZ151" s="35">
        <f ca="1">IF(AD$11="x",0,_xlfn.NORM.INV(X151,Satokasvi!$H$8,Satokasvi!$I$8)*IF(COUNTIF($H$12:AD$12,"x")&gt;0,(1+$C$6),1)*IF(COUNTIF($H$13:AD$13,"x")&gt;0,(1+$C$30),1)*IF(AD$8="x",(1+Toimenpiteet!$C$7),1)*IF(AD$9="x",(1+Toimenpiteet!$C$34),1)*(1+AD$30)*_xlfn.BINOM.INV(1,(1-(Satokasvi!$H$15*(1+AD$44))),X151))</f>
        <v>2839.6348974119619</v>
      </c>
      <c r="CA151" s="35">
        <f ca="1">IF(AE$11="x",0,_xlfn.NORM.INV(Y151,Satokasvi!$H$8,Satokasvi!$I$8)*IF(COUNTIF($H$12:AE$12,"x")&gt;0,(1+$C$6),1)*IF(COUNTIF($H$13:AE$13,"x")&gt;0,(1+$C$30),1)*IF(AE$8="x",(1+Toimenpiteet!$C$7),1)*IF(AE$9="x",(1+Toimenpiteet!$C$34),1)*(1+AE$30)*_xlfn.BINOM.INV(1,(1-(Satokasvi!$H$15*(1+AE$44))),Y151))</f>
        <v>3533.0664751797531</v>
      </c>
      <c r="CB151" s="35">
        <f ca="1">IF(AF$11="x",0,_xlfn.NORM.INV(Z151,Satokasvi!$H$8,Satokasvi!$I$8)*IF(COUNTIF($H$12:AF$12,"x")&gt;0,(1+$C$6),1)*IF(COUNTIF($H$13:AF$13,"x")&gt;0,(1+$C$30),1)*IF(AF$8="x",(1+Toimenpiteet!$C$7),1)*IF(AF$9="x",(1+Toimenpiteet!$C$34),1)*(1+AF$30)*_xlfn.BINOM.INV(1,(1-(Satokasvi!$H$15*(1+AF$44))),Z151))</f>
        <v>3357.4871723392753</v>
      </c>
      <c r="CD151" s="37">
        <f ca="1">_xlfn.NORM.INV(RAND(),Satokasvi!$H$13,Satokasvi!$I$13)</f>
        <v>134.58030092195827</v>
      </c>
      <c r="CE151" s="37">
        <f ca="1">_xlfn.NORM.INV(RAND(),Satokasvi!$H$13,Satokasvi!$I$13)</f>
        <v>185.86153605378726</v>
      </c>
      <c r="CF151" s="37">
        <f ca="1">_xlfn.NORM.INV(RAND(),Satokasvi!$H$13,Satokasvi!$I$13)</f>
        <v>153.52208664704415</v>
      </c>
      <c r="CG151" s="37">
        <f ca="1">_xlfn.NORM.INV(RAND(),Satokasvi!$H$13,Satokasvi!$I$13)</f>
        <v>195.32333100528322</v>
      </c>
      <c r="CH151" s="37">
        <f ca="1">_xlfn.NORM.INV(RAND(),Satokasvi!$H$13,Satokasvi!$I$13)</f>
        <v>206.3658045216512</v>
      </c>
      <c r="CI151" s="37">
        <f ca="1">_xlfn.NORM.INV(RAND(),Satokasvi!$H$13,Satokasvi!$I$13)</f>
        <v>273.92665647071408</v>
      </c>
      <c r="CJ151" s="37">
        <f ca="1">_xlfn.NORM.INV(RAND(),Satokasvi!$H$13,Satokasvi!$I$13)</f>
        <v>134.324613039296</v>
      </c>
      <c r="CK151" s="37">
        <f ca="1">_xlfn.NORM.INV(RAND(),Satokasvi!$H$13,Satokasvi!$I$13)</f>
        <v>211.46520955650954</v>
      </c>
      <c r="CL151" s="37">
        <f ca="1">_xlfn.NORM.INV(RAND(),Satokasvi!$H$13,Satokasvi!$I$13)</f>
        <v>145.61832812482066</v>
      </c>
      <c r="CM151" s="37">
        <f ca="1">_xlfn.NORM.INV(RAND(),Satokasvi!$H$13,Satokasvi!$I$13)</f>
        <v>223.71729069391205</v>
      </c>
      <c r="CN151" s="37">
        <f ca="1">_xlfn.NORM.INV(RAND(),Satokasvi!$H$13,Satokasvi!$I$13)</f>
        <v>227.50720362226753</v>
      </c>
      <c r="CO151" s="37">
        <f ca="1">_xlfn.NORM.INV(RAND(),Satokasvi!$H$13,Satokasvi!$I$13)</f>
        <v>280.23635537327863</v>
      </c>
      <c r="CP151" s="37">
        <f ca="1">_xlfn.NORM.INV(RAND(),Satokasvi!$H$13,Satokasvi!$I$13)</f>
        <v>155.58237360106347</v>
      </c>
      <c r="CQ151" s="37">
        <f ca="1">_xlfn.NORM.INV(RAND(),Satokasvi!$H$13,Satokasvi!$I$13)</f>
        <v>136.83569995359494</v>
      </c>
      <c r="CR151" s="37">
        <f ca="1">_xlfn.NORM.INV(RAND(),Satokasvi!$H$13,Satokasvi!$I$13)</f>
        <v>184.49718536003118</v>
      </c>
      <c r="CS151" s="37">
        <f ca="1">_xlfn.NORM.INV(RAND(),Satokasvi!$H$13,Satokasvi!$I$13)</f>
        <v>255.50617163837646</v>
      </c>
      <c r="CT151" s="37">
        <f ca="1">_xlfn.NORM.INV(RAND(),Satokasvi!$H$13,Satokasvi!$I$13)</f>
        <v>174.60930621965227</v>
      </c>
      <c r="CU151" s="37">
        <f ca="1">_xlfn.NORM.INV(RAND(),Satokasvi!$H$13,Satokasvi!$I$13)</f>
        <v>242.84827219352138</v>
      </c>
      <c r="CV151" s="37">
        <f ca="1">_xlfn.NORM.INV(RAND(),Satokasvi!$H$13,Satokasvi!$I$13)</f>
        <v>260.99275087350799</v>
      </c>
      <c r="CW151" s="37">
        <f ca="1">_xlfn.NORM.INV(RAND(),Satokasvi!$H$13,Satokasvi!$I$13)</f>
        <v>201.06770753061426</v>
      </c>
      <c r="CX151" s="37">
        <f ca="1">_xlfn.NORM.INV(RAND(),Satokasvi!$H$13,Satokasvi!$I$13)</f>
        <v>164.3581121452651</v>
      </c>
      <c r="CY151" s="37">
        <f ca="1">_xlfn.NORM.INV(RAND(),Satokasvi!$H$13,Satokasvi!$I$13)</f>
        <v>223.76580499065977</v>
      </c>
      <c r="CZ151" s="37">
        <f ca="1">_xlfn.NORM.INV(RAND(),Satokasvi!$H$13,Satokasvi!$I$13)</f>
        <v>199.97086593747227</v>
      </c>
      <c r="DA151" s="37">
        <f ca="1">_xlfn.NORM.INV(RAND(),Satokasvi!$H$13,Satokasvi!$I$13)</f>
        <v>229.32031892556037</v>
      </c>
      <c r="DB151" s="37">
        <f ca="1">_xlfn.NORM.INV(RAND(),Satokasvi!$H$13,Satokasvi!$I$13)</f>
        <v>181.14144066082127</v>
      </c>
      <c r="DD151" s="37">
        <f ca="1">IF(H$11="x",Toimenpiteet!$E$115,AC151*CD151/1000+(Satokasvi!$E$28-Satokasvi!$E$7)+IF(H$8="x",Toimenpiteet!$E$29,0)+IF(H$9="x",Toimenpiteet!$E$60,0)+IF(H$10="x",Toimenpiteet!$E$88,0))/(1+$H$15)^DD$59</f>
        <v>64.550699005301354</v>
      </c>
      <c r="DE151" s="37">
        <f ca="1">IF(I$11="x",Toimenpiteet!$E$115,AD151*CE151/1000+(Satokasvi!$E$28-Satokasvi!$E$7)+IF(I$8="x",Toimenpiteet!$E$29,0)+IF(I$9="x",Toimenpiteet!$E$60,0)+IF(I$10="x",Toimenpiteet!$E$88,0))/(1+$H$15)^DE$59</f>
        <v>184.81444930263063</v>
      </c>
      <c r="DF151" s="37">
        <f ca="1">IF(J$11="x",Toimenpiteet!$E$115,AE151*CF151/1000+(Satokasvi!$E$28-Satokasvi!$E$7)+IF(J$8="x",Toimenpiteet!$E$29,0)+IF(J$9="x",Toimenpiteet!$E$60,0)+IF(J$10="x",Toimenpiteet!$E$88,0))/(1+$H$15)^DF$59</f>
        <v>123.8932275290715</v>
      </c>
      <c r="DG151" s="37">
        <f ca="1">IF(K$11="x",Toimenpiteet!$E$115,AF151*CG151/1000+(Satokasvi!$E$28-Satokasvi!$E$7)+IF(K$8="x",Toimenpiteet!$E$29,0)+IF(K$9="x",Toimenpiteet!$E$60,0)+IF(K$10="x",Toimenpiteet!$E$88,0))/(1+$H$15)^DG$59</f>
        <v>-235.44906769765757</v>
      </c>
      <c r="DH151" s="37">
        <f ca="1">IF(L$11="x",Toimenpiteet!$E$115,AG151*CH151/1000+(Satokasvi!$E$28-Satokasvi!$E$7)+IF(L$8="x",Toimenpiteet!$E$29,0)+IF(L$9="x",Toimenpiteet!$E$60,0)+IF(L$10="x",Toimenpiteet!$E$88,0))/(1+$H$15)^DH$59</f>
        <v>257.18139193693389</v>
      </c>
      <c r="DI151" s="37">
        <f ca="1">IF(M$11="x",Toimenpiteet!$E$115,AH151*CI151/1000+(Satokasvi!$E$28-Satokasvi!$E$7)+IF(M$8="x",Toimenpiteet!$E$29,0)+IF(M$9="x",Toimenpiteet!$E$60,0)+IF(M$10="x",Toimenpiteet!$E$88,0))/(1+$H$15)^DI$59</f>
        <v>480.09440959322018</v>
      </c>
      <c r="DJ151" s="37">
        <f ca="1">IF(N$11="x",Toimenpiteet!$E$115,AI151*CJ151/1000+(Satokasvi!$E$28-Satokasvi!$E$7)+IF(N$8="x",Toimenpiteet!$E$29,0)+IF(N$9="x",Toimenpiteet!$E$60,0)+IF(N$10="x",Toimenpiteet!$E$88,0))/(1+$H$15)^DJ$59</f>
        <v>93.964918464833573</v>
      </c>
      <c r="DK151" s="37">
        <f ca="1">IF(O$11="x",Toimenpiteet!$E$115,AJ151*CK151/1000+(Satokasvi!$E$28-Satokasvi!$E$7)+IF(O$8="x",Toimenpiteet!$E$29,0)+IF(O$9="x",Toimenpiteet!$E$60,0)+IF(O$10="x",Toimenpiteet!$E$88,0))/(1+$H$15)^DK$59</f>
        <v>-209.19344709319299</v>
      </c>
      <c r="DL151" s="37">
        <f ca="1">IF(P$11="x",Toimenpiteet!$E$115,AK151*CL151/1000+(Satokasvi!$E$28-Satokasvi!$E$7)+IF(P$8="x",Toimenpiteet!$E$29,0)+IF(P$9="x",Toimenpiteet!$E$60,0)+IF(P$10="x",Toimenpiteet!$E$88,0))/(1+$H$15)^DL$59</f>
        <v>62.413724310890927</v>
      </c>
      <c r="DM151" s="37">
        <f ca="1">IF(Q$11="x",Toimenpiteet!$E$115,AL151*CM151/1000+(Satokasvi!$E$28-Satokasvi!$E$7)+IF(Q$8="x",Toimenpiteet!$E$29,0)+IF(Q$9="x",Toimenpiteet!$E$60,0)+IF(Q$10="x",Toimenpiteet!$E$88,0))/(1+$H$15)^DM$59</f>
        <v>202.80273914936939</v>
      </c>
      <c r="DN151" s="37">
        <f ca="1">IF(R$11="x",Toimenpiteet!$E$115,AM151*CN151/1000+(Satokasvi!$E$28-Satokasvi!$E$7)+IF(R$8="x",Toimenpiteet!$E$29,0)+IF(R$9="x",Toimenpiteet!$E$60,0)+IF(R$10="x",Toimenpiteet!$E$88,0))/(1+$H$15)^DN$59</f>
        <v>208.71341232466375</v>
      </c>
      <c r="DO151" s="37">
        <f ca="1">IF(S$11="x",Toimenpiteet!$E$115,AN151*CO151/1000+(Satokasvi!$E$28-Satokasvi!$E$7)+IF(S$8="x",Toimenpiteet!$E$29,0)+IF(S$9="x",Toimenpiteet!$E$60,0)+IF(S$10="x",Toimenpiteet!$E$88,0))/(1+$H$15)^DO$59</f>
        <v>-185.86566825113789</v>
      </c>
      <c r="DP151" s="37">
        <f ca="1">IF(T$11="x",Toimenpiteet!$E$115,AO151*CP151/1000+(Satokasvi!$E$28-Satokasvi!$E$7)+IF(T$8="x",Toimenpiteet!$E$29,0)+IF(T$9="x",Toimenpiteet!$E$60,0)+IF(T$10="x",Toimenpiteet!$E$88,0))/(1+$H$15)^DP$59</f>
        <v>-180.45210509819213</v>
      </c>
      <c r="DQ151" s="37">
        <f ca="1">IF(U$11="x",Toimenpiteet!$E$115,AP151*CQ151/1000+(Satokasvi!$E$28-Satokasvi!$E$7)+IF(U$8="x",Toimenpiteet!$E$29,0)+IF(U$9="x",Toimenpiteet!$E$60,0)+IF(U$10="x",Toimenpiteet!$E$88,0))/(1+$H$15)^DQ$59</f>
        <v>69.939406885512085</v>
      </c>
      <c r="DR151" s="37">
        <f ca="1">IF(V$11="x",Toimenpiteet!$E$115,AQ151*CR151/1000+(Satokasvi!$E$28-Satokasvi!$E$7)+IF(V$8="x",Toimenpiteet!$E$29,0)+IF(V$9="x",Toimenpiteet!$E$60,0)+IF(V$10="x",Toimenpiteet!$E$88,0))/(1+$H$15)^DR$59</f>
        <v>139.36643906328774</v>
      </c>
      <c r="DS151" s="37">
        <f ca="1">IF(W$11="x",Toimenpiteet!$E$115,AR151*CS151/1000+(Satokasvi!$E$28-Satokasvi!$E$7)+IF(W$8="x",Toimenpiteet!$E$29,0)+IF(W$9="x",Toimenpiteet!$E$60,0)+IF(W$10="x",Toimenpiteet!$E$88,0))/(1+$H$15)^DS$59</f>
        <v>206.20331610668168</v>
      </c>
      <c r="DT151" s="37">
        <f ca="1">IF(X$11="x",Toimenpiteet!$E$115,AS151*CT151/1000+(Satokasvi!$E$28-Satokasvi!$E$7)+IF(X$8="x",Toimenpiteet!$E$29,0)+IF(X$9="x",Toimenpiteet!$E$60,0)+IF(X$10="x",Toimenpiteet!$E$88,0))/(1+$H$15)^DT$59</f>
        <v>118.10865537381616</v>
      </c>
      <c r="DU151" s="37">
        <f ca="1">IF(Y$11="x",Toimenpiteet!$E$115,AT151*CU151/1000+(Satokasvi!$E$28-Satokasvi!$E$7)+IF(Y$8="x",Toimenpiteet!$E$29,0)+IF(Y$9="x",Toimenpiteet!$E$60,0)+IF(Y$10="x",Toimenpiteet!$E$88,0))/(1+$H$15)^DU$59</f>
        <v>-155.65957101831492</v>
      </c>
      <c r="DV151" s="37">
        <f ca="1">IF(Z$11="x",Toimenpiteet!$E$115,AU151*CV151/1000+(Satokasvi!$E$28-Satokasvi!$E$7)+IF(Z$8="x",Toimenpiteet!$E$29,0)+IF(Z$9="x",Toimenpiteet!$E$60,0)+IF(Z$10="x",Toimenpiteet!$E$88,0))/(1+$H$15)^DV$59</f>
        <v>225.55167183082614</v>
      </c>
      <c r="DW151" s="37">
        <f ca="1">IF(AA$11="x",Toimenpiteet!$E$115,AV151*CW151/1000+(Satokasvi!$E$28-Satokasvi!$E$7)+IF(AA$8="x",Toimenpiteet!$E$29,0)+IF(AA$9="x",Toimenpiteet!$E$60,0)+IF(AA$10="x",Toimenpiteet!$E$88,0))/(1+$H$15)^DW$59</f>
        <v>131.06153998873125</v>
      </c>
      <c r="DX151" s="37">
        <f ca="1">IF(AB$11="x",Toimenpiteet!$E$115,AW151*CX151/1000+(Satokasvi!$E$28-Satokasvi!$E$7)+IF(AB$8="x",Toimenpiteet!$E$29,0)+IF(AB$9="x",Toimenpiteet!$E$60,0)+IF(AB$10="x",Toimenpiteet!$E$88,0))/(1+$H$15)^DX$59</f>
        <v>81.213697918837099</v>
      </c>
      <c r="DY151" s="37">
        <f ca="1">IF(AC$11="x",Toimenpiteet!$E$115,AX151*CY151/1000+(Satokasvi!$E$28-Satokasvi!$E$7)+IF(AC$8="x",Toimenpiteet!$E$29,0)+IF(AC$9="x",Toimenpiteet!$E$60,0)+IF(AC$10="x",Toimenpiteet!$E$88,0))/(1+$H$15)^DY$59</f>
        <v>-138.30151273388518</v>
      </c>
      <c r="DZ151" s="37">
        <f ca="1">IF(AD$11="x",Toimenpiteet!$E$115,AY151*CZ151/1000+(Satokasvi!$E$28-Satokasvi!$E$7)+IF(AD$8="x",Toimenpiteet!$E$29,0)+IF(AD$9="x",Toimenpiteet!$E$60,0)+IF(AD$10="x",Toimenpiteet!$E$88,0))/(1+$H$15)^DZ$59</f>
        <v>105.4950162952801</v>
      </c>
      <c r="EA151" s="37">
        <f ca="1">IF(AE$11="x",Toimenpiteet!$E$115,AZ151*DA151/1000+(Satokasvi!$E$28-Satokasvi!$E$7)+IF(AE$8="x",Toimenpiteet!$E$29,0)+IF(AE$9="x",Toimenpiteet!$E$60,0)+IF(AE$10="x",Toimenpiteet!$E$88,0))/(1+$H$15)^EA$59</f>
        <v>201.77643229629854</v>
      </c>
      <c r="EB151" s="37">
        <f ca="1">IF(AF$11="x",Toimenpiteet!$E$115,BA151*DB151/1000+(Satokasvi!$E$28-Satokasvi!$E$7)+IF(AF$8="x",Toimenpiteet!$E$29,0)+IF(AF$9="x",Toimenpiteet!$E$60,0)+IF(AF$10="x",Toimenpiteet!$E$88,0))/(1+$H$15)^EB$59</f>
        <v>115.49301197289441</v>
      </c>
      <c r="ED151" s="37">
        <f ca="1">IF(H$11="x",Toimenpiteet!$E$115,BD151*CD151/1000+(Satokasvi!$E$28-Satokasvi!$E$7)+IF(H$8="x",Toimenpiteet!$E$29,0)+IF(H$9="x",Toimenpiteet!$E$60,0)+IF(H$10="x",Toimenpiteet!$E$88,0))/(1+$H$15)^ED$59</f>
        <v>128.9171494859732</v>
      </c>
      <c r="EE151" s="37">
        <f ca="1">IF(I$11="x",Toimenpiteet!$E$115,BE151*CE151/1000+(Satokasvi!$E$28-Satokasvi!$E$7)+IF(I$8="x",Toimenpiteet!$E$29,0)+IF(I$9="x",Toimenpiteet!$E$60,0)+IF(I$10="x",Toimenpiteet!$E$88,0))/(1+$H$15)^EE$59</f>
        <v>271.73492234724569</v>
      </c>
      <c r="EF151" s="37">
        <f ca="1">IF(J$11="x",Toimenpiteet!$E$115,BF151*CF151/1000+(Satokasvi!$E$28-Satokasvi!$E$7)+IF(J$8="x",Toimenpiteet!$E$29,0)+IF(J$9="x",Toimenpiteet!$E$60,0)+IF(J$10="x",Toimenpiteet!$E$88,0))/(1+$H$15)^EF$59</f>
        <v>197.17438098060322</v>
      </c>
      <c r="EG151" s="37">
        <f ca="1">IF(K$11="x",Toimenpiteet!$E$115,BG151*CG151/1000+(Satokasvi!$E$28-Satokasvi!$E$7)+IF(K$8="x",Toimenpiteet!$E$29,0)+IF(K$9="x",Toimenpiteet!$E$60,0)+IF(K$10="x",Toimenpiteet!$E$88,0))/(1+$H$15)^EG$59</f>
        <v>-235.44906769765757</v>
      </c>
      <c r="EH151" s="37">
        <f ca="1">IF(L$11="x",Toimenpiteet!$E$115,BH151*CH151/1000+(Satokasvi!$E$28-Satokasvi!$E$7)+IF(L$8="x",Toimenpiteet!$E$29,0)+IF(L$9="x",Toimenpiteet!$E$60,0)+IF(L$10="x",Toimenpiteet!$E$88,0))/(1+$H$15)^EH$59</f>
        <v>354.33593589668124</v>
      </c>
      <c r="EI151" s="37">
        <f ca="1">IF(M$11="x",Toimenpiteet!$E$115,BI151*CI151/1000+(Satokasvi!$E$28-Satokasvi!$E$7)+IF(M$8="x",Toimenpiteet!$E$29,0)+IF(M$9="x",Toimenpiteet!$E$60,0)+IF(M$10="x",Toimenpiteet!$E$88,0))/(1+$H$15)^EI$59</f>
        <v>620.4999571160979</v>
      </c>
      <c r="EJ151" s="37">
        <f ca="1">IF(N$11="x",Toimenpiteet!$E$115,BJ151*CJ151/1000+(Satokasvi!$E$28-Satokasvi!$E$7)+IF(N$8="x",Toimenpiteet!$E$29,0)+IF(N$9="x",Toimenpiteet!$E$60,0)+IF(N$10="x",Toimenpiteet!$E$88,0))/(1+$H$15)^EJ$59</f>
        <v>155.851752258998</v>
      </c>
      <c r="EK151" s="37">
        <f ca="1">IF(O$11="x",Toimenpiteet!$E$115,BK151*CK151/1000+(Satokasvi!$E$28-Satokasvi!$E$7)+IF(O$8="x",Toimenpiteet!$E$29,0)+IF(O$9="x",Toimenpiteet!$E$60,0)+IF(O$10="x",Toimenpiteet!$E$88,0))/(1+$H$15)^EK$59</f>
        <v>254.06753083648854</v>
      </c>
      <c r="EL151" s="37">
        <f ca="1">IF(P$11="x",Toimenpiteet!$E$115,BL151*CL151/1000+(Satokasvi!$E$28-Satokasvi!$E$7)+IF(P$8="x",Toimenpiteet!$E$29,0)+IF(P$9="x",Toimenpiteet!$E$60,0)+IF(P$10="x",Toimenpiteet!$E$88,0))/(1+$H$15)^EL$59</f>
        <v>115.51655598728131</v>
      </c>
      <c r="EM151" s="37">
        <f ca="1">IF(Q$11="x",Toimenpiteet!$E$115,BM151*CM151/1000+(Satokasvi!$E$28-Satokasvi!$E$7)+IF(Q$8="x",Toimenpiteet!$E$29,0)+IF(Q$9="x",Toimenpiteet!$E$60,0)+IF(Q$10="x",Toimenpiteet!$E$88,0))/(1+$H$15)^EM$59</f>
        <v>282.80026446876963</v>
      </c>
      <c r="EN151" s="37">
        <f ca="1">IF(R$11="x",Toimenpiteet!$E$115,BN151*CN151/1000+(Satokasvi!$E$28-Satokasvi!$E$7)+IF(R$8="x",Toimenpiteet!$E$29,0)+IF(R$9="x",Toimenpiteet!$E$60,0)+IF(R$10="x",Toimenpiteet!$E$88,0))/(1+$H$15)^EN$59</f>
        <v>288.74442244933095</v>
      </c>
      <c r="EO151" s="37">
        <f ca="1">IF(S$11="x",Toimenpiteet!$E$115,BO151*CO151/1000+(Satokasvi!$E$28-Satokasvi!$E$7)+IF(S$8="x",Toimenpiteet!$E$29,0)+IF(S$9="x",Toimenpiteet!$E$60,0)+IF(S$10="x",Toimenpiteet!$E$88,0))/(1+$H$15)^EO$59</f>
        <v>-185.86566825113789</v>
      </c>
      <c r="EP151" s="37">
        <f ca="1">IF(T$11="x",Toimenpiteet!$E$115,BP151*CP151/1000+(Satokasvi!$E$28-Satokasvi!$E$7)+IF(T$8="x",Toimenpiteet!$E$29,0)+IF(T$9="x",Toimenpiteet!$E$60,0)+IF(T$10="x",Toimenpiteet!$E$88,0))/(1+$H$15)^EP$59</f>
        <v>106.11516428945829</v>
      </c>
      <c r="EQ151" s="37">
        <f ca="1">IF(U$11="x",Toimenpiteet!$E$115,BQ151*CQ151/1000+(Satokasvi!$E$28-Satokasvi!$E$7)+IF(U$8="x",Toimenpiteet!$E$29,0)+IF(U$9="x",Toimenpiteet!$E$60,0)+IF(U$10="x",Toimenpiteet!$E$88,0))/(1+$H$15)^EQ$59</f>
        <v>118.96653197100127</v>
      </c>
      <c r="ER151" s="37">
        <f ca="1">IF(V$11="x",Toimenpiteet!$E$115,BR151*CR151/1000+(Satokasvi!$E$28-Satokasvi!$E$7)+IF(V$8="x",Toimenpiteet!$E$29,0)+IF(V$9="x",Toimenpiteet!$E$60,0)+IF(V$10="x",Toimenpiteet!$E$88,0))/(1+$H$15)^ER$59</f>
        <v>201.25841008797127</v>
      </c>
      <c r="ES151" s="37">
        <f ca="1">IF(W$11="x",Toimenpiteet!$E$115,BS151*CS151/1000+(Satokasvi!$E$28-Satokasvi!$E$7)+IF(W$8="x",Toimenpiteet!$E$29,0)+IF(W$9="x",Toimenpiteet!$E$60,0)+IF(W$10="x",Toimenpiteet!$E$88,0))/(1+$H$15)^ES$59</f>
        <v>280.47182710668409</v>
      </c>
      <c r="ET151" s="37">
        <f ca="1">IF(X$11="x",Toimenpiteet!$E$115,BT151*CT151/1000+(Satokasvi!$E$28-Satokasvi!$E$7)+IF(X$8="x",Toimenpiteet!$E$29,0)+IF(X$9="x",Toimenpiteet!$E$60,0)+IF(X$10="x",Toimenpiteet!$E$88,0))/(1+$H$15)^ET$59</f>
        <v>173.79625807835228</v>
      </c>
      <c r="EU151" s="37">
        <f ca="1">IF(Y$11="x",Toimenpiteet!$E$115,BU151*CU151/1000+(Satokasvi!$E$28-Satokasvi!$E$7)+IF(Y$8="x",Toimenpiteet!$E$29,0)+IF(Y$9="x",Toimenpiteet!$E$60,0)+IF(Y$10="x",Toimenpiteet!$E$88,0))/(1+$H$15)^EU$59</f>
        <v>235.5839057092474</v>
      </c>
      <c r="EV151" s="37">
        <f ca="1">IF(Z$11="x",Toimenpiteet!$E$115,BV151*CV151/1000+(Satokasvi!$E$28-Satokasvi!$E$7)+IF(Z$8="x",Toimenpiteet!$E$29,0)+IF(Z$9="x",Toimenpiteet!$E$60,0)+IF(Z$10="x",Toimenpiteet!$E$88,0))/(1+$H$15)^EV$59</f>
        <v>300.88716561802335</v>
      </c>
      <c r="EW151" s="37">
        <f ca="1">IF(AA$11="x",Toimenpiteet!$E$115,BW151*CW151/1000+(Satokasvi!$E$28-Satokasvi!$E$7)+IF(AA$8="x",Toimenpiteet!$E$29,0)+IF(AA$9="x",Toimenpiteet!$E$60,0)+IF(AA$10="x",Toimenpiteet!$E$88,0))/(1+$H$15)^EW$59</f>
        <v>186.61866295835327</v>
      </c>
      <c r="EX151" s="37">
        <f ca="1">IF(AB$11="x",Toimenpiteet!$E$115,BX151*CX151/1000+(Satokasvi!$E$28-Satokasvi!$E$7)+IF(AB$8="x",Toimenpiteet!$E$29,0)+IF(AB$9="x",Toimenpiteet!$E$60,0)+IF(AB$10="x",Toimenpiteet!$E$88,0))/(1+$H$15)^EX$59</f>
        <v>125.94654912578484</v>
      </c>
      <c r="EY151" s="37">
        <f ca="1">IF(AC$11="x",Toimenpiteet!$E$115,BY151*CY151/1000+(Satokasvi!$E$28-Satokasvi!$E$7)+IF(AC$8="x",Toimenpiteet!$E$29,0)+IF(AC$9="x",Toimenpiteet!$E$60,0)+IF(AC$10="x",Toimenpiteet!$E$88,0))/(1+$H$15)^EY$59</f>
        <v>168.96102946827565</v>
      </c>
      <c r="EZ151" s="37">
        <f ca="1">IF(AD$11="x",Toimenpiteet!$E$115,BZ151*CZ151/1000+(Satokasvi!$E$28-Satokasvi!$E$7)+IF(AD$8="x",Toimenpiteet!$E$29,0)+IF(AD$9="x",Toimenpiteet!$E$60,0)+IF(AD$10="x",Toimenpiteet!$E$88,0))/(1+$H$15)^EZ$59</f>
        <v>153.44868222110992</v>
      </c>
      <c r="FA151" s="37">
        <f ca="1">IF(AE$11="x",Toimenpiteet!$E$115,CA151*DA151/1000+(Satokasvi!$E$28-Satokasvi!$E$7)+IF(AE$8="x",Toimenpiteet!$E$29,0)+IF(AE$9="x",Toimenpiteet!$E$60,0)+IF(AE$10="x",Toimenpiteet!$E$88,0))/(1+$H$15)^FA$59</f>
        <v>268.20420678155227</v>
      </c>
      <c r="FB151" s="37">
        <f ca="1">IF(AF$11="x",Toimenpiteet!$E$115,CB151*DB151/1000+(Satokasvi!$E$28-Satokasvi!$E$7)+IF(AF$8="x",Toimenpiteet!$E$29,0)+IF(AF$9="x",Toimenpiteet!$E$60,0)+IF(AF$10="x",Toimenpiteet!$E$88,0))/(1+$H$15)^FB$59</f>
        <v>163.90470953834125</v>
      </c>
      <c r="FD151" s="37">
        <f t="shared" ca="1" si="41"/>
        <v>64.550699005301354</v>
      </c>
      <c r="FE151" s="37">
        <f t="shared" ca="1" si="45"/>
        <v>249.36514830793197</v>
      </c>
      <c r="FF151" s="37">
        <f t="shared" ca="1" si="45"/>
        <v>373.25837583700348</v>
      </c>
      <c r="FG151" s="37">
        <f t="shared" ca="1" si="45"/>
        <v>137.80930813934592</v>
      </c>
      <c r="FH151" s="37">
        <f t="shared" ca="1" si="45"/>
        <v>394.99070007627984</v>
      </c>
      <c r="FI151" s="37">
        <f t="shared" ca="1" si="45"/>
        <v>875.08510966950007</v>
      </c>
      <c r="FJ151" s="37">
        <f t="shared" ca="1" si="45"/>
        <v>969.05002813433362</v>
      </c>
      <c r="FK151" s="37">
        <f t="shared" ca="1" si="45"/>
        <v>759.85658104114066</v>
      </c>
      <c r="FL151" s="37">
        <f t="shared" ca="1" si="45"/>
        <v>822.27030535203153</v>
      </c>
      <c r="FM151" s="37">
        <f t="shared" ca="1" si="45"/>
        <v>1025.073044501401</v>
      </c>
      <c r="FN151" s="37">
        <f t="shared" ca="1" si="44"/>
        <v>1233.7864568260648</v>
      </c>
      <c r="FO151" s="37">
        <f t="shared" ca="1" si="43"/>
        <v>1047.920788574927</v>
      </c>
      <c r="FP151" s="37">
        <f t="shared" ca="1" si="43"/>
        <v>867.4686834767349</v>
      </c>
      <c r="FQ151" s="37">
        <f t="shared" ca="1" si="43"/>
        <v>937.40809036224698</v>
      </c>
      <c r="FR151" s="37">
        <f t="shared" ca="1" si="43"/>
        <v>1076.7745294255346</v>
      </c>
      <c r="FS151" s="37">
        <f t="shared" ca="1" si="43"/>
        <v>1282.9778455322164</v>
      </c>
      <c r="FT151" s="37">
        <f t="shared" ca="1" si="43"/>
        <v>1401.0865009060326</v>
      </c>
      <c r="FU151" s="37">
        <f t="shared" ca="1" si="43"/>
        <v>1245.4269298877177</v>
      </c>
      <c r="FV151" s="37">
        <f t="shared" ca="1" si="43"/>
        <v>1470.9786017185438</v>
      </c>
      <c r="FW151" s="37">
        <f t="shared" ca="1" si="43"/>
        <v>1602.0401417072751</v>
      </c>
      <c r="FX151" s="37">
        <f t="shared" ca="1" si="43"/>
        <v>1683.2538396261123</v>
      </c>
      <c r="FY151" s="37">
        <f t="shared" ca="1" si="43"/>
        <v>1544.9523268922271</v>
      </c>
      <c r="FZ151" s="37">
        <f t="shared" ca="1" si="43"/>
        <v>1650.4473431875072</v>
      </c>
      <c r="GA151" s="37">
        <f t="shared" ca="1" si="43"/>
        <v>1852.2237754838056</v>
      </c>
      <c r="GB151" s="37">
        <f t="shared" ca="1" si="43"/>
        <v>1967.7167874567001</v>
      </c>
      <c r="GC151" s="37"/>
      <c r="GD151" s="37">
        <f t="shared" ca="1" si="42"/>
        <v>128.9171494859732</v>
      </c>
      <c r="GE151" s="37">
        <f t="shared" ca="1" si="48"/>
        <v>400.65207183321888</v>
      </c>
      <c r="GF151" s="37">
        <f t="shared" ca="1" si="48"/>
        <v>597.82645281382213</v>
      </c>
      <c r="GG151" s="37">
        <f t="shared" ca="1" si="48"/>
        <v>362.37738511616453</v>
      </c>
      <c r="GH151" s="37">
        <f t="shared" ca="1" si="48"/>
        <v>716.71332101284577</v>
      </c>
      <c r="GI151" s="37">
        <f t="shared" ca="1" si="48"/>
        <v>1337.2132781289438</v>
      </c>
      <c r="GJ151" s="37">
        <f t="shared" ca="1" si="48"/>
        <v>1493.0650303879418</v>
      </c>
      <c r="GK151" s="37">
        <f t="shared" ca="1" si="48"/>
        <v>1747.1325612244302</v>
      </c>
      <c r="GL151" s="37">
        <f t="shared" ca="1" si="48"/>
        <v>1862.6491172117114</v>
      </c>
      <c r="GM151" s="37">
        <f t="shared" ca="1" si="48"/>
        <v>2145.4493816804811</v>
      </c>
      <c r="GN151" s="37">
        <f t="shared" ca="1" si="48"/>
        <v>2434.1938041298122</v>
      </c>
      <c r="GO151" s="37">
        <f t="shared" ca="1" si="48"/>
        <v>2248.3281358786744</v>
      </c>
      <c r="GP151" s="37">
        <f t="shared" ca="1" si="48"/>
        <v>2354.4433001681327</v>
      </c>
      <c r="GQ151" s="37">
        <f t="shared" ca="1" si="48"/>
        <v>2473.4098321391339</v>
      </c>
      <c r="GR151" s="37">
        <f t="shared" ca="1" si="48"/>
        <v>2674.6682422271051</v>
      </c>
      <c r="GS151" s="37">
        <f t="shared" ca="1" si="48"/>
        <v>2955.1400693337891</v>
      </c>
      <c r="GT151" s="37">
        <f t="shared" ca="1" si="34"/>
        <v>3128.9363274121415</v>
      </c>
      <c r="GU151" s="37">
        <f t="shared" ca="1" si="34"/>
        <v>3364.5202331213891</v>
      </c>
      <c r="GV151" s="37">
        <f t="shared" ca="1" si="34"/>
        <v>3665.4073987394122</v>
      </c>
      <c r="GW151" s="37">
        <f t="shared" ca="1" si="34"/>
        <v>3852.0260616977653</v>
      </c>
      <c r="GX151" s="37">
        <f t="shared" ca="1" si="34"/>
        <v>3977.97261082355</v>
      </c>
      <c r="GY151" s="37">
        <f t="shared" ca="1" si="30"/>
        <v>4146.9336402918252</v>
      </c>
      <c r="GZ151" s="37">
        <f t="shared" ca="1" si="30"/>
        <v>4300.3823225129354</v>
      </c>
      <c r="HA151" s="37">
        <f t="shared" ca="1" si="30"/>
        <v>4568.5865292944873</v>
      </c>
      <c r="HB151" s="37">
        <f t="shared" ca="1" si="30"/>
        <v>4732.4912388328285</v>
      </c>
      <c r="HC151" s="37"/>
      <c r="HD151" s="37">
        <f t="shared" si="40"/>
        <v>1500.1</v>
      </c>
      <c r="HE151" s="37">
        <f ca="1">SUM($GD151:GD151)-$HD151-SUM($FD151:FD151)</f>
        <v>-1435.7335495193281</v>
      </c>
      <c r="HF151" s="37">
        <f ca="1">SUM($GD151:GE151)-$HD151-SUM($FD151:FE151)</f>
        <v>-1284.4466259940411</v>
      </c>
      <c r="HG151" s="37">
        <f ca="1">SUM($GD151:GF151)-$HD151-SUM($FD151:FF151)</f>
        <v>-1059.8785490172222</v>
      </c>
      <c r="HH151" s="37">
        <f ca="1">SUM($GD151:GG151)-$HD151-SUM($FD151:FG151)</f>
        <v>-835.31047204040374</v>
      </c>
      <c r="HI151" s="37">
        <f ca="1">SUM($GD151:GH151)-$HD151-SUM($FD151:FH151)</f>
        <v>-513.58785110383769</v>
      </c>
      <c r="HJ151" s="37">
        <f ca="1">SUM($GD151:GI151)-$HD151-SUM($FD151:FI151)</f>
        <v>-51.459682644393979</v>
      </c>
      <c r="HK151" s="37">
        <f ca="1">SUM($GD151:GJ151)-$HD151-SUM($FD151:FJ151)</f>
        <v>472.55531960921462</v>
      </c>
      <c r="HL151" s="37">
        <f ca="1">SUM($GD151:GK151)-$HD151-SUM($FD151:FK151)</f>
        <v>1459.8312997925045</v>
      </c>
      <c r="HM151" s="37">
        <f ca="1">SUM($GD151:GL151)-$HD151-SUM($FD151:FL151)</f>
        <v>2500.2101116521844</v>
      </c>
      <c r="HN151" s="37">
        <f ca="1">SUM($GD151:GM151)-$HD151-SUM($FD151:FM151)</f>
        <v>3620.5864488312636</v>
      </c>
      <c r="HO151" s="37">
        <f ca="1">SUM($GD151:GN151)-$HD151-SUM($FD151:FN151)</f>
        <v>4820.9937961350115</v>
      </c>
      <c r="HP151" s="37">
        <f ca="1">SUM($GD151:GO151)-$HD151-SUM($FD151:FO151)</f>
        <v>6021.4011434387576</v>
      </c>
      <c r="HQ151" s="37">
        <f ca="1">SUM($GD151:GP151)-$HD151-SUM($FD151:FP151)</f>
        <v>7508.375760130155</v>
      </c>
      <c r="HR151" s="37">
        <f ca="1">SUM($GD151:GQ151)-$HD151-SUM($FD151:FQ151)</f>
        <v>9044.3775019070417</v>
      </c>
      <c r="HS151" s="37">
        <f ca="1">SUM($GD151:GR151)-$HD151-SUM($FD151:FR151)</f>
        <v>10642.271214708611</v>
      </c>
      <c r="HT151" s="37">
        <f ca="1">SUM($GD151:GS151)-$HD151-SUM($FD151:FS151)</f>
        <v>12314.433438510185</v>
      </c>
      <c r="HU151" s="37">
        <f ca="1">SUM($GD151:GT151)-$HD151-SUM($FD151:FT151)</f>
        <v>14042.283265016295</v>
      </c>
      <c r="HV151" s="37">
        <f ca="1">SUM($GD151:GU151)-$HD151-SUM($FD151:FU151)</f>
        <v>16161.376568249965</v>
      </c>
      <c r="HW151" s="37">
        <f ca="1">SUM($GD151:GV151)-$HD151-SUM($FD151:FV151)</f>
        <v>18355.805365270833</v>
      </c>
      <c r="HX151" s="37">
        <f ca="1">SUM($GD151:GW151)-$HD151-SUM($FD151:FW151)</f>
        <v>20605.791285261326</v>
      </c>
      <c r="HY151" s="37">
        <f ca="1">SUM($GD151:GX151)-$HD151-SUM($FD151:FX151)</f>
        <v>22900.510056458763</v>
      </c>
      <c r="HZ151" s="37">
        <f ca="1">SUM($GD151:GY151)-$HD151-SUM($FD151:FY151)</f>
        <v>25502.491369858362</v>
      </c>
      <c r="IA151" s="37">
        <f ca="1">SUM($GD151:GZ151)-$HD151-SUM($FD151:FZ151)</f>
        <v>28152.426349183792</v>
      </c>
      <c r="IB151" s="37">
        <f ca="1">SUM($GD151:HA151)-$HD151-SUM($FD151:GA151)</f>
        <v>30868.789102994473</v>
      </c>
      <c r="IC151" s="37">
        <f ca="1">SUM($GD151:HB151)-$HD151-SUM($FD151:GB151)</f>
        <v>33633.563554370601</v>
      </c>
    </row>
    <row r="152" spans="2:237" x14ac:dyDescent="0.35">
      <c r="B152" s="37">
        <f t="shared" ca="1" si="47"/>
        <v>0.81752791099281685</v>
      </c>
      <c r="C152" s="37">
        <f t="shared" ca="1" si="47"/>
        <v>0.32792518392774572</v>
      </c>
      <c r="D152" s="37">
        <f t="shared" ca="1" si="47"/>
        <v>0.15019023883541938</v>
      </c>
      <c r="E152" s="37">
        <f t="shared" ca="1" si="47"/>
        <v>0.52058071252669225</v>
      </c>
      <c r="F152" s="37">
        <f t="shared" ca="1" si="47"/>
        <v>0.17549309252648304</v>
      </c>
      <c r="G152" s="37">
        <f t="shared" ca="1" si="47"/>
        <v>7.7257055025143129E-2</v>
      </c>
      <c r="H152" s="37">
        <f t="shared" ca="1" si="47"/>
        <v>0.68670099531660045</v>
      </c>
      <c r="I152" s="37">
        <f t="shared" ca="1" si="47"/>
        <v>2.5670564843264132E-2</v>
      </c>
      <c r="J152" s="37">
        <f t="shared" ca="1" si="47"/>
        <v>0.92749133586269683</v>
      </c>
      <c r="K152" s="37">
        <f t="shared" ca="1" si="47"/>
        <v>0.77459705087311592</v>
      </c>
      <c r="L152" s="37">
        <f t="shared" ca="1" si="47"/>
        <v>0.4359560248002079</v>
      </c>
      <c r="M152" s="37">
        <f t="shared" ca="1" si="47"/>
        <v>0.2850173361361299</v>
      </c>
      <c r="N152" s="37">
        <f t="shared" ca="1" si="47"/>
        <v>1.8911424704512347E-2</v>
      </c>
      <c r="O152" s="37">
        <f t="shared" ca="1" si="47"/>
        <v>0.21869926345227919</v>
      </c>
      <c r="P152" s="37">
        <f t="shared" ca="1" si="47"/>
        <v>5.5739502719575063E-3</v>
      </c>
      <c r="Q152" s="37">
        <f t="shared" ca="1" si="47"/>
        <v>0.24138781447233004</v>
      </c>
      <c r="R152" s="37">
        <f t="shared" ref="R152:Z159" ca="1" si="49">RAND()</f>
        <v>0.64338982417789059</v>
      </c>
      <c r="S152" s="37">
        <f t="shared" ca="1" si="49"/>
        <v>0.66285218459239237</v>
      </c>
      <c r="T152" s="37">
        <f t="shared" ca="1" si="49"/>
        <v>0.37726175760621705</v>
      </c>
      <c r="U152" s="37">
        <f t="shared" ca="1" si="49"/>
        <v>0.22498050975835748</v>
      </c>
      <c r="V152" s="37">
        <f t="shared" ca="1" si="49"/>
        <v>0.60515857321212418</v>
      </c>
      <c r="W152" s="37">
        <f t="shared" ca="1" si="49"/>
        <v>0.32261160787197274</v>
      </c>
      <c r="X152" s="37">
        <f t="shared" ca="1" si="49"/>
        <v>9.3552626935657357E-2</v>
      </c>
      <c r="Y152" s="37">
        <f t="shared" ca="1" si="49"/>
        <v>0.11586579180615264</v>
      </c>
      <c r="Z152" s="37">
        <f t="shared" ca="1" si="49"/>
        <v>0.24338373499386279</v>
      </c>
      <c r="AC152" s="35">
        <f ca="1">IF(H$11="x",0,_xlfn.NORM.INV(B152,Satokasvi!$H$8,Satokasvi!$I$8)*IF(H$8="x",1+Toimenpiteet!$C$7,1)*IF(H$9="x",1+Toimenpiteet!$C$34,1)*(1+H$30)*_xlfn.BINOM.INV(1,(1-(Satokasvi!$H$15*(1+H$43))),B152))</f>
        <v>2726.4960676395885</v>
      </c>
      <c r="AD152" s="35">
        <f ca="1">IF(I$11="x",0,_xlfn.NORM.INV(C152,Satokasvi!$H$8,Satokasvi!$I$8)*IF(I$8="x",1+Toimenpiteet!$C$7,1)*IF(I$9="x",1+Toimenpiteet!$C$34,1)*(1+I$30)*_xlfn.BINOM.INV(1,(1-(Satokasvi!$H$15*(1+I$43))),C152))</f>
        <v>2388.5875971252676</v>
      </c>
      <c r="AE152" s="35">
        <f ca="1">IF(J$11="x",0,_xlfn.NORM.INV(D152,Satokasvi!$H$8,Satokasvi!$I$8)*IF(J$8="x",1+Toimenpiteet!$C$7,1)*IF(J$9="x",1+Toimenpiteet!$C$34,1)*(1+J$30)*_xlfn.BINOM.INV(1,(1-(Satokasvi!$H$15*(1+J$43))),D152))</f>
        <v>0</v>
      </c>
      <c r="AF152" s="35">
        <f ca="1">IF(K$11="x",0,_xlfn.NORM.INV(E152,Satokasvi!$H$8,Satokasvi!$I$8)*IF(K$8="x",1+Toimenpiteet!$C$7,1)*IF(K$9="x",1+Toimenpiteet!$C$34,1)*(1+K$30)*_xlfn.BINOM.INV(1,(1-(Satokasvi!$H$15*(1+K$43))),E152))</f>
        <v>2512.9027748938106</v>
      </c>
      <c r="AG152" s="35">
        <f ca="1">IF(L$11="x",0,_xlfn.NORM.INV(F152,Satokasvi!$H$8,Satokasvi!$I$8)*IF(L$8="x",1+Toimenpiteet!$C$7,1)*IF(L$9="x",1+Toimenpiteet!$C$34,1)*(1+L$30)*_xlfn.BINOM.INV(1,(1-(Satokasvi!$H$15*(1+L$43))),F152))</f>
        <v>0</v>
      </c>
      <c r="AH152" s="35">
        <f ca="1">IF(M$11="x",0,_xlfn.NORM.INV(G152,Satokasvi!$H$8,Satokasvi!$I$8)*IF(M$8="x",1+Toimenpiteet!$C$7,1)*IF(M$9="x",1+Toimenpiteet!$C$34,1)*(1+M$30)*_xlfn.BINOM.INV(1,(1-(Satokasvi!$H$15*(1+M$43))),G152))</f>
        <v>0</v>
      </c>
      <c r="AI152" s="35">
        <f ca="1">IF(N$11="x",0,_xlfn.NORM.INV(H152,Satokasvi!$H$8,Satokasvi!$I$8)*IF(N$8="x",1+Toimenpiteet!$C$7,1)*IF(N$9="x",1+Toimenpiteet!$C$34,1)*(1+N$30)*_xlfn.BINOM.INV(1,(1-(Satokasvi!$H$15*(1+N$43))),H152))</f>
        <v>2621.6301831686919</v>
      </c>
      <c r="AJ152" s="35">
        <f ca="1">IF(O$11="x",0,_xlfn.NORM.INV(I152,Satokasvi!$H$8,Satokasvi!$I$8)*IF(O$8="x",1+Toimenpiteet!$C$7,1)*IF(O$9="x",1+Toimenpiteet!$C$34,1)*(1+O$30)*_xlfn.BINOM.INV(1,(1-(Satokasvi!$H$15*(1+O$43))),I152))</f>
        <v>0</v>
      </c>
      <c r="AK152" s="35">
        <f ca="1">IF(P$11="x",0,_xlfn.NORM.INV(J152,Satokasvi!$H$8,Satokasvi!$I$8)*IF(P$8="x",1+Toimenpiteet!$C$7,1)*IF(P$9="x",1+Toimenpiteet!$C$34,1)*(1+P$30)*_xlfn.BINOM.INV(1,(1-(Satokasvi!$H$15*(1+P$43))),J152))</f>
        <v>2864.3397319941855</v>
      </c>
      <c r="AL152" s="35">
        <f ca="1">IF(Q$11="x",0,_xlfn.NORM.INV(K152,Satokasvi!$H$8,Satokasvi!$I$8)*IF(Q$8="x",1+Toimenpiteet!$C$7,1)*IF(Q$9="x",1+Toimenpiteet!$C$34,1)*(1+Q$30)*_xlfn.BINOM.INV(1,(1-(Satokasvi!$H$15*(1+Q$43))),K152))</f>
        <v>2688.5180379377703</v>
      </c>
      <c r="AM152" s="35">
        <f ca="1">IF(R$11="x",0,_xlfn.NORM.INV(L152,Satokasvi!$H$8,Satokasvi!$I$8)*IF(R$8="x",1+Toimenpiteet!$C$7,1)*IF(R$9="x",1+Toimenpiteet!$C$34,1)*(1+R$30)*_xlfn.BINOM.INV(1,(1-(Satokasvi!$H$15*(1+R$43))),L152))</f>
        <v>2459.6924352363098</v>
      </c>
      <c r="AN152" s="35">
        <f ca="1">IF(S$11="x",0,_xlfn.NORM.INV(M152,Satokasvi!$H$8,Satokasvi!$I$8)*IF(S$8="x",1+Toimenpiteet!$C$7,1)*IF(S$9="x",1+Toimenpiteet!$C$34,1)*(1+S$30)*_xlfn.BINOM.INV(1,(1-(Satokasvi!$H$15*(1+S$43))),M152))</f>
        <v>2357.9998911427224</v>
      </c>
      <c r="AO152" s="35">
        <f ca="1">IF(T$11="x",0,_xlfn.NORM.INV(N152,Satokasvi!$H$8,Satokasvi!$I$8)*IF(T$8="x",1+Toimenpiteet!$C$7,1)*IF(T$9="x",1+Toimenpiteet!$C$34,1)*(1+T$30)*_xlfn.BINOM.INV(1,(1-(Satokasvi!$H$15*(1+T$43))),N152))</f>
        <v>0</v>
      </c>
      <c r="AP152" s="35">
        <f ca="1">IF(U$11="x",0,_xlfn.NORM.INV(O152,Satokasvi!$H$8,Satokasvi!$I$8)*IF(U$8="x",1+Toimenpiteet!$C$7,1)*IF(U$9="x",1+Toimenpiteet!$C$34,1)*(1+U$30)*_xlfn.BINOM.INV(1,(1-(Satokasvi!$H$15*(1+U$43))),O152))</f>
        <v>0</v>
      </c>
      <c r="AQ152" s="35">
        <f ca="1">IF(V$11="x",0,_xlfn.NORM.INV(P152,Satokasvi!$H$8,Satokasvi!$I$8)*IF(V$8="x",1+Toimenpiteet!$C$7,1)*IF(V$9="x",1+Toimenpiteet!$C$34,1)*(1+V$30)*_xlfn.BINOM.INV(1,(1-(Satokasvi!$H$15*(1+V$43))),P152))</f>
        <v>0</v>
      </c>
      <c r="AR152" s="35">
        <f ca="1">IF(W$11="x",0,_xlfn.NORM.INV(Q152,Satokasvi!$H$8,Satokasvi!$I$8)*IF(W$8="x",1+Toimenpiteet!$C$7,1)*IF(W$9="x",1+Toimenpiteet!$C$34,1)*(1+W$30)*_xlfn.BINOM.INV(1,(1-(Satokasvi!$H$15*(1+W$43))),Q152))</f>
        <v>0</v>
      </c>
      <c r="AS152" s="35">
        <f ca="1">IF(X$11="x",0,_xlfn.NORM.INV(R152,Satokasvi!$H$8,Satokasvi!$I$8)*IF(X$8="x",1+Toimenpiteet!$C$7,1)*IF(X$9="x",1+Toimenpiteet!$C$34,1)*(1+X$30)*_xlfn.BINOM.INV(1,(1-(Satokasvi!$H$15*(1+X$43))),R152))</f>
        <v>2591.8836286250903</v>
      </c>
      <c r="AT152" s="35">
        <f ca="1">IF(Y$11="x",0,_xlfn.NORM.INV(S152,Satokasvi!$H$8,Satokasvi!$I$8)*IF(Y$8="x",1+Toimenpiteet!$C$7,1)*IF(Y$9="x",1+Toimenpiteet!$C$34,1)*(1+Y$30)*_xlfn.BINOM.INV(1,(1-(Satokasvi!$H$15*(1+Y$43))),S152))</f>
        <v>2605.0649646324846</v>
      </c>
      <c r="AU152" s="35">
        <f ca="1">IF(Z$11="x",0,_xlfn.NORM.INV(T152,Satokasvi!$H$8,Satokasvi!$I$8)*IF(Z$8="x",1+Toimenpiteet!$C$7,1)*IF(Z$9="x",1+Toimenpiteet!$C$34,1)*(1+Z$30)*_xlfn.BINOM.INV(1,(1-(Satokasvi!$H$15*(1+Z$43))),T152))</f>
        <v>2421.8299089662482</v>
      </c>
      <c r="AV152" s="35">
        <f ca="1">IF(AA$11="x",0,_xlfn.NORM.INV(U152,Satokasvi!$H$8,Satokasvi!$I$8)*IF(AA$8="x",1+Toimenpiteet!$C$7,1)*IF(AA$9="x",1+Toimenpiteet!$C$34,1)*(1+AA$30)*_xlfn.BINOM.INV(1,(1-(Satokasvi!$H$15*(1+AA$43))),U152))</f>
        <v>0</v>
      </c>
      <c r="AW152" s="35">
        <f ca="1">IF(AB$11="x",0,_xlfn.NORM.INV(V152,Satokasvi!$H$8,Satokasvi!$I$8)*IF(AB$8="x",1+Toimenpiteet!$C$7,1)*IF(AB$9="x",1+Toimenpiteet!$C$34,1)*(1+AB$30)*_xlfn.BINOM.INV(1,(1-(Satokasvi!$H$15*(1+AB$43))),V152))</f>
        <v>2566.6806169604279</v>
      </c>
      <c r="AX152" s="35">
        <f ca="1">IF(AC$11="x",0,_xlfn.NORM.INV(W152,Satokasvi!$H$8,Satokasvi!$I$8)*IF(AC$8="x",1+Toimenpiteet!$C$7,1)*IF(AC$9="x",1+Toimenpiteet!$C$34,1)*(1+AC$30)*_xlfn.BINOM.INV(1,(1-(Satokasvi!$H$15*(1+AC$43))),W152))</f>
        <v>2384.8979380728138</v>
      </c>
      <c r="AY152" s="35">
        <f ca="1">IF(AD$11="x",0,_xlfn.NORM.INV(X152,Satokasvi!$H$8,Satokasvi!$I$8)*IF(AD$8="x",1+Toimenpiteet!$C$7,1)*IF(AD$9="x",1+Toimenpiteet!$C$34,1)*(1+AD$30)*_xlfn.BINOM.INV(1,(1-(Satokasvi!$H$15*(1+AD$43))),X152))</f>
        <v>0</v>
      </c>
      <c r="AZ152" s="35">
        <f ca="1">IF(AE$11="x",0,_xlfn.NORM.INV(Y152,Satokasvi!$H$8,Satokasvi!$I$8)*IF(AE$8="x",1+Toimenpiteet!$C$7,1)*IF(AE$9="x",1+Toimenpiteet!$C$34,1)*(1+AE$30)*_xlfn.BINOM.INV(1,(1-(Satokasvi!$H$15*(1+AE$43))),Y152))</f>
        <v>0</v>
      </c>
      <c r="BA152" s="35">
        <f ca="1">IF(AF$11="x",0,_xlfn.NORM.INV(Z152,Satokasvi!$H$8,Satokasvi!$I$8)*IF(AF$8="x",1+Toimenpiteet!$C$7,1)*IF(AF$9="x",1+Toimenpiteet!$C$34,1)*(1+AF$30)*_xlfn.BINOM.INV(1,(1-(Satokasvi!$H$15*(1+AF$43))),Z152))</f>
        <v>0</v>
      </c>
      <c r="BD152" s="35">
        <f ca="1">IF(H$11="x",0,_xlfn.NORM.INV(B152,Satokasvi!$H$8,Satokasvi!$I$8)*IF(COUNTIF($H$12:H$12,"x")&gt;0,(1+$C$6),1)*IF(COUNTIF($H$13:H$13,"x")&gt;0,(1+$C$30),1)*IF(H$8="x",(1+Toimenpiteet!$C$7),1)*IF(H$9="x",(1+Toimenpiteet!$C$34),1)*(1+H$30)*_xlfn.BINOM.INV(1,(1-(Satokasvi!$H$15*(1+H$44))),B152))</f>
        <v>3271.7952811675063</v>
      </c>
      <c r="BE152" s="35">
        <f ca="1">IF(I$11="x",0,_xlfn.NORM.INV(C152,Satokasvi!$H$8,Satokasvi!$I$8)*IF(COUNTIF($H$12:I$12,"x")&gt;0,(1+$C$6),1)*IF(COUNTIF($H$13:I$13,"x")&gt;0,(1+$C$30),1)*IF(I$8="x",(1+Toimenpiteet!$C$7),1)*IF(I$9="x",(1+Toimenpiteet!$C$34),1)*(1+I$30)*_xlfn.BINOM.INV(1,(1-(Satokasvi!$H$15*(1+I$44))),C152))</f>
        <v>2866.3051165503211</v>
      </c>
      <c r="BF152" s="35">
        <f ca="1">IF(J$11="x",0,_xlfn.NORM.INV(D152,Satokasvi!$H$8,Satokasvi!$I$8)*IF(COUNTIF($H$12:J$12,"x")&gt;0,(1+$C$6),1)*IF(COUNTIF($H$13:J$13,"x")&gt;0,(1+$C$30),1)*IF(J$8="x",(1+Toimenpiteet!$C$7),1)*IF(J$9="x",(1+Toimenpiteet!$C$34),1)*(1+J$30)*_xlfn.BINOM.INV(1,(1-(Satokasvi!$H$15*(1+J$44))),D152))</f>
        <v>2689.3146556470938</v>
      </c>
      <c r="BG152" s="35">
        <f ca="1">IF(K$11="x",0,_xlfn.NORM.INV(E152,Satokasvi!$H$8,Satokasvi!$I$8)*IF(COUNTIF($H$12:K$12,"x")&gt;0,(1+$C$6),1)*IF(COUNTIF($H$13:K$13,"x")&gt;0,(1+$C$30),1)*IF(K$8="x",(1+Toimenpiteet!$C$7),1)*IF(K$9="x",(1+Toimenpiteet!$C$34),1)*(1+K$30)*_xlfn.BINOM.INV(1,(1-(Satokasvi!$H$15*(1+K$44))),E152))</f>
        <v>3015.4833298725725</v>
      </c>
      <c r="BH152" s="35">
        <f ca="1">IF(L$11="x",0,_xlfn.NORM.INV(F152,Satokasvi!$H$8,Satokasvi!$I$8)*IF(COUNTIF($H$12:L$12,"x")&gt;0,(1+$C$6),1)*IF(COUNTIF($H$13:L$13,"x")&gt;0,(1+$C$30),1)*IF(L$8="x",(1+Toimenpiteet!$C$7),1)*IF(L$9="x",(1+Toimenpiteet!$C$34),1)*(1+L$30)*_xlfn.BINOM.INV(1,(1-(Satokasvi!$H$15*(1+L$44))),F152))</f>
        <v>2720.19656392959</v>
      </c>
      <c r="BI152" s="35">
        <f ca="1">IF(M$11="x",0,_xlfn.NORM.INV(G152,Satokasvi!$H$8,Satokasvi!$I$8)*IF(COUNTIF($H$12:M$12,"x")&gt;0,(1+$C$6),1)*IF(COUNTIF($H$13:M$13,"x")&gt;0,(1+$C$30),1)*IF(M$8="x",(1+Toimenpiteet!$C$7),1)*IF(M$9="x",(1+Toimenpiteet!$C$34),1)*(1+M$30)*_xlfn.BINOM.INV(1,(1-(Satokasvi!$H$15*(1+M$44))),G152))</f>
        <v>2572.8700850772329</v>
      </c>
      <c r="BJ152" s="35">
        <f ca="1">IF(N$11="x",0,_xlfn.NORM.INV(H152,Satokasvi!$H$8,Satokasvi!$I$8)*IF(COUNTIF($H$12:N$12,"x")&gt;0,(1+$C$6),1)*IF(COUNTIF($H$13:N$13,"x")&gt;0,(1+$C$30),1)*IF(N$8="x",(1+Toimenpiteet!$C$7),1)*IF(N$9="x",(1+Toimenpiteet!$C$34),1)*(1+N$30)*_xlfn.BINOM.INV(1,(1-(Satokasvi!$H$15*(1+N$44))),H152))</f>
        <v>3145.95621980243</v>
      </c>
      <c r="BK152" s="35">
        <f ca="1">IF(O$11="x",0,_xlfn.NORM.INV(I152,Satokasvi!$H$8,Satokasvi!$I$8)*IF(COUNTIF($H$12:O$12,"x")&gt;0,(1+$C$6),1)*IF(COUNTIF($H$13:O$13,"x")&gt;0,(1+$C$30),1)*IF(O$8="x",(1+Toimenpiteet!$C$7),1)*IF(O$9="x",(1+Toimenpiteet!$C$34),1)*(1+O$30)*_xlfn.BINOM.INV(1,(1-(Satokasvi!$H$15*(1+O$44))),I152))</f>
        <v>0</v>
      </c>
      <c r="BL152" s="35">
        <f ca="1">IF(P$11="x",0,_xlfn.NORM.INV(J152,Satokasvi!$H$8,Satokasvi!$I$8)*IF(COUNTIF($H$12:P$12,"x")&gt;0,(1+$C$6),1)*IF(COUNTIF($H$13:P$13,"x")&gt;0,(1+$C$30),1)*IF(P$8="x",(1+Toimenpiteet!$C$7),1)*IF(P$9="x",(1+Toimenpiteet!$C$34),1)*(1+P$30)*_xlfn.BINOM.INV(1,(1-(Satokasvi!$H$15*(1+P$44))),J152))</f>
        <v>3437.2076783930224</v>
      </c>
      <c r="BM152" s="35">
        <f ca="1">IF(Q$11="x",0,_xlfn.NORM.INV(K152,Satokasvi!$H$8,Satokasvi!$I$8)*IF(COUNTIF($H$12:Q$12,"x")&gt;0,(1+$C$6),1)*IF(COUNTIF($H$13:Q$13,"x")&gt;0,(1+$C$30),1)*IF(Q$8="x",(1+Toimenpiteet!$C$7),1)*IF(Q$9="x",(1+Toimenpiteet!$C$34),1)*(1+Q$30)*_xlfn.BINOM.INV(1,(1-(Satokasvi!$H$15*(1+Q$44))),K152))</f>
        <v>3226.2216455253242</v>
      </c>
      <c r="BN152" s="35">
        <f ca="1">IF(R$11="x",0,_xlfn.NORM.INV(L152,Satokasvi!$H$8,Satokasvi!$I$8)*IF(COUNTIF($H$12:R$12,"x")&gt;0,(1+$C$6),1)*IF(COUNTIF($H$13:R$13,"x")&gt;0,(1+$C$30),1)*IF(R$8="x",(1+Toimenpiteet!$C$7),1)*IF(R$9="x",(1+Toimenpiteet!$C$34),1)*(1+R$30)*_xlfn.BINOM.INV(1,(1-(Satokasvi!$H$15*(1+R$44))),L152))</f>
        <v>2951.6309222835716</v>
      </c>
      <c r="BO152" s="35">
        <f ca="1">IF(S$11="x",0,_xlfn.NORM.INV(M152,Satokasvi!$H$8,Satokasvi!$I$8)*IF(COUNTIF($H$12:S$12,"x")&gt;0,(1+$C$6),1)*IF(COUNTIF($H$13:S$13,"x")&gt;0,(1+$C$30),1)*IF(S$8="x",(1+Toimenpiteet!$C$7),1)*IF(S$9="x",(1+Toimenpiteet!$C$34),1)*(1+S$30)*_xlfn.BINOM.INV(1,(1-(Satokasvi!$H$15*(1+S$44))),M152))</f>
        <v>2829.5998693712668</v>
      </c>
      <c r="BP152" s="35">
        <f ca="1">IF(T$11="x",0,_xlfn.NORM.INV(N152,Satokasvi!$H$8,Satokasvi!$I$8)*IF(COUNTIF($H$12:T$12,"x")&gt;0,(1+$C$6),1)*IF(COUNTIF($H$13:T$13,"x")&gt;0,(1+$C$30),1)*IF(T$8="x",(1+Toimenpiteet!$C$7),1)*IF(T$9="x",(1+Toimenpiteet!$C$34),1)*(1+T$30)*_xlfn.BINOM.INV(1,(1-(Satokasvi!$H$15*(1+T$44))),N152))</f>
        <v>0</v>
      </c>
      <c r="BQ152" s="35">
        <f ca="1">IF(U$11="x",0,_xlfn.NORM.INV(O152,Satokasvi!$H$8,Satokasvi!$I$8)*IF(COUNTIF($H$12:U$12,"x")&gt;0,(1+$C$6),1)*IF(COUNTIF($H$13:U$13,"x")&gt;0,(1+$C$30),1)*IF(U$8="x",(1+Toimenpiteet!$C$7),1)*IF(U$9="x",(1+Toimenpiteet!$C$34),1)*(1+U$30)*_xlfn.BINOM.INV(1,(1-(Satokasvi!$H$15*(1+U$44))),O152))</f>
        <v>2767.0218936999445</v>
      </c>
      <c r="BR152" s="35">
        <f ca="1">IF(V$11="x",0,_xlfn.NORM.INV(P152,Satokasvi!$H$8,Satokasvi!$I$8)*IF(COUNTIF($H$12:V$12,"x")&gt;0,(1+$C$6),1)*IF(COUNTIF($H$13:V$13,"x")&gt;0,(1+$C$30),1)*IF(V$8="x",(1+Toimenpiteet!$C$7),1)*IF(V$9="x",(1+Toimenpiteet!$C$34),1)*(1+V$30)*_xlfn.BINOM.INV(1,(1-(Satokasvi!$H$15*(1+V$44))),P152))</f>
        <v>0</v>
      </c>
      <c r="BS152" s="35">
        <f ca="1">IF(W$11="x",0,_xlfn.NORM.INV(Q152,Satokasvi!$H$8,Satokasvi!$I$8)*IF(COUNTIF($H$12:W$12,"x")&gt;0,(1+$C$6),1)*IF(COUNTIF($H$13:W$13,"x")&gt;0,(1+$C$30),1)*IF(W$8="x",(1+Toimenpiteet!$C$7),1)*IF(W$9="x",(1+Toimenpiteet!$C$34),1)*(1+W$30)*_xlfn.BINOM.INV(1,(1-(Satokasvi!$H$15*(1+W$44))),Q152))</f>
        <v>2789.4464024222575</v>
      </c>
      <c r="BT152" s="35">
        <f ca="1">IF(X$11="x",0,_xlfn.NORM.INV(R152,Satokasvi!$H$8,Satokasvi!$I$8)*IF(COUNTIF($H$12:X$12,"x")&gt;0,(1+$C$6),1)*IF(COUNTIF($H$13:X$13,"x")&gt;0,(1+$C$30),1)*IF(X$8="x",(1+Toimenpiteet!$C$7),1)*IF(X$9="x",(1+Toimenpiteet!$C$34),1)*(1+X$30)*_xlfn.BINOM.INV(1,(1-(Satokasvi!$H$15*(1+X$44))),R152))</f>
        <v>3110.2603543501082</v>
      </c>
      <c r="BU152" s="35">
        <f ca="1">IF(Y$11="x",0,_xlfn.NORM.INV(S152,Satokasvi!$H$8,Satokasvi!$I$8)*IF(COUNTIF($H$12:Y$12,"x")&gt;0,(1+$C$6),1)*IF(COUNTIF($H$13:Y$13,"x")&gt;0,(1+$C$30),1)*IF(Y$8="x",(1+Toimenpiteet!$C$7),1)*IF(Y$9="x",(1+Toimenpiteet!$C$34),1)*(1+Y$30)*_xlfn.BINOM.INV(1,(1-(Satokasvi!$H$15*(1+Y$44))),S152))</f>
        <v>3126.0779575589813</v>
      </c>
      <c r="BV152" s="35">
        <f ca="1">IF(Z$11="x",0,_xlfn.NORM.INV(T152,Satokasvi!$H$8,Satokasvi!$I$8)*IF(COUNTIF($H$12:Z$12,"x")&gt;0,(1+$C$6),1)*IF(COUNTIF($H$13:Z$13,"x")&gt;0,(1+$C$30),1)*IF(Z$8="x",(1+Toimenpiteet!$C$7),1)*IF(Z$9="x",(1+Toimenpiteet!$C$34),1)*(1+Z$30)*_xlfn.BINOM.INV(1,(1-(Satokasvi!$H$15*(1+Z$44))),T152))</f>
        <v>2906.1958907594976</v>
      </c>
      <c r="BW152" s="35">
        <f ca="1">IF(AA$11="x",0,_xlfn.NORM.INV(U152,Satokasvi!$H$8,Satokasvi!$I$8)*IF(COUNTIF($H$12:AA$12,"x")&gt;0,(1+$C$6),1)*IF(COUNTIF($H$13:AA$13,"x")&gt;0,(1+$C$30),1)*IF(AA$8="x",(1+Toimenpiteet!$C$7),1)*IF(AA$9="x",(1+Toimenpiteet!$C$34),1)*(1+AA$30)*_xlfn.BINOM.INV(1,(1-(Satokasvi!$H$15*(1+AA$44))),U152))</f>
        <v>2773.3559956862919</v>
      </c>
      <c r="BX152" s="35">
        <f ca="1">IF(AB$11="x",0,_xlfn.NORM.INV(V152,Satokasvi!$H$8,Satokasvi!$I$8)*IF(COUNTIF($H$12:AB$12,"x")&gt;0,(1+$C$6),1)*IF(COUNTIF($H$13:AB$13,"x")&gt;0,(1+$C$30),1)*IF(AB$8="x",(1+Toimenpiteet!$C$7),1)*IF(AB$9="x",(1+Toimenpiteet!$C$34),1)*(1+AB$30)*_xlfn.BINOM.INV(1,(1-(Satokasvi!$H$15*(1+AB$44))),V152))</f>
        <v>3080.0167403525134</v>
      </c>
      <c r="BY152" s="35">
        <f ca="1">IF(AC$11="x",0,_xlfn.NORM.INV(W152,Satokasvi!$H$8,Satokasvi!$I$8)*IF(COUNTIF($H$12:AC$12,"x")&gt;0,(1+$C$6),1)*IF(COUNTIF($H$13:AC$13,"x")&gt;0,(1+$C$30),1)*IF(AC$8="x",(1+Toimenpiteet!$C$7),1)*IF(AC$9="x",(1+Toimenpiteet!$C$34),1)*(1+AC$30)*_xlfn.BINOM.INV(1,(1-(Satokasvi!$H$15*(1+AC$44))),W152))</f>
        <v>2861.8775256873764</v>
      </c>
      <c r="BZ152" s="35">
        <f ca="1">IF(AD$11="x",0,_xlfn.NORM.INV(X152,Satokasvi!$H$8,Satokasvi!$I$8)*IF(COUNTIF($H$12:AD$12,"x")&gt;0,(1+$C$6),1)*IF(COUNTIF($H$13:AD$13,"x")&gt;0,(1+$C$30),1)*IF(AD$8="x",(1+Toimenpiteet!$C$7),1)*IF(AD$9="x",(1+Toimenpiteet!$C$34),1)*(1+AD$30)*_xlfn.BINOM.INV(1,(1-(Satokasvi!$H$15*(1+AD$44))),X152))</f>
        <v>2604.2426887887927</v>
      </c>
      <c r="CA152" s="35">
        <f ca="1">IF(AE$11="x",0,_xlfn.NORM.INV(Y152,Satokasvi!$H$8,Satokasvi!$I$8)*IF(COUNTIF($H$12:AE$12,"x")&gt;0,(1+$C$6),1)*IF(COUNTIF($H$13:AE$13,"x")&gt;0,(1+$C$30),1)*IF(AE$8="x",(1+Toimenpiteet!$C$7),1)*IF(AE$9="x",(1+Toimenpiteet!$C$34),1)*(1+AE$30)*_xlfn.BINOM.INV(1,(1-(Satokasvi!$H$15*(1+AE$44))),Y152))</f>
        <v>2641.2269241025174</v>
      </c>
      <c r="CB152" s="35">
        <f ca="1">IF(AF$11="x",0,_xlfn.NORM.INV(Z152,Satokasvi!$H$8,Satokasvi!$I$8)*IF(COUNTIF($H$12:AF$12,"x")&gt;0,(1+$C$6),1)*IF(COUNTIF($H$13:AF$13,"x")&gt;0,(1+$C$30),1)*IF(AF$8="x",(1+Toimenpiteet!$C$7),1)*IF(AF$9="x",(1+Toimenpiteet!$C$34),1)*(1+AF$30)*_xlfn.BINOM.INV(1,(1-(Satokasvi!$H$15*(1+AF$44))),Z152))</f>
        <v>2791.3621913405841</v>
      </c>
      <c r="CD152" s="37">
        <f ca="1">_xlfn.NORM.INV(RAND(),Satokasvi!$H$13,Satokasvi!$I$13)</f>
        <v>157.83376128767318</v>
      </c>
      <c r="CE152" s="37">
        <f ca="1">_xlfn.NORM.INV(RAND(),Satokasvi!$H$13,Satokasvi!$I$13)</f>
        <v>110.88850814095103</v>
      </c>
      <c r="CF152" s="37">
        <f ca="1">_xlfn.NORM.INV(RAND(),Satokasvi!$H$13,Satokasvi!$I$13)</f>
        <v>161.72356732019162</v>
      </c>
      <c r="CG152" s="37">
        <f ca="1">_xlfn.NORM.INV(RAND(),Satokasvi!$H$13,Satokasvi!$I$13)</f>
        <v>262.69761863137416</v>
      </c>
      <c r="CH152" s="37">
        <f ca="1">_xlfn.NORM.INV(RAND(),Satokasvi!$H$13,Satokasvi!$I$13)</f>
        <v>143.61522439457912</v>
      </c>
      <c r="CI152" s="37">
        <f ca="1">_xlfn.NORM.INV(RAND(),Satokasvi!$H$13,Satokasvi!$I$13)</f>
        <v>262.52089960848286</v>
      </c>
      <c r="CJ152" s="37">
        <f ca="1">_xlfn.NORM.INV(RAND(),Satokasvi!$H$13,Satokasvi!$I$13)</f>
        <v>265.10790531005495</v>
      </c>
      <c r="CK152" s="37">
        <f ca="1">_xlfn.NORM.INV(RAND(),Satokasvi!$H$13,Satokasvi!$I$13)</f>
        <v>132.07569493169848</v>
      </c>
      <c r="CL152" s="37">
        <f ca="1">_xlfn.NORM.INV(RAND(),Satokasvi!$H$13,Satokasvi!$I$13)</f>
        <v>181.35015954006693</v>
      </c>
      <c r="CM152" s="37">
        <f ca="1">_xlfn.NORM.INV(RAND(),Satokasvi!$H$13,Satokasvi!$I$13)</f>
        <v>152.69131817620027</v>
      </c>
      <c r="CN152" s="37">
        <f ca="1">_xlfn.NORM.INV(RAND(),Satokasvi!$H$13,Satokasvi!$I$13)</f>
        <v>208.62573423696927</v>
      </c>
      <c r="CO152" s="37">
        <f ca="1">_xlfn.NORM.INV(RAND(),Satokasvi!$H$13,Satokasvi!$I$13)</f>
        <v>207.85295213322371</v>
      </c>
      <c r="CP152" s="37">
        <f ca="1">_xlfn.NORM.INV(RAND(),Satokasvi!$H$13,Satokasvi!$I$13)</f>
        <v>250.8942499010752</v>
      </c>
      <c r="CQ152" s="37">
        <f ca="1">_xlfn.NORM.INV(RAND(),Satokasvi!$H$13,Satokasvi!$I$13)</f>
        <v>149.77015484827041</v>
      </c>
      <c r="CR152" s="37">
        <f ca="1">_xlfn.NORM.INV(RAND(),Satokasvi!$H$13,Satokasvi!$I$13)</f>
        <v>187.5595265694954</v>
      </c>
      <c r="CS152" s="37">
        <f ca="1">_xlfn.NORM.INV(RAND(),Satokasvi!$H$13,Satokasvi!$I$13)</f>
        <v>221.07773130159362</v>
      </c>
      <c r="CT152" s="37">
        <f ca="1">_xlfn.NORM.INV(RAND(),Satokasvi!$H$13,Satokasvi!$I$13)</f>
        <v>212.76773908652501</v>
      </c>
      <c r="CU152" s="37">
        <f ca="1">_xlfn.NORM.INV(RAND(),Satokasvi!$H$13,Satokasvi!$I$13)</f>
        <v>209.24848667420386</v>
      </c>
      <c r="CV152" s="37">
        <f ca="1">_xlfn.NORM.INV(RAND(),Satokasvi!$H$13,Satokasvi!$I$13)</f>
        <v>240.64323617244321</v>
      </c>
      <c r="CW152" s="37">
        <f ca="1">_xlfn.NORM.INV(RAND(),Satokasvi!$H$13,Satokasvi!$I$13)</f>
        <v>235.24630485842042</v>
      </c>
      <c r="CX152" s="37">
        <f ca="1">_xlfn.NORM.INV(RAND(),Satokasvi!$H$13,Satokasvi!$I$13)</f>
        <v>210.09648333281717</v>
      </c>
      <c r="CY152" s="37">
        <f ca="1">_xlfn.NORM.INV(RAND(),Satokasvi!$H$13,Satokasvi!$I$13)</f>
        <v>201.88275260252317</v>
      </c>
      <c r="CZ152" s="37">
        <f ca="1">_xlfn.NORM.INV(RAND(),Satokasvi!$H$13,Satokasvi!$I$13)</f>
        <v>220.55531977290977</v>
      </c>
      <c r="DA152" s="37">
        <f ca="1">_xlfn.NORM.INV(RAND(),Satokasvi!$H$13,Satokasvi!$I$13)</f>
        <v>186.62620056008487</v>
      </c>
      <c r="DB152" s="37">
        <f ca="1">_xlfn.NORM.INV(RAND(),Satokasvi!$H$13,Satokasvi!$I$13)</f>
        <v>201.16698789302424</v>
      </c>
      <c r="DD152" s="37">
        <f ca="1">IF(H$11="x",Toimenpiteet!$E$115,AC152*CD152/1000+(Satokasvi!$E$28-Satokasvi!$E$7)+IF(H$8="x",Toimenpiteet!$E$29,0)+IF(H$9="x",Toimenpiteet!$E$60,0)+IF(H$10="x",Toimenpiteet!$E$88,0))/(1+$H$15)^DD$59</f>
        <v>160.51760144816157</v>
      </c>
      <c r="DE152" s="37">
        <f ca="1">IF(I$11="x",Toimenpiteet!$E$115,AD152*CE152/1000+(Satokasvi!$E$28-Satokasvi!$E$7)+IF(I$8="x",Toimenpiteet!$E$29,0)+IF(I$9="x",Toimenpiteet!$E$60,0)+IF(I$10="x",Toimenpiteet!$E$88,0))/(1+$H$15)^DE$59</f>
        <v>-0.12544517937612032</v>
      </c>
      <c r="DF152" s="37">
        <f ca="1">IF(J$11="x",Toimenpiteet!$E$115,AE152*CF152/1000+(Satokasvi!$E$28-Satokasvi!$E$7)+IF(J$8="x",Toimenpiteet!$E$29,0)+IF(J$9="x",Toimenpiteet!$E$60,0)+IF(J$10="x",Toimenpiteet!$E$88,0))/(1+$H$15)^DF$59</f>
        <v>-242.51253972858729</v>
      </c>
      <c r="DG152" s="37">
        <f ca="1">IF(K$11="x",Toimenpiteet!$E$115,AF152*CG152/1000+(Satokasvi!$E$28-Satokasvi!$E$7)+IF(K$8="x",Toimenpiteet!$E$29,0)+IF(K$9="x",Toimenpiteet!$E$60,0)+IF(K$10="x",Toimenpiteet!$E$88,0))/(1+$H$15)^DG$59</f>
        <v>351.07106342133045</v>
      </c>
      <c r="DH152" s="37">
        <f ca="1">IF(L$11="x",Toimenpiteet!$E$115,AG152*CH152/1000+(Satokasvi!$E$28-Satokasvi!$E$7)+IF(L$8="x",Toimenpiteet!$E$29,0)+IF(L$9="x",Toimenpiteet!$E$60,0)+IF(L$10="x",Toimenpiteet!$E$88,0))/(1+$H$15)^DH$59</f>
        <v>-228.59132786180348</v>
      </c>
      <c r="DI152" s="37">
        <f ca="1">IF(M$11="x",Toimenpiteet!$E$115,AH152*CI152/1000+(Satokasvi!$E$28-Satokasvi!$E$7)+IF(M$8="x",Toimenpiteet!$E$29,0)+IF(M$9="x",Toimenpiteet!$E$60,0)+IF(M$10="x",Toimenpiteet!$E$88,0))/(1+$H$15)^DI$59</f>
        <v>-221.93332802116842</v>
      </c>
      <c r="DJ152" s="37">
        <f ca="1">IF(N$11="x",Toimenpiteet!$E$115,AI152*CJ152/1000+(Satokasvi!$E$28-Satokasvi!$E$7)+IF(N$8="x",Toimenpiteet!$E$29,0)+IF(N$9="x",Toimenpiteet!$E$60,0)+IF(N$10="x",Toimenpiteet!$E$88,0))/(1+$H$15)^DJ$59</f>
        <v>349.64145384853384</v>
      </c>
      <c r="DK152" s="37">
        <f ca="1">IF(O$11="x",Toimenpiteet!$E$115,AJ152*CK152/1000+(Satokasvi!$E$28-Satokasvi!$E$7)+IF(O$8="x",Toimenpiteet!$E$29,0)+IF(O$9="x",Toimenpiteet!$E$60,0)+IF(O$10="x",Toimenpiteet!$E$88,0))/(1+$H$15)^DK$59</f>
        <v>-209.19344709319299</v>
      </c>
      <c r="DL152" s="37">
        <f ca="1">IF(P$11="x",Toimenpiteet!$E$115,AK152*CL152/1000+(Satokasvi!$E$28-Satokasvi!$E$7)+IF(P$8="x",Toimenpiteet!$E$29,0)+IF(P$9="x",Toimenpiteet!$E$60,0)+IF(P$10="x",Toimenpiteet!$E$88,0))/(1+$H$15)^DL$59</f>
        <v>195.0135629147002</v>
      </c>
      <c r="DM152" s="37">
        <f ca="1">IF(Q$11="x",Toimenpiteet!$E$115,AL152*CM152/1000+(Satokasvi!$E$28-Satokasvi!$E$7)+IF(Q$8="x",Toimenpiteet!$E$29,0)+IF(Q$9="x",Toimenpiteet!$E$60,0)+IF(Q$10="x",Toimenpiteet!$E$88,0))/(1+$H$15)^DM$59</f>
        <v>108.27560805846072</v>
      </c>
      <c r="DN152" s="37">
        <f ca="1">IF(R$11="x",Toimenpiteet!$E$115,AM152*CN152/1000+(Satokasvi!$E$28-Satokasvi!$E$7)+IF(R$8="x",Toimenpiteet!$E$29,0)+IF(R$9="x",Toimenpiteet!$E$60,0)+IF(R$10="x",Toimenpiteet!$E$88,0))/(1+$H$15)^DN$59</f>
        <v>179.27255324883859</v>
      </c>
      <c r="DO152" s="37">
        <f ca="1">IF(S$11="x",Toimenpiteet!$E$115,AN152*CO152/1000+(Satokasvi!$E$28-Satokasvi!$E$7)+IF(S$8="x",Toimenpiteet!$E$29,0)+IF(S$9="x",Toimenpiteet!$E$60,0)+IF(S$10="x",Toimenpiteet!$E$88,0))/(1+$H$15)^DO$59</f>
        <v>157.89270177119275</v>
      </c>
      <c r="DP152" s="37">
        <f ca="1">IF(T$11="x",Toimenpiteet!$E$115,AO152*CP152/1000+(Satokasvi!$E$28-Satokasvi!$E$7)+IF(T$8="x",Toimenpiteet!$E$29,0)+IF(T$9="x",Toimenpiteet!$E$60,0)+IF(T$10="x",Toimenpiteet!$E$88,0))/(1+$H$15)^DP$59</f>
        <v>-180.45210509819213</v>
      </c>
      <c r="DQ152" s="37">
        <f ca="1">IF(U$11="x",Toimenpiteet!$E$115,AP152*CQ152/1000+(Satokasvi!$E$28-Satokasvi!$E$7)+IF(U$8="x",Toimenpiteet!$E$29,0)+IF(U$9="x",Toimenpiteet!$E$60,0)+IF(U$10="x",Toimenpiteet!$E$88,0))/(1+$H$15)^DQ$59</f>
        <v>-175.19621854193412</v>
      </c>
      <c r="DR152" s="37">
        <f ca="1">IF(V$11="x",Toimenpiteet!$E$115,AQ152*CR152/1000+(Satokasvi!$E$28-Satokasvi!$E$7)+IF(V$8="x",Toimenpiteet!$E$29,0)+IF(V$9="x",Toimenpiteet!$E$60,0)+IF(V$10="x",Toimenpiteet!$E$88,0))/(1+$H$15)^DR$59</f>
        <v>-170.09341606013018</v>
      </c>
      <c r="DS152" s="37">
        <f ca="1">IF(W$11="x",Toimenpiteet!$E$115,AR152*CS152/1000+(Satokasvi!$E$28-Satokasvi!$E$7)+IF(W$8="x",Toimenpiteet!$E$29,0)+IF(W$9="x",Toimenpiteet!$E$60,0)+IF(W$10="x",Toimenpiteet!$E$88,0))/(1+$H$15)^DS$59</f>
        <v>-165.13923889333032</v>
      </c>
      <c r="DT152" s="37">
        <f ca="1">IF(X$11="x",Toimenpiteet!$E$115,AS152*CT152/1000+(Satokasvi!$E$28-Satokasvi!$E$7)+IF(X$8="x",Toimenpiteet!$E$29,0)+IF(X$9="x",Toimenpiteet!$E$60,0)+IF(X$10="x",Toimenpiteet!$E$88,0))/(1+$H$15)^DT$59</f>
        <v>173.3185891092709</v>
      </c>
      <c r="DU152" s="37">
        <f ca="1">IF(Y$11="x",Toimenpiteet!$E$115,AT152*CU152/1000+(Satokasvi!$E$28-Satokasvi!$E$7)+IF(Y$8="x",Toimenpiteet!$E$29,0)+IF(Y$9="x",Toimenpiteet!$E$60,0)+IF(Y$10="x",Toimenpiteet!$E$88,0))/(1+$H$15)^DU$59</f>
        <v>164.53269612452851</v>
      </c>
      <c r="DV152" s="37">
        <f ca="1">IF(Z$11="x",Toimenpiteet!$E$115,AU152*CV152/1000+(Satokasvi!$E$28-Satokasvi!$E$7)+IF(Z$8="x",Toimenpiteet!$E$29,0)+IF(Z$9="x",Toimenpiteet!$E$60,0)+IF(Z$10="x",Toimenpiteet!$E$88,0))/(1+$H$15)^DV$59</f>
        <v>181.23518090808562</v>
      </c>
      <c r="DW152" s="37">
        <f ca="1">IF(AA$11="x",Toimenpiteet!$E$115,AV152*CW152/1000+(Satokasvi!$E$28-Satokasvi!$E$7)+IF(AA$8="x",Toimenpiteet!$E$29,0)+IF(AA$9="x",Toimenpiteet!$E$60,0)+IF(AA$10="x",Toimenpiteet!$E$88,0))/(1+$H$15)^DW$59</f>
        <v>-146.72407485937876</v>
      </c>
      <c r="DX152" s="37">
        <f ca="1">IF(AB$11="x",Toimenpiteet!$E$115,AW152*CX152/1000+(Satokasvi!$E$28-Satokasvi!$E$7)+IF(AB$8="x",Toimenpiteet!$E$29,0)+IF(AB$9="x",Toimenpiteet!$E$60,0)+IF(AB$10="x",Toimenpiteet!$E$88,0))/(1+$H$15)^DX$59</f>
        <v>147.42319610698647</v>
      </c>
      <c r="DY152" s="37">
        <f ca="1">IF(AC$11="x",Toimenpiteet!$E$115,AX152*CY152/1000+(Satokasvi!$E$28-Satokasvi!$E$7)+IF(AC$8="x",Toimenpiteet!$E$29,0)+IF(AC$9="x",Toimenpiteet!$E$60,0)+IF(AC$10="x",Toimenpiteet!$E$88,0))/(1+$H$15)^DY$59</f>
        <v>112.97394462803219</v>
      </c>
      <c r="DZ152" s="37">
        <f ca="1">IF(AD$11="x",Toimenpiteet!$E$115,AY152*CZ152/1000+(Satokasvi!$E$28-Satokasvi!$E$7)+IF(AD$8="x",Toimenpiteet!$E$29,0)+IF(AD$9="x",Toimenpiteet!$E$60,0)+IF(AD$10="x",Toimenpiteet!$E$88,0))/(1+$H$15)^DZ$59</f>
        <v>-134.27331333386908</v>
      </c>
      <c r="EA152" s="37">
        <f ca="1">IF(AE$11="x",Toimenpiteet!$E$115,AZ152*DA152/1000+(Satokasvi!$E$28-Satokasvi!$E$7)+IF(AE$8="x",Toimenpiteet!$E$29,0)+IF(AE$9="x",Toimenpiteet!$E$60,0)+IF(AE$10="x",Toimenpiteet!$E$88,0))/(1+$H$15)^EA$59</f>
        <v>-130.36244012997</v>
      </c>
      <c r="EB152" s="37">
        <f ca="1">IF(AF$11="x",Toimenpiteet!$E$115,BA152*DB152/1000+(Satokasvi!$E$28-Satokasvi!$E$7)+IF(AF$8="x",Toimenpiteet!$E$29,0)+IF(AF$9="x",Toimenpiteet!$E$60,0)+IF(AF$10="x",Toimenpiteet!$E$88,0))/(1+$H$15)^EB$59</f>
        <v>-126.56547585433981</v>
      </c>
      <c r="ED152" s="37">
        <f ca="1">IF(H$11="x",Toimenpiteet!$E$115,BD152*CD152/1000+(Satokasvi!$E$28-Satokasvi!$E$7)+IF(H$8="x",Toimenpiteet!$E$29,0)+IF(H$9="x",Toimenpiteet!$E$60,0)+IF(H$10="x",Toimenpiteet!$E$88,0))/(1+$H$15)^ED$59</f>
        <v>244.07743241740562</v>
      </c>
      <c r="EE152" s="37">
        <f ca="1">IF(I$11="x",Toimenpiteet!$E$115,BE152*CE152/1000+(Satokasvi!$E$28-Satokasvi!$E$7)+IF(I$8="x",Toimenpiteet!$E$29,0)+IF(I$9="x",Toimenpiteet!$E$60,0)+IF(I$10="x",Toimenpiteet!$E$88,0))/(1+$H$15)^EE$59</f>
        <v>49.80704896883767</v>
      </c>
      <c r="EF152" s="37">
        <f ca="1">IF(J$11="x",Toimenpiteet!$E$115,BF152*CF152/1000+(Satokasvi!$E$28-Satokasvi!$E$7)+IF(J$8="x",Toimenpiteet!$E$29,0)+IF(J$9="x",Toimenpiteet!$E$60,0)+IF(J$10="x",Toimenpiteet!$E$88,0))/(1+$H$15)^EF$59</f>
        <v>155.50595872319505</v>
      </c>
      <c r="EG152" s="37">
        <f ca="1">IF(K$11="x",Toimenpiteet!$E$115,BG152*CG152/1000+(Satokasvi!$E$28-Satokasvi!$E$7)+IF(K$8="x",Toimenpiteet!$E$29,0)+IF(K$9="x",Toimenpiteet!$E$60,0)+IF(K$10="x",Toimenpiteet!$E$88,0))/(1+$H$15)^EG$59</f>
        <v>468.37508964512796</v>
      </c>
      <c r="EH152" s="37">
        <f ca="1">IF(L$11="x",Toimenpiteet!$E$115,BH152*CH152/1000+(Satokasvi!$E$28-Satokasvi!$E$7)+IF(L$8="x",Toimenpiteet!$E$29,0)+IF(L$9="x",Toimenpiteet!$E$60,0)+IF(L$10="x",Toimenpiteet!$E$88,0))/(1+$H$15)^EH$59</f>
        <v>108.39683446038327</v>
      </c>
      <c r="EI152" s="37">
        <f ca="1">IF(M$11="x",Toimenpiteet!$E$115,BI152*CI152/1000+(Satokasvi!$E$28-Satokasvi!$E$7)+IF(M$8="x",Toimenpiteet!$E$29,0)+IF(M$9="x",Toimenpiteet!$E$60,0)+IF(M$10="x",Toimenpiteet!$E$88,0))/(1+$H$15)^EI$59</f>
        <v>343.73048023383694</v>
      </c>
      <c r="EJ152" s="37">
        <f ca="1">IF(N$11="x",Toimenpiteet!$E$115,BJ152*CJ152/1000+(Satokasvi!$E$28-Satokasvi!$E$7)+IF(N$8="x",Toimenpiteet!$E$29,0)+IF(N$9="x",Toimenpiteet!$E$60,0)+IF(N$10="x",Toimenpiteet!$E$88,0))/(1+$H$15)^EJ$59</f>
        <v>462.66359471943827</v>
      </c>
      <c r="EK152" s="37">
        <f ca="1">IF(O$11="x",Toimenpiteet!$E$115,BK152*CK152/1000+(Satokasvi!$E$28-Satokasvi!$E$7)+IF(O$8="x",Toimenpiteet!$E$29,0)+IF(O$9="x",Toimenpiteet!$E$60,0)+IF(O$10="x",Toimenpiteet!$E$88,0))/(1+$H$15)^EK$59</f>
        <v>-209.19344709319299</v>
      </c>
      <c r="EL152" s="37">
        <f ca="1">IF(P$11="x",Toimenpiteet!$E$115,BL152*CL152/1000+(Satokasvi!$E$28-Satokasvi!$E$7)+IF(P$8="x",Toimenpiteet!$E$29,0)+IF(P$9="x",Toimenpiteet!$E$60,0)+IF(P$10="x",Toimenpiteet!$E$88,0))/(1+$H$15)^EL$59</f>
        <v>274.63636231185251</v>
      </c>
      <c r="EM152" s="37">
        <f ca="1">IF(Q$11="x",Toimenpiteet!$E$115,BM152*CM152/1000+(Satokasvi!$E$28-Satokasvi!$E$7)+IF(Q$8="x",Toimenpiteet!$E$29,0)+IF(Q$9="x",Toimenpiteet!$E$60,0)+IF(Q$10="x",Toimenpiteet!$E$88,0))/(1+$H$15)^EM$59</f>
        <v>169.36770715967933</v>
      </c>
      <c r="EN152" s="37">
        <f ca="1">IF(R$11="x",Toimenpiteet!$E$115,BN152*CN152/1000+(Satokasvi!$E$28-Satokasvi!$E$7)+IF(R$8="x",Toimenpiteet!$E$29,0)+IF(R$9="x",Toimenpiteet!$E$60,0)+IF(R$10="x",Toimenpiteet!$E$88,0))/(1+$H$15)^EN$59</f>
        <v>253.41539155834067</v>
      </c>
      <c r="EO152" s="37">
        <f ca="1">IF(S$11="x",Toimenpiteet!$E$115,BO152*CO152/1000+(Satokasvi!$E$28-Satokasvi!$E$7)+IF(S$8="x",Toimenpiteet!$E$29,0)+IF(S$9="x",Toimenpiteet!$E$60,0)+IF(S$10="x",Toimenpiteet!$E$88,0))/(1+$H$15)^EO$59</f>
        <v>226.64437577565894</v>
      </c>
      <c r="EP152" s="37">
        <f ca="1">IF(T$11="x",Toimenpiteet!$E$115,BP152*CP152/1000+(Satokasvi!$E$28-Satokasvi!$E$7)+IF(T$8="x",Toimenpiteet!$E$29,0)+IF(T$9="x",Toimenpiteet!$E$60,0)+IF(T$10="x",Toimenpiteet!$E$88,0))/(1+$H$15)^EP$59</f>
        <v>-180.45210509819213</v>
      </c>
      <c r="EQ152" s="37">
        <f ca="1">IF(U$11="x",Toimenpiteet!$E$115,BQ152*CQ152/1000+(Satokasvi!$E$28-Satokasvi!$E$7)+IF(U$8="x",Toimenpiteet!$E$29,0)+IF(U$9="x",Toimenpiteet!$E$60,0)+IF(U$10="x",Toimenpiteet!$E$88,0))/(1+$H$15)^EQ$59</f>
        <v>98.782435866611237</v>
      </c>
      <c r="ER152" s="37">
        <f ca="1">IF(V$11="x",Toimenpiteet!$E$115,BR152*CR152/1000+(Satokasvi!$E$28-Satokasvi!$E$7)+IF(V$8="x",Toimenpiteet!$E$29,0)+IF(V$9="x",Toimenpiteet!$E$60,0)+IF(V$10="x",Toimenpiteet!$E$88,0))/(1+$H$15)^ER$59</f>
        <v>-170.09341606013018</v>
      </c>
      <c r="ES152" s="37">
        <f ca="1">IF(W$11="x",Toimenpiteet!$E$115,BS152*CS152/1000+(Satokasvi!$E$28-Satokasvi!$E$7)+IF(W$8="x",Toimenpiteet!$E$29,0)+IF(W$9="x",Toimenpiteet!$E$60,0)+IF(W$10="x",Toimenpiteet!$E$88,0))/(1+$H$15)^ES$59</f>
        <v>219.15814236553626</v>
      </c>
      <c r="ET152" s="37">
        <f ca="1">IF(X$11="x",Toimenpiteet!$E$115,BT152*CT152/1000+(Satokasvi!$E$28-Satokasvi!$E$7)+IF(X$8="x",Toimenpiteet!$E$29,0)+IF(X$9="x",Toimenpiteet!$E$60,0)+IF(X$10="x",Toimenpiteet!$E$88,0))/(1+$H$15)^ET$59</f>
        <v>240.04817856089798</v>
      </c>
      <c r="EU152" s="37">
        <f ca="1">IF(Y$11="x",Toimenpiteet!$E$115,BU152*CU152/1000+(Satokasvi!$E$28-Satokasvi!$E$7)+IF(Y$8="x",Toimenpiteet!$E$29,0)+IF(Y$9="x",Toimenpiteet!$E$60,0)+IF(Y$10="x",Toimenpiteet!$E$88,0))/(1+$H$15)^EU$59</f>
        <v>228.5711495530972</v>
      </c>
      <c r="EV152" s="37">
        <f ca="1">IF(Z$11="x",Toimenpiteet!$E$115,BV152*CV152/1000+(Satokasvi!$E$28-Satokasvi!$E$7)+IF(Z$8="x",Toimenpiteet!$E$29,0)+IF(Z$9="x",Toimenpiteet!$E$60,0)+IF(Z$10="x",Toimenpiteet!$E$88,0))/(1+$H$15)^EV$59</f>
        <v>247.70737651073478</v>
      </c>
      <c r="EW152" s="37">
        <f ca="1">IF(AA$11="x",Toimenpiteet!$E$115,BW152*CW152/1000+(Satokasvi!$E$28-Satokasvi!$E$7)+IF(AA$8="x",Toimenpiteet!$E$29,0)+IF(AA$9="x",Toimenpiteet!$E$60,0)+IF(AA$10="x",Toimenpiteet!$E$88,0))/(1+$H$15)^EW$59</f>
        <v>214.50602964277465</v>
      </c>
      <c r="EX152" s="37">
        <f ca="1">IF(AB$11="x",Toimenpiteet!$E$115,BX152*CX152/1000+(Satokasvi!$E$28-Satokasvi!$E$7)+IF(AB$8="x",Toimenpiteet!$E$29,0)+IF(AB$9="x",Toimenpiteet!$E$60,0)+IF(AB$10="x",Toimenpiteet!$E$88,0))/(1+$H$15)^EX$59</f>
        <v>205.39794695156419</v>
      </c>
      <c r="EY152" s="37">
        <f ca="1">IF(AC$11="x",Toimenpiteet!$E$115,BY152*CY152/1000+(Satokasvi!$E$28-Satokasvi!$E$7)+IF(AC$8="x",Toimenpiteet!$E$29,0)+IF(AC$9="x",Toimenpiteet!$E$60,0)+IF(AC$10="x",Toimenpiteet!$E$88,0))/(1+$H$15)^EY$59</f>
        <v>163.22903610041561</v>
      </c>
      <c r="EZ152" s="37">
        <f ca="1">IF(AD$11="x",Toimenpiteet!$E$115,BZ152*CZ152/1000+(Satokasvi!$E$28-Satokasvi!$E$7)+IF(AD$8="x",Toimenpiteet!$E$29,0)+IF(AD$9="x",Toimenpiteet!$E$60,0)+IF(AD$10="x",Toimenpiteet!$E$88,0))/(1+$H$15)^EZ$59</f>
        <v>156.76007980793705</v>
      </c>
      <c r="FA152" s="37">
        <f ca="1">IF(AE$11="x",Toimenpiteet!$E$115,CA152*DA152/1000+(Satokasvi!$E$28-Satokasvi!$E$7)+IF(AE$8="x",Toimenpiteet!$E$29,0)+IF(AE$9="x",Toimenpiteet!$E$60,0)+IF(AE$10="x",Toimenpiteet!$E$88,0))/(1+$H$15)^FA$59</f>
        <v>112.12259271014976</v>
      </c>
      <c r="FB152" s="37">
        <f ca="1">IF(AF$11="x",Toimenpiteet!$E$115,CB152*DB152/1000+(Satokasvi!$E$28-Satokasvi!$E$7)+IF(AF$8="x",Toimenpiteet!$E$29,0)+IF(AF$9="x",Toimenpiteet!$E$60,0)+IF(AF$10="x",Toimenpiteet!$E$88,0))/(1+$H$15)^FB$59</f>
        <v>141.62434322699576</v>
      </c>
      <c r="FD152" s="37">
        <f t="shared" ca="1" si="41"/>
        <v>160.51760144816157</v>
      </c>
      <c r="FE152" s="37">
        <f t="shared" ca="1" si="45"/>
        <v>160.39215626878544</v>
      </c>
      <c r="FF152" s="37">
        <f t="shared" ca="1" si="45"/>
        <v>-82.120383459801843</v>
      </c>
      <c r="FG152" s="37">
        <f t="shared" ca="1" si="45"/>
        <v>268.95067996152864</v>
      </c>
      <c r="FH152" s="37">
        <f t="shared" ca="1" si="45"/>
        <v>40.359352099725157</v>
      </c>
      <c r="FI152" s="37">
        <f t="shared" ca="1" si="45"/>
        <v>-181.57397592144326</v>
      </c>
      <c r="FJ152" s="37">
        <f t="shared" ca="1" si="45"/>
        <v>168.06747792709058</v>
      </c>
      <c r="FK152" s="37">
        <f t="shared" ca="1" si="45"/>
        <v>-41.125969166102408</v>
      </c>
      <c r="FL152" s="37">
        <f t="shared" ca="1" si="45"/>
        <v>153.88759374859779</v>
      </c>
      <c r="FM152" s="37">
        <f t="shared" ca="1" si="45"/>
        <v>262.1632018070585</v>
      </c>
      <c r="FN152" s="37">
        <f t="shared" ca="1" si="44"/>
        <v>441.43575505589706</v>
      </c>
      <c r="FO152" s="37">
        <f t="shared" ca="1" si="43"/>
        <v>599.32845682708978</v>
      </c>
      <c r="FP152" s="37">
        <f t="shared" ca="1" si="43"/>
        <v>418.87635172889765</v>
      </c>
      <c r="FQ152" s="37">
        <f t="shared" ca="1" si="43"/>
        <v>243.68013318696353</v>
      </c>
      <c r="FR152" s="37">
        <f t="shared" ca="1" si="43"/>
        <v>73.586717126833349</v>
      </c>
      <c r="FS152" s="37">
        <f t="shared" ca="1" si="43"/>
        <v>-91.552521766496966</v>
      </c>
      <c r="FT152" s="37">
        <f t="shared" ca="1" si="43"/>
        <v>81.766067342773937</v>
      </c>
      <c r="FU152" s="37">
        <f t="shared" ca="1" si="43"/>
        <v>246.29876346730245</v>
      </c>
      <c r="FV152" s="37">
        <f t="shared" ca="1" si="43"/>
        <v>427.53394437538805</v>
      </c>
      <c r="FW152" s="37">
        <f t="shared" ca="1" si="43"/>
        <v>280.80986951600926</v>
      </c>
      <c r="FX152" s="37">
        <f t="shared" ca="1" si="43"/>
        <v>428.2330656229957</v>
      </c>
      <c r="FY152" s="37">
        <f t="shared" ca="1" si="43"/>
        <v>541.2070102510279</v>
      </c>
      <c r="FZ152" s="37">
        <f t="shared" ca="1" si="43"/>
        <v>406.93369691715884</v>
      </c>
      <c r="GA152" s="37">
        <f t="shared" ca="1" si="43"/>
        <v>276.57125678718887</v>
      </c>
      <c r="GB152" s="37">
        <f t="shared" ca="1" si="43"/>
        <v>150.00578093284906</v>
      </c>
      <c r="GC152" s="37"/>
      <c r="GD152" s="37">
        <f t="shared" ca="1" si="42"/>
        <v>244.07743241740562</v>
      </c>
      <c r="GE152" s="37">
        <f t="shared" ca="1" si="48"/>
        <v>293.88448138624329</v>
      </c>
      <c r="GF152" s="37">
        <f t="shared" ca="1" si="48"/>
        <v>449.39044010943837</v>
      </c>
      <c r="GG152" s="37">
        <f t="shared" ca="1" si="48"/>
        <v>917.76552975456639</v>
      </c>
      <c r="GH152" s="37">
        <f t="shared" ca="1" si="48"/>
        <v>1026.1623642149498</v>
      </c>
      <c r="GI152" s="37">
        <f t="shared" ca="1" si="48"/>
        <v>1369.8928444487867</v>
      </c>
      <c r="GJ152" s="37">
        <f t="shared" ca="1" si="48"/>
        <v>1832.5564391682251</v>
      </c>
      <c r="GK152" s="37">
        <f t="shared" ca="1" si="48"/>
        <v>1623.362992075032</v>
      </c>
      <c r="GL152" s="37">
        <f t="shared" ca="1" si="48"/>
        <v>1897.9993543868845</v>
      </c>
      <c r="GM152" s="37">
        <f t="shared" ca="1" si="48"/>
        <v>2067.3670615465639</v>
      </c>
      <c r="GN152" s="37">
        <f t="shared" ca="1" si="48"/>
        <v>2320.7824531049046</v>
      </c>
      <c r="GO152" s="37">
        <f t="shared" ca="1" si="48"/>
        <v>2547.4268288805633</v>
      </c>
      <c r="GP152" s="37">
        <f t="shared" ca="1" si="48"/>
        <v>2366.9747237823713</v>
      </c>
      <c r="GQ152" s="37">
        <f t="shared" ca="1" si="48"/>
        <v>2465.7571596489825</v>
      </c>
      <c r="GR152" s="37">
        <f t="shared" ca="1" si="48"/>
        <v>2295.6637435888524</v>
      </c>
      <c r="GS152" s="37">
        <f t="shared" ca="1" si="48"/>
        <v>2514.8218859543886</v>
      </c>
      <c r="GT152" s="37">
        <f t="shared" ca="1" si="34"/>
        <v>2754.8700645152867</v>
      </c>
      <c r="GU152" s="37">
        <f t="shared" ca="1" si="34"/>
        <v>2983.4412140683839</v>
      </c>
      <c r="GV152" s="37">
        <f t="shared" ca="1" si="34"/>
        <v>3231.1485905791187</v>
      </c>
      <c r="GW152" s="37">
        <f t="shared" ca="1" si="34"/>
        <v>3445.6546202218933</v>
      </c>
      <c r="GX152" s="37">
        <f t="shared" ca="1" si="34"/>
        <v>3651.0525671734576</v>
      </c>
      <c r="GY152" s="37">
        <f t="shared" ca="1" si="30"/>
        <v>3814.2816032738733</v>
      </c>
      <c r="GZ152" s="37">
        <f t="shared" ca="1" si="30"/>
        <v>3971.0416830818103</v>
      </c>
      <c r="HA152" s="37">
        <f t="shared" ca="1" si="30"/>
        <v>4083.1642757919599</v>
      </c>
      <c r="HB152" s="37">
        <f t="shared" ca="1" si="30"/>
        <v>4224.7886190189556</v>
      </c>
      <c r="HC152" s="37"/>
      <c r="HD152" s="37">
        <f t="shared" si="40"/>
        <v>1500.1</v>
      </c>
      <c r="HE152" s="37">
        <f ca="1">SUM($GD152:GD152)-$HD152-SUM($FD152:FD152)</f>
        <v>-1416.5401690307558</v>
      </c>
      <c r="HF152" s="37">
        <f ca="1">SUM($GD152:GE152)-$HD152-SUM($FD152:FE152)</f>
        <v>-1283.047843913298</v>
      </c>
      <c r="HG152" s="37">
        <f ca="1">SUM($GD152:GF152)-$HD152-SUM($FD152:FF152)</f>
        <v>-751.53702034405774</v>
      </c>
      <c r="HH152" s="37">
        <f ca="1">SUM($GD152:GG152)-$HD152-SUM($FD152:FG152)</f>
        <v>-102.7221705510201</v>
      </c>
      <c r="HI152" s="37">
        <f ca="1">SUM($GD152:GH152)-$HD152-SUM($FD152:FH152)</f>
        <v>883.08084156420455</v>
      </c>
      <c r="HJ152" s="37">
        <f ca="1">SUM($GD152:GI152)-$HD152-SUM($FD152:FI152)</f>
        <v>2434.5476619344345</v>
      </c>
      <c r="HK152" s="37">
        <f ca="1">SUM($GD152:GJ152)-$HD152-SUM($FD152:FJ152)</f>
        <v>4099.0366231755688</v>
      </c>
      <c r="HL152" s="37">
        <f ca="1">SUM($GD152:GK152)-$HD152-SUM($FD152:FK152)</f>
        <v>5763.5255844167032</v>
      </c>
      <c r="HM152" s="37">
        <f ca="1">SUM($GD152:GL152)-$HD152-SUM($FD152:FL152)</f>
        <v>7507.6373450549891</v>
      </c>
      <c r="HN152" s="37">
        <f ca="1">SUM($GD152:GM152)-$HD152-SUM($FD152:FM152)</f>
        <v>9312.8412047944948</v>
      </c>
      <c r="HO152" s="37">
        <f ca="1">SUM($GD152:GN152)-$HD152-SUM($FD152:FN152)</f>
        <v>11192.187902843501</v>
      </c>
      <c r="HP152" s="37">
        <f ca="1">SUM($GD152:GO152)-$HD152-SUM($FD152:FO152)</f>
        <v>13140.286274896978</v>
      </c>
      <c r="HQ152" s="37">
        <f ca="1">SUM($GD152:GP152)-$HD152-SUM($FD152:FP152)</f>
        <v>15088.384646950453</v>
      </c>
      <c r="HR152" s="37">
        <f ca="1">SUM($GD152:GQ152)-$HD152-SUM($FD152:FQ152)</f>
        <v>17310.461673412472</v>
      </c>
      <c r="HS152" s="37">
        <f ca="1">SUM($GD152:GR152)-$HD152-SUM($FD152:FR152)</f>
        <v>19532.538699874491</v>
      </c>
      <c r="HT152" s="37">
        <f ca="1">SUM($GD152:GS152)-$HD152-SUM($FD152:FS152)</f>
        <v>22138.913107595377</v>
      </c>
      <c r="HU152" s="37">
        <f ca="1">SUM($GD152:GT152)-$HD152-SUM($FD152:FT152)</f>
        <v>24812.017104767889</v>
      </c>
      <c r="HV152" s="37">
        <f ca="1">SUM($GD152:GU152)-$HD152-SUM($FD152:FU152)</f>
        <v>27549.159555368973</v>
      </c>
      <c r="HW152" s="37">
        <f ca="1">SUM($GD152:GV152)-$HD152-SUM($FD152:FV152)</f>
        <v>30352.774201572705</v>
      </c>
      <c r="HX152" s="37">
        <f ca="1">SUM($GD152:GW152)-$HD152-SUM($FD152:FW152)</f>
        <v>33517.618952278593</v>
      </c>
      <c r="HY152" s="37">
        <f ca="1">SUM($GD152:GX152)-$HD152-SUM($FD152:FX152)</f>
        <v>36740.438453829054</v>
      </c>
      <c r="HZ152" s="37">
        <f ca="1">SUM($GD152:GY152)-$HD152-SUM($FD152:FY152)</f>
        <v>40013.513046851891</v>
      </c>
      <c r="IA152" s="37">
        <f ca="1">SUM($GD152:GZ152)-$HD152-SUM($FD152:FZ152)</f>
        <v>43577.621033016541</v>
      </c>
      <c r="IB152" s="37">
        <f ca="1">SUM($GD152:HA152)-$HD152-SUM($FD152:GA152)</f>
        <v>47384.214052021314</v>
      </c>
      <c r="IC152" s="37">
        <f ca="1">SUM($GD152:HB152)-$HD152-SUM($FD152:GB152)</f>
        <v>51458.996890107417</v>
      </c>
    </row>
    <row r="153" spans="2:237" x14ac:dyDescent="0.35">
      <c r="B153" s="37">
        <f t="shared" ref="B153:Q159" ca="1" si="50">RAND()</f>
        <v>0.49591816688849899</v>
      </c>
      <c r="C153" s="37">
        <f t="shared" ca="1" si="50"/>
        <v>4.0581264951436991E-2</v>
      </c>
      <c r="D153" s="37">
        <f t="shared" ca="1" si="50"/>
        <v>0.73608329684731089</v>
      </c>
      <c r="E153" s="37">
        <f t="shared" ca="1" si="50"/>
        <v>0.72235648412337916</v>
      </c>
      <c r="F153" s="37">
        <f t="shared" ca="1" si="50"/>
        <v>0.35552828558741989</v>
      </c>
      <c r="G153" s="37">
        <f t="shared" ca="1" si="50"/>
        <v>0.82562763915782755</v>
      </c>
      <c r="H153" s="37">
        <f t="shared" ca="1" si="50"/>
        <v>0.25859929513021807</v>
      </c>
      <c r="I153" s="37">
        <f t="shared" ca="1" si="50"/>
        <v>0.87481577488865236</v>
      </c>
      <c r="J153" s="37">
        <f t="shared" ca="1" si="50"/>
        <v>0.19908867687032183</v>
      </c>
      <c r="K153" s="37">
        <f t="shared" ca="1" si="50"/>
        <v>0.73269681612233439</v>
      </c>
      <c r="L153" s="37">
        <f t="shared" ca="1" si="50"/>
        <v>0.31450998160233157</v>
      </c>
      <c r="M153" s="37">
        <f t="shared" ca="1" si="50"/>
        <v>0.59537917126559192</v>
      </c>
      <c r="N153" s="37">
        <f t="shared" ca="1" si="50"/>
        <v>0.96176594366665003</v>
      </c>
      <c r="O153" s="37">
        <f t="shared" ca="1" si="50"/>
        <v>0.45153077805972786</v>
      </c>
      <c r="P153" s="37">
        <f t="shared" ca="1" si="50"/>
        <v>0.4264146836434517</v>
      </c>
      <c r="Q153" s="37">
        <f t="shared" ca="1" si="50"/>
        <v>5.4190528820944439E-2</v>
      </c>
      <c r="R153" s="37">
        <f t="shared" ca="1" si="49"/>
        <v>0.39444928417944525</v>
      </c>
      <c r="S153" s="37">
        <f t="shared" ca="1" si="49"/>
        <v>0.25318180091716447</v>
      </c>
      <c r="T153" s="37">
        <f t="shared" ca="1" si="49"/>
        <v>0.8513273534409258</v>
      </c>
      <c r="U153" s="37">
        <f t="shared" ca="1" si="49"/>
        <v>5.8161901325263665E-2</v>
      </c>
      <c r="V153" s="37">
        <f t="shared" ca="1" si="49"/>
        <v>0.22531305195988993</v>
      </c>
      <c r="W153" s="37">
        <f t="shared" ca="1" si="49"/>
        <v>0.64268850779729525</v>
      </c>
      <c r="X153" s="37">
        <f t="shared" ca="1" si="49"/>
        <v>0.61587679153903796</v>
      </c>
      <c r="Y153" s="37">
        <f t="shared" ca="1" si="49"/>
        <v>0.83490956751020085</v>
      </c>
      <c r="Z153" s="37">
        <f t="shared" ca="1" si="49"/>
        <v>0.83909753208195159</v>
      </c>
      <c r="AC153" s="35">
        <f ca="1">IF(H$11="x",0,_xlfn.NORM.INV(B153,Satokasvi!$H$8,Satokasvi!$I$8)*IF(H$8="x",1+Toimenpiteet!$C$7,1)*IF(H$9="x",1+Toimenpiteet!$C$34,1)*(1+H$30)*_xlfn.BINOM.INV(1,(1-(Satokasvi!$H$15*(1+H$43))),B153))</f>
        <v>2497.4420457962278</v>
      </c>
      <c r="AD153" s="35">
        <f ca="1">IF(I$11="x",0,_xlfn.NORM.INV(C153,Satokasvi!$H$8,Satokasvi!$I$8)*IF(I$8="x",1+Toimenpiteet!$C$7,1)*IF(I$9="x",1+Toimenpiteet!$C$34,1)*(1+I$30)*_xlfn.BINOM.INV(1,(1-(Satokasvi!$H$15*(1+I$43))),C153))</f>
        <v>0</v>
      </c>
      <c r="AE153" s="35">
        <f ca="1">IF(J$11="x",0,_xlfn.NORM.INV(D153,Satokasvi!$H$8,Satokasvi!$I$8)*IF(J$8="x",1+Toimenpiteet!$C$7,1)*IF(J$9="x",1+Toimenpiteet!$C$34,1)*(1+J$30)*_xlfn.BINOM.INV(1,(1-(Satokasvi!$H$15*(1+J$43))),D153))</f>
        <v>2657.8291992453055</v>
      </c>
      <c r="AF153" s="35">
        <f ca="1">IF(K$11="x",0,_xlfn.NORM.INV(E153,Satokasvi!$H$8,Satokasvi!$I$8)*IF(K$8="x",1+Toimenpiteet!$C$7,1)*IF(K$9="x",1+Toimenpiteet!$C$34,1)*(1+K$30)*_xlfn.BINOM.INV(1,(1-(Satokasvi!$H$15*(1+K$43))),E153))</f>
        <v>2647.4640608725081</v>
      </c>
      <c r="AG153" s="35">
        <f ca="1">IF(L$11="x",0,_xlfn.NORM.INV(F153,Satokasvi!$H$8,Satokasvi!$I$8)*IF(L$8="x",1+Toimenpiteet!$C$7,1)*IF(L$9="x",1+Toimenpiteet!$C$34,1)*(1+L$30)*_xlfn.BINOM.INV(1,(1-(Satokasvi!$H$15*(1+L$43))),F153))</f>
        <v>2407.3906364642626</v>
      </c>
      <c r="AH153" s="35">
        <f ca="1">IF(M$11="x",0,_xlfn.NORM.INV(G153,Satokasvi!$H$8,Satokasvi!$I$8)*IF(M$8="x",1+Toimenpiteet!$C$7,1)*IF(M$9="x",1+Toimenpiteet!$C$34,1)*(1+M$30)*_xlfn.BINOM.INV(1,(1-(Satokasvi!$H$15*(1+M$43))),G153))</f>
        <v>2734.2567246839762</v>
      </c>
      <c r="AI153" s="35">
        <f ca="1">IF(N$11="x",0,_xlfn.NORM.INV(H153,Satokasvi!$H$8,Satokasvi!$I$8)*IF(N$8="x",1+Toimenpiteet!$C$7,1)*IF(N$9="x",1+Toimenpiteet!$C$34,1)*(1+N$30)*_xlfn.BINOM.INV(1,(1-(Satokasvi!$H$15*(1+N$43))),H153))</f>
        <v>2338.0825689961034</v>
      </c>
      <c r="AJ153" s="35">
        <f ca="1">IF(O$11="x",0,_xlfn.NORM.INV(I153,Satokasvi!$H$8,Satokasvi!$I$8)*IF(O$8="x",1+Toimenpiteet!$C$7,1)*IF(O$9="x",1+Toimenpiteet!$C$34,1)*(1+O$30)*_xlfn.BINOM.INV(1,(1-(Satokasvi!$H$15*(1+O$43))),I153))</f>
        <v>2787.3637269075357</v>
      </c>
      <c r="AK153" s="35">
        <f ca="1">IF(P$11="x",0,_xlfn.NORM.INV(J153,Satokasvi!$H$8,Satokasvi!$I$8)*IF(P$8="x",1+Toimenpiteet!$C$7,1)*IF(P$9="x",1+Toimenpiteet!$C$34,1)*(1+P$30)*_xlfn.BINOM.INV(1,(1-(Satokasvi!$H$15*(1+P$43))),J153))</f>
        <v>0</v>
      </c>
      <c r="AL153" s="35">
        <f ca="1">IF(Q$11="x",0,_xlfn.NORM.INV(K153,Satokasvi!$H$8,Satokasvi!$I$8)*IF(Q$8="x",1+Toimenpiteet!$C$7,1)*IF(Q$9="x",1+Toimenpiteet!$C$34,1)*(1+Q$30)*_xlfn.BINOM.INV(1,(1-(Satokasvi!$H$15*(1+Q$43))),K153))</f>
        <v>2655.2474373211562</v>
      </c>
      <c r="AM153" s="35">
        <f ca="1">IF(R$11="x",0,_xlfn.NORM.INV(L153,Satokasvi!$H$8,Satokasvi!$I$8)*IF(R$8="x",1+Toimenpiteet!$C$7,1)*IF(R$9="x",1+Toimenpiteet!$C$34,1)*(1+R$30)*_xlfn.BINOM.INV(1,(1-(Satokasvi!$H$15*(1+R$43))),L153))</f>
        <v>2379.2233201255758</v>
      </c>
      <c r="AN153" s="35">
        <f ca="1">IF(S$11="x",0,_xlfn.NORM.INV(M153,Satokasvi!$H$8,Satokasvi!$I$8)*IF(S$8="x",1+Toimenpiteet!$C$7,1)*IF(S$9="x",1+Toimenpiteet!$C$34,1)*(1+S$30)*_xlfn.BINOM.INV(1,(1-(Satokasvi!$H$15*(1+S$43))),M153))</f>
        <v>2560.3511146479573</v>
      </c>
      <c r="AO153" s="35">
        <f ca="1">IF(T$11="x",0,_xlfn.NORM.INV(N153,Satokasvi!$H$8,Satokasvi!$I$8)*IF(T$8="x",1+Toimenpiteet!$C$7,1)*IF(T$9="x",1+Toimenpiteet!$C$34,1)*(1+T$30)*_xlfn.BINOM.INV(1,(1-(Satokasvi!$H$15*(1+T$43))),N153))</f>
        <v>2942.889265437836</v>
      </c>
      <c r="AP153" s="35">
        <f ca="1">IF(U$11="x",0,_xlfn.NORM.INV(O153,Satokasvi!$H$8,Satokasvi!$I$8)*IF(U$8="x",1+Toimenpiteet!$C$7,1)*IF(U$9="x",1+Toimenpiteet!$C$34,1)*(1+U$30)*_xlfn.BINOM.INV(1,(1-(Satokasvi!$H$15*(1+U$43))),O153))</f>
        <v>2469.5513075219365</v>
      </c>
      <c r="AQ153" s="35">
        <f ca="1">IF(V$11="x",0,_xlfn.NORM.INV(P153,Satokasvi!$H$8,Satokasvi!$I$8)*IF(V$8="x",1+Toimenpiteet!$C$7,1)*IF(V$9="x",1+Toimenpiteet!$C$34,1)*(1+V$30)*_xlfn.BINOM.INV(1,(1-(Satokasvi!$H$15*(1+V$43))),P153))</f>
        <v>2453.6226051154745</v>
      </c>
      <c r="AR153" s="35">
        <f ca="1">IF(W$11="x",0,_xlfn.NORM.INV(Q153,Satokasvi!$H$8,Satokasvi!$I$8)*IF(W$8="x",1+Toimenpiteet!$C$7,1)*IF(W$9="x",1+Toimenpiteet!$C$34,1)*(1+W$30)*_xlfn.BINOM.INV(1,(1-(Satokasvi!$H$15*(1+W$43))),Q153))</f>
        <v>0</v>
      </c>
      <c r="AS153" s="35">
        <f ca="1">IF(X$11="x",0,_xlfn.NORM.INV(R153,Satokasvi!$H$8,Satokasvi!$I$8)*IF(X$8="x",1+Toimenpiteet!$C$7,1)*IF(X$9="x",1+Toimenpiteet!$C$34,1)*(1+X$30)*_xlfn.BINOM.INV(1,(1-(Satokasvi!$H$15*(1+X$43))),R153))</f>
        <v>2433.064711100491</v>
      </c>
      <c r="AT153" s="35">
        <f ca="1">IF(Y$11="x",0,_xlfn.NORM.INV(S153,Satokasvi!$H$8,Satokasvi!$I$8)*IF(Y$8="x",1+Toimenpiteet!$C$7,1)*IF(Y$9="x",1+Toimenpiteet!$C$34,1)*(1+Y$30)*_xlfn.BINOM.INV(1,(1-(Satokasvi!$H$15*(1+Y$43))),S153))</f>
        <v>2333.8723636546952</v>
      </c>
      <c r="AU153" s="35">
        <f ca="1">IF(Z$11="x",0,_xlfn.NORM.INV(T153,Satokasvi!$H$8,Satokasvi!$I$8)*IF(Z$8="x",1+Toimenpiteet!$C$7,1)*IF(Z$9="x",1+Toimenpiteet!$C$34,1)*(1+Z$30)*_xlfn.BINOM.INV(1,(1-(Satokasvi!$H$15*(1+Z$43))),T153))</f>
        <v>2760.5357996178473</v>
      </c>
      <c r="AV153" s="35">
        <f ca="1">IF(AA$11="x",0,_xlfn.NORM.INV(U153,Satokasvi!$H$8,Satokasvi!$I$8)*IF(AA$8="x",1+Toimenpiteet!$C$7,1)*IF(AA$9="x",1+Toimenpiteet!$C$34,1)*(1+AA$30)*_xlfn.BINOM.INV(1,(1-(Satokasvi!$H$15*(1+AA$43))),U153))</f>
        <v>0</v>
      </c>
      <c r="AW153" s="35">
        <f ca="1">IF(AB$11="x",0,_xlfn.NORM.INV(V153,Satokasvi!$H$8,Satokasvi!$I$8)*IF(AB$8="x",1+Toimenpiteet!$C$7,1)*IF(AB$9="x",1+Toimenpiteet!$C$34,1)*(1+AB$30)*_xlfn.BINOM.INV(1,(1-(Satokasvi!$H$15*(1+AB$43))),V153))</f>
        <v>0</v>
      </c>
      <c r="AX153" s="35">
        <f ca="1">IF(AC$11="x",0,_xlfn.NORM.INV(W153,Satokasvi!$H$8,Satokasvi!$I$8)*IF(AC$8="x",1+Toimenpiteet!$C$7,1)*IF(AC$9="x",1+Toimenpiteet!$C$34,1)*(1+AC$30)*_xlfn.BINOM.INV(1,(1-(Satokasvi!$H$15*(1+AC$43))),W153))</f>
        <v>2591.4135973860934</v>
      </c>
      <c r="AY153" s="35">
        <f ca="1">IF(AD$11="x",0,_xlfn.NORM.INV(X153,Satokasvi!$H$8,Satokasvi!$I$8)*IF(AD$8="x",1+Toimenpiteet!$C$7,1)*IF(AD$9="x",1+Toimenpiteet!$C$34,1)*(1+AD$30)*_xlfn.BINOM.INV(1,(1-(Satokasvi!$H$15*(1+AD$43))),X153))</f>
        <v>2573.6673578885952</v>
      </c>
      <c r="AZ153" s="35">
        <f ca="1">IF(AE$11="x",0,_xlfn.NORM.INV(Y153,Satokasvi!$H$8,Satokasvi!$I$8)*IF(AE$8="x",1+Toimenpiteet!$C$7,1)*IF(AE$9="x",1+Toimenpiteet!$C$34,1)*(1+AE$30)*_xlfn.BINOM.INV(1,(1-(Satokasvi!$H$15*(1+AE$43))),Y153))</f>
        <v>2743.4374092029693</v>
      </c>
      <c r="BA153" s="35">
        <f ca="1">IF(AF$11="x",0,_xlfn.NORM.INV(Z153,Satokasvi!$H$8,Satokasvi!$I$8)*IF(AF$8="x",1+Toimenpiteet!$C$7,1)*IF(AF$9="x",1+Toimenpiteet!$C$34,1)*(1+AF$30)*_xlfn.BINOM.INV(1,(1-(Satokasvi!$H$15*(1+AF$43))),Z153))</f>
        <v>2747.6888992950535</v>
      </c>
      <c r="BD153" s="35">
        <f ca="1">IF(H$11="x",0,_xlfn.NORM.INV(B153,Satokasvi!$H$8,Satokasvi!$I$8)*IF(COUNTIF($H$12:H$12,"x")&gt;0,(1+$C$6),1)*IF(COUNTIF($H$13:H$13,"x")&gt;0,(1+$C$30),1)*IF(H$8="x",(1+Toimenpiteet!$C$7),1)*IF(H$9="x",(1+Toimenpiteet!$C$34),1)*(1+H$30)*_xlfn.BINOM.INV(1,(1-(Satokasvi!$H$15*(1+H$44))),B153))</f>
        <v>2996.9304549554731</v>
      </c>
      <c r="BE153" s="35">
        <f ca="1">IF(I$11="x",0,_xlfn.NORM.INV(C153,Satokasvi!$H$8,Satokasvi!$I$8)*IF(COUNTIF($H$12:I$12,"x")&gt;0,(1+$C$6),1)*IF(COUNTIF($H$13:I$13,"x")&gt;0,(1+$C$30),1)*IF(I$8="x",(1+Toimenpiteet!$C$7),1)*IF(I$9="x",(1+Toimenpiteet!$C$34),1)*(1+I$30)*_xlfn.BINOM.INV(1,(1-(Satokasvi!$H$15*(1+I$44))),C153))</f>
        <v>0</v>
      </c>
      <c r="BF153" s="35">
        <f ca="1">IF(J$11="x",0,_xlfn.NORM.INV(D153,Satokasvi!$H$8,Satokasvi!$I$8)*IF(COUNTIF($H$12:J$12,"x")&gt;0,(1+$C$6),1)*IF(COUNTIF($H$13:J$13,"x")&gt;0,(1+$C$30),1)*IF(J$8="x",(1+Toimenpiteet!$C$7),1)*IF(J$9="x",(1+Toimenpiteet!$C$34),1)*(1+J$30)*_xlfn.BINOM.INV(1,(1-(Satokasvi!$H$15*(1+J$44))),D153))</f>
        <v>3189.3950390943664</v>
      </c>
      <c r="BG153" s="35">
        <f ca="1">IF(K$11="x",0,_xlfn.NORM.INV(E153,Satokasvi!$H$8,Satokasvi!$I$8)*IF(COUNTIF($H$12:K$12,"x")&gt;0,(1+$C$6),1)*IF(COUNTIF($H$13:K$13,"x")&gt;0,(1+$C$30),1)*IF(K$8="x",(1+Toimenpiteet!$C$7),1)*IF(K$9="x",(1+Toimenpiteet!$C$34),1)*(1+K$30)*_xlfn.BINOM.INV(1,(1-(Satokasvi!$H$15*(1+K$44))),E153))</f>
        <v>3176.9568730470096</v>
      </c>
      <c r="BH153" s="35">
        <f ca="1">IF(L$11="x",0,_xlfn.NORM.INV(F153,Satokasvi!$H$8,Satokasvi!$I$8)*IF(COUNTIF($H$12:L$12,"x")&gt;0,(1+$C$6),1)*IF(COUNTIF($H$13:L$13,"x")&gt;0,(1+$C$30),1)*IF(L$8="x",(1+Toimenpiteet!$C$7),1)*IF(L$9="x",(1+Toimenpiteet!$C$34),1)*(1+L$30)*_xlfn.BINOM.INV(1,(1-(Satokasvi!$H$15*(1+L$44))),F153))</f>
        <v>2888.8687637571152</v>
      </c>
      <c r="BI153" s="35">
        <f ca="1">IF(M$11="x",0,_xlfn.NORM.INV(G153,Satokasvi!$H$8,Satokasvi!$I$8)*IF(COUNTIF($H$12:M$12,"x")&gt;0,(1+$C$6),1)*IF(COUNTIF($H$13:M$13,"x")&gt;0,(1+$C$30),1)*IF(M$8="x",(1+Toimenpiteet!$C$7),1)*IF(M$9="x",(1+Toimenpiteet!$C$34),1)*(1+M$30)*_xlfn.BINOM.INV(1,(1-(Satokasvi!$H$15*(1+M$44))),G153))</f>
        <v>3281.1080696207714</v>
      </c>
      <c r="BJ153" s="35">
        <f ca="1">IF(N$11="x",0,_xlfn.NORM.INV(H153,Satokasvi!$H$8,Satokasvi!$I$8)*IF(COUNTIF($H$12:N$12,"x")&gt;0,(1+$C$6),1)*IF(COUNTIF($H$13:N$13,"x")&gt;0,(1+$C$30),1)*IF(N$8="x",(1+Toimenpiteet!$C$7),1)*IF(N$9="x",(1+Toimenpiteet!$C$34),1)*(1+N$30)*_xlfn.BINOM.INV(1,(1-(Satokasvi!$H$15*(1+N$44))),H153))</f>
        <v>2805.6990827953241</v>
      </c>
      <c r="BK153" s="35">
        <f ca="1">IF(O$11="x",0,_xlfn.NORM.INV(I153,Satokasvi!$H$8,Satokasvi!$I$8)*IF(COUNTIF($H$12:O$12,"x")&gt;0,(1+$C$6),1)*IF(COUNTIF($H$13:O$13,"x")&gt;0,(1+$C$30),1)*IF(O$8="x",(1+Toimenpiteet!$C$7),1)*IF(O$9="x",(1+Toimenpiteet!$C$34),1)*(1+O$30)*_xlfn.BINOM.INV(1,(1-(Satokasvi!$H$15*(1+O$44))),I153))</f>
        <v>3344.8364722890428</v>
      </c>
      <c r="BL153" s="35">
        <f ca="1">IF(P$11="x",0,_xlfn.NORM.INV(J153,Satokasvi!$H$8,Satokasvi!$I$8)*IF(COUNTIF($H$12:P$12,"x")&gt;0,(1+$C$6),1)*IF(COUNTIF($H$13:P$13,"x")&gt;0,(1+$C$30),1)*IF(P$8="x",(1+Toimenpiteet!$C$7),1)*IF(P$9="x",(1+Toimenpiteet!$C$34),1)*(1+P$30)*_xlfn.BINOM.INV(1,(1-(Satokasvi!$H$15*(1+P$44))),J153))</f>
        <v>2746.5357376107254</v>
      </c>
      <c r="BM153" s="35">
        <f ca="1">IF(Q$11="x",0,_xlfn.NORM.INV(K153,Satokasvi!$H$8,Satokasvi!$I$8)*IF(COUNTIF($H$12:Q$12,"x")&gt;0,(1+$C$6),1)*IF(COUNTIF($H$13:Q$13,"x")&gt;0,(1+$C$30),1)*IF(Q$8="x",(1+Toimenpiteet!$C$7),1)*IF(Q$9="x",(1+Toimenpiteet!$C$34),1)*(1+Q$30)*_xlfn.BINOM.INV(1,(1-(Satokasvi!$H$15*(1+Q$44))),K153))</f>
        <v>3186.2969247853875</v>
      </c>
      <c r="BN153" s="35">
        <f ca="1">IF(R$11="x",0,_xlfn.NORM.INV(L153,Satokasvi!$H$8,Satokasvi!$I$8)*IF(COUNTIF($H$12:R$12,"x")&gt;0,(1+$C$6),1)*IF(COUNTIF($H$13:R$13,"x")&gt;0,(1+$C$30),1)*IF(R$8="x",(1+Toimenpiteet!$C$7),1)*IF(R$9="x",(1+Toimenpiteet!$C$34),1)*(1+R$30)*_xlfn.BINOM.INV(1,(1-(Satokasvi!$H$15*(1+R$44))),L153))</f>
        <v>2855.0679841506908</v>
      </c>
      <c r="BO153" s="35">
        <f ca="1">IF(S$11="x",0,_xlfn.NORM.INV(M153,Satokasvi!$H$8,Satokasvi!$I$8)*IF(COUNTIF($H$12:S$12,"x")&gt;0,(1+$C$6),1)*IF(COUNTIF($H$13:S$13,"x")&gt;0,(1+$C$30),1)*IF(S$8="x",(1+Toimenpiteet!$C$7),1)*IF(S$9="x",(1+Toimenpiteet!$C$34),1)*(1+S$30)*_xlfn.BINOM.INV(1,(1-(Satokasvi!$H$15*(1+S$44))),M153))</f>
        <v>3072.4213375775485</v>
      </c>
      <c r="BP153" s="35">
        <f ca="1">IF(T$11="x",0,_xlfn.NORM.INV(N153,Satokasvi!$H$8,Satokasvi!$I$8)*IF(COUNTIF($H$12:T$12,"x")&gt;0,(1+$C$6),1)*IF(COUNTIF($H$13:T$13,"x")&gt;0,(1+$C$30),1)*IF(T$8="x",(1+Toimenpiteet!$C$7),1)*IF(T$9="x",(1+Toimenpiteet!$C$34),1)*(1+T$30)*_xlfn.BINOM.INV(1,(1-(Satokasvi!$H$15*(1+T$44))),N153))</f>
        <v>3531.4671185254033</v>
      </c>
      <c r="BQ153" s="35">
        <f ca="1">IF(U$11="x",0,_xlfn.NORM.INV(O153,Satokasvi!$H$8,Satokasvi!$I$8)*IF(COUNTIF($H$12:U$12,"x")&gt;0,(1+$C$6),1)*IF(COUNTIF($H$13:U$13,"x")&gt;0,(1+$C$30),1)*IF(U$8="x",(1+Toimenpiteet!$C$7),1)*IF(U$9="x",(1+Toimenpiteet!$C$34),1)*(1+U$30)*_xlfn.BINOM.INV(1,(1-(Satokasvi!$H$15*(1+U$44))),O153))</f>
        <v>2963.4615690263236</v>
      </c>
      <c r="BR153" s="35">
        <f ca="1">IF(V$11="x",0,_xlfn.NORM.INV(P153,Satokasvi!$H$8,Satokasvi!$I$8)*IF(COUNTIF($H$12:V$12,"x")&gt;0,(1+$C$6),1)*IF(COUNTIF($H$13:V$13,"x")&gt;0,(1+$C$30),1)*IF(V$8="x",(1+Toimenpiteet!$C$7),1)*IF(V$9="x",(1+Toimenpiteet!$C$34),1)*(1+V$30)*_xlfn.BINOM.INV(1,(1-(Satokasvi!$H$15*(1+V$44))),P153))</f>
        <v>2944.3471261385694</v>
      </c>
      <c r="BS153" s="35">
        <f ca="1">IF(W$11="x",0,_xlfn.NORM.INV(Q153,Satokasvi!$H$8,Satokasvi!$I$8)*IF(COUNTIF($H$12:W$12,"x")&gt;0,(1+$C$6),1)*IF(COUNTIF($H$13:W$13,"x")&gt;0,(1+$C$30),1)*IF(W$8="x",(1+Toimenpiteet!$C$7),1)*IF(W$9="x",(1+Toimenpiteet!$C$34),1)*(1+W$30)*_xlfn.BINOM.INV(1,(1-(Satokasvi!$H$15*(1+W$44))),Q153))</f>
        <v>0</v>
      </c>
      <c r="BT153" s="35">
        <f ca="1">IF(X$11="x",0,_xlfn.NORM.INV(R153,Satokasvi!$H$8,Satokasvi!$I$8)*IF(COUNTIF($H$12:X$12,"x")&gt;0,(1+$C$6),1)*IF(COUNTIF($H$13:X$13,"x")&gt;0,(1+$C$30),1)*IF(X$8="x",(1+Toimenpiteet!$C$7),1)*IF(X$9="x",(1+Toimenpiteet!$C$34),1)*(1+X$30)*_xlfn.BINOM.INV(1,(1-(Satokasvi!$H$15*(1+X$44))),R153))</f>
        <v>2919.6776533205889</v>
      </c>
      <c r="BU153" s="35">
        <f ca="1">IF(Y$11="x",0,_xlfn.NORM.INV(S153,Satokasvi!$H$8,Satokasvi!$I$8)*IF(COUNTIF($H$12:Y$12,"x")&gt;0,(1+$C$6),1)*IF(COUNTIF($H$13:Y$13,"x")&gt;0,(1+$C$30),1)*IF(Y$8="x",(1+Toimenpiteet!$C$7),1)*IF(Y$9="x",(1+Toimenpiteet!$C$34),1)*(1+Y$30)*_xlfn.BINOM.INV(1,(1-(Satokasvi!$H$15*(1+Y$44))),S153))</f>
        <v>2800.6468363856343</v>
      </c>
      <c r="BV153" s="35">
        <f ca="1">IF(Z$11="x",0,_xlfn.NORM.INV(T153,Satokasvi!$H$8,Satokasvi!$I$8)*IF(COUNTIF($H$12:Z$12,"x")&gt;0,(1+$C$6),1)*IF(COUNTIF($H$13:Z$13,"x")&gt;0,(1+$C$30),1)*IF(Z$8="x",(1+Toimenpiteet!$C$7),1)*IF(Z$9="x",(1+Toimenpiteet!$C$34),1)*(1+Z$30)*_xlfn.BINOM.INV(1,(1-(Satokasvi!$H$15*(1+Z$44))),T153))</f>
        <v>3312.6429595414165</v>
      </c>
      <c r="BW153" s="35">
        <f ca="1">IF(AA$11="x",0,_xlfn.NORM.INV(U153,Satokasvi!$H$8,Satokasvi!$I$8)*IF(COUNTIF($H$12:AA$12,"x")&gt;0,(1+$C$6),1)*IF(COUNTIF($H$13:AA$13,"x")&gt;0,(1+$C$30),1)*IF(AA$8="x",(1+Toimenpiteet!$C$7),1)*IF(AA$9="x",(1+Toimenpiteet!$C$34),1)*(1+AA$30)*_xlfn.BINOM.INV(1,(1-(Satokasvi!$H$15*(1+AA$44))),U153))</f>
        <v>0</v>
      </c>
      <c r="BX153" s="35">
        <f ca="1">IF(AB$11="x",0,_xlfn.NORM.INV(V153,Satokasvi!$H$8,Satokasvi!$I$8)*IF(COUNTIF($H$12:AB$12,"x")&gt;0,(1+$C$6),1)*IF(COUNTIF($H$13:AB$13,"x")&gt;0,(1+$C$30),1)*IF(AB$8="x",(1+Toimenpiteet!$C$7),1)*IF(AB$9="x",(1+Toimenpiteet!$C$34),1)*(1+AB$30)*_xlfn.BINOM.INV(1,(1-(Satokasvi!$H$15*(1+AB$44))),V153))</f>
        <v>2773.6885120330408</v>
      </c>
      <c r="BY153" s="35">
        <f ca="1">IF(AC$11="x",0,_xlfn.NORM.INV(W153,Satokasvi!$H$8,Satokasvi!$I$8)*IF(COUNTIF($H$12:AC$12,"x")&gt;0,(1+$C$6),1)*IF(COUNTIF($H$13:AC$13,"x")&gt;0,(1+$C$30),1)*IF(AC$8="x",(1+Toimenpiteet!$C$7),1)*IF(AC$9="x",(1+Toimenpiteet!$C$34),1)*(1+AC$30)*_xlfn.BINOM.INV(1,(1-(Satokasvi!$H$15*(1+AC$44))),W153))</f>
        <v>3109.6963168633119</v>
      </c>
      <c r="BZ153" s="35">
        <f ca="1">IF(AD$11="x",0,_xlfn.NORM.INV(X153,Satokasvi!$H$8,Satokasvi!$I$8)*IF(COUNTIF($H$12:AD$12,"x")&gt;0,(1+$C$6),1)*IF(COUNTIF($H$13:AD$13,"x")&gt;0,(1+$C$30),1)*IF(AD$8="x",(1+Toimenpiteet!$C$7),1)*IF(AD$9="x",(1+Toimenpiteet!$C$34),1)*(1+AD$30)*_xlfn.BINOM.INV(1,(1-(Satokasvi!$H$15*(1+AD$44))),X153))</f>
        <v>3088.400829466314</v>
      </c>
      <c r="CA153" s="35">
        <f ca="1">IF(AE$11="x",0,_xlfn.NORM.INV(Y153,Satokasvi!$H$8,Satokasvi!$I$8)*IF(COUNTIF($H$12:AE$12,"x")&gt;0,(1+$C$6),1)*IF(COUNTIF($H$13:AE$13,"x")&gt;0,(1+$C$30),1)*IF(AE$8="x",(1+Toimenpiteet!$C$7),1)*IF(AE$9="x",(1+Toimenpiteet!$C$34),1)*(1+AE$30)*_xlfn.BINOM.INV(1,(1-(Satokasvi!$H$15*(1+AE$44))),Y153))</f>
        <v>3292.1248910435629</v>
      </c>
      <c r="CB153" s="35">
        <f ca="1">IF(AF$11="x",0,_xlfn.NORM.INV(Z153,Satokasvi!$H$8,Satokasvi!$I$8)*IF(COUNTIF($H$12:AF$12,"x")&gt;0,(1+$C$6),1)*IF(COUNTIF($H$13:AF$13,"x")&gt;0,(1+$C$30),1)*IF(AF$8="x",(1+Toimenpiteet!$C$7),1)*IF(AF$9="x",(1+Toimenpiteet!$C$34),1)*(1+AF$30)*_xlfn.BINOM.INV(1,(1-(Satokasvi!$H$15*(1+AF$44))),Z153))</f>
        <v>3297.2266791540642</v>
      </c>
      <c r="CD153" s="37">
        <f ca="1">_xlfn.NORM.INV(RAND(),Satokasvi!$H$13,Satokasvi!$I$13)</f>
        <v>177.25862728262578</v>
      </c>
      <c r="CE153" s="37">
        <f ca="1">_xlfn.NORM.INV(RAND(),Satokasvi!$H$13,Satokasvi!$I$13)</f>
        <v>177.48281195439583</v>
      </c>
      <c r="CF153" s="37">
        <f ca="1">_xlfn.NORM.INV(RAND(),Satokasvi!$H$13,Satokasvi!$I$13)</f>
        <v>193.80241907780152</v>
      </c>
      <c r="CG153" s="37">
        <f ca="1">_xlfn.NORM.INV(RAND(),Satokasvi!$H$13,Satokasvi!$I$13)</f>
        <v>213.52944338172546</v>
      </c>
      <c r="CH153" s="37">
        <f ca="1">_xlfn.NORM.INV(RAND(),Satokasvi!$H$13,Satokasvi!$I$13)</f>
        <v>246.62579630280916</v>
      </c>
      <c r="CI153" s="37">
        <f ca="1">_xlfn.NORM.INV(RAND(),Satokasvi!$H$13,Satokasvi!$I$13)</f>
        <v>172.32591404074819</v>
      </c>
      <c r="CJ153" s="37">
        <f ca="1">_xlfn.NORM.INV(RAND(),Satokasvi!$H$13,Satokasvi!$I$13)</f>
        <v>189.99754924754782</v>
      </c>
      <c r="CK153" s="37">
        <f ca="1">_xlfn.NORM.INV(RAND(),Satokasvi!$H$13,Satokasvi!$I$13)</f>
        <v>132.45646710492713</v>
      </c>
      <c r="CL153" s="37">
        <f ca="1">_xlfn.NORM.INV(RAND(),Satokasvi!$H$13,Satokasvi!$I$13)</f>
        <v>215.38636943280122</v>
      </c>
      <c r="CM153" s="37">
        <f ca="1">_xlfn.NORM.INV(RAND(),Satokasvi!$H$13,Satokasvi!$I$13)</f>
        <v>159.97089430161355</v>
      </c>
      <c r="CN153" s="37">
        <f ca="1">_xlfn.NORM.INV(RAND(),Satokasvi!$H$13,Satokasvi!$I$13)</f>
        <v>145.92240977060061</v>
      </c>
      <c r="CO153" s="37">
        <f ca="1">_xlfn.NORM.INV(RAND(),Satokasvi!$H$13,Satokasvi!$I$13)</f>
        <v>136.64349231910364</v>
      </c>
      <c r="CP153" s="37">
        <f ca="1">_xlfn.NORM.INV(RAND(),Satokasvi!$H$13,Satokasvi!$I$13)</f>
        <v>173.98817882894559</v>
      </c>
      <c r="CQ153" s="37">
        <f ca="1">_xlfn.NORM.INV(RAND(),Satokasvi!$H$13,Satokasvi!$I$13)</f>
        <v>239.41753069836111</v>
      </c>
      <c r="CR153" s="37">
        <f ca="1">_xlfn.NORM.INV(RAND(),Satokasvi!$H$13,Satokasvi!$I$13)</f>
        <v>242.94962170619888</v>
      </c>
      <c r="CS153" s="37">
        <f ca="1">_xlfn.NORM.INV(RAND(),Satokasvi!$H$13,Satokasvi!$I$13)</f>
        <v>205.43829756168427</v>
      </c>
      <c r="CT153" s="37">
        <f ca="1">_xlfn.NORM.INV(RAND(),Satokasvi!$H$13,Satokasvi!$I$13)</f>
        <v>265.48844770535277</v>
      </c>
      <c r="CU153" s="37">
        <f ca="1">_xlfn.NORM.INV(RAND(),Satokasvi!$H$13,Satokasvi!$I$13)</f>
        <v>181.13282173690476</v>
      </c>
      <c r="CV153" s="37">
        <f ca="1">_xlfn.NORM.INV(RAND(),Satokasvi!$H$13,Satokasvi!$I$13)</f>
        <v>157.06889968646158</v>
      </c>
      <c r="CW153" s="37">
        <f ca="1">_xlfn.NORM.INV(RAND(),Satokasvi!$H$13,Satokasvi!$I$13)</f>
        <v>242.65857750202906</v>
      </c>
      <c r="CX153" s="37">
        <f ca="1">_xlfn.NORM.INV(RAND(),Satokasvi!$H$13,Satokasvi!$I$13)</f>
        <v>293.37020731249402</v>
      </c>
      <c r="CY153" s="37">
        <f ca="1">_xlfn.NORM.INV(RAND(),Satokasvi!$H$13,Satokasvi!$I$13)</f>
        <v>106.07841343897569</v>
      </c>
      <c r="CZ153" s="37">
        <f ca="1">_xlfn.NORM.INV(RAND(),Satokasvi!$H$13,Satokasvi!$I$13)</f>
        <v>195.65956293516456</v>
      </c>
      <c r="DA153" s="37">
        <f ca="1">_xlfn.NORM.INV(RAND(),Satokasvi!$H$13,Satokasvi!$I$13)</f>
        <v>303.48959045593949</v>
      </c>
      <c r="DB153" s="37">
        <f ca="1">_xlfn.NORM.INV(RAND(),Satokasvi!$H$13,Satokasvi!$I$13)</f>
        <v>199.31682151290102</v>
      </c>
      <c r="DD153" s="37">
        <f ca="1">IF(H$11="x",Toimenpiteet!$E$115,AC153*CD153/1000+(Satokasvi!$E$28-Satokasvi!$E$7)+IF(H$8="x",Toimenpiteet!$E$29,0)+IF(H$9="x",Toimenpiteet!$E$60,0)+IF(H$10="x",Toimenpiteet!$E$88,0))/(1+$H$15)^DD$59</f>
        <v>172.51762015121548</v>
      </c>
      <c r="DE153" s="37">
        <f ca="1">IF(I$11="x",Toimenpiteet!$E$115,AD153*CE153/1000+(Satokasvi!$E$28-Satokasvi!$E$7)+IF(I$8="x",Toimenpiteet!$E$29,0)+IF(I$9="x",Toimenpiteet!$E$60,0)+IF(I$10="x",Toimenpiteet!$E$88,0))/(1+$H$15)^DE$59</f>
        <v>-249.7879159204449</v>
      </c>
      <c r="DF153" s="37">
        <f ca="1">IF(J$11="x",Toimenpiteet!$E$115,AE153*CF153/1000+(Satokasvi!$E$28-Satokasvi!$E$7)+IF(J$8="x",Toimenpiteet!$E$29,0)+IF(J$9="x",Toimenpiteet!$E$60,0)+IF(J$10="x",Toimenpiteet!$E$88,0))/(1+$H$15)^DF$59</f>
        <v>228.87118951884256</v>
      </c>
      <c r="DG153" s="37">
        <f ca="1">IF(K$11="x",Toimenpiteet!$E$115,AF153*CG153/1000+(Satokasvi!$E$28-Satokasvi!$E$7)+IF(K$8="x",Toimenpiteet!$E$29,0)+IF(K$9="x",Toimenpiteet!$E$60,0)+IF(K$10="x",Toimenpiteet!$E$88,0))/(1+$H$15)^DG$59</f>
        <v>266.82290233803616</v>
      </c>
      <c r="DH153" s="37">
        <f ca="1">IF(L$11="x",Toimenpiteet!$E$115,AG153*CH153/1000+(Satokasvi!$E$28-Satokasvi!$E$7)+IF(L$8="x",Toimenpiteet!$E$29,0)+IF(L$9="x",Toimenpiteet!$E$60,0)+IF(L$10="x",Toimenpiteet!$E$88,0))/(1+$H$15)^DH$59</f>
        <v>283.56075583629172</v>
      </c>
      <c r="DI153" s="37">
        <f ca="1">IF(M$11="x",Toimenpiteet!$E$115,AH153*CI153/1000+(Satokasvi!$E$28-Satokasvi!$E$7)+IF(M$8="x",Toimenpiteet!$E$29,0)+IF(M$9="x",Toimenpiteet!$E$60,0)+IF(M$10="x",Toimenpiteet!$E$88,0))/(1+$H$15)^DI$59</f>
        <v>172.67525878270524</v>
      </c>
      <c r="DJ153" s="37">
        <f ca="1">IF(N$11="x",Toimenpiteet!$E$115,AI153*CJ153/1000+(Satokasvi!$E$28-Satokasvi!$E$7)+IF(N$8="x",Toimenpiteet!$E$29,0)+IF(N$9="x",Toimenpiteet!$E$60,0)+IF(N$10="x",Toimenpiteet!$E$88,0))/(1+$H$15)^DJ$59</f>
        <v>145.73035746698616</v>
      </c>
      <c r="DK153" s="37">
        <f ca="1">IF(O$11="x",Toimenpiteet!$E$115,AJ153*CK153/1000+(Satokasvi!$E$28-Satokasvi!$E$7)+IF(O$8="x",Toimenpiteet!$E$29,0)+IF(O$9="x",Toimenpiteet!$E$60,0)+IF(O$10="x",Toimenpiteet!$E$88,0))/(1+$H$15)^DK$59</f>
        <v>82.259877568666553</v>
      </c>
      <c r="DL153" s="37">
        <f ca="1">IF(P$11="x",Toimenpiteet!$E$115,AK153*CL153/1000+(Satokasvi!$E$28-Satokasvi!$E$7)+IF(P$8="x",Toimenpiteet!$E$29,0)+IF(P$9="x",Toimenpiteet!$E$60,0)+IF(P$10="x",Toimenpiteet!$E$88,0))/(1+$H$15)^DL$59</f>
        <v>-203.10043407106113</v>
      </c>
      <c r="DM153" s="37">
        <f ca="1">IF(Q$11="x",Toimenpiteet!$E$115,AL153*CM153/1000+(Satokasvi!$E$28-Satokasvi!$E$7)+IF(Q$8="x",Toimenpiteet!$E$29,0)+IF(Q$9="x",Toimenpiteet!$E$60,0)+IF(Q$10="x",Toimenpiteet!$E$88,0))/(1+$H$15)^DM$59</f>
        <v>118.87816057298338</v>
      </c>
      <c r="DN153" s="37">
        <f ca="1">IF(R$11="x",Toimenpiteet!$E$115,AM153*CN153/1000+(Satokasvi!$E$28-Satokasvi!$E$7)+IF(R$8="x",Toimenpiteet!$E$29,0)+IF(R$9="x",Toimenpiteet!$E$60,0)+IF(R$10="x",Toimenpiteet!$E$88,0))/(1+$H$15)^DN$59</f>
        <v>59.370025537753079</v>
      </c>
      <c r="DO153" s="37">
        <f ca="1">IF(S$11="x",Toimenpiteet!$E$115,AN153*CO153/1000+(Satokasvi!$E$28-Satokasvi!$E$7)+IF(S$8="x",Toimenpiteet!$E$29,0)+IF(S$9="x",Toimenpiteet!$E$60,0)+IF(S$10="x",Toimenpiteet!$E$88,0))/(1+$H$15)^DO$59</f>
        <v>59.51581268041997</v>
      </c>
      <c r="DP153" s="37">
        <f ca="1">IF(T$11="x",Toimenpiteet!$E$115,AO153*CP153/1000+(Satokasvi!$E$28-Satokasvi!$E$7)+IF(T$8="x",Toimenpiteet!$E$29,0)+IF(T$9="x",Toimenpiteet!$E$60,0)+IF(T$10="x",Toimenpiteet!$E$88,0))/(1+$H$15)^DP$59</f>
        <v>168.21400933873088</v>
      </c>
      <c r="DQ153" s="37">
        <f ca="1">IF(U$11="x",Toimenpiteet!$E$115,AP153*CQ153/1000+(Satokasvi!$E$28-Satokasvi!$E$7)+IF(U$8="x",Toimenpiteet!$E$29,0)+IF(U$9="x",Toimenpiteet!$E$60,0)+IF(U$10="x",Toimenpiteet!$E$88,0))/(1+$H$15)^DQ$59</f>
        <v>215.6922466275926</v>
      </c>
      <c r="DR153" s="37">
        <f ca="1">IF(V$11="x",Toimenpiteet!$E$115,AQ153*CR153/1000+(Satokasvi!$E$28-Satokasvi!$E$7)+IF(V$8="x",Toimenpiteet!$E$29,0)+IF(V$9="x",Toimenpiteet!$E$60,0)+IF(V$10="x",Toimenpiteet!$E$88,0))/(1+$H$15)^DR$59</f>
        <v>212.52478081024603</v>
      </c>
      <c r="DS153" s="37">
        <f ca="1">IF(W$11="x",Toimenpiteet!$E$115,AR153*CS153/1000+(Satokasvi!$E$28-Satokasvi!$E$7)+IF(W$8="x",Toimenpiteet!$E$29,0)+IF(W$9="x",Toimenpiteet!$E$60,0)+IF(W$10="x",Toimenpiteet!$E$88,0))/(1+$H$15)^DS$59</f>
        <v>-165.13923889333032</v>
      </c>
      <c r="DT153" s="37">
        <f ca="1">IF(X$11="x",Toimenpiteet!$E$115,AS153*CT153/1000+(Satokasvi!$E$28-Satokasvi!$E$7)+IF(X$8="x",Toimenpiteet!$E$29,0)+IF(X$9="x",Toimenpiteet!$E$60,0)+IF(X$10="x",Toimenpiteet!$E$88,0))/(1+$H$15)^DT$59</f>
        <v>230.48136191062315</v>
      </c>
      <c r="DU153" s="37">
        <f ca="1">IF(Y$11="x",Toimenpiteet!$E$115,AT153*CU153/1000+(Satokasvi!$E$28-Satokasvi!$E$7)+IF(Y$8="x",Toimenpiteet!$E$29,0)+IF(Y$9="x",Toimenpiteet!$E$60,0)+IF(Y$10="x",Toimenpiteet!$E$88,0))/(1+$H$15)^DU$59</f>
        <v>92.656146308430962</v>
      </c>
      <c r="DV153" s="37">
        <f ca="1">IF(Z$11="x",Toimenpiteet!$E$115,AU153*CV153/1000+(Satokasvi!$E$28-Satokasvi!$E$7)+IF(Z$8="x",Toimenpiteet!$E$29,0)+IF(Z$9="x",Toimenpiteet!$E$60,0)+IF(Z$10="x",Toimenpiteet!$E$88,0))/(1+$H$15)^DV$59</f>
        <v>96.146985232932465</v>
      </c>
      <c r="DW153" s="37">
        <f ca="1">IF(AA$11="x",Toimenpiteet!$E$115,AV153*CW153/1000+(Satokasvi!$E$28-Satokasvi!$E$7)+IF(AA$8="x",Toimenpiteet!$E$29,0)+IF(AA$9="x",Toimenpiteet!$E$60,0)+IF(AA$10="x",Toimenpiteet!$E$88,0))/(1+$H$15)^DW$59</f>
        <v>-146.72407485937876</v>
      </c>
      <c r="DX153" s="37">
        <f ca="1">IF(AB$11="x",Toimenpiteet!$E$115,AW153*CX153/1000+(Satokasvi!$E$28-Satokasvi!$E$7)+IF(AB$8="x",Toimenpiteet!$E$29,0)+IF(AB$9="x",Toimenpiteet!$E$60,0)+IF(AB$10="x",Toimenpiteet!$E$88,0))/(1+$H$15)^DX$59</f>
        <v>-142.45055811590174</v>
      </c>
      <c r="DY153" s="37">
        <f ca="1">IF(AC$11="x",Toimenpiteet!$E$115,AX153*CY153/1000+(Satokasvi!$E$28-Satokasvi!$E$7)+IF(AC$8="x",Toimenpiteet!$E$29,0)+IF(AC$9="x",Toimenpiteet!$E$60,0)+IF(AC$10="x",Toimenpiteet!$E$88,0))/(1+$H$15)^DY$59</f>
        <v>5.1631049395122277</v>
      </c>
      <c r="DZ153" s="37">
        <f ca="1">IF(AD$11="x",Toimenpiteet!$E$115,AY153*CZ153/1000+(Satokasvi!$E$28-Satokasvi!$E$7)+IF(AD$8="x",Toimenpiteet!$E$29,0)+IF(AD$9="x",Toimenpiteet!$E$60,0)+IF(AD$10="x",Toimenpiteet!$E$88,0))/(1+$H$15)^DZ$59</f>
        <v>120.87771629975369</v>
      </c>
      <c r="EA153" s="37">
        <f ca="1">IF(AE$11="x",Toimenpiteet!$E$115,AZ153*DA153/1000+(Satokasvi!$E$28-Satokasvi!$E$7)+IF(AE$8="x",Toimenpiteet!$E$29,0)+IF(AE$9="x",Toimenpiteet!$E$60,0)+IF(AE$10="x",Toimenpiteet!$E$88,0))/(1+$H$15)^EA$59</f>
        <v>279.22389874931963</v>
      </c>
      <c r="EB153" s="37">
        <f ca="1">IF(AF$11="x",Toimenpiteet!$E$115,BA153*DB153/1000+(Satokasvi!$E$28-Satokasvi!$E$7)+IF(AF$8="x",Toimenpiteet!$E$29,0)+IF(AF$9="x",Toimenpiteet!$E$60,0)+IF(AF$10="x",Toimenpiteet!$E$88,0))/(1+$H$15)^EB$59</f>
        <v>135.00028532655935</v>
      </c>
      <c r="ED153" s="37">
        <f ca="1">IF(H$11="x",Toimenpiteet!$E$115,BD153*CD153/1000+(Satokasvi!$E$28-Satokasvi!$E$7)+IF(H$8="x",Toimenpiteet!$E$29,0)+IF(H$9="x",Toimenpiteet!$E$60,0)+IF(H$10="x",Toimenpiteet!$E$88,0))/(1+$H$15)^ED$59</f>
        <v>258.47745486107016</v>
      </c>
      <c r="EE153" s="37">
        <f ca="1">IF(I$11="x",Toimenpiteet!$E$115,BE153*CE153/1000+(Satokasvi!$E$28-Satokasvi!$E$7)+IF(I$8="x",Toimenpiteet!$E$29,0)+IF(I$9="x",Toimenpiteet!$E$60,0)+IF(I$10="x",Toimenpiteet!$E$88,0))/(1+$H$15)^EE$59</f>
        <v>-249.7879159204449</v>
      </c>
      <c r="EF153" s="37">
        <f ca="1">IF(J$11="x",Toimenpiteet!$E$115,BF153*CF153/1000+(Satokasvi!$E$28-Satokasvi!$E$7)+IF(J$8="x",Toimenpiteet!$E$29,0)+IF(J$9="x",Toimenpiteet!$E$60,0)+IF(J$10="x",Toimenpiteet!$E$88,0))/(1+$H$15)^EF$59</f>
        <v>323.1479353683286</v>
      </c>
      <c r="EG153" s="37">
        <f ca="1">IF(K$11="x",Toimenpiteet!$E$115,BG153*CG153/1000+(Satokasvi!$E$28-Satokasvi!$E$7)+IF(K$8="x",Toimenpiteet!$E$29,0)+IF(K$9="x",Toimenpiteet!$E$60,0)+IF(K$10="x",Toimenpiteet!$E$88,0))/(1+$H$15)^EG$59</f>
        <v>367.27729634517482</v>
      </c>
      <c r="EH153" s="37">
        <f ca="1">IF(L$11="x",Toimenpiteet!$E$115,BH153*CH153/1000+(Satokasvi!$E$28-Satokasvi!$E$7)+IF(L$8="x",Toimenpiteet!$E$29,0)+IF(L$9="x",Toimenpiteet!$E$60,0)+IF(L$10="x",Toimenpiteet!$E$88,0))/(1+$H$15)^EH$59</f>
        <v>385.9911725759107</v>
      </c>
      <c r="EI153" s="37">
        <f ca="1">IF(M$11="x",Toimenpiteet!$E$115,BI153*CI153/1000+(Satokasvi!$E$28-Satokasvi!$E$7)+IF(M$8="x",Toimenpiteet!$E$29,0)+IF(M$9="x",Toimenpiteet!$E$60,0)+IF(M$10="x",Toimenpiteet!$E$88,0))/(1+$H$15)^EI$59</f>
        <v>251.59697614348002</v>
      </c>
      <c r="EJ153" s="37">
        <f ca="1">IF(N$11="x",Toimenpiteet!$E$115,BJ153*CJ153/1000+(Satokasvi!$E$28-Satokasvi!$E$7)+IF(N$8="x",Toimenpiteet!$E$29,0)+IF(N$9="x",Toimenpiteet!$E$60,0)+IF(N$10="x",Toimenpiteet!$E$88,0))/(1+$H$15)^EJ$59</f>
        <v>217.97027906158107</v>
      </c>
      <c r="EK153" s="37">
        <f ca="1">IF(O$11="x",Toimenpiteet!$E$115,BK153*CK153/1000+(Satokasvi!$E$28-Satokasvi!$E$7)+IF(O$8="x",Toimenpiteet!$E$29,0)+IF(O$9="x",Toimenpiteet!$E$60,0)+IF(O$10="x",Toimenpiteet!$E$88,0))/(1+$H$15)^EK$59</f>
        <v>140.55054250103848</v>
      </c>
      <c r="EL153" s="37">
        <f ca="1">IF(P$11="x",Toimenpiteet!$E$115,BL153*CL153/1000+(Satokasvi!$E$28-Satokasvi!$E$7)+IF(P$8="x",Toimenpiteet!$E$29,0)+IF(P$9="x",Toimenpiteet!$E$60,0)+IF(P$10="x",Toimenpiteet!$E$88,0))/(1+$H$15)^EL$59</f>
        <v>250.28592332271032</v>
      </c>
      <c r="EM153" s="37">
        <f ca="1">IF(Q$11="x",Toimenpiteet!$E$115,BM153*CM153/1000+(Satokasvi!$E$28-Satokasvi!$E$7)+IF(Q$8="x",Toimenpiteet!$E$29,0)+IF(Q$9="x",Toimenpiteet!$E$60,0)+IF(Q$10="x",Toimenpiteet!$E$88,0))/(1+$H$15)^EM$59</f>
        <v>182.09077017710649</v>
      </c>
      <c r="EN153" s="37">
        <f ca="1">IF(R$11="x",Toimenpiteet!$E$115,BN153*CN153/1000+(Satokasvi!$E$28-Satokasvi!$E$7)+IF(R$8="x",Toimenpiteet!$E$29,0)+IF(R$9="x",Toimenpiteet!$E$60,0)+IF(R$10="x",Toimenpiteet!$E$88,0))/(1+$H$15)^EN$59</f>
        <v>109.53235830503809</v>
      </c>
      <c r="EO153" s="37">
        <f ca="1">IF(S$11="x",Toimenpiteet!$E$115,BO153*CO153/1000+(Satokasvi!$E$28-Satokasvi!$E$7)+IF(S$8="x",Toimenpiteet!$E$29,0)+IF(S$9="x",Toimenpiteet!$E$60,0)+IF(S$10="x",Toimenpiteet!$E$88,0))/(1+$H$15)^EO$59</f>
        <v>108.59210886673151</v>
      </c>
      <c r="EP153" s="37">
        <f ca="1">IF(T$11="x",Toimenpiteet!$E$115,BP153*CP153/1000+(Satokasvi!$E$28-Satokasvi!$E$7)+IF(T$8="x",Toimenpiteet!$E$29,0)+IF(T$9="x",Toimenpiteet!$E$60,0)+IF(T$10="x",Toimenpiteet!$E$88,0))/(1+$H$15)^EP$59</f>
        <v>237.94723222611557</v>
      </c>
      <c r="EQ153" s="37">
        <f ca="1">IF(U$11="x",Toimenpiteet!$E$115,BQ153*CQ153/1000+(Satokasvi!$E$28-Satokasvi!$E$7)+IF(U$8="x",Toimenpiteet!$E$29,0)+IF(U$9="x",Toimenpiteet!$E$60,0)+IF(U$10="x",Toimenpiteet!$E$88,0))/(1+$H$15)^EQ$59</f>
        <v>293.86993966149794</v>
      </c>
      <c r="ER153" s="37">
        <f ca="1">IF(V$11="x",Toimenpiteet!$E$115,BR153*CR153/1000+(Satokasvi!$E$28-Satokasvi!$E$7)+IF(V$8="x",Toimenpiteet!$E$29,0)+IF(V$9="x",Toimenpiteet!$E$60,0)+IF(V$10="x",Toimenpiteet!$E$88,0))/(1+$H$15)^ER$59</f>
        <v>289.04842018432123</v>
      </c>
      <c r="ES153" s="37">
        <f ca="1">IF(W$11="x",Toimenpiteet!$E$115,BS153*CS153/1000+(Satokasvi!$E$28-Satokasvi!$E$7)+IF(W$8="x",Toimenpiteet!$E$29,0)+IF(W$9="x",Toimenpiteet!$E$60,0)+IF(W$10="x",Toimenpiteet!$E$88,0))/(1+$H$15)^ES$59</f>
        <v>-165.13923889333032</v>
      </c>
      <c r="ET153" s="37">
        <f ca="1">IF(X$11="x",Toimenpiteet!$E$115,BT153*CT153/1000+(Satokasvi!$E$28-Satokasvi!$E$7)+IF(X$8="x",Toimenpiteet!$E$29,0)+IF(X$9="x",Toimenpiteet!$E$60,0)+IF(X$10="x",Toimenpiteet!$E$88,0))/(1+$H$15)^ET$59</f>
        <v>308.64350592252066</v>
      </c>
      <c r="EU153" s="37">
        <f ca="1">IF(Y$11="x",Toimenpiteet!$E$115,BU153*CU153/1000+(Satokasvi!$E$28-Satokasvi!$E$7)+IF(Y$8="x",Toimenpiteet!$E$29,0)+IF(Y$9="x",Toimenpiteet!$E$60,0)+IF(Y$10="x",Toimenpiteet!$E$88,0))/(1+$H$15)^EU$59</f>
        <v>142.31928977378013</v>
      </c>
      <c r="EV153" s="37">
        <f ca="1">IF(Z$11="x",Toimenpiteet!$E$115,BV153*CV153/1000+(Satokasvi!$E$28-Satokasvi!$E$7)+IF(Z$8="x",Toimenpiteet!$E$29,0)+IF(Z$9="x",Toimenpiteet!$E$60,0)+IF(Z$10="x",Toimenpiteet!$E$88,0))/(1+$H$15)^EV$59</f>
        <v>145.60154170055097</v>
      </c>
      <c r="EW153" s="37">
        <f ca="1">IF(AA$11="x",Toimenpiteet!$E$115,BW153*CW153/1000+(Satokasvi!$E$28-Satokasvi!$E$7)+IF(AA$8="x",Toimenpiteet!$E$29,0)+IF(AA$9="x",Toimenpiteet!$E$60,0)+IF(AA$10="x",Toimenpiteet!$E$88,0))/(1+$H$15)^EW$59</f>
        <v>-146.72407485937876</v>
      </c>
      <c r="EX153" s="37">
        <f ca="1">IF(AB$11="x",Toimenpiteet!$E$115,BX153*CX153/1000+(Satokasvi!$E$28-Satokasvi!$E$7)+IF(AB$8="x",Toimenpiteet!$E$29,0)+IF(AB$9="x",Toimenpiteet!$E$60,0)+IF(AB$10="x",Toimenpiteet!$E$88,0))/(1+$H$15)^EX$59</f>
        <v>294.96273447230391</v>
      </c>
      <c r="EY153" s="37">
        <f ca="1">IF(AC$11="x",Toimenpiteet!$E$115,BY153*CY153/1000+(Satokasvi!$E$28-Satokasvi!$E$7)+IF(AC$8="x",Toimenpiteet!$E$29,0)+IF(AC$9="x",Toimenpiteet!$E$60,0)+IF(AC$10="x",Toimenpiteet!$E$88,0))/(1+$H$15)^EY$59</f>
        <v>33.856028474191696</v>
      </c>
      <c r="EZ153" s="37">
        <f ca="1">IF(AD$11="x",Toimenpiteet!$E$115,BZ153*CZ153/1000+(Satokasvi!$E$28-Satokasvi!$E$7)+IF(AD$8="x",Toimenpiteet!$E$29,0)+IF(AD$9="x",Toimenpiteet!$E$60,0)+IF(AD$10="x",Toimenpiteet!$E$88,0))/(1+$H$15)^EZ$59</f>
        <v>171.90792222647818</v>
      </c>
      <c r="FA153" s="37">
        <f ca="1">IF(AE$11="x",Toimenpiteet!$E$115,CA153*DA153/1000+(Satokasvi!$E$28-Satokasvi!$E$7)+IF(AE$8="x",Toimenpiteet!$E$29,0)+IF(AE$9="x",Toimenpiteet!$E$60,0)+IF(AE$10="x",Toimenpiteet!$E$88,0))/(1+$H$15)^FA$59</f>
        <v>361.14116652517748</v>
      </c>
      <c r="FB153" s="37">
        <f ca="1">IF(AF$11="x",Toimenpiteet!$E$115,CB153*DB153/1000+(Satokasvi!$E$28-Satokasvi!$E$7)+IF(AF$8="x",Toimenpiteet!$E$29,0)+IF(AF$9="x",Toimenpiteet!$E$60,0)+IF(AF$10="x",Toimenpiteet!$E$88,0))/(1+$H$15)^FB$59</f>
        <v>187.31343756273921</v>
      </c>
      <c r="FD153" s="37">
        <f t="shared" ca="1" si="41"/>
        <v>172.51762015121548</v>
      </c>
      <c r="FE153" s="37">
        <f t="shared" ca="1" si="45"/>
        <v>-77.270295769229421</v>
      </c>
      <c r="FF153" s="37">
        <f t="shared" ca="1" si="45"/>
        <v>151.60089374961314</v>
      </c>
      <c r="FG153" s="37">
        <f t="shared" ca="1" si="45"/>
        <v>418.42379608764929</v>
      </c>
      <c r="FH153" s="37">
        <f t="shared" ca="1" si="45"/>
        <v>701.98455192394101</v>
      </c>
      <c r="FI153" s="37">
        <f t="shared" ca="1" si="45"/>
        <v>874.65981070664623</v>
      </c>
      <c r="FJ153" s="37">
        <f t="shared" ca="1" si="45"/>
        <v>1020.3901681736324</v>
      </c>
      <c r="FK153" s="37">
        <f t="shared" ca="1" si="45"/>
        <v>1102.650045742299</v>
      </c>
      <c r="FL153" s="37">
        <f t="shared" ca="1" si="45"/>
        <v>899.54961167123781</v>
      </c>
      <c r="FM153" s="37">
        <f t="shared" ca="1" si="45"/>
        <v>1018.4277722442212</v>
      </c>
      <c r="FN153" s="37">
        <f t="shared" ca="1" si="44"/>
        <v>1077.7977977819742</v>
      </c>
      <c r="FO153" s="37">
        <f t="shared" ca="1" si="43"/>
        <v>1137.3136104623941</v>
      </c>
      <c r="FP153" s="37">
        <f t="shared" ca="1" si="43"/>
        <v>1305.527619801125</v>
      </c>
      <c r="FQ153" s="37">
        <f t="shared" ca="1" si="43"/>
        <v>1521.2198664287175</v>
      </c>
      <c r="FR153" s="37">
        <f t="shared" ca="1" si="43"/>
        <v>1733.7446472389636</v>
      </c>
      <c r="FS153" s="37">
        <f t="shared" ca="1" si="43"/>
        <v>1568.6054083456334</v>
      </c>
      <c r="FT153" s="37">
        <f t="shared" ca="1" si="43"/>
        <v>1799.0867702562564</v>
      </c>
      <c r="FU153" s="37">
        <f t="shared" ca="1" si="43"/>
        <v>1891.7429165646874</v>
      </c>
      <c r="FV153" s="37">
        <f t="shared" ca="1" si="43"/>
        <v>1987.8899017976198</v>
      </c>
      <c r="FW153" s="37">
        <f t="shared" ca="1" si="43"/>
        <v>1841.165826938241</v>
      </c>
      <c r="FX153" s="37">
        <f t="shared" ca="1" si="43"/>
        <v>1698.7152688223393</v>
      </c>
      <c r="FY153" s="37">
        <f t="shared" ca="1" si="43"/>
        <v>1703.8783737618517</v>
      </c>
      <c r="FZ153" s="37">
        <f t="shared" ca="1" si="43"/>
        <v>1824.7560900616054</v>
      </c>
      <c r="GA153" s="37">
        <f t="shared" ca="1" si="43"/>
        <v>2103.9799888109251</v>
      </c>
      <c r="GB153" s="37">
        <f t="shared" ca="1" si="43"/>
        <v>2238.9802741374842</v>
      </c>
      <c r="GC153" s="37"/>
      <c r="GD153" s="37">
        <f t="shared" ca="1" si="42"/>
        <v>258.47745486107016</v>
      </c>
      <c r="GE153" s="37">
        <f t="shared" ca="1" si="48"/>
        <v>8.6895389406252548</v>
      </c>
      <c r="GF153" s="37">
        <f t="shared" ca="1" si="48"/>
        <v>331.83747430895386</v>
      </c>
      <c r="GG153" s="37">
        <f t="shared" ca="1" si="48"/>
        <v>699.11477065412873</v>
      </c>
      <c r="GH153" s="37">
        <f t="shared" ca="1" si="48"/>
        <v>1085.1059432300394</v>
      </c>
      <c r="GI153" s="37">
        <f t="shared" ca="1" si="48"/>
        <v>1336.7029193735195</v>
      </c>
      <c r="GJ153" s="37">
        <f t="shared" ca="1" si="48"/>
        <v>1554.6731984351006</v>
      </c>
      <c r="GK153" s="37">
        <f t="shared" ca="1" si="48"/>
        <v>1695.2237409361392</v>
      </c>
      <c r="GL153" s="37">
        <f t="shared" ca="1" si="48"/>
        <v>1945.5096642588494</v>
      </c>
      <c r="GM153" s="37">
        <f t="shared" ca="1" si="48"/>
        <v>2127.6004344359558</v>
      </c>
      <c r="GN153" s="37">
        <f t="shared" ca="1" si="48"/>
        <v>2237.1327927409939</v>
      </c>
      <c r="GO153" s="37">
        <f t="shared" ca="1" si="48"/>
        <v>2345.7249016077253</v>
      </c>
      <c r="GP153" s="37">
        <f t="shared" ca="1" si="48"/>
        <v>2583.6721338338407</v>
      </c>
      <c r="GQ153" s="37">
        <f t="shared" ca="1" si="48"/>
        <v>2877.5420734953386</v>
      </c>
      <c r="GR153" s="37">
        <f t="shared" ca="1" si="48"/>
        <v>3166.5904936796596</v>
      </c>
      <c r="GS153" s="37">
        <f t="shared" ca="1" si="48"/>
        <v>3001.4512547863292</v>
      </c>
      <c r="GT153" s="37">
        <f t="shared" ca="1" si="34"/>
        <v>3310.0947607088497</v>
      </c>
      <c r="GU153" s="37">
        <f t="shared" ca="1" si="34"/>
        <v>3452.4140504826296</v>
      </c>
      <c r="GV153" s="37">
        <f t="shared" ca="1" si="34"/>
        <v>3598.0155921831806</v>
      </c>
      <c r="GW153" s="37">
        <f t="shared" ca="1" si="34"/>
        <v>3451.2915173238021</v>
      </c>
      <c r="GX153" s="37">
        <f t="shared" ca="1" si="34"/>
        <v>3746.254251796106</v>
      </c>
      <c r="GY153" s="37">
        <f t="shared" ca="1" si="30"/>
        <v>3780.1102802702976</v>
      </c>
      <c r="GZ153" s="37">
        <f t="shared" ca="1" si="30"/>
        <v>3952.0182024967758</v>
      </c>
      <c r="HA153" s="37">
        <f t="shared" ca="1" si="30"/>
        <v>4313.1593690219534</v>
      </c>
      <c r="HB153" s="37">
        <f t="shared" ca="1" si="30"/>
        <v>4500.472806584693</v>
      </c>
      <c r="HC153" s="37"/>
      <c r="HD153" s="37">
        <f t="shared" si="40"/>
        <v>1500.1</v>
      </c>
      <c r="HE153" s="37">
        <f ca="1">SUM($GD153:GD153)-$HD153-SUM($FD153:FD153)</f>
        <v>-1414.1401652901452</v>
      </c>
      <c r="HF153" s="37">
        <f ca="1">SUM($GD153:GE153)-$HD153-SUM($FD153:FE153)</f>
        <v>-1328.1803305802907</v>
      </c>
      <c r="HG153" s="37">
        <f ca="1">SUM($GD153:GF153)-$HD153-SUM($FD153:FF153)</f>
        <v>-1147.9437500209499</v>
      </c>
      <c r="HH153" s="37">
        <f ca="1">SUM($GD153:GG153)-$HD153-SUM($FD153:FG153)</f>
        <v>-867.25277545447045</v>
      </c>
      <c r="HI153" s="37">
        <f ca="1">SUM($GD153:GH153)-$HD153-SUM($FD153:FH153)</f>
        <v>-484.13138414837204</v>
      </c>
      <c r="HJ153" s="37">
        <f ca="1">SUM($GD153:GI153)-$HD153-SUM($FD153:FI153)</f>
        <v>-22.08827548149884</v>
      </c>
      <c r="HK153" s="37">
        <f ca="1">SUM($GD153:GJ153)-$HD153-SUM($FD153:FJ153)</f>
        <v>512.19475477996957</v>
      </c>
      <c r="HL153" s="37">
        <f ca="1">SUM($GD153:GK153)-$HD153-SUM($FD153:FK153)</f>
        <v>1104.7684499738098</v>
      </c>
      <c r="HM153" s="37">
        <f ca="1">SUM($GD153:GL153)-$HD153-SUM($FD153:FL153)</f>
        <v>2150.728502561421</v>
      </c>
      <c r="HN153" s="37">
        <f ca="1">SUM($GD153:GM153)-$HD153-SUM($FD153:FM153)</f>
        <v>3259.9011647531552</v>
      </c>
      <c r="HO153" s="37">
        <f ca="1">SUM($GD153:GN153)-$HD153-SUM($FD153:FN153)</f>
        <v>4419.2361597121744</v>
      </c>
      <c r="HP153" s="37">
        <f ca="1">SUM($GD153:GO153)-$HD153-SUM($FD153:FO153)</f>
        <v>5627.6474508575066</v>
      </c>
      <c r="HQ153" s="37">
        <f ca="1">SUM($GD153:GP153)-$HD153-SUM($FD153:FP153)</f>
        <v>6905.7919648902225</v>
      </c>
      <c r="HR153" s="37">
        <f ca="1">SUM($GD153:GQ153)-$HD153-SUM($FD153:FQ153)</f>
        <v>8262.1141719568459</v>
      </c>
      <c r="HS153" s="37">
        <f ca="1">SUM($GD153:GR153)-$HD153-SUM($FD153:FR153)</f>
        <v>9694.9600183975399</v>
      </c>
      <c r="HT153" s="37">
        <f ca="1">SUM($GD153:GS153)-$HD153-SUM($FD153:FS153)</f>
        <v>11127.805864838238</v>
      </c>
      <c r="HU153" s="37">
        <f ca="1">SUM($GD153:GT153)-$HD153-SUM($FD153:FT153)</f>
        <v>12638.813855290831</v>
      </c>
      <c r="HV153" s="37">
        <f ca="1">SUM($GD153:GU153)-$HD153-SUM($FD153:FU153)</f>
        <v>14199.484989208773</v>
      </c>
      <c r="HW153" s="37">
        <f ca="1">SUM($GD153:GV153)-$HD153-SUM($FD153:FV153)</f>
        <v>15809.610679594338</v>
      </c>
      <c r="HX153" s="37">
        <f ca="1">SUM($GD153:GW153)-$HD153-SUM($FD153:FW153)</f>
        <v>17419.736369979895</v>
      </c>
      <c r="HY153" s="37">
        <f ca="1">SUM($GD153:GX153)-$HD153-SUM($FD153:FX153)</f>
        <v>19467.27535295366</v>
      </c>
      <c r="HZ153" s="37">
        <f ca="1">SUM($GD153:GY153)-$HD153-SUM($FD153:FY153)</f>
        <v>21543.507259462105</v>
      </c>
      <c r="IA153" s="37">
        <f ca="1">SUM($GD153:GZ153)-$HD153-SUM($FD153:FZ153)</f>
        <v>23670.769371897273</v>
      </c>
      <c r="IB153" s="37">
        <f ca="1">SUM($GD153:HA153)-$HD153-SUM($FD153:GA153)</f>
        <v>25879.948752108299</v>
      </c>
      <c r="IC153" s="37">
        <f ca="1">SUM($GD153:HB153)-$HD153-SUM($FD153:GB153)</f>
        <v>28141.441284555509</v>
      </c>
    </row>
    <row r="154" spans="2:237" x14ac:dyDescent="0.35">
      <c r="B154" s="37">
        <f t="shared" ca="1" si="50"/>
        <v>0.81922737703220327</v>
      </c>
      <c r="C154" s="37">
        <f t="shared" ca="1" si="50"/>
        <v>0.12667765972232525</v>
      </c>
      <c r="D154" s="37">
        <f t="shared" ca="1" si="50"/>
        <v>0.73041980332901635</v>
      </c>
      <c r="E154" s="37">
        <f t="shared" ca="1" si="50"/>
        <v>0.29446403012217404</v>
      </c>
      <c r="F154" s="37">
        <f t="shared" ca="1" si="50"/>
        <v>0.66843668845835691</v>
      </c>
      <c r="G154" s="37">
        <f t="shared" ca="1" si="50"/>
        <v>0.2587024133646858</v>
      </c>
      <c r="H154" s="37">
        <f t="shared" ca="1" si="50"/>
        <v>0.25994584378167351</v>
      </c>
      <c r="I154" s="37">
        <f t="shared" ca="1" si="50"/>
        <v>0.33884461302010993</v>
      </c>
      <c r="J154" s="37">
        <f t="shared" ca="1" si="50"/>
        <v>9.6838606799901195E-2</v>
      </c>
      <c r="K154" s="37">
        <f t="shared" ca="1" si="50"/>
        <v>0.60394528895427602</v>
      </c>
      <c r="L154" s="37">
        <f t="shared" ca="1" si="50"/>
        <v>0.36159140431386683</v>
      </c>
      <c r="M154" s="37">
        <f t="shared" ca="1" si="50"/>
        <v>0.38118014527937194</v>
      </c>
      <c r="N154" s="37">
        <f t="shared" ca="1" si="50"/>
        <v>0.99218981990208732</v>
      </c>
      <c r="O154" s="37">
        <f t="shared" ca="1" si="50"/>
        <v>0.93902556001356974</v>
      </c>
      <c r="P154" s="37">
        <f t="shared" ca="1" si="50"/>
        <v>0.61677506476378907</v>
      </c>
      <c r="Q154" s="37">
        <f t="shared" ca="1" si="50"/>
        <v>0.71517194960502017</v>
      </c>
      <c r="R154" s="37">
        <f t="shared" ca="1" si="49"/>
        <v>0.54824676596731248</v>
      </c>
      <c r="S154" s="37">
        <f t="shared" ca="1" si="49"/>
        <v>0.84573711406028984</v>
      </c>
      <c r="T154" s="37">
        <f t="shared" ca="1" si="49"/>
        <v>0.70092271656245964</v>
      </c>
      <c r="U154" s="37">
        <f t="shared" ca="1" si="49"/>
        <v>0.15280565169370441</v>
      </c>
      <c r="V154" s="37">
        <f t="shared" ca="1" si="49"/>
        <v>0.25120604941605706</v>
      </c>
      <c r="W154" s="37">
        <f t="shared" ca="1" si="49"/>
        <v>0.25264457323674738</v>
      </c>
      <c r="X154" s="37">
        <f t="shared" ca="1" si="49"/>
        <v>0.73894871842972432</v>
      </c>
      <c r="Y154" s="37">
        <f t="shared" ca="1" si="49"/>
        <v>0.12972081592874296</v>
      </c>
      <c r="Z154" s="37">
        <f t="shared" ca="1" si="49"/>
        <v>0.72049269104575742</v>
      </c>
      <c r="AC154" s="35">
        <f ca="1">IF(H$11="x",0,_xlfn.NORM.INV(B154,Satokasvi!$H$8,Satokasvi!$I$8)*IF(H$8="x",1+Toimenpiteet!$C$7,1)*IF(H$9="x",1+Toimenpiteet!$C$34,1)*(1+H$30)*_xlfn.BINOM.INV(1,(1-(Satokasvi!$H$15*(1+H$43))),B154))</f>
        <v>2728.1061493512666</v>
      </c>
      <c r="AD154" s="35">
        <f ca="1">IF(I$11="x",0,_xlfn.NORM.INV(C154,Satokasvi!$H$8,Satokasvi!$I$8)*IF(I$8="x",1+Toimenpiteet!$C$7,1)*IF(I$9="x",1+Toimenpiteet!$C$34,1)*(1+I$30)*_xlfn.BINOM.INV(1,(1-(Satokasvi!$H$15*(1+I$43))),C154))</f>
        <v>0</v>
      </c>
      <c r="AE154" s="35">
        <f ca="1">IF(J$11="x",0,_xlfn.NORM.INV(D154,Satokasvi!$H$8,Satokasvi!$I$8)*IF(J$8="x",1+Toimenpiteet!$C$7,1)*IF(J$9="x",1+Toimenpiteet!$C$34,1)*(1+J$30)*_xlfn.BINOM.INV(1,(1-(Satokasvi!$H$15*(1+J$43))),D154))</f>
        <v>2653.5207833147215</v>
      </c>
      <c r="AF154" s="35">
        <f ca="1">IF(K$11="x",0,_xlfn.NORM.INV(E154,Satokasvi!$H$8,Satokasvi!$I$8)*IF(K$8="x",1+Toimenpiteet!$C$7,1)*IF(K$9="x",1+Toimenpiteet!$C$34,1)*(1+K$30)*_xlfn.BINOM.INV(1,(1-(Satokasvi!$H$15*(1+K$43))),E154))</f>
        <v>2364.9024846002148</v>
      </c>
      <c r="AG154" s="35">
        <f ca="1">IF(L$11="x",0,_xlfn.NORM.INV(F154,Satokasvi!$H$8,Satokasvi!$I$8)*IF(L$8="x",1+Toimenpiteet!$C$7,1)*IF(L$9="x",1+Toimenpiteet!$C$34,1)*(1+L$30)*_xlfn.BINOM.INV(1,(1-(Satokasvi!$H$15*(1+L$43))),F154))</f>
        <v>2608.9001197888911</v>
      </c>
      <c r="AH154" s="35">
        <f ca="1">IF(M$11="x",0,_xlfn.NORM.INV(G154,Satokasvi!$H$8,Satokasvi!$I$8)*IF(M$8="x",1+Toimenpiteet!$C$7,1)*IF(M$9="x",1+Toimenpiteet!$C$34,1)*(1+M$30)*_xlfn.BINOM.INV(1,(1-(Satokasvi!$H$15*(1+M$43))),G154))</f>
        <v>2338.1622598827498</v>
      </c>
      <c r="AI154" s="35">
        <f ca="1">IF(N$11="x",0,_xlfn.NORM.INV(H154,Satokasvi!$H$8,Satokasvi!$I$8)*IF(N$8="x",1+Toimenpiteet!$C$7,1)*IF(N$9="x",1+Toimenpiteet!$C$34,1)*(1+N$30)*_xlfn.BINOM.INV(1,(1-(Satokasvi!$H$15*(1+N$43))),H154))</f>
        <v>2339.1219062540918</v>
      </c>
      <c r="AJ154" s="35">
        <f ca="1">IF(O$11="x",0,_xlfn.NORM.INV(I154,Satokasvi!$H$8,Satokasvi!$I$8)*IF(O$8="x",1+Toimenpiteet!$C$7,1)*IF(O$9="x",1+Toimenpiteet!$C$34,1)*(1+O$30)*_xlfn.BINOM.INV(1,(1-(Satokasvi!$H$15*(1+O$43))),I154))</f>
        <v>2396.0953882846943</v>
      </c>
      <c r="AK154" s="35">
        <f ca="1">IF(P$11="x",0,_xlfn.NORM.INV(J154,Satokasvi!$H$8,Satokasvi!$I$8)*IF(P$8="x",1+Toimenpiteet!$C$7,1)*IF(P$9="x",1+Toimenpiteet!$C$34,1)*(1+P$30)*_xlfn.BINOM.INV(1,(1-(Satokasvi!$H$15*(1+P$43))),J154))</f>
        <v>0</v>
      </c>
      <c r="AL154" s="35">
        <f ca="1">IF(Q$11="x",0,_xlfn.NORM.INV(K154,Satokasvi!$H$8,Satokasvi!$I$8)*IF(Q$8="x",1+Toimenpiteet!$C$7,1)*IF(Q$9="x",1+Toimenpiteet!$C$34,1)*(1+Q$30)*_xlfn.BINOM.INV(1,(1-(Satokasvi!$H$15*(1+Q$43))),K154))</f>
        <v>2565.89310200408</v>
      </c>
      <c r="AM154" s="35">
        <f ca="1">IF(R$11="x",0,_xlfn.NORM.INV(L154,Satokasvi!$H$8,Satokasvi!$I$8)*IF(R$8="x",1+Toimenpiteet!$C$7,1)*IF(R$9="x",1+Toimenpiteet!$C$34,1)*(1+R$30)*_xlfn.BINOM.INV(1,(1-(Satokasvi!$H$15*(1+R$43))),L154))</f>
        <v>2411.4479332780002</v>
      </c>
      <c r="AN154" s="35">
        <f ca="1">IF(S$11="x",0,_xlfn.NORM.INV(M154,Satokasvi!$H$8,Satokasvi!$I$8)*IF(S$8="x",1+Toimenpiteet!$C$7,1)*IF(S$9="x",1+Toimenpiteet!$C$34,1)*(1+S$30)*_xlfn.BINOM.INV(1,(1-(Satokasvi!$H$15*(1+S$43))),M154))</f>
        <v>2424.4043083701931</v>
      </c>
      <c r="AO154" s="35">
        <f ca="1">IF(T$11="x",0,_xlfn.NORM.INV(N154,Satokasvi!$H$8,Satokasvi!$I$8)*IF(T$8="x",1+Toimenpiteet!$C$7,1)*IF(T$9="x",1+Toimenpiteet!$C$34,1)*(1+T$30)*_xlfn.BINOM.INV(1,(1-(Satokasvi!$H$15*(1+T$43))),N154))</f>
        <v>3104.4167745526638</v>
      </c>
      <c r="AP154" s="35">
        <f ca="1">IF(U$11="x",0,_xlfn.NORM.INV(O154,Satokasvi!$H$8,Satokasvi!$I$8)*IF(U$8="x",1+Toimenpiteet!$C$7,1)*IF(U$9="x",1+Toimenpiteet!$C$34,1)*(1+U$30)*_xlfn.BINOM.INV(1,(1-(Satokasvi!$H$15*(1+U$43))),O154))</f>
        <v>2886.6612420432452</v>
      </c>
      <c r="AQ154" s="35">
        <f ca="1">IF(V$11="x",0,_xlfn.NORM.INV(P154,Satokasvi!$H$8,Satokasvi!$I$8)*IF(V$8="x",1+Toimenpiteet!$C$7,1)*IF(V$9="x",1+Toimenpiteet!$C$34,1)*(1+V$30)*_xlfn.BINOM.INV(1,(1-(Satokasvi!$H$15*(1+V$43))),P154))</f>
        <v>2574.2554484646607</v>
      </c>
      <c r="AR154" s="35">
        <f ca="1">IF(W$11="x",0,_xlfn.NORM.INV(Q154,Satokasvi!$H$8,Satokasvi!$I$8)*IF(W$8="x",1+Toimenpiteet!$C$7,1)*IF(W$9="x",1+Toimenpiteet!$C$34,1)*(1+W$30)*_xlfn.BINOM.INV(1,(1-(Satokasvi!$H$15*(1+W$43))),Q154))</f>
        <v>2642.1395123510342</v>
      </c>
      <c r="AS154" s="35">
        <f ca="1">IF(X$11="x",0,_xlfn.NORM.INV(R154,Satokasvi!$H$8,Satokasvi!$I$8)*IF(X$8="x",1+Toimenpiteet!$C$7,1)*IF(X$9="x",1+Toimenpiteet!$C$34,1)*(1+X$30)*_xlfn.BINOM.INV(1,(1-(Satokasvi!$H$15*(1+X$43))),R154))</f>
        <v>2530.3082558689507</v>
      </c>
      <c r="AT154" s="35">
        <f ca="1">IF(Y$11="x",0,_xlfn.NORM.INV(S154,Satokasvi!$H$8,Satokasvi!$I$8)*IF(Y$8="x",1+Toimenpiteet!$C$7,1)*IF(Y$9="x",1+Toimenpiteet!$C$34,1)*(1+Y$30)*_xlfn.BINOM.INV(1,(1-(Satokasvi!$H$15*(1+Y$43))),S154))</f>
        <v>2754.5800709919827</v>
      </c>
      <c r="AU154" s="35">
        <f ca="1">IF(Z$11="x",0,_xlfn.NORM.INV(T154,Satokasvi!$H$8,Satokasvi!$I$8)*IF(Z$8="x",1+Toimenpiteet!$C$7,1)*IF(Z$9="x",1+Toimenpiteet!$C$34,1)*(1+Z$30)*_xlfn.BINOM.INV(1,(1-(Satokasvi!$H$15*(1+Z$43))),T154))</f>
        <v>2631.7640481632393</v>
      </c>
      <c r="AV154" s="35">
        <f ca="1">IF(AA$11="x",0,_xlfn.NORM.INV(U154,Satokasvi!$H$8,Satokasvi!$I$8)*IF(AA$8="x",1+Toimenpiteet!$C$7,1)*IF(AA$9="x",1+Toimenpiteet!$C$34,1)*(1+AA$30)*_xlfn.BINOM.INV(1,(1-(Satokasvi!$H$15*(1+AA$43))),U154))</f>
        <v>0</v>
      </c>
      <c r="AW154" s="35">
        <f ca="1">IF(AB$11="x",0,_xlfn.NORM.INV(V154,Satokasvi!$H$8,Satokasvi!$I$8)*IF(AB$8="x",1+Toimenpiteet!$C$7,1)*IF(AB$9="x",1+Toimenpiteet!$C$34,1)*(1+AB$30)*_xlfn.BINOM.INV(1,(1-(Satokasvi!$H$15*(1+AB$43))),V154))</f>
        <v>2332.3251710572595</v>
      </c>
      <c r="AX154" s="35">
        <f ca="1">IF(AC$11="x",0,_xlfn.NORM.INV(W154,Satokasvi!$H$8,Satokasvi!$I$8)*IF(AC$8="x",1+Toimenpiteet!$C$7,1)*IF(AC$9="x",1+Toimenpiteet!$C$34,1)*(1+AC$30)*_xlfn.BINOM.INV(1,(1-(Satokasvi!$H$15*(1+AC$43))),W154))</f>
        <v>2333.4522975923505</v>
      </c>
      <c r="AY154" s="35">
        <f ca="1">IF(AD$11="x",0,_xlfn.NORM.INV(X154,Satokasvi!$H$8,Satokasvi!$I$8)*IF(AD$8="x",1+Toimenpiteet!$C$7,1)*IF(AD$9="x",1+Toimenpiteet!$C$34,1)*(1+AD$30)*_xlfn.BINOM.INV(1,(1-(Satokasvi!$H$15*(1+AD$43))),X154))</f>
        <v>2660.0269327862306</v>
      </c>
      <c r="AZ154" s="35">
        <f ca="1">IF(AE$11="x",0,_xlfn.NORM.INV(Y154,Satokasvi!$H$8,Satokasvi!$I$8)*IF(AE$8="x",1+Toimenpiteet!$C$7,1)*IF(AE$9="x",1+Toimenpiteet!$C$34,1)*(1+AE$30)*_xlfn.BINOM.INV(1,(1-(Satokasvi!$H$15*(1+AE$43))),Y154))</f>
        <v>0</v>
      </c>
      <c r="BA154" s="35">
        <f ca="1">IF(AF$11="x",0,_xlfn.NORM.INV(Z154,Satokasvi!$H$8,Satokasvi!$I$8)*IF(AF$8="x",1+Toimenpiteet!$C$7,1)*IF(AF$9="x",1+Toimenpiteet!$C$34,1)*(1+AF$30)*_xlfn.BINOM.INV(1,(1-(Satokasvi!$H$15*(1+AF$43))),Z154))</f>
        <v>2646.0764398798951</v>
      </c>
      <c r="BD154" s="35">
        <f ca="1">IF(H$11="x",0,_xlfn.NORM.INV(B154,Satokasvi!$H$8,Satokasvi!$I$8)*IF(COUNTIF($H$12:H$12,"x")&gt;0,(1+$C$6),1)*IF(COUNTIF($H$13:H$13,"x")&gt;0,(1+$C$30),1)*IF(H$8="x",(1+Toimenpiteet!$C$7),1)*IF(H$9="x",(1+Toimenpiteet!$C$34),1)*(1+H$30)*_xlfn.BINOM.INV(1,(1-(Satokasvi!$H$15*(1+H$44))),B154))</f>
        <v>3273.7273792215196</v>
      </c>
      <c r="BE154" s="35">
        <f ca="1">IF(I$11="x",0,_xlfn.NORM.INV(C154,Satokasvi!$H$8,Satokasvi!$I$8)*IF(COUNTIF($H$12:I$12,"x")&gt;0,(1+$C$6),1)*IF(COUNTIF($H$13:I$13,"x")&gt;0,(1+$C$30),1)*IF(I$8="x",(1+Toimenpiteet!$C$7),1)*IF(I$9="x",(1+Toimenpiteet!$C$34),1)*(1+I$30)*_xlfn.BINOM.INV(1,(1-(Satokasvi!$H$15*(1+I$44))),C154))</f>
        <v>2657.3287550807127</v>
      </c>
      <c r="BF154" s="35">
        <f ca="1">IF(J$11="x",0,_xlfn.NORM.INV(D154,Satokasvi!$H$8,Satokasvi!$I$8)*IF(COUNTIF($H$12:J$12,"x")&gt;0,(1+$C$6),1)*IF(COUNTIF($H$13:J$13,"x")&gt;0,(1+$C$30),1)*IF(J$8="x",(1+Toimenpiteet!$C$7),1)*IF(J$9="x",(1+Toimenpiteet!$C$34),1)*(1+J$30)*_xlfn.BINOM.INV(1,(1-(Satokasvi!$H$15*(1+J$44))),D154))</f>
        <v>3184.2249399776656</v>
      </c>
      <c r="BG154" s="35">
        <f ca="1">IF(K$11="x",0,_xlfn.NORM.INV(E154,Satokasvi!$H$8,Satokasvi!$I$8)*IF(COUNTIF($H$12:K$12,"x")&gt;0,(1+$C$6),1)*IF(COUNTIF($H$13:K$13,"x")&gt;0,(1+$C$30),1)*IF(K$8="x",(1+Toimenpiteet!$C$7),1)*IF(K$9="x",(1+Toimenpiteet!$C$34),1)*(1+K$30)*_xlfn.BINOM.INV(1,(1-(Satokasvi!$H$15*(1+K$44))),E154))</f>
        <v>2837.8829815202575</v>
      </c>
      <c r="BH154" s="35">
        <f ca="1">IF(L$11="x",0,_xlfn.NORM.INV(F154,Satokasvi!$H$8,Satokasvi!$I$8)*IF(COUNTIF($H$12:L$12,"x")&gt;0,(1+$C$6),1)*IF(COUNTIF($H$13:L$13,"x")&gt;0,(1+$C$30),1)*IF(L$8="x",(1+Toimenpiteet!$C$7),1)*IF(L$9="x",(1+Toimenpiteet!$C$34),1)*(1+L$30)*_xlfn.BINOM.INV(1,(1-(Satokasvi!$H$15*(1+L$44))),F154))</f>
        <v>3130.6801437466693</v>
      </c>
      <c r="BI154" s="35">
        <f ca="1">IF(M$11="x",0,_xlfn.NORM.INV(G154,Satokasvi!$H$8,Satokasvi!$I$8)*IF(COUNTIF($H$12:M$12,"x")&gt;0,(1+$C$6),1)*IF(COUNTIF($H$13:M$13,"x")&gt;0,(1+$C$30),1)*IF(M$8="x",(1+Toimenpiteet!$C$7),1)*IF(M$9="x",(1+Toimenpiteet!$C$34),1)*(1+M$30)*_xlfn.BINOM.INV(1,(1-(Satokasvi!$H$15*(1+M$44))),G154))</f>
        <v>2805.7947118592997</v>
      </c>
      <c r="BJ154" s="35">
        <f ca="1">IF(N$11="x",0,_xlfn.NORM.INV(H154,Satokasvi!$H$8,Satokasvi!$I$8)*IF(COUNTIF($H$12:N$12,"x")&gt;0,(1+$C$6),1)*IF(COUNTIF($H$13:N$13,"x")&gt;0,(1+$C$30),1)*IF(N$8="x",(1+Toimenpiteet!$C$7),1)*IF(N$9="x",(1+Toimenpiteet!$C$34),1)*(1+N$30)*_xlfn.BINOM.INV(1,(1-(Satokasvi!$H$15*(1+N$44))),H154))</f>
        <v>2806.9462875049098</v>
      </c>
      <c r="BK154" s="35">
        <f ca="1">IF(O$11="x",0,_xlfn.NORM.INV(I154,Satokasvi!$H$8,Satokasvi!$I$8)*IF(COUNTIF($H$12:O$12,"x")&gt;0,(1+$C$6),1)*IF(COUNTIF($H$13:O$13,"x")&gt;0,(1+$C$30),1)*IF(O$8="x",(1+Toimenpiteet!$C$7),1)*IF(O$9="x",(1+Toimenpiteet!$C$34),1)*(1+O$30)*_xlfn.BINOM.INV(1,(1-(Satokasvi!$H$15*(1+O$44))),I154))</f>
        <v>2875.314465941633</v>
      </c>
      <c r="BL154" s="35">
        <f ca="1">IF(P$11="x",0,_xlfn.NORM.INV(J154,Satokasvi!$H$8,Satokasvi!$I$8)*IF(COUNTIF($H$12:P$12,"x")&gt;0,(1+$C$6),1)*IF(COUNTIF($H$13:P$13,"x")&gt;0,(1+$C$30),1)*IF(P$8="x",(1+Toimenpiteet!$C$7),1)*IF(P$9="x",(1+Toimenpiteet!$C$34),1)*(1+P$30)*_xlfn.BINOM.INV(1,(1-(Satokasvi!$H$15*(1+P$44))),J154))</f>
        <v>2610.0667275773972</v>
      </c>
      <c r="BM154" s="35">
        <f ca="1">IF(Q$11="x",0,_xlfn.NORM.INV(K154,Satokasvi!$H$8,Satokasvi!$I$8)*IF(COUNTIF($H$12:Q$12,"x")&gt;0,(1+$C$6),1)*IF(COUNTIF($H$13:Q$13,"x")&gt;0,(1+$C$30),1)*IF(Q$8="x",(1+Toimenpiteet!$C$7),1)*IF(Q$9="x",(1+Toimenpiteet!$C$34),1)*(1+Q$30)*_xlfn.BINOM.INV(1,(1-(Satokasvi!$H$15*(1+Q$44))),K154))</f>
        <v>3079.0717224048958</v>
      </c>
      <c r="BN154" s="35">
        <f ca="1">IF(R$11="x",0,_xlfn.NORM.INV(L154,Satokasvi!$H$8,Satokasvi!$I$8)*IF(COUNTIF($H$12:R$12,"x")&gt;0,(1+$C$6),1)*IF(COUNTIF($H$13:R$13,"x")&gt;0,(1+$C$30),1)*IF(R$8="x",(1+Toimenpiteet!$C$7),1)*IF(R$9="x",(1+Toimenpiteet!$C$34),1)*(1+R$30)*_xlfn.BINOM.INV(1,(1-(Satokasvi!$H$15*(1+R$44))),L154))</f>
        <v>2893.7375199336002</v>
      </c>
      <c r="BO154" s="35">
        <f ca="1">IF(S$11="x",0,_xlfn.NORM.INV(M154,Satokasvi!$H$8,Satokasvi!$I$8)*IF(COUNTIF($H$12:S$12,"x")&gt;0,(1+$C$6),1)*IF(COUNTIF($H$13:S$13,"x")&gt;0,(1+$C$30),1)*IF(S$8="x",(1+Toimenpiteet!$C$7),1)*IF(S$9="x",(1+Toimenpiteet!$C$34),1)*(1+S$30)*_xlfn.BINOM.INV(1,(1-(Satokasvi!$H$15*(1+S$44))),M154))</f>
        <v>2909.2851700442316</v>
      </c>
      <c r="BP154" s="35">
        <f ca="1">IF(T$11="x",0,_xlfn.NORM.INV(N154,Satokasvi!$H$8,Satokasvi!$I$8)*IF(COUNTIF($H$12:T$12,"x")&gt;0,(1+$C$6),1)*IF(COUNTIF($H$13:T$13,"x")&gt;0,(1+$C$30),1)*IF(T$8="x",(1+Toimenpiteet!$C$7),1)*IF(T$9="x",(1+Toimenpiteet!$C$34),1)*(1+T$30)*_xlfn.BINOM.INV(1,(1-(Satokasvi!$H$15*(1+T$44))),N154))</f>
        <v>3725.3001294631963</v>
      </c>
      <c r="BQ154" s="35">
        <f ca="1">IF(U$11="x",0,_xlfn.NORM.INV(O154,Satokasvi!$H$8,Satokasvi!$I$8)*IF(COUNTIF($H$12:U$12,"x")&gt;0,(1+$C$6),1)*IF(COUNTIF($H$13:U$13,"x")&gt;0,(1+$C$30),1)*IF(U$8="x",(1+Toimenpiteet!$C$7),1)*IF(U$9="x",(1+Toimenpiteet!$C$34),1)*(1+U$30)*_xlfn.BINOM.INV(1,(1-(Satokasvi!$H$15*(1+U$44))),O154))</f>
        <v>3463.9934904518941</v>
      </c>
      <c r="BR154" s="35">
        <f ca="1">IF(V$11="x",0,_xlfn.NORM.INV(P154,Satokasvi!$H$8,Satokasvi!$I$8)*IF(COUNTIF($H$12:V$12,"x")&gt;0,(1+$C$6),1)*IF(COUNTIF($H$13:V$13,"x")&gt;0,(1+$C$30),1)*IF(V$8="x",(1+Toimenpiteet!$C$7),1)*IF(V$9="x",(1+Toimenpiteet!$C$34),1)*(1+V$30)*_xlfn.BINOM.INV(1,(1-(Satokasvi!$H$15*(1+V$44))),P154))</f>
        <v>3089.1065381575927</v>
      </c>
      <c r="BS154" s="35">
        <f ca="1">IF(W$11="x",0,_xlfn.NORM.INV(Q154,Satokasvi!$H$8,Satokasvi!$I$8)*IF(COUNTIF($H$12:W$12,"x")&gt;0,(1+$C$6),1)*IF(COUNTIF($H$13:W$13,"x")&gt;0,(1+$C$30),1)*IF(W$8="x",(1+Toimenpiteet!$C$7),1)*IF(W$9="x",(1+Toimenpiteet!$C$34),1)*(1+W$30)*_xlfn.BINOM.INV(1,(1-(Satokasvi!$H$15*(1+W$44))),Q154))</f>
        <v>3170.5674148212411</v>
      </c>
      <c r="BT154" s="35">
        <f ca="1">IF(X$11="x",0,_xlfn.NORM.INV(R154,Satokasvi!$H$8,Satokasvi!$I$8)*IF(COUNTIF($H$12:X$12,"x")&gt;0,(1+$C$6),1)*IF(COUNTIF($H$13:X$13,"x")&gt;0,(1+$C$30),1)*IF(X$8="x",(1+Toimenpiteet!$C$7),1)*IF(X$9="x",(1+Toimenpiteet!$C$34),1)*(1+X$30)*_xlfn.BINOM.INV(1,(1-(Satokasvi!$H$15*(1+X$44))),R154))</f>
        <v>3036.3699070427406</v>
      </c>
      <c r="BU154" s="35">
        <f ca="1">IF(Y$11="x",0,_xlfn.NORM.INV(S154,Satokasvi!$H$8,Satokasvi!$I$8)*IF(COUNTIF($H$12:Y$12,"x")&gt;0,(1+$C$6),1)*IF(COUNTIF($H$13:Y$13,"x")&gt;0,(1+$C$30),1)*IF(Y$8="x",(1+Toimenpiteet!$C$7),1)*IF(Y$9="x",(1+Toimenpiteet!$C$34),1)*(1+Y$30)*_xlfn.BINOM.INV(1,(1-(Satokasvi!$H$15*(1+Y$44))),S154))</f>
        <v>3305.4960851903793</v>
      </c>
      <c r="BV154" s="35">
        <f ca="1">IF(Z$11="x",0,_xlfn.NORM.INV(T154,Satokasvi!$H$8,Satokasvi!$I$8)*IF(COUNTIF($H$12:Z$12,"x")&gt;0,(1+$C$6),1)*IF(COUNTIF($H$13:Z$13,"x")&gt;0,(1+$C$30),1)*IF(Z$8="x",(1+Toimenpiteet!$C$7),1)*IF(Z$9="x",(1+Toimenpiteet!$C$34),1)*(1+Z$30)*_xlfn.BINOM.INV(1,(1-(Satokasvi!$H$15*(1+Z$44))),T154))</f>
        <v>3158.116857795887</v>
      </c>
      <c r="BW154" s="35">
        <f ca="1">IF(AA$11="x",0,_xlfn.NORM.INV(U154,Satokasvi!$H$8,Satokasvi!$I$8)*IF(COUNTIF($H$12:AA$12,"x")&gt;0,(1+$C$6),1)*IF(COUNTIF($H$13:AA$13,"x")&gt;0,(1+$C$30),1)*IF(AA$8="x",(1+Toimenpiteet!$C$7),1)*IF(AA$9="x",(1+Toimenpiteet!$C$34),1)*(1+AA$30)*_xlfn.BINOM.INV(1,(1-(Satokasvi!$H$15*(1+AA$44))),U154))</f>
        <v>2692.6577098443136</v>
      </c>
      <c r="BX154" s="35">
        <f ca="1">IF(AB$11="x",0,_xlfn.NORM.INV(V154,Satokasvi!$H$8,Satokasvi!$I$8)*IF(COUNTIF($H$12:AB$12,"x")&gt;0,(1+$C$6),1)*IF(COUNTIF($H$13:AB$13,"x")&gt;0,(1+$C$30),1)*IF(AB$8="x",(1+Toimenpiteet!$C$7),1)*IF(AB$9="x",(1+Toimenpiteet!$C$34),1)*(1+AB$30)*_xlfn.BINOM.INV(1,(1-(Satokasvi!$H$15*(1+AB$44))),V154))</f>
        <v>2798.7902052687114</v>
      </c>
      <c r="BY154" s="35">
        <f ca="1">IF(AC$11="x",0,_xlfn.NORM.INV(W154,Satokasvi!$H$8,Satokasvi!$I$8)*IF(COUNTIF($H$12:AC$12,"x")&gt;0,(1+$C$6),1)*IF(COUNTIF($H$13:AC$13,"x")&gt;0,(1+$C$30),1)*IF(AC$8="x",(1+Toimenpiteet!$C$7),1)*IF(AC$9="x",(1+Toimenpiteet!$C$34),1)*(1+AC$30)*_xlfn.BINOM.INV(1,(1-(Satokasvi!$H$15*(1+AC$44))),W154))</f>
        <v>2800.1427571108206</v>
      </c>
      <c r="BZ154" s="35">
        <f ca="1">IF(AD$11="x",0,_xlfn.NORM.INV(X154,Satokasvi!$H$8,Satokasvi!$I$8)*IF(COUNTIF($H$12:AD$12,"x")&gt;0,(1+$C$6),1)*IF(COUNTIF($H$13:AD$13,"x")&gt;0,(1+$C$30),1)*IF(AD$8="x",(1+Toimenpiteet!$C$7),1)*IF(AD$9="x",(1+Toimenpiteet!$C$34),1)*(1+AD$30)*_xlfn.BINOM.INV(1,(1-(Satokasvi!$H$15*(1+AD$44))),X154))</f>
        <v>3192.0323193434765</v>
      </c>
      <c r="CA154" s="35">
        <f ca="1">IF(AE$11="x",0,_xlfn.NORM.INV(Y154,Satokasvi!$H$8,Satokasvi!$I$8)*IF(COUNTIF($H$12:AE$12,"x")&gt;0,(1+$C$6),1)*IF(COUNTIF($H$13:AE$13,"x")&gt;0,(1+$C$30),1)*IF(AE$8="x",(1+Toimenpiteet!$C$7),1)*IF(AE$9="x",(1+Toimenpiteet!$C$34),1)*(1+AE$30)*_xlfn.BINOM.INV(1,(1-(Satokasvi!$H$15*(1+AE$44))),Y154))</f>
        <v>2661.686445272695</v>
      </c>
      <c r="CB154" s="35">
        <f ca="1">IF(AF$11="x",0,_xlfn.NORM.INV(Z154,Satokasvi!$H$8,Satokasvi!$I$8)*IF(COUNTIF($H$12:AF$12,"x")&gt;0,(1+$C$6),1)*IF(COUNTIF($H$13:AF$13,"x")&gt;0,(1+$C$30),1)*IF(AF$8="x",(1+Toimenpiteet!$C$7),1)*IF(AF$9="x",(1+Toimenpiteet!$C$34),1)*(1+AF$30)*_xlfn.BINOM.INV(1,(1-(Satokasvi!$H$15*(1+AF$44))),Z154))</f>
        <v>3175.2917278558739</v>
      </c>
      <c r="CD154" s="37">
        <f ca="1">_xlfn.NORM.INV(RAND(),Satokasvi!$H$13,Satokasvi!$I$13)</f>
        <v>124.5820045349563</v>
      </c>
      <c r="CE154" s="37">
        <f ca="1">_xlfn.NORM.INV(RAND(),Satokasvi!$H$13,Satokasvi!$I$13)</f>
        <v>153.23929152817382</v>
      </c>
      <c r="CF154" s="37">
        <f ca="1">_xlfn.NORM.INV(RAND(),Satokasvi!$H$13,Satokasvi!$I$13)</f>
        <v>245.07420247210072</v>
      </c>
      <c r="CG154" s="37">
        <f ca="1">_xlfn.NORM.INV(RAND(),Satokasvi!$H$13,Satokasvi!$I$13)</f>
        <v>247.61798010741407</v>
      </c>
      <c r="CH154" s="37">
        <f ca="1">_xlfn.NORM.INV(RAND(),Satokasvi!$H$13,Satokasvi!$I$13)</f>
        <v>291.02684525909774</v>
      </c>
      <c r="CI154" s="37">
        <f ca="1">_xlfn.NORM.INV(RAND(),Satokasvi!$H$13,Satokasvi!$I$13)</f>
        <v>166.30327182199233</v>
      </c>
      <c r="CJ154" s="37">
        <f ca="1">_xlfn.NORM.INV(RAND(),Satokasvi!$H$13,Satokasvi!$I$13)</f>
        <v>214.28244644432391</v>
      </c>
      <c r="CK154" s="37">
        <f ca="1">_xlfn.NORM.INV(RAND(),Satokasvi!$H$13,Satokasvi!$I$13)</f>
        <v>210.37127963146833</v>
      </c>
      <c r="CL154" s="37">
        <f ca="1">_xlfn.NORM.INV(RAND(),Satokasvi!$H$13,Satokasvi!$I$13)</f>
        <v>205.17268509472834</v>
      </c>
      <c r="CM154" s="37">
        <f ca="1">_xlfn.NORM.INV(RAND(),Satokasvi!$H$13,Satokasvi!$I$13)</f>
        <v>209.20543174960716</v>
      </c>
      <c r="CN154" s="37">
        <f ca="1">_xlfn.NORM.INV(RAND(),Satokasvi!$H$13,Satokasvi!$I$13)</f>
        <v>261.59191984292056</v>
      </c>
      <c r="CO154" s="37">
        <f ca="1">_xlfn.NORM.INV(RAND(),Satokasvi!$H$13,Satokasvi!$I$13)</f>
        <v>143.42058858722356</v>
      </c>
      <c r="CP154" s="37">
        <f ca="1">_xlfn.NORM.INV(RAND(),Satokasvi!$H$13,Satokasvi!$I$13)</f>
        <v>135.54987479193778</v>
      </c>
      <c r="CQ154" s="37">
        <f ca="1">_xlfn.NORM.INV(RAND(),Satokasvi!$H$13,Satokasvi!$I$13)</f>
        <v>243.31394448714255</v>
      </c>
      <c r="CR154" s="37">
        <f ca="1">_xlfn.NORM.INV(RAND(),Satokasvi!$H$13,Satokasvi!$I$13)</f>
        <v>171.18921533356323</v>
      </c>
      <c r="CS154" s="37">
        <f ca="1">_xlfn.NORM.INV(RAND(),Satokasvi!$H$13,Satokasvi!$I$13)</f>
        <v>176.71899118822262</v>
      </c>
      <c r="CT154" s="37">
        <f ca="1">_xlfn.NORM.INV(RAND(),Satokasvi!$H$13,Satokasvi!$I$13)</f>
        <v>273.92302572058276</v>
      </c>
      <c r="CU154" s="37">
        <f ca="1">_xlfn.NORM.INV(RAND(),Satokasvi!$H$13,Satokasvi!$I$13)</f>
        <v>175.1213495378972</v>
      </c>
      <c r="CV154" s="37">
        <f ca="1">_xlfn.NORM.INV(RAND(),Satokasvi!$H$13,Satokasvi!$I$13)</f>
        <v>305.92477795842149</v>
      </c>
      <c r="CW154" s="37">
        <f ca="1">_xlfn.NORM.INV(RAND(),Satokasvi!$H$13,Satokasvi!$I$13)</f>
        <v>152.73104669525534</v>
      </c>
      <c r="CX154" s="37">
        <f ca="1">_xlfn.NORM.INV(RAND(),Satokasvi!$H$13,Satokasvi!$I$13)</f>
        <v>155.34492409749816</v>
      </c>
      <c r="CY154" s="37">
        <f ca="1">_xlfn.NORM.INV(RAND(),Satokasvi!$H$13,Satokasvi!$I$13)</f>
        <v>205.89042242169251</v>
      </c>
      <c r="CZ154" s="37">
        <f ca="1">_xlfn.NORM.INV(RAND(),Satokasvi!$H$13,Satokasvi!$I$13)</f>
        <v>135.92595634319153</v>
      </c>
      <c r="DA154" s="37">
        <f ca="1">_xlfn.NORM.INV(RAND(),Satokasvi!$H$13,Satokasvi!$I$13)</f>
        <v>192.80113832650667</v>
      </c>
      <c r="DB154" s="37">
        <f ca="1">_xlfn.NORM.INV(RAND(),Satokasvi!$H$13,Satokasvi!$I$13)</f>
        <v>222.53437044777286</v>
      </c>
      <c r="DD154" s="37">
        <f ca="1">IF(H$11="x",Toimenpiteet!$E$115,AC154*CD154/1000+(Satokasvi!$E$28-Satokasvi!$E$7)+IF(H$8="x",Toimenpiteet!$E$29,0)+IF(H$9="x",Toimenpiteet!$E$60,0)+IF(H$10="x",Toimenpiteet!$E$88,0))/(1+$H$15)^DD$59</f>
        <v>72.692167641089014</v>
      </c>
      <c r="DE154" s="37">
        <f ca="1">IF(I$11="x",Toimenpiteet!$E$115,AD154*CE154/1000+(Satokasvi!$E$28-Satokasvi!$E$7)+IF(I$8="x",Toimenpiteet!$E$29,0)+IF(I$9="x",Toimenpiteet!$E$60,0)+IF(I$10="x",Toimenpiteet!$E$88,0))/(1+$H$15)^DE$59</f>
        <v>-249.7879159204449</v>
      </c>
      <c r="DF154" s="37">
        <f ca="1">IF(J$11="x",Toimenpiteet!$E$115,AE154*CF154/1000+(Satokasvi!$E$28-Satokasvi!$E$7)+IF(J$8="x",Toimenpiteet!$E$29,0)+IF(J$9="x",Toimenpiteet!$E$60,0)+IF(J$10="x",Toimenpiteet!$E$88,0))/(1+$H$15)^DF$59</f>
        <v>352.61276578138853</v>
      </c>
      <c r="DG154" s="37">
        <f ca="1">IF(K$11="x",Toimenpiteet!$E$115,AF154*CG154/1000+(Satokasvi!$E$28-Satokasvi!$E$7)+IF(K$8="x",Toimenpiteet!$E$29,0)+IF(K$9="x",Toimenpiteet!$E$60,0)+IF(K$10="x",Toimenpiteet!$E$88,0))/(1+$H$15)^DG$59</f>
        <v>284.84217408099204</v>
      </c>
      <c r="DH154" s="37">
        <f ca="1">IF(L$11="x",Toimenpiteet!$E$115,AG154*CH154/1000+(Satokasvi!$E$28-Satokasvi!$E$7)+IF(L$8="x",Toimenpiteet!$E$29,0)+IF(L$9="x",Toimenpiteet!$E$60,0)+IF(L$10="x",Toimenpiteet!$E$88,0))/(1+$H$15)^DH$59</f>
        <v>426.35299314934679</v>
      </c>
      <c r="DI154" s="37">
        <f ca="1">IF(M$11="x",Toimenpiteet!$E$115,AH154*CI154/1000+(Satokasvi!$E$28-Satokasvi!$E$7)+IF(M$8="x",Toimenpiteet!$E$29,0)+IF(M$9="x",Toimenpiteet!$E$60,0)+IF(M$10="x",Toimenpiteet!$E$88,0))/(1+$H$15)^DI$59</f>
        <v>103.7174286496563</v>
      </c>
      <c r="DJ154" s="37">
        <f ca="1">IF(N$11="x",Toimenpiteet!$E$115,AI154*CJ154/1000+(Satokasvi!$E$28-Satokasvi!$E$7)+IF(N$8="x",Toimenpiteet!$E$29,0)+IF(N$9="x",Toimenpiteet!$E$60,0)+IF(N$10="x",Toimenpiteet!$E$88,0))/(1+$H$15)^DJ$59</f>
        <v>192.07885560039017</v>
      </c>
      <c r="DK154" s="37">
        <f ca="1">IF(O$11="x",Toimenpiteet!$E$115,AJ154*CK154/1000+(Satokasvi!$E$28-Satokasvi!$E$7)+IF(O$8="x",Toimenpiteet!$E$29,0)+IF(O$9="x",Toimenpiteet!$E$60,0)+IF(O$10="x",Toimenpiteet!$E$88,0))/(1+$H$15)^DK$59</f>
        <v>188.72379168494012</v>
      </c>
      <c r="DL154" s="37">
        <f ca="1">IF(P$11="x",Toimenpiteet!$E$115,AK154*CL154/1000+(Satokasvi!$E$28-Satokasvi!$E$7)+IF(P$8="x",Toimenpiteet!$E$29,0)+IF(P$9="x",Toimenpiteet!$E$60,0)+IF(P$10="x",Toimenpiteet!$E$88,0))/(1+$H$15)^DL$59</f>
        <v>-203.10043407106113</v>
      </c>
      <c r="DM154" s="37">
        <f ca="1">IF(Q$11="x",Toimenpiteet!$E$115,AL154*CM154/1000+(Satokasvi!$E$28-Satokasvi!$E$7)+IF(Q$8="x",Toimenpiteet!$E$29,0)+IF(Q$9="x",Toimenpiteet!$E$60,0)+IF(Q$10="x",Toimenpiteet!$E$88,0))/(1+$H$15)^DM$59</f>
        <v>202.24381397951984</v>
      </c>
      <c r="DN154" s="37">
        <f ca="1">IF(R$11="x",Toimenpiteet!$E$115,AM154*CN154/1000+(Satokasvi!$E$28-Satokasvi!$E$7)+IF(R$8="x",Toimenpiteet!$E$29,0)+IF(R$9="x",Toimenpiteet!$E$60,0)+IF(R$10="x",Toimenpiteet!$E$88,0))/(1+$H$15)^DN$59</f>
        <v>264.27275202851666</v>
      </c>
      <c r="DO154" s="37">
        <f ca="1">IF(S$11="x",Toimenpiteet!$E$115,AN154*CO154/1000+(Satokasvi!$E$28-Satokasvi!$E$7)+IF(S$8="x",Toimenpiteet!$E$29,0)+IF(S$9="x",Toimenpiteet!$E$60,0)+IF(S$10="x",Toimenpiteet!$E$88,0))/(1+$H$15)^DO$59</f>
        <v>58.010774206893409</v>
      </c>
      <c r="DP154" s="37">
        <f ca="1">IF(T$11="x",Toimenpiteet!$E$115,AO154*CP154/1000+(Satokasvi!$E$28-Satokasvi!$E$7)+IF(T$8="x",Toimenpiteet!$E$29,0)+IF(T$9="x",Toimenpiteet!$E$60,0)+IF(T$10="x",Toimenpiteet!$E$88,0))/(1+$H$15)^DP$59</f>
        <v>106.09446937817526</v>
      </c>
      <c r="DQ154" s="37">
        <f ca="1">IF(U$11="x",Toimenpiteet!$E$115,AP154*CQ154/1000+(Satokasvi!$E$28-Satokasvi!$E$7)+IF(U$8="x",Toimenpiteet!$E$29,0)+IF(U$9="x",Toimenpiteet!$E$60,0)+IF(U$10="x",Toimenpiteet!$E$88,0))/(1+$H$15)^DQ$59</f>
        <v>289.1497449789901</v>
      </c>
      <c r="DR154" s="37">
        <f ca="1">IF(V$11="x",Toimenpiteet!$E$115,AQ154*CR154/1000+(Satokasvi!$E$28-Satokasvi!$E$7)+IF(V$8="x",Toimenpiteet!$E$29,0)+IF(V$9="x",Toimenpiteet!$E$60,0)+IF(V$10="x",Toimenpiteet!$E$88,0))/(1+$H$15)^DR$59</f>
        <v>112.76536878680763</v>
      </c>
      <c r="DS154" s="37">
        <f ca="1">IF(W$11="x",Toimenpiteet!$E$115,AR154*CS154/1000+(Satokasvi!$E$28-Satokasvi!$E$7)+IF(W$8="x",Toimenpiteet!$E$29,0)+IF(W$9="x",Toimenpiteet!$E$60,0)+IF(W$10="x",Toimenpiteet!$E$88,0))/(1+$H$15)^DS$59</f>
        <v>125.82751853018961</v>
      </c>
      <c r="DT154" s="37">
        <f ca="1">IF(X$11="x",Toimenpiteet!$E$115,AS154*CT154/1000+(Satokasvi!$E$28-Satokasvi!$E$7)+IF(X$8="x",Toimenpiteet!$E$29,0)+IF(X$9="x",Toimenpiteet!$E$60,0)+IF(X$10="x",Toimenpiteet!$E$88,0))/(1+$H$15)^DT$59</f>
        <v>259.0134051648667</v>
      </c>
      <c r="DU154" s="37">
        <f ca="1">IF(Y$11="x",Toimenpiteet!$E$115,AT154*CU154/1000+(Satokasvi!$E$28-Satokasvi!$E$7)+IF(Y$8="x",Toimenpiteet!$E$29,0)+IF(Y$9="x",Toimenpiteet!$E$60,0)+IF(Y$10="x",Toimenpiteet!$E$88,0))/(1+$H$15)^DU$59</f>
        <v>127.69123461687701</v>
      </c>
      <c r="DV154" s="37">
        <f ca="1">IF(Z$11="x",Toimenpiteet!$E$115,AU154*CV154/1000+(Satokasvi!$E$28-Satokasvi!$E$7)+IF(Z$8="x",Toimenpiteet!$E$29,0)+IF(Z$9="x",Toimenpiteet!$E$60,0)+IF(Z$10="x",Toimenpiteet!$E$88,0))/(1+$H$15)^DV$59</f>
        <v>308.02393360745748</v>
      </c>
      <c r="DW154" s="37">
        <f ca="1">IF(AA$11="x",Toimenpiteet!$E$115,AV154*CW154/1000+(Satokasvi!$E$28-Satokasvi!$E$7)+IF(AA$8="x",Toimenpiteet!$E$29,0)+IF(AA$9="x",Toimenpiteet!$E$60,0)+IF(AA$10="x",Toimenpiteet!$E$88,0))/(1+$H$15)^DW$59</f>
        <v>-146.72407485937876</v>
      </c>
      <c r="DX154" s="37">
        <f ca="1">IF(AB$11="x",Toimenpiteet!$E$115,AW154*CX154/1000+(Satokasvi!$E$28-Satokasvi!$E$7)+IF(AB$8="x",Toimenpiteet!$E$29,0)+IF(AB$9="x",Toimenpiteet!$E$60,0)+IF(AB$10="x",Toimenpiteet!$E$88,0))/(1+$H$15)^DX$59</f>
        <v>52.311541488371958</v>
      </c>
      <c r="DY154" s="37">
        <f ca="1">IF(AC$11="x",Toimenpiteet!$E$115,AX154*CY154/1000+(Satokasvi!$E$28-Satokasvi!$E$7)+IF(AC$8="x",Toimenpiteet!$E$29,0)+IF(AC$9="x",Toimenpiteet!$E$60,0)+IF(AC$10="x",Toimenpiteet!$E$88,0))/(1+$H$15)^DY$59</f>
        <v>112.43416104574709</v>
      </c>
      <c r="DZ154" s="37">
        <f ca="1">IF(AD$11="x",Toimenpiteet!$E$115,AY154*CZ154/1000+(Satokasvi!$E$28-Satokasvi!$E$7)+IF(AD$8="x",Toimenpiteet!$E$29,0)+IF(AD$9="x",Toimenpiteet!$E$60,0)+IF(AD$10="x",Toimenpiteet!$E$88,0))/(1+$H$15)^DZ$59</f>
        <v>48.929552463596139</v>
      </c>
      <c r="EA154" s="37">
        <f ca="1">IF(AE$11="x",Toimenpiteet!$E$115,AZ154*DA154/1000+(Satokasvi!$E$28-Satokasvi!$E$7)+IF(AE$8="x",Toimenpiteet!$E$29,0)+IF(AE$9="x",Toimenpiteet!$E$60,0)+IF(AE$10="x",Toimenpiteet!$E$88,0))/(1+$H$15)^EA$59</f>
        <v>-130.36244012997</v>
      </c>
      <c r="EB154" s="37">
        <f ca="1">IF(AF$11="x",Toimenpiteet!$E$115,BA154*DB154/1000+(Satokasvi!$E$28-Satokasvi!$E$7)+IF(AF$8="x",Toimenpiteet!$E$29,0)+IF(AF$9="x",Toimenpiteet!$E$60,0)+IF(AF$10="x",Toimenpiteet!$E$88,0))/(1+$H$15)^EB$59</f>
        <v>154.66919873342968</v>
      </c>
      <c r="ED154" s="37">
        <f ca="1">IF(H$11="x",Toimenpiteet!$E$115,BD154*CD154/1000+(Satokasvi!$E$28-Satokasvi!$E$7)+IF(H$8="x",Toimenpiteet!$E$29,0)+IF(H$9="x",Toimenpiteet!$E$60,0)+IF(H$10="x",Toimenpiteet!$E$88,0))/(1+$H$15)^ED$59</f>
        <v>138.68691184891838</v>
      </c>
      <c r="EE154" s="37">
        <f ca="1">IF(I$11="x",Toimenpiteet!$E$115,BE154*CE154/1000+(Satokasvi!$E$28-Satokasvi!$E$7)+IF(I$8="x",Toimenpiteet!$E$29,0)+IF(I$9="x",Toimenpiteet!$E$60,0)+IF(I$10="x",Toimenpiteet!$E$88,0))/(1+$H$15)^EE$59</f>
        <v>134.04390214536014</v>
      </c>
      <c r="EF154" s="37">
        <f ca="1">IF(J$11="x",Toimenpiteet!$E$115,BF154*CF154/1000+(Satokasvi!$E$28-Satokasvi!$E$7)+IF(J$8="x",Toimenpiteet!$E$29,0)+IF(J$9="x",Toimenpiteet!$E$60,0)+IF(J$10="x",Toimenpiteet!$E$88,0))/(1+$H$15)^EF$59</f>
        <v>471.63782688338364</v>
      </c>
      <c r="EG154" s="37">
        <f ca="1">IF(K$11="x",Toimenpiteet!$E$115,BG154*CG154/1000+(Satokasvi!$E$28-Satokasvi!$E$7)+IF(K$8="x",Toimenpiteet!$E$29,0)+IF(K$9="x",Toimenpiteet!$E$60,0)+IF(K$10="x",Toimenpiteet!$E$88,0))/(1+$H$15)^EG$59</f>
        <v>388.9004224367219</v>
      </c>
      <c r="EH154" s="37">
        <f ca="1">IF(L$11="x",Toimenpiteet!$E$115,BH154*CH154/1000+(Satokasvi!$E$28-Satokasvi!$E$7)+IF(L$8="x",Toimenpiteet!$E$29,0)+IF(L$9="x",Toimenpiteet!$E$60,0)+IF(L$10="x",Toimenpiteet!$E$88,0))/(1+$H$15)^EH$59</f>
        <v>557.34185735157689</v>
      </c>
      <c r="EI154" s="37">
        <f ca="1">IF(M$11="x",Toimenpiteet!$E$115,BI154*CI154/1000+(Satokasvi!$E$28-Satokasvi!$E$7)+IF(M$8="x",Toimenpiteet!$E$29,0)+IF(M$9="x",Toimenpiteet!$E$60,0)+IF(M$10="x",Toimenpiteet!$E$88,0))/(1+$H$15)^EI$59</f>
        <v>168.84757998382122</v>
      </c>
      <c r="EJ154" s="37">
        <f ca="1">IF(N$11="x",Toimenpiteet!$E$115,BJ154*CJ154/1000+(Satokasvi!$E$28-Satokasvi!$E$7)+IF(N$8="x",Toimenpiteet!$E$29,0)+IF(N$9="x",Toimenpiteet!$E$60,0)+IF(N$10="x",Toimenpiteet!$E$88,0))/(1+$H$15)^EJ$59</f>
        <v>273.58847682166589</v>
      </c>
      <c r="EK154" s="37">
        <f ca="1">IF(O$11="x",Toimenpiteet!$E$115,BK154*CK154/1000+(Satokasvi!$E$28-Satokasvi!$E$7)+IF(O$8="x",Toimenpiteet!$E$29,0)+IF(O$9="x",Toimenpiteet!$E$60,0)+IF(O$10="x",Toimenpiteet!$E$88,0))/(1+$H$15)^EK$59</f>
        <v>268.30723944056672</v>
      </c>
      <c r="EL154" s="37">
        <f ca="1">IF(P$11="x",Toimenpiteet!$E$115,BL154*CL154/1000+(Satokasvi!$E$28-Satokasvi!$E$7)+IF(P$8="x",Toimenpiteet!$E$29,0)+IF(P$9="x",Toimenpiteet!$E$60,0)+IF(P$10="x",Toimenpiteet!$E$88,0))/(1+$H$15)^EL$59</f>
        <v>207.32676155986024</v>
      </c>
      <c r="EM154" s="37">
        <f ca="1">IF(Q$11="x",Toimenpiteet!$E$115,BM154*CM154/1000+(Satokasvi!$E$28-Satokasvi!$E$7)+IF(Q$8="x",Toimenpiteet!$E$29,0)+IF(Q$9="x",Toimenpiteet!$E$60,0)+IF(Q$10="x",Toimenpiteet!$E$88,0))/(1+$H$15)^EM$59</f>
        <v>282.12955426495017</v>
      </c>
      <c r="EN154" s="37">
        <f ca="1">IF(R$11="x",Toimenpiteet!$E$115,BN154*CN154/1000+(Satokasvi!$E$28-Satokasvi!$E$7)+IF(R$8="x",Toimenpiteet!$E$29,0)+IF(R$9="x",Toimenpiteet!$E$60,0)+IF(R$10="x",Toimenpiteet!$E$88,0))/(1+$H$15)^EN$59</f>
        <v>355.41563009395429</v>
      </c>
      <c r="EO154" s="37">
        <f ca="1">IF(S$11="x",Toimenpiteet!$E$115,BO154*CO154/1000+(Satokasvi!$E$28-Satokasvi!$E$7)+IF(S$8="x",Toimenpiteet!$E$29,0)+IF(S$9="x",Toimenpiteet!$E$60,0)+IF(S$10="x",Toimenpiteet!$E$88,0))/(1+$H$15)^EO$59</f>
        <v>106.78606269849965</v>
      </c>
      <c r="EP154" s="37">
        <f ca="1">IF(T$11="x",Toimenpiteet!$E$115,BP154*CP154/1000+(Satokasvi!$E$28-Satokasvi!$E$7)+IF(T$8="x",Toimenpiteet!$E$29,0)+IF(T$9="x",Toimenpiteet!$E$60,0)+IF(T$10="x",Toimenpiteet!$E$88,0))/(1+$H$15)^EP$59</f>
        <v>163.40378427344871</v>
      </c>
      <c r="EQ154" s="37">
        <f ca="1">IF(U$11="x",Toimenpiteet!$E$115,BQ154*CQ154/1000+(Satokasvi!$E$28-Satokasvi!$E$7)+IF(U$8="x",Toimenpiteet!$E$29,0)+IF(U$9="x",Toimenpiteet!$E$60,0)+IF(U$10="x",Toimenpiteet!$E$88,0))/(1+$H$15)^EQ$59</f>
        <v>382.0189376831749</v>
      </c>
      <c r="ER154" s="37">
        <f ca="1">IF(V$11="x",Toimenpiteet!$E$115,BR154*CR154/1000+(Satokasvi!$E$28-Satokasvi!$E$7)+IF(V$8="x",Toimenpiteet!$E$29,0)+IF(V$9="x",Toimenpiteet!$E$60,0)+IF(V$10="x",Toimenpiteet!$E$88,0))/(1+$H$15)^ER$59</f>
        <v>169.33712575619515</v>
      </c>
      <c r="ES154" s="37">
        <f ca="1">IF(W$11="x",Toimenpiteet!$E$115,BS154*CS154/1000+(Satokasvi!$E$28-Satokasvi!$E$7)+IF(W$8="x",Toimenpiteet!$E$29,0)+IF(W$9="x",Toimenpiteet!$E$60,0)+IF(W$10="x",Toimenpiteet!$E$88,0))/(1+$H$15)^ES$59</f>
        <v>184.02087001489363</v>
      </c>
      <c r="ET154" s="37">
        <f ca="1">IF(X$11="x",Toimenpiteet!$E$115,BT154*CT154/1000+(Satokasvi!$E$28-Satokasvi!$E$7)+IF(X$8="x",Toimenpiteet!$E$29,0)+IF(X$9="x",Toimenpiteet!$E$60,0)+IF(X$10="x",Toimenpiteet!$E$88,0))/(1+$H$15)^ET$59</f>
        <v>342.88195782761284</v>
      </c>
      <c r="EU154" s="37">
        <f ca="1">IF(Y$11="x",Toimenpiteet!$E$115,BU154*CU154/1000+(Satokasvi!$E$28-Satokasvi!$E$7)+IF(Y$8="x",Toimenpiteet!$E$29,0)+IF(Y$9="x",Toimenpiteet!$E$60,0)+IF(Y$10="x",Toimenpiteet!$E$88,0))/(1+$H$15)^EU$59</f>
        <v>184.36139574391547</v>
      </c>
      <c r="EV154" s="37">
        <f ca="1">IF(Z$11="x",Toimenpiteet!$E$115,BV154*CV154/1000+(Satokasvi!$E$28-Satokasvi!$E$7)+IF(Z$8="x",Toimenpiteet!$E$29,0)+IF(Z$9="x",Toimenpiteet!$E$60,0)+IF(Z$10="x",Toimenpiteet!$E$88,0))/(1+$H$15)^EV$59</f>
        <v>399.85387974998088</v>
      </c>
      <c r="EW154" s="37">
        <f ca="1">IF(AA$11="x",Toimenpiteet!$E$115,BW154*CW154/1000+(Satokasvi!$E$28-Satokasvi!$E$7)+IF(AA$8="x",Toimenpiteet!$E$29,0)+IF(AA$9="x",Toimenpiteet!$E$60,0)+IF(AA$10="x",Toimenpiteet!$E$88,0))/(1+$H$15)^EW$59</f>
        <v>80.976424712479499</v>
      </c>
      <c r="EX154" s="37">
        <f ca="1">IF(AB$11="x",Toimenpiteet!$E$115,BX154*CX154/1000+(Satokasvi!$E$28-Satokasvi!$E$7)+IF(AB$8="x",Toimenpiteet!$E$29,0)+IF(AB$9="x",Toimenpiteet!$E$60,0)+IF(AB$10="x",Toimenpiteet!$E$88,0))/(1+$H$15)^EX$59</f>
        <v>91.263961409226667</v>
      </c>
      <c r="EY154" s="37">
        <f ca="1">IF(AC$11="x",Toimenpiteet!$E$115,BY154*CY154/1000+(Satokasvi!$E$28-Satokasvi!$E$7)+IF(AC$8="x",Toimenpiteet!$E$29,0)+IF(AC$9="x",Toimenpiteet!$E$60,0)+IF(AC$10="x",Toimenpiteet!$E$88,0))/(1+$H$15)^EY$59</f>
        <v>162.58129580167355</v>
      </c>
      <c r="EZ154" s="37">
        <f ca="1">IF(AD$11="x",Toimenpiteet!$E$115,BZ154*CZ154/1000+(Satokasvi!$E$28-Satokasvi!$E$7)+IF(AD$8="x",Toimenpiteet!$E$29,0)+IF(AD$9="x",Toimenpiteet!$E$60,0)+IF(AD$10="x",Toimenpiteet!$E$88,0))/(1+$H$15)^EZ$59</f>
        <v>85.570125623089197</v>
      </c>
      <c r="FA154" s="37">
        <f ca="1">IF(AE$11="x",Toimenpiteet!$E$115,CA154*DA154/1000+(Satokasvi!$E$28-Satokasvi!$E$7)+IF(AE$8="x",Toimenpiteet!$E$29,0)+IF(AE$9="x",Toimenpiteet!$E$60,0)+IF(AE$10="x",Toimenpiteet!$E$88,0))/(1+$H$15)^FA$59</f>
        <v>122.08623378436734</v>
      </c>
      <c r="FB154" s="37">
        <f ca="1">IF(AF$11="x",Toimenpiteet!$E$115,CB154*DB154/1000+(Satokasvi!$E$28-Satokasvi!$E$7)+IF(AF$8="x",Toimenpiteet!$E$29,0)+IF(AF$9="x",Toimenpiteet!$E$60,0)+IF(AF$10="x",Toimenpiteet!$E$88,0))/(1+$H$15)^FB$59</f>
        <v>210.91613365098354</v>
      </c>
      <c r="FD154" s="37">
        <f t="shared" ca="1" si="41"/>
        <v>72.692167641089014</v>
      </c>
      <c r="FE154" s="37">
        <f t="shared" ca="1" si="45"/>
        <v>-177.09574827935589</v>
      </c>
      <c r="FF154" s="37">
        <f t="shared" ca="1" si="45"/>
        <v>175.51701750203264</v>
      </c>
      <c r="FG154" s="37">
        <f t="shared" ca="1" si="45"/>
        <v>460.35919158302465</v>
      </c>
      <c r="FH154" s="37">
        <f t="shared" ca="1" si="45"/>
        <v>886.7121847323715</v>
      </c>
      <c r="FI154" s="37">
        <f t="shared" ca="1" si="45"/>
        <v>990.42961338202781</v>
      </c>
      <c r="FJ154" s="37">
        <f t="shared" ca="1" si="45"/>
        <v>1182.508468982418</v>
      </c>
      <c r="FK154" s="37">
        <f t="shared" ca="1" si="45"/>
        <v>1371.2322606673581</v>
      </c>
      <c r="FL154" s="37">
        <f t="shared" ca="1" si="45"/>
        <v>1168.1318265962971</v>
      </c>
      <c r="FM154" s="37">
        <f t="shared" ca="1" si="45"/>
        <v>1370.375640575817</v>
      </c>
      <c r="FN154" s="37">
        <f t="shared" ca="1" si="44"/>
        <v>1634.6483926043336</v>
      </c>
      <c r="FO154" s="37">
        <f t="shared" ca="1" si="43"/>
        <v>1692.6591668112269</v>
      </c>
      <c r="FP154" s="37">
        <f t="shared" ca="1" si="43"/>
        <v>1798.7536361894022</v>
      </c>
      <c r="FQ154" s="37">
        <f t="shared" ca="1" si="43"/>
        <v>2087.9033811683921</v>
      </c>
      <c r="FR154" s="37">
        <f t="shared" ca="1" si="43"/>
        <v>2200.6687499551999</v>
      </c>
      <c r="FS154" s="37">
        <f t="shared" ca="1" si="43"/>
        <v>2326.4962684853895</v>
      </c>
      <c r="FT154" s="37">
        <f t="shared" ca="1" si="43"/>
        <v>2585.509673650256</v>
      </c>
      <c r="FU154" s="37">
        <f t="shared" ca="1" si="43"/>
        <v>2713.2009082671329</v>
      </c>
      <c r="FV154" s="37">
        <f t="shared" ca="1" si="43"/>
        <v>3021.2248418745903</v>
      </c>
      <c r="FW154" s="37">
        <f t="shared" ca="1" si="43"/>
        <v>2874.5007670152117</v>
      </c>
      <c r="FX154" s="37">
        <f t="shared" ca="1" si="43"/>
        <v>2926.8123085035836</v>
      </c>
      <c r="FY154" s="37">
        <f t="shared" ca="1" si="43"/>
        <v>3039.2464695493309</v>
      </c>
      <c r="FZ154" s="37">
        <f t="shared" ca="1" si="43"/>
        <v>3088.1760220129272</v>
      </c>
      <c r="GA154" s="37">
        <f t="shared" ca="1" si="43"/>
        <v>2957.8135818829574</v>
      </c>
      <c r="GB154" s="37">
        <f t="shared" ca="1" si="43"/>
        <v>3112.4827806163871</v>
      </c>
      <c r="GC154" s="37"/>
      <c r="GD154" s="37">
        <f t="shared" ca="1" si="42"/>
        <v>138.68691184891838</v>
      </c>
      <c r="GE154" s="37">
        <f t="shared" ca="1" si="48"/>
        <v>272.73081399427849</v>
      </c>
      <c r="GF154" s="37">
        <f t="shared" ca="1" si="48"/>
        <v>744.36864087766207</v>
      </c>
      <c r="GG154" s="37">
        <f t="shared" ca="1" si="48"/>
        <v>1133.2690633143839</v>
      </c>
      <c r="GH154" s="37">
        <f t="shared" ca="1" si="48"/>
        <v>1690.6109206659607</v>
      </c>
      <c r="GI154" s="37">
        <f t="shared" ca="1" si="48"/>
        <v>1859.4585006497819</v>
      </c>
      <c r="GJ154" s="37">
        <f t="shared" ca="1" si="48"/>
        <v>2133.0469774714479</v>
      </c>
      <c r="GK154" s="37">
        <f t="shared" ca="1" si="48"/>
        <v>2401.3542169120146</v>
      </c>
      <c r="GL154" s="37">
        <f t="shared" ca="1" si="48"/>
        <v>2608.6809784718748</v>
      </c>
      <c r="GM154" s="37">
        <f t="shared" ca="1" si="48"/>
        <v>2890.8105327368248</v>
      </c>
      <c r="GN154" s="37">
        <f t="shared" ca="1" si="48"/>
        <v>3246.2261628307792</v>
      </c>
      <c r="GO154" s="37">
        <f t="shared" ca="1" si="48"/>
        <v>3353.012225529279</v>
      </c>
      <c r="GP154" s="37">
        <f t="shared" ca="1" si="48"/>
        <v>3516.4160098027278</v>
      </c>
      <c r="GQ154" s="37">
        <f t="shared" ca="1" si="48"/>
        <v>3898.4349474859027</v>
      </c>
      <c r="GR154" s="37">
        <f t="shared" ca="1" si="48"/>
        <v>4067.772073242098</v>
      </c>
      <c r="GS154" s="37">
        <f t="shared" ca="1" si="48"/>
        <v>4251.7929432569917</v>
      </c>
      <c r="GT154" s="37">
        <f t="shared" ca="1" si="34"/>
        <v>4594.6749010846042</v>
      </c>
      <c r="GU154" s="37">
        <f t="shared" ca="1" si="34"/>
        <v>4779.0362968285199</v>
      </c>
      <c r="GV154" s="37">
        <f t="shared" ca="1" si="34"/>
        <v>5178.8901765785004</v>
      </c>
      <c r="GW154" s="37">
        <f t="shared" ca="1" si="34"/>
        <v>5259.8666012909798</v>
      </c>
      <c r="GX154" s="37">
        <f t="shared" ca="1" si="34"/>
        <v>5351.1305627002066</v>
      </c>
      <c r="GY154" s="37">
        <f t="shared" ca="1" si="30"/>
        <v>5513.7118585018798</v>
      </c>
      <c r="GZ154" s="37">
        <f t="shared" ca="1" si="30"/>
        <v>5599.2819841249693</v>
      </c>
      <c r="HA154" s="37">
        <f t="shared" ca="1" si="30"/>
        <v>5721.3682179093366</v>
      </c>
      <c r="HB154" s="37">
        <f t="shared" ca="1" si="30"/>
        <v>5932.2843515603199</v>
      </c>
      <c r="HC154" s="37"/>
      <c r="HD154" s="37">
        <f t="shared" si="40"/>
        <v>1500.1</v>
      </c>
      <c r="HE154" s="37">
        <f ca="1">SUM($GD154:GD154)-$HD154-SUM($FD154:FD154)</f>
        <v>-1434.1052557921705</v>
      </c>
      <c r="HF154" s="37">
        <f ca="1">SUM($GD154:GE154)-$HD154-SUM($FD154:FE154)</f>
        <v>-984.2786935185361</v>
      </c>
      <c r="HG154" s="37">
        <f ca="1">SUM($GD154:GF154)-$HD154-SUM($FD154:FF154)</f>
        <v>-415.4270701429067</v>
      </c>
      <c r="HH154" s="37">
        <f ca="1">SUM($GD154:GG154)-$HD154-SUM($FD154:FG154)</f>
        <v>257.4828015884525</v>
      </c>
      <c r="HI154" s="37">
        <f ca="1">SUM($GD154:GH154)-$HD154-SUM($FD154:FH154)</f>
        <v>1061.3815375220418</v>
      </c>
      <c r="HJ154" s="37">
        <f ca="1">SUM($GD154:GI154)-$HD154-SUM($FD154:FI154)</f>
        <v>1930.4104247897953</v>
      </c>
      <c r="HK154" s="37">
        <f ca="1">SUM($GD154:GJ154)-$HD154-SUM($FD154:FJ154)</f>
        <v>2880.9489332788248</v>
      </c>
      <c r="HL154" s="37">
        <f ca="1">SUM($GD154:GK154)-$HD154-SUM($FD154:FK154)</f>
        <v>3911.070889523482</v>
      </c>
      <c r="HM154" s="37">
        <f ca="1">SUM($GD154:GL154)-$HD154-SUM($FD154:FL154)</f>
        <v>5351.62004139906</v>
      </c>
      <c r="HN154" s="37">
        <f ca="1">SUM($GD154:GM154)-$HD154-SUM($FD154:FM154)</f>
        <v>6872.0549335600681</v>
      </c>
      <c r="HO154" s="37">
        <f ca="1">SUM($GD154:GN154)-$HD154-SUM($FD154:FN154)</f>
        <v>8483.6327037865158</v>
      </c>
      <c r="HP154" s="37">
        <f ca="1">SUM($GD154:GO154)-$HD154-SUM($FD154:FO154)</f>
        <v>10143.98576250457</v>
      </c>
      <c r="HQ154" s="37">
        <f ca="1">SUM($GD154:GP154)-$HD154-SUM($FD154:FP154)</f>
        <v>11861.648136117896</v>
      </c>
      <c r="HR154" s="37">
        <f ca="1">SUM($GD154:GQ154)-$HD154-SUM($FD154:FQ154)</f>
        <v>13672.179702435409</v>
      </c>
      <c r="HS154" s="37">
        <f ca="1">SUM($GD154:GR154)-$HD154-SUM($FD154:FR154)</f>
        <v>15539.28302572231</v>
      </c>
      <c r="HT154" s="37">
        <f ca="1">SUM($GD154:GS154)-$HD154-SUM($FD154:FS154)</f>
        <v>17464.579700493916</v>
      </c>
      <c r="HU154" s="37">
        <f ca="1">SUM($GD154:GT154)-$HD154-SUM($FD154:FT154)</f>
        <v>19473.744927928263</v>
      </c>
      <c r="HV154" s="37">
        <f ca="1">SUM($GD154:GU154)-$HD154-SUM($FD154:FU154)</f>
        <v>21539.58031648965</v>
      </c>
      <c r="HW154" s="37">
        <f ca="1">SUM($GD154:GV154)-$HD154-SUM($FD154:FV154)</f>
        <v>23697.245651193556</v>
      </c>
      <c r="HX154" s="37">
        <f ca="1">SUM($GD154:GW154)-$HD154-SUM($FD154:FW154)</f>
        <v>26082.611485469326</v>
      </c>
      <c r="HY154" s="37">
        <f ca="1">SUM($GD154:GX154)-$HD154-SUM($FD154:FX154)</f>
        <v>28506.929739665953</v>
      </c>
      <c r="HZ154" s="37">
        <f ca="1">SUM($GD154:GY154)-$HD154-SUM($FD154:FY154)</f>
        <v>30981.395128618489</v>
      </c>
      <c r="IA154" s="37">
        <f ca="1">SUM($GD154:GZ154)-$HD154-SUM($FD154:FZ154)</f>
        <v>33492.501090730533</v>
      </c>
      <c r="IB154" s="37">
        <f ca="1">SUM($GD154:HA154)-$HD154-SUM($FD154:GA154)</f>
        <v>36256.055726756909</v>
      </c>
      <c r="IC154" s="37">
        <f ca="1">SUM($GD154:HB154)-$HD154-SUM($FD154:GB154)</f>
        <v>39075.857297700837</v>
      </c>
    </row>
    <row r="155" spans="2:237" x14ac:dyDescent="0.35">
      <c r="B155" s="37">
        <f t="shared" ca="1" si="50"/>
        <v>0.57847683636998548</v>
      </c>
      <c r="C155" s="37">
        <f t="shared" ca="1" si="50"/>
        <v>0.79397787128739461</v>
      </c>
      <c r="D155" s="37">
        <f t="shared" ca="1" si="50"/>
        <v>0.45399282069991609</v>
      </c>
      <c r="E155" s="37">
        <f t="shared" ca="1" si="50"/>
        <v>0.13749976070207259</v>
      </c>
      <c r="F155" s="37">
        <f t="shared" ca="1" si="50"/>
        <v>0.89123076279152713</v>
      </c>
      <c r="G155" s="37">
        <f t="shared" ca="1" si="50"/>
        <v>0.59815028200815878</v>
      </c>
      <c r="H155" s="37">
        <f t="shared" ca="1" si="50"/>
        <v>0.58681909931384379</v>
      </c>
      <c r="I155" s="37">
        <f t="shared" ca="1" si="50"/>
        <v>0.90579135610616135</v>
      </c>
      <c r="J155" s="37">
        <f t="shared" ca="1" si="50"/>
        <v>0.56596696221023346</v>
      </c>
      <c r="K155" s="37">
        <f t="shared" ca="1" si="50"/>
        <v>0.99636995761109348</v>
      </c>
      <c r="L155" s="37">
        <f t="shared" ca="1" si="50"/>
        <v>0.36354645981899891</v>
      </c>
      <c r="M155" s="37">
        <f t="shared" ca="1" si="50"/>
        <v>0.81181882556468499</v>
      </c>
      <c r="N155" s="37">
        <f t="shared" ca="1" si="50"/>
        <v>0.96066450253613234</v>
      </c>
      <c r="O155" s="37">
        <f t="shared" ca="1" si="50"/>
        <v>0.85827359960499316</v>
      </c>
      <c r="P155" s="37">
        <f t="shared" ca="1" si="50"/>
        <v>0.94468245591011069</v>
      </c>
      <c r="Q155" s="37">
        <f t="shared" ca="1" si="50"/>
        <v>0.46714421890272517</v>
      </c>
      <c r="R155" s="37">
        <f t="shared" ca="1" si="49"/>
        <v>0.66095144340439516</v>
      </c>
      <c r="S155" s="37">
        <f t="shared" ca="1" si="49"/>
        <v>0.71309780874089379</v>
      </c>
      <c r="T155" s="37">
        <f t="shared" ca="1" si="49"/>
        <v>0.87256919400902466</v>
      </c>
      <c r="U155" s="37">
        <f t="shared" ca="1" si="49"/>
        <v>9.8132709575869281E-2</v>
      </c>
      <c r="V155" s="37">
        <f t="shared" ca="1" si="49"/>
        <v>0.34801254235830925</v>
      </c>
      <c r="W155" s="37">
        <f t="shared" ca="1" si="49"/>
        <v>0.79682322535540684</v>
      </c>
      <c r="X155" s="37">
        <f t="shared" ca="1" si="49"/>
        <v>0.44043629958775343</v>
      </c>
      <c r="Y155" s="37">
        <f t="shared" ca="1" si="49"/>
        <v>0.6753960866599239</v>
      </c>
      <c r="Z155" s="37">
        <f t="shared" ca="1" si="49"/>
        <v>0.6397777799182971</v>
      </c>
      <c r="AC155" s="35">
        <f ca="1">IF(H$11="x",0,_xlfn.NORM.INV(B155,Satokasvi!$H$8,Satokasvi!$I$8)*IF(H$8="x",1+Toimenpiteet!$C$7,1)*IF(H$9="x",1+Toimenpiteet!$C$34,1)*(1+H$30)*_xlfn.BINOM.INV(1,(1-(Satokasvi!$H$15*(1+H$43))),B155))</f>
        <v>2549.4995962632124</v>
      </c>
      <c r="AD155" s="35">
        <f ca="1">IF(I$11="x",0,_xlfn.NORM.INV(C155,Satokasvi!$H$8,Satokasvi!$I$8)*IF(I$8="x",1+Toimenpiteet!$C$7,1)*IF(I$9="x",1+Toimenpiteet!$C$34,1)*(1+I$30)*_xlfn.BINOM.INV(1,(1-(Satokasvi!$H$15*(1+I$43))),C155))</f>
        <v>2705.0753723986645</v>
      </c>
      <c r="AE155" s="35">
        <f ca="1">IF(J$11="x",0,_xlfn.NORM.INV(D155,Satokasvi!$H$8,Satokasvi!$I$8)*IF(J$8="x",1+Toimenpiteet!$C$7,1)*IF(J$9="x",1+Toimenpiteet!$C$34,1)*(1+J$30)*_xlfn.BINOM.INV(1,(1-(Satokasvi!$H$15*(1+J$43))),D155))</f>
        <v>2471.1050716186132</v>
      </c>
      <c r="AF155" s="35">
        <f ca="1">IF(K$11="x",0,_xlfn.NORM.INV(E155,Satokasvi!$H$8,Satokasvi!$I$8)*IF(K$8="x",1+Toimenpiteet!$C$7,1)*IF(K$9="x",1+Toimenpiteet!$C$34,1)*(1+K$30)*_xlfn.BINOM.INV(1,(1-(Satokasvi!$H$15*(1+K$43))),E155))</f>
        <v>0</v>
      </c>
      <c r="AG155" s="35">
        <f ca="1">IF(L$11="x",0,_xlfn.NORM.INV(F155,Satokasvi!$H$8,Satokasvi!$I$8)*IF(L$8="x",1+Toimenpiteet!$C$7,1)*IF(L$9="x",1+Toimenpiteet!$C$34,1)*(1+L$30)*_xlfn.BINOM.INV(1,(1-(Satokasvi!$H$15*(1+L$43))),F155))</f>
        <v>2808.2749886503448</v>
      </c>
      <c r="AH155" s="35">
        <f ca="1">IF(M$11="x",0,_xlfn.NORM.INV(G155,Satokasvi!$H$8,Satokasvi!$I$8)*IF(M$8="x",1+Toimenpiteet!$C$7,1)*IF(M$9="x",1+Toimenpiteet!$C$34,1)*(1+M$30)*_xlfn.BINOM.INV(1,(1-(Satokasvi!$H$15*(1+M$43))),G155))</f>
        <v>2562.1405548359512</v>
      </c>
      <c r="AI155" s="35">
        <f ca="1">IF(N$11="x",0,_xlfn.NORM.INV(H155,Satokasvi!$H$8,Satokasvi!$I$8)*IF(N$8="x",1+Toimenpiteet!$C$7,1)*IF(N$9="x",1+Toimenpiteet!$C$34,1)*(1+N$30)*_xlfn.BINOM.INV(1,(1-(Satokasvi!$H$15*(1+N$43))),H155))</f>
        <v>2554.8425115668729</v>
      </c>
      <c r="AJ155" s="35">
        <f ca="1">IF(O$11="x",0,_xlfn.NORM.INV(I155,Satokasvi!$H$8,Satokasvi!$I$8)*IF(O$8="x",1+Toimenpiteet!$C$7,1)*IF(O$9="x",1+Toimenpiteet!$C$34,1)*(1+O$30)*_xlfn.BINOM.INV(1,(1-(Satokasvi!$H$15*(1+O$43))),I155))</f>
        <v>2828.8189056703504</v>
      </c>
      <c r="AK155" s="35">
        <f ca="1">IF(P$11="x",0,_xlfn.NORM.INV(J155,Satokasvi!$H$8,Satokasvi!$I$8)*IF(P$8="x",1+Toimenpiteet!$C$7,1)*IF(P$9="x",1+Toimenpiteet!$C$34,1)*(1+P$30)*_xlfn.BINOM.INV(1,(1-(Satokasvi!$H$15*(1+P$43))),J155))</f>
        <v>2541.5288689040681</v>
      </c>
      <c r="AL155" s="35">
        <f ca="1">IF(Q$11="x",0,_xlfn.NORM.INV(K155,Satokasvi!$H$8,Satokasvi!$I$8)*IF(Q$8="x",1+Toimenpiteet!$C$7,1)*IF(Q$9="x",1+Toimenpiteet!$C$34,1)*(1+Q$30)*_xlfn.BINOM.INV(1,(1-(Satokasvi!$H$15*(1+Q$43))),K155))</f>
        <v>3171.168194020403</v>
      </c>
      <c r="AM155" s="35">
        <f ca="1">IF(R$11="x",0,_xlfn.NORM.INV(L155,Satokasvi!$H$8,Satokasvi!$I$8)*IF(R$8="x",1+Toimenpiteet!$C$7,1)*IF(R$9="x",1+Toimenpiteet!$C$34,1)*(1+R$30)*_xlfn.BINOM.INV(1,(1-(Satokasvi!$H$15*(1+R$43))),L155))</f>
        <v>2412.7512021650164</v>
      </c>
      <c r="AN155" s="35">
        <f ca="1">IF(S$11="x",0,_xlfn.NORM.INV(M155,Satokasvi!$H$8,Satokasvi!$I$8)*IF(S$8="x",1+Toimenpiteet!$C$7,1)*IF(S$9="x",1+Toimenpiteet!$C$34,1)*(1+S$30)*_xlfn.BINOM.INV(1,(1-(Satokasvi!$H$15*(1+S$43))),M155))</f>
        <v>2721.1546604553555</v>
      </c>
      <c r="AO155" s="35">
        <f ca="1">IF(T$11="x",0,_xlfn.NORM.INV(N155,Satokasvi!$H$8,Satokasvi!$I$8)*IF(T$8="x",1+Toimenpiteet!$C$7,1)*IF(T$9="x",1+Toimenpiteet!$C$34,1)*(1+T$30)*_xlfn.BINOM.INV(1,(1-(Satokasvi!$H$15*(1+T$43))),N155))</f>
        <v>2939.6124662625189</v>
      </c>
      <c r="AP155" s="35">
        <f ca="1">IF(U$11="x",0,_xlfn.NORM.INV(O155,Satokasvi!$H$8,Satokasvi!$I$8)*IF(U$8="x",1+Toimenpiteet!$C$7,1)*IF(U$9="x",1+Toimenpiteet!$C$34,1)*(1+U$30)*_xlfn.BINOM.INV(1,(1-(Satokasvi!$H$15*(1+U$43))),O155))</f>
        <v>2768.1487880480045</v>
      </c>
      <c r="AQ155" s="35">
        <f ca="1">IF(V$11="x",0,_xlfn.NORM.INV(P155,Satokasvi!$H$8,Satokasvi!$I$8)*IF(V$8="x",1+Toimenpiteet!$C$7,1)*IF(V$9="x",1+Toimenpiteet!$C$34,1)*(1+V$30)*_xlfn.BINOM.INV(1,(1-(Satokasvi!$H$15*(1+V$43))),P155))</f>
        <v>2898.8362720128594</v>
      </c>
      <c r="AR155" s="35">
        <f ca="1">IF(W$11="x",0,_xlfn.NORM.INV(Q155,Satokasvi!$H$8,Satokasvi!$I$8)*IF(W$8="x",1+Toimenpiteet!$C$7,1)*IF(W$9="x",1+Toimenpiteet!$C$34,1)*(1+W$30)*_xlfn.BINOM.INV(1,(1-(Satokasvi!$H$15*(1+W$43))),Q155))</f>
        <v>2479.387361884164</v>
      </c>
      <c r="AS155" s="35">
        <f ca="1">IF(X$11="x",0,_xlfn.NORM.INV(R155,Satokasvi!$H$8,Satokasvi!$I$8)*IF(X$8="x",1+Toimenpiteet!$C$7,1)*IF(X$9="x",1+Toimenpiteet!$C$34,1)*(1+X$30)*_xlfn.BINOM.INV(1,(1-(Satokasvi!$H$15*(1+X$43))),R155))</f>
        <v>2603.7652962175689</v>
      </c>
      <c r="AT155" s="35">
        <f ca="1">IF(Y$11="x",0,_xlfn.NORM.INV(S155,Satokasvi!$H$8,Satokasvi!$I$8)*IF(Y$8="x",1+Toimenpiteet!$C$7,1)*IF(Y$9="x",1+Toimenpiteet!$C$34,1)*(1+Y$30)*_xlfn.BINOM.INV(1,(1-(Satokasvi!$H$15*(1+Y$43))),S155))</f>
        <v>2640.6143638813464</v>
      </c>
      <c r="AU155" s="35">
        <f ca="1">IF(Z$11="x",0,_xlfn.NORM.INV(T155,Satokasvi!$H$8,Satokasvi!$I$8)*IF(Z$8="x",1+Toimenpiteet!$C$7,1)*IF(Z$9="x",1+Toimenpiteet!$C$34,1)*(1+Z$30)*_xlfn.BINOM.INV(1,(1-(Satokasvi!$H$15*(1+Z$43))),T155))</f>
        <v>2784.6550425013106</v>
      </c>
      <c r="AV155" s="35">
        <f ca="1">IF(AA$11="x",0,_xlfn.NORM.INV(U155,Satokasvi!$H$8,Satokasvi!$I$8)*IF(AA$8="x",1+Toimenpiteet!$C$7,1)*IF(AA$9="x",1+Toimenpiteet!$C$34,1)*(1+AA$30)*_xlfn.BINOM.INV(1,(1-(Satokasvi!$H$15*(1+AA$43))),U155))</f>
        <v>0</v>
      </c>
      <c r="AW155" s="35">
        <f ca="1">IF(AB$11="x",0,_xlfn.NORM.INV(V155,Satokasvi!$H$8,Satokasvi!$I$8)*IF(AB$8="x",1+Toimenpiteet!$C$7,1)*IF(AB$9="x",1+Toimenpiteet!$C$34,1)*(1+AB$30)*_xlfn.BINOM.INV(1,(1-(Satokasvi!$H$15*(1+AB$43))),V155))</f>
        <v>2402.3270581055913</v>
      </c>
      <c r="AX155" s="35">
        <f ca="1">IF(AC$11="x",0,_xlfn.NORM.INV(W155,Satokasvi!$H$8,Satokasvi!$I$8)*IF(AC$8="x",1+Toimenpiteet!$C$7,1)*IF(AC$9="x",1+Toimenpiteet!$C$34,1)*(1+AC$30)*_xlfn.BINOM.INV(1,(1-(Satokasvi!$H$15*(1+AC$43))),W155))</f>
        <v>2707.5819168624193</v>
      </c>
      <c r="AY155" s="35">
        <f ca="1">IF(AD$11="x",0,_xlfn.NORM.INV(X155,Satokasvi!$H$8,Satokasvi!$I$8)*IF(AD$8="x",1+Toimenpiteet!$C$7,1)*IF(AD$9="x",1+Toimenpiteet!$C$34,1)*(1+AD$30)*_xlfn.BINOM.INV(1,(1-(Satokasvi!$H$15*(1+AD$43))),X155))</f>
        <v>2462.5342168776065</v>
      </c>
      <c r="AZ155" s="35">
        <f ca="1">IF(AE$11="x",0,_xlfn.NORM.INV(Y155,Satokasvi!$H$8,Satokasvi!$I$8)*IF(AE$8="x",1+Toimenpiteet!$C$7,1)*IF(AE$9="x",1+Toimenpiteet!$C$34,1)*(1+AE$30)*_xlfn.BINOM.INV(1,(1-(Satokasvi!$H$15*(1+AE$43))),Y155))</f>
        <v>2613.7157417884177</v>
      </c>
      <c r="BA155" s="35">
        <f ca="1">IF(AF$11="x",0,_xlfn.NORM.INV(Z155,Satokasvi!$H$8,Satokasvi!$I$8)*IF(AF$8="x",1+Toimenpiteet!$C$7,1)*IF(AF$9="x",1+Toimenpiteet!$C$34,1)*(1+AF$30)*_xlfn.BINOM.INV(1,(1-(Satokasvi!$H$15*(1+AF$43))),Z155))</f>
        <v>2589.4662179987845</v>
      </c>
      <c r="BD155" s="35">
        <f ca="1">IF(H$11="x",0,_xlfn.NORM.INV(B155,Satokasvi!$H$8,Satokasvi!$I$8)*IF(COUNTIF($H$12:H$12,"x")&gt;0,(1+$C$6),1)*IF(COUNTIF($H$13:H$13,"x")&gt;0,(1+$C$30),1)*IF(H$8="x",(1+Toimenpiteet!$C$7),1)*IF(H$9="x",(1+Toimenpiteet!$C$34),1)*(1+H$30)*_xlfn.BINOM.INV(1,(1-(Satokasvi!$H$15*(1+H$44))),B155))</f>
        <v>3059.399515515855</v>
      </c>
      <c r="BE155" s="35">
        <f ca="1">IF(I$11="x",0,_xlfn.NORM.INV(C155,Satokasvi!$H$8,Satokasvi!$I$8)*IF(COUNTIF($H$12:I$12,"x")&gt;0,(1+$C$6),1)*IF(COUNTIF($H$13:I$13,"x")&gt;0,(1+$C$30),1)*IF(I$8="x",(1+Toimenpiteet!$C$7),1)*IF(I$9="x",(1+Toimenpiteet!$C$34),1)*(1+I$30)*_xlfn.BINOM.INV(1,(1-(Satokasvi!$H$15*(1+I$44))),C155))</f>
        <v>3246.0904468783974</v>
      </c>
      <c r="BF155" s="35">
        <f ca="1">IF(J$11="x",0,_xlfn.NORM.INV(D155,Satokasvi!$H$8,Satokasvi!$I$8)*IF(COUNTIF($H$12:J$12,"x")&gt;0,(1+$C$6),1)*IF(COUNTIF($H$13:J$13,"x")&gt;0,(1+$C$30),1)*IF(J$8="x",(1+Toimenpiteet!$C$7),1)*IF(J$9="x",(1+Toimenpiteet!$C$34),1)*(1+J$30)*_xlfn.BINOM.INV(1,(1-(Satokasvi!$H$15*(1+J$44))),D155))</f>
        <v>2965.3260859423358</v>
      </c>
      <c r="BG155" s="35">
        <f ca="1">IF(K$11="x",0,_xlfn.NORM.INV(E155,Satokasvi!$H$8,Satokasvi!$I$8)*IF(COUNTIF($H$12:K$12,"x")&gt;0,(1+$C$6),1)*IF(COUNTIF($H$13:K$13,"x")&gt;0,(1+$C$30),1)*IF(K$8="x",(1+Toimenpiteet!$C$7),1)*IF(K$9="x",(1+Toimenpiteet!$C$34),1)*(1+K$30)*_xlfn.BINOM.INV(1,(1-(Satokasvi!$H$15*(1+K$44))),E155))</f>
        <v>2672.5135632491069</v>
      </c>
      <c r="BH155" s="35">
        <f ca="1">IF(L$11="x",0,_xlfn.NORM.INV(F155,Satokasvi!$H$8,Satokasvi!$I$8)*IF(COUNTIF($H$12:L$12,"x")&gt;0,(1+$C$6),1)*IF(COUNTIF($H$13:L$13,"x")&gt;0,(1+$C$30),1)*IF(L$8="x",(1+Toimenpiteet!$C$7),1)*IF(L$9="x",(1+Toimenpiteet!$C$34),1)*(1+L$30)*_xlfn.BINOM.INV(1,(1-(Satokasvi!$H$15*(1+L$44))),F155))</f>
        <v>3369.9299863804135</v>
      </c>
      <c r="BI155" s="35">
        <f ca="1">IF(M$11="x",0,_xlfn.NORM.INV(G155,Satokasvi!$H$8,Satokasvi!$I$8)*IF(COUNTIF($H$12:M$12,"x")&gt;0,(1+$C$6),1)*IF(COUNTIF($H$13:M$13,"x")&gt;0,(1+$C$30),1)*IF(M$8="x",(1+Toimenpiteet!$C$7),1)*IF(M$9="x",(1+Toimenpiteet!$C$34),1)*(1+M$30)*_xlfn.BINOM.INV(1,(1-(Satokasvi!$H$15*(1+M$44))),G155))</f>
        <v>3074.5686658031414</v>
      </c>
      <c r="BJ155" s="35">
        <f ca="1">IF(N$11="x",0,_xlfn.NORM.INV(H155,Satokasvi!$H$8,Satokasvi!$I$8)*IF(COUNTIF($H$12:N$12,"x")&gt;0,(1+$C$6),1)*IF(COUNTIF($H$13:N$13,"x")&gt;0,(1+$C$30),1)*IF(N$8="x",(1+Toimenpiteet!$C$7),1)*IF(N$9="x",(1+Toimenpiteet!$C$34),1)*(1+N$30)*_xlfn.BINOM.INV(1,(1-(Satokasvi!$H$15*(1+N$44))),H155))</f>
        <v>3065.8110138802472</v>
      </c>
      <c r="BK155" s="35">
        <f ca="1">IF(O$11="x",0,_xlfn.NORM.INV(I155,Satokasvi!$H$8,Satokasvi!$I$8)*IF(COUNTIF($H$12:O$12,"x")&gt;0,(1+$C$6),1)*IF(COUNTIF($H$13:O$13,"x")&gt;0,(1+$C$30),1)*IF(O$8="x",(1+Toimenpiteet!$C$7),1)*IF(O$9="x",(1+Toimenpiteet!$C$34),1)*(1+O$30)*_xlfn.BINOM.INV(1,(1-(Satokasvi!$H$15*(1+O$44))),I155))</f>
        <v>3394.5826868044205</v>
      </c>
      <c r="BL155" s="35">
        <f ca="1">IF(P$11="x",0,_xlfn.NORM.INV(J155,Satokasvi!$H$8,Satokasvi!$I$8)*IF(COUNTIF($H$12:P$12,"x")&gt;0,(1+$C$6),1)*IF(COUNTIF($H$13:P$13,"x")&gt;0,(1+$C$30),1)*IF(P$8="x",(1+Toimenpiteet!$C$7),1)*IF(P$9="x",(1+Toimenpiteet!$C$34),1)*(1+P$30)*_xlfn.BINOM.INV(1,(1-(Satokasvi!$H$15*(1+P$44))),J155))</f>
        <v>3049.8346426848816</v>
      </c>
      <c r="BM155" s="35">
        <f ca="1">IF(Q$11="x",0,_xlfn.NORM.INV(K155,Satokasvi!$H$8,Satokasvi!$I$8)*IF(COUNTIF($H$12:Q$12,"x")&gt;0,(1+$C$6),1)*IF(COUNTIF($H$13:Q$13,"x")&gt;0,(1+$C$30),1)*IF(Q$8="x",(1+Toimenpiteet!$C$7),1)*IF(Q$9="x",(1+Toimenpiteet!$C$34),1)*(1+Q$30)*_xlfn.BINOM.INV(1,(1-(Satokasvi!$H$15*(1+Q$44))),K155))</f>
        <v>3805.4018328244833</v>
      </c>
      <c r="BN155" s="35">
        <f ca="1">IF(R$11="x",0,_xlfn.NORM.INV(L155,Satokasvi!$H$8,Satokasvi!$I$8)*IF(COUNTIF($H$12:R$12,"x")&gt;0,(1+$C$6),1)*IF(COUNTIF($H$13:R$13,"x")&gt;0,(1+$C$30),1)*IF(R$8="x",(1+Toimenpiteet!$C$7),1)*IF(R$9="x",(1+Toimenpiteet!$C$34),1)*(1+R$30)*_xlfn.BINOM.INV(1,(1-(Satokasvi!$H$15*(1+R$44))),L155))</f>
        <v>2895.3014425980195</v>
      </c>
      <c r="BO155" s="35">
        <f ca="1">IF(S$11="x",0,_xlfn.NORM.INV(M155,Satokasvi!$H$8,Satokasvi!$I$8)*IF(COUNTIF($H$12:S$12,"x")&gt;0,(1+$C$6),1)*IF(COUNTIF($H$13:S$13,"x")&gt;0,(1+$C$30),1)*IF(S$8="x",(1+Toimenpiteet!$C$7),1)*IF(S$9="x",(1+Toimenpiteet!$C$34),1)*(1+S$30)*_xlfn.BINOM.INV(1,(1-(Satokasvi!$H$15*(1+S$44))),M155))</f>
        <v>3265.3855925464263</v>
      </c>
      <c r="BP155" s="35">
        <f ca="1">IF(T$11="x",0,_xlfn.NORM.INV(N155,Satokasvi!$H$8,Satokasvi!$I$8)*IF(COUNTIF($H$12:T$12,"x")&gt;0,(1+$C$6),1)*IF(COUNTIF($H$13:T$13,"x")&gt;0,(1+$C$30),1)*IF(T$8="x",(1+Toimenpiteet!$C$7),1)*IF(T$9="x",(1+Toimenpiteet!$C$34),1)*(1+T$30)*_xlfn.BINOM.INV(1,(1-(Satokasvi!$H$15*(1+T$44))),N155))</f>
        <v>3527.5349595150224</v>
      </c>
      <c r="BQ155" s="35">
        <f ca="1">IF(U$11="x",0,_xlfn.NORM.INV(O155,Satokasvi!$H$8,Satokasvi!$I$8)*IF(COUNTIF($H$12:U$12,"x")&gt;0,(1+$C$6),1)*IF(COUNTIF($H$13:U$13,"x")&gt;0,(1+$C$30),1)*IF(U$8="x",(1+Toimenpiteet!$C$7),1)*IF(U$9="x",(1+Toimenpiteet!$C$34),1)*(1+U$30)*_xlfn.BINOM.INV(1,(1-(Satokasvi!$H$15*(1+U$44))),O155))</f>
        <v>3321.7785456576053</v>
      </c>
      <c r="BR155" s="35">
        <f ca="1">IF(V$11="x",0,_xlfn.NORM.INV(P155,Satokasvi!$H$8,Satokasvi!$I$8)*IF(COUNTIF($H$12:V$12,"x")&gt;0,(1+$C$6),1)*IF(COUNTIF($H$13:V$13,"x")&gt;0,(1+$C$30),1)*IF(V$8="x",(1+Toimenpiteet!$C$7),1)*IF(V$9="x",(1+Toimenpiteet!$C$34),1)*(1+V$30)*_xlfn.BINOM.INV(1,(1-(Satokasvi!$H$15*(1+V$44))),P155))</f>
        <v>3478.6035264154311</v>
      </c>
      <c r="BS155" s="35">
        <f ca="1">IF(W$11="x",0,_xlfn.NORM.INV(Q155,Satokasvi!$H$8,Satokasvi!$I$8)*IF(COUNTIF($H$12:W$12,"x")&gt;0,(1+$C$6),1)*IF(COUNTIF($H$13:W$13,"x")&gt;0,(1+$C$30),1)*IF(W$8="x",(1+Toimenpiteet!$C$7),1)*IF(W$9="x",(1+Toimenpiteet!$C$34),1)*(1+W$30)*_xlfn.BINOM.INV(1,(1-(Satokasvi!$H$15*(1+W$44))),Q155))</f>
        <v>2975.2648342609968</v>
      </c>
      <c r="BT155" s="35">
        <f ca="1">IF(X$11="x",0,_xlfn.NORM.INV(R155,Satokasvi!$H$8,Satokasvi!$I$8)*IF(COUNTIF($H$12:X$12,"x")&gt;0,(1+$C$6),1)*IF(COUNTIF($H$13:X$13,"x")&gt;0,(1+$C$30),1)*IF(X$8="x",(1+Toimenpiteet!$C$7),1)*IF(X$9="x",(1+Toimenpiteet!$C$34),1)*(1+X$30)*_xlfn.BINOM.INV(1,(1-(Satokasvi!$H$15*(1+X$44))),R155))</f>
        <v>3124.5183554610826</v>
      </c>
      <c r="BU155" s="35">
        <f ca="1">IF(Y$11="x",0,_xlfn.NORM.INV(S155,Satokasvi!$H$8,Satokasvi!$I$8)*IF(COUNTIF($H$12:Y$12,"x")&gt;0,(1+$C$6),1)*IF(COUNTIF($H$13:Y$13,"x")&gt;0,(1+$C$30),1)*IF(Y$8="x",(1+Toimenpiteet!$C$7),1)*IF(Y$9="x",(1+Toimenpiteet!$C$34),1)*(1+Y$30)*_xlfn.BINOM.INV(1,(1-(Satokasvi!$H$15*(1+Y$44))),S155))</f>
        <v>3168.7372366576155</v>
      </c>
      <c r="BV155" s="35">
        <f ca="1">IF(Z$11="x",0,_xlfn.NORM.INV(T155,Satokasvi!$H$8,Satokasvi!$I$8)*IF(COUNTIF($H$12:Z$12,"x")&gt;0,(1+$C$6),1)*IF(COUNTIF($H$13:Z$13,"x")&gt;0,(1+$C$30),1)*IF(Z$8="x",(1+Toimenpiteet!$C$7),1)*IF(Z$9="x",(1+Toimenpiteet!$C$34),1)*(1+Z$30)*_xlfn.BINOM.INV(1,(1-(Satokasvi!$H$15*(1+Z$44))),T155))</f>
        <v>3341.5860510015727</v>
      </c>
      <c r="BW155" s="35">
        <f ca="1">IF(AA$11="x",0,_xlfn.NORM.INV(U155,Satokasvi!$H$8,Satokasvi!$I$8)*IF(COUNTIF($H$12:AA$12,"x")&gt;0,(1+$C$6),1)*IF(COUNTIF($H$13:AA$13,"x")&gt;0,(1+$C$30),1)*IF(AA$8="x",(1+Toimenpiteet!$C$7),1)*IF(AA$9="x",(1+Toimenpiteet!$C$34),1)*(1+AA$30)*_xlfn.BINOM.INV(1,(1-(Satokasvi!$H$15*(1+AA$44))),U155))</f>
        <v>2612.3205266735558</v>
      </c>
      <c r="BX155" s="35">
        <f ca="1">IF(AB$11="x",0,_xlfn.NORM.INV(V155,Satokasvi!$H$8,Satokasvi!$I$8)*IF(COUNTIF($H$12:AB$12,"x")&gt;0,(1+$C$6),1)*IF(COUNTIF($H$13:AB$13,"x")&gt;0,(1+$C$30),1)*IF(AB$8="x",(1+Toimenpiteet!$C$7),1)*IF(AB$9="x",(1+Toimenpiteet!$C$34),1)*(1+AB$30)*_xlfn.BINOM.INV(1,(1-(Satokasvi!$H$15*(1+AB$44))),V155))</f>
        <v>2882.7924697267094</v>
      </c>
      <c r="BY155" s="35">
        <f ca="1">IF(AC$11="x",0,_xlfn.NORM.INV(W155,Satokasvi!$H$8,Satokasvi!$I$8)*IF(COUNTIF($H$12:AC$12,"x")&gt;0,(1+$C$6),1)*IF(COUNTIF($H$13:AC$13,"x")&gt;0,(1+$C$30),1)*IF(AC$8="x",(1+Toimenpiteet!$C$7),1)*IF(AC$9="x",(1+Toimenpiteet!$C$34),1)*(1+AC$30)*_xlfn.BINOM.INV(1,(1-(Satokasvi!$H$15*(1+AC$44))),W155))</f>
        <v>3249.098300234903</v>
      </c>
      <c r="BZ155" s="35">
        <f ca="1">IF(AD$11="x",0,_xlfn.NORM.INV(X155,Satokasvi!$H$8,Satokasvi!$I$8)*IF(COUNTIF($H$12:AD$12,"x")&gt;0,(1+$C$6),1)*IF(COUNTIF($H$13:AD$13,"x")&gt;0,(1+$C$30),1)*IF(AD$8="x",(1+Toimenpiteet!$C$7),1)*IF(AD$9="x",(1+Toimenpiteet!$C$34),1)*(1+AD$30)*_xlfn.BINOM.INV(1,(1-(Satokasvi!$H$15*(1+AD$44))),X155))</f>
        <v>2955.0410602531279</v>
      </c>
      <c r="CA155" s="35">
        <f ca="1">IF(AE$11="x",0,_xlfn.NORM.INV(Y155,Satokasvi!$H$8,Satokasvi!$I$8)*IF(COUNTIF($H$12:AE$12,"x")&gt;0,(1+$C$6),1)*IF(COUNTIF($H$13:AE$13,"x")&gt;0,(1+$C$30),1)*IF(AE$8="x",(1+Toimenpiteet!$C$7),1)*IF(AE$9="x",(1+Toimenpiteet!$C$34),1)*(1+AE$30)*_xlfn.BINOM.INV(1,(1-(Satokasvi!$H$15*(1+AE$44))),Y155))</f>
        <v>3136.4588901461011</v>
      </c>
      <c r="CB155" s="35">
        <f ca="1">IF(AF$11="x",0,_xlfn.NORM.INV(Z155,Satokasvi!$H$8,Satokasvi!$I$8)*IF(COUNTIF($H$12:AF$12,"x")&gt;0,(1+$C$6),1)*IF(COUNTIF($H$13:AF$13,"x")&gt;0,(1+$C$30),1)*IF(AF$8="x",(1+Toimenpiteet!$C$7),1)*IF(AF$9="x",(1+Toimenpiteet!$C$34),1)*(1+AF$30)*_xlfn.BINOM.INV(1,(1-(Satokasvi!$H$15*(1+AF$44))),Z155))</f>
        <v>3107.3594615985412</v>
      </c>
      <c r="CD155" s="37">
        <f ca="1">_xlfn.NORM.INV(RAND(),Satokasvi!$H$13,Satokasvi!$I$13)</f>
        <v>141.34199214628134</v>
      </c>
      <c r="CE155" s="37">
        <f ca="1">_xlfn.NORM.INV(RAND(),Satokasvi!$H$13,Satokasvi!$I$13)</f>
        <v>193.5409427864825</v>
      </c>
      <c r="CF155" s="37">
        <f ca="1">_xlfn.NORM.INV(RAND(),Satokasvi!$H$13,Satokasvi!$I$13)</f>
        <v>187.16556276930132</v>
      </c>
      <c r="CG155" s="37">
        <f ca="1">_xlfn.NORM.INV(RAND(),Satokasvi!$H$13,Satokasvi!$I$13)</f>
        <v>196.89193580380035</v>
      </c>
      <c r="CH155" s="37">
        <f ca="1">_xlfn.NORM.INV(RAND(),Satokasvi!$H$13,Satokasvi!$I$13)</f>
        <v>215.52040492351674</v>
      </c>
      <c r="CI155" s="37">
        <f ca="1">_xlfn.NORM.INV(RAND(),Satokasvi!$H$13,Satokasvi!$I$13)</f>
        <v>263.71167695597319</v>
      </c>
      <c r="CJ155" s="37">
        <f ca="1">_xlfn.NORM.INV(RAND(),Satokasvi!$H$13,Satokasvi!$I$13)</f>
        <v>233.93094841698618</v>
      </c>
      <c r="CK155" s="37">
        <f ca="1">_xlfn.NORM.INV(RAND(),Satokasvi!$H$13,Satokasvi!$I$13)</f>
        <v>144.14306052735765</v>
      </c>
      <c r="CL155" s="37">
        <f ca="1">_xlfn.NORM.INV(RAND(),Satokasvi!$H$13,Satokasvi!$I$13)</f>
        <v>163.5644069419522</v>
      </c>
      <c r="CM155" s="37">
        <f ca="1">_xlfn.NORM.INV(RAND(),Satokasvi!$H$13,Satokasvi!$I$13)</f>
        <v>215.0337175751616</v>
      </c>
      <c r="CN155" s="37">
        <f ca="1">_xlfn.NORM.INV(RAND(),Satokasvi!$H$13,Satokasvi!$I$13)</f>
        <v>183.68332827000924</v>
      </c>
      <c r="CO155" s="37">
        <f ca="1">_xlfn.NORM.INV(RAND(),Satokasvi!$H$13,Satokasvi!$I$13)</f>
        <v>188.55121039307627</v>
      </c>
      <c r="CP155" s="37">
        <f ca="1">_xlfn.NORM.INV(RAND(),Satokasvi!$H$13,Satokasvi!$I$13)</f>
        <v>141.65060019165276</v>
      </c>
      <c r="CQ155" s="37">
        <f ca="1">_xlfn.NORM.INV(RAND(),Satokasvi!$H$13,Satokasvi!$I$13)</f>
        <v>163.20886764968628</v>
      </c>
      <c r="CR155" s="37">
        <f ca="1">_xlfn.NORM.INV(RAND(),Satokasvi!$H$13,Satokasvi!$I$13)</f>
        <v>202.4547403798434</v>
      </c>
      <c r="CS155" s="37">
        <f ca="1">_xlfn.NORM.INV(RAND(),Satokasvi!$H$13,Satokasvi!$I$13)</f>
        <v>298.370793142342</v>
      </c>
      <c r="CT155" s="37">
        <f ca="1">_xlfn.NORM.INV(RAND(),Satokasvi!$H$13,Satokasvi!$I$13)</f>
        <v>165.29818452127282</v>
      </c>
      <c r="CU155" s="37">
        <f ca="1">_xlfn.NORM.INV(RAND(),Satokasvi!$H$13,Satokasvi!$I$13)</f>
        <v>238.04668424165146</v>
      </c>
      <c r="CV155" s="37">
        <f ca="1">_xlfn.NORM.INV(RAND(),Satokasvi!$H$13,Satokasvi!$I$13)</f>
        <v>148.53877561365155</v>
      </c>
      <c r="CW155" s="37">
        <f ca="1">_xlfn.NORM.INV(RAND(),Satokasvi!$H$13,Satokasvi!$I$13)</f>
        <v>186.86307393473865</v>
      </c>
      <c r="CX155" s="37">
        <f ca="1">_xlfn.NORM.INV(RAND(),Satokasvi!$H$13,Satokasvi!$I$13)</f>
        <v>207.66775401177719</v>
      </c>
      <c r="CY155" s="37">
        <f ca="1">_xlfn.NORM.INV(RAND(),Satokasvi!$H$13,Satokasvi!$I$13)</f>
        <v>174.25551321436271</v>
      </c>
      <c r="CZ155" s="37">
        <f ca="1">_xlfn.NORM.INV(RAND(),Satokasvi!$H$13,Satokasvi!$I$13)</f>
        <v>209.50547070479382</v>
      </c>
      <c r="DA155" s="37">
        <f ca="1">_xlfn.NORM.INV(RAND(),Satokasvi!$H$13,Satokasvi!$I$13)</f>
        <v>248.91544068979812</v>
      </c>
      <c r="DB155" s="37">
        <f ca="1">_xlfn.NORM.INV(RAND(),Satokasvi!$H$13,Satokasvi!$I$13)</f>
        <v>188.24413609778816</v>
      </c>
      <c r="DD155" s="37">
        <f ca="1">IF(H$11="x",Toimenpiteet!$E$115,AC155*CD155/1000+(Satokasvi!$E$28-Satokasvi!$E$7)+IF(H$8="x",Toimenpiteet!$E$29,0)+IF(H$9="x",Toimenpiteet!$E$60,0)+IF(H$10="x",Toimenpiteet!$E$88,0))/(1+$H$15)^DD$59</f>
        <v>92.574128069885845</v>
      </c>
      <c r="DE155" s="37">
        <f ca="1">IF(I$11="x",Toimenpiteet!$E$115,AD155*CE155/1000+(Satokasvi!$E$28-Satokasvi!$E$7)+IF(I$8="x",Toimenpiteet!$E$29,0)+IF(I$9="x",Toimenpiteet!$E$60,0)+IF(I$10="x",Toimenpiteet!$E$88,0))/(1+$H$15)^DE$59</f>
        <v>243.70142132390689</v>
      </c>
      <c r="DF155" s="37">
        <f ca="1">IF(J$11="x",Toimenpiteet!$E$115,AE155*CF155/1000+(Satokasvi!$E$28-Satokasvi!$E$7)+IF(J$8="x",Toimenpiteet!$E$29,0)+IF(J$9="x",Toimenpiteet!$E$60,0)+IF(J$10="x",Toimenpiteet!$E$88,0))/(1+$H$15)^DF$59</f>
        <v>180.7457593631093</v>
      </c>
      <c r="DG155" s="37">
        <f ca="1">IF(K$11="x",Toimenpiteet!$E$115,AF155*CG155/1000+(Satokasvi!$E$28-Satokasvi!$E$7)+IF(K$8="x",Toimenpiteet!$E$29,0)+IF(K$9="x",Toimenpiteet!$E$60,0)+IF(K$10="x",Toimenpiteet!$E$88,0))/(1+$H$15)^DG$59</f>
        <v>-235.44906769765757</v>
      </c>
      <c r="DH155" s="37">
        <f ca="1">IF(L$11="x",Toimenpiteet!$E$115,AG155*CH155/1000+(Satokasvi!$E$28-Satokasvi!$E$7)+IF(L$8="x",Toimenpiteet!$E$29,0)+IF(L$9="x",Toimenpiteet!$E$60,0)+IF(L$10="x",Toimenpiteet!$E$88,0))/(1+$H$15)^DH$59</f>
        <v>293.49449818064193</v>
      </c>
      <c r="DI155" s="37">
        <f ca="1">IF(M$11="x",Toimenpiteet!$E$115,AH155*CI155/1000+(Satokasvi!$E$28-Satokasvi!$E$7)+IF(M$8="x",Toimenpiteet!$E$29,0)+IF(M$9="x",Toimenpiteet!$E$60,0)+IF(M$10="x",Toimenpiteet!$E$88,0))/(1+$H$15)^DI$59</f>
        <v>343.92662993611395</v>
      </c>
      <c r="DJ155" s="37">
        <f ca="1">IF(N$11="x",Toimenpiteet!$E$115,AI155*CJ155/1000+(Satokasvi!$E$28-Satokasvi!$E$7)+IF(N$8="x",Toimenpiteet!$E$29,0)+IF(N$9="x",Toimenpiteet!$E$60,0)+IF(N$10="x",Toimenpiteet!$E$88,0))/(1+$H$15)^DJ$59</f>
        <v>270.48036480712972</v>
      </c>
      <c r="DK155" s="37">
        <f ca="1">IF(O$11="x",Toimenpiteet!$E$115,AJ155*CK155/1000+(Satokasvi!$E$28-Satokasvi!$E$7)+IF(O$8="x",Toimenpiteet!$E$29,0)+IF(O$9="x",Toimenpiteet!$E$60,0)+IF(O$10="x",Toimenpiteet!$E$88,0))/(1+$H$15)^DK$59</f>
        <v>112.69181111745392</v>
      </c>
      <c r="DL155" s="37">
        <f ca="1">IF(P$11="x",Toimenpiteet!$E$115,AK155*CL155/1000+(Satokasvi!$E$28-Satokasvi!$E$7)+IF(P$8="x",Toimenpiteet!$E$29,0)+IF(P$9="x",Toimenpiteet!$E$60,0)+IF(P$10="x",Toimenpiteet!$E$88,0))/(1+$H$15)^DL$59</f>
        <v>115.50180831112718</v>
      </c>
      <c r="DM155" s="37">
        <f ca="1">IF(Q$11="x",Toimenpiteet!$E$115,AL155*CM155/1000+(Satokasvi!$E$28-Satokasvi!$E$7)+IF(Q$8="x",Toimenpiteet!$E$29,0)+IF(Q$9="x",Toimenpiteet!$E$60,0)+IF(Q$10="x",Toimenpiteet!$E$88,0))/(1+$H$15)^DM$59</f>
        <v>310.21876972716439</v>
      </c>
      <c r="DN155" s="37">
        <f ca="1">IF(R$11="x",Toimenpiteet!$E$115,AM155*CN155/1000+(Satokasvi!$E$28-Satokasvi!$E$7)+IF(R$8="x",Toimenpiteet!$E$29,0)+IF(R$9="x",Toimenpiteet!$E$60,0)+IF(R$10="x",Toimenpiteet!$E$88,0))/(1+$H$15)^DN$59</f>
        <v>128.72259151402184</v>
      </c>
      <c r="DO155" s="37">
        <f ca="1">IF(S$11="x",Toimenpiteet!$E$115,AN155*CO155/1000+(Satokasvi!$E$28-Satokasvi!$E$7)+IF(S$8="x",Toimenpiteet!$E$29,0)+IF(S$9="x",Toimenpiteet!$E$60,0)+IF(S$10="x",Toimenpiteet!$E$88,0))/(1+$H$15)^DO$59</f>
        <v>173.99621997232001</v>
      </c>
      <c r="DP155" s="37">
        <f ca="1">IF(T$11="x",Toimenpiteet!$E$115,AO155*CP155/1000+(Satokasvi!$E$28-Satokasvi!$E$7)+IF(T$8="x",Toimenpiteet!$E$29,0)+IF(T$9="x",Toimenpiteet!$E$60,0)+IF(T$10="x",Toimenpiteet!$E$88,0))/(1+$H$15)^DP$59</f>
        <v>103.09458256910756</v>
      </c>
      <c r="DQ155" s="37">
        <f ca="1">IF(U$11="x",Toimenpiteet!$E$115,AP155*CQ155/1000+(Satokasvi!$E$28-Satokasvi!$E$7)+IF(U$8="x",Toimenpiteet!$E$29,0)+IF(U$9="x",Toimenpiteet!$E$60,0)+IF(U$10="x",Toimenpiteet!$E$88,0))/(1+$H$15)^DQ$59</f>
        <v>123.4878342182698</v>
      </c>
      <c r="DR155" s="37">
        <f ca="1">IF(V$11="x",Toimenpiteet!$E$115,AQ155*CR155/1000+(Satokasvi!$E$28-Satokasvi!$E$7)+IF(V$8="x",Toimenpiteet!$E$29,0)+IF(V$9="x",Toimenpiteet!$E$60,0)+IF(V$10="x",Toimenpiteet!$E$88,0))/(1+$H$15)^DR$59</f>
        <v>206.60454219019161</v>
      </c>
      <c r="DS155" s="37">
        <f ca="1">IF(W$11="x",Toimenpiteet!$E$115,AR155*CS155/1000+(Satokasvi!$E$28-Satokasvi!$E$7)+IF(W$8="x",Toimenpiteet!$E$29,0)+IF(W$9="x",Toimenpiteet!$E$60,0)+IF(W$10="x",Toimenpiteet!$E$88,0))/(1+$H$15)^DS$59</f>
        <v>295.86518886227839</v>
      </c>
      <c r="DT155" s="37">
        <f ca="1">IF(X$11="x",Toimenpiteet!$E$115,AS155*CT155/1000+(Satokasvi!$E$28-Satokasvi!$E$7)+IF(X$8="x",Toimenpiteet!$E$29,0)+IF(X$9="x",Toimenpiteet!$E$60,0)+IF(X$10="x",Toimenpiteet!$E$88,0))/(1+$H$15)^DT$59</f>
        <v>100.06831431698758</v>
      </c>
      <c r="DU155" s="37">
        <f ca="1">IF(Y$11="x",Toimenpiteet!$E$115,AT155*CU155/1000+(Satokasvi!$E$28-Satokasvi!$E$7)+IF(Y$8="x",Toimenpiteet!$E$29,0)+IF(Y$9="x",Toimenpiteet!$E$60,0)+IF(Y$10="x",Toimenpiteet!$E$88,0))/(1+$H$15)^DU$59</f>
        <v>213.57050797523013</v>
      </c>
      <c r="DV155" s="37">
        <f ca="1">IF(Z$11="x",Toimenpiteet!$E$115,AU155*CV155/1000+(Satokasvi!$E$28-Satokasvi!$E$7)+IF(Z$8="x",Toimenpiteet!$E$29,0)+IF(Z$9="x",Toimenpiteet!$E$60,0)+IF(Z$10="x",Toimenpiteet!$E$88,0))/(1+$H$15)^DV$59</f>
        <v>84.761184746814436</v>
      </c>
      <c r="DW155" s="37">
        <f ca="1">IF(AA$11="x",Toimenpiteet!$E$115,AV155*CW155/1000+(Satokasvi!$E$28-Satokasvi!$E$7)+IF(AA$8="x",Toimenpiteet!$E$29,0)+IF(AA$9="x",Toimenpiteet!$E$60,0)+IF(AA$10="x",Toimenpiteet!$E$88,0))/(1+$H$15)^DW$59</f>
        <v>-146.72407485937876</v>
      </c>
      <c r="DX155" s="37">
        <f ca="1">IF(AB$11="x",Toimenpiteet!$E$115,AW155*CX155/1000+(Satokasvi!$E$28-Satokasvi!$E$7)+IF(AB$8="x",Toimenpiteet!$E$29,0)+IF(AB$9="x",Toimenpiteet!$E$60,0)+IF(AB$10="x",Toimenpiteet!$E$88,0))/(1+$H$15)^DX$59</f>
        <v>125.72517713879137</v>
      </c>
      <c r="DY155" s="37">
        <f ca="1">IF(AC$11="x",Toimenpiteet!$E$115,AX155*CY155/1000+(Satokasvi!$E$28-Satokasvi!$E$7)+IF(AC$8="x",Toimenpiteet!$E$29,0)+IF(AC$9="x",Toimenpiteet!$E$60,0)+IF(AC$10="x",Toimenpiteet!$E$88,0))/(1+$H$15)^DY$59</f>
        <v>107.93314992104128</v>
      </c>
      <c r="DZ155" s="37">
        <f ca="1">IF(AD$11="x",Toimenpiteet!$E$115,AY155*CZ155/1000+(Satokasvi!$E$28-Satokasvi!$E$7)+IF(AD$8="x",Toimenpiteet!$E$29,0)+IF(AD$9="x",Toimenpiteet!$E$60,0)+IF(AD$10="x",Toimenpiteet!$E$88,0))/(1+$H$15)^DZ$59</f>
        <v>127.13625109363538</v>
      </c>
      <c r="EA155" s="37">
        <f ca="1">IF(AE$11="x",Toimenpiteet!$E$115,AZ155*DA155/1000+(Satokasvi!$E$28-Satokasvi!$E$7)+IF(AE$8="x",Toimenpiteet!$E$29,0)+IF(AE$9="x",Toimenpiteet!$E$60,0)+IF(AE$10="x",Toimenpiteet!$E$88,0))/(1+$H$15)^EA$59</f>
        <v>189.68679832338836</v>
      </c>
      <c r="EB155" s="37">
        <f ca="1">IF(AF$11="x",Toimenpiteet!$E$115,BA155*DB155/1000+(Satokasvi!$E$28-Satokasvi!$E$7)+IF(AF$8="x",Toimenpiteet!$E$29,0)+IF(AF$9="x",Toimenpiteet!$E$60,0)+IF(AF$10="x",Toimenpiteet!$E$88,0))/(1+$H$15)^EB$59</f>
        <v>106.24423345522882</v>
      </c>
      <c r="ED155" s="37">
        <f ca="1">IF(H$11="x",Toimenpiteet!$E$115,BD155*CD155/1000+(Satokasvi!$E$28-Satokasvi!$E$7)+IF(H$8="x",Toimenpiteet!$E$29,0)+IF(H$9="x",Toimenpiteet!$E$60,0)+IF(H$10="x",Toimenpiteet!$E$88,0))/(1+$H$15)^ED$59</f>
        <v>162.5452643634747</v>
      </c>
      <c r="EE155" s="37">
        <f ca="1">IF(I$11="x",Toimenpiteet!$E$115,BE155*CE155/1000+(Satokasvi!$E$28-Satokasvi!$E$7)+IF(I$8="x",Toimenpiteet!$E$29,0)+IF(I$9="x",Toimenpiteet!$E$60,0)+IF(I$10="x",Toimenpiteet!$E$88,0))/(1+$H$15)^EE$59</f>
        <v>342.39928877277725</v>
      </c>
      <c r="EF155" s="37">
        <f ca="1">IF(J$11="x",Toimenpiteet!$E$115,BF155*CF155/1000+(Satokasvi!$E$28-Satokasvi!$E$7)+IF(J$8="x",Toimenpiteet!$E$29,0)+IF(J$9="x",Toimenpiteet!$E$60,0)+IF(J$10="x",Toimenpiteet!$E$88,0))/(1+$H$15)^EF$59</f>
        <v>265.3974191814487</v>
      </c>
      <c r="EG155" s="37">
        <f ca="1">IF(K$11="x",Toimenpiteet!$E$115,BG155*CG155/1000+(Satokasvi!$E$28-Satokasvi!$E$7)+IF(K$8="x",Toimenpiteet!$E$29,0)+IF(K$9="x",Toimenpiteet!$E$60,0)+IF(K$10="x",Toimenpiteet!$E$88,0))/(1+$H$15)^EG$59</f>
        <v>232.06959075693848</v>
      </c>
      <c r="EH155" s="37">
        <f ca="1">IF(L$11="x",Toimenpiteet!$E$115,BH155*CH155/1000+(Satokasvi!$E$28-Satokasvi!$E$7)+IF(L$8="x",Toimenpiteet!$E$29,0)+IF(L$9="x",Toimenpiteet!$E$60,0)+IF(L$10="x",Toimenpiteet!$E$88,0))/(1+$H$15)^EH$59</f>
        <v>397.91166338913098</v>
      </c>
      <c r="EI155" s="37">
        <f ca="1">IF(M$11="x",Toimenpiteet!$E$115,BI155*CI155/1000+(Satokasvi!$E$28-Satokasvi!$E$7)+IF(M$8="x",Toimenpiteet!$E$29,0)+IF(M$9="x",Toimenpiteet!$E$60,0)+IF(M$10="x",Toimenpiteet!$E$88,0))/(1+$H$15)^EI$59</f>
        <v>457.0986215275704</v>
      </c>
      <c r="EJ155" s="37">
        <f ca="1">IF(N$11="x",Toimenpiteet!$E$115,BJ155*CJ155/1000+(Satokasvi!$E$28-Satokasvi!$E$7)+IF(N$8="x",Toimenpiteet!$E$29,0)+IF(N$9="x",Toimenpiteet!$E$60,0)+IF(N$10="x",Toimenpiteet!$E$88,0))/(1+$H$15)^EJ$59</f>
        <v>367.67028786975339</v>
      </c>
      <c r="EK155" s="37">
        <f ca="1">IF(O$11="x",Toimenpiteet!$E$115,BK155*CK155/1000+(Satokasvi!$E$28-Satokasvi!$E$7)+IF(O$8="x",Toimenpiteet!$E$29,0)+IF(O$9="x",Toimenpiteet!$E$60,0)+IF(O$10="x",Toimenpiteet!$E$88,0))/(1+$H$15)^EK$59</f>
        <v>177.06886275958328</v>
      </c>
      <c r="EL155" s="37">
        <f ca="1">IF(P$11="x",Toimenpiteet!$E$115,BL155*CL155/1000+(Satokasvi!$E$28-Satokasvi!$E$7)+IF(P$8="x",Toimenpiteet!$E$29,0)+IF(P$9="x",Toimenpiteet!$E$60,0)+IF(P$10="x",Toimenpiteet!$E$88,0))/(1+$H$15)^EL$59</f>
        <v>179.22225678756479</v>
      </c>
      <c r="EM155" s="37">
        <f ca="1">IF(Q$11="x",Toimenpiteet!$E$115,BM155*CM155/1000+(Satokasvi!$E$28-Satokasvi!$E$7)+IF(Q$8="x",Toimenpiteet!$E$29,0)+IF(Q$9="x",Toimenpiteet!$E$60,0)+IF(Q$10="x",Toimenpiteet!$E$88,0))/(1+$H$15)^EM$59</f>
        <v>411.69950116212362</v>
      </c>
      <c r="EN155" s="37">
        <f ca="1">IF(R$11="x",Toimenpiteet!$E$115,BN155*CN155/1000+(Satokasvi!$E$28-Satokasvi!$E$7)+IF(R$8="x",Toimenpiteet!$E$29,0)+IF(R$9="x",Toimenpiteet!$E$60,0)+IF(R$10="x",Toimenpiteet!$E$88,0))/(1+$H$15)^EN$59</f>
        <v>192.75543747656059</v>
      </c>
      <c r="EO155" s="37">
        <f ca="1">IF(S$11="x",Toimenpiteet!$E$115,BO155*CO155/1000+(Satokasvi!$E$28-Satokasvi!$E$7)+IF(S$8="x",Toimenpiteet!$E$29,0)+IF(S$9="x",Toimenpiteet!$E$60,0)+IF(S$10="x",Toimenpiteet!$E$88,0))/(1+$H$15)^EO$59</f>
        <v>245.96859761701151</v>
      </c>
      <c r="EP155" s="37">
        <f ca="1">IF(T$11="x",Toimenpiteet!$E$115,BP155*CP155/1000+(Satokasvi!$E$28-Satokasvi!$E$7)+IF(T$8="x",Toimenpiteet!$E$29,0)+IF(T$9="x",Toimenpiteet!$E$60,0)+IF(T$10="x",Toimenpiteet!$E$88,0))/(1+$H$15)^EP$59</f>
        <v>159.80392010256745</v>
      </c>
      <c r="EQ155" s="37">
        <f ca="1">IF(U$11="x",Toimenpiteet!$E$115,BQ155*CQ155/1000+(Satokasvi!$E$28-Satokasvi!$E$7)+IF(U$8="x",Toimenpiteet!$E$29,0)+IF(U$9="x",Toimenpiteet!$E$60,0)+IF(U$10="x",Toimenpiteet!$E$88,0))/(1+$H$15)^EQ$59</f>
        <v>183.22464477031056</v>
      </c>
      <c r="ER155" s="37">
        <f ca="1">IF(V$11="x",Toimenpiteet!$E$115,BR155*CR155/1000+(Satokasvi!$E$28-Satokasvi!$E$7)+IF(V$8="x",Toimenpiteet!$E$29,0)+IF(V$9="x",Toimenpiteet!$E$60,0)+IF(V$10="x",Toimenpiteet!$E$88,0))/(1+$H$15)^ER$59</f>
        <v>281.94413384025603</v>
      </c>
      <c r="ES155" s="37">
        <f ca="1">IF(W$11="x",Toimenpiteet!$E$115,BS155*CS155/1000+(Satokasvi!$E$28-Satokasvi!$E$7)+IF(W$8="x",Toimenpiteet!$E$29,0)+IF(W$9="x",Toimenpiteet!$E$60,0)+IF(W$10="x",Toimenpiteet!$E$88,0))/(1+$H$15)^ES$59</f>
        <v>388.06607441340014</v>
      </c>
      <c r="ET155" s="37">
        <f ca="1">IF(X$11="x",Toimenpiteet!$E$115,BT155*CT155/1000+(Satokasvi!$E$28-Satokasvi!$E$7)+IF(X$8="x",Toimenpiteet!$E$29,0)+IF(X$9="x",Toimenpiteet!$E$60,0)+IF(X$10="x",Toimenpiteet!$E$88,0))/(1+$H$15)^ET$59</f>
        <v>152.14784881015797</v>
      </c>
      <c r="EU155" s="37">
        <f ca="1">IF(Y$11="x",Toimenpiteet!$E$115,BU155*CU155/1000+(Satokasvi!$E$28-Satokasvi!$E$7)+IF(Y$8="x",Toimenpiteet!$E$29,0)+IF(Y$9="x",Toimenpiteet!$E$60,0)+IF(Y$10="x",Toimenpiteet!$E$88,0))/(1+$H$15)^EU$59</f>
        <v>287.41652377393916</v>
      </c>
      <c r="EV155" s="37">
        <f ca="1">IF(Z$11="x",Toimenpiteet!$E$115,BV155*CV155/1000+(Satokasvi!$E$28-Satokasvi!$E$7)+IF(Z$8="x",Toimenpiteet!$E$29,0)+IF(Z$9="x",Toimenpiteet!$E$60,0)+IF(Z$10="x",Toimenpiteet!$E$88,0))/(1+$H$15)^EV$59</f>
        <v>131.93858111720937</v>
      </c>
      <c r="EW155" s="37">
        <f ca="1">IF(AA$11="x",Toimenpiteet!$E$115,BW155*CW155/1000+(Satokasvi!$E$28-Satokasvi!$E$7)+IF(AA$8="x",Toimenpiteet!$E$29,0)+IF(AA$9="x",Toimenpiteet!$E$60,0)+IF(AA$10="x",Toimenpiteet!$E$88,0))/(1+$H$15)^EW$59</f>
        <v>123.55066478387768</v>
      </c>
      <c r="EX155" s="37">
        <f ca="1">IF(AB$11="x",Toimenpiteet!$E$115,BX155*CX155/1000+(Satokasvi!$E$28-Satokasvi!$E$7)+IF(AB$8="x",Toimenpiteet!$E$29,0)+IF(AB$9="x",Toimenpiteet!$E$60,0)+IF(AB$10="x",Toimenpiteet!$E$88,0))/(1+$H$15)^EX$59</f>
        <v>179.36032418973002</v>
      </c>
      <c r="EY155" s="37">
        <f ca="1">IF(AC$11="x",Toimenpiteet!$E$115,BY155*CY155/1000+(Satokasvi!$E$28-Satokasvi!$E$7)+IF(AC$8="x",Toimenpiteet!$E$29,0)+IF(AC$9="x",Toimenpiteet!$E$60,0)+IF(AC$10="x",Toimenpiteet!$E$88,0))/(1+$H$15)^EY$59</f>
        <v>157.18008245202651</v>
      </c>
      <c r="EZ155" s="37">
        <f ca="1">IF(AD$11="x",Toimenpiteet!$E$115,BZ155*CZ155/1000+(Satokasvi!$E$28-Satokasvi!$E$7)+IF(AD$8="x",Toimenpiteet!$E$29,0)+IF(AD$9="x",Toimenpiteet!$E$60,0)+IF(AD$10="x",Toimenpiteet!$E$88,0))/(1+$H$15)^EZ$59</f>
        <v>179.4181639791363</v>
      </c>
      <c r="FA155" s="37">
        <f ca="1">IF(AE$11="x",Toimenpiteet!$E$115,CA155*DA155/1000+(Satokasvi!$E$28-Satokasvi!$E$7)+IF(AE$8="x",Toimenpiteet!$E$29,0)+IF(AE$9="x",Toimenpiteet!$E$60,0)+IF(AE$10="x",Toimenpiteet!$E$88,0))/(1+$H$15)^FA$59</f>
        <v>253.69664601405989</v>
      </c>
      <c r="FB155" s="37">
        <f ca="1">IF(AF$11="x",Toimenpiteet!$E$115,CB155*DB155/1000+(Satokasvi!$E$28-Satokasvi!$E$7)+IF(AF$8="x",Toimenpiteet!$E$29,0)+IF(AF$9="x",Toimenpiteet!$E$60,0)+IF(AF$10="x",Toimenpiteet!$E$88,0))/(1+$H$15)^FB$59</f>
        <v>152.80617531714253</v>
      </c>
      <c r="FD155" s="37">
        <f t="shared" ca="1" si="41"/>
        <v>92.574128069885845</v>
      </c>
      <c r="FE155" s="37">
        <f t="shared" ca="1" si="45"/>
        <v>336.27554939379274</v>
      </c>
      <c r="FF155" s="37">
        <f t="shared" ca="1" si="45"/>
        <v>517.02130875690204</v>
      </c>
      <c r="FG155" s="37">
        <f t="shared" ca="1" si="45"/>
        <v>281.57224105924445</v>
      </c>
      <c r="FH155" s="37">
        <f t="shared" ca="1" si="45"/>
        <v>575.06673923988637</v>
      </c>
      <c r="FI155" s="37">
        <f t="shared" ca="1" si="45"/>
        <v>918.99336917600033</v>
      </c>
      <c r="FJ155" s="37">
        <f t="shared" ca="1" si="45"/>
        <v>1189.4737339831299</v>
      </c>
      <c r="FK155" s="37">
        <f t="shared" ca="1" si="45"/>
        <v>1302.1655451005838</v>
      </c>
      <c r="FL155" s="37">
        <f t="shared" ca="1" si="45"/>
        <v>1417.667353411711</v>
      </c>
      <c r="FM155" s="37">
        <f t="shared" ca="1" si="45"/>
        <v>1727.8861231388755</v>
      </c>
      <c r="FN155" s="37">
        <f t="shared" ca="1" si="44"/>
        <v>1856.6087146528973</v>
      </c>
      <c r="FO155" s="37">
        <f t="shared" ca="1" si="43"/>
        <v>2030.6049346252173</v>
      </c>
      <c r="FP155" s="37">
        <f t="shared" ca="1" si="43"/>
        <v>2133.6995171943249</v>
      </c>
      <c r="FQ155" s="37">
        <f t="shared" ca="1" si="43"/>
        <v>2257.1873514125946</v>
      </c>
      <c r="FR155" s="37">
        <f t="shared" ca="1" si="43"/>
        <v>2463.7918936027863</v>
      </c>
      <c r="FS155" s="37">
        <f t="shared" ca="1" si="43"/>
        <v>2759.6570824650648</v>
      </c>
      <c r="FT155" s="37">
        <f t="shared" ca="1" si="43"/>
        <v>2859.7253967820525</v>
      </c>
      <c r="FU155" s="37">
        <f t="shared" ca="1" si="43"/>
        <v>3073.2959047572826</v>
      </c>
      <c r="FV155" s="37">
        <f t="shared" ca="1" si="43"/>
        <v>3158.0570895040969</v>
      </c>
      <c r="FW155" s="37">
        <f t="shared" ca="1" si="43"/>
        <v>3011.3330146447183</v>
      </c>
      <c r="FX155" s="37">
        <f t="shared" ca="1" si="43"/>
        <v>3137.0581917835098</v>
      </c>
      <c r="FY155" s="37">
        <f ca="1">FX155+DY155</f>
        <v>3244.9913417045509</v>
      </c>
      <c r="FZ155" s="37">
        <f t="shared" ca="1" si="43"/>
        <v>3372.1275927981865</v>
      </c>
      <c r="GA155" s="37">
        <f t="shared" ca="1" si="43"/>
        <v>3561.8143911215748</v>
      </c>
      <c r="GB155" s="37">
        <f t="shared" ca="1" si="43"/>
        <v>3668.0586245768036</v>
      </c>
      <c r="GC155" s="37"/>
      <c r="GD155" s="37">
        <f t="shared" ca="1" si="42"/>
        <v>162.5452643634747</v>
      </c>
      <c r="GE155" s="37">
        <f t="shared" ca="1" si="48"/>
        <v>504.94455313625195</v>
      </c>
      <c r="GF155" s="37">
        <f t="shared" ca="1" si="48"/>
        <v>770.34197231770065</v>
      </c>
      <c r="GG155" s="37">
        <f t="shared" ca="1" si="48"/>
        <v>1002.4115630746392</v>
      </c>
      <c r="GH155" s="37">
        <f t="shared" ca="1" si="48"/>
        <v>1400.3232264637702</v>
      </c>
      <c r="GI155" s="37">
        <f t="shared" ca="1" si="48"/>
        <v>1857.4218479913407</v>
      </c>
      <c r="GJ155" s="37">
        <f t="shared" ca="1" si="48"/>
        <v>2225.092135861094</v>
      </c>
      <c r="GK155" s="37">
        <f t="shared" ca="1" si="48"/>
        <v>2402.1609986206772</v>
      </c>
      <c r="GL155" s="37">
        <f t="shared" ca="1" si="48"/>
        <v>2581.3832554082419</v>
      </c>
      <c r="GM155" s="37">
        <f t="shared" ca="1" si="48"/>
        <v>2993.0827565703657</v>
      </c>
      <c r="GN155" s="37">
        <f t="shared" ca="1" si="48"/>
        <v>3185.8381940469262</v>
      </c>
      <c r="GO155" s="37">
        <f t="shared" ca="1" si="48"/>
        <v>3431.8067916639379</v>
      </c>
      <c r="GP155" s="37">
        <f t="shared" ca="1" si="48"/>
        <v>3591.6107117665056</v>
      </c>
      <c r="GQ155" s="37">
        <f t="shared" ca="1" si="48"/>
        <v>3774.8353565368161</v>
      </c>
      <c r="GR155" s="37">
        <f t="shared" ca="1" si="48"/>
        <v>4056.7794903770723</v>
      </c>
      <c r="GS155" s="37">
        <f t="shared" ca="1" si="48"/>
        <v>4444.8455647904721</v>
      </c>
      <c r="GT155" s="37">
        <f t="shared" ca="1" si="34"/>
        <v>4596.9934136006304</v>
      </c>
      <c r="GU155" s="37">
        <f t="shared" ca="1" si="34"/>
        <v>4884.4099373745694</v>
      </c>
      <c r="GV155" s="37">
        <f t="shared" ca="1" si="34"/>
        <v>5016.348518491779</v>
      </c>
      <c r="GW155" s="37">
        <f t="shared" ca="1" si="34"/>
        <v>5139.8991832756565</v>
      </c>
      <c r="GX155" s="37">
        <f t="shared" ca="1" si="34"/>
        <v>5319.2595074653864</v>
      </c>
      <c r="GY155" s="37">
        <f ca="1">GX155+EY155</f>
        <v>5476.4395899174133</v>
      </c>
      <c r="GZ155" s="37">
        <f t="shared" ca="1" si="30"/>
        <v>5655.8577538965492</v>
      </c>
      <c r="HA155" s="37">
        <f t="shared" ca="1" si="30"/>
        <v>5909.5543999106094</v>
      </c>
      <c r="HB155" s="37">
        <f t="shared" ca="1" si="30"/>
        <v>6062.3605752277517</v>
      </c>
      <c r="HC155" s="37"/>
      <c r="HD155" s="37">
        <f t="shared" si="40"/>
        <v>1500.1</v>
      </c>
      <c r="HE155" s="37">
        <f ca="1">SUM($GD155:GD155)-$HD155-SUM($FD155:FD155)</f>
        <v>-1430.128863706411</v>
      </c>
      <c r="HF155" s="37">
        <f ca="1">SUM($GD155:GE155)-$HD155-SUM($FD155:FE155)</f>
        <v>-1261.4598599639519</v>
      </c>
      <c r="HG155" s="37">
        <f ca="1">SUM($GD155:GF155)-$HD155-SUM($FD155:FF155)</f>
        <v>-1008.1391964031532</v>
      </c>
      <c r="HH155" s="37">
        <f ca="1">SUM($GD155:GG155)-$HD155-SUM($FD155:FG155)</f>
        <v>-287.29987438775834</v>
      </c>
      <c r="HI155" s="37">
        <f ca="1">SUM($GD155:GH155)-$HD155-SUM($FD155:FH155)</f>
        <v>537.95661283612526</v>
      </c>
      <c r="HJ155" s="37">
        <f ca="1">SUM($GD155:GI155)-$HD155-SUM($FD155:FI155)</f>
        <v>1476.3850916514662</v>
      </c>
      <c r="HK155" s="37">
        <f ca="1">SUM($GD155:GJ155)-$HD155-SUM($FD155:FJ155)</f>
        <v>2512.0034935294302</v>
      </c>
      <c r="HL155" s="37">
        <f ca="1">SUM($GD155:GK155)-$HD155-SUM($FD155:FK155)</f>
        <v>3611.9989470495229</v>
      </c>
      <c r="HM155" s="37">
        <f ca="1">SUM($GD155:GL155)-$HD155-SUM($FD155:FL155)</f>
        <v>4775.714849046054</v>
      </c>
      <c r="HN155" s="37">
        <f ca="1">SUM($GD155:GM155)-$HD155-SUM($FD155:FM155)</f>
        <v>6040.9114824775443</v>
      </c>
      <c r="HO155" s="37">
        <f ca="1">SUM($GD155:GN155)-$HD155-SUM($FD155:FN155)</f>
        <v>7370.140961871577</v>
      </c>
      <c r="HP155" s="37">
        <f ca="1">SUM($GD155:GO155)-$HD155-SUM($FD155:FO155)</f>
        <v>8771.3428189102979</v>
      </c>
      <c r="HQ155" s="37">
        <f ca="1">SUM($GD155:GP155)-$HD155-SUM($FD155:FP155)</f>
        <v>10229.254013482478</v>
      </c>
      <c r="HR155" s="37">
        <f ca="1">SUM($GD155:GQ155)-$HD155-SUM($FD155:FQ155)</f>
        <v>11746.902018606699</v>
      </c>
      <c r="HS155" s="37">
        <f ca="1">SUM($GD155:GR155)-$HD155-SUM($FD155:FR155)</f>
        <v>13339.889615380984</v>
      </c>
      <c r="HT155" s="37">
        <f ca="1">SUM($GD155:GS155)-$HD155-SUM($FD155:FS155)</f>
        <v>15025.078097706388</v>
      </c>
      <c r="HU155" s="37">
        <f ca="1">SUM($GD155:GT155)-$HD155-SUM($FD155:FT155)</f>
        <v>16762.34611452496</v>
      </c>
      <c r="HV155" s="37">
        <f ca="1">SUM($GD155:GU155)-$HD155-SUM($FD155:FU155)</f>
        <v>18573.460147142247</v>
      </c>
      <c r="HW155" s="37">
        <f ca="1">SUM($GD155:GV155)-$HD155-SUM($FD155:FV155)</f>
        <v>20431.751576129929</v>
      </c>
      <c r="HX155" s="37">
        <f ca="1">SUM($GD155:GW155)-$HD155-SUM($FD155:FW155)</f>
        <v>22560.317744760869</v>
      </c>
      <c r="HY155" s="37">
        <f ca="1">SUM($GD155:GX155)-$HD155-SUM($FD155:FX155)</f>
        <v>24742.519060442748</v>
      </c>
      <c r="HZ155" s="37">
        <f ca="1">SUM($GD155:GY155)-$HD155-SUM($FD155:FY155)</f>
        <v>26973.967308655607</v>
      </c>
      <c r="IA155" s="37">
        <f ca="1">SUM($GD155:GZ155)-$HD155-SUM($FD155:FZ155)</f>
        <v>29257.69746975397</v>
      </c>
      <c r="IB155" s="37">
        <f ca="1">SUM($GD155:HA155)-$HD155-SUM($FD155:GA155)</f>
        <v>31605.437478543012</v>
      </c>
      <c r="IC155" s="37">
        <f ca="1">SUM($GD155:HB155)-$HD155-SUM($FD155:GB155)</f>
        <v>33999.739429193956</v>
      </c>
    </row>
    <row r="156" spans="2:237" x14ac:dyDescent="0.35">
      <c r="B156" s="37">
        <f t="shared" ca="1" si="50"/>
        <v>0.74167117246784753</v>
      </c>
      <c r="C156" s="37">
        <f t="shared" ca="1" si="50"/>
        <v>0.9487870907452588</v>
      </c>
      <c r="D156" s="37">
        <f t="shared" ca="1" si="50"/>
        <v>0.44961716092124837</v>
      </c>
      <c r="E156" s="37">
        <f t="shared" ca="1" si="50"/>
        <v>0.70639277657817334</v>
      </c>
      <c r="F156" s="37">
        <f t="shared" ca="1" si="50"/>
        <v>1.549330259092363E-2</v>
      </c>
      <c r="G156" s="37">
        <f t="shared" ca="1" si="50"/>
        <v>0.61018527776598053</v>
      </c>
      <c r="H156" s="37">
        <f t="shared" ca="1" si="50"/>
        <v>0.41223455644128815</v>
      </c>
      <c r="I156" s="37">
        <f t="shared" ca="1" si="50"/>
        <v>0.28862424253973673</v>
      </c>
      <c r="J156" s="37">
        <f t="shared" ca="1" si="50"/>
        <v>0.60263904217694397</v>
      </c>
      <c r="K156" s="37">
        <f t="shared" ca="1" si="50"/>
        <v>0.25909884911520364</v>
      </c>
      <c r="L156" s="37">
        <f t="shared" ca="1" si="50"/>
        <v>0.14338263520696459</v>
      </c>
      <c r="M156" s="37">
        <f t="shared" ca="1" si="50"/>
        <v>0.75324076373085169</v>
      </c>
      <c r="N156" s="37">
        <f t="shared" ca="1" si="50"/>
        <v>6.0355775196649586E-2</v>
      </c>
      <c r="O156" s="37">
        <f t="shared" ca="1" si="50"/>
        <v>0.58657882631058311</v>
      </c>
      <c r="P156" s="37">
        <f t="shared" ca="1" si="50"/>
        <v>0.40287619906804284</v>
      </c>
      <c r="Q156" s="37">
        <f t="shared" ca="1" si="50"/>
        <v>0.12038611496500662</v>
      </c>
      <c r="R156" s="37">
        <f t="shared" ca="1" si="49"/>
        <v>0.49379310209692762</v>
      </c>
      <c r="S156" s="37">
        <f t="shared" ca="1" si="49"/>
        <v>0.50303068598062683</v>
      </c>
      <c r="T156" s="37">
        <f t="shared" ca="1" si="49"/>
        <v>0.82318975054365107</v>
      </c>
      <c r="U156" s="37">
        <f t="shared" ca="1" si="49"/>
        <v>0.2787240202740604</v>
      </c>
      <c r="V156" s="37">
        <f t="shared" ca="1" si="49"/>
        <v>0.36069439090690147</v>
      </c>
      <c r="W156" s="37">
        <f t="shared" ca="1" si="49"/>
        <v>9.5837166744620061E-3</v>
      </c>
      <c r="X156" s="37">
        <f t="shared" ca="1" si="49"/>
        <v>0.10868710127737946</v>
      </c>
      <c r="Y156" s="37">
        <f t="shared" ca="1" si="49"/>
        <v>0.46444489755408946</v>
      </c>
      <c r="Z156" s="37">
        <f t="shared" ca="1" si="49"/>
        <v>0.41301542648881406</v>
      </c>
      <c r="AC156" s="35">
        <f ca="1">IF(H$11="x",0,_xlfn.NORM.INV(B156,Satokasvi!$H$8,Satokasvi!$I$8)*IF(H$8="x",1+Toimenpiteet!$C$7,1)*IF(H$9="x",1+Toimenpiteet!$C$34,1)*(1+H$30)*_xlfn.BINOM.INV(1,(1-(Satokasvi!$H$15*(1+H$43))),B156))</f>
        <v>2662.1265295119779</v>
      </c>
      <c r="AD156" s="35">
        <f ca="1">IF(I$11="x",0,_xlfn.NORM.INV(C156,Satokasvi!$H$8,Satokasvi!$I$8)*IF(I$8="x",1+Toimenpiteet!$C$7,1)*IF(I$9="x",1+Toimenpiteet!$C$34,1)*(1+I$30)*_xlfn.BINOM.INV(1,(1-(Satokasvi!$H$15*(1+I$43))),C156))</f>
        <v>2908.3013335195396</v>
      </c>
      <c r="AE156" s="35">
        <f ca="1">IF(J$11="x",0,_xlfn.NORM.INV(D156,Satokasvi!$H$8,Satokasvi!$I$8)*IF(J$8="x",1+Toimenpiteet!$C$7,1)*IF(J$9="x",1+Toimenpiteet!$C$34,1)*(1+J$30)*_xlfn.BINOM.INV(1,(1-(Satokasvi!$H$15*(1+J$43))),D156))</f>
        <v>2468.3428380667692</v>
      </c>
      <c r="AF156" s="35">
        <f ca="1">IF(K$11="x",0,_xlfn.NORM.INV(E156,Satokasvi!$H$8,Satokasvi!$I$8)*IF(K$8="x",1+Toimenpiteet!$C$7,1)*IF(K$9="x",1+Toimenpiteet!$C$34,1)*(1+K$30)*_xlfn.BINOM.INV(1,(1-(Satokasvi!$H$15*(1+K$43))),E156))</f>
        <v>2635.719266686644</v>
      </c>
      <c r="AG156" s="35">
        <f ca="1">IF(L$11="x",0,_xlfn.NORM.INV(F156,Satokasvi!$H$8,Satokasvi!$I$8)*IF(L$8="x",1+Toimenpiteet!$C$7,1)*IF(L$9="x",1+Toimenpiteet!$C$34,1)*(1+L$30)*_xlfn.BINOM.INV(1,(1-(Satokasvi!$H$15*(1+L$43))),F156))</f>
        <v>0</v>
      </c>
      <c r="AH156" s="35">
        <f ca="1">IF(M$11="x",0,_xlfn.NORM.INV(G156,Satokasvi!$H$8,Satokasvi!$I$8)*IF(M$8="x",1+Toimenpiteet!$C$7,1)*IF(M$9="x",1+Toimenpiteet!$C$34,1)*(1+M$30)*_xlfn.BINOM.INV(1,(1-(Satokasvi!$H$15*(1+M$43))),G156))</f>
        <v>2569.9504911118338</v>
      </c>
      <c r="AI156" s="35">
        <f ca="1">IF(N$11="x",0,_xlfn.NORM.INV(H156,Satokasvi!$H$8,Satokasvi!$I$8)*IF(N$8="x",1+Toimenpiteet!$C$7,1)*IF(N$9="x",1+Toimenpiteet!$C$34,1)*(1+N$30)*_xlfn.BINOM.INV(1,(1-(Satokasvi!$H$15*(1+N$43))),H156))</f>
        <v>2444.5498501677534</v>
      </c>
      <c r="AJ156" s="35">
        <f ca="1">IF(O$11="x",0,_xlfn.NORM.INV(I156,Satokasvi!$H$8,Satokasvi!$I$8)*IF(O$8="x",1+Toimenpiteet!$C$7,1)*IF(O$9="x",1+Toimenpiteet!$C$34,1)*(1+O$30)*_xlfn.BINOM.INV(1,(1-(Satokasvi!$H$15*(1+O$43))),I156))</f>
        <v>2360.6479210355269</v>
      </c>
      <c r="AK156" s="35">
        <f ca="1">IF(P$11="x",0,_xlfn.NORM.INV(J156,Satokasvi!$H$8,Satokasvi!$I$8)*IF(P$8="x",1+Toimenpiteet!$C$7,1)*IF(P$9="x",1+Toimenpiteet!$C$34,1)*(1+P$30)*_xlfn.BINOM.INV(1,(1-(Satokasvi!$H$15*(1+P$43))),J156))</f>
        <v>2565.0459772685613</v>
      </c>
      <c r="AL156" s="35">
        <f ca="1">IF(Q$11="x",0,_xlfn.NORM.INV(K156,Satokasvi!$H$8,Satokasvi!$I$8)*IF(Q$8="x",1+Toimenpiteet!$C$7,1)*IF(Q$9="x",1+Toimenpiteet!$C$34,1)*(1+Q$30)*_xlfn.BINOM.INV(1,(1-(Satokasvi!$H$15*(1+Q$43))),K156))</f>
        <v>2338.4684767464405</v>
      </c>
      <c r="AM156" s="35">
        <f ca="1">IF(R$11="x",0,_xlfn.NORM.INV(L156,Satokasvi!$H$8,Satokasvi!$I$8)*IF(R$8="x",1+Toimenpiteet!$C$7,1)*IF(R$9="x",1+Toimenpiteet!$C$34,1)*(1+R$30)*_xlfn.BINOM.INV(1,(1-(Satokasvi!$H$15*(1+R$43))),L156))</f>
        <v>0</v>
      </c>
      <c r="AN156" s="35">
        <f ca="1">IF(S$11="x",0,_xlfn.NORM.INV(M156,Satokasvi!$H$8,Satokasvi!$I$8)*IF(S$8="x",1+Toimenpiteet!$C$7,1)*IF(S$9="x",1+Toimenpiteet!$C$34,1)*(1+S$30)*_xlfn.BINOM.INV(1,(1-(Satokasvi!$H$15*(1+S$43))),M156))</f>
        <v>2671.1808529791815</v>
      </c>
      <c r="AO156" s="35">
        <f ca="1">IF(T$11="x",0,_xlfn.NORM.INV(N156,Satokasvi!$H$8,Satokasvi!$I$8)*IF(T$8="x",1+Toimenpiteet!$C$7,1)*IF(T$9="x",1+Toimenpiteet!$C$34,1)*(1+T$30)*_xlfn.BINOM.INV(1,(1-(Satokasvi!$H$15*(1+T$43))),N156))</f>
        <v>0</v>
      </c>
      <c r="AP156" s="35">
        <f ca="1">IF(U$11="x",0,_xlfn.NORM.INV(O156,Satokasvi!$H$8,Satokasvi!$I$8)*IF(U$8="x",1+Toimenpiteet!$C$7,1)*IF(U$9="x",1+Toimenpiteet!$C$34,1)*(1+U$30)*_xlfn.BINOM.INV(1,(1-(Satokasvi!$H$15*(1+U$43))),O156))</f>
        <v>2554.6882863518954</v>
      </c>
      <c r="AQ156" s="35">
        <f ca="1">IF(V$11="x",0,_xlfn.NORM.INV(P156,Satokasvi!$H$8,Satokasvi!$I$8)*IF(V$8="x",1+Toimenpiteet!$C$7,1)*IF(V$9="x",1+Toimenpiteet!$C$34,1)*(1+V$30)*_xlfn.BINOM.INV(1,(1-(Satokasvi!$H$15*(1+V$43))),P156))</f>
        <v>2438.5226600281417</v>
      </c>
      <c r="AR156" s="35">
        <f ca="1">IF(W$11="x",0,_xlfn.NORM.INV(Q156,Satokasvi!$H$8,Satokasvi!$I$8)*IF(W$8="x",1+Toimenpiteet!$C$7,1)*IF(W$9="x",1+Toimenpiteet!$C$34,1)*(1+W$30)*_xlfn.BINOM.INV(1,(1-(Satokasvi!$H$15*(1+W$43))),Q156))</f>
        <v>0</v>
      </c>
      <c r="AS156" s="35">
        <f ca="1">IF(X$11="x",0,_xlfn.NORM.INV(R156,Satokasvi!$H$8,Satokasvi!$I$8)*IF(X$8="x",1+Toimenpiteet!$C$7,1)*IF(X$9="x",1+Toimenpiteet!$C$34,1)*(1+X$30)*_xlfn.BINOM.INV(1,(1-(Satokasvi!$H$15*(1+X$43))),R156))</f>
        <v>2496.1102466198372</v>
      </c>
      <c r="AT156" s="35">
        <f ca="1">IF(Y$11="x",0,_xlfn.NORM.INV(S156,Satokasvi!$H$8,Satokasvi!$I$8)*IF(Y$8="x",1+Toimenpiteet!$C$7,1)*IF(Y$9="x",1+Toimenpiteet!$C$34,1)*(1+Y$30)*_xlfn.BINOM.INV(1,(1-(Satokasvi!$H$15*(1+Y$43))),S156))</f>
        <v>2501.8992190606059</v>
      </c>
      <c r="AU156" s="35">
        <f ca="1">IF(Z$11="x",0,_xlfn.NORM.INV(T156,Satokasvi!$H$8,Satokasvi!$I$8)*IF(Z$8="x",1+Toimenpiteet!$C$7,1)*IF(Z$9="x",1+Toimenpiteet!$C$34,1)*(1+Z$30)*_xlfn.BINOM.INV(1,(1-(Satokasvi!$H$15*(1+Z$43))),T156))</f>
        <v>2731.8973978651989</v>
      </c>
      <c r="AV156" s="35">
        <f ca="1">IF(AA$11="x",0,_xlfn.NORM.INV(U156,Satokasvi!$H$8,Satokasvi!$I$8)*IF(AA$8="x",1+Toimenpiteet!$C$7,1)*IF(AA$9="x",1+Toimenpiteet!$C$34,1)*(1+AA$30)*_xlfn.BINOM.INV(1,(1-(Satokasvi!$H$15*(1+AA$43))),U156))</f>
        <v>2353.3409409325586</v>
      </c>
      <c r="AW156" s="35">
        <f ca="1">IF(AB$11="x",0,_xlfn.NORM.INV(V156,Satokasvi!$H$8,Satokasvi!$I$8)*IF(AB$8="x",1+Toimenpiteet!$C$7,1)*IF(AB$9="x",1+Toimenpiteet!$C$34,1)*(1+AB$30)*_xlfn.BINOM.INV(1,(1-(Satokasvi!$H$15*(1+AB$43))),V156))</f>
        <v>2410.8491667032154</v>
      </c>
      <c r="AX156" s="35">
        <f ca="1">IF(AC$11="x",0,_xlfn.NORM.INV(W156,Satokasvi!$H$8,Satokasvi!$I$8)*IF(AC$8="x",1+Toimenpiteet!$C$7,1)*IF(AC$9="x",1+Toimenpiteet!$C$34,1)*(1+AC$30)*_xlfn.BINOM.INV(1,(1-(Satokasvi!$H$15*(1+AC$43))),W156))</f>
        <v>0</v>
      </c>
      <c r="AY156" s="35">
        <f ca="1">IF(AD$11="x",0,_xlfn.NORM.INV(X156,Satokasvi!$H$8,Satokasvi!$I$8)*IF(AD$8="x",1+Toimenpiteet!$C$7,1)*IF(AD$9="x",1+Toimenpiteet!$C$34,1)*(1+AD$30)*_xlfn.BINOM.INV(1,(1-(Satokasvi!$H$15*(1+AD$43))),X156))</f>
        <v>0</v>
      </c>
      <c r="AZ156" s="35">
        <f ca="1">IF(AE$11="x",0,_xlfn.NORM.INV(Y156,Satokasvi!$H$8,Satokasvi!$I$8)*IF(AE$8="x",1+Toimenpiteet!$C$7,1)*IF(AE$9="x",1+Toimenpiteet!$C$34,1)*(1+AE$30)*_xlfn.BINOM.INV(1,(1-(Satokasvi!$H$15*(1+AE$43))),Y156))</f>
        <v>2477.6895653583961</v>
      </c>
      <c r="BA156" s="35">
        <f ca="1">IF(AF$11="x",0,_xlfn.NORM.INV(Z156,Satokasvi!$H$8,Satokasvi!$I$8)*IF(AF$8="x",1+Toimenpiteet!$C$7,1)*IF(AF$9="x",1+Toimenpiteet!$C$34,1)*(1+AF$30)*_xlfn.BINOM.INV(1,(1-(Satokasvi!$H$15*(1+AF$43))),Z156))</f>
        <v>2445.0512625615129</v>
      </c>
      <c r="BD156" s="35">
        <f ca="1">IF(H$11="x",0,_xlfn.NORM.INV(B156,Satokasvi!$H$8,Satokasvi!$I$8)*IF(COUNTIF($H$12:H$12,"x")&gt;0,(1+$C$6),1)*IF(COUNTIF($H$13:H$13,"x")&gt;0,(1+$C$30),1)*IF(H$8="x",(1+Toimenpiteet!$C$7),1)*IF(H$9="x",(1+Toimenpiteet!$C$34),1)*(1+H$30)*_xlfn.BINOM.INV(1,(1-(Satokasvi!$H$15*(1+H$44))),B156))</f>
        <v>3194.5518354143733</v>
      </c>
      <c r="BE156" s="35">
        <f ca="1">IF(I$11="x",0,_xlfn.NORM.INV(C156,Satokasvi!$H$8,Satokasvi!$I$8)*IF(COUNTIF($H$12:I$12,"x")&gt;0,(1+$C$6),1)*IF(COUNTIF($H$13:I$13,"x")&gt;0,(1+$C$30),1)*IF(I$8="x",(1+Toimenpiteet!$C$7),1)*IF(I$9="x",(1+Toimenpiteet!$C$34),1)*(1+I$30)*_xlfn.BINOM.INV(1,(1-(Satokasvi!$H$15*(1+I$44))),C156))</f>
        <v>3489.9616002234475</v>
      </c>
      <c r="BF156" s="35">
        <f ca="1">IF(J$11="x",0,_xlfn.NORM.INV(D156,Satokasvi!$H$8,Satokasvi!$I$8)*IF(COUNTIF($H$12:J$12,"x")&gt;0,(1+$C$6),1)*IF(COUNTIF($H$13:J$13,"x")&gt;0,(1+$C$30),1)*IF(J$8="x",(1+Toimenpiteet!$C$7),1)*IF(J$9="x",(1+Toimenpiteet!$C$34),1)*(1+J$30)*_xlfn.BINOM.INV(1,(1-(Satokasvi!$H$15*(1+J$44))),D156))</f>
        <v>2962.0114056801231</v>
      </c>
      <c r="BG156" s="35">
        <f ca="1">IF(K$11="x",0,_xlfn.NORM.INV(E156,Satokasvi!$H$8,Satokasvi!$I$8)*IF(COUNTIF($H$12:K$12,"x")&gt;0,(1+$C$6),1)*IF(COUNTIF($H$13:K$13,"x")&gt;0,(1+$C$30),1)*IF(K$8="x",(1+Toimenpiteet!$C$7),1)*IF(K$9="x",(1+Toimenpiteet!$C$34),1)*(1+K$30)*_xlfn.BINOM.INV(1,(1-(Satokasvi!$H$15*(1+K$44))),E156))</f>
        <v>3162.8631200239729</v>
      </c>
      <c r="BH156" s="35">
        <f ca="1">IF(L$11="x",0,_xlfn.NORM.INV(F156,Satokasvi!$H$8,Satokasvi!$I$8)*IF(COUNTIF($H$12:L$12,"x")&gt;0,(1+$C$6),1)*IF(COUNTIF($H$13:L$13,"x")&gt;0,(1+$C$30),1)*IF(L$8="x",(1+Toimenpiteet!$C$7),1)*IF(L$9="x",(1+Toimenpiteet!$C$34),1)*(1+L$30)*_xlfn.BINOM.INV(1,(1-(Satokasvi!$H$15*(1+L$44))),F156))</f>
        <v>0</v>
      </c>
      <c r="BI156" s="35">
        <f ca="1">IF(M$11="x",0,_xlfn.NORM.INV(G156,Satokasvi!$H$8,Satokasvi!$I$8)*IF(COUNTIF($H$12:M$12,"x")&gt;0,(1+$C$6),1)*IF(COUNTIF($H$13:M$13,"x")&gt;0,(1+$C$30),1)*IF(M$8="x",(1+Toimenpiteet!$C$7),1)*IF(M$9="x",(1+Toimenpiteet!$C$34),1)*(1+M$30)*_xlfn.BINOM.INV(1,(1-(Satokasvi!$H$15*(1+M$44))),G156))</f>
        <v>3083.9405893342005</v>
      </c>
      <c r="BJ156" s="35">
        <f ca="1">IF(N$11="x",0,_xlfn.NORM.INV(H156,Satokasvi!$H$8,Satokasvi!$I$8)*IF(COUNTIF($H$12:N$12,"x")&gt;0,(1+$C$6),1)*IF(COUNTIF($H$13:N$13,"x")&gt;0,(1+$C$30),1)*IF(N$8="x",(1+Toimenpiteet!$C$7),1)*IF(N$9="x",(1+Toimenpiteet!$C$34),1)*(1+N$30)*_xlfn.BINOM.INV(1,(1-(Satokasvi!$H$15*(1+N$44))),H156))</f>
        <v>2933.459820201304</v>
      </c>
      <c r="BK156" s="35">
        <f ca="1">IF(O$11="x",0,_xlfn.NORM.INV(I156,Satokasvi!$H$8,Satokasvi!$I$8)*IF(COUNTIF($H$12:O$12,"x")&gt;0,(1+$C$6),1)*IF(COUNTIF($H$13:O$13,"x")&gt;0,(1+$C$30),1)*IF(O$8="x",(1+Toimenpiteet!$C$7),1)*IF(O$9="x",(1+Toimenpiteet!$C$34),1)*(1+O$30)*_xlfn.BINOM.INV(1,(1-(Satokasvi!$H$15*(1+O$44))),I156))</f>
        <v>2832.7775052426323</v>
      </c>
      <c r="BL156" s="35">
        <f ca="1">IF(P$11="x",0,_xlfn.NORM.INV(J156,Satokasvi!$H$8,Satokasvi!$I$8)*IF(COUNTIF($H$12:P$12,"x")&gt;0,(1+$C$6),1)*IF(COUNTIF($H$13:P$13,"x")&gt;0,(1+$C$30),1)*IF(P$8="x",(1+Toimenpiteet!$C$7),1)*IF(P$9="x",(1+Toimenpiteet!$C$34),1)*(1+P$30)*_xlfn.BINOM.INV(1,(1-(Satokasvi!$H$15*(1+P$44))),J156))</f>
        <v>3078.0551727222733</v>
      </c>
      <c r="BM156" s="35">
        <f ca="1">IF(Q$11="x",0,_xlfn.NORM.INV(K156,Satokasvi!$H$8,Satokasvi!$I$8)*IF(COUNTIF($H$12:Q$12,"x")&gt;0,(1+$C$6),1)*IF(COUNTIF($H$13:Q$13,"x")&gt;0,(1+$C$30),1)*IF(Q$8="x",(1+Toimenpiteet!$C$7),1)*IF(Q$9="x",(1+Toimenpiteet!$C$34),1)*(1+Q$30)*_xlfn.BINOM.INV(1,(1-(Satokasvi!$H$15*(1+Q$44))),K156))</f>
        <v>2806.1621720957287</v>
      </c>
      <c r="BN156" s="35">
        <f ca="1">IF(R$11="x",0,_xlfn.NORM.INV(L156,Satokasvi!$H$8,Satokasvi!$I$8)*IF(COUNTIF($H$12:R$12,"x")&gt;0,(1+$C$6),1)*IF(COUNTIF($H$13:R$13,"x")&gt;0,(1+$C$30),1)*IF(R$8="x",(1+Toimenpiteet!$C$7),1)*IF(R$9="x",(1+Toimenpiteet!$C$34),1)*(1+R$30)*_xlfn.BINOM.INV(1,(1-(Satokasvi!$H$15*(1+R$44))),L156))</f>
        <v>2680.4266298074617</v>
      </c>
      <c r="BO156" s="35">
        <f ca="1">IF(S$11="x",0,_xlfn.NORM.INV(M156,Satokasvi!$H$8,Satokasvi!$I$8)*IF(COUNTIF($H$12:S$12,"x")&gt;0,(1+$C$6),1)*IF(COUNTIF($H$13:S$13,"x")&gt;0,(1+$C$30),1)*IF(S$8="x",(1+Toimenpiteet!$C$7),1)*IF(S$9="x",(1+Toimenpiteet!$C$34),1)*(1+S$30)*_xlfn.BINOM.INV(1,(1-(Satokasvi!$H$15*(1+S$44))),M156))</f>
        <v>3205.4170235750175</v>
      </c>
      <c r="BP156" s="35">
        <f ca="1">IF(T$11="x",0,_xlfn.NORM.INV(N156,Satokasvi!$H$8,Satokasvi!$I$8)*IF(COUNTIF($H$12:T$12,"x")&gt;0,(1+$C$6),1)*IF(COUNTIF($H$13:T$13,"x")&gt;0,(1+$C$30),1)*IF(T$8="x",(1+Toimenpiteet!$C$7),1)*IF(T$9="x",(1+Toimenpiteet!$C$34),1)*(1+T$30)*_xlfn.BINOM.INV(1,(1-(Satokasvi!$H$15*(1+T$44))),N156))</f>
        <v>0</v>
      </c>
      <c r="BQ156" s="35">
        <f ca="1">IF(U$11="x",0,_xlfn.NORM.INV(O156,Satokasvi!$H$8,Satokasvi!$I$8)*IF(COUNTIF($H$12:U$12,"x")&gt;0,(1+$C$6),1)*IF(COUNTIF($H$13:U$13,"x")&gt;0,(1+$C$30),1)*IF(U$8="x",(1+Toimenpiteet!$C$7),1)*IF(U$9="x",(1+Toimenpiteet!$C$34),1)*(1+U$30)*_xlfn.BINOM.INV(1,(1-(Satokasvi!$H$15*(1+U$44))),O156))</f>
        <v>3065.6259436222745</v>
      </c>
      <c r="BR156" s="35">
        <f ca="1">IF(V$11="x",0,_xlfn.NORM.INV(P156,Satokasvi!$H$8,Satokasvi!$I$8)*IF(COUNTIF($H$12:V$12,"x")&gt;0,(1+$C$6),1)*IF(COUNTIF($H$13:V$13,"x")&gt;0,(1+$C$30),1)*IF(V$8="x",(1+Toimenpiteet!$C$7),1)*IF(V$9="x",(1+Toimenpiteet!$C$34),1)*(1+V$30)*_xlfn.BINOM.INV(1,(1-(Satokasvi!$H$15*(1+V$44))),P156))</f>
        <v>2926.2271920337698</v>
      </c>
      <c r="BS156" s="35">
        <f ca="1">IF(W$11="x",0,_xlfn.NORM.INV(Q156,Satokasvi!$H$8,Satokasvi!$I$8)*IF(COUNTIF($H$12:W$12,"x")&gt;0,(1+$C$6),1)*IF(COUNTIF($H$13:W$13,"x")&gt;0,(1+$C$30),1)*IF(W$8="x",(1+Toimenpiteet!$C$7),1)*IF(W$9="x",(1+Toimenpiteet!$C$34),1)*(1+W$30)*_xlfn.BINOM.INV(1,(1-(Satokasvi!$H$15*(1+W$44))),Q156))</f>
        <v>2648.0823623336687</v>
      </c>
      <c r="BT156" s="35">
        <f ca="1">IF(X$11="x",0,_xlfn.NORM.INV(R156,Satokasvi!$H$8,Satokasvi!$I$8)*IF(COUNTIF($H$12:X$12,"x")&gt;0,(1+$C$6),1)*IF(COUNTIF($H$13:X$13,"x")&gt;0,(1+$C$30),1)*IF(X$8="x",(1+Toimenpiteet!$C$7),1)*IF(X$9="x",(1+Toimenpiteet!$C$34),1)*(1+X$30)*_xlfn.BINOM.INV(1,(1-(Satokasvi!$H$15*(1+X$44))),R156))</f>
        <v>2995.3322959438046</v>
      </c>
      <c r="BU156" s="35">
        <f ca="1">IF(Y$11="x",0,_xlfn.NORM.INV(S156,Satokasvi!$H$8,Satokasvi!$I$8)*IF(COUNTIF($H$12:Y$12,"x")&gt;0,(1+$C$6),1)*IF(COUNTIF($H$13:Y$13,"x")&gt;0,(1+$C$30),1)*IF(Y$8="x",(1+Toimenpiteet!$C$7),1)*IF(Y$9="x",(1+Toimenpiteet!$C$34),1)*(1+Y$30)*_xlfn.BINOM.INV(1,(1-(Satokasvi!$H$15*(1+Y$44))),S156))</f>
        <v>3002.2790628727271</v>
      </c>
      <c r="BV156" s="35">
        <f ca="1">IF(Z$11="x",0,_xlfn.NORM.INV(T156,Satokasvi!$H$8,Satokasvi!$I$8)*IF(COUNTIF($H$12:Z$12,"x")&gt;0,(1+$C$6),1)*IF(COUNTIF($H$13:Z$13,"x")&gt;0,(1+$C$30),1)*IF(Z$8="x",(1+Toimenpiteet!$C$7),1)*IF(Z$9="x",(1+Toimenpiteet!$C$34),1)*(1+Z$30)*_xlfn.BINOM.INV(1,(1-(Satokasvi!$H$15*(1+Z$44))),T156))</f>
        <v>3278.2768774382384</v>
      </c>
      <c r="BW156" s="35">
        <f ca="1">IF(AA$11="x",0,_xlfn.NORM.INV(U156,Satokasvi!$H$8,Satokasvi!$I$8)*IF(COUNTIF($H$12:AA$12,"x")&gt;0,(1+$C$6),1)*IF(COUNTIF($H$13:AA$13,"x")&gt;0,(1+$C$30),1)*IF(AA$8="x",(1+Toimenpiteet!$C$7),1)*IF(AA$9="x",(1+Toimenpiteet!$C$34),1)*(1+AA$30)*_xlfn.BINOM.INV(1,(1-(Satokasvi!$H$15*(1+AA$44))),U156))</f>
        <v>2824.0091291190702</v>
      </c>
      <c r="BX156" s="35">
        <f ca="1">IF(AB$11="x",0,_xlfn.NORM.INV(V156,Satokasvi!$H$8,Satokasvi!$I$8)*IF(COUNTIF($H$12:AB$12,"x")&gt;0,(1+$C$6),1)*IF(COUNTIF($H$13:AB$13,"x")&gt;0,(1+$C$30),1)*IF(AB$8="x",(1+Toimenpiteet!$C$7),1)*IF(AB$9="x",(1+Toimenpiteet!$C$34),1)*(1+AB$30)*_xlfn.BINOM.INV(1,(1-(Satokasvi!$H$15*(1+AB$44))),V156))</f>
        <v>2893.0190000438583</v>
      </c>
      <c r="BY156" s="35">
        <f ca="1">IF(AC$11="x",0,_xlfn.NORM.INV(W156,Satokasvi!$H$8,Satokasvi!$I$8)*IF(COUNTIF($H$12:AC$12,"x")&gt;0,(1+$C$6),1)*IF(COUNTIF($H$13:AC$13,"x")&gt;0,(1+$C$30),1)*IF(AC$8="x",(1+Toimenpiteet!$C$7),1)*IF(AC$9="x",(1+Toimenpiteet!$C$34),1)*(1+AC$30)*_xlfn.BINOM.INV(1,(1-(Satokasvi!$H$15*(1+AC$44))),W156))</f>
        <v>0</v>
      </c>
      <c r="BZ156" s="35">
        <f ca="1">IF(AD$11="x",0,_xlfn.NORM.INV(X156,Satokasvi!$H$8,Satokasvi!$I$8)*IF(COUNTIF($H$12:AD$12,"x")&gt;0,(1+$C$6),1)*IF(COUNTIF($H$13:AD$13,"x")&gt;0,(1+$C$30),1)*IF(AD$8="x",(1+Toimenpiteet!$C$7),1)*IF(AD$9="x",(1+Toimenpiteet!$C$34),1)*(1+AD$30)*_xlfn.BINOM.INV(1,(1-(Satokasvi!$H$15*(1+AD$44))),X156))</f>
        <v>2629.9378711515596</v>
      </c>
      <c r="CA156" s="35">
        <f ca="1">IF(AE$11="x",0,_xlfn.NORM.INV(Y156,Satokasvi!$H$8,Satokasvi!$I$8)*IF(COUNTIF($H$12:AE$12,"x")&gt;0,(1+$C$6),1)*IF(COUNTIF($H$13:AE$13,"x")&gt;0,(1+$C$30),1)*IF(AE$8="x",(1+Toimenpiteet!$C$7),1)*IF(AE$9="x",(1+Toimenpiteet!$C$34),1)*(1+AE$30)*_xlfn.BINOM.INV(1,(1-(Satokasvi!$H$15*(1+AE$44))),Y156))</f>
        <v>2973.2274784300753</v>
      </c>
      <c r="CB156" s="35">
        <f ca="1">IF(AF$11="x",0,_xlfn.NORM.INV(Z156,Satokasvi!$H$8,Satokasvi!$I$8)*IF(COUNTIF($H$12:AF$12,"x")&gt;0,(1+$C$6),1)*IF(COUNTIF($H$13:AF$13,"x")&gt;0,(1+$C$30),1)*IF(AF$8="x",(1+Toimenpiteet!$C$7),1)*IF(AF$9="x",(1+Toimenpiteet!$C$34),1)*(1+AF$30)*_xlfn.BINOM.INV(1,(1-(Satokasvi!$H$15*(1+AF$44))),Z156))</f>
        <v>2934.0615150738154</v>
      </c>
      <c r="CD156" s="37">
        <f ca="1">_xlfn.NORM.INV(RAND(),Satokasvi!$H$13,Satokasvi!$I$13)</f>
        <v>172.20569849921935</v>
      </c>
      <c r="CE156" s="37">
        <f ca="1">_xlfn.NORM.INV(RAND(),Satokasvi!$H$13,Satokasvi!$I$13)</f>
        <v>287.32908945477794</v>
      </c>
      <c r="CF156" s="37">
        <f ca="1">_xlfn.NORM.INV(RAND(),Satokasvi!$H$13,Satokasvi!$I$13)</f>
        <v>172.9601731042809</v>
      </c>
      <c r="CG156" s="37">
        <f ca="1">_xlfn.NORM.INV(RAND(),Satokasvi!$H$13,Satokasvi!$I$13)</f>
        <v>223.13864235958079</v>
      </c>
      <c r="CH156" s="37">
        <f ca="1">_xlfn.NORM.INV(RAND(),Satokasvi!$H$13,Satokasvi!$I$13)</f>
        <v>270.22704425372234</v>
      </c>
      <c r="CI156" s="37">
        <f ca="1">_xlfn.NORM.INV(RAND(),Satokasvi!$H$13,Satokasvi!$I$13)</f>
        <v>142.81927996087856</v>
      </c>
      <c r="CJ156" s="37">
        <f ca="1">_xlfn.NORM.INV(RAND(),Satokasvi!$H$13,Satokasvi!$I$13)</f>
        <v>160.77605437932471</v>
      </c>
      <c r="CK156" s="37">
        <f ca="1">_xlfn.NORM.INV(RAND(),Satokasvi!$H$13,Satokasvi!$I$13)</f>
        <v>152.61293318248741</v>
      </c>
      <c r="CL156" s="37">
        <f ca="1">_xlfn.NORM.INV(RAND(),Satokasvi!$H$13,Satokasvi!$I$13)</f>
        <v>193.63413904433187</v>
      </c>
      <c r="CM156" s="37">
        <f ca="1">_xlfn.NORM.INV(RAND(),Satokasvi!$H$13,Satokasvi!$I$13)</f>
        <v>193.67438274325818</v>
      </c>
      <c r="CN156" s="37">
        <f ca="1">_xlfn.NORM.INV(RAND(),Satokasvi!$H$13,Satokasvi!$I$13)</f>
        <v>94.907671633229043</v>
      </c>
      <c r="CO156" s="37">
        <f ca="1">_xlfn.NORM.INV(RAND(),Satokasvi!$H$13,Satokasvi!$I$13)</f>
        <v>182.73217240779263</v>
      </c>
      <c r="CP156" s="37">
        <f ca="1">_xlfn.NORM.INV(RAND(),Satokasvi!$H$13,Satokasvi!$I$13)</f>
        <v>211.07095949541699</v>
      </c>
      <c r="CQ156" s="37">
        <f ca="1">_xlfn.NORM.INV(RAND(),Satokasvi!$H$13,Satokasvi!$I$13)</f>
        <v>123.06159897682861</v>
      </c>
      <c r="CR156" s="37">
        <f ca="1">_xlfn.NORM.INV(RAND(),Satokasvi!$H$13,Satokasvi!$I$13)</f>
        <v>167.45531566255761</v>
      </c>
      <c r="CS156" s="37">
        <f ca="1">_xlfn.NORM.INV(RAND(),Satokasvi!$H$13,Satokasvi!$I$13)</f>
        <v>147.46965455786074</v>
      </c>
      <c r="CT156" s="37">
        <f ca="1">_xlfn.NORM.INV(RAND(),Satokasvi!$H$13,Satokasvi!$I$13)</f>
        <v>146.23102656218879</v>
      </c>
      <c r="CU156" s="37">
        <f ca="1">_xlfn.NORM.INV(RAND(),Satokasvi!$H$13,Satokasvi!$I$13)</f>
        <v>166.87653785266781</v>
      </c>
      <c r="CV156" s="37">
        <f ca="1">_xlfn.NORM.INV(RAND(),Satokasvi!$H$13,Satokasvi!$I$13)</f>
        <v>208.76819862207404</v>
      </c>
      <c r="CW156" s="37">
        <f ca="1">_xlfn.NORM.INV(RAND(),Satokasvi!$H$13,Satokasvi!$I$13)</f>
        <v>246.98606017761858</v>
      </c>
      <c r="CX156" s="37">
        <f ca="1">_xlfn.NORM.INV(RAND(),Satokasvi!$H$13,Satokasvi!$I$13)</f>
        <v>266.93641975936123</v>
      </c>
      <c r="CY156" s="37">
        <f ca="1">_xlfn.NORM.INV(RAND(),Satokasvi!$H$13,Satokasvi!$I$13)</f>
        <v>228.59290178022815</v>
      </c>
      <c r="CZ156" s="37">
        <f ca="1">_xlfn.NORM.INV(RAND(),Satokasvi!$H$13,Satokasvi!$I$13)</f>
        <v>186.10180551790063</v>
      </c>
      <c r="DA156" s="37">
        <f ca="1">_xlfn.NORM.INV(RAND(),Satokasvi!$H$13,Satokasvi!$I$13)</f>
        <v>294.14140250367933</v>
      </c>
      <c r="DB156" s="37">
        <f ca="1">_xlfn.NORM.INV(RAND(),Satokasvi!$H$13,Satokasvi!$I$13)</f>
        <v>201.99225786317075</v>
      </c>
      <c r="DD156" s="37">
        <f ca="1">IF(H$11="x",Toimenpiteet!$E$115,AC156*CD156/1000+(Satokasvi!$E$28-Satokasvi!$E$7)+IF(H$8="x",Toimenpiteet!$E$29,0)+IF(H$9="x",Toimenpiteet!$E$60,0)+IF(H$10="x",Toimenpiteet!$E$88,0))/(1+$H$15)^DD$59</f>
        <v>187.79937719214837</v>
      </c>
      <c r="DE156" s="37">
        <f ca="1">IF(I$11="x",Toimenpiteet!$E$115,AD156*CE156/1000+(Satokasvi!$E$28-Satokasvi!$E$7)+IF(I$8="x",Toimenpiteet!$E$29,0)+IF(I$9="x",Toimenpiteet!$E$60,0)+IF(I$10="x",Toimenpiteet!$E$88,0))/(1+$H$15)^DE$59</f>
        <v>537.8825280613496</v>
      </c>
      <c r="DF156" s="37">
        <f ca="1">IF(J$11="x",Toimenpiteet!$E$115,AE156*CF156/1000+(Satokasvi!$E$28-Satokasvi!$E$7)+IF(J$8="x",Toimenpiteet!$E$29,0)+IF(J$9="x",Toimenpiteet!$E$60,0)+IF(J$10="x",Toimenpiteet!$E$88,0))/(1+$H$15)^DF$59</f>
        <v>148.18431735716271</v>
      </c>
      <c r="DG156" s="37">
        <f ca="1">IF(K$11="x",Toimenpiteet!$E$115,AF156*CG156/1000+(Satokasvi!$E$28-Satokasvi!$E$7)+IF(K$8="x",Toimenpiteet!$E$29,0)+IF(K$9="x",Toimenpiteet!$E$60,0)+IF(K$10="x",Toimenpiteet!$E$88,0))/(1+$H$15)^DG$59</f>
        <v>287.09754729458541</v>
      </c>
      <c r="DH156" s="37">
        <f ca="1">IF(L$11="x",Toimenpiteet!$E$115,AG156*CH156/1000+(Satokasvi!$E$28-Satokasvi!$E$7)+IF(L$8="x",Toimenpiteet!$E$29,0)+IF(L$9="x",Toimenpiteet!$E$60,0)+IF(L$10="x",Toimenpiteet!$E$88,0))/(1+$H$15)^DH$59</f>
        <v>-228.59132786180348</v>
      </c>
      <c r="DI156" s="37">
        <f ca="1">IF(M$11="x",Toimenpiteet!$E$115,AH156*CI156/1000+(Satokasvi!$E$28-Satokasvi!$E$7)+IF(M$8="x",Toimenpiteet!$E$29,0)+IF(M$9="x",Toimenpiteet!$E$60,0)+IF(M$10="x",Toimenpiteet!$E$88,0))/(1+$H$15)^DI$59</f>
        <v>85.455619466848148</v>
      </c>
      <c r="DJ156" s="37">
        <f ca="1">IF(N$11="x",Toimenpiteet!$E$115,AI156*CJ156/1000+(Satokasvi!$E$28-Satokasvi!$E$7)+IF(N$8="x",Toimenpiteet!$E$29,0)+IF(N$9="x",Toimenpiteet!$E$60,0)+IF(N$10="x",Toimenpiteet!$E$88,0))/(1+$H$15)^DJ$59</f>
        <v>104.09610549721981</v>
      </c>
      <c r="DK156" s="37">
        <f ca="1">IF(O$11="x",Toimenpiteet!$E$115,AJ156*CK156/1000+(Satokasvi!$E$28-Satokasvi!$E$7)+IF(O$8="x",Toimenpiteet!$E$29,0)+IF(O$9="x",Toimenpiteet!$E$60,0)+IF(O$10="x",Toimenpiteet!$E$88,0))/(1+$H$15)^DK$59</f>
        <v>75.203389186472762</v>
      </c>
      <c r="DL156" s="37">
        <f ca="1">IF(P$11="x",Toimenpiteet!$E$115,AK156*CL156/1000+(Satokasvi!$E$28-Satokasvi!$E$7)+IF(P$8="x",Toimenpiteet!$E$29,0)+IF(P$9="x",Toimenpiteet!$E$60,0)+IF(P$10="x",Toimenpiteet!$E$88,0))/(1+$H$15)^DL$59</f>
        <v>177.56378831881693</v>
      </c>
      <c r="DM156" s="37">
        <f ca="1">IF(Q$11="x",Toimenpiteet!$E$115,AL156*CM156/1000+(Satokasvi!$E$28-Satokasvi!$E$7)+IF(Q$8="x",Toimenpiteet!$E$29,0)+IF(Q$9="x",Toimenpiteet!$E$60,0)+IF(Q$10="x",Toimenpiteet!$E$88,0))/(1+$H$15)^DM$59</f>
        <v>139.81631721025417</v>
      </c>
      <c r="DN156" s="37">
        <f ca="1">IF(R$11="x",Toimenpiteet!$E$115,AM156*CN156/1000+(Satokasvi!$E$28-Satokasvi!$E$7)+IF(R$8="x",Toimenpiteet!$E$29,0)+IF(R$9="x",Toimenpiteet!$E$60,0)+IF(R$10="x",Toimenpiteet!$E$88,0))/(1+$H$15)^DN$59</f>
        <v>-191.44163829867202</v>
      </c>
      <c r="DO156" s="37">
        <f ca="1">IF(S$11="x",Toimenpiteet!$E$115,AN156*CO156/1000+(Satokasvi!$E$28-Satokasvi!$E$7)+IF(S$8="x",Toimenpiteet!$E$29,0)+IF(S$9="x",Toimenpiteet!$E$60,0)+IF(S$10="x",Toimenpiteet!$E$88,0))/(1+$H$15)^DO$59</f>
        <v>156.48534211968263</v>
      </c>
      <c r="DP156" s="37">
        <f ca="1">IF(T$11="x",Toimenpiteet!$E$115,AO156*CP156/1000+(Satokasvi!$E$28-Satokasvi!$E$7)+IF(T$8="x",Toimenpiteet!$E$29,0)+IF(T$9="x",Toimenpiteet!$E$60,0)+IF(T$10="x",Toimenpiteet!$E$88,0))/(1+$H$15)^DP$59</f>
        <v>-180.45210509819213</v>
      </c>
      <c r="DQ156" s="37">
        <f ca="1">IF(U$11="x",Toimenpiteet!$E$115,AP156*CQ156/1000+(Satokasvi!$E$28-Satokasvi!$E$7)+IF(U$8="x",Toimenpiteet!$E$29,0)+IF(U$9="x",Toimenpiteet!$E$60,0)+IF(U$10="x",Toimenpiteet!$E$88,0))/(1+$H$15)^DQ$59</f>
        <v>32.648658518798847</v>
      </c>
      <c r="DR156" s="37">
        <f ca="1">IF(V$11="x",Toimenpiteet!$E$115,AQ156*CR156/1000+(Satokasvi!$E$28-Satokasvi!$E$7)+IF(V$8="x",Toimenpiteet!$E$29,0)+IF(V$9="x",Toimenpiteet!$E$60,0)+IF(V$10="x",Toimenpiteet!$E$88,0))/(1+$H$15)^DR$59</f>
        <v>92.006790551541087</v>
      </c>
      <c r="DS156" s="37">
        <f ca="1">IF(W$11="x",Toimenpiteet!$E$115,AR156*CS156/1000+(Satokasvi!$E$28-Satokasvi!$E$7)+IF(W$8="x",Toimenpiteet!$E$29,0)+IF(W$9="x",Toimenpiteet!$E$60,0)+IF(W$10="x",Toimenpiteet!$E$88,0))/(1+$H$15)^DS$59</f>
        <v>-165.13923889333032</v>
      </c>
      <c r="DT156" s="37">
        <f ca="1">IF(X$11="x",Toimenpiteet!$E$115,AS156*CT156/1000+(Satokasvi!$E$28-Satokasvi!$E$7)+IF(X$8="x",Toimenpiteet!$E$29,0)+IF(X$9="x",Toimenpiteet!$E$60,0)+IF(X$10="x",Toimenpiteet!$E$88,0))/(1+$H$15)^DT$59</f>
        <v>60.506946812853108</v>
      </c>
      <c r="DU156" s="37">
        <f ca="1">IF(Y$11="x",Toimenpiteet!$E$115,AT156*CU156/1000+(Satokasvi!$E$28-Satokasvi!$E$7)+IF(Y$8="x",Toimenpiteet!$E$29,0)+IF(Y$9="x",Toimenpiteet!$E$60,0)+IF(Y$10="x",Toimenpiteet!$E$88,0))/(1+$H$15)^DU$59</f>
        <v>89.582541132074539</v>
      </c>
      <c r="DV156" s="37">
        <f ca="1">IF(Z$11="x",Toimenpiteet!$E$115,AU156*CV156/1000+(Satokasvi!$E$28-Satokasvi!$E$7)+IF(Z$8="x",Toimenpiteet!$E$29,0)+IF(Z$9="x",Toimenpiteet!$E$60,0)+IF(Z$10="x",Toimenpiteet!$E$88,0))/(1+$H$15)^DV$59</f>
        <v>174.12731369637524</v>
      </c>
      <c r="DW156" s="37">
        <f ca="1">IF(AA$11="x",Toimenpiteet!$E$115,AV156*CW156/1000+(Satokasvi!$E$28-Satokasvi!$E$7)+IF(AA$8="x",Toimenpiteet!$E$29,0)+IF(AA$9="x",Toimenpiteet!$E$60,0)+IF(AA$10="x",Toimenpiteet!$E$88,0))/(1+$H$15)^DW$59</f>
        <v>175.09575334295883</v>
      </c>
      <c r="DX156" s="37">
        <f ca="1">IF(AB$11="x",Toimenpiteet!$E$115,AW156*CX156/1000+(Satokasvi!$E$28-Satokasvi!$E$7)+IF(AB$8="x",Toimenpiteet!$E$29,0)+IF(AB$9="x",Toimenpiteet!$E$60,0)+IF(AB$10="x",Toimenpiteet!$E$88,0))/(1+$H$15)^DX$59</f>
        <v>203.48575483491186</v>
      </c>
      <c r="DY156" s="37">
        <f ca="1">IF(AC$11="x",Toimenpiteet!$E$115,AX156*CY156/1000+(Satokasvi!$E$28-Satokasvi!$E$7)+IF(AC$8="x",Toimenpiteet!$E$29,0)+IF(AC$9="x",Toimenpiteet!$E$60,0)+IF(AC$10="x",Toimenpiteet!$E$88,0))/(1+$H$15)^DY$59</f>
        <v>-138.30151273388518</v>
      </c>
      <c r="DZ156" s="37">
        <f ca="1">IF(AD$11="x",Toimenpiteet!$E$115,AY156*CZ156/1000+(Satokasvi!$E$28-Satokasvi!$E$7)+IF(AD$8="x",Toimenpiteet!$E$29,0)+IF(AD$9="x",Toimenpiteet!$E$60,0)+IF(AD$10="x",Toimenpiteet!$E$88,0))/(1+$H$15)^DZ$59</f>
        <v>-134.27331333386908</v>
      </c>
      <c r="EA156" s="37">
        <f ca="1">IF(AE$11="x",Toimenpiteet!$E$115,AZ156*DA156/1000+(Satokasvi!$E$28-Satokasvi!$E$7)+IF(AE$8="x",Toimenpiteet!$E$29,0)+IF(AE$9="x",Toimenpiteet!$E$60,0)+IF(AE$10="x",Toimenpiteet!$E$88,0))/(1+$H$15)^EA$59</f>
        <v>228.15448069692874</v>
      </c>
      <c r="EB156" s="37">
        <f ca="1">IF(AF$11="x",Toimenpiteet!$E$115,BA156*DB156/1000+(Satokasvi!$E$28-Satokasvi!$E$7)+IF(AF$8="x",Toimenpiteet!$E$29,0)+IF(AF$9="x",Toimenpiteet!$E$60,0)+IF(AF$10="x",Toimenpiteet!$E$88,0))/(1+$H$15)^EB$59</f>
        <v>109.31504333594535</v>
      </c>
      <c r="ED156" s="37">
        <f ca="1">IF(H$11="x",Toimenpiteet!$E$115,BD156*CD156/1000+(Satokasvi!$E$28-Satokasvi!$E$7)+IF(H$8="x",Toimenpiteet!$E$29,0)+IF(H$9="x",Toimenpiteet!$E$60,0)+IF(H$10="x",Toimenpiteet!$E$88,0))/(1+$H$15)^ED$59</f>
        <v>276.81556331018965</v>
      </c>
      <c r="EE156" s="37">
        <f ca="1">IF(I$11="x",Toimenpiteet!$E$115,BE156*CE156/1000+(Satokasvi!$E$28-Satokasvi!$E$7)+IF(I$8="x",Toimenpiteet!$E$29,0)+IF(I$9="x",Toimenpiteet!$E$60,0)+IF(I$10="x",Toimenpiteet!$E$88,0))/(1+$H$15)^EE$59</f>
        <v>695.41661685770862</v>
      </c>
      <c r="EF156" s="37">
        <f ca="1">IF(J$11="x",Toimenpiteet!$E$115,BF156*CF156/1000+(Satokasvi!$E$28-Satokasvi!$E$7)+IF(J$8="x",Toimenpiteet!$E$29,0)+IF(J$9="x",Toimenpiteet!$E$60,0)+IF(J$10="x",Toimenpiteet!$E$88,0))/(1+$H$15)^EF$59</f>
        <v>226.32368877431276</v>
      </c>
      <c r="EG156" s="37">
        <f ca="1">IF(K$11="x",Toimenpiteet!$E$115,BG156*CG156/1000+(Satokasvi!$E$28-Satokasvi!$E$7)+IF(K$8="x",Toimenpiteet!$E$29,0)+IF(K$9="x",Toimenpiteet!$E$60,0)+IF(K$10="x",Toimenpiteet!$E$88,0))/(1+$H$15)^EG$59</f>
        <v>391.60687029303415</v>
      </c>
      <c r="EH156" s="37">
        <f ca="1">IF(L$11="x",Toimenpiteet!$E$115,BH156*CH156/1000+(Satokasvi!$E$28-Satokasvi!$E$7)+IF(L$8="x",Toimenpiteet!$E$29,0)+IF(L$9="x",Toimenpiteet!$E$60,0)+IF(L$10="x",Toimenpiteet!$E$88,0))/(1+$H$15)^EH$59</f>
        <v>-228.59132786180348</v>
      </c>
      <c r="EI156" s="37">
        <f ca="1">IF(M$11="x",Toimenpiteet!$E$115,BI156*CI156/1000+(Satokasvi!$E$28-Satokasvi!$E$7)+IF(M$8="x",Toimenpiteet!$E$29,0)+IF(M$9="x",Toimenpiteet!$E$60,0)+IF(M$10="x",Toimenpiteet!$E$88,0))/(1+$H$15)^EI$59</f>
        <v>146.93340896445147</v>
      </c>
      <c r="EJ156" s="37">
        <f ca="1">IF(N$11="x",Toimenpiteet!$E$115,BJ156*CJ156/1000+(Satokasvi!$E$28-Satokasvi!$E$7)+IF(N$8="x",Toimenpiteet!$E$29,0)+IF(N$9="x",Toimenpiteet!$E$60,0)+IF(N$10="x",Toimenpiteet!$E$88,0))/(1+$H$15)^EJ$59</f>
        <v>168.00917669786151</v>
      </c>
      <c r="EK156" s="37">
        <f ca="1">IF(O$11="x",Toimenpiteet!$E$115,BK156*CK156/1000+(Satokasvi!$E$28-Satokasvi!$E$7)+IF(O$8="x",Toimenpiteet!$E$29,0)+IF(O$9="x",Toimenpiteet!$E$60,0)+IF(O$10="x",Toimenpiteet!$E$88,0))/(1+$H$15)^EK$59</f>
        <v>132.08275644240592</v>
      </c>
      <c r="EL156" s="37">
        <f ca="1">IF(P$11="x",Toimenpiteet!$E$115,BL156*CL156/1000+(Satokasvi!$E$28-Satokasvi!$E$7)+IF(P$8="x",Toimenpiteet!$E$29,0)+IF(P$9="x",Toimenpiteet!$E$60,0)+IF(P$10="x",Toimenpiteet!$E$88,0))/(1+$H$15)^EL$59</f>
        <v>253.69663279679244</v>
      </c>
      <c r="EM156" s="37">
        <f ca="1">IF(Q$11="x",Toimenpiteet!$E$115,BM156*CM156/1000+(Satokasvi!$E$28-Satokasvi!$E$7)+IF(Q$8="x",Toimenpiteet!$E$29,0)+IF(Q$9="x",Toimenpiteet!$E$60,0)+IF(Q$10="x",Toimenpiteet!$E$88,0))/(1+$H$15)^EM$59</f>
        <v>207.21655814183154</v>
      </c>
      <c r="EN156" s="37">
        <f ca="1">IF(R$11="x",Toimenpiteet!$E$115,BN156*CN156/1000+(Satokasvi!$E$28-Satokasvi!$E$7)+IF(R$8="x",Toimenpiteet!$E$29,0)+IF(R$9="x",Toimenpiteet!$E$60,0)+IF(R$10="x",Toimenpiteet!$E$88,0))/(1+$H$15)^EN$59</f>
        <v>-7.6626860573202435</v>
      </c>
      <c r="EO156" s="37">
        <f ca="1">IF(S$11="x",Toimenpiteet!$E$115,BO156*CO156/1000+(Satokasvi!$E$28-Satokasvi!$E$7)+IF(S$8="x",Toimenpiteet!$E$29,0)+IF(S$9="x",Toimenpiteet!$E$60,0)+IF(S$10="x",Toimenpiteet!$E$88,0))/(1+$H$15)^EO$59</f>
        <v>224.95554419384672</v>
      </c>
      <c r="EP156" s="37">
        <f ca="1">IF(T$11="x",Toimenpiteet!$E$115,BP156*CP156/1000+(Satokasvi!$E$28-Satokasvi!$E$7)+IF(T$8="x",Toimenpiteet!$E$29,0)+IF(T$9="x",Toimenpiteet!$E$60,0)+IF(T$10="x",Toimenpiteet!$E$88,0))/(1+$H$15)^EP$59</f>
        <v>-180.45210509819213</v>
      </c>
      <c r="EQ156" s="37">
        <f ca="1">IF(U$11="x",Toimenpiteet!$E$115,BQ156*CQ156/1000+(Satokasvi!$E$28-Satokasvi!$E$7)+IF(U$8="x",Toimenpiteet!$E$29,0)+IF(U$9="x",Toimenpiteet!$E$60,0)+IF(U$10="x",Toimenpiteet!$E$88,0))/(1+$H$15)^EQ$59</f>
        <v>74.217633930945439</v>
      </c>
      <c r="ER156" s="37">
        <f ca="1">IF(V$11="x",Toimenpiteet!$E$115,BR156*CR156/1000+(Satokasvi!$E$28-Satokasvi!$E$7)+IF(V$8="x",Toimenpiteet!$E$29,0)+IF(V$9="x",Toimenpiteet!$E$60,0)+IF(V$10="x",Toimenpiteet!$E$88,0))/(1+$H$15)^ER$59</f>
        <v>144.42683187387533</v>
      </c>
      <c r="ES156" s="37">
        <f ca="1">IF(W$11="x",Toimenpiteet!$E$115,BS156*CS156/1000+(Satokasvi!$E$28-Satokasvi!$E$7)+IF(W$8="x",Toimenpiteet!$E$29,0)+IF(W$9="x",Toimenpiteet!$E$60,0)+IF(W$10="x",Toimenpiteet!$E$88,0))/(1+$H$15)^ES$59</f>
        <v>78.214798766930912</v>
      </c>
      <c r="ET156" s="37">
        <f ca="1">IF(X$11="x",Toimenpiteet!$E$115,BT156*CT156/1000+(Satokasvi!$E$28-Satokasvi!$E$7)+IF(X$8="x",Toimenpiteet!$E$29,0)+IF(X$9="x",Toimenpiteet!$E$60,0)+IF(X$10="x",Toimenpiteet!$E$88,0))/(1+$H$15)^ET$59</f>
        <v>104.6742078051966</v>
      </c>
      <c r="EU156" s="37">
        <f ca="1">IF(Y$11="x",Toimenpiteet!$E$115,BU156*CU156/1000+(Satokasvi!$E$28-Satokasvi!$E$7)+IF(Y$8="x",Toimenpiteet!$E$29,0)+IF(Y$9="x",Toimenpiteet!$E$60,0)+IF(Y$10="x",Toimenpiteet!$E$88,0))/(1+$H$15)^EU$59</f>
        <v>138.63096356215246</v>
      </c>
      <c r="EV156" s="37">
        <f ca="1">IF(Z$11="x",Toimenpiteet!$E$115,BV156*CV156/1000+(Satokasvi!$E$28-Satokasvi!$E$7)+IF(Z$8="x",Toimenpiteet!$E$29,0)+IF(Z$9="x",Toimenpiteet!$E$60,0)+IF(Z$10="x",Toimenpiteet!$E$88,0))/(1+$H$15)^EV$59</f>
        <v>239.1779358566823</v>
      </c>
      <c r="EW156" s="37">
        <f ca="1">IF(AA$11="x",Toimenpiteet!$E$115,BW156*CW156/1000+(Satokasvi!$E$28-Satokasvi!$E$7)+IF(AA$8="x",Toimenpiteet!$E$29,0)+IF(AA$9="x",Toimenpiteet!$E$60,0)+IF(AA$10="x",Toimenpiteet!$E$88,0))/(1+$H$15)^EW$59</f>
        <v>239.45971898342634</v>
      </c>
      <c r="EX156" s="37">
        <f ca="1">IF(AB$11="x",Toimenpiteet!$E$115,BX156*CX156/1000+(Satokasvi!$E$28-Satokasvi!$E$7)+IF(AB$8="x",Toimenpiteet!$E$29,0)+IF(AB$9="x",Toimenpiteet!$E$60,0)+IF(AB$10="x",Toimenpiteet!$E$88,0))/(1+$H$15)^EX$59</f>
        <v>272.67301742507459</v>
      </c>
      <c r="EY156" s="37">
        <f ca="1">IF(AC$11="x",Toimenpiteet!$E$115,BY156*CY156/1000+(Satokasvi!$E$28-Satokasvi!$E$7)+IF(AC$8="x",Toimenpiteet!$E$29,0)+IF(AC$9="x",Toimenpiteet!$E$60,0)+IF(AC$10="x",Toimenpiteet!$E$88,0))/(1+$H$15)^EY$59</f>
        <v>-138.30151273388518</v>
      </c>
      <c r="EZ156" s="37">
        <f ca="1">IF(AD$11="x",Toimenpiteet!$E$115,BZ156*CZ156/1000+(Satokasvi!$E$28-Satokasvi!$E$7)+IF(AD$8="x",Toimenpiteet!$E$29,0)+IF(AD$9="x",Toimenpiteet!$E$60,0)+IF(AD$10="x",Toimenpiteet!$E$88,0))/(1+$H$15)^EZ$59</f>
        <v>113.71996360731703</v>
      </c>
      <c r="FA156" s="37">
        <f ca="1">IF(AE$11="x",Toimenpiteet!$E$115,CA156*DA156/1000+(Satokasvi!$E$28-Satokasvi!$E$7)+IF(AE$8="x",Toimenpiteet!$E$29,0)+IF(AE$9="x",Toimenpiteet!$E$60,0)+IF(AE$10="x",Toimenpiteet!$E$88,0))/(1+$H$15)^FA$59</f>
        <v>299.85786486230853</v>
      </c>
      <c r="FB156" s="37">
        <f ca="1">IF(AF$11="x",Toimenpiteet!$E$115,CB156*DB156/1000+(Satokasvi!$E$28-Satokasvi!$E$7)+IF(AF$8="x",Toimenpiteet!$E$29,0)+IF(AF$9="x",Toimenpiteet!$E$60,0)+IF(AF$10="x",Toimenpiteet!$E$88,0))/(1+$H$15)^FB$59</f>
        <v>156.49114717400235</v>
      </c>
      <c r="FD156" s="37">
        <f t="shared" ca="1" si="41"/>
        <v>187.79937719214837</v>
      </c>
      <c r="FE156" s="37">
        <f t="shared" ca="1" si="45"/>
        <v>725.68190525349792</v>
      </c>
      <c r="FF156" s="37">
        <f t="shared" ca="1" si="45"/>
        <v>873.86622261066066</v>
      </c>
      <c r="FG156" s="37">
        <f t="shared" ca="1" si="45"/>
        <v>1160.963769905246</v>
      </c>
      <c r="FH156" s="37">
        <f t="shared" ca="1" si="45"/>
        <v>932.37244204344245</v>
      </c>
      <c r="FI156" s="37">
        <f t="shared" ca="1" si="45"/>
        <v>1017.8280615102906</v>
      </c>
      <c r="FJ156" s="37">
        <f t="shared" ca="1" si="45"/>
        <v>1121.9241670075103</v>
      </c>
      <c r="FK156" s="37">
        <f t="shared" ca="1" si="45"/>
        <v>1197.1275561939831</v>
      </c>
      <c r="FL156" s="37">
        <f t="shared" ca="1" si="45"/>
        <v>1374.6913445128</v>
      </c>
      <c r="FM156" s="37">
        <f t="shared" ca="1" si="45"/>
        <v>1514.5076617230543</v>
      </c>
      <c r="FN156" s="37">
        <f t="shared" ca="1" si="44"/>
        <v>1323.0660234243824</v>
      </c>
      <c r="FO156" s="37">
        <f t="shared" ca="1" si="43"/>
        <v>1479.551365544065</v>
      </c>
      <c r="FP156" s="37">
        <f t="shared" ca="1" si="43"/>
        <v>1299.0992604458729</v>
      </c>
      <c r="FQ156" s="37">
        <f t="shared" ca="1" si="43"/>
        <v>1331.7479189646717</v>
      </c>
      <c r="FR156" s="37">
        <f t="shared" ca="1" si="43"/>
        <v>1423.7547095162129</v>
      </c>
      <c r="FS156" s="37">
        <f t="shared" ca="1" si="43"/>
        <v>1258.6154706228826</v>
      </c>
      <c r="FT156" s="37">
        <f t="shared" ca="1" si="43"/>
        <v>1319.1224174357358</v>
      </c>
      <c r="FU156" s="37">
        <f t="shared" ca="1" si="43"/>
        <v>1408.7049585678103</v>
      </c>
      <c r="FV156" s="37">
        <f t="shared" ca="1" si="43"/>
        <v>1582.8322722641856</v>
      </c>
      <c r="FW156" s="37">
        <f t="shared" ca="1" si="43"/>
        <v>1757.9280256071445</v>
      </c>
      <c r="FX156" s="37">
        <f t="shared" ca="1" si="43"/>
        <v>1961.4137804420563</v>
      </c>
      <c r="FY156" s="37">
        <f t="shared" ca="1" si="43"/>
        <v>1823.1122677081712</v>
      </c>
      <c r="FZ156" s="37">
        <f t="shared" ca="1" si="43"/>
        <v>1688.8389543743021</v>
      </c>
      <c r="GA156" s="37">
        <f t="shared" ca="1" si="43"/>
        <v>1916.9934350712308</v>
      </c>
      <c r="GB156" s="37">
        <f t="shared" ca="1" si="43"/>
        <v>2026.3084784071762</v>
      </c>
      <c r="GC156" s="37"/>
      <c r="GD156" s="37">
        <f t="shared" ca="1" si="42"/>
        <v>276.81556331018965</v>
      </c>
      <c r="GE156" s="37">
        <f t="shared" ca="1" si="48"/>
        <v>972.23218016789826</v>
      </c>
      <c r="GF156" s="37">
        <f t="shared" ca="1" si="48"/>
        <v>1198.555868942211</v>
      </c>
      <c r="GG156" s="37">
        <f t="shared" ca="1" si="48"/>
        <v>1590.1627392352452</v>
      </c>
      <c r="GH156" s="37">
        <f t="shared" ca="1" si="48"/>
        <v>1361.5714113734418</v>
      </c>
      <c r="GI156" s="37">
        <f t="shared" ca="1" si="48"/>
        <v>1508.5048203378933</v>
      </c>
      <c r="GJ156" s="37">
        <f t="shared" ca="1" si="48"/>
        <v>1676.5139970357548</v>
      </c>
      <c r="GK156" s="37">
        <f t="shared" ca="1" si="48"/>
        <v>1808.5967534781607</v>
      </c>
      <c r="GL156" s="37">
        <f t="shared" ca="1" si="48"/>
        <v>2062.2933862749533</v>
      </c>
      <c r="GM156" s="37">
        <f t="shared" ca="1" si="48"/>
        <v>2269.5099444167849</v>
      </c>
      <c r="GN156" s="37">
        <f t="shared" ca="1" si="48"/>
        <v>2261.8472583594648</v>
      </c>
      <c r="GO156" s="37">
        <f t="shared" ca="1" si="48"/>
        <v>2486.8028025533117</v>
      </c>
      <c r="GP156" s="37">
        <f t="shared" ca="1" si="48"/>
        <v>2306.3506974551196</v>
      </c>
      <c r="GQ156" s="37">
        <f t="shared" ca="1" si="48"/>
        <v>2380.568331386065</v>
      </c>
      <c r="GR156" s="37">
        <f t="shared" ca="1" si="48"/>
        <v>2524.9951632599405</v>
      </c>
      <c r="GS156" s="37">
        <f t="shared" ca="1" si="48"/>
        <v>2603.2099620268714</v>
      </c>
      <c r="GT156" s="37">
        <f t="shared" ca="1" si="34"/>
        <v>2707.884169832068</v>
      </c>
      <c r="GU156" s="37">
        <f t="shared" ca="1" si="34"/>
        <v>2846.5151333942204</v>
      </c>
      <c r="GV156" s="37">
        <f t="shared" ca="1" si="34"/>
        <v>3085.6930692509027</v>
      </c>
      <c r="GW156" s="37">
        <f t="shared" ca="1" si="34"/>
        <v>3325.1527882343289</v>
      </c>
      <c r="GX156" s="37">
        <f t="shared" ca="1" si="34"/>
        <v>3597.8258056594036</v>
      </c>
      <c r="GY156" s="37">
        <f t="shared" ca="1" si="34"/>
        <v>3459.5242929255182</v>
      </c>
      <c r="GZ156" s="37">
        <f t="shared" ca="1" si="30"/>
        <v>3573.2442565328352</v>
      </c>
      <c r="HA156" s="37">
        <f t="shared" ca="1" si="30"/>
        <v>3873.1021213951435</v>
      </c>
      <c r="HB156" s="37">
        <f t="shared" ca="1" si="30"/>
        <v>4029.5932685691459</v>
      </c>
      <c r="HC156" s="37"/>
      <c r="HD156" s="37">
        <f t="shared" si="40"/>
        <v>1500.1</v>
      </c>
      <c r="HE156" s="37">
        <f ca="1">SUM($GD156:GD156)-$HD156-SUM($FD156:FD156)</f>
        <v>-1411.0838138819586</v>
      </c>
      <c r="HF156" s="37">
        <f ca="1">SUM($GD156:GE156)-$HD156-SUM($FD156:FE156)</f>
        <v>-1164.5335389675583</v>
      </c>
      <c r="HG156" s="37">
        <f ca="1">SUM($GD156:GF156)-$HD156-SUM($FD156:FF156)</f>
        <v>-839.84389263600815</v>
      </c>
      <c r="HH156" s="37">
        <f ca="1">SUM($GD156:GG156)-$HD156-SUM($FD156:FG156)</f>
        <v>-410.64492330600888</v>
      </c>
      <c r="HI156" s="37">
        <f ca="1">SUM($GD156:GH156)-$HD156-SUM($FD156:FH156)</f>
        <v>18.55404602399085</v>
      </c>
      <c r="HJ156" s="37">
        <f ca="1">SUM($GD156:GI156)-$HD156-SUM($FD156:FI156)</f>
        <v>509.23080485159244</v>
      </c>
      <c r="HK156" s="37">
        <f ca="1">SUM($GD156:GJ156)-$HD156-SUM($FD156:FJ156)</f>
        <v>1063.8206348798358</v>
      </c>
      <c r="HL156" s="37">
        <f ca="1">SUM($GD156:GK156)-$HD156-SUM($FD156:FK156)</f>
        <v>1675.2898321640141</v>
      </c>
      <c r="HM156" s="37">
        <f ca="1">SUM($GD156:GL156)-$HD156-SUM($FD156:FL156)</f>
        <v>2362.891873926168</v>
      </c>
      <c r="HN156" s="37">
        <f ca="1">SUM($GD156:GM156)-$HD156-SUM($FD156:FM156)</f>
        <v>3117.8941566198991</v>
      </c>
      <c r="HO156" s="37">
        <f ca="1">SUM($GD156:GN156)-$HD156-SUM($FD156:FN156)</f>
        <v>4056.6753915549816</v>
      </c>
      <c r="HP156" s="37">
        <f ca="1">SUM($GD156:GO156)-$HD156-SUM($FD156:FO156)</f>
        <v>5063.926828564232</v>
      </c>
      <c r="HQ156" s="37">
        <f ca="1">SUM($GD156:GP156)-$HD156-SUM($FD156:FP156)</f>
        <v>6071.1782655734787</v>
      </c>
      <c r="HR156" s="37">
        <f ca="1">SUM($GD156:GQ156)-$HD156-SUM($FD156:FQ156)</f>
        <v>7119.9986779948722</v>
      </c>
      <c r="HS156" s="37">
        <f ca="1">SUM($GD156:GR156)-$HD156-SUM($FD156:FR156)</f>
        <v>8221.2391317385991</v>
      </c>
      <c r="HT156" s="37">
        <f ca="1">SUM($GD156:GS156)-$HD156-SUM($FD156:FS156)</f>
        <v>9565.8336231425892</v>
      </c>
      <c r="HU156" s="37">
        <f ca="1">SUM($GD156:GT156)-$HD156-SUM($FD156:FT156)</f>
        <v>10954.595375538924</v>
      </c>
      <c r="HV156" s="37">
        <f ca="1">SUM($GD156:GU156)-$HD156-SUM($FD156:FU156)</f>
        <v>12392.405550365336</v>
      </c>
      <c r="HW156" s="37">
        <f ca="1">SUM($GD156:GV156)-$HD156-SUM($FD156:FV156)</f>
        <v>13895.266347352055</v>
      </c>
      <c r="HX156" s="37">
        <f ca="1">SUM($GD156:GW156)-$HD156-SUM($FD156:FW156)</f>
        <v>15462.491109979241</v>
      </c>
      <c r="HY156" s="37">
        <f ca="1">SUM($GD156:GX156)-$HD156-SUM($FD156:FX156)</f>
        <v>17098.90313519659</v>
      </c>
      <c r="HZ156" s="37">
        <f ca="1">SUM($GD156:GY156)-$HD156-SUM($FD156:FY156)</f>
        <v>18735.315160413935</v>
      </c>
      <c r="IA156" s="37">
        <f ca="1">SUM($GD156:GZ156)-$HD156-SUM($FD156:FZ156)</f>
        <v>20619.72046257247</v>
      </c>
      <c r="IB156" s="37">
        <f ca="1">SUM($GD156:HA156)-$HD156-SUM($FD156:GA156)</f>
        <v>22575.829148896384</v>
      </c>
      <c r="IC156" s="37">
        <f ca="1">SUM($GD156:HB156)-$HD156-SUM($FD156:GB156)</f>
        <v>24579.113939058348</v>
      </c>
    </row>
    <row r="157" spans="2:237" x14ac:dyDescent="0.35">
      <c r="B157" s="37">
        <f t="shared" ca="1" si="50"/>
        <v>0.15526398805380681</v>
      </c>
      <c r="C157" s="37">
        <f t="shared" ca="1" si="50"/>
        <v>0.79892720958047547</v>
      </c>
      <c r="D157" s="37">
        <f t="shared" ca="1" si="50"/>
        <v>0.29153831191255486</v>
      </c>
      <c r="E157" s="37">
        <f t="shared" ca="1" si="50"/>
        <v>0.58076148198384347</v>
      </c>
      <c r="F157" s="37">
        <f t="shared" ca="1" si="50"/>
        <v>0.53606334091063434</v>
      </c>
      <c r="G157" s="37">
        <f t="shared" ca="1" si="50"/>
        <v>0.5123442989295941</v>
      </c>
      <c r="H157" s="37">
        <f t="shared" ca="1" si="50"/>
        <v>0.23157529933029997</v>
      </c>
      <c r="I157" s="37">
        <f t="shared" ca="1" si="50"/>
        <v>0.67096891493003563</v>
      </c>
      <c r="J157" s="37">
        <f t="shared" ca="1" si="50"/>
        <v>0.44107803934681689</v>
      </c>
      <c r="K157" s="37">
        <f t="shared" ca="1" si="50"/>
        <v>0.10706871162841691</v>
      </c>
      <c r="L157" s="37">
        <f t="shared" ca="1" si="50"/>
        <v>0.37578089074514176</v>
      </c>
      <c r="M157" s="37">
        <f t="shared" ca="1" si="50"/>
        <v>0.30941429321124836</v>
      </c>
      <c r="N157" s="37">
        <f t="shared" ca="1" si="50"/>
        <v>0.74460308004831954</v>
      </c>
      <c r="O157" s="37">
        <f t="shared" ca="1" si="50"/>
        <v>0.30729757293797844</v>
      </c>
      <c r="P157" s="37">
        <f t="shared" ca="1" si="50"/>
        <v>0.51556021638150173</v>
      </c>
      <c r="Q157" s="37">
        <f t="shared" ca="1" si="50"/>
        <v>0.9510449472461654</v>
      </c>
      <c r="R157" s="37">
        <f t="shared" ca="1" si="49"/>
        <v>0.84988349707064181</v>
      </c>
      <c r="S157" s="37">
        <f t="shared" ca="1" si="49"/>
        <v>0.86901519514074055</v>
      </c>
      <c r="T157" s="37">
        <f t="shared" ca="1" si="49"/>
        <v>0.1550320723564883</v>
      </c>
      <c r="U157" s="37">
        <f t="shared" ca="1" si="49"/>
        <v>0.20030728401839415</v>
      </c>
      <c r="V157" s="37">
        <f t="shared" ca="1" si="49"/>
        <v>0.16471949732543034</v>
      </c>
      <c r="W157" s="37">
        <f t="shared" ca="1" si="49"/>
        <v>0.3934027219118188</v>
      </c>
      <c r="X157" s="37">
        <f t="shared" ca="1" si="49"/>
        <v>0.98564094996468332</v>
      </c>
      <c r="Y157" s="37">
        <f t="shared" ca="1" si="49"/>
        <v>0.56857026120777443</v>
      </c>
      <c r="Z157" s="37">
        <f t="shared" ca="1" si="49"/>
        <v>0.66272912834274889</v>
      </c>
      <c r="AC157" s="35">
        <f ca="1">IF(H$11="x",0,_xlfn.NORM.INV(B157,Satokasvi!$H$8,Satokasvi!$I$8)*IF(H$8="x",1+Toimenpiteet!$C$7,1)*IF(H$9="x",1+Toimenpiteet!$C$34,1)*(1+H$30)*_xlfn.BINOM.INV(1,(1-(Satokasvi!$H$15*(1+H$43))),B157))</f>
        <v>0</v>
      </c>
      <c r="AD157" s="35">
        <f ca="1">IF(I$11="x",0,_xlfn.NORM.INV(C157,Satokasvi!$H$8,Satokasvi!$I$8)*IF(I$8="x",1+Toimenpiteet!$C$7,1)*IF(I$9="x",1+Toimenpiteet!$C$34,1)*(1+I$30)*_xlfn.BINOM.INV(1,(1-(Satokasvi!$H$15*(1+I$43))),C157))</f>
        <v>2709.4488686273517</v>
      </c>
      <c r="AE157" s="35">
        <f ca="1">IF(J$11="x",0,_xlfn.NORM.INV(D157,Satokasvi!$H$8,Satokasvi!$I$8)*IF(J$8="x",1+Toimenpiteet!$C$7,1)*IF(J$9="x",1+Toimenpiteet!$C$34,1)*(1+J$30)*_xlfn.BINOM.INV(1,(1-(Satokasvi!$H$15*(1+J$43))),D157))</f>
        <v>2362.7759273032925</v>
      </c>
      <c r="AF157" s="35">
        <f ca="1">IF(K$11="x",0,_xlfn.NORM.INV(E157,Satokasvi!$H$8,Satokasvi!$I$8)*IF(K$8="x",1+Toimenpiteet!$C$7,1)*IF(K$9="x",1+Toimenpiteet!$C$34,1)*(1+K$30)*_xlfn.BINOM.INV(1,(1-(Satokasvi!$H$15*(1+K$43))),E157))</f>
        <v>2550.9604790636427</v>
      </c>
      <c r="AG157" s="35">
        <f ca="1">IF(L$11="x",0,_xlfn.NORM.INV(F157,Satokasvi!$H$8,Satokasvi!$I$8)*IF(L$8="x",1+Toimenpiteet!$C$7,1)*IF(L$9="x",1+Toimenpiteet!$C$34,1)*(1+L$30)*_xlfn.BINOM.INV(1,(1-(Satokasvi!$H$15*(1+L$43))),F157))</f>
        <v>2522.6302149807343</v>
      </c>
      <c r="AH157" s="35">
        <f ca="1">IF(M$11="x",0,_xlfn.NORM.INV(G157,Satokasvi!$H$8,Satokasvi!$I$8)*IF(M$8="x",1+Toimenpiteet!$C$7,1)*IF(M$9="x",1+Toimenpiteet!$C$34,1)*(1+M$30)*_xlfn.BINOM.INV(1,(1-(Satokasvi!$H$15*(1+M$43))),G157))</f>
        <v>2507.736877001189</v>
      </c>
      <c r="AI157" s="35">
        <f ca="1">IF(N$11="x",0,_xlfn.NORM.INV(H157,Satokasvi!$H$8,Satokasvi!$I$8)*IF(N$8="x",1+Toimenpiteet!$C$7,1)*IF(N$9="x",1+Toimenpiteet!$C$34,1)*(1+N$30)*_xlfn.BINOM.INV(1,(1-(Satokasvi!$H$15*(1+N$43))),H157))</f>
        <v>0</v>
      </c>
      <c r="AJ157" s="35">
        <f ca="1">IF(O$11="x",0,_xlfn.NORM.INV(I157,Satokasvi!$H$8,Satokasvi!$I$8)*IF(O$8="x",1+Toimenpiteet!$C$7,1)*IF(O$9="x",1+Toimenpiteet!$C$34,1)*(1+O$30)*_xlfn.BINOM.INV(1,(1-(Satokasvi!$H$15*(1+O$43))),I157))</f>
        <v>2610.6475515051989</v>
      </c>
      <c r="AK157" s="35">
        <f ca="1">IF(P$11="x",0,_xlfn.NORM.INV(J157,Satokasvi!$H$8,Satokasvi!$I$8)*IF(P$8="x",1+Toimenpiteet!$C$7,1)*IF(P$9="x",1+Toimenpiteet!$C$34,1)*(1+P$30)*_xlfn.BINOM.INV(1,(1-(Satokasvi!$H$15*(1+P$43))),J157))</f>
        <v>2462.940859641536</v>
      </c>
      <c r="AL157" s="35">
        <f ca="1">IF(Q$11="x",0,_xlfn.NORM.INV(K157,Satokasvi!$H$8,Satokasvi!$I$8)*IF(Q$8="x",1+Toimenpiteet!$C$7,1)*IF(Q$9="x",1+Toimenpiteet!$C$34,1)*(1+Q$30)*_xlfn.BINOM.INV(1,(1-(Satokasvi!$H$15*(1+Q$43))),K157))</f>
        <v>0</v>
      </c>
      <c r="AM157" s="35">
        <f ca="1">IF(R$11="x",0,_xlfn.NORM.INV(L157,Satokasvi!$H$8,Satokasvi!$I$8)*IF(R$8="x",1+Toimenpiteet!$C$7,1)*IF(R$9="x",1+Toimenpiteet!$C$34,1)*(1+R$30)*_xlfn.BINOM.INV(1,(1-(Satokasvi!$H$15*(1+R$43))),L157))</f>
        <v>2420.8548247514268</v>
      </c>
      <c r="AN157" s="35">
        <f ca="1">IF(S$11="x",0,_xlfn.NORM.INV(M157,Satokasvi!$H$8,Satokasvi!$I$8)*IF(S$8="x",1+Toimenpiteet!$C$7,1)*IF(S$9="x",1+Toimenpiteet!$C$34,1)*(1+S$30)*_xlfn.BINOM.INV(1,(1-(Satokasvi!$H$15*(1+S$43))),M157))</f>
        <v>2375.6221927624733</v>
      </c>
      <c r="AO157" s="35">
        <f ca="1">IF(T$11="x",0,_xlfn.NORM.INV(N157,Satokasvi!$H$8,Satokasvi!$I$8)*IF(T$8="x",1+Toimenpiteet!$C$7,1)*IF(T$9="x",1+Toimenpiteet!$C$34,1)*(1+T$30)*_xlfn.BINOM.INV(1,(1-(Satokasvi!$H$15*(1+T$43))),N157))</f>
        <v>2664.400526905029</v>
      </c>
      <c r="AP157" s="35">
        <f ca="1">IF(U$11="x",0,_xlfn.NORM.INV(O157,Satokasvi!$H$8,Satokasvi!$I$8)*IF(U$8="x",1+Toimenpiteet!$C$7,1)*IF(U$9="x",1+Toimenpiteet!$C$34,1)*(1+U$30)*_xlfn.BINOM.INV(1,(1-(Satokasvi!$H$15*(1+U$43))),O157))</f>
        <v>2374.1187278815223</v>
      </c>
      <c r="AQ157" s="35">
        <f ca="1">IF(V$11="x",0,_xlfn.NORM.INV(P157,Satokasvi!$H$8,Satokasvi!$I$8)*IF(V$8="x",1+Toimenpiteet!$C$7,1)*IF(V$9="x",1+Toimenpiteet!$C$34,1)*(1+V$30)*_xlfn.BINOM.INV(1,(1-(Satokasvi!$H$15*(1+V$43))),P157))</f>
        <v>2509.7533932269785</v>
      </c>
      <c r="AR157" s="35">
        <f ca="1">IF(W$11="x",0,_xlfn.NORM.INV(Q157,Satokasvi!$H$8,Satokasvi!$I$8)*IF(W$8="x",1+Toimenpiteet!$C$7,1)*IF(W$9="x",1+Toimenpiteet!$C$34,1)*(1+W$30)*_xlfn.BINOM.INV(1,(1-(Satokasvi!$H$15*(1+W$43))),Q157))</f>
        <v>2913.7677390513995</v>
      </c>
      <c r="AS157" s="35">
        <f ca="1">IF(X$11="x",0,_xlfn.NORM.INV(R157,Satokasvi!$H$8,Satokasvi!$I$8)*IF(X$8="x",1+Toimenpiteet!$C$7,1)*IF(X$9="x",1+Toimenpiteet!$C$34,1)*(1+X$30)*_xlfn.BINOM.INV(1,(1-(Satokasvi!$H$15*(1+X$43))),R157))</f>
        <v>2758.9834616840681</v>
      </c>
      <c r="AT157" s="35">
        <f ca="1">IF(Y$11="x",0,_xlfn.NORM.INV(S157,Satokasvi!$H$8,Satokasvi!$I$8)*IF(Y$8="x",1+Toimenpiteet!$C$7,1)*IF(Y$9="x",1+Toimenpiteet!$C$34,1)*(1+Y$30)*_xlfn.BINOM.INV(1,(1-(Satokasvi!$H$15*(1+Y$43))),S157))</f>
        <v>2780.436995115645</v>
      </c>
      <c r="AU157" s="35">
        <f ca="1">IF(Z$11="x",0,_xlfn.NORM.INV(T157,Satokasvi!$H$8,Satokasvi!$I$8)*IF(Z$8="x",1+Toimenpiteet!$C$7,1)*IF(Z$9="x",1+Toimenpiteet!$C$34,1)*(1+Z$30)*_xlfn.BINOM.INV(1,(1-(Satokasvi!$H$15*(1+Z$43))),T157))</f>
        <v>0</v>
      </c>
      <c r="AV157" s="35">
        <f ca="1">IF(AA$11="x",0,_xlfn.NORM.INV(U157,Satokasvi!$H$8,Satokasvi!$I$8)*IF(AA$8="x",1+Toimenpiteet!$C$7,1)*IF(AA$9="x",1+Toimenpiteet!$C$34,1)*(1+AA$30)*_xlfn.BINOM.INV(1,(1-(Satokasvi!$H$15*(1+AA$43))),U157))</f>
        <v>0</v>
      </c>
      <c r="AW157" s="35">
        <f ca="1">IF(AB$11="x",0,_xlfn.NORM.INV(V157,Satokasvi!$H$8,Satokasvi!$I$8)*IF(AB$8="x",1+Toimenpiteet!$C$7,1)*IF(AB$9="x",1+Toimenpiteet!$C$34,1)*(1+AB$30)*_xlfn.BINOM.INV(1,(1-(Satokasvi!$H$15*(1+AB$43))),V157))</f>
        <v>0</v>
      </c>
      <c r="AX157" s="35">
        <f ca="1">IF(AC$11="x",0,_xlfn.NORM.INV(W157,Satokasvi!$H$8,Satokasvi!$I$8)*IF(AC$8="x",1+Toimenpiteet!$C$7,1)*IF(AC$9="x",1+Toimenpiteet!$C$34,1)*(1+AC$30)*_xlfn.BINOM.INV(1,(1-(Satokasvi!$H$15*(1+AC$43))),W157))</f>
        <v>2432.3846938105207</v>
      </c>
      <c r="AY157" s="35">
        <f ca="1">IF(AD$11="x",0,_xlfn.NORM.INV(X157,Satokasvi!$H$8,Satokasvi!$I$8)*IF(AD$8="x",1+Toimenpiteet!$C$7,1)*IF(AD$9="x",1+Toimenpiteet!$C$34,1)*(1+AD$30)*_xlfn.BINOM.INV(1,(1-(Satokasvi!$H$15*(1+AD$43))),X157))</f>
        <v>3046.8336725254394</v>
      </c>
      <c r="AZ157" s="35">
        <f ca="1">IF(AE$11="x",0,_xlfn.NORM.INV(Y157,Satokasvi!$H$8,Satokasvi!$I$8)*IF(AE$8="x",1+Toimenpiteet!$C$7,1)*IF(AE$9="x",1+Toimenpiteet!$C$34,1)*(1+AE$30)*_xlfn.BINOM.INV(1,(1-(Satokasvi!$H$15*(1+AE$43))),Y157))</f>
        <v>2543.183830683357</v>
      </c>
      <c r="BA157" s="35">
        <f ca="1">IF(AF$11="x",0,_xlfn.NORM.INV(Z157,Satokasvi!$H$8,Satokasvi!$I$8)*IF(AF$8="x",1+Toimenpiteet!$C$7,1)*IF(AF$9="x",1+Toimenpiteet!$C$34,1)*(1+AF$30)*_xlfn.BINOM.INV(1,(1-(Satokasvi!$H$15*(1+AF$43))),Z157))</f>
        <v>2604.9807369081691</v>
      </c>
      <c r="BD157" s="35">
        <f ca="1">IF(H$11="x",0,_xlfn.NORM.INV(B157,Satokasvi!$H$8,Satokasvi!$I$8)*IF(COUNTIF($H$12:H$12,"x")&gt;0,(1+$C$6),1)*IF(COUNTIF($H$13:H$13,"x")&gt;0,(1+$C$30),1)*IF(H$8="x",(1+Toimenpiteet!$C$7),1)*IF(H$9="x",(1+Toimenpiteet!$C$34),1)*(1+H$30)*_xlfn.BINOM.INV(1,(1-(Satokasvi!$H$15*(1+H$44))),B157))</f>
        <v>2695.7655596001523</v>
      </c>
      <c r="BE157" s="35">
        <f ca="1">IF(I$11="x",0,_xlfn.NORM.INV(C157,Satokasvi!$H$8,Satokasvi!$I$8)*IF(COUNTIF($H$12:I$12,"x")&gt;0,(1+$C$6),1)*IF(COUNTIF($H$13:I$13,"x")&gt;0,(1+$C$30),1)*IF(I$8="x",(1+Toimenpiteet!$C$7),1)*IF(I$9="x",(1+Toimenpiteet!$C$34),1)*(1+I$30)*_xlfn.BINOM.INV(1,(1-(Satokasvi!$H$15*(1+I$44))),C157))</f>
        <v>3251.3386423528218</v>
      </c>
      <c r="BF157" s="35">
        <f ca="1">IF(J$11="x",0,_xlfn.NORM.INV(D157,Satokasvi!$H$8,Satokasvi!$I$8)*IF(COUNTIF($H$12:J$12,"x")&gt;0,(1+$C$6),1)*IF(COUNTIF($H$13:J$13,"x")&gt;0,(1+$C$30),1)*IF(J$8="x",(1+Toimenpiteet!$C$7),1)*IF(J$9="x",(1+Toimenpiteet!$C$34),1)*(1+J$30)*_xlfn.BINOM.INV(1,(1-(Satokasvi!$H$15*(1+J$44))),D157))</f>
        <v>2835.3311127639508</v>
      </c>
      <c r="BG157" s="35">
        <f ca="1">IF(K$11="x",0,_xlfn.NORM.INV(E157,Satokasvi!$H$8,Satokasvi!$I$8)*IF(COUNTIF($H$12:K$12,"x")&gt;0,(1+$C$6),1)*IF(COUNTIF($H$13:K$13,"x")&gt;0,(1+$C$30),1)*IF(K$8="x",(1+Toimenpiteet!$C$7),1)*IF(K$9="x",(1+Toimenpiteet!$C$34),1)*(1+K$30)*_xlfn.BINOM.INV(1,(1-(Satokasvi!$H$15*(1+K$44))),E157))</f>
        <v>3061.1525748763711</v>
      </c>
      <c r="BH157" s="35">
        <f ca="1">IF(L$11="x",0,_xlfn.NORM.INV(F157,Satokasvi!$H$8,Satokasvi!$I$8)*IF(COUNTIF($H$12:L$12,"x")&gt;0,(1+$C$6),1)*IF(COUNTIF($H$13:L$13,"x")&gt;0,(1+$C$30),1)*IF(L$8="x",(1+Toimenpiteet!$C$7),1)*IF(L$9="x",(1+Toimenpiteet!$C$34),1)*(1+L$30)*_xlfn.BINOM.INV(1,(1-(Satokasvi!$H$15*(1+L$44))),F157))</f>
        <v>3027.1562579768811</v>
      </c>
      <c r="BI157" s="35">
        <f ca="1">IF(M$11="x",0,_xlfn.NORM.INV(G157,Satokasvi!$H$8,Satokasvi!$I$8)*IF(COUNTIF($H$12:M$12,"x")&gt;0,(1+$C$6),1)*IF(COUNTIF($H$13:M$13,"x")&gt;0,(1+$C$30),1)*IF(M$8="x",(1+Toimenpiteet!$C$7),1)*IF(M$9="x",(1+Toimenpiteet!$C$34),1)*(1+M$30)*_xlfn.BINOM.INV(1,(1-(Satokasvi!$H$15*(1+M$44))),G157))</f>
        <v>3009.2842524014268</v>
      </c>
      <c r="BJ157" s="35">
        <f ca="1">IF(N$11="x",0,_xlfn.NORM.INV(H157,Satokasvi!$H$8,Satokasvi!$I$8)*IF(COUNTIF($H$12:N$12,"x")&gt;0,(1+$C$6),1)*IF(COUNTIF($H$13:N$13,"x")&gt;0,(1+$C$30),1)*IF(N$8="x",(1+Toimenpiteet!$C$7),1)*IF(N$9="x",(1+Toimenpiteet!$C$34),1)*(1+N$30)*_xlfn.BINOM.INV(1,(1-(Satokasvi!$H$15*(1+N$44))),H157))</f>
        <v>2779.899350328194</v>
      </c>
      <c r="BK157" s="35">
        <f ca="1">IF(O$11="x",0,_xlfn.NORM.INV(I157,Satokasvi!$H$8,Satokasvi!$I$8)*IF(COUNTIF($H$12:O$12,"x")&gt;0,(1+$C$6),1)*IF(COUNTIF($H$13:O$13,"x")&gt;0,(1+$C$30),1)*IF(O$8="x",(1+Toimenpiteet!$C$7),1)*IF(O$9="x",(1+Toimenpiteet!$C$34),1)*(1+O$30)*_xlfn.BINOM.INV(1,(1-(Satokasvi!$H$15*(1+O$44))),I157))</f>
        <v>3132.7770618062386</v>
      </c>
      <c r="BL157" s="35">
        <f ca="1">IF(P$11="x",0,_xlfn.NORM.INV(J157,Satokasvi!$H$8,Satokasvi!$I$8)*IF(COUNTIF($H$12:P$12,"x")&gt;0,(1+$C$6),1)*IF(COUNTIF($H$13:P$13,"x")&gt;0,(1+$C$30),1)*IF(P$8="x",(1+Toimenpiteet!$C$7),1)*IF(P$9="x",(1+Toimenpiteet!$C$34),1)*(1+P$30)*_xlfn.BINOM.INV(1,(1-(Satokasvi!$H$15*(1+P$44))),J157))</f>
        <v>2955.529031569843</v>
      </c>
      <c r="BM157" s="35">
        <f ca="1">IF(Q$11="x",0,_xlfn.NORM.INV(K157,Satokasvi!$H$8,Satokasvi!$I$8)*IF(COUNTIF($H$12:Q$12,"x")&gt;0,(1+$C$6),1)*IF(COUNTIF($H$13:Q$13,"x")&gt;0,(1+$C$30),1)*IF(Q$8="x",(1+Toimenpiteet!$C$7),1)*IF(Q$9="x",(1+Toimenpiteet!$C$34),1)*(1+Q$30)*_xlfn.BINOM.INV(1,(1-(Satokasvi!$H$15*(1+Q$44))),K157))</f>
        <v>2627.3193766546565</v>
      </c>
      <c r="BN157" s="35">
        <f ca="1">IF(R$11="x",0,_xlfn.NORM.INV(L157,Satokasvi!$H$8,Satokasvi!$I$8)*IF(COUNTIF($H$12:R$12,"x")&gt;0,(1+$C$6),1)*IF(COUNTIF($H$13:R$13,"x")&gt;0,(1+$C$30),1)*IF(R$8="x",(1+Toimenpiteet!$C$7),1)*IF(R$9="x",(1+Toimenpiteet!$C$34),1)*(1+R$30)*_xlfn.BINOM.INV(1,(1-(Satokasvi!$H$15*(1+R$44))),L157))</f>
        <v>2905.0257897017123</v>
      </c>
      <c r="BO157" s="35">
        <f ca="1">IF(S$11="x",0,_xlfn.NORM.INV(M157,Satokasvi!$H$8,Satokasvi!$I$8)*IF(COUNTIF($H$12:S$12,"x")&gt;0,(1+$C$6),1)*IF(COUNTIF($H$13:S$13,"x")&gt;0,(1+$C$30),1)*IF(S$8="x",(1+Toimenpiteet!$C$7),1)*IF(S$9="x",(1+Toimenpiteet!$C$34),1)*(1+S$30)*_xlfn.BINOM.INV(1,(1-(Satokasvi!$H$15*(1+S$44))),M157))</f>
        <v>2850.746631314968</v>
      </c>
      <c r="BP157" s="35">
        <f ca="1">IF(T$11="x",0,_xlfn.NORM.INV(N157,Satokasvi!$H$8,Satokasvi!$I$8)*IF(COUNTIF($H$12:T$12,"x")&gt;0,(1+$C$6),1)*IF(COUNTIF($H$13:T$13,"x")&gt;0,(1+$C$30),1)*IF(T$8="x",(1+Toimenpiteet!$C$7),1)*IF(T$9="x",(1+Toimenpiteet!$C$34),1)*(1+T$30)*_xlfn.BINOM.INV(1,(1-(Satokasvi!$H$15*(1+T$44))),N157))</f>
        <v>3197.2806322860347</v>
      </c>
      <c r="BQ157" s="35">
        <f ca="1">IF(U$11="x",0,_xlfn.NORM.INV(O157,Satokasvi!$H$8,Satokasvi!$I$8)*IF(COUNTIF($H$12:U$12,"x")&gt;0,(1+$C$6),1)*IF(COUNTIF($H$13:U$13,"x")&gt;0,(1+$C$30),1)*IF(U$8="x",(1+Toimenpiteet!$C$7),1)*IF(U$9="x",(1+Toimenpiteet!$C$34),1)*(1+U$30)*_xlfn.BINOM.INV(1,(1-(Satokasvi!$H$15*(1+U$44))),O157))</f>
        <v>2848.9424734578265</v>
      </c>
      <c r="BR157" s="35">
        <f ca="1">IF(V$11="x",0,_xlfn.NORM.INV(P157,Satokasvi!$H$8,Satokasvi!$I$8)*IF(COUNTIF($H$12:V$12,"x")&gt;0,(1+$C$6),1)*IF(COUNTIF($H$13:V$13,"x")&gt;0,(1+$C$30),1)*IF(V$8="x",(1+Toimenpiteet!$C$7),1)*IF(V$9="x",(1+Toimenpiteet!$C$34),1)*(1+V$30)*_xlfn.BINOM.INV(1,(1-(Satokasvi!$H$15*(1+V$44))),P157))</f>
        <v>3011.7040718723742</v>
      </c>
      <c r="BS157" s="35">
        <f ca="1">IF(W$11="x",0,_xlfn.NORM.INV(Q157,Satokasvi!$H$8,Satokasvi!$I$8)*IF(COUNTIF($H$12:W$12,"x")&gt;0,(1+$C$6),1)*IF(COUNTIF($H$13:W$13,"x")&gt;0,(1+$C$30),1)*IF(W$8="x",(1+Toimenpiteet!$C$7),1)*IF(W$9="x",(1+Toimenpiteet!$C$34),1)*(1+W$30)*_xlfn.BINOM.INV(1,(1-(Satokasvi!$H$15*(1+W$44))),Q157))</f>
        <v>3496.5212868616795</v>
      </c>
      <c r="BT157" s="35">
        <f ca="1">IF(X$11="x",0,_xlfn.NORM.INV(R157,Satokasvi!$H$8,Satokasvi!$I$8)*IF(COUNTIF($H$12:X$12,"x")&gt;0,(1+$C$6),1)*IF(COUNTIF($H$13:X$13,"x")&gt;0,(1+$C$30),1)*IF(X$8="x",(1+Toimenpiteet!$C$7),1)*IF(X$9="x",(1+Toimenpiteet!$C$34),1)*(1+X$30)*_xlfn.BINOM.INV(1,(1-(Satokasvi!$H$15*(1+X$44))),R157))</f>
        <v>3310.7801540208816</v>
      </c>
      <c r="BU157" s="35">
        <f ca="1">IF(Y$11="x",0,_xlfn.NORM.INV(S157,Satokasvi!$H$8,Satokasvi!$I$8)*IF(COUNTIF($H$12:Y$12,"x")&gt;0,(1+$C$6),1)*IF(COUNTIF($H$13:Y$13,"x")&gt;0,(1+$C$30),1)*IF(Y$8="x",(1+Toimenpiteet!$C$7),1)*IF(Y$9="x",(1+Toimenpiteet!$C$34),1)*(1+Y$30)*_xlfn.BINOM.INV(1,(1-(Satokasvi!$H$15*(1+Y$44))),S157))</f>
        <v>3336.5243941387739</v>
      </c>
      <c r="BV157" s="35">
        <f ca="1">IF(Z$11="x",0,_xlfn.NORM.INV(T157,Satokasvi!$H$8,Satokasvi!$I$8)*IF(COUNTIF($H$12:Z$12,"x")&gt;0,(1+$C$6),1)*IF(COUNTIF($H$13:Z$13,"x")&gt;0,(1+$C$30),1)*IF(Z$8="x",(1+Toimenpiteet!$C$7),1)*IF(Z$9="x",(1+Toimenpiteet!$C$34),1)*(1+Z$30)*_xlfn.BINOM.INV(1,(1-(Satokasvi!$H$15*(1+Z$44))),T157))</f>
        <v>2695.4737658024746</v>
      </c>
      <c r="BW157" s="35">
        <f ca="1">IF(AA$11="x",0,_xlfn.NORM.INV(U157,Satokasvi!$H$8,Satokasvi!$I$8)*IF(COUNTIF($H$12:AA$12,"x")&gt;0,(1+$C$6),1)*IF(COUNTIF($H$13:AA$13,"x")&gt;0,(1+$C$30),1)*IF(AA$8="x",(1+Toimenpiteet!$C$7),1)*IF(AA$9="x",(1+Toimenpiteet!$C$34),1)*(1+AA$30)*_xlfn.BINOM.INV(1,(1-(Satokasvi!$H$15*(1+AA$44))),U157))</f>
        <v>2747.8427556596075</v>
      </c>
      <c r="BX157" s="35">
        <f ca="1">IF(AB$11="x",0,_xlfn.NORM.INV(V157,Satokasvi!$H$8,Satokasvi!$I$8)*IF(COUNTIF($H$12:AB$12,"x")&gt;0,(1+$C$6),1)*IF(COUNTIF($H$13:AB$13,"x")&gt;0,(1+$C$30),1)*IF(AB$8="x",(1+Toimenpiteet!$C$7),1)*IF(AB$9="x",(1+Toimenpiteet!$C$34),1)*(1+AB$30)*_xlfn.BINOM.INV(1,(1-(Satokasvi!$H$15*(1+AB$44))),V157))</f>
        <v>2707.4266508412011</v>
      </c>
      <c r="BY157" s="35">
        <f ca="1">IF(AC$11="x",0,_xlfn.NORM.INV(W157,Satokasvi!$H$8,Satokasvi!$I$8)*IF(COUNTIF($H$12:AC$12,"x")&gt;0,(1+$C$6),1)*IF(COUNTIF($H$13:AC$13,"x")&gt;0,(1+$C$30),1)*IF(AC$8="x",(1+Toimenpiteet!$C$7),1)*IF(AC$9="x",(1+Toimenpiteet!$C$34),1)*(1+AC$30)*_xlfn.BINOM.INV(1,(1-(Satokasvi!$H$15*(1+AC$44))),W157))</f>
        <v>2918.8616325726248</v>
      </c>
      <c r="BZ157" s="35">
        <f ca="1">IF(AD$11="x",0,_xlfn.NORM.INV(X157,Satokasvi!$H$8,Satokasvi!$I$8)*IF(COUNTIF($H$12:AD$12,"x")&gt;0,(1+$C$6),1)*IF(COUNTIF($H$13:AD$13,"x")&gt;0,(1+$C$30),1)*IF(AD$8="x",(1+Toimenpiteet!$C$7),1)*IF(AD$9="x",(1+Toimenpiteet!$C$34),1)*(1+AD$30)*_xlfn.BINOM.INV(1,(1-(Satokasvi!$H$15*(1+AD$44))),X157))</f>
        <v>3656.200407030527</v>
      </c>
      <c r="CA157" s="35">
        <f ca="1">IF(AE$11="x",0,_xlfn.NORM.INV(Y157,Satokasvi!$H$8,Satokasvi!$I$8)*IF(COUNTIF($H$12:AE$12,"x")&gt;0,(1+$C$6),1)*IF(COUNTIF($H$13:AE$13,"x")&gt;0,(1+$C$30),1)*IF(AE$8="x",(1+Toimenpiteet!$C$7),1)*IF(AE$9="x",(1+Toimenpiteet!$C$34),1)*(1+AE$30)*_xlfn.BINOM.INV(1,(1-(Satokasvi!$H$15*(1+AE$44))),Y157))</f>
        <v>3051.8205968200282</v>
      </c>
      <c r="CB157" s="35">
        <f ca="1">IF(AF$11="x",0,_xlfn.NORM.INV(Z157,Satokasvi!$H$8,Satokasvi!$I$8)*IF(COUNTIF($H$12:AF$12,"x")&gt;0,(1+$C$6),1)*IF(COUNTIF($H$13:AF$13,"x")&gt;0,(1+$C$30),1)*IF(AF$8="x",(1+Toimenpiteet!$C$7),1)*IF(AF$9="x",(1+Toimenpiteet!$C$34),1)*(1+AF$30)*_xlfn.BINOM.INV(1,(1-(Satokasvi!$H$15*(1+AF$44))),Z157))</f>
        <v>3125.9768842898029</v>
      </c>
      <c r="CD157" s="37">
        <f ca="1">_xlfn.NORM.INV(RAND(),Satokasvi!$H$13,Satokasvi!$I$13)</f>
        <v>114.15511900857634</v>
      </c>
      <c r="CE157" s="37">
        <f ca="1">_xlfn.NORM.INV(RAND(),Satokasvi!$H$13,Satokasvi!$I$13)</f>
        <v>259.93715811090681</v>
      </c>
      <c r="CF157" s="37">
        <f ca="1">_xlfn.NORM.INV(RAND(),Satokasvi!$H$13,Satokasvi!$I$13)</f>
        <v>208.76705968294138</v>
      </c>
      <c r="CG157" s="37">
        <f ca="1">_xlfn.NORM.INV(RAND(),Satokasvi!$H$13,Satokasvi!$I$13)</f>
        <v>175.98107149114185</v>
      </c>
      <c r="CH157" s="37">
        <f ca="1">_xlfn.NORM.INV(RAND(),Satokasvi!$H$13,Satokasvi!$I$13)</f>
        <v>222.56527952894376</v>
      </c>
      <c r="CI157" s="37">
        <f ca="1">_xlfn.NORM.INV(RAND(),Satokasvi!$H$13,Satokasvi!$I$13)</f>
        <v>245.28643451944959</v>
      </c>
      <c r="CJ157" s="37">
        <f ca="1">_xlfn.NORM.INV(RAND(),Satokasvi!$H$13,Satokasvi!$I$13)</f>
        <v>224.83919081461596</v>
      </c>
      <c r="CK157" s="37">
        <f ca="1">_xlfn.NORM.INV(RAND(),Satokasvi!$H$13,Satokasvi!$I$13)</f>
        <v>262.48431353682031</v>
      </c>
      <c r="CL157" s="37">
        <f ca="1">_xlfn.NORM.INV(RAND(),Satokasvi!$H$13,Satokasvi!$I$13)</f>
        <v>279.34351909792963</v>
      </c>
      <c r="CM157" s="37">
        <f ca="1">_xlfn.NORM.INV(RAND(),Satokasvi!$H$13,Satokasvi!$I$13)</f>
        <v>286.54133962905621</v>
      </c>
      <c r="CN157" s="37">
        <f ca="1">_xlfn.NORM.INV(RAND(),Satokasvi!$H$13,Satokasvi!$I$13)</f>
        <v>186.75816448096197</v>
      </c>
      <c r="CO157" s="37">
        <f ca="1">_xlfn.NORM.INV(RAND(),Satokasvi!$H$13,Satokasvi!$I$13)</f>
        <v>121.49060786703636</v>
      </c>
      <c r="CP157" s="37">
        <f ca="1">_xlfn.NORM.INV(RAND(),Satokasvi!$H$13,Satokasvi!$I$13)</f>
        <v>173.21617995275096</v>
      </c>
      <c r="CQ157" s="37">
        <f ca="1">_xlfn.NORM.INV(RAND(),Satokasvi!$H$13,Satokasvi!$I$13)</f>
        <v>143.36840953484682</v>
      </c>
      <c r="CR157" s="37">
        <f ca="1">_xlfn.NORM.INV(RAND(),Satokasvi!$H$13,Satokasvi!$I$13)</f>
        <v>288.13894620342631</v>
      </c>
      <c r="CS157" s="37">
        <f ca="1">_xlfn.NORM.INV(RAND(),Satokasvi!$H$13,Satokasvi!$I$13)</f>
        <v>154.46601615568812</v>
      </c>
      <c r="CT157" s="37">
        <f ca="1">_xlfn.NORM.INV(RAND(),Satokasvi!$H$13,Satokasvi!$I$13)</f>
        <v>208.09623010266583</v>
      </c>
      <c r="CU157" s="37">
        <f ca="1">_xlfn.NORM.INV(RAND(),Satokasvi!$H$13,Satokasvi!$I$13)</f>
        <v>123.32402361945132</v>
      </c>
      <c r="CV157" s="37">
        <f ca="1">_xlfn.NORM.INV(RAND(),Satokasvi!$H$13,Satokasvi!$I$13)</f>
        <v>189.6178432940774</v>
      </c>
      <c r="CW157" s="37">
        <f ca="1">_xlfn.NORM.INV(RAND(),Satokasvi!$H$13,Satokasvi!$I$13)</f>
        <v>261.68353138226968</v>
      </c>
      <c r="CX157" s="37">
        <f ca="1">_xlfn.NORM.INV(RAND(),Satokasvi!$H$13,Satokasvi!$I$13)</f>
        <v>97.20672757906037</v>
      </c>
      <c r="CY157" s="37">
        <f ca="1">_xlfn.NORM.INV(RAND(),Satokasvi!$H$13,Satokasvi!$I$13)</f>
        <v>205.42105413269562</v>
      </c>
      <c r="CZ157" s="37">
        <f ca="1">_xlfn.NORM.INV(RAND(),Satokasvi!$H$13,Satokasvi!$I$13)</f>
        <v>162.72628775596527</v>
      </c>
      <c r="DA157" s="37">
        <f ca="1">_xlfn.NORM.INV(RAND(),Satokasvi!$H$13,Satokasvi!$I$13)</f>
        <v>194.26781315715786</v>
      </c>
      <c r="DB157" s="37">
        <f ca="1">_xlfn.NORM.INV(RAND(),Satokasvi!$H$13,Satokasvi!$I$13)</f>
        <v>179.02692751118474</v>
      </c>
      <c r="DD157" s="37">
        <f ca="1">IF(H$11="x",Toimenpiteet!$E$115,AC157*CD157/1000+(Satokasvi!$E$28-Satokasvi!$E$7)+IF(H$8="x",Toimenpiteet!$E$29,0)+IF(H$9="x",Toimenpiteet!$E$60,0)+IF(H$10="x",Toimenpiteet!$E$88,0))/(1+$H$15)^DD$59</f>
        <v>-257.28155339805824</v>
      </c>
      <c r="DE157" s="37">
        <f ca="1">IF(I$11="x",Toimenpiteet!$E$115,AD157*CE157/1000+(Satokasvi!$E$28-Satokasvi!$E$7)+IF(I$8="x",Toimenpiteet!$E$29,0)+IF(I$9="x",Toimenpiteet!$E$60,0)+IF(I$10="x",Toimenpiteet!$E$88,0))/(1+$H$15)^DE$59</f>
        <v>414.06960029956224</v>
      </c>
      <c r="DF157" s="37">
        <f ca="1">IF(J$11="x",Toimenpiteet!$E$115,AE157*CF157/1000+(Satokasvi!$E$28-Satokasvi!$E$7)+IF(J$8="x",Toimenpiteet!$E$29,0)+IF(J$9="x",Toimenpiteet!$E$60,0)+IF(J$10="x",Toimenpiteet!$E$88,0))/(1+$H$15)^DF$59</f>
        <v>208.89918802477067</v>
      </c>
      <c r="DG157" s="37">
        <f ca="1">IF(K$11="x",Toimenpiteet!$E$115,AF157*CG157/1000+(Satokasvi!$E$28-Satokasvi!$E$7)+IF(K$8="x",Toimenpiteet!$E$29,0)+IF(K$9="x",Toimenpiteet!$E$60,0)+IF(K$10="x",Toimenpiteet!$E$88,0))/(1+$H$15)^DG$59</f>
        <v>163.41121171426136</v>
      </c>
      <c r="DH157" s="37">
        <f ca="1">IF(L$11="x",Toimenpiteet!$E$115,AG157*CH157/1000+(Satokasvi!$E$28-Satokasvi!$E$7)+IF(L$8="x",Toimenpiteet!$E$29,0)+IF(L$9="x",Toimenpiteet!$E$60,0)+IF(L$10="x",Toimenpiteet!$E$88,0))/(1+$H$15)^DH$59</f>
        <v>255.72028696005373</v>
      </c>
      <c r="DI157" s="37">
        <f ca="1">IF(M$11="x",Toimenpiteet!$E$115,AH157*CI157/1000+(Satokasvi!$E$28-Satokasvi!$E$7)+IF(M$8="x",Toimenpiteet!$E$29,0)+IF(M$9="x",Toimenpiteet!$E$60,0)+IF(M$10="x",Toimenpiteet!$E$88,0))/(1+$H$15)^DI$59</f>
        <v>293.2148267628728</v>
      </c>
      <c r="DJ157" s="37">
        <f ca="1">IF(N$11="x",Toimenpiteet!$E$115,AI157*CJ157/1000+(Satokasvi!$E$28-Satokasvi!$E$7)+IF(N$8="x",Toimenpiteet!$E$29,0)+IF(N$9="x",Toimenpiteet!$E$60,0)+IF(N$10="x",Toimenpiteet!$E$88,0))/(1+$H$15)^DJ$59</f>
        <v>-215.46925050598875</v>
      </c>
      <c r="DK157" s="37">
        <f ca="1">IF(O$11="x",Toimenpiteet!$E$115,AJ157*CK157/1000+(Satokasvi!$E$28-Satokasvi!$E$7)+IF(O$8="x",Toimenpiteet!$E$29,0)+IF(O$9="x",Toimenpiteet!$E$60,0)+IF(O$10="x",Toimenpiteet!$E$88,0))/(1+$H$15)^DK$59</f>
        <v>331.75241238968789</v>
      </c>
      <c r="DL157" s="37">
        <f ca="1">IF(P$11="x",Toimenpiteet!$E$115,AK157*CL157/1000+(Satokasvi!$E$28-Satokasvi!$E$7)+IF(P$8="x",Toimenpiteet!$E$29,0)+IF(P$9="x",Toimenpiteet!$E$60,0)+IF(P$10="x",Toimenpiteet!$E$88,0))/(1+$H$15)^DL$59</f>
        <v>324.19931088781897</v>
      </c>
      <c r="DM157" s="37">
        <f ca="1">IF(Q$11="x",Toimenpiteet!$E$115,AL157*CM157/1000+(Satokasvi!$E$28-Satokasvi!$E$7)+IF(Q$8="x",Toimenpiteet!$E$29,0)+IF(Q$9="x",Toimenpiteet!$E$60,0)+IF(Q$10="x",Toimenpiteet!$E$88,0))/(1+$H$15)^DM$59</f>
        <v>-197.18488744763218</v>
      </c>
      <c r="DN157" s="37">
        <f ca="1">IF(R$11="x",Toimenpiteet!$E$115,AM157*CN157/1000+(Satokasvi!$E$28-Satokasvi!$E$7)+IF(R$8="x",Toimenpiteet!$E$29,0)+IF(R$9="x",Toimenpiteet!$E$60,0)+IF(R$10="x",Toimenpiteet!$E$88,0))/(1+$H$15)^DN$59</f>
        <v>135.17542627932525</v>
      </c>
      <c r="DO157" s="37">
        <f ca="1">IF(S$11="x",Toimenpiteet!$E$115,AN157*CO157/1000+(Satokasvi!$E$28-Satokasvi!$E$7)+IF(S$8="x",Toimenpiteet!$E$29,0)+IF(S$9="x",Toimenpiteet!$E$60,0)+IF(S$10="x",Toimenpiteet!$E$88,0))/(1+$H$15)^DO$59</f>
        <v>16.563635935737764</v>
      </c>
      <c r="DP157" s="37">
        <f ca="1">IF(T$11="x",Toimenpiteet!$E$115,AO157*CP157/1000+(Satokasvi!$E$28-Satokasvi!$E$7)+IF(T$8="x",Toimenpiteet!$E$29,0)+IF(T$9="x",Toimenpiteet!$E$60,0)+IF(T$10="x",Toimenpiteet!$E$88,0))/(1+$H$15)^DP$59</f>
        <v>133.81870592041238</v>
      </c>
      <c r="DQ157" s="37">
        <f ca="1">IF(U$11="x",Toimenpiteet!$E$115,AP157*CQ157/1000+(Satokasvi!$E$28-Satokasvi!$E$7)+IF(U$8="x",Toimenpiteet!$E$29,0)+IF(U$9="x",Toimenpiteet!$E$60,0)+IF(U$10="x",Toimenpiteet!$E$88,0))/(1+$H$15)^DQ$59</f>
        <v>49.830846279540594</v>
      </c>
      <c r="DR157" s="37">
        <f ca="1">IF(V$11="x",Toimenpiteet!$E$115,AQ157*CR157/1000+(Satokasvi!$E$28-Satokasvi!$E$7)+IF(V$8="x",Toimenpiteet!$E$29,0)+IF(V$9="x",Toimenpiteet!$E$60,0)+IF(V$10="x",Toimenpiteet!$E$88,0))/(1+$H$15)^DR$59</f>
        <v>294.07399222412607</v>
      </c>
      <c r="DS157" s="37">
        <f ca="1">IF(W$11="x",Toimenpiteet!$E$115,AR157*CS157/1000+(Satokasvi!$E$28-Satokasvi!$E$7)+IF(W$8="x",Toimenpiteet!$E$29,0)+IF(W$9="x",Toimenpiteet!$E$60,0)+IF(W$10="x",Toimenpiteet!$E$88,0))/(1+$H$15)^DS$59</f>
        <v>115.33454976237107</v>
      </c>
      <c r="DT157" s="37">
        <f ca="1">IF(X$11="x",Toimenpiteet!$E$115,AS157*CT157/1000+(Satokasvi!$E$28-Satokasvi!$E$7)+IF(X$8="x",Toimenpiteet!$E$29,0)+IF(X$9="x",Toimenpiteet!$E$60,0)+IF(X$10="x",Toimenpiteet!$E$88,0))/(1+$H$15)^DT$59</f>
        <v>187.03118863241437</v>
      </c>
      <c r="DU157" s="37">
        <f ca="1">IF(Y$11="x",Toimenpiteet!$E$115,AT157*CU157/1000+(Satokasvi!$E$28-Satokasvi!$E$7)+IF(Y$8="x",Toimenpiteet!$E$29,0)+IF(Y$9="x",Toimenpiteet!$E$60,0)+IF(Y$10="x",Toimenpiteet!$E$88,0))/(1+$H$15)^DU$59</f>
        <v>45.754913618340126</v>
      </c>
      <c r="DV157" s="37">
        <f ca="1">IF(Z$11="x",Toimenpiteet!$E$115,AU157*CV157/1000+(Satokasvi!$E$28-Satokasvi!$E$7)+IF(Z$8="x",Toimenpiteet!$E$29,0)+IF(Z$9="x",Toimenpiteet!$E$60,0)+IF(Z$10="x",Toimenpiteet!$E$88,0))/(1+$H$15)^DV$59</f>
        <v>-151.12579710516013</v>
      </c>
      <c r="DW157" s="37">
        <f ca="1">IF(AA$11="x",Toimenpiteet!$E$115,AV157*CW157/1000+(Satokasvi!$E$28-Satokasvi!$E$7)+IF(AA$8="x",Toimenpiteet!$E$29,0)+IF(AA$9="x",Toimenpiteet!$E$60,0)+IF(AA$10="x",Toimenpiteet!$E$88,0))/(1+$H$15)^DW$59</f>
        <v>-146.72407485937876</v>
      </c>
      <c r="DX157" s="37">
        <f ca="1">IF(AB$11="x",Toimenpiteet!$E$115,AW157*CX157/1000+(Satokasvi!$E$28-Satokasvi!$E$7)+IF(AB$8="x",Toimenpiteet!$E$29,0)+IF(AB$9="x",Toimenpiteet!$E$60,0)+IF(AB$10="x",Toimenpiteet!$E$88,0))/(1+$H$15)^DX$59</f>
        <v>-142.45055811590174</v>
      </c>
      <c r="DY157" s="37">
        <f ca="1">IF(AC$11="x",Toimenpiteet!$E$115,AX157*CY157/1000+(Satokasvi!$E$28-Satokasvi!$E$7)+IF(AC$8="x",Toimenpiteet!$E$29,0)+IF(AC$9="x",Toimenpiteet!$E$60,0)+IF(AC$10="x",Toimenpiteet!$E$88,0))/(1+$H$15)^DY$59</f>
        <v>122.46887447390439</v>
      </c>
      <c r="DZ157" s="37">
        <f ca="1">IF(AD$11="x",Toimenpiteet!$E$115,AY157*CZ157/1000+(Satokasvi!$E$28-Satokasvi!$E$7)+IF(AD$8="x",Toimenpiteet!$E$29,0)+IF(AD$9="x",Toimenpiteet!$E$60,0)+IF(AD$10="x",Toimenpiteet!$E$88,0))/(1+$H$15)^DZ$59</f>
        <v>116.94442155879403</v>
      </c>
      <c r="EA157" s="37">
        <f ca="1">IF(AE$11="x",Toimenpiteet!$E$115,AZ157*DA157/1000+(Satokasvi!$E$28-Satokasvi!$E$7)+IF(AE$8="x",Toimenpiteet!$E$29,0)+IF(AE$9="x",Toimenpiteet!$E$60,0)+IF(AE$10="x",Toimenpiteet!$E$88,0))/(1+$H$15)^EA$59</f>
        <v>112.68173225981428</v>
      </c>
      <c r="EB157" s="37">
        <f ca="1">IF(AF$11="x",Toimenpiteet!$E$115,BA157*DB157/1000+(Satokasvi!$E$28-Satokasvi!$E$7)+IF(AF$8="x",Toimenpiteet!$E$29,0)+IF(AF$9="x",Toimenpiteet!$E$60,0)+IF(AF$10="x",Toimenpiteet!$E$88,0))/(1+$H$15)^EB$59</f>
        <v>96.171468188007012</v>
      </c>
      <c r="ED157" s="37">
        <f ca="1">IF(H$11="x",Toimenpiteet!$E$115,BD157*CD157/1000+(Satokasvi!$E$28-Satokasvi!$E$7)+IF(H$8="x",Toimenpiteet!$E$29,0)+IF(H$9="x",Toimenpiteet!$E$60,0)+IF(H$10="x",Toimenpiteet!$E$88,0))/(1+$H$15)^ED$59</f>
        <v>41.490716772210426</v>
      </c>
      <c r="EE157" s="37">
        <f ca="1">IF(I$11="x",Toimenpiteet!$E$115,BE157*CE157/1000+(Satokasvi!$E$28-Satokasvi!$E$7)+IF(I$8="x",Toimenpiteet!$E$29,0)+IF(I$9="x",Toimenpiteet!$E$60,0)+IF(I$10="x",Toimenpiteet!$E$88,0))/(1+$H$15)^EE$59</f>
        <v>546.84110354356346</v>
      </c>
      <c r="EF157" s="37">
        <f ca="1">IF(J$11="x",Toimenpiteet!$E$115,BF157*CF157/1000+(Satokasvi!$E$28-Satokasvi!$E$7)+IF(J$8="x",Toimenpiteet!$E$29,0)+IF(J$9="x",Toimenpiteet!$E$60,0)+IF(J$10="x",Toimenpiteet!$E$88,0))/(1+$H$15)^EF$59</f>
        <v>299.18153357544224</v>
      </c>
      <c r="EG157" s="37">
        <f ca="1">IF(K$11="x",Toimenpiteet!$E$115,BG157*CG157/1000+(Satokasvi!$E$28-Satokasvi!$E$7)+IF(K$8="x",Toimenpiteet!$E$29,0)+IF(K$9="x",Toimenpiteet!$E$60,0)+IF(K$10="x",Toimenpiteet!$E$88,0))/(1+$H$15)^EG$59</f>
        <v>243.18326759664515</v>
      </c>
      <c r="EH157" s="37">
        <f ca="1">IF(L$11="x",Toimenpiteet!$E$115,BH157*CH157/1000+(Satokasvi!$E$28-Satokasvi!$E$7)+IF(L$8="x",Toimenpiteet!$E$29,0)+IF(L$9="x",Toimenpiteet!$E$60,0)+IF(L$10="x",Toimenpiteet!$E$88,0))/(1+$H$15)^EH$59</f>
        <v>352.58260992442518</v>
      </c>
      <c r="EI157" s="37">
        <f ca="1">IF(M$11="x",Toimenpiteet!$E$115,BI157*CI157/1000+(Satokasvi!$E$28-Satokasvi!$E$7)+IF(M$8="x",Toimenpiteet!$E$29,0)+IF(M$9="x",Toimenpiteet!$E$60,0)+IF(M$10="x",Toimenpiteet!$E$88,0))/(1+$H$15)^EI$59</f>
        <v>396.24445771968101</v>
      </c>
      <c r="EJ157" s="37">
        <f ca="1">IF(N$11="x",Toimenpiteet!$E$115,BJ157*CJ157/1000+(Satokasvi!$E$28-Satokasvi!$E$7)+IF(N$8="x",Toimenpiteet!$E$29,0)+IF(N$9="x",Toimenpiteet!$E$60,0)+IF(N$10="x",Toimenpiteet!$E$88,0))/(1+$H$15)^EJ$59</f>
        <v>292.73759740352921</v>
      </c>
      <c r="EK157" s="37">
        <f ca="1">IF(O$11="x",Toimenpiteet!$E$115,BK157*CK157/1000+(Satokasvi!$E$28-Satokasvi!$E$7)+IF(O$8="x",Toimenpiteet!$E$29,0)+IF(O$9="x",Toimenpiteet!$E$60,0)+IF(O$10="x",Toimenpiteet!$E$88,0))/(1+$H$15)^EK$59</f>
        <v>439.94158428626406</v>
      </c>
      <c r="EL157" s="37">
        <f ca="1">IF(P$11="x",Toimenpiteet!$E$115,BL157*CL157/1000+(Satokasvi!$E$28-Satokasvi!$E$7)+IF(P$8="x",Toimenpiteet!$E$29,0)+IF(P$9="x",Toimenpiteet!$E$60,0)+IF(P$10="x",Toimenpiteet!$E$88,0))/(1+$H$15)^EL$59</f>
        <v>429.65925987959503</v>
      </c>
      <c r="EM157" s="37">
        <f ca="1">IF(Q$11="x",Toimenpiteet!$E$115,BM157*CM157/1000+(Satokasvi!$E$28-Satokasvi!$E$7)+IF(Q$8="x",Toimenpiteet!$E$29,0)+IF(Q$9="x",Toimenpiteet!$E$60,0)+IF(Q$10="x",Toimenpiteet!$E$88,0))/(1+$H$15)^EM$59</f>
        <v>362.99551171337242</v>
      </c>
      <c r="EN157" s="37">
        <f ca="1">IF(R$11="x",Toimenpiteet!$E$115,BN157*CN157/1000+(Satokasvi!$E$28-Satokasvi!$E$7)+IF(R$8="x",Toimenpiteet!$E$29,0)+IF(R$9="x",Toimenpiteet!$E$60,0)+IF(R$10="x",Toimenpiteet!$E$88,0))/(1+$H$15)^EN$59</f>
        <v>200.49883919492473</v>
      </c>
      <c r="EO157" s="37">
        <f ca="1">IF(S$11="x",Toimenpiteet!$E$115,BO157*CO157/1000+(Satokasvi!$E$28-Satokasvi!$E$7)+IF(S$8="x",Toimenpiteet!$E$29,0)+IF(S$9="x",Toimenpiteet!$E$60,0)+IF(S$10="x",Toimenpiteet!$E$88,0))/(1+$H$15)^EO$59</f>
        <v>57.049496773112914</v>
      </c>
      <c r="EP157" s="37">
        <f ca="1">IF(T$11="x",Toimenpiteet!$E$115,BP157*CP157/1000+(Satokasvi!$E$28-Satokasvi!$E$7)+IF(T$8="x",Toimenpiteet!$E$29,0)+IF(T$9="x",Toimenpiteet!$E$60,0)+IF(T$10="x",Toimenpiteet!$E$88,0))/(1+$H$15)^EP$59</f>
        <v>196.67286812413332</v>
      </c>
      <c r="EQ157" s="37">
        <f ca="1">IF(U$11="x",Toimenpiteet!$E$115,BQ157*CQ157/1000+(Satokasvi!$E$28-Satokasvi!$E$7)+IF(U$8="x",Toimenpiteet!$E$29,0)+IF(U$9="x",Toimenpiteet!$E$60,0)+IF(U$10="x",Toimenpiteet!$E$88,0))/(1+$H$15)^EQ$59</f>
        <v>94.836259243835514</v>
      </c>
      <c r="ER157" s="37">
        <f ca="1">IF(V$11="x",Toimenpiteet!$E$115,BR157*CR157/1000+(Satokasvi!$E$28-Satokasvi!$E$7)+IF(V$8="x",Toimenpiteet!$E$29,0)+IF(V$9="x",Toimenpiteet!$E$60,0)+IF(V$10="x",Toimenpiteet!$E$88,0))/(1+$H$15)^ER$59</f>
        <v>386.90747388097736</v>
      </c>
      <c r="ES157" s="37">
        <f ca="1">IF(W$11="x",Toimenpiteet!$E$115,BS157*CS157/1000+(Satokasvi!$E$28-Satokasvi!$E$7)+IF(W$8="x",Toimenpiteet!$E$29,0)+IF(W$9="x",Toimenpiteet!$E$60,0)+IF(W$10="x",Toimenpiteet!$E$88,0))/(1+$H$15)^ES$59</f>
        <v>171.42930749351135</v>
      </c>
      <c r="ET157" s="37">
        <f ca="1">IF(X$11="x",Toimenpiteet!$E$115,BT157*CT157/1000+(Satokasvi!$E$28-Satokasvi!$E$7)+IF(X$8="x",Toimenpiteet!$E$29,0)+IF(X$9="x",Toimenpiteet!$E$60,0)+IF(X$10="x",Toimenpiteet!$E$88,0))/(1+$H$15)^ET$59</f>
        <v>256.50329798867023</v>
      </c>
      <c r="EU157" s="37">
        <f ca="1">IF(Y$11="x",Toimenpiteet!$E$115,BU157*CU157/1000+(Satokasvi!$E$28-Satokasvi!$E$7)+IF(Y$8="x",Toimenpiteet!$E$29,0)+IF(Y$9="x",Toimenpiteet!$E$60,0)+IF(Y$10="x",Toimenpiteet!$E$88,0))/(1+$H$15)^EU$59</f>
        <v>86.037810545671093</v>
      </c>
      <c r="EV157" s="37">
        <f ca="1">IF(Z$11="x",Toimenpiteet!$E$115,BV157*CV157/1000+(Satokasvi!$E$28-Satokasvi!$E$7)+IF(Z$8="x",Toimenpiteet!$E$29,0)+IF(Z$9="x",Toimenpiteet!$E$60,0)+IF(Z$10="x",Toimenpiteet!$E$88,0))/(1+$H$15)^EV$59</f>
        <v>140.35304964893047</v>
      </c>
      <c r="EW157" s="37">
        <f ca="1">IF(AA$11="x",Toimenpiteet!$E$115,BW157*CW157/1000+(Satokasvi!$E$28-Satokasvi!$E$7)+IF(AA$8="x",Toimenpiteet!$E$29,0)+IF(AA$9="x",Toimenpiteet!$E$60,0)+IF(AA$10="x",Toimenpiteet!$E$88,0))/(1+$H$15)^EW$59</f>
        <v>251.40488983631417</v>
      </c>
      <c r="EX157" s="37">
        <f ca="1">IF(AB$11="x",Toimenpiteet!$E$115,BX157*CX157/1000+(Satokasvi!$E$28-Satokasvi!$E$7)+IF(AB$8="x",Toimenpiteet!$E$29,0)+IF(AB$9="x",Toimenpiteet!$E$60,0)+IF(AB$10="x",Toimenpiteet!$E$88,0))/(1+$H$15)^EX$59</f>
        <v>-0.97829405034451367</v>
      </c>
      <c r="EY157" s="37">
        <f ca="1">IF(AC$11="x",Toimenpiteet!$E$115,BY157*CY157/1000+(Satokasvi!$E$28-Satokasvi!$E$7)+IF(AC$8="x",Toimenpiteet!$E$29,0)+IF(AC$9="x",Toimenpiteet!$E$60,0)+IF(AC$10="x",Toimenpiteet!$E$88,0))/(1+$H$15)^EY$59</f>
        <v>174.62295191546224</v>
      </c>
      <c r="EZ157" s="37">
        <f ca="1">IF(AD$11="x",Toimenpiteet!$E$115,BZ157*CZ157/1000+(Satokasvi!$E$28-Satokasvi!$E$7)+IF(AD$8="x",Toimenpiteet!$E$29,0)+IF(AD$9="x",Toimenpiteet!$E$60,0)+IF(AD$10="x",Toimenpiteet!$E$88,0))/(1+$H$15)^EZ$59</f>
        <v>167.18796853732664</v>
      </c>
      <c r="FA157" s="37">
        <f ca="1">IF(AE$11="x",Toimenpiteet!$E$115,CA157*DA157/1000+(Satokasvi!$E$28-Satokasvi!$E$7)+IF(AE$8="x",Toimenpiteet!$E$29,0)+IF(AE$9="x",Toimenpiteet!$E$60,0)+IF(AE$10="x",Toimenpiteet!$E$88,0))/(1+$H$15)^FA$59</f>
        <v>161.29056673777114</v>
      </c>
      <c r="FB157" s="37">
        <f ca="1">IF(AF$11="x",Toimenpiteet!$E$115,CB157*DB157/1000+(Satokasvi!$E$28-Satokasvi!$E$7)+IF(AF$8="x",Toimenpiteet!$E$29,0)+IF(AF$9="x",Toimenpiteet!$E$60,0)+IF(AF$10="x",Toimenpiteet!$E$88,0))/(1+$H$15)^FB$59</f>
        <v>140.71885699647635</v>
      </c>
      <c r="FD157" s="37">
        <f t="shared" ca="1" si="41"/>
        <v>-257.28155339805824</v>
      </c>
      <c r="FE157" s="37">
        <f t="shared" ca="1" si="45"/>
        <v>156.788046901504</v>
      </c>
      <c r="FF157" s="37">
        <f t="shared" ca="1" si="45"/>
        <v>365.68723492627464</v>
      </c>
      <c r="FG157" s="37">
        <f t="shared" ca="1" si="45"/>
        <v>529.09844664053594</v>
      </c>
      <c r="FH157" s="37">
        <f t="shared" ca="1" si="45"/>
        <v>784.81873360058967</v>
      </c>
      <c r="FI157" s="37">
        <f t="shared" ca="1" si="45"/>
        <v>1078.0335603634626</v>
      </c>
      <c r="FJ157" s="37">
        <f t="shared" ca="1" si="45"/>
        <v>862.56430985747386</v>
      </c>
      <c r="FK157" s="37">
        <f t="shared" ca="1" si="45"/>
        <v>1194.3167222471618</v>
      </c>
      <c r="FL157" s="37">
        <f t="shared" ca="1" si="45"/>
        <v>1518.5160331349807</v>
      </c>
      <c r="FM157" s="37">
        <f t="shared" ca="1" si="45"/>
        <v>1321.3311456873485</v>
      </c>
      <c r="FN157" s="37">
        <f t="shared" ca="1" si="44"/>
        <v>1456.5065719666736</v>
      </c>
      <c r="FO157" s="37">
        <f t="shared" ca="1" si="43"/>
        <v>1473.0702079024113</v>
      </c>
      <c r="FP157" s="37">
        <f t="shared" ca="1" si="43"/>
        <v>1606.8889138228237</v>
      </c>
      <c r="FQ157" s="37">
        <f t="shared" ca="1" si="43"/>
        <v>1656.7197601023643</v>
      </c>
      <c r="FR157" s="37">
        <f t="shared" ca="1" si="43"/>
        <v>1950.7937523264904</v>
      </c>
      <c r="FS157" s="37">
        <f t="shared" ca="1" si="43"/>
        <v>2066.1283020888613</v>
      </c>
      <c r="FT157" s="37">
        <f t="shared" ca="1" si="43"/>
        <v>2253.1594907212757</v>
      </c>
      <c r="FU157" s="37">
        <f t="shared" ca="1" si="43"/>
        <v>2298.9144043396159</v>
      </c>
      <c r="FV157" s="37">
        <f t="shared" ca="1" si="43"/>
        <v>2147.7886072344559</v>
      </c>
      <c r="FW157" s="37">
        <f t="shared" ca="1" si="43"/>
        <v>2001.0645323750771</v>
      </c>
      <c r="FX157" s="37">
        <f t="shared" ca="1" si="43"/>
        <v>1858.6139742591754</v>
      </c>
      <c r="FY157" s="37">
        <f t="shared" ca="1" si="43"/>
        <v>1981.0828487330798</v>
      </c>
      <c r="FZ157" s="37">
        <f t="shared" ca="1" si="43"/>
        <v>2098.0272702918737</v>
      </c>
      <c r="GA157" s="37">
        <f t="shared" ca="1" si="43"/>
        <v>2210.7090025516882</v>
      </c>
      <c r="GB157" s="37">
        <f t="shared" ca="1" si="43"/>
        <v>2306.8804707396953</v>
      </c>
      <c r="GC157" s="37"/>
      <c r="GD157" s="37">
        <f t="shared" ca="1" si="42"/>
        <v>41.490716772210426</v>
      </c>
      <c r="GE157" s="37">
        <f t="shared" ca="1" si="48"/>
        <v>588.33182031577394</v>
      </c>
      <c r="GF157" s="37">
        <f t="shared" ca="1" si="48"/>
        <v>887.51335389121618</v>
      </c>
      <c r="GG157" s="37">
        <f t="shared" ca="1" si="48"/>
        <v>1130.6966214878614</v>
      </c>
      <c r="GH157" s="37">
        <f t="shared" ca="1" si="48"/>
        <v>1483.2792314122867</v>
      </c>
      <c r="GI157" s="37">
        <f t="shared" ca="1" si="48"/>
        <v>1879.5236891319678</v>
      </c>
      <c r="GJ157" s="37">
        <f t="shared" ca="1" si="48"/>
        <v>2172.2612865354968</v>
      </c>
      <c r="GK157" s="37">
        <f t="shared" ca="1" si="48"/>
        <v>2612.2028708217608</v>
      </c>
      <c r="GL157" s="37">
        <f t="shared" ca="1" si="48"/>
        <v>3041.8621307013559</v>
      </c>
      <c r="GM157" s="37">
        <f t="shared" ca="1" si="48"/>
        <v>3404.8576424147282</v>
      </c>
      <c r="GN157" s="37">
        <f t="shared" ca="1" si="48"/>
        <v>3605.3564816096527</v>
      </c>
      <c r="GO157" s="37">
        <f t="shared" ca="1" si="48"/>
        <v>3662.4059783827656</v>
      </c>
      <c r="GP157" s="37">
        <f t="shared" ca="1" si="48"/>
        <v>3859.078846506899</v>
      </c>
      <c r="GQ157" s="37">
        <f t="shared" ca="1" si="48"/>
        <v>3953.9151057507347</v>
      </c>
      <c r="GR157" s="37">
        <f t="shared" ca="1" si="48"/>
        <v>4340.822579631712</v>
      </c>
      <c r="GS157" s="37">
        <f t="shared" ca="1" si="48"/>
        <v>4512.2518871252232</v>
      </c>
      <c r="GT157" s="37">
        <f t="shared" ca="1" si="34"/>
        <v>4768.7551851138933</v>
      </c>
      <c r="GU157" s="37">
        <f t="shared" ca="1" si="34"/>
        <v>4854.7929956595644</v>
      </c>
      <c r="GV157" s="37">
        <f t="shared" ca="1" si="34"/>
        <v>4995.1460453084946</v>
      </c>
      <c r="GW157" s="37">
        <f t="shared" ca="1" si="34"/>
        <v>5246.550935144809</v>
      </c>
      <c r="GX157" s="37">
        <f t="shared" ca="1" si="34"/>
        <v>5245.5726410944644</v>
      </c>
      <c r="GY157" s="37">
        <f t="shared" ca="1" si="34"/>
        <v>5420.1955930099266</v>
      </c>
      <c r="GZ157" s="37">
        <f t="shared" ca="1" si="30"/>
        <v>5587.3835615472535</v>
      </c>
      <c r="HA157" s="37">
        <f t="shared" ca="1" si="30"/>
        <v>5748.6741282850244</v>
      </c>
      <c r="HB157" s="37">
        <f t="shared" ca="1" si="30"/>
        <v>5889.3929852815008</v>
      </c>
      <c r="HC157" s="37"/>
      <c r="HD157" s="37">
        <f t="shared" si="40"/>
        <v>1500.1</v>
      </c>
      <c r="HE157" s="37">
        <f ca="1">SUM($GD157:GD157)-$HD157-SUM($FD157:FD157)</f>
        <v>-1201.3277298297312</v>
      </c>
      <c r="HF157" s="37">
        <f ca="1">SUM($GD157:GE157)-$HD157-SUM($FD157:FE157)</f>
        <v>-769.78395641546126</v>
      </c>
      <c r="HG157" s="37">
        <f ca="1">SUM($GD157:GF157)-$HD157-SUM($FD157:FF157)</f>
        <v>-247.95783745051983</v>
      </c>
      <c r="HH157" s="37">
        <f ca="1">SUM($GD157:GG157)-$HD157-SUM($FD157:FG157)</f>
        <v>353.64033739680542</v>
      </c>
      <c r="HI157" s="37">
        <f ca="1">SUM($GD157:GH157)-$HD157-SUM($FD157:FH157)</f>
        <v>1052.1008352085028</v>
      </c>
      <c r="HJ157" s="37">
        <f ca="1">SUM($GD157:GI157)-$HD157-SUM($FD157:FI157)</f>
        <v>1853.590963977007</v>
      </c>
      <c r="HK157" s="37">
        <f ca="1">SUM($GD157:GJ157)-$HD157-SUM($FD157:FJ157)</f>
        <v>3163.2879406550301</v>
      </c>
      <c r="HL157" s="37">
        <f ca="1">SUM($GD157:GK157)-$HD157-SUM($FD157:FK157)</f>
        <v>4581.1740892296284</v>
      </c>
      <c r="HM157" s="37">
        <f ca="1">SUM($GD157:GL157)-$HD157-SUM($FD157:FL157)</f>
        <v>6104.5201867960041</v>
      </c>
      <c r="HN157" s="37">
        <f ca="1">SUM($GD157:GM157)-$HD157-SUM($FD157:FM157)</f>
        <v>8188.0466835233838</v>
      </c>
      <c r="HO157" s="37">
        <f ca="1">SUM($GD157:GN157)-$HD157-SUM($FD157:FN157)</f>
        <v>10336.896593166362</v>
      </c>
      <c r="HP157" s="37">
        <f ca="1">SUM($GD157:GO157)-$HD157-SUM($FD157:FO157)</f>
        <v>12526.232363646715</v>
      </c>
      <c r="HQ157" s="37">
        <f ca="1">SUM($GD157:GP157)-$HD157-SUM($FD157:FP157)</f>
        <v>14778.422296330789</v>
      </c>
      <c r="HR157" s="37">
        <f ca="1">SUM($GD157:GQ157)-$HD157-SUM($FD157:FQ157)</f>
        <v>17075.617641979159</v>
      </c>
      <c r="HS157" s="37">
        <f ca="1">SUM($GD157:GR157)-$HD157-SUM($FD157:FR157)</f>
        <v>19465.64646928438</v>
      </c>
      <c r="HT157" s="37">
        <f ca="1">SUM($GD157:GS157)-$HD157-SUM($FD157:FS157)</f>
        <v>21911.770054320747</v>
      </c>
      <c r="HU157" s="37">
        <f ca="1">SUM($GD157:GT157)-$HD157-SUM($FD157:FT157)</f>
        <v>24427.365748713364</v>
      </c>
      <c r="HV157" s="37">
        <f ca="1">SUM($GD157:GU157)-$HD157-SUM($FD157:FU157)</f>
        <v>26983.24434003331</v>
      </c>
      <c r="HW157" s="37">
        <f ca="1">SUM($GD157:GV157)-$HD157-SUM($FD157:FV157)</f>
        <v>29830.60177810735</v>
      </c>
      <c r="HX157" s="37">
        <f ca="1">SUM($GD157:GW157)-$HD157-SUM($FD157:FW157)</f>
        <v>33076.088180877079</v>
      </c>
      <c r="HY157" s="37">
        <f ca="1">SUM($GD157:GX157)-$HD157-SUM($FD157:FX157)</f>
        <v>36463.046847712365</v>
      </c>
      <c r="HZ157" s="37">
        <f ca="1">SUM($GD157:GY157)-$HD157-SUM($FD157:FY157)</f>
        <v>39902.159591989199</v>
      </c>
      <c r="IA157" s="37">
        <f ca="1">SUM($GD157:GZ157)-$HD157-SUM($FD157:FZ157)</f>
        <v>43391.515883244574</v>
      </c>
      <c r="IB157" s="37">
        <f ca="1">SUM($GD157:HA157)-$HD157-SUM($FD157:GA157)</f>
        <v>46929.481008977913</v>
      </c>
      <c r="IC157" s="37">
        <f ca="1">SUM($GD157:HB157)-$HD157-SUM($FD157:GB157)</f>
        <v>50511.993523519726</v>
      </c>
    </row>
    <row r="158" spans="2:237" x14ac:dyDescent="0.35">
      <c r="B158" s="37">
        <f t="shared" ca="1" si="50"/>
        <v>0.31035654689213832</v>
      </c>
      <c r="C158" s="37">
        <f t="shared" ca="1" si="50"/>
        <v>0.65028147371514833</v>
      </c>
      <c r="D158" s="37">
        <f t="shared" ca="1" si="50"/>
        <v>0.57929783170189464</v>
      </c>
      <c r="E158" s="37">
        <f t="shared" ca="1" si="50"/>
        <v>0.81046011712651334</v>
      </c>
      <c r="F158" s="37">
        <f t="shared" ca="1" si="50"/>
        <v>0.85357716833875719</v>
      </c>
      <c r="G158" s="37">
        <f t="shared" ca="1" si="50"/>
        <v>0.27766299099603398</v>
      </c>
      <c r="H158" s="37">
        <f t="shared" ca="1" si="50"/>
        <v>0.95771770290235658</v>
      </c>
      <c r="I158" s="37">
        <f t="shared" ca="1" si="50"/>
        <v>8.9573443105189776E-2</v>
      </c>
      <c r="J158" s="37">
        <f t="shared" ca="1" si="50"/>
        <v>0.82904063838745035</v>
      </c>
      <c r="K158" s="37">
        <f t="shared" ca="1" si="50"/>
        <v>0.5390399246856955</v>
      </c>
      <c r="L158" s="37">
        <f t="shared" ca="1" si="50"/>
        <v>0.91232094795515006</v>
      </c>
      <c r="M158" s="37">
        <f t="shared" ca="1" si="50"/>
        <v>0.89582152664927739</v>
      </c>
      <c r="N158" s="37">
        <f t="shared" ca="1" si="50"/>
        <v>0.16972024447473011</v>
      </c>
      <c r="O158" s="37">
        <f t="shared" ca="1" si="50"/>
        <v>0.94240766320374514</v>
      </c>
      <c r="P158" s="37">
        <f t="shared" ca="1" si="50"/>
        <v>0.95895087444364246</v>
      </c>
      <c r="Q158" s="37">
        <f t="shared" ca="1" si="50"/>
        <v>0.72749465533510493</v>
      </c>
      <c r="R158" s="37">
        <f t="shared" ca="1" si="49"/>
        <v>0.6200197672416482</v>
      </c>
      <c r="S158" s="37">
        <f t="shared" ca="1" si="49"/>
        <v>0.37905661839314553</v>
      </c>
      <c r="T158" s="37">
        <f t="shared" ca="1" si="49"/>
        <v>0.16381754222066292</v>
      </c>
      <c r="U158" s="37">
        <f t="shared" ca="1" si="49"/>
        <v>0.33022797156997774</v>
      </c>
      <c r="V158" s="37">
        <f t="shared" ca="1" si="49"/>
        <v>2.6751972553149095E-2</v>
      </c>
      <c r="W158" s="37">
        <f t="shared" ca="1" si="49"/>
        <v>0.7912823792880459</v>
      </c>
      <c r="X158" s="37">
        <f t="shared" ca="1" si="49"/>
        <v>0.99704957632369351</v>
      </c>
      <c r="Y158" s="37">
        <f t="shared" ca="1" si="49"/>
        <v>0.40048660755125509</v>
      </c>
      <c r="Z158" s="37">
        <f t="shared" ca="1" si="49"/>
        <v>0.21166468166303076</v>
      </c>
      <c r="AC158" s="35">
        <f ca="1">IF(H$11="x",0,_xlfn.NORM.INV(B158,Satokasvi!$H$8,Satokasvi!$I$8)*IF(H$8="x",1+Toimenpiteet!$C$7,1)*IF(H$9="x",1+Toimenpiteet!$C$34,1)*(1+H$30)*_xlfn.BINOM.INV(1,(1-(Satokasvi!$H$15*(1+H$43))),B158))</f>
        <v>2376.2900096700018</v>
      </c>
      <c r="AD158" s="35">
        <f ca="1">IF(I$11="x",0,_xlfn.NORM.INV(C158,Satokasvi!$H$8,Satokasvi!$I$8)*IF(I$8="x",1+Toimenpiteet!$C$7,1)*IF(I$9="x",1+Toimenpiteet!$C$34,1)*(1+I$30)*_xlfn.BINOM.INV(1,(1-(Satokasvi!$H$15*(1+I$43))),C158))</f>
        <v>2596.5201245099279</v>
      </c>
      <c r="AE158" s="35">
        <f ca="1">IF(J$11="x",0,_xlfn.NORM.INV(D158,Satokasvi!$H$8,Satokasvi!$I$8)*IF(J$8="x",1+Toimenpiteet!$C$7,1)*IF(J$9="x",1+Toimenpiteet!$C$34,1)*(1+J$30)*_xlfn.BINOM.INV(1,(1-(Satokasvi!$H$15*(1+J$43))),D158))</f>
        <v>2550.0243724247334</v>
      </c>
      <c r="AF158" s="35">
        <f ca="1">IF(K$11="x",0,_xlfn.NORM.INV(E158,Satokasvi!$H$8,Satokasvi!$I$8)*IF(K$8="x",1+Toimenpiteet!$C$7,1)*IF(K$9="x",1+Toimenpiteet!$C$34,1)*(1+K$30)*_xlfn.BINOM.INV(1,(1-(Satokasvi!$H$15*(1+K$43))),E158))</f>
        <v>2719.8982807065745</v>
      </c>
      <c r="AG158" s="35">
        <f ca="1">IF(L$11="x",0,_xlfn.NORM.INV(F158,Satokasvi!$H$8,Satokasvi!$I$8)*IF(L$8="x",1+Toimenpiteet!$C$7,1)*IF(L$9="x",1+Toimenpiteet!$C$34,1)*(1+L$30)*_xlfn.BINOM.INV(1,(1-(Satokasvi!$H$15*(1+L$43))),F158))</f>
        <v>2762.974873927868</v>
      </c>
      <c r="AH158" s="35">
        <f ca="1">IF(M$11="x",0,_xlfn.NORM.INV(G158,Satokasvi!$H$8,Satokasvi!$I$8)*IF(M$8="x",1+Toimenpiteet!$C$7,1)*IF(M$9="x",1+Toimenpiteet!$C$34,1)*(1+M$30)*_xlfn.BINOM.INV(1,(1-(Satokasvi!$H$15*(1+M$43))),G158))</f>
        <v>2352.5504620745905</v>
      </c>
      <c r="AI158" s="35">
        <f ca="1">IF(N$11="x",0,_xlfn.NORM.INV(H158,Satokasvi!$H$8,Satokasvi!$I$8)*IF(N$8="x",1+Toimenpiteet!$C$7,1)*IF(N$9="x",1+Toimenpiteet!$C$34,1)*(1+N$30)*_xlfn.BINOM.INV(1,(1-(Satokasvi!$H$15*(1+N$43))),H158))</f>
        <v>2931.1985128114138</v>
      </c>
      <c r="AJ158" s="35">
        <f ca="1">IF(O$11="x",0,_xlfn.NORM.INV(I158,Satokasvi!$H$8,Satokasvi!$I$8)*IF(O$8="x",1+Toimenpiteet!$C$7,1)*IF(O$9="x",1+Toimenpiteet!$C$34,1)*(1+O$30)*_xlfn.BINOM.INV(1,(1-(Satokasvi!$H$15*(1+O$43))),I158))</f>
        <v>0</v>
      </c>
      <c r="AK158" s="35">
        <f ca="1">IF(P$11="x",0,_xlfn.NORM.INV(J158,Satokasvi!$H$8,Satokasvi!$I$8)*IF(P$8="x",1+Toimenpiteet!$C$7,1)*IF(P$9="x",1+Toimenpiteet!$C$34,1)*(1+P$30)*_xlfn.BINOM.INV(1,(1-(Satokasvi!$H$15*(1+P$43))),J158))</f>
        <v>2737.5952359365565</v>
      </c>
      <c r="AL158" s="35">
        <f ca="1">IF(Q$11="x",0,_xlfn.NORM.INV(K158,Satokasvi!$H$8,Satokasvi!$I$8)*IF(Q$8="x",1+Toimenpiteet!$C$7,1)*IF(Q$9="x",1+Toimenpiteet!$C$34,1)*(1+Q$30)*_xlfn.BINOM.INV(1,(1-(Satokasvi!$H$15*(1+Q$43))),K158))</f>
        <v>2524.5038229837855</v>
      </c>
      <c r="AM158" s="35">
        <f ca="1">IF(R$11="x",0,_xlfn.NORM.INV(L158,Satokasvi!$H$8,Satokasvi!$I$8)*IF(R$8="x",1+Toimenpiteet!$C$7,1)*IF(R$9="x",1+Toimenpiteet!$C$34,1)*(1+R$30)*_xlfn.BINOM.INV(1,(1-(Satokasvi!$H$15*(1+R$43))),L158))</f>
        <v>2838.7966569080045</v>
      </c>
      <c r="AN158" s="35">
        <f ca="1">IF(S$11="x",0,_xlfn.NORM.INV(M158,Satokasvi!$H$8,Satokasvi!$I$8)*IF(S$8="x",1+Toimenpiteet!$C$7,1)*IF(S$9="x",1+Toimenpiteet!$C$34,1)*(1+S$30)*_xlfn.BINOM.INV(1,(1-(Satokasvi!$H$15*(1+S$43))),M158))</f>
        <v>2814.5240643435582</v>
      </c>
      <c r="AO158" s="35">
        <f ca="1">IF(T$11="x",0,_xlfn.NORM.INV(N158,Satokasvi!$H$8,Satokasvi!$I$8)*IF(T$8="x",1+Toimenpiteet!$C$7,1)*IF(T$9="x",1+Toimenpiteet!$C$34,1)*(1+T$30)*_xlfn.BINOM.INV(1,(1-(Satokasvi!$H$15*(1+T$43))),N158))</f>
        <v>0</v>
      </c>
      <c r="AP158" s="35">
        <f ca="1">IF(U$11="x",0,_xlfn.NORM.INV(O158,Satokasvi!$H$8,Satokasvi!$I$8)*IF(U$8="x",1+Toimenpiteet!$C$7,1)*IF(U$9="x",1+Toimenpiteet!$C$34,1)*(1+U$30)*_xlfn.BINOM.INV(1,(1-(Satokasvi!$H$15*(1+U$43))),O158))</f>
        <v>2893.8277527836894</v>
      </c>
      <c r="AQ158" s="35">
        <f ca="1">IF(V$11="x",0,_xlfn.NORM.INV(P158,Satokasvi!$H$8,Satokasvi!$I$8)*IF(V$8="x",1+Toimenpiteet!$C$7,1)*IF(V$9="x",1+Toimenpiteet!$C$34,1)*(1+V$30)*_xlfn.BINOM.INV(1,(1-(Satokasvi!$H$15*(1+V$43))),P158))</f>
        <v>2934.6597938456889</v>
      </c>
      <c r="AR158" s="35">
        <f ca="1">IF(W$11="x",0,_xlfn.NORM.INV(Q158,Satokasvi!$H$8,Satokasvi!$I$8)*IF(W$8="x",1+Toimenpiteet!$C$7,1)*IF(W$9="x",1+Toimenpiteet!$C$34,1)*(1+W$30)*_xlfn.BINOM.INV(1,(1-(Satokasvi!$H$15*(1+W$43))),Q158))</f>
        <v>2651.31333119482</v>
      </c>
      <c r="AS158" s="35">
        <f ca="1">IF(X$11="x",0,_xlfn.NORM.INV(R158,Satokasvi!$H$8,Satokasvi!$I$8)*IF(X$8="x",1+Toimenpiteet!$C$7,1)*IF(X$9="x",1+Toimenpiteet!$C$34,1)*(1+X$30)*_xlfn.BINOM.INV(1,(1-(Satokasvi!$H$15*(1+X$43))),R158))</f>
        <v>2576.3831760871076</v>
      </c>
      <c r="AT158" s="35">
        <f ca="1">IF(Y$11="x",0,_xlfn.NORM.INV(S158,Satokasvi!$H$8,Satokasvi!$I$8)*IF(Y$8="x",1+Toimenpiteet!$C$7,1)*IF(Y$9="x",1+Toimenpiteet!$C$34,1)*(1+Y$30)*_xlfn.BINOM.INV(1,(1-(Satokasvi!$H$15*(1+Y$43))),S158))</f>
        <v>2423.0101535443946</v>
      </c>
      <c r="AU158" s="35">
        <f ca="1">IF(Z$11="x",0,_xlfn.NORM.INV(T158,Satokasvi!$H$8,Satokasvi!$I$8)*IF(Z$8="x",1+Toimenpiteet!$C$7,1)*IF(Z$9="x",1+Toimenpiteet!$C$34,1)*(1+Z$30)*_xlfn.BINOM.INV(1,(1-(Satokasvi!$H$15*(1+Z$43))),T158))</f>
        <v>0</v>
      </c>
      <c r="AV158" s="35">
        <f ca="1">IF(AA$11="x",0,_xlfn.NORM.INV(U158,Satokasvi!$H$8,Satokasvi!$I$8)*IF(AA$8="x",1+Toimenpiteet!$C$7,1)*IF(AA$9="x",1+Toimenpiteet!$C$34,1)*(1+AA$30)*_xlfn.BINOM.INV(1,(1-(Satokasvi!$H$15*(1+AA$43))),U158))</f>
        <v>2390.1790610825228</v>
      </c>
      <c r="AW158" s="35">
        <f ca="1">IF(AB$11="x",0,_xlfn.NORM.INV(V158,Satokasvi!$H$8,Satokasvi!$I$8)*IF(AB$8="x",1+Toimenpiteet!$C$7,1)*IF(AB$9="x",1+Toimenpiteet!$C$34,1)*(1+AB$30)*_xlfn.BINOM.INV(1,(1-(Satokasvi!$H$15*(1+AB$43))),V158))</f>
        <v>0</v>
      </c>
      <c r="AX158" s="35">
        <f ca="1">IF(AC$11="x",0,_xlfn.NORM.INV(W158,Satokasvi!$H$8,Satokasvi!$I$8)*IF(AC$8="x",1+Toimenpiteet!$C$7,1)*IF(AC$9="x",1+Toimenpiteet!$C$34,1)*(1+AC$30)*_xlfn.BINOM.INV(1,(1-(Satokasvi!$H$15*(1+AC$43))),W158))</f>
        <v>2702.7197150319698</v>
      </c>
      <c r="AY158" s="35">
        <f ca="1">IF(AD$11="x",0,_xlfn.NORM.INV(X158,Satokasvi!$H$8,Satokasvi!$I$8)*IF(AD$8="x",1+Toimenpiteet!$C$7,1)*IF(AD$9="x",1+Toimenpiteet!$C$34,1)*(1+AD$30)*_xlfn.BINOM.INV(1,(1-(Satokasvi!$H$15*(1+AD$43))),X158))</f>
        <v>3188.3102035090142</v>
      </c>
      <c r="AZ158" s="35">
        <f ca="1">IF(AE$11="x",0,_xlfn.NORM.INV(Y158,Satokasvi!$H$8,Satokasvi!$I$8)*IF(AE$8="x",1+Toimenpiteet!$C$7,1)*IF(AE$9="x",1+Toimenpiteet!$C$34,1)*(1+AE$30)*_xlfn.BINOM.INV(1,(1-(Satokasvi!$H$15*(1+AE$43))),Y158))</f>
        <v>2436.9780549793932</v>
      </c>
      <c r="BA158" s="35">
        <f ca="1">IF(AF$11="x",0,_xlfn.NORM.INV(Z158,Satokasvi!$H$8,Satokasvi!$I$8)*IF(AF$8="x",1+Toimenpiteet!$C$7,1)*IF(AF$9="x",1+Toimenpiteet!$C$34,1)*(1+AF$30)*_xlfn.BINOM.INV(1,(1-(Satokasvi!$H$15*(1+AF$43))),Z158))</f>
        <v>0</v>
      </c>
      <c r="BD158" s="35">
        <f ca="1">IF(H$11="x",0,_xlfn.NORM.INV(B158,Satokasvi!$H$8,Satokasvi!$I$8)*IF(COUNTIF($H$12:H$12,"x")&gt;0,(1+$C$6),1)*IF(COUNTIF($H$13:H$13,"x")&gt;0,(1+$C$30),1)*IF(H$8="x",(1+Toimenpiteet!$C$7),1)*IF(H$9="x",(1+Toimenpiteet!$C$34),1)*(1+H$30)*_xlfn.BINOM.INV(1,(1-(Satokasvi!$H$15*(1+H$44))),B158))</f>
        <v>2851.5480116040021</v>
      </c>
      <c r="BE158" s="35">
        <f ca="1">IF(I$11="x",0,_xlfn.NORM.INV(C158,Satokasvi!$H$8,Satokasvi!$I$8)*IF(COUNTIF($H$12:I$12,"x")&gt;0,(1+$C$6),1)*IF(COUNTIF($H$13:I$13,"x")&gt;0,(1+$C$30),1)*IF(I$8="x",(1+Toimenpiteet!$C$7),1)*IF(I$9="x",(1+Toimenpiteet!$C$34),1)*(1+I$30)*_xlfn.BINOM.INV(1,(1-(Satokasvi!$H$15*(1+I$44))),C158))</f>
        <v>3115.8241494119134</v>
      </c>
      <c r="BF158" s="35">
        <f ca="1">IF(J$11="x",0,_xlfn.NORM.INV(D158,Satokasvi!$H$8,Satokasvi!$I$8)*IF(COUNTIF($H$12:J$12,"x")&gt;0,(1+$C$6),1)*IF(COUNTIF($H$13:J$13,"x")&gt;0,(1+$C$30),1)*IF(J$8="x",(1+Toimenpiteet!$C$7),1)*IF(J$9="x",(1+Toimenpiteet!$C$34),1)*(1+J$30)*_xlfn.BINOM.INV(1,(1-(Satokasvi!$H$15*(1+J$44))),D158))</f>
        <v>3060.0292469096798</v>
      </c>
      <c r="BG158" s="35">
        <f ca="1">IF(K$11="x",0,_xlfn.NORM.INV(E158,Satokasvi!$H$8,Satokasvi!$I$8)*IF(COUNTIF($H$12:K$12,"x")&gt;0,(1+$C$6),1)*IF(COUNTIF($H$13:K$13,"x")&gt;0,(1+$C$30),1)*IF(K$8="x",(1+Toimenpiteet!$C$7),1)*IF(K$9="x",(1+Toimenpiteet!$C$34),1)*(1+K$30)*_xlfn.BINOM.INV(1,(1-(Satokasvi!$H$15*(1+K$44))),E158))</f>
        <v>3263.8779368478895</v>
      </c>
      <c r="BH158" s="35">
        <f ca="1">IF(L$11="x",0,_xlfn.NORM.INV(F158,Satokasvi!$H$8,Satokasvi!$I$8)*IF(COUNTIF($H$12:L$12,"x")&gt;0,(1+$C$6),1)*IF(COUNTIF($H$13:L$13,"x")&gt;0,(1+$C$30),1)*IF(L$8="x",(1+Toimenpiteet!$C$7),1)*IF(L$9="x",(1+Toimenpiteet!$C$34),1)*(1+L$30)*_xlfn.BINOM.INV(1,(1-(Satokasvi!$H$15*(1+L$44))),F158))</f>
        <v>3315.5698487134414</v>
      </c>
      <c r="BI158" s="35">
        <f ca="1">IF(M$11="x",0,_xlfn.NORM.INV(G158,Satokasvi!$H$8,Satokasvi!$I$8)*IF(COUNTIF($H$12:M$12,"x")&gt;0,(1+$C$6),1)*IF(COUNTIF($H$13:M$13,"x")&gt;0,(1+$C$30),1)*IF(M$8="x",(1+Toimenpiteet!$C$7),1)*IF(M$9="x",(1+Toimenpiteet!$C$34),1)*(1+M$30)*_xlfn.BINOM.INV(1,(1-(Satokasvi!$H$15*(1+M$44))),G158))</f>
        <v>2823.0605544895084</v>
      </c>
      <c r="BJ158" s="35">
        <f ca="1">IF(N$11="x",0,_xlfn.NORM.INV(H158,Satokasvi!$H$8,Satokasvi!$I$8)*IF(COUNTIF($H$12:N$12,"x")&gt;0,(1+$C$6),1)*IF(COUNTIF($H$13:N$13,"x")&gt;0,(1+$C$30),1)*IF(N$8="x",(1+Toimenpiteet!$C$7),1)*IF(N$9="x",(1+Toimenpiteet!$C$34),1)*(1+N$30)*_xlfn.BINOM.INV(1,(1-(Satokasvi!$H$15*(1+N$44))),H158))</f>
        <v>3517.4382153736965</v>
      </c>
      <c r="BK158" s="35">
        <f ca="1">IF(O$11="x",0,_xlfn.NORM.INV(I158,Satokasvi!$H$8,Satokasvi!$I$8)*IF(COUNTIF($H$12:O$12,"x")&gt;0,(1+$C$6),1)*IF(COUNTIF($H$13:O$13,"x")&gt;0,(1+$C$30),1)*IF(O$8="x",(1+Toimenpiteet!$C$7),1)*IF(O$9="x",(1+Toimenpiteet!$C$34),1)*(1+O$30)*_xlfn.BINOM.INV(1,(1-(Satokasvi!$H$15*(1+O$44))),I158))</f>
        <v>2596.9840780512664</v>
      </c>
      <c r="BL158" s="35">
        <f ca="1">IF(P$11="x",0,_xlfn.NORM.INV(J158,Satokasvi!$H$8,Satokasvi!$I$8)*IF(COUNTIF($H$12:P$12,"x")&gt;0,(1+$C$6),1)*IF(COUNTIF($H$13:P$13,"x")&gt;0,(1+$C$30),1)*IF(P$8="x",(1+Toimenpiteet!$C$7),1)*IF(P$9="x",(1+Toimenpiteet!$C$34),1)*(1+P$30)*_xlfn.BINOM.INV(1,(1-(Satokasvi!$H$15*(1+P$44))),J158))</f>
        <v>3285.1142831238676</v>
      </c>
      <c r="BM158" s="35">
        <f ca="1">IF(Q$11="x",0,_xlfn.NORM.INV(K158,Satokasvi!$H$8,Satokasvi!$I$8)*IF(COUNTIF($H$12:Q$12,"x")&gt;0,(1+$C$6),1)*IF(COUNTIF($H$13:Q$13,"x")&gt;0,(1+$C$30),1)*IF(Q$8="x",(1+Toimenpiteet!$C$7),1)*IF(Q$9="x",(1+Toimenpiteet!$C$34),1)*(1+Q$30)*_xlfn.BINOM.INV(1,(1-(Satokasvi!$H$15*(1+Q$44))),K158))</f>
        <v>3029.4045875805427</v>
      </c>
      <c r="BN158" s="35">
        <f ca="1">IF(R$11="x",0,_xlfn.NORM.INV(L158,Satokasvi!$H$8,Satokasvi!$I$8)*IF(COUNTIF($H$12:R$12,"x")&gt;0,(1+$C$6),1)*IF(COUNTIF($H$13:R$13,"x")&gt;0,(1+$C$30),1)*IF(R$8="x",(1+Toimenpiteet!$C$7),1)*IF(R$9="x",(1+Toimenpiteet!$C$34),1)*(1+R$30)*_xlfn.BINOM.INV(1,(1-(Satokasvi!$H$15*(1+R$44))),L158))</f>
        <v>3406.5559882896055</v>
      </c>
      <c r="BO158" s="35">
        <f ca="1">IF(S$11="x",0,_xlfn.NORM.INV(M158,Satokasvi!$H$8,Satokasvi!$I$8)*IF(COUNTIF($H$12:S$12,"x")&gt;0,(1+$C$6),1)*IF(COUNTIF($H$13:S$13,"x")&gt;0,(1+$C$30),1)*IF(S$8="x",(1+Toimenpiteet!$C$7),1)*IF(S$9="x",(1+Toimenpiteet!$C$34),1)*(1+S$30)*_xlfn.BINOM.INV(1,(1-(Satokasvi!$H$15*(1+S$44))),M158))</f>
        <v>3377.4288772122695</v>
      </c>
      <c r="BP158" s="35">
        <f ca="1">IF(T$11="x",0,_xlfn.NORM.INV(N158,Satokasvi!$H$8,Satokasvi!$I$8)*IF(COUNTIF($H$12:T$12,"x")&gt;0,(1+$C$6),1)*IF(COUNTIF($H$13:T$13,"x")&gt;0,(1+$C$30),1)*IF(T$8="x",(1+Toimenpiteet!$C$7),1)*IF(T$9="x",(1+Toimenpiteet!$C$34),1)*(1+T$30)*_xlfn.BINOM.INV(1,(1-(Satokasvi!$H$15*(1+T$44))),N158))</f>
        <v>2713.4185932059645</v>
      </c>
      <c r="BQ158" s="35">
        <f ca="1">IF(U$11="x",0,_xlfn.NORM.INV(O158,Satokasvi!$H$8,Satokasvi!$I$8)*IF(COUNTIF($H$12:U$12,"x")&gt;0,(1+$C$6),1)*IF(COUNTIF($H$13:U$13,"x")&gt;0,(1+$C$30),1)*IF(U$8="x",(1+Toimenpiteet!$C$7),1)*IF(U$9="x",(1+Toimenpiteet!$C$34),1)*(1+U$30)*_xlfn.BINOM.INV(1,(1-(Satokasvi!$H$15*(1+U$44))),O158))</f>
        <v>3472.5933033404272</v>
      </c>
      <c r="BR158" s="35">
        <f ca="1">IF(V$11="x",0,_xlfn.NORM.INV(P158,Satokasvi!$H$8,Satokasvi!$I$8)*IF(COUNTIF($H$12:V$12,"x")&gt;0,(1+$C$6),1)*IF(COUNTIF($H$13:V$13,"x")&gt;0,(1+$C$30),1)*IF(V$8="x",(1+Toimenpiteet!$C$7),1)*IF(V$9="x",(1+Toimenpiteet!$C$34),1)*(1+V$30)*_xlfn.BINOM.INV(1,(1-(Satokasvi!$H$15*(1+V$44))),P158))</f>
        <v>3521.5917526148264</v>
      </c>
      <c r="BS158" s="35">
        <f ca="1">IF(W$11="x",0,_xlfn.NORM.INV(Q158,Satokasvi!$H$8,Satokasvi!$I$8)*IF(COUNTIF($H$12:W$12,"x")&gt;0,(1+$C$6),1)*IF(COUNTIF($H$13:W$13,"x")&gt;0,(1+$C$30),1)*IF(W$8="x",(1+Toimenpiteet!$C$7),1)*IF(W$9="x",(1+Toimenpiteet!$C$34),1)*(1+W$30)*_xlfn.BINOM.INV(1,(1-(Satokasvi!$H$15*(1+W$44))),Q158))</f>
        <v>3181.5759974337839</v>
      </c>
      <c r="BT158" s="35">
        <f ca="1">IF(X$11="x",0,_xlfn.NORM.INV(R158,Satokasvi!$H$8,Satokasvi!$I$8)*IF(COUNTIF($H$12:X$12,"x")&gt;0,(1+$C$6),1)*IF(COUNTIF($H$13:X$13,"x")&gt;0,(1+$C$30),1)*IF(X$8="x",(1+Toimenpiteet!$C$7),1)*IF(X$9="x",(1+Toimenpiteet!$C$34),1)*(1+X$30)*_xlfn.BINOM.INV(1,(1-(Satokasvi!$H$15*(1+X$44))),R158))</f>
        <v>3091.6598113045288</v>
      </c>
      <c r="BU158" s="35">
        <f ca="1">IF(Y$11="x",0,_xlfn.NORM.INV(S158,Satokasvi!$H$8,Satokasvi!$I$8)*IF(COUNTIF($H$12:Y$12,"x")&gt;0,(1+$C$6),1)*IF(COUNTIF($H$13:Y$13,"x")&gt;0,(1+$C$30),1)*IF(Y$8="x",(1+Toimenpiteet!$C$7),1)*IF(Y$9="x",(1+Toimenpiteet!$C$34),1)*(1+Y$30)*_xlfn.BINOM.INV(1,(1-(Satokasvi!$H$15*(1+Y$44))),S158))</f>
        <v>2907.6121842532734</v>
      </c>
      <c r="BV158" s="35">
        <f ca="1">IF(Z$11="x",0,_xlfn.NORM.INV(T158,Satokasvi!$H$8,Satokasvi!$I$8)*IF(COUNTIF($H$12:Z$12,"x")&gt;0,(1+$C$6),1)*IF(COUNTIF($H$13:Z$13,"x")&gt;0,(1+$C$30),1)*IF(Z$8="x",(1+Toimenpiteet!$C$7),1)*IF(Z$9="x",(1+Toimenpiteet!$C$34),1)*(1+Z$30)*_xlfn.BINOM.INV(1,(1-(Satokasvi!$H$15*(1+Z$44))),T158))</f>
        <v>2706.3334557521453</v>
      </c>
      <c r="BW158" s="35">
        <f ca="1">IF(AA$11="x",0,_xlfn.NORM.INV(U158,Satokasvi!$H$8,Satokasvi!$I$8)*IF(COUNTIF($H$12:AA$12,"x")&gt;0,(1+$C$6),1)*IF(COUNTIF($H$13:AA$13,"x")&gt;0,(1+$C$30),1)*IF(AA$8="x",(1+Toimenpiteet!$C$7),1)*IF(AA$9="x",(1+Toimenpiteet!$C$34),1)*(1+AA$30)*_xlfn.BINOM.INV(1,(1-(Satokasvi!$H$15*(1+AA$44))),U158))</f>
        <v>2868.2148732990272</v>
      </c>
      <c r="BX158" s="35">
        <f ca="1">IF(AB$11="x",0,_xlfn.NORM.INV(V158,Satokasvi!$H$8,Satokasvi!$I$8)*IF(COUNTIF($H$12:AB$12,"x")&gt;0,(1+$C$6),1)*IF(COUNTIF($H$13:AB$13,"x")&gt;0,(1+$C$30),1)*IF(AB$8="x",(1+Toimenpiteet!$C$7),1)*IF(AB$9="x",(1+Toimenpiteet!$C$34),1)*(1+AB$30)*_xlfn.BINOM.INV(1,(1-(Satokasvi!$H$15*(1+AB$44))),V158))</f>
        <v>0</v>
      </c>
      <c r="BY158" s="35">
        <f ca="1">IF(AC$11="x",0,_xlfn.NORM.INV(W158,Satokasvi!$H$8,Satokasvi!$I$8)*IF(COUNTIF($H$12:AC$12,"x")&gt;0,(1+$C$6),1)*IF(COUNTIF($H$13:AC$13,"x")&gt;0,(1+$C$30),1)*IF(AC$8="x",(1+Toimenpiteet!$C$7),1)*IF(AC$9="x",(1+Toimenpiteet!$C$34),1)*(1+AC$30)*_xlfn.BINOM.INV(1,(1-(Satokasvi!$H$15*(1+AC$44))),W158))</f>
        <v>3243.2636580383637</v>
      </c>
      <c r="BZ158" s="35">
        <f ca="1">IF(AD$11="x",0,_xlfn.NORM.INV(X158,Satokasvi!$H$8,Satokasvi!$I$8)*IF(COUNTIF($H$12:AD$12,"x")&gt;0,(1+$C$6),1)*IF(COUNTIF($H$13:AD$13,"x")&gt;0,(1+$C$30),1)*IF(AD$8="x",(1+Toimenpiteet!$C$7),1)*IF(AD$9="x",(1+Toimenpiteet!$C$34),1)*(1+AD$30)*_xlfn.BINOM.INV(1,(1-(Satokasvi!$H$15*(1+AD$44))),X158))</f>
        <v>3825.9722442108168</v>
      </c>
      <c r="CA158" s="35">
        <f ca="1">IF(AE$11="x",0,_xlfn.NORM.INV(Y158,Satokasvi!$H$8,Satokasvi!$I$8)*IF(COUNTIF($H$12:AE$12,"x")&gt;0,(1+$C$6),1)*IF(COUNTIF($H$13:AE$13,"x")&gt;0,(1+$C$30),1)*IF(AE$8="x",(1+Toimenpiteet!$C$7),1)*IF(AE$9="x",(1+Toimenpiteet!$C$34),1)*(1+AE$30)*_xlfn.BINOM.INV(1,(1-(Satokasvi!$H$15*(1+AE$44))),Y158))</f>
        <v>2924.3736659752717</v>
      </c>
      <c r="CB158" s="35">
        <f ca="1">IF(AF$11="x",0,_xlfn.NORM.INV(Z158,Satokasvi!$H$8,Satokasvi!$I$8)*IF(COUNTIF($H$12:AF$12,"x")&gt;0,(1+$C$6),1)*IF(COUNTIF($H$13:AF$13,"x")&gt;0,(1+$C$30),1)*IF(AF$8="x",(1+Toimenpiteet!$C$7),1)*IF(AF$9="x",(1+Toimenpiteet!$C$34),1)*(1+AF$30)*_xlfn.BINOM.INV(1,(1-(Satokasvi!$H$15*(1+AF$44))),Z158))</f>
        <v>2759.8024445245574</v>
      </c>
      <c r="CD158" s="37">
        <f ca="1">_xlfn.NORM.INV(RAND(),Satokasvi!$H$13,Satokasvi!$I$13)</f>
        <v>122.37517313407513</v>
      </c>
      <c r="CE158" s="37">
        <f ca="1">_xlfn.NORM.INV(RAND(),Satokasvi!$H$13,Satokasvi!$I$13)</f>
        <v>239.79169330223564</v>
      </c>
      <c r="CF158" s="37">
        <f ca="1">_xlfn.NORM.INV(RAND(),Satokasvi!$H$13,Satokasvi!$I$13)</f>
        <v>96.302080840397025</v>
      </c>
      <c r="CG158" s="37">
        <f ca="1">_xlfn.NORM.INV(RAND(),Satokasvi!$H$13,Satokasvi!$I$13)</f>
        <v>286.11390999176035</v>
      </c>
      <c r="CH158" s="37">
        <f ca="1">_xlfn.NORM.INV(RAND(),Satokasvi!$H$13,Satokasvi!$I$13)</f>
        <v>139.80513598889974</v>
      </c>
      <c r="CI158" s="37">
        <f ca="1">_xlfn.NORM.INV(RAND(),Satokasvi!$H$13,Satokasvi!$I$13)</f>
        <v>189.71276280835826</v>
      </c>
      <c r="CJ158" s="37">
        <f ca="1">_xlfn.NORM.INV(RAND(),Satokasvi!$H$13,Satokasvi!$I$13)</f>
        <v>170.0985559599996</v>
      </c>
      <c r="CK158" s="37">
        <f ca="1">_xlfn.NORM.INV(RAND(),Satokasvi!$H$13,Satokasvi!$I$13)</f>
        <v>162.7582592617801</v>
      </c>
      <c r="CL158" s="37">
        <f ca="1">_xlfn.NORM.INV(RAND(),Satokasvi!$H$13,Satokasvi!$I$13)</f>
        <v>152.74377917274683</v>
      </c>
      <c r="CM158" s="37">
        <f ca="1">_xlfn.NORM.INV(RAND(),Satokasvi!$H$13,Satokasvi!$I$13)</f>
        <v>179.41117382924858</v>
      </c>
      <c r="CN158" s="37">
        <f ca="1">_xlfn.NORM.INV(RAND(),Satokasvi!$H$13,Satokasvi!$I$13)</f>
        <v>234.89573424004072</v>
      </c>
      <c r="CO158" s="37">
        <f ca="1">_xlfn.NORM.INV(RAND(),Satokasvi!$H$13,Satokasvi!$I$13)</f>
        <v>304.92175822790119</v>
      </c>
      <c r="CP158" s="37">
        <f ca="1">_xlfn.NORM.INV(RAND(),Satokasvi!$H$13,Satokasvi!$I$13)</f>
        <v>199.32791123050288</v>
      </c>
      <c r="CQ158" s="37">
        <f ca="1">_xlfn.NORM.INV(RAND(),Satokasvi!$H$13,Satokasvi!$I$13)</f>
        <v>204.45440177202465</v>
      </c>
      <c r="CR158" s="37">
        <f ca="1">_xlfn.NORM.INV(RAND(),Satokasvi!$H$13,Satokasvi!$I$13)</f>
        <v>178.67252955449561</v>
      </c>
      <c r="CS158" s="37">
        <f ca="1">_xlfn.NORM.INV(RAND(),Satokasvi!$H$13,Satokasvi!$I$13)</f>
        <v>144.46030794506677</v>
      </c>
      <c r="CT158" s="37">
        <f ca="1">_xlfn.NORM.INV(RAND(),Satokasvi!$H$13,Satokasvi!$I$13)</f>
        <v>215.90637544462513</v>
      </c>
      <c r="CU158" s="37">
        <f ca="1">_xlfn.NORM.INV(RAND(),Satokasvi!$H$13,Satokasvi!$I$13)</f>
        <v>197.97779927972098</v>
      </c>
      <c r="CV158" s="37">
        <f ca="1">_xlfn.NORM.INV(RAND(),Satokasvi!$H$13,Satokasvi!$I$13)</f>
        <v>74.921278812127738</v>
      </c>
      <c r="CW158" s="37">
        <f ca="1">_xlfn.NORM.INV(RAND(),Satokasvi!$H$13,Satokasvi!$I$13)</f>
        <v>163.89419669194356</v>
      </c>
      <c r="CX158" s="37">
        <f ca="1">_xlfn.NORM.INV(RAND(),Satokasvi!$H$13,Satokasvi!$I$13)</f>
        <v>209.29620017906709</v>
      </c>
      <c r="CY158" s="37">
        <f ca="1">_xlfn.NORM.INV(RAND(),Satokasvi!$H$13,Satokasvi!$I$13)</f>
        <v>270.24145930382252</v>
      </c>
      <c r="CZ158" s="37">
        <f ca="1">_xlfn.NORM.INV(RAND(),Satokasvi!$H$13,Satokasvi!$I$13)</f>
        <v>185.11766195680752</v>
      </c>
      <c r="DA158" s="37">
        <f ca="1">_xlfn.NORM.INV(RAND(),Satokasvi!$H$13,Satokasvi!$I$13)</f>
        <v>124.03154364767788</v>
      </c>
      <c r="DB158" s="37">
        <f ca="1">_xlfn.NORM.INV(RAND(),Satokasvi!$H$13,Satokasvi!$I$13)</f>
        <v>229.18976055033875</v>
      </c>
      <c r="DD158" s="37">
        <f ca="1">IF(H$11="x",Toimenpiteet!$E$115,AC158*CD158/1000+(Satokasvi!$E$28-Satokasvi!$E$7)+IF(H$8="x",Toimenpiteet!$E$29,0)+IF(H$9="x",Toimenpiteet!$E$60,0)+IF(H$10="x",Toimenpiteet!$E$88,0))/(1+$H$15)^DD$59</f>
        <v>25.047477038970431</v>
      </c>
      <c r="DE158" s="37">
        <f ca="1">IF(I$11="x",Toimenpiteet!$E$115,AD158*CE158/1000+(Satokasvi!$E$28-Satokasvi!$E$7)+IF(I$8="x",Toimenpiteet!$E$29,0)+IF(I$9="x",Toimenpiteet!$E$60,0)+IF(I$10="x",Toimenpiteet!$E$88,0))/(1+$H$15)^DE$59</f>
        <v>337.09487920592647</v>
      </c>
      <c r="DF158" s="37">
        <f ca="1">IF(J$11="x",Toimenpiteet!$E$115,AE158*CF158/1000+(Satokasvi!$E$28-Satokasvi!$E$7)+IF(J$8="x",Toimenpiteet!$E$29,0)+IF(J$9="x",Toimenpiteet!$E$60,0)+IF(J$10="x",Toimenpiteet!$E$88,0))/(1+$H$15)^DF$59</f>
        <v>-17.778774334093175</v>
      </c>
      <c r="DG158" s="37">
        <f ca="1">IF(K$11="x",Toimenpiteet!$E$115,AF158*CG158/1000+(Satokasvi!$E$28-Satokasvi!$E$7)+IF(K$8="x",Toimenpiteet!$E$29,0)+IF(K$9="x",Toimenpiteet!$E$60,0)+IF(K$10="x",Toimenpiteet!$E$88,0))/(1+$H$15)^DG$59</f>
        <v>455.97220324985693</v>
      </c>
      <c r="DH158" s="37">
        <f ca="1">IF(L$11="x",Toimenpiteet!$E$115,AG158*CH158/1000+(Satokasvi!$E$28-Satokasvi!$E$7)+IF(L$8="x",Toimenpiteet!$E$29,0)+IF(L$9="x",Toimenpiteet!$E$60,0)+IF(L$10="x",Toimenpiteet!$E$88,0))/(1+$H$15)^DH$59</f>
        <v>104.61553542170741</v>
      </c>
      <c r="DI158" s="37">
        <f ca="1">IF(M$11="x",Toimenpiteet!$E$115,AH158*CI158/1000+(Satokasvi!$E$28-Satokasvi!$E$7)+IF(M$8="x",Toimenpiteet!$E$29,0)+IF(M$9="x",Toimenpiteet!$E$60,0)+IF(M$10="x",Toimenpiteet!$E$88,0))/(1+$H$15)^DI$59</f>
        <v>151.84330563518751</v>
      </c>
      <c r="DJ158" s="37">
        <f ca="1">IF(N$11="x",Toimenpiteet!$E$115,AI158*CJ158/1000+(Satokasvi!$E$28-Satokasvi!$E$7)+IF(N$8="x",Toimenpiteet!$E$29,0)+IF(N$9="x",Toimenpiteet!$E$60,0)+IF(N$10="x",Toimenpiteet!$E$88,0))/(1+$H$15)^DJ$59</f>
        <v>189.93218803021185</v>
      </c>
      <c r="DK158" s="37">
        <f ca="1">IF(O$11="x",Toimenpiteet!$E$115,AJ158*CK158/1000+(Satokasvi!$E$28-Satokasvi!$E$7)+IF(O$8="x",Toimenpiteet!$E$29,0)+IF(O$9="x",Toimenpiteet!$E$60,0)+IF(O$10="x",Toimenpiteet!$E$88,0))/(1+$H$15)^DK$59</f>
        <v>-209.19344709319299</v>
      </c>
      <c r="DL158" s="37">
        <f ca="1">IF(P$11="x",Toimenpiteet!$E$115,AK158*CL158/1000+(Satokasvi!$E$28-Satokasvi!$E$7)+IF(P$8="x",Toimenpiteet!$E$29,0)+IF(P$9="x",Toimenpiteet!$E$60,0)+IF(P$10="x",Toimenpiteet!$E$88,0))/(1+$H$15)^DL$59</f>
        <v>117.37721473765353</v>
      </c>
      <c r="DM158" s="37">
        <f ca="1">IF(Q$11="x",Toimenpiteet!$E$115,AL158*CM158/1000+(Satokasvi!$E$28-Satokasvi!$E$7)+IF(Q$8="x",Toimenpiteet!$E$29,0)+IF(Q$9="x",Toimenpiteet!$E$60,0)+IF(Q$10="x",Toimenpiteet!$E$88,0))/(1+$H$15)^DM$59</f>
        <v>139.83324937944437</v>
      </c>
      <c r="DN158" s="37">
        <f ca="1">IF(R$11="x",Toimenpiteet!$E$115,AM158*CN158/1000+(Satokasvi!$E$28-Satokasvi!$E$7)+IF(R$8="x",Toimenpiteet!$E$29,0)+IF(R$9="x",Toimenpiteet!$E$60,0)+IF(R$10="x",Toimenpiteet!$E$88,0))/(1+$H$15)^DN$59</f>
        <v>290.28420238863515</v>
      </c>
      <c r="DO158" s="37">
        <f ca="1">IF(S$11="x",Toimenpiteet!$E$115,AN158*CO158/1000+(Satokasvi!$E$28-Satokasvi!$E$7)+IF(S$8="x",Toimenpiteet!$E$29,0)+IF(S$9="x",Toimenpiteet!$E$60,0)+IF(S$10="x",Toimenpiteet!$E$88,0))/(1+$H$15)^DO$59</f>
        <v>416.06529660564047</v>
      </c>
      <c r="DP158" s="37">
        <f ca="1">IF(T$11="x",Toimenpiteet!$E$115,AO158*CP158/1000+(Satokasvi!$E$28-Satokasvi!$E$7)+IF(T$8="x",Toimenpiteet!$E$29,0)+IF(T$9="x",Toimenpiteet!$E$60,0)+IF(T$10="x",Toimenpiteet!$E$88,0))/(1+$H$15)^DP$59</f>
        <v>-180.45210509819213</v>
      </c>
      <c r="DQ158" s="37">
        <f ca="1">IF(U$11="x",Toimenpiteet!$E$115,AP158*CQ158/1000+(Satokasvi!$E$28-Satokasvi!$E$7)+IF(U$8="x",Toimenpiteet!$E$29,0)+IF(U$9="x",Toimenpiteet!$E$60,0)+IF(U$10="x",Toimenpiteet!$E$88,0))/(1+$H$15)^DQ$59</f>
        <v>215.95798031615058</v>
      </c>
      <c r="DR158" s="37">
        <f ca="1">IF(V$11="x",Toimenpiteet!$E$115,AQ158*CR158/1000+(Satokasvi!$E$28-Satokasvi!$E$7)+IF(V$8="x",Toimenpiteet!$E$29,0)+IF(V$9="x",Toimenpiteet!$E$60,0)+IF(V$10="x",Toimenpiteet!$E$88,0))/(1+$H$15)^DR$59</f>
        <v>166.46245998785321</v>
      </c>
      <c r="DS158" s="37">
        <f ca="1">IF(W$11="x",Toimenpiteet!$E$115,AR158*CS158/1000+(Satokasvi!$E$28-Satokasvi!$E$7)+IF(W$8="x",Toimenpiteet!$E$29,0)+IF(W$9="x",Toimenpiteet!$E$60,0)+IF(W$10="x",Toimenpiteet!$E$88,0))/(1+$H$15)^DS$59</f>
        <v>73.539644017094702</v>
      </c>
      <c r="DT158" s="37">
        <f ca="1">IF(X$11="x",Toimenpiteet!$E$115,AS158*CT158/1000+(Satokasvi!$E$28-Satokasvi!$E$7)+IF(X$8="x",Toimenpiteet!$E$29,0)+IF(X$9="x",Toimenpiteet!$E$60,0)+IF(X$10="x",Toimenpiteet!$E$88,0))/(1+$H$15)^DT$59</f>
        <v>176.21560972632474</v>
      </c>
      <c r="DU158" s="37">
        <f ca="1">IF(Y$11="x",Toimenpiteet!$E$115,AT158*CU158/1000+(Satokasvi!$E$28-Satokasvi!$E$7)+IF(Y$8="x",Toimenpiteet!$E$29,0)+IF(Y$9="x",Toimenpiteet!$E$60,0)+IF(Y$10="x",Toimenpiteet!$E$88,0))/(1+$H$15)^DU$59</f>
        <v>126.114924997267</v>
      </c>
      <c r="DV158" s="37">
        <f ca="1">IF(Z$11="x",Toimenpiteet!$E$115,AU158*CV158/1000+(Satokasvi!$E$28-Satokasvi!$E$7)+IF(Z$8="x",Toimenpiteet!$E$29,0)+IF(Z$9="x",Toimenpiteet!$E$60,0)+IF(Z$10="x",Toimenpiteet!$E$88,0))/(1+$H$15)^DV$59</f>
        <v>-151.12579710516013</v>
      </c>
      <c r="DW158" s="37">
        <f ca="1">IF(AA$11="x",Toimenpiteet!$E$115,AV158*CW158/1000+(Satokasvi!$E$28-Satokasvi!$E$7)+IF(AA$8="x",Toimenpiteet!$E$29,0)+IF(AA$9="x",Toimenpiteet!$E$60,0)+IF(AA$10="x",Toimenpiteet!$E$88,0))/(1+$H$15)^DW$59</f>
        <v>70.170914577817541</v>
      </c>
      <c r="DX158" s="37">
        <f ca="1">IF(AB$11="x",Toimenpiteet!$E$115,AW158*CX158/1000+(Satokasvi!$E$28-Satokasvi!$E$7)+IF(AB$8="x",Toimenpiteet!$E$29,0)+IF(AB$9="x",Toimenpiteet!$E$60,0)+IF(AB$10="x",Toimenpiteet!$E$88,0))/(1+$H$15)^DX$59</f>
        <v>-142.45055811590174</v>
      </c>
      <c r="DY158" s="37">
        <f ca="1">IF(AC$11="x",Toimenpiteet!$E$115,AX158*CY158/1000+(Satokasvi!$E$28-Satokasvi!$E$7)+IF(AC$8="x",Toimenpiteet!$E$29,0)+IF(AC$9="x",Toimenpiteet!$E$60,0)+IF(AC$10="x",Toimenpiteet!$E$88,0))/(1+$H$15)^DY$59</f>
        <v>242.88194349393012</v>
      </c>
      <c r="DZ158" s="37">
        <f ca="1">IF(AD$11="x",Toimenpiteet!$E$115,AY158*CZ158/1000+(Satokasvi!$E$28-Satokasvi!$E$7)+IF(AD$8="x",Toimenpiteet!$E$29,0)+IF(AD$9="x",Toimenpiteet!$E$60,0)+IF(AD$10="x",Toimenpiteet!$E$88,0))/(1+$H$15)^DZ$59</f>
        <v>164.78250567337795</v>
      </c>
      <c r="EA158" s="37">
        <f ca="1">IF(AE$11="x",Toimenpiteet!$E$115,AZ158*DA158/1000+(Satokasvi!$E$28-Satokasvi!$E$7)+IF(AE$8="x",Toimenpiteet!$E$29,0)+IF(AE$9="x",Toimenpiteet!$E$60,0)+IF(AE$10="x",Toimenpiteet!$E$88,0))/(1+$H$15)^EA$59</f>
        <v>18.330508670891625</v>
      </c>
      <c r="EB158" s="37">
        <f ca="1">IF(AF$11="x",Toimenpiteet!$E$115,BA158*DB158/1000+(Satokasvi!$E$28-Satokasvi!$E$7)+IF(AF$8="x",Toimenpiteet!$E$29,0)+IF(AF$9="x",Toimenpiteet!$E$60,0)+IF(AF$10="x",Toimenpiteet!$E$88,0))/(1+$H$15)^EB$59</f>
        <v>-126.56547585433981</v>
      </c>
      <c r="ED158" s="37">
        <f ca="1">IF(H$11="x",Toimenpiteet!$E$115,BD158*CD158/1000+(Satokasvi!$E$28-Satokasvi!$E$7)+IF(H$8="x",Toimenpiteet!$E$29,0)+IF(H$9="x",Toimenpiteet!$E$60,0)+IF(H$10="x",Toimenpiteet!$E$88,0))/(1+$H$15)^ED$59</f>
        <v>81.513283126376166</v>
      </c>
      <c r="EE158" s="37">
        <f ca="1">IF(I$11="x",Toimenpiteet!$E$115,BE158*CE158/1000+(Satokasvi!$E$28-Satokasvi!$E$7)+IF(I$8="x",Toimenpiteet!$E$29,0)+IF(I$9="x",Toimenpiteet!$E$60,0)+IF(I$10="x",Toimenpiteet!$E$88,0))/(1+$H$15)^EE$59</f>
        <v>454.47143823120064</v>
      </c>
      <c r="EF158" s="37">
        <f ca="1">IF(J$11="x",Toimenpiteet!$E$115,BF158*CF158/1000+(Satokasvi!$E$28-Satokasvi!$E$7)+IF(J$8="x",Toimenpiteet!$E$29,0)+IF(J$9="x",Toimenpiteet!$E$60,0)+IF(J$10="x",Toimenpiteet!$E$88,0))/(1+$H$15)^EF$59</f>
        <v>27.167978744805623</v>
      </c>
      <c r="EG158" s="37">
        <f ca="1">IF(K$11="x",Toimenpiteet!$E$115,BG158*CG158/1000+(Satokasvi!$E$28-Satokasvi!$E$7)+IF(K$8="x",Toimenpiteet!$E$29,0)+IF(K$9="x",Toimenpiteet!$E$60,0)+IF(K$10="x",Toimenpiteet!$E$88,0))/(1+$H$15)^EG$59</f>
        <v>594.25645743935991</v>
      </c>
      <c r="EH158" s="37">
        <f ca="1">IF(L$11="x",Toimenpiteet!$E$115,BH158*CH158/1000+(Satokasvi!$E$28-Satokasvi!$E$7)+IF(L$8="x",Toimenpiteet!$E$29,0)+IF(L$9="x",Toimenpiteet!$E$60,0)+IF(L$10="x",Toimenpiteet!$E$88,0))/(1+$H$15)^EH$59</f>
        <v>171.25690807840951</v>
      </c>
      <c r="EI158" s="37">
        <f ca="1">IF(M$11="x",Toimenpiteet!$E$115,BI158*CI158/1000+(Satokasvi!$E$28-Satokasvi!$E$7)+IF(M$8="x",Toimenpiteet!$E$29,0)+IF(M$9="x",Toimenpiteet!$E$60,0)+IF(M$10="x",Toimenpiteet!$E$88,0))/(1+$H$15)^EI$59</f>
        <v>226.59863236645856</v>
      </c>
      <c r="EJ158" s="37">
        <f ca="1">IF(N$11="x",Toimenpiteet!$E$115,BJ158*CJ158/1000+(Satokasvi!$E$28-Satokasvi!$E$7)+IF(N$8="x",Toimenpiteet!$E$29,0)+IF(N$9="x",Toimenpiteet!$E$60,0)+IF(N$10="x",Toimenpiteet!$E$88,0))/(1+$H$15)^EJ$59</f>
        <v>271.01247573745195</v>
      </c>
      <c r="EK158" s="37">
        <f ca="1">IF(O$11="x",Toimenpiteet!$E$115,BK158*CK158/1000+(Satokasvi!$E$28-Satokasvi!$E$7)+IF(O$8="x",Toimenpiteet!$E$29,0)+IF(O$9="x",Toimenpiteet!$E$60,0)+IF(O$10="x",Toimenpiteet!$E$88,0))/(1+$H$15)^EK$59</f>
        <v>124.47452792811477</v>
      </c>
      <c r="EL158" s="37">
        <f ca="1">IF(P$11="x",Toimenpiteet!$E$115,BL158*CL158/1000+(Satokasvi!$E$28-Satokasvi!$E$7)+IF(P$8="x",Toimenpiteet!$E$29,0)+IF(P$9="x",Toimenpiteet!$E$60,0)+IF(P$10="x",Toimenpiteet!$E$88,0))/(1+$H$15)^EL$59</f>
        <v>181.47274449939644</v>
      </c>
      <c r="EM158" s="37">
        <f ca="1">IF(Q$11="x",Toimenpiteet!$E$115,BM158*CM158/1000+(Satokasvi!$E$28-Satokasvi!$E$7)+IF(Q$8="x",Toimenpiteet!$E$29,0)+IF(Q$9="x",Toimenpiteet!$E$60,0)+IF(Q$10="x",Toimenpiteet!$E$88,0))/(1+$H$15)^EM$59</f>
        <v>207.2368767448597</v>
      </c>
      <c r="EN158" s="37">
        <f ca="1">IF(R$11="x",Toimenpiteet!$E$115,BN158*CN158/1000+(Satokasvi!$E$28-Satokasvi!$E$7)+IF(R$8="x",Toimenpiteet!$E$29,0)+IF(R$9="x",Toimenpiteet!$E$60,0)+IF(R$10="x",Toimenpiteet!$E$88,0))/(1+$H$15)^EN$59</f>
        <v>386.62937052609652</v>
      </c>
      <c r="EO158" s="37">
        <f ca="1">IF(S$11="x",Toimenpiteet!$E$115,BO158*CO158/1000+(Satokasvi!$E$28-Satokasvi!$E$7)+IF(S$8="x",Toimenpiteet!$E$29,0)+IF(S$9="x",Toimenpiteet!$E$60,0)+IF(S$10="x",Toimenpiteet!$E$88,0))/(1+$H$15)^EO$59</f>
        <v>536.45148957699598</v>
      </c>
      <c r="EP158" s="37">
        <f ca="1">IF(T$11="x",Toimenpiteet!$E$115,BP158*CP158/1000+(Satokasvi!$E$28-Satokasvi!$E$7)+IF(T$8="x",Toimenpiteet!$E$29,0)+IF(T$9="x",Toimenpiteet!$E$60,0)+IF(T$10="x",Toimenpiteet!$E$88,0))/(1+$H$15)^EP$59</f>
        <v>187.84727783292601</v>
      </c>
      <c r="EQ158" s="37">
        <f ca="1">IF(U$11="x",Toimenpiteet!$E$115,BQ158*CQ158/1000+(Satokasvi!$E$28-Satokasvi!$E$7)+IF(U$8="x",Toimenpiteet!$E$29,0)+IF(U$9="x",Toimenpiteet!$E$60,0)+IF(U$10="x",Toimenpiteet!$E$88,0))/(1+$H$15)^EQ$59</f>
        <v>294.18882008776751</v>
      </c>
      <c r="ER158" s="37">
        <f ca="1">IF(V$11="x",Toimenpiteet!$E$115,BR158*CR158/1000+(Satokasvi!$E$28-Satokasvi!$E$7)+IF(V$8="x",Toimenpiteet!$E$29,0)+IF(V$9="x",Toimenpiteet!$E$60,0)+IF(V$10="x",Toimenpiteet!$E$88,0))/(1+$H$15)^ER$59</f>
        <v>233.77363519744989</v>
      </c>
      <c r="ES158" s="37">
        <f ca="1">IF(W$11="x",Toimenpiteet!$E$115,BS158*CS158/1000+(Satokasvi!$E$28-Satokasvi!$E$7)+IF(W$8="x",Toimenpiteet!$E$29,0)+IF(W$9="x",Toimenpiteet!$E$60,0)+IF(W$10="x",Toimenpiteet!$E$88,0))/(1+$H$15)^ES$59</f>
        <v>121.27542059917972</v>
      </c>
      <c r="ET158" s="37">
        <f ca="1">IF(X$11="x",Toimenpiteet!$E$115,BT158*CT158/1000+(Satokasvi!$E$28-Satokasvi!$E$7)+IF(X$8="x",Toimenpiteet!$E$29,0)+IF(X$9="x",Toimenpiteet!$E$60,0)+IF(X$10="x",Toimenpiteet!$E$88,0))/(1+$H$15)^ET$59</f>
        <v>243.52460330136253</v>
      </c>
      <c r="EU158" s="37">
        <f ca="1">IF(Y$11="x",Toimenpiteet!$E$115,BU158*CU158/1000+(Satokasvi!$E$28-Satokasvi!$E$7)+IF(Y$8="x",Toimenpiteet!$E$29,0)+IF(Y$9="x",Toimenpiteet!$E$60,0)+IF(Y$10="x",Toimenpiteet!$E$88,0))/(1+$H$15)^EU$59</f>
        <v>182.46982420038336</v>
      </c>
      <c r="EV158" s="37">
        <f ca="1">IF(Z$11="x",Toimenpiteet!$E$115,BV158*CV158/1000+(Satokasvi!$E$28-Satokasvi!$E$7)+IF(Z$8="x",Toimenpiteet!$E$29,0)+IF(Z$9="x",Toimenpiteet!$E$60,0)+IF(Z$10="x",Toimenpiteet!$E$88,0))/(1+$H$15)^EV$59</f>
        <v>-35.493482610902511</v>
      </c>
      <c r="EW158" s="37">
        <f ca="1">IF(AA$11="x",Toimenpiteet!$E$115,BW158*CW158/1000+(Satokasvi!$E$28-Satokasvi!$E$7)+IF(AA$8="x",Toimenpiteet!$E$29,0)+IF(AA$9="x",Toimenpiteet!$E$60,0)+IF(AA$10="x",Toimenpiteet!$E$88,0))/(1+$H$15)^EW$59</f>
        <v>113.54991246525681</v>
      </c>
      <c r="EX158" s="37">
        <f ca="1">IF(AB$11="x",Toimenpiteet!$E$115,BX158*CX158/1000+(Satokasvi!$E$28-Satokasvi!$E$7)+IF(AB$8="x",Toimenpiteet!$E$29,0)+IF(AB$9="x",Toimenpiteet!$E$60,0)+IF(AB$10="x",Toimenpiteet!$E$88,0))/(1+$H$15)^EX$59</f>
        <v>-142.45055811590174</v>
      </c>
      <c r="EY158" s="37">
        <f ca="1">IF(AC$11="x",Toimenpiteet!$E$115,BY158*CY158/1000+(Satokasvi!$E$28-Satokasvi!$E$7)+IF(AC$8="x",Toimenpiteet!$E$29,0)+IF(AC$9="x",Toimenpiteet!$E$60,0)+IF(AC$10="x",Toimenpiteet!$E$88,0))/(1+$H$15)^EY$59</f>
        <v>319.11863473949313</v>
      </c>
      <c r="EZ158" s="37">
        <f ca="1">IF(AD$11="x",Toimenpiteet!$E$115,BZ158*CZ158/1000+(Satokasvi!$E$28-Satokasvi!$E$7)+IF(AD$8="x",Toimenpiteet!$E$29,0)+IF(AD$9="x",Toimenpiteet!$E$60,0)+IF(AD$10="x",Toimenpiteet!$E$88,0))/(1+$H$15)^EZ$59</f>
        <v>224.59366947482738</v>
      </c>
      <c r="FA158" s="37">
        <f ca="1">IF(AE$11="x",Toimenpiteet!$E$115,CA158*DA158/1000+(Satokasvi!$E$28-Satokasvi!$E$7)+IF(AE$8="x",Toimenpiteet!$E$29,0)+IF(AE$9="x",Toimenpiteet!$E$60,0)+IF(AE$10="x",Toimenpiteet!$E$88,0))/(1+$H$15)^FA$59</f>
        <v>48.069098431063921</v>
      </c>
      <c r="FB158" s="37">
        <f ca="1">IF(AF$11="x",Toimenpiteet!$E$115,CB158*DB158/1000+(Satokasvi!$E$28-Satokasvi!$E$7)+IF(AF$8="x",Toimenpiteet!$E$29,0)+IF(AF$9="x",Toimenpiteet!$E$60,0)+IF(AF$10="x",Toimenpiteet!$E$88,0))/(1+$H$15)^FB$59</f>
        <v>175.52886398392701</v>
      </c>
      <c r="FD158" s="37">
        <f t="shared" ca="1" si="41"/>
        <v>25.047477038970431</v>
      </c>
      <c r="FE158" s="37">
        <f t="shared" ca="1" si="45"/>
        <v>362.14235624489692</v>
      </c>
      <c r="FF158" s="37">
        <f t="shared" ca="1" si="45"/>
        <v>344.36358191080376</v>
      </c>
      <c r="FG158" s="37">
        <f t="shared" ca="1" si="45"/>
        <v>800.33578516066063</v>
      </c>
      <c r="FH158" s="37">
        <f t="shared" ca="1" si="45"/>
        <v>904.951320582368</v>
      </c>
      <c r="FI158" s="37">
        <f t="shared" ca="1" si="45"/>
        <v>1056.7946262175556</v>
      </c>
      <c r="FJ158" s="37">
        <f t="shared" ca="1" si="45"/>
        <v>1246.7268142477674</v>
      </c>
      <c r="FK158" s="37">
        <f t="shared" ca="1" si="45"/>
        <v>1037.5333671545743</v>
      </c>
      <c r="FL158" s="37">
        <f t="shared" ca="1" si="45"/>
        <v>1154.9105818922278</v>
      </c>
      <c r="FM158" s="37">
        <f t="shared" ca="1" si="45"/>
        <v>1294.7438312716722</v>
      </c>
      <c r="FN158" s="37">
        <f t="shared" ca="1" si="44"/>
        <v>1585.0280336603073</v>
      </c>
      <c r="FO158" s="37">
        <f t="shared" ca="1" si="43"/>
        <v>2001.0933302659478</v>
      </c>
      <c r="FP158" s="37">
        <f t="shared" ca="1" si="43"/>
        <v>1820.6412251677557</v>
      </c>
      <c r="FQ158" s="37">
        <f t="shared" ca="1" si="43"/>
        <v>2036.5992054839062</v>
      </c>
      <c r="FR158" s="37">
        <f t="shared" ca="1" si="43"/>
        <v>2203.0616654717596</v>
      </c>
      <c r="FS158" s="37">
        <f t="shared" ca="1" si="43"/>
        <v>2276.6013094888544</v>
      </c>
      <c r="FT158" s="37">
        <f t="shared" ca="1" si="43"/>
        <v>2452.816919215179</v>
      </c>
      <c r="FU158" s="37">
        <f t="shared" ca="1" si="43"/>
        <v>2578.9318442124459</v>
      </c>
      <c r="FV158" s="37">
        <f t="shared" ca="1" si="43"/>
        <v>2427.8060471072858</v>
      </c>
      <c r="FW158" s="37">
        <f t="shared" ca="1" si="43"/>
        <v>2497.9769616851036</v>
      </c>
      <c r="FX158" s="37">
        <f t="shared" ca="1" si="43"/>
        <v>2355.5264035692016</v>
      </c>
      <c r="FY158" s="37">
        <f t="shared" ca="1" si="43"/>
        <v>2598.4083470631317</v>
      </c>
      <c r="FZ158" s="37">
        <f t="shared" ca="1" si="43"/>
        <v>2763.1908527365094</v>
      </c>
      <c r="GA158" s="37">
        <f t="shared" ca="1" si="43"/>
        <v>2781.5213614074009</v>
      </c>
      <c r="GB158" s="37">
        <f t="shared" ca="1" si="43"/>
        <v>2654.9558855530613</v>
      </c>
      <c r="GC158" s="37"/>
      <c r="GD158" s="37">
        <f t="shared" ca="1" si="42"/>
        <v>81.513283126376166</v>
      </c>
      <c r="GE158" s="37">
        <f t="shared" ref="GE158:GS159" ca="1" si="51">GD158+EE158</f>
        <v>535.98472135757675</v>
      </c>
      <c r="GF158" s="37">
        <f t="shared" ca="1" si="51"/>
        <v>563.15270010238237</v>
      </c>
      <c r="GG158" s="37">
        <f t="shared" ca="1" si="51"/>
        <v>1157.4091575417424</v>
      </c>
      <c r="GH158" s="37">
        <f t="shared" ca="1" si="51"/>
        <v>1328.6660656201518</v>
      </c>
      <c r="GI158" s="37">
        <f t="shared" ca="1" si="51"/>
        <v>1555.2646979866104</v>
      </c>
      <c r="GJ158" s="37">
        <f t="shared" ca="1" si="51"/>
        <v>1826.2771737240623</v>
      </c>
      <c r="GK158" s="37">
        <f t="shared" ca="1" si="51"/>
        <v>1950.7517016521772</v>
      </c>
      <c r="GL158" s="37">
        <f t="shared" ca="1" si="51"/>
        <v>2132.2244461515738</v>
      </c>
      <c r="GM158" s="37">
        <f t="shared" ca="1" si="51"/>
        <v>2339.4613228964336</v>
      </c>
      <c r="GN158" s="37">
        <f t="shared" ca="1" si="51"/>
        <v>2726.09069342253</v>
      </c>
      <c r="GO158" s="37">
        <f t="shared" ca="1" si="51"/>
        <v>3262.5421829995257</v>
      </c>
      <c r="GP158" s="37">
        <f t="shared" ca="1" si="51"/>
        <v>3450.3894608324517</v>
      </c>
      <c r="GQ158" s="37">
        <f t="shared" ca="1" si="51"/>
        <v>3744.5782809202192</v>
      </c>
      <c r="GR158" s="37">
        <f t="shared" ca="1" si="51"/>
        <v>3978.3519161176691</v>
      </c>
      <c r="GS158" s="37">
        <f t="shared" ca="1" si="51"/>
        <v>4099.6273367168487</v>
      </c>
      <c r="GT158" s="37">
        <f t="shared" ca="1" si="34"/>
        <v>4343.1519400182115</v>
      </c>
      <c r="GU158" s="37">
        <f t="shared" ca="1" si="34"/>
        <v>4525.6217642185948</v>
      </c>
      <c r="GV158" s="37">
        <f t="shared" ca="1" si="34"/>
        <v>4490.1282816076919</v>
      </c>
      <c r="GW158" s="37">
        <f t="shared" ca="1" si="34"/>
        <v>4603.6781940729488</v>
      </c>
      <c r="GX158" s="37">
        <f t="shared" ca="1" si="34"/>
        <v>4461.2276359570469</v>
      </c>
      <c r="GY158" s="37">
        <f t="shared" ca="1" si="34"/>
        <v>4780.3462706965402</v>
      </c>
      <c r="GZ158" s="37">
        <f t="shared" ca="1" si="30"/>
        <v>5004.9399401713672</v>
      </c>
      <c r="HA158" s="37">
        <f t="shared" ca="1" si="30"/>
        <v>5053.0090386024312</v>
      </c>
      <c r="HB158" s="37">
        <f t="shared" ca="1" si="30"/>
        <v>5228.5379025863585</v>
      </c>
      <c r="HC158" s="37"/>
      <c r="HD158" s="37">
        <f t="shared" si="40"/>
        <v>1500.1</v>
      </c>
      <c r="HE158" s="37">
        <f ca="1">SUM($GD158:GD158)-$HD158-SUM($FD158:FD158)</f>
        <v>-1443.6341939125941</v>
      </c>
      <c r="HF158" s="37">
        <f ca="1">SUM($GD158:GE158)-$HD158-SUM($FD158:FE158)</f>
        <v>-1269.7918287999144</v>
      </c>
      <c r="HG158" s="37">
        <f ca="1">SUM($GD158:GF158)-$HD158-SUM($FD158:FF158)</f>
        <v>-1051.0027106083357</v>
      </c>
      <c r="HH158" s="37">
        <f ca="1">SUM($GD158:GG158)-$HD158-SUM($FD158:FG158)</f>
        <v>-693.92933822725377</v>
      </c>
      <c r="HI158" s="37">
        <f ca="1">SUM($GD158:GH158)-$HD158-SUM($FD158:FH158)</f>
        <v>-270.21459318946972</v>
      </c>
      <c r="HJ158" s="37">
        <f ca="1">SUM($GD158:GI158)-$HD158-SUM($FD158:FI158)</f>
        <v>228.25547857958509</v>
      </c>
      <c r="HK158" s="37">
        <f ca="1">SUM($GD158:GJ158)-$HD158-SUM($FD158:FJ158)</f>
        <v>807.80583805587958</v>
      </c>
      <c r="HL158" s="37">
        <f ca="1">SUM($GD158:GK158)-$HD158-SUM($FD158:FK158)</f>
        <v>1721.0241725534834</v>
      </c>
      <c r="HM158" s="37">
        <f ca="1">SUM($GD158:GL158)-$HD158-SUM($FD158:FL158)</f>
        <v>2698.3380368128282</v>
      </c>
      <c r="HN158" s="37">
        <f ca="1">SUM($GD158:GM158)-$HD158-SUM($FD158:FM158)</f>
        <v>3743.0555284375896</v>
      </c>
      <c r="HO158" s="37">
        <f ca="1">SUM($GD158:GN158)-$HD158-SUM($FD158:FN158)</f>
        <v>4884.1181881998127</v>
      </c>
      <c r="HP158" s="37">
        <f ca="1">SUM($GD158:GO158)-$HD158-SUM($FD158:FO158)</f>
        <v>6145.5670409333943</v>
      </c>
      <c r="HQ158" s="37">
        <f ca="1">SUM($GD158:GP158)-$HD158-SUM($FD158:FP158)</f>
        <v>7775.3152765980903</v>
      </c>
      <c r="HR158" s="37">
        <f ca="1">SUM($GD158:GQ158)-$HD158-SUM($FD158:FQ158)</f>
        <v>9483.2943520344052</v>
      </c>
      <c r="HS158" s="37">
        <f ca="1">SUM($GD158:GR158)-$HD158-SUM($FD158:FR158)</f>
        <v>11258.584602680316</v>
      </c>
      <c r="HT158" s="37">
        <f ca="1">SUM($GD158:GS158)-$HD158-SUM($FD158:FS158)</f>
        <v>13081.610629908311</v>
      </c>
      <c r="HU158" s="37">
        <f ca="1">SUM($GD158:GT158)-$HD158-SUM($FD158:FT158)</f>
        <v>14971.945650711346</v>
      </c>
      <c r="HV158" s="37">
        <f ca="1">SUM($GD158:GU158)-$HD158-SUM($FD158:FU158)</f>
        <v>16918.635570717495</v>
      </c>
      <c r="HW158" s="37">
        <f ca="1">SUM($GD158:GV158)-$HD158-SUM($FD158:FV158)</f>
        <v>18980.957805217902</v>
      </c>
      <c r="HX158" s="37">
        <f ca="1">SUM($GD158:GW158)-$HD158-SUM($FD158:FW158)</f>
        <v>21086.659037605747</v>
      </c>
      <c r="HY158" s="37">
        <f ca="1">SUM($GD158:GX158)-$HD158-SUM($FD158:FX158)</f>
        <v>23192.360269993591</v>
      </c>
      <c r="HZ158" s="37">
        <f ca="1">SUM($GD158:GY158)-$HD158-SUM($FD158:FY158)</f>
        <v>25374.298193627001</v>
      </c>
      <c r="IA158" s="37">
        <f ca="1">SUM($GD158:GZ158)-$HD158-SUM($FD158:FZ158)</f>
        <v>27616.047281061867</v>
      </c>
      <c r="IB158" s="37">
        <f ca="1">SUM($GD158:HA158)-$HD158-SUM($FD158:GA158)</f>
        <v>29887.534958256896</v>
      </c>
      <c r="IC158" s="37">
        <f ca="1">SUM($GD158:HB158)-$HD158-SUM($FD158:GB158)</f>
        <v>32461.116975290199</v>
      </c>
    </row>
    <row r="159" spans="2:237" ht="15" thickBot="1" x14ac:dyDescent="0.4">
      <c r="B159" s="74">
        <f t="shared" ca="1" si="50"/>
        <v>0.26712984143997376</v>
      </c>
      <c r="C159" s="74">
        <f t="shared" ca="1" si="50"/>
        <v>0.14024744832033109</v>
      </c>
      <c r="D159" s="74">
        <f t="shared" ca="1" si="50"/>
        <v>3.2541128832782151E-2</v>
      </c>
      <c r="E159" s="74">
        <f t="shared" ca="1" si="50"/>
        <v>0.88053933014990904</v>
      </c>
      <c r="F159" s="74">
        <f t="shared" ca="1" si="50"/>
        <v>0.9493521136839993</v>
      </c>
      <c r="G159" s="74">
        <f t="shared" ca="1" si="50"/>
        <v>0.68803268742737778</v>
      </c>
      <c r="H159" s="74">
        <f t="shared" ca="1" si="50"/>
        <v>0.9214007910121137</v>
      </c>
      <c r="I159" s="74">
        <f t="shared" ca="1" si="50"/>
        <v>0.72962524391970651</v>
      </c>
      <c r="J159" s="74">
        <f t="shared" ca="1" si="50"/>
        <v>0.27185279001535712</v>
      </c>
      <c r="K159" s="74">
        <f t="shared" ca="1" si="50"/>
        <v>0.22884140364797501</v>
      </c>
      <c r="L159" s="74">
        <f t="shared" ca="1" si="50"/>
        <v>0.92918810648194738</v>
      </c>
      <c r="M159" s="74">
        <f t="shared" ca="1" si="50"/>
        <v>0.33017492510228463</v>
      </c>
      <c r="N159" s="74">
        <f t="shared" ca="1" si="50"/>
        <v>0.69729837246855009</v>
      </c>
      <c r="O159" s="74">
        <f t="shared" ca="1" si="50"/>
        <v>0.68607513871436443</v>
      </c>
      <c r="P159" s="74">
        <f t="shared" ca="1" si="50"/>
        <v>0.87032656825708898</v>
      </c>
      <c r="Q159" s="74">
        <f t="shared" ca="1" si="50"/>
        <v>0.24077275493033712</v>
      </c>
      <c r="R159" s="74">
        <f t="shared" ca="1" si="49"/>
        <v>0.3235023980363706</v>
      </c>
      <c r="S159" s="74">
        <f t="shared" ca="1" si="49"/>
        <v>0.47451869649238843</v>
      </c>
      <c r="T159" s="74">
        <f t="shared" ca="1" si="49"/>
        <v>3.5860577803123017E-2</v>
      </c>
      <c r="U159" s="74">
        <f t="shared" ca="1" si="49"/>
        <v>0.77261081014535393</v>
      </c>
      <c r="V159" s="74">
        <f t="shared" ca="1" si="49"/>
        <v>0.68097732942226308</v>
      </c>
      <c r="W159" s="74">
        <f t="shared" ca="1" si="49"/>
        <v>1.20293309777465E-2</v>
      </c>
      <c r="X159" s="74">
        <f t="shared" ca="1" si="49"/>
        <v>0.33845872277838107</v>
      </c>
      <c r="Y159" s="74">
        <f t="shared" ca="1" si="49"/>
        <v>0.93486508325319095</v>
      </c>
      <c r="Z159" s="74">
        <f t="shared" ca="1" si="49"/>
        <v>0.73767879849179607</v>
      </c>
      <c r="AC159" s="30">
        <f ca="1">IF(H$11="x",0,_xlfn.NORM.INV(B159,Satokasvi!$H$8,Satokasvi!$I$8)*IF(H$8="x",1+Toimenpiteet!$C$7,1)*IF(H$9="x",1+Toimenpiteet!$C$34,1)*(1+H$30)*_xlfn.BINOM.INV(1,(1-(Satokasvi!$H$15*(1+H$43))),B159))</f>
        <v>2344.6208146767076</v>
      </c>
      <c r="AD159" s="30">
        <f ca="1">IF(I$11="x",0,_xlfn.NORM.INV(C159,Satokasvi!$H$8,Satokasvi!$I$8)*IF(I$8="x",1+Toimenpiteet!$C$7,1)*IF(I$9="x",1+Toimenpiteet!$C$34,1)*(1+I$30)*_xlfn.BINOM.INV(1,(1-(Satokasvi!$H$15*(1+I$43))),C159))</f>
        <v>0</v>
      </c>
      <c r="AE159" s="30">
        <f ca="1">IF(J$11="x",0,_xlfn.NORM.INV(D159,Satokasvi!$H$8,Satokasvi!$I$8)*IF(J$8="x",1+Toimenpiteet!$C$7,1)*IF(J$9="x",1+Toimenpiteet!$C$34,1)*(1+J$30)*_xlfn.BINOM.INV(1,(1-(Satokasvi!$H$15*(1+J$43))),D159))</f>
        <v>0</v>
      </c>
      <c r="AF159" s="30">
        <f ca="1">IF(K$11="x",0,_xlfn.NORM.INV(E159,Satokasvi!$H$8,Satokasvi!$I$8)*IF(K$8="x",1+Toimenpiteet!$C$7,1)*IF(K$9="x",1+Toimenpiteet!$C$34,1)*(1+K$30)*_xlfn.BINOM.INV(1,(1-(Satokasvi!$H$15*(1+K$43))),E159))</f>
        <v>2794.421794969217</v>
      </c>
      <c r="AG159" s="30">
        <f ca="1">IF(L$11="x",0,_xlfn.NORM.INV(F159,Satokasvi!$H$8,Satokasvi!$I$8)*IF(L$8="x",1+Toimenpiteet!$C$7,1)*IF(L$9="x",1+Toimenpiteet!$C$34,1)*(1+L$30)*_xlfn.BINOM.INV(1,(1-(Satokasvi!$H$15*(1+L$43))),F159))</f>
        <v>2909.6509833484379</v>
      </c>
      <c r="AH159" s="30">
        <f ca="1">IF(M$11="x",0,_xlfn.NORM.INV(G159,Satokasvi!$H$8,Satokasvi!$I$8)*IF(M$8="x",1+Toimenpiteet!$C$7,1)*IF(M$9="x",1+Toimenpiteet!$C$34,1)*(1+M$30)*_xlfn.BINOM.INV(1,(1-(Satokasvi!$H$15*(1+M$43))),G159))</f>
        <v>2622.5704071772202</v>
      </c>
      <c r="AI159" s="30">
        <f ca="1">IF(N$11="x",0,_xlfn.NORM.INV(H159,Satokasvi!$H$8,Satokasvi!$I$8)*IF(N$8="x",1+Toimenpiteet!$C$7,1)*IF(N$9="x",1+Toimenpiteet!$C$34,1)*(1+N$30)*_xlfn.BINOM.INV(1,(1-(Satokasvi!$H$15*(1+N$43))),H159))</f>
        <v>2853.6392550376631</v>
      </c>
      <c r="AJ159" s="30">
        <f ca="1">IF(O$11="x",0,_xlfn.NORM.INV(I159,Satokasvi!$H$8,Satokasvi!$I$8)*IF(O$8="x",1+Toimenpiteet!$C$7,1)*IF(O$9="x",1+Toimenpiteet!$C$34,1)*(1+O$30)*_xlfn.BINOM.INV(1,(1-(Satokasvi!$H$15*(1+O$43))),I159))</f>
        <v>2652.9199942005002</v>
      </c>
      <c r="AK159" s="30">
        <f ca="1">IF(P$11="x",0,_xlfn.NORM.INV(J159,Satokasvi!$H$8,Satokasvi!$I$8)*IF(P$8="x",1+Toimenpiteet!$C$7,1)*IF(P$9="x",1+Toimenpiteet!$C$34,1)*(1+P$30)*_xlfn.BINOM.INV(1,(1-(Satokasvi!$H$15*(1+P$43))),J159))</f>
        <v>2348.1952482406314</v>
      </c>
      <c r="AL159" s="30">
        <f ca="1">IF(Q$11="x",0,_xlfn.NORM.INV(K159,Satokasvi!$H$8,Satokasvi!$I$8)*IF(Q$8="x",1+Toimenpiteet!$C$7,1)*IF(Q$9="x",1+Toimenpiteet!$C$34,1)*(1+Q$30)*_xlfn.BINOM.INV(1,(1-(Satokasvi!$H$15*(1+Q$43))),K159))</f>
        <v>0</v>
      </c>
      <c r="AM159" s="30">
        <f ca="1">IF(R$11="x",0,_xlfn.NORM.INV(L159,Satokasvi!$H$8,Satokasvi!$I$8)*IF(R$8="x",1+Toimenpiteet!$C$7,1)*IF(R$9="x",1+Toimenpiteet!$C$34,1)*(1+R$30)*_xlfn.BINOM.INV(1,(1-(Satokasvi!$H$15*(1+R$43))),L159))</f>
        <v>2867.442748947356</v>
      </c>
      <c r="AN159" s="30">
        <f ca="1">IF(S$11="x",0,_xlfn.NORM.INV(M159,Satokasvi!$H$8,Satokasvi!$I$8)*IF(S$8="x",1+Toimenpiteet!$C$7,1)*IF(S$9="x",1+Toimenpiteet!$C$34,1)*(1+S$30)*_xlfn.BINOM.INV(1,(1-(Satokasvi!$H$15*(1+S$43))),M159))</f>
        <v>2390.142450778646</v>
      </c>
      <c r="AO159" s="30">
        <f ca="1">IF(T$11="x",0,_xlfn.NORM.INV(N159,Satokasvi!$H$8,Satokasvi!$I$8)*IF(T$8="x",1+Toimenpiteet!$C$7,1)*IF(T$9="x",1+Toimenpiteet!$C$34,1)*(1+T$30)*_xlfn.BINOM.INV(1,(1-(Satokasvi!$H$15*(1+T$43))),N159))</f>
        <v>2629.1615154543942</v>
      </c>
      <c r="AP159" s="30">
        <f ca="1">IF(U$11="x",0,_xlfn.NORM.INV(O159,Satokasvi!$H$8,Satokasvi!$I$8)*IF(U$8="x",1+Toimenpiteet!$C$7,1)*IF(U$9="x",1+Toimenpiteet!$C$34,1)*(1+U$30)*_xlfn.BINOM.INV(1,(1-(Satokasvi!$H$15*(1+U$43))),O159))</f>
        <v>2621.1888995653999</v>
      </c>
      <c r="AQ159" s="30">
        <f ca="1">IF(V$11="x",0,_xlfn.NORM.INV(P159,Satokasvi!$H$8,Satokasvi!$I$8)*IF(V$8="x",1+Toimenpiteet!$C$7,1)*IF(V$9="x",1+Toimenpiteet!$C$34,1)*(1+V$30)*_xlfn.BINOM.INV(1,(1-(Satokasvi!$H$15*(1+V$43))),P159))</f>
        <v>2781.9840505163302</v>
      </c>
      <c r="AR159" s="30">
        <f ca="1">IF(W$11="x",0,_xlfn.NORM.INV(Q159,Satokasvi!$H$8,Satokasvi!$I$8)*IF(W$8="x",1+Toimenpiteet!$C$7,1)*IF(W$9="x",1+Toimenpiteet!$C$34,1)*(1+W$30)*_xlfn.BINOM.INV(1,(1-(Satokasvi!$H$15*(1+W$43))),Q159))</f>
        <v>0</v>
      </c>
      <c r="AS159" s="30">
        <f ca="1">IF(X$11="x",0,_xlfn.NORM.INV(R159,Satokasvi!$H$8,Satokasvi!$I$8)*IF(X$8="x",1+Toimenpiteet!$C$7,1)*IF(X$9="x",1+Toimenpiteet!$C$34,1)*(1+X$30)*_xlfn.BINOM.INV(1,(1-(Satokasvi!$H$15*(1+X$43))),R159))</f>
        <v>2385.5182179254166</v>
      </c>
      <c r="AT159" s="30">
        <f ca="1">IF(Y$11="x",0,_xlfn.NORM.INV(S159,Satokasvi!$H$8,Satokasvi!$I$8)*IF(Y$8="x",1+Toimenpiteet!$C$7,1)*IF(Y$9="x",1+Toimenpiteet!$C$34,1)*(1+Y$30)*_xlfn.BINOM.INV(1,(1-(Satokasvi!$H$15*(1+Y$43))),S159))</f>
        <v>2484.0210881668795</v>
      </c>
      <c r="AU159" s="30">
        <f ca="1">IF(Z$11="x",0,_xlfn.NORM.INV(T159,Satokasvi!$H$8,Satokasvi!$I$8)*IF(Z$8="x",1+Toimenpiteet!$C$7,1)*IF(Z$9="x",1+Toimenpiteet!$C$34,1)*(1+Z$30)*_xlfn.BINOM.INV(1,(1-(Satokasvi!$H$15*(1+Z$43))),T159))</f>
        <v>0</v>
      </c>
      <c r="AV159" s="30">
        <f ca="1">IF(AA$11="x",0,_xlfn.NORM.INV(U159,Satokasvi!$H$8,Satokasvi!$I$8)*IF(AA$8="x",1+Toimenpiteet!$C$7,1)*IF(AA$9="x",1+Toimenpiteet!$C$34,1)*(1+AA$30)*_xlfn.BINOM.INV(1,(1-(Satokasvi!$H$15*(1+AA$43))),U159))</f>
        <v>2686.8681319853781</v>
      </c>
      <c r="AW159" s="30">
        <f ca="1">IF(AB$11="x",0,_xlfn.NORM.INV(V159,Satokasvi!$H$8,Satokasvi!$I$8)*IF(AB$8="x",1+Toimenpiteet!$C$7,1)*IF(AB$9="x",1+Toimenpiteet!$C$34,1)*(1+AB$30)*_xlfn.BINOM.INV(1,(1-(Satokasvi!$H$15*(1+AB$43))),V159))</f>
        <v>2617.6083727641203</v>
      </c>
      <c r="AX159" s="30">
        <f ca="1">IF(AC$11="x",0,_xlfn.NORM.INV(W159,Satokasvi!$H$8,Satokasvi!$I$8)*IF(AC$8="x",1+Toimenpiteet!$C$7,1)*IF(AC$9="x",1+Toimenpiteet!$C$34,1)*(1+AC$30)*_xlfn.BINOM.INV(1,(1-(Satokasvi!$H$15*(1+AC$43))),W159))</f>
        <v>0</v>
      </c>
      <c r="AY159" s="30">
        <f ca="1">IF(AD$11="x",0,_xlfn.NORM.INV(X159,Satokasvi!$H$8,Satokasvi!$I$8)*IF(AD$8="x",1+Toimenpiteet!$C$7,1)*IF(AD$9="x",1+Toimenpiteet!$C$34,1)*(1+AD$30)*_xlfn.BINOM.INV(1,(1-(Satokasvi!$H$15*(1+AD$43))),X159))</f>
        <v>2395.8316952000296</v>
      </c>
      <c r="AZ159" s="30">
        <f ca="1">IF(AE$11="x",0,_xlfn.NORM.INV(Y159,Satokasvi!$H$8,Satokasvi!$I$8)*IF(AE$8="x",1+Toimenpiteet!$C$7,1)*IF(AE$9="x",1+Toimenpiteet!$C$34,1)*(1+AE$30)*_xlfn.BINOM.INV(1,(1-(Satokasvi!$H$15*(1+AE$43))),Y159))</f>
        <v>2878.2596704784355</v>
      </c>
      <c r="BA159" s="30">
        <f ca="1">IF(AF$11="x",0,_xlfn.NORM.INV(Z159,Satokasvi!$H$8,Satokasvi!$I$8)*IF(AF$8="x",1+Toimenpiteet!$C$7,1)*IF(AF$9="x",1+Toimenpiteet!$C$34,1)*(1+AF$30)*_xlfn.BINOM.INV(1,(1-(Satokasvi!$H$15*(1+AF$43))),Z159))</f>
        <v>2659.051407911099</v>
      </c>
      <c r="BD159" s="30">
        <f ca="1">IF(H$11="x",0,_xlfn.NORM.INV(B159,Satokasvi!$H$8,Satokasvi!$I$8)*IF(COUNTIF($H$12:H$12,"x")&gt;0,(1+$C$6),1)*IF(COUNTIF($H$13:H$13,"x")&gt;0,(1+$C$30),1)*IF(H$8="x",(1+Toimenpiteet!$C$7),1)*IF(H$9="x",(1+Toimenpiteet!$C$34),1)*(1+H$30)*_xlfn.BINOM.INV(1,(1-(Satokasvi!$H$15*(1+H$44))),B159))</f>
        <v>2813.544977612049</v>
      </c>
      <c r="BE159" s="30">
        <f ca="1">IF(I$11="x",0,_xlfn.NORM.INV(C159,Satokasvi!$H$8,Satokasvi!$I$8)*IF(COUNTIF($H$12:I$12,"x")&gt;0,(1+$C$6),1)*IF(COUNTIF($H$13:I$13,"x")&gt;0,(1+$C$30),1)*IF(I$8="x",(1+Toimenpiteet!$C$7),1)*IF(I$9="x",(1+Toimenpiteet!$C$34),1)*(1+I$30)*_xlfn.BINOM.INV(1,(1-(Satokasvi!$H$15*(1+I$44))),C159))</f>
        <v>2676.2375208949416</v>
      </c>
      <c r="BF159" s="30">
        <f ca="1">IF(J$11="x",0,_xlfn.NORM.INV(D159,Satokasvi!$H$8,Satokasvi!$I$8)*IF(COUNTIF($H$12:J$12,"x")&gt;0,(1+$C$6),1)*IF(COUNTIF($H$13:J$13,"x")&gt;0,(1+$C$30),1)*IF(J$8="x",(1+Toimenpiteet!$C$7),1)*IF(J$9="x",(1+Toimenpiteet!$C$34),1)*(1+J$30)*_xlfn.BINOM.INV(1,(1-(Satokasvi!$H$15*(1+J$44))),D159))</f>
        <v>0</v>
      </c>
      <c r="BG159" s="30">
        <f ca="1">IF(K$11="x",0,_xlfn.NORM.INV(E159,Satokasvi!$H$8,Satokasvi!$I$8)*IF(COUNTIF($H$12:K$12,"x")&gt;0,(1+$C$6),1)*IF(COUNTIF($H$13:K$13,"x")&gt;0,(1+$C$30),1)*IF(K$8="x",(1+Toimenpiteet!$C$7),1)*IF(K$9="x",(1+Toimenpiteet!$C$34),1)*(1+K$30)*_xlfn.BINOM.INV(1,(1-(Satokasvi!$H$15*(1+K$44))),E159))</f>
        <v>3353.3061539630603</v>
      </c>
      <c r="BH159" s="30">
        <f ca="1">IF(L$11="x",0,_xlfn.NORM.INV(F159,Satokasvi!$H$8,Satokasvi!$I$8)*IF(COUNTIF($H$12:L$12,"x")&gt;0,(1+$C$6),1)*IF(COUNTIF($H$13:L$13,"x")&gt;0,(1+$C$30),1)*IF(L$8="x",(1+Toimenpiteet!$C$7),1)*IF(L$9="x",(1+Toimenpiteet!$C$34),1)*(1+L$30)*_xlfn.BINOM.INV(1,(1-(Satokasvi!$H$15*(1+L$44))),F159))</f>
        <v>3491.5811800181255</v>
      </c>
      <c r="BI159" s="30">
        <f ca="1">IF(M$11="x",0,_xlfn.NORM.INV(G159,Satokasvi!$H$8,Satokasvi!$I$8)*IF(COUNTIF($H$12:M$12,"x")&gt;0,(1+$C$6),1)*IF(COUNTIF($H$13:M$13,"x")&gt;0,(1+$C$30),1)*IF(M$8="x",(1+Toimenpiteet!$C$7),1)*IF(M$9="x",(1+Toimenpiteet!$C$34),1)*(1+M$30)*_xlfn.BINOM.INV(1,(1-(Satokasvi!$H$15*(1+M$44))),G159))</f>
        <v>3147.0844886126642</v>
      </c>
      <c r="BJ159" s="30">
        <f ca="1">IF(N$11="x",0,_xlfn.NORM.INV(H159,Satokasvi!$H$8,Satokasvi!$I$8)*IF(COUNTIF($H$12:N$12,"x")&gt;0,(1+$C$6),1)*IF(COUNTIF($H$13:N$13,"x")&gt;0,(1+$C$30),1)*IF(N$8="x",(1+Toimenpiteet!$C$7),1)*IF(N$9="x",(1+Toimenpiteet!$C$34),1)*(1+N$30)*_xlfn.BINOM.INV(1,(1-(Satokasvi!$H$15*(1+N$44))),H159))</f>
        <v>3424.3671060451957</v>
      </c>
      <c r="BK159" s="30">
        <f ca="1">IF(O$11="x",0,_xlfn.NORM.INV(I159,Satokasvi!$H$8,Satokasvi!$I$8)*IF(COUNTIF($H$12:O$12,"x")&gt;0,(1+$C$6),1)*IF(COUNTIF($H$13:O$13,"x")&gt;0,(1+$C$30),1)*IF(O$8="x",(1+Toimenpiteet!$C$7),1)*IF(O$9="x",(1+Toimenpiteet!$C$34),1)*(1+O$30)*_xlfn.BINOM.INV(1,(1-(Satokasvi!$H$15*(1+O$44))),I159))</f>
        <v>3183.5039930406001</v>
      </c>
      <c r="BL159" s="30">
        <f ca="1">IF(P$11="x",0,_xlfn.NORM.INV(J159,Satokasvi!$H$8,Satokasvi!$I$8)*IF(COUNTIF($H$12:P$12,"x")&gt;0,(1+$C$6),1)*IF(COUNTIF($H$13:P$13,"x")&gt;0,(1+$C$30),1)*IF(P$8="x",(1+Toimenpiteet!$C$7),1)*IF(P$9="x",(1+Toimenpiteet!$C$34),1)*(1+P$30)*_xlfn.BINOM.INV(1,(1-(Satokasvi!$H$15*(1+P$44))),J159))</f>
        <v>2817.8342978887576</v>
      </c>
      <c r="BM159" s="30">
        <f ca="1">IF(Q$11="x",0,_xlfn.NORM.INV(K159,Satokasvi!$H$8,Satokasvi!$I$8)*IF(COUNTIF($H$12:Q$12,"x")&gt;0,(1+$C$6),1)*IF(COUNTIF($H$13:Q$13,"x")&gt;0,(1+$C$30),1)*IF(Q$8="x",(1+Toimenpiteet!$C$7),1)*IF(Q$9="x",(1+Toimenpiteet!$C$34),1)*(1+Q$30)*_xlfn.BINOM.INV(1,(1-(Satokasvi!$H$15*(1+Q$44))),K159))</f>
        <v>2777.1996491525133</v>
      </c>
      <c r="BN159" s="30">
        <f ca="1">IF(R$11="x",0,_xlfn.NORM.INV(L159,Satokasvi!$H$8,Satokasvi!$I$8)*IF(COUNTIF($H$12:R$12,"x")&gt;0,(1+$C$6),1)*IF(COUNTIF($H$13:R$13,"x")&gt;0,(1+$C$30),1)*IF(R$8="x",(1+Toimenpiteet!$C$7),1)*IF(R$9="x",(1+Toimenpiteet!$C$34),1)*(1+R$30)*_xlfn.BINOM.INV(1,(1-(Satokasvi!$H$15*(1+R$44))),L159))</f>
        <v>3440.9312987368271</v>
      </c>
      <c r="BO159" s="30">
        <f ca="1">IF(S$11="x",0,_xlfn.NORM.INV(M159,Satokasvi!$H$8,Satokasvi!$I$8)*IF(COUNTIF($H$12:S$12,"x")&gt;0,(1+$C$6),1)*IF(COUNTIF($H$13:S$13,"x")&gt;0,(1+$C$30),1)*IF(S$8="x",(1+Toimenpiteet!$C$7),1)*IF(S$9="x",(1+Toimenpiteet!$C$34),1)*(1+S$30)*_xlfn.BINOM.INV(1,(1-(Satokasvi!$H$15*(1+S$44))),M159))</f>
        <v>2868.1709409343753</v>
      </c>
      <c r="BP159" s="30">
        <f ca="1">IF(T$11="x",0,_xlfn.NORM.INV(N159,Satokasvi!$H$8,Satokasvi!$I$8)*IF(COUNTIF($H$12:T$12,"x")&gt;0,(1+$C$6),1)*IF(COUNTIF($H$13:T$13,"x")&gt;0,(1+$C$30),1)*IF(T$8="x",(1+Toimenpiteet!$C$7),1)*IF(T$9="x",(1+Toimenpiteet!$C$34),1)*(1+T$30)*_xlfn.BINOM.INV(1,(1-(Satokasvi!$H$15*(1+T$44))),N159))</f>
        <v>3154.9938185452729</v>
      </c>
      <c r="BQ159" s="30">
        <f ca="1">IF(U$11="x",0,_xlfn.NORM.INV(O159,Satokasvi!$H$8,Satokasvi!$I$8)*IF(COUNTIF($H$12:U$12,"x")&gt;0,(1+$C$6),1)*IF(COUNTIF($H$13:U$13,"x")&gt;0,(1+$C$30),1)*IF(U$8="x",(1+Toimenpiteet!$C$7),1)*IF(U$9="x",(1+Toimenpiteet!$C$34),1)*(1+U$30)*_xlfn.BINOM.INV(1,(1-(Satokasvi!$H$15*(1+U$44))),O159))</f>
        <v>3145.4266794784799</v>
      </c>
      <c r="BR159" s="30">
        <f ca="1">IF(V$11="x",0,_xlfn.NORM.INV(P159,Satokasvi!$H$8,Satokasvi!$I$8)*IF(COUNTIF($H$12:V$12,"x")&gt;0,(1+$C$6),1)*IF(COUNTIF($H$13:V$13,"x")&gt;0,(1+$C$30),1)*IF(V$8="x",(1+Toimenpiteet!$C$7),1)*IF(V$9="x",(1+Toimenpiteet!$C$34),1)*(1+V$30)*_xlfn.BINOM.INV(1,(1-(Satokasvi!$H$15*(1+V$44))),P159))</f>
        <v>3338.3808606195962</v>
      </c>
      <c r="BS159" s="30">
        <f ca="1">IF(W$11="x",0,_xlfn.NORM.INV(Q159,Satokasvi!$H$8,Satokasvi!$I$8)*IF(COUNTIF($H$12:W$12,"x")&gt;0,(1+$C$6),1)*IF(COUNTIF($H$13:W$13,"x")&gt;0,(1+$C$30),1)*IF(W$8="x",(1+Toimenpiteet!$C$7),1)*IF(W$9="x",(1+Toimenpiteet!$C$34),1)*(1+W$30)*_xlfn.BINOM.INV(1,(1-(Satokasvi!$H$15*(1+W$44))),Q159))</f>
        <v>2788.8543048678907</v>
      </c>
      <c r="BT159" s="30">
        <f ca="1">IF(X$11="x",0,_xlfn.NORM.INV(R159,Satokasvi!$H$8,Satokasvi!$I$8)*IF(COUNTIF($H$12:X$12,"x")&gt;0,(1+$C$6),1)*IF(COUNTIF($H$13:X$13,"x")&gt;0,(1+$C$30),1)*IF(X$8="x",(1+Toimenpiteet!$C$7),1)*IF(X$9="x",(1+Toimenpiteet!$C$34),1)*(1+X$30)*_xlfn.BINOM.INV(1,(1-(Satokasvi!$H$15*(1+X$44))),R159))</f>
        <v>2862.6218615104999</v>
      </c>
      <c r="BU159" s="30">
        <f ca="1">IF(Y$11="x",0,_xlfn.NORM.INV(S159,Satokasvi!$H$8,Satokasvi!$I$8)*IF(COUNTIF($H$12:Y$12,"x")&gt;0,(1+$C$6),1)*IF(COUNTIF($H$13:Y$13,"x")&gt;0,(1+$C$30),1)*IF(Y$8="x",(1+Toimenpiteet!$C$7),1)*IF(Y$9="x",(1+Toimenpiteet!$C$34),1)*(1+Y$30)*_xlfn.BINOM.INV(1,(1-(Satokasvi!$H$15*(1+Y$44))),S159))</f>
        <v>2980.8253058002551</v>
      </c>
      <c r="BV159" s="30">
        <f ca="1">IF(Z$11="x",0,_xlfn.NORM.INV(T159,Satokasvi!$H$8,Satokasvi!$I$8)*IF(COUNTIF($H$12:Z$12,"x")&gt;0,(1+$C$6),1)*IF(COUNTIF($H$13:Z$13,"x")&gt;0,(1+$C$30),1)*IF(Z$8="x",(1+Toimenpiteet!$C$7),1)*IF(Z$9="x",(1+Toimenpiteet!$C$34),1)*(1+Z$30)*_xlfn.BINOM.INV(1,(1-(Satokasvi!$H$15*(1+Z$44))),T159))</f>
        <v>0</v>
      </c>
      <c r="BW159" s="30">
        <f ca="1">IF(AA$11="x",0,_xlfn.NORM.INV(U159,Satokasvi!$H$8,Satokasvi!$I$8)*IF(COUNTIF($H$12:AA$12,"x")&gt;0,(1+$C$6),1)*IF(COUNTIF($H$13:AA$13,"x")&gt;0,(1+$C$30),1)*IF(AA$8="x",(1+Toimenpiteet!$C$7),1)*IF(AA$9="x",(1+Toimenpiteet!$C$34),1)*(1+AA$30)*_xlfn.BINOM.INV(1,(1-(Satokasvi!$H$15*(1+AA$44))),U159))</f>
        <v>3224.2417583824536</v>
      </c>
      <c r="BX159" s="30">
        <f ca="1">IF(AB$11="x",0,_xlfn.NORM.INV(V159,Satokasvi!$H$8,Satokasvi!$I$8)*IF(COUNTIF($H$12:AB$12,"x")&gt;0,(1+$C$6),1)*IF(COUNTIF($H$13:AB$13,"x")&gt;0,(1+$C$30),1)*IF(AB$8="x",(1+Toimenpiteet!$C$7),1)*IF(AB$9="x",(1+Toimenpiteet!$C$34),1)*(1+AB$30)*_xlfn.BINOM.INV(1,(1-(Satokasvi!$H$15*(1+AB$44))),V159))</f>
        <v>3141.1300473169445</v>
      </c>
      <c r="BY159" s="30">
        <f ca="1">IF(AC$11="x",0,_xlfn.NORM.INV(W159,Satokasvi!$H$8,Satokasvi!$I$8)*IF(COUNTIF($H$12:AC$12,"x")&gt;0,(1+$C$6),1)*IF(COUNTIF($H$13:AC$13,"x")&gt;0,(1+$C$30),1)*IF(AC$8="x",(1+Toimenpiteet!$C$7),1)*IF(AC$9="x",(1+Toimenpiteet!$C$34),1)*(1+AC$30)*_xlfn.BINOM.INV(1,(1-(Satokasvi!$H$15*(1+AC$44))),W159))</f>
        <v>0</v>
      </c>
      <c r="BZ159" s="30">
        <f ca="1">IF(AD$11="x",0,_xlfn.NORM.INV(X159,Satokasvi!$H$8,Satokasvi!$I$8)*IF(COUNTIF($H$12:AD$12,"x")&gt;0,(1+$C$6),1)*IF(COUNTIF($H$13:AD$13,"x")&gt;0,(1+$C$30),1)*IF(AD$8="x",(1+Toimenpiteet!$C$7),1)*IF(AD$9="x",(1+Toimenpiteet!$C$34),1)*(1+AD$30)*_xlfn.BINOM.INV(1,(1-(Satokasvi!$H$15*(1+AD$44))),X159))</f>
        <v>2874.9980342400354</v>
      </c>
      <c r="CA159" s="30">
        <f ca="1">IF(AE$11="x",0,_xlfn.NORM.INV(Y159,Satokasvi!$H$8,Satokasvi!$I$8)*IF(COUNTIF($H$12:AE$12,"x")&gt;0,(1+$C$6),1)*IF(COUNTIF($H$13:AE$13,"x")&gt;0,(1+$C$30),1)*IF(AE$8="x",(1+Toimenpiteet!$C$7),1)*IF(AE$9="x",(1+Toimenpiteet!$C$34),1)*(1+AE$30)*_xlfn.BINOM.INV(1,(1-(Satokasvi!$H$15*(1+AE$44))),Y159))</f>
        <v>3453.9116045741225</v>
      </c>
      <c r="CB159" s="30">
        <f ca="1">IF(AF$11="x",0,_xlfn.NORM.INV(Z159,Satokasvi!$H$8,Satokasvi!$I$8)*IF(COUNTIF($H$12:AF$12,"x")&gt;0,(1+$C$6),1)*IF(COUNTIF($H$13:AF$13,"x")&gt;0,(1+$C$30),1)*IF(AF$8="x",(1+Toimenpiteet!$C$7),1)*IF(AF$9="x",(1+Toimenpiteet!$C$34),1)*(1+AF$30)*_xlfn.BINOM.INV(1,(1-(Satokasvi!$H$15*(1+AF$44))),Z159))</f>
        <v>3190.8616894933189</v>
      </c>
      <c r="CD159" s="74">
        <f ca="1">_xlfn.NORM.INV(RAND(),Satokasvi!$H$13,Satokasvi!$I$13)</f>
        <v>163.22335174774582</v>
      </c>
      <c r="CE159" s="74">
        <f ca="1">_xlfn.NORM.INV(RAND(),Satokasvi!$H$13,Satokasvi!$I$13)</f>
        <v>256.56695829463774</v>
      </c>
      <c r="CF159" s="74">
        <f ca="1">_xlfn.NORM.INV(RAND(),Satokasvi!$H$13,Satokasvi!$I$13)</f>
        <v>265.90649728712333</v>
      </c>
      <c r="CG159" s="74">
        <f ca="1">_xlfn.NORM.INV(RAND(),Satokasvi!$H$13,Satokasvi!$I$13)</f>
        <v>204.14155188324807</v>
      </c>
      <c r="CH159" s="74">
        <f ca="1">_xlfn.NORM.INV(RAND(),Satokasvi!$H$13,Satokasvi!$I$13)</f>
        <v>141.24439780822081</v>
      </c>
      <c r="CI159" s="74">
        <f ca="1">_xlfn.NORM.INV(RAND(),Satokasvi!$H$13,Satokasvi!$I$13)</f>
        <v>228.61899702818715</v>
      </c>
      <c r="CJ159" s="74">
        <f ca="1">_xlfn.NORM.INV(RAND(),Satokasvi!$H$13,Satokasvi!$I$13)</f>
        <v>220.55304102131907</v>
      </c>
      <c r="CK159" s="74">
        <f ca="1">_xlfn.NORM.INV(RAND(),Satokasvi!$H$13,Satokasvi!$I$13)</f>
        <v>142.07495990254156</v>
      </c>
      <c r="CL159" s="74">
        <f ca="1">_xlfn.NORM.INV(RAND(),Satokasvi!$H$13,Satokasvi!$I$13)</f>
        <v>232.12677529845215</v>
      </c>
      <c r="CM159" s="74">
        <f ca="1">_xlfn.NORM.INV(RAND(),Satokasvi!$H$13,Satokasvi!$I$13)</f>
        <v>187.8469406606645</v>
      </c>
      <c r="CN159" s="74">
        <f ca="1">_xlfn.NORM.INV(RAND(),Satokasvi!$H$13,Satokasvi!$I$13)</f>
        <v>223.22823210866781</v>
      </c>
      <c r="CO159" s="74">
        <f ca="1">_xlfn.NORM.INV(RAND(),Satokasvi!$H$13,Satokasvi!$I$13)</f>
        <v>261.31506516081237</v>
      </c>
      <c r="CP159" s="74">
        <f ca="1">_xlfn.NORM.INV(RAND(),Satokasvi!$H$13,Satokasvi!$I$13)</f>
        <v>219.10888948213614</v>
      </c>
      <c r="CQ159" s="74">
        <f ca="1">_xlfn.NORM.INV(RAND(),Satokasvi!$H$13,Satokasvi!$I$13)</f>
        <v>144.02512122809034</v>
      </c>
      <c r="CR159" s="74">
        <f ca="1">_xlfn.NORM.INV(RAND(),Satokasvi!$H$13,Satokasvi!$I$13)</f>
        <v>192.52588652654131</v>
      </c>
      <c r="CS159" s="74">
        <f ca="1">_xlfn.NORM.INV(RAND(),Satokasvi!$H$13,Satokasvi!$I$13)</f>
        <v>298.09955523257679</v>
      </c>
      <c r="CT159" s="74">
        <f ca="1">_xlfn.NORM.INV(RAND(),Satokasvi!$H$13,Satokasvi!$I$13)</f>
        <v>168.3812672489799</v>
      </c>
      <c r="CU159" s="74">
        <f ca="1">_xlfn.NORM.INV(RAND(),Satokasvi!$H$13,Satokasvi!$I$13)</f>
        <v>333.82468722713793</v>
      </c>
      <c r="CV159" s="74">
        <f ca="1">_xlfn.NORM.INV(RAND(),Satokasvi!$H$13,Satokasvi!$I$13)</f>
        <v>251.82998865336819</v>
      </c>
      <c r="CW159" s="74">
        <f ca="1">_xlfn.NORM.INV(RAND(),Satokasvi!$H$13,Satokasvi!$I$13)</f>
        <v>180.08676880287103</v>
      </c>
      <c r="CX159" s="74">
        <f ca="1">_xlfn.NORM.INV(RAND(),Satokasvi!$H$13,Satokasvi!$I$13)</f>
        <v>217.72897488276982</v>
      </c>
      <c r="CY159" s="74">
        <f ca="1">_xlfn.NORM.INV(RAND(),Satokasvi!$H$13,Satokasvi!$I$13)</f>
        <v>145.08956067513611</v>
      </c>
      <c r="CZ159" s="74">
        <f ca="1">_xlfn.NORM.INV(RAND(),Satokasvi!$H$13,Satokasvi!$I$13)</f>
        <v>249.05240042887388</v>
      </c>
      <c r="DA159" s="74">
        <f ca="1">_xlfn.NORM.INV(RAND(),Satokasvi!$H$13,Satokasvi!$I$13)</f>
        <v>227.26454848998154</v>
      </c>
      <c r="DB159" s="74">
        <f ca="1">_xlfn.NORM.INV(RAND(),Satokasvi!$H$13,Satokasvi!$I$13)</f>
        <v>209.54022421544002</v>
      </c>
      <c r="DD159" s="74">
        <f ca="1">IF(H$11="x",Toimenpiteet!$E$115,AC159*CD159/1000+(Satokasvi!$E$28-Satokasvi!$E$7)+IF(H$8="x",Toimenpiteet!$E$29,0)+IF(H$9="x",Toimenpiteet!$E$60,0)+IF(H$10="x",Toimenpiteet!$E$88,0))/(1+$H$15)^DD$59</f>
        <v>114.26880383404136</v>
      </c>
      <c r="DE159" s="74">
        <f ca="1">IF(I$11="x",Toimenpiteet!$E$115,AD159*CE159/1000+(Satokasvi!$E$28-Satokasvi!$E$7)+IF(I$8="x",Toimenpiteet!$E$29,0)+IF(I$9="x",Toimenpiteet!$E$60,0)+IF(I$10="x",Toimenpiteet!$E$88,0))/(1+$H$15)^DE$59</f>
        <v>-249.7879159204449</v>
      </c>
      <c r="DF159" s="74">
        <f ca="1">IF(J$11="x",Toimenpiteet!$E$115,AE159*CF159/1000+(Satokasvi!$E$28-Satokasvi!$E$7)+IF(J$8="x",Toimenpiteet!$E$29,0)+IF(J$9="x",Toimenpiteet!$E$60,0)+IF(J$10="x",Toimenpiteet!$E$88,0))/(1+$H$15)^DF$59</f>
        <v>-242.51253972858729</v>
      </c>
      <c r="DG159" s="74">
        <f ca="1">IF(K$11="x",Toimenpiteet!$E$115,AF159*CG159/1000+(Satokasvi!$E$28-Satokasvi!$E$7)+IF(K$8="x",Toimenpiteet!$E$29,0)+IF(K$9="x",Toimenpiteet!$E$60,0)+IF(K$10="x",Toimenpiteet!$E$88,0))/(1+$H$15)^DG$59</f>
        <v>271.39512292346041</v>
      </c>
      <c r="DH159" s="74">
        <f ca="1">IF(L$11="x",Toimenpiteet!$E$115,AG159*CH159/1000+(Satokasvi!$E$28-Satokasvi!$E$7)+IF(L$8="x",Toimenpiteet!$E$29,0)+IF(L$9="x",Toimenpiteet!$E$60,0)+IF(L$10="x",Toimenpiteet!$E$88,0))/(1+$H$15)^DH$59</f>
        <v>125.91664405441766</v>
      </c>
      <c r="DI159" s="74">
        <f ca="1">IF(M$11="x",Toimenpiteet!$E$115,AH159*CI159/1000+(Satokasvi!$E$28-Satokasvi!$E$7)+IF(M$8="x",Toimenpiteet!$E$29,0)+IF(M$9="x",Toimenpiteet!$E$60,0)+IF(M$10="x",Toimenpiteet!$E$88,0))/(1+$H$15)^DI$59</f>
        <v>280.19661877224559</v>
      </c>
      <c r="DJ159" s="74">
        <f ca="1">IF(N$11="x",Toimenpiteet!$E$115,AI159*CJ159/1000+(Satokasvi!$E$28-Satokasvi!$E$7)+IF(N$8="x",Toimenpiteet!$E$29,0)+IF(N$9="x",Toimenpiteet!$E$60,0)+IF(N$10="x",Toimenpiteet!$E$88,0))/(1+$H$15)^DJ$59</f>
        <v>296.27332193979942</v>
      </c>
      <c r="DK159" s="74">
        <f ca="1">IF(O$11="x",Toimenpiteet!$E$115,AJ159*CK159/1000+(Satokasvi!$E$28-Satokasvi!$E$7)+IF(O$8="x",Toimenpiteet!$E$29,0)+IF(O$9="x",Toimenpiteet!$E$60,0)+IF(O$10="x",Toimenpiteet!$E$88,0))/(1+$H$15)^DK$59</f>
        <v>88.345551765871519</v>
      </c>
      <c r="DL159" s="74">
        <f ca="1">IF(P$11="x",Toimenpiteet!$E$115,AK159*CL159/1000+(Satokasvi!$E$28-Satokasvi!$E$7)+IF(P$8="x",Toimenpiteet!$E$29,0)+IF(P$9="x",Toimenpiteet!$E$60,0)+IF(P$10="x",Toimenpiteet!$E$88,0))/(1+$H$15)^DL$59</f>
        <v>214.65722488507242</v>
      </c>
      <c r="DM159" s="74">
        <f ca="1">IF(Q$11="x",Toimenpiteet!$E$115,AL159*CM159/1000+(Satokasvi!$E$28-Satokasvi!$E$7)+IF(Q$8="x",Toimenpiteet!$E$29,0)+IF(Q$9="x",Toimenpiteet!$E$60,0)+IF(Q$10="x",Toimenpiteet!$E$88,0))/(1+$H$15)^DM$59</f>
        <v>-197.18488744763218</v>
      </c>
      <c r="DN159" s="74">
        <f ca="1">IF(R$11="x",Toimenpiteet!$E$115,AM159*CN159/1000+(Satokasvi!$E$28-Satokasvi!$E$7)+IF(R$8="x",Toimenpiteet!$E$29,0)+IF(R$9="x",Toimenpiteet!$E$60,0)+IF(R$10="x",Toimenpiteet!$E$88,0))/(1+$H$15)^DN$59</f>
        <v>270.97601312416197</v>
      </c>
      <c r="DO159" s="74">
        <f ca="1">IF(S$11="x",Toimenpiteet!$E$115,AN159*CO159/1000+(Satokasvi!$E$28-Satokasvi!$E$7)+IF(S$8="x",Toimenpiteet!$E$29,0)+IF(S$9="x",Toimenpiteet!$E$60,0)+IF(S$10="x",Toimenpiteet!$E$88,0))/(1+$H$15)^DO$59</f>
        <v>252.20233882572467</v>
      </c>
      <c r="DP159" s="74">
        <f ca="1">IF(T$11="x",Toimenpiteet!$E$115,AO159*CP159/1000+(Satokasvi!$E$28-Satokasvi!$E$7)+IF(T$8="x",Toimenpiteet!$E$29,0)+IF(T$9="x",Toimenpiteet!$E$60,0)+IF(T$10="x",Toimenpiteet!$E$88,0))/(1+$H$15)^DP$59</f>
        <v>211.82534460802654</v>
      </c>
      <c r="DQ159" s="74">
        <f ca="1">IF(U$11="x",Toimenpiteet!$E$115,AP159*CQ159/1000+(Satokasvi!$E$28-Satokasvi!$E$7)+IF(U$8="x",Toimenpiteet!$E$29,0)+IF(U$9="x",Toimenpiteet!$E$60,0)+IF(U$10="x",Toimenpiteet!$E$88,0))/(1+$H$15)^DQ$59</f>
        <v>74.387024566366975</v>
      </c>
      <c r="DR159" s="74">
        <f ca="1">IF(V$11="x",Toimenpiteet!$E$115,AQ159*CR159/1000+(Satokasvi!$E$28-Satokasvi!$E$7)+IF(V$8="x",Toimenpiteet!$E$29,0)+IF(V$9="x",Toimenpiteet!$E$60,0)+IF(V$10="x",Toimenpiteet!$E$88,0))/(1+$H$15)^DR$59</f>
        <v>173.69037551425134</v>
      </c>
      <c r="DS159" s="74">
        <f ca="1">IF(W$11="x",Toimenpiteet!$E$115,AR159*CS159/1000+(Satokasvi!$E$28-Satokasvi!$E$7)+IF(W$8="x",Toimenpiteet!$E$29,0)+IF(W$9="x",Toimenpiteet!$E$60,0)+IF(W$10="x",Toimenpiteet!$E$88,0))/(1+$H$15)^DS$59</f>
        <v>-165.13923889333032</v>
      </c>
      <c r="DT159" s="74">
        <f ca="1">IF(X$11="x",Toimenpiteet!$E$115,AS159*CT159/1000+(Satokasvi!$E$28-Satokasvi!$E$7)+IF(X$8="x",Toimenpiteet!$E$29,0)+IF(X$9="x",Toimenpiteet!$E$60,0)+IF(X$10="x",Toimenpiteet!$E$88,0))/(1+$H$15)^DT$59</f>
        <v>82.691579012613047</v>
      </c>
      <c r="DU159" s="74">
        <f ca="1">IF(Y$11="x",Toimenpiteet!$E$115,AT159*CU159/1000+(Satokasvi!$E$28-Satokasvi!$E$7)+IF(Y$8="x",Toimenpiteet!$E$29,0)+IF(Y$9="x",Toimenpiteet!$E$60,0)+IF(Y$10="x",Toimenpiteet!$E$88,0))/(1+$H$15)^DU$59</f>
        <v>331.42422787066266</v>
      </c>
      <c r="DV159" s="74">
        <f ca="1">IF(Z$11="x",Toimenpiteet!$E$115,AU159*CV159/1000+(Satokasvi!$E$28-Satokasvi!$E$7)+IF(Z$8="x",Toimenpiteet!$E$29,0)+IF(Z$9="x",Toimenpiteet!$E$60,0)+IF(Z$10="x",Toimenpiteet!$E$88,0))/(1+$H$15)^DV$59</f>
        <v>-151.12579710516013</v>
      </c>
      <c r="DW159" s="74">
        <f ca="1">IF(AA$11="x",Toimenpiteet!$E$115,AV159*CW159/1000+(Satokasvi!$E$28-Satokasvi!$E$7)+IF(AA$8="x",Toimenpiteet!$E$29,0)+IF(AA$9="x",Toimenpiteet!$E$60,0)+IF(AA$10="x",Toimenpiteet!$E$88,0))/(1+$H$15)^DW$59</f>
        <v>121.18268016239553</v>
      </c>
      <c r="DX159" s="74">
        <f ca="1">IF(AB$11="x",Toimenpiteet!$E$115,AW159*CX159/1000+(Satokasvi!$E$28-Satokasvi!$E$7)+IF(AB$8="x",Toimenpiteet!$E$29,0)+IF(AB$9="x",Toimenpiteet!$E$60,0)+IF(AB$10="x",Toimenpiteet!$E$88,0))/(1+$H$15)^DX$59</f>
        <v>163.91446402290799</v>
      </c>
      <c r="DY159" s="74">
        <f ca="1">IF(AC$11="x",Toimenpiteet!$E$115,AX159*CY159/1000+(Satokasvi!$E$28-Satokasvi!$E$7)+IF(AC$8="x",Toimenpiteet!$E$29,0)+IF(AC$9="x",Toimenpiteet!$E$60,0)+IF(AC$10="x",Toimenpiteet!$E$88,0))/(1+$H$15)^DY$59</f>
        <v>-138.30151273388518</v>
      </c>
      <c r="DZ159" s="74">
        <f ca="1">IF(AD$11="x",Toimenpiteet!$E$115,AY159*CZ159/1000+(Satokasvi!$E$28-Satokasvi!$E$7)+IF(AD$8="x",Toimenpiteet!$E$29,0)+IF(AD$9="x",Toimenpiteet!$E$60,0)+IF(AD$10="x",Toimenpiteet!$E$88,0))/(1+$H$15)^DZ$59</f>
        <v>168.06338756531358</v>
      </c>
      <c r="EA159" s="74">
        <f ca="1">IF(AE$11="x",Toimenpiteet!$E$115,AZ159*DA159/1000+(Satokasvi!$E$28-Satokasvi!$E$7)+IF(AE$8="x",Toimenpiteet!$E$29,0)+IF(AE$9="x",Toimenpiteet!$E$60,0)+IF(AE$10="x",Toimenpiteet!$E$88,0))/(1+$H$15)^EA$59</f>
        <v>191.42439620988972</v>
      </c>
      <c r="EB159" s="74">
        <f ca="1">IF(AF$11="x",Toimenpiteet!$E$115,BA159*DB159/1000+(Satokasvi!$E$28-Satokasvi!$E$7)+IF(AF$8="x",Toimenpiteet!$E$29,0)+IF(AF$9="x",Toimenpiteet!$E$60,0)+IF(AF$10="x",Toimenpiteet!$E$88,0))/(1+$H$15)^EB$59</f>
        <v>139.5459490120455</v>
      </c>
      <c r="ED159" s="74">
        <f ca="1">IF(H$11="x",Toimenpiteet!$E$115,BD159*CD159/1000+(Satokasvi!$E$28-Satokasvi!$E$7)+IF(H$8="x",Toimenpiteet!$E$29,0)+IF(H$9="x",Toimenpiteet!$E$60,0)+IF(H$10="x",Toimenpiteet!$E$88,0))/(1+$H$15)^ED$59</f>
        <v>188.57887528046132</v>
      </c>
      <c r="EE159" s="74">
        <f ca="1">IF(I$11="x",Toimenpiteet!$E$115,BE159*CE159/1000+(Satokasvi!$E$28-Satokasvi!$E$7)+IF(I$8="x",Toimenpiteet!$E$29,0)+IF(I$9="x",Toimenpiteet!$E$60,0)+IF(I$10="x",Toimenpiteet!$E$88,0))/(1+$H$15)^EE$59</f>
        <v>397.4305970496722</v>
      </c>
      <c r="EF159" s="74">
        <f ca="1">IF(J$11="x",Toimenpiteet!$E$115,BF159*CF159/1000+(Satokasvi!$E$28-Satokasvi!$E$7)+IF(J$8="x",Toimenpiteet!$E$29,0)+IF(J$9="x",Toimenpiteet!$E$60,0)+IF(J$10="x",Toimenpiteet!$E$88,0))/(1+$H$15)^EF$59</f>
        <v>-242.51253972858729</v>
      </c>
      <c r="EG159" s="74">
        <f ca="1">IF(K$11="x",Toimenpiteet!$E$115,BG159*CG159/1000+(Satokasvi!$E$28-Satokasvi!$E$7)+IF(K$8="x",Toimenpiteet!$E$29,0)+IF(K$9="x",Toimenpiteet!$E$60,0)+IF(K$10="x",Toimenpiteet!$E$88,0))/(1+$H$15)^EG$59</f>
        <v>372.76396104768401</v>
      </c>
      <c r="EH159" s="74">
        <f ca="1">IF(L$11="x",Toimenpiteet!$E$115,BH159*CH159/1000+(Satokasvi!$E$28-Satokasvi!$E$7)+IF(L$8="x",Toimenpiteet!$E$29,0)+IF(L$9="x",Toimenpiteet!$E$60,0)+IF(L$10="x",Toimenpiteet!$E$88,0))/(1+$H$15)^EH$59</f>
        <v>196.81823843766193</v>
      </c>
      <c r="EI159" s="74">
        <f ca="1">IF(M$11="x",Toimenpiteet!$E$115,BI159*CI159/1000+(Satokasvi!$E$28-Satokasvi!$E$7)+IF(M$8="x",Toimenpiteet!$E$29,0)+IF(M$9="x",Toimenpiteet!$E$60,0)+IF(M$10="x",Toimenpiteet!$E$88,0))/(1+$H$15)^EI$59</f>
        <v>380.62260813092837</v>
      </c>
      <c r="EJ159" s="74">
        <f ca="1">IF(N$11="x",Toimenpiteet!$E$115,BJ159*CJ159/1000+(Satokasvi!$E$28-Satokasvi!$E$7)+IF(N$8="x",Toimenpiteet!$E$29,0)+IF(N$9="x",Toimenpiteet!$E$60,0)+IF(N$10="x",Toimenpiteet!$E$88,0))/(1+$H$15)^EJ$59</f>
        <v>398.62183642895712</v>
      </c>
      <c r="EK159" s="74">
        <f ca="1">IF(O$11="x",Toimenpiteet!$E$115,BK159*CK159/1000+(Satokasvi!$E$28-Satokasvi!$E$7)+IF(O$8="x",Toimenpiteet!$E$29,0)+IF(O$9="x",Toimenpiteet!$E$60,0)+IF(O$10="x",Toimenpiteet!$E$88,0))/(1+$H$15)^EK$59</f>
        <v>147.85335153768435</v>
      </c>
      <c r="EL159" s="74">
        <f ca="1">IF(P$11="x",Toimenpiteet!$E$115,BL159*CL159/1000+(Satokasvi!$E$28-Satokasvi!$E$7)+IF(P$8="x",Toimenpiteet!$E$29,0)+IF(P$9="x",Toimenpiteet!$E$60,0)+IF(P$10="x",Toimenpiteet!$E$88,0))/(1+$H$15)^EL$59</f>
        <v>298.20875667629917</v>
      </c>
      <c r="EM159" s="74">
        <f ca="1">IF(Q$11="x",Toimenpiteet!$E$115,BM159*CM159/1000+(Satokasvi!$E$28-Satokasvi!$E$7)+IF(Q$8="x",Toimenpiteet!$E$29,0)+IF(Q$9="x",Toimenpiteet!$E$60,0)+IF(Q$10="x",Toimenpiteet!$E$88,0))/(1+$H$15)^EM$59</f>
        <v>191.00031939668997</v>
      </c>
      <c r="EN159" s="74">
        <f ca="1">IF(R$11="x",Toimenpiteet!$E$115,BN159*CN159/1000+(Satokasvi!$E$28-Satokasvi!$E$7)+IF(R$8="x",Toimenpiteet!$E$29,0)+IF(R$9="x",Toimenpiteet!$E$60,0)+IF(R$10="x",Toimenpiteet!$E$88,0))/(1+$H$15)^EN$59</f>
        <v>363.45954340872873</v>
      </c>
      <c r="EO159" s="74">
        <f ca="1">IF(S$11="x",Toimenpiteet!$E$115,BO159*CO159/1000+(Satokasvi!$E$28-Satokasvi!$E$7)+IF(S$8="x",Toimenpiteet!$E$29,0)+IF(S$9="x",Toimenpiteet!$E$60,0)+IF(S$10="x",Toimenpiteet!$E$88,0))/(1+$H$15)^EO$59</f>
        <v>339.81594024109722</v>
      </c>
      <c r="EP159" s="74">
        <f ca="1">IF(T$11="x",Toimenpiteet!$E$115,BP159*CP159/1000+(Satokasvi!$E$28-Satokasvi!$E$7)+IF(T$8="x",Toimenpiteet!$E$29,0)+IF(T$9="x",Toimenpiteet!$E$60,0)+IF(T$10="x",Toimenpiteet!$E$88,0))/(1+$H$15)^EP$59</f>
        <v>290.28083454927031</v>
      </c>
      <c r="EQ159" s="74">
        <f ca="1">IF(U$11="x",Toimenpiteet!$E$115,BQ159*CQ159/1000+(Satokasvi!$E$28-Satokasvi!$E$7)+IF(U$8="x",Toimenpiteet!$E$29,0)+IF(U$9="x",Toimenpiteet!$E$60,0)+IF(U$10="x",Toimenpiteet!$E$88,0))/(1+$H$15)^EQ$59</f>
        <v>124.30367318802723</v>
      </c>
      <c r="ER159" s="74">
        <f ca="1">IF(V$11="x",Toimenpiteet!$E$115,BR159*CR159/1000+(Satokasvi!$E$28-Satokasvi!$E$7)+IF(V$8="x",Toimenpiteet!$E$29,0)+IF(V$9="x",Toimenpiteet!$E$60,0)+IF(V$10="x",Toimenpiteet!$E$88,0))/(1+$H$15)^ER$59</f>
        <v>242.44713382912758</v>
      </c>
      <c r="ES159" s="74">
        <f ca="1">IF(W$11="x",Toimenpiteet!$E$115,BS159*CS159/1000+(Satokasvi!$E$28-Satokasvi!$E$7)+IF(W$8="x",Toimenpiteet!$E$29,0)+IF(W$9="x",Toimenpiteet!$E$60,0)+IF(W$10="x",Toimenpiteet!$E$88,0))/(1+$H$15)^ES$59</f>
        <v>352.93447704219619</v>
      </c>
      <c r="ET159" s="74">
        <f ca="1">IF(X$11="x",Toimenpiteet!$E$115,BT159*CT159/1000+(Satokasvi!$E$28-Satokasvi!$E$7)+IF(X$8="x",Toimenpiteet!$E$29,0)+IF(X$9="x",Toimenpiteet!$E$60,0)+IF(X$10="x",Toimenpiteet!$E$88,0))/(1+$H$15)^ET$59</f>
        <v>131.29576644490851</v>
      </c>
      <c r="EU159" s="74">
        <f ca="1">IF(Y$11="x",Toimenpiteet!$E$115,BU159*CU159/1000+(Satokasvi!$E$28-Satokasvi!$E$7)+IF(Y$8="x",Toimenpiteet!$E$29,0)+IF(Y$9="x",Toimenpiteet!$E$60,0)+IF(Y$10="x",Toimenpiteet!$E$88,0))/(1+$H$15)^EU$59</f>
        <v>428.840987648458</v>
      </c>
      <c r="EV159" s="74">
        <f ca="1">IF(Z$11="x",Toimenpiteet!$E$115,BV159*CV159/1000+(Satokasvi!$E$28-Satokasvi!$E$7)+IF(Z$8="x",Toimenpiteet!$E$29,0)+IF(Z$9="x",Toimenpiteet!$E$60,0)+IF(Z$10="x",Toimenpiteet!$E$88,0))/(1+$H$15)^EV$59</f>
        <v>-151.12579710516013</v>
      </c>
      <c r="EW159" s="74">
        <f ca="1">IF(AA$11="x",Toimenpiteet!$E$115,BW159*CW159/1000+(Satokasvi!$E$28-Satokasvi!$E$7)+IF(AA$8="x",Toimenpiteet!$E$29,0)+IF(AA$9="x",Toimenpiteet!$E$60,0)+IF(AA$10="x",Toimenpiteet!$E$88,0))/(1+$H$15)^EW$59</f>
        <v>174.76403116675033</v>
      </c>
      <c r="EX159" s="74">
        <f ca="1">IF(AB$11="x",Toimenpiteet!$E$115,BX159*CX159/1000+(Satokasvi!$E$28-Satokasvi!$E$7)+IF(AB$8="x",Toimenpiteet!$E$29,0)+IF(AB$9="x",Toimenpiteet!$E$60,0)+IF(AB$10="x",Toimenpiteet!$E$88,0))/(1+$H$15)^EX$59</f>
        <v>225.18746845067</v>
      </c>
      <c r="EY159" s="74">
        <f ca="1">IF(AC$11="x",Toimenpiteet!$E$115,BY159*CY159/1000+(Satokasvi!$E$28-Satokasvi!$E$7)+IF(AC$8="x",Toimenpiteet!$E$29,0)+IF(AC$9="x",Toimenpiteet!$E$60,0)+IF(AC$10="x",Toimenpiteet!$E$88,0))/(1+$H$15)^EY$59</f>
        <v>-138.30151273388518</v>
      </c>
      <c r="EZ159" s="74">
        <f ca="1">IF(AD$11="x",Toimenpiteet!$E$115,BZ159*CZ159/1000+(Satokasvi!$E$28-Satokasvi!$E$7)+IF(AD$8="x",Toimenpiteet!$E$29,0)+IF(AD$9="x",Toimenpiteet!$E$60,0)+IF(AD$10="x",Toimenpiteet!$E$88,0))/(1+$H$15)^EZ$59</f>
        <v>228.5307277451501</v>
      </c>
      <c r="FA159" s="74">
        <f ca="1">IF(AE$11="x",Toimenpiteet!$E$115,CA159*DA159/1000+(Satokasvi!$E$28-Satokasvi!$E$7)+IF(AE$8="x",Toimenpiteet!$E$29,0)+IF(AE$9="x",Toimenpiteet!$E$60,0)+IF(AE$10="x",Toimenpiteet!$E$88,0))/(1+$H$15)^FA$59</f>
        <v>255.78176347786166</v>
      </c>
      <c r="FB159" s="74">
        <f ca="1">IF(AF$11="x",Toimenpiteet!$E$115,CB159*DB159/1000+(Satokasvi!$E$28-Satokasvi!$E$7)+IF(AF$8="x",Toimenpiteet!$E$29,0)+IF(AF$9="x",Toimenpiteet!$E$60,0)+IF(AF$10="x",Toimenpiteet!$E$88,0))/(1+$H$15)^FB$59</f>
        <v>192.76823398532261</v>
      </c>
      <c r="FD159" s="74">
        <f t="shared" ca="1" si="41"/>
        <v>114.26880383404136</v>
      </c>
      <c r="FE159" s="74">
        <f t="shared" ca="1" si="45"/>
        <v>-135.51911208640354</v>
      </c>
      <c r="FF159" s="74">
        <f t="shared" ca="1" si="45"/>
        <v>-378.03165181499082</v>
      </c>
      <c r="FG159" s="74">
        <f t="shared" ca="1" si="45"/>
        <v>-106.63652889153042</v>
      </c>
      <c r="FH159" s="74">
        <f t="shared" ca="1" si="45"/>
        <v>19.280115162887242</v>
      </c>
      <c r="FI159" s="74">
        <f t="shared" ca="1" si="45"/>
        <v>299.47673393513281</v>
      </c>
      <c r="FJ159" s="74">
        <f t="shared" ca="1" si="45"/>
        <v>595.75005587493229</v>
      </c>
      <c r="FK159" s="74">
        <f t="shared" ca="1" si="45"/>
        <v>684.09560764080379</v>
      </c>
      <c r="FL159" s="74">
        <f t="shared" ca="1" si="45"/>
        <v>898.75283252587622</v>
      </c>
      <c r="FM159" s="74">
        <f t="shared" ca="1" si="45"/>
        <v>701.56794507824407</v>
      </c>
      <c r="FN159" s="74">
        <f t="shared" ca="1" si="44"/>
        <v>972.54395820240597</v>
      </c>
      <c r="FO159" s="74">
        <f t="shared" ca="1" si="44"/>
        <v>1224.7462970281306</v>
      </c>
      <c r="FP159" s="74">
        <f t="shared" ca="1" si="44"/>
        <v>1436.5716416361572</v>
      </c>
      <c r="FQ159" s="74">
        <f t="shared" ca="1" si="44"/>
        <v>1510.9586662025242</v>
      </c>
      <c r="FR159" s="74">
        <f t="shared" ca="1" si="44"/>
        <v>1684.6490417167756</v>
      </c>
      <c r="FS159" s="74">
        <f t="shared" ca="1" si="44"/>
        <v>1519.5098028234454</v>
      </c>
      <c r="FT159" s="74">
        <f t="shared" ca="1" si="44"/>
        <v>1602.2013818360585</v>
      </c>
      <c r="FU159" s="74">
        <f t="shared" ca="1" si="44"/>
        <v>1933.6256097067212</v>
      </c>
      <c r="FV159" s="74">
        <f t="shared" ca="1" si="44"/>
        <v>1782.4998126015612</v>
      </c>
      <c r="FW159" s="74">
        <f t="shared" ca="1" si="44"/>
        <v>1903.6824927639568</v>
      </c>
      <c r="FX159" s="74">
        <f t="shared" ca="1" si="44"/>
        <v>2067.5969567868647</v>
      </c>
      <c r="FY159" s="74">
        <f t="shared" ca="1" si="44"/>
        <v>1929.2954440529795</v>
      </c>
      <c r="FZ159" s="74">
        <f t="shared" ca="1" si="44"/>
        <v>2097.3588316182932</v>
      </c>
      <c r="GA159" s="74">
        <f t="shared" ca="1" si="44"/>
        <v>2288.783227828183</v>
      </c>
      <c r="GB159" s="74">
        <f t="shared" ca="1" si="44"/>
        <v>2428.3291768402287</v>
      </c>
      <c r="GC159" s="37"/>
      <c r="GD159" s="74">
        <f t="shared" ca="1" si="42"/>
        <v>188.57887528046132</v>
      </c>
      <c r="GE159" s="74">
        <f t="shared" ca="1" si="51"/>
        <v>586.00947233013358</v>
      </c>
      <c r="GF159" s="74">
        <f t="shared" ca="1" si="51"/>
        <v>343.49693260154629</v>
      </c>
      <c r="GG159" s="74">
        <f t="shared" ca="1" si="51"/>
        <v>716.2608936492303</v>
      </c>
      <c r="GH159" s="74">
        <f t="shared" ca="1" si="51"/>
        <v>913.07913208689229</v>
      </c>
      <c r="GI159" s="74">
        <f t="shared" ca="1" si="51"/>
        <v>1293.7017402178208</v>
      </c>
      <c r="GJ159" s="74">
        <f t="shared" ca="1" si="51"/>
        <v>1692.3235766467778</v>
      </c>
      <c r="GK159" s="74">
        <f t="shared" ca="1" si="51"/>
        <v>1840.1769281844622</v>
      </c>
      <c r="GL159" s="74">
        <f t="shared" ca="1" si="51"/>
        <v>2138.3856848607616</v>
      </c>
      <c r="GM159" s="74">
        <f t="shared" ca="1" si="51"/>
        <v>2329.3860042574515</v>
      </c>
      <c r="GN159" s="74">
        <f t="shared" ca="1" si="51"/>
        <v>2692.8455476661802</v>
      </c>
      <c r="GO159" s="74">
        <f t="shared" ca="1" si="51"/>
        <v>3032.6614879072777</v>
      </c>
      <c r="GP159" s="74">
        <f t="shared" ca="1" si="51"/>
        <v>3322.942322456548</v>
      </c>
      <c r="GQ159" s="74">
        <f t="shared" ca="1" si="51"/>
        <v>3447.2459956445755</v>
      </c>
      <c r="GR159" s="74">
        <f t="shared" ca="1" si="51"/>
        <v>3689.6931294737033</v>
      </c>
      <c r="GS159" s="74">
        <f t="shared" ca="1" si="51"/>
        <v>4042.6276065158995</v>
      </c>
      <c r="GT159" s="74">
        <f t="shared" ca="1" si="34"/>
        <v>4173.9233729608077</v>
      </c>
      <c r="GU159" s="74">
        <f t="shared" ca="1" si="34"/>
        <v>4602.7643606092661</v>
      </c>
      <c r="GV159" s="74">
        <f t="shared" ca="1" si="34"/>
        <v>4451.6385635041061</v>
      </c>
      <c r="GW159" s="74">
        <f t="shared" ca="1" si="34"/>
        <v>4626.4025946708562</v>
      </c>
      <c r="GX159" s="74">
        <f t="shared" ca="1" si="34"/>
        <v>4851.5900631215263</v>
      </c>
      <c r="GY159" s="74">
        <f t="shared" ca="1" si="34"/>
        <v>4713.2885503876414</v>
      </c>
      <c r="GZ159" s="74">
        <f t="shared" ca="1" si="30"/>
        <v>4941.8192781327916</v>
      </c>
      <c r="HA159" s="74">
        <f t="shared" ca="1" si="30"/>
        <v>5197.6010416106528</v>
      </c>
      <c r="HB159" s="74">
        <f t="shared" ca="1" si="30"/>
        <v>5390.3692755959755</v>
      </c>
      <c r="HC159" s="37"/>
      <c r="HD159" s="74">
        <f t="shared" si="40"/>
        <v>1500.1</v>
      </c>
      <c r="HE159" s="74">
        <f ca="1">SUM($GD159:GD159)-$HD159-SUM($FD159:FD159)</f>
        <v>-1425.78992855358</v>
      </c>
      <c r="HF159" s="74">
        <f ca="1">SUM($GD159:GE159)-$HD159-SUM($FD159:FE159)</f>
        <v>-704.2613441370429</v>
      </c>
      <c r="HG159" s="74">
        <f ca="1">SUM($GD159:GF159)-$HD159-SUM($FD159:FF159)</f>
        <v>17.267240279494331</v>
      </c>
      <c r="HH159" s="74">
        <f ca="1">SUM($GD159:GG159)-$HD159-SUM($FD159:FG159)</f>
        <v>840.16466282025499</v>
      </c>
      <c r="HI159" s="74">
        <f ca="1">SUM($GD159:GH159)-$HD159-SUM($FD159:FH159)</f>
        <v>1733.9636797442597</v>
      </c>
      <c r="HJ159" s="74">
        <f ca="1">SUM($GD159:GI159)-$HD159-SUM($FD159:FI159)</f>
        <v>2728.1886860269478</v>
      </c>
      <c r="HK159" s="74">
        <f ca="1">SUM($GD159:GJ159)-$HD159-SUM($FD159:FJ159)</f>
        <v>3824.7622067987936</v>
      </c>
      <c r="HL159" s="74">
        <f ca="1">SUM($GD159:GK159)-$HD159-SUM($FD159:FK159)</f>
        <v>4980.8435273424511</v>
      </c>
      <c r="HM159" s="74">
        <f ca="1">SUM($GD159:GL159)-$HD159-SUM($FD159:FL159)</f>
        <v>6220.476379677335</v>
      </c>
      <c r="HN159" s="74">
        <f ca="1">SUM($GD159:GM159)-$HD159-SUM($FD159:FM159)</f>
        <v>7848.2944388565438</v>
      </c>
      <c r="HO159" s="74">
        <f ca="1">SUM($GD159:GN159)-$HD159-SUM($FD159:FN159)</f>
        <v>9568.5960283203185</v>
      </c>
      <c r="HP159" s="74">
        <f ca="1">SUM($GD159:GO159)-$HD159-SUM($FD159:FO159)</f>
        <v>11376.511219199463</v>
      </c>
      <c r="HQ159" s="74">
        <f ca="1">SUM($GD159:GP159)-$HD159-SUM($FD159:FP159)</f>
        <v>13262.881900019856</v>
      </c>
      <c r="HR159" s="74">
        <f ca="1">SUM($GD159:GQ159)-$HD159-SUM($FD159:FQ159)</f>
        <v>15199.169229461906</v>
      </c>
      <c r="HS159" s="74">
        <f ca="1">SUM($GD159:GR159)-$HD159-SUM($FD159:FR159)</f>
        <v>17204.213317218833</v>
      </c>
      <c r="HT159" s="74">
        <f ca="1">SUM($GD159:GS159)-$HD159-SUM($FD159:FS159)</f>
        <v>19727.331120911287</v>
      </c>
      <c r="HU159" s="74">
        <f ca="1">SUM($GD159:GT159)-$HD159-SUM($FD159:FT159)</f>
        <v>22299.053112036036</v>
      </c>
      <c r="HV159" s="74">
        <f ca="1">SUM($GD159:GU159)-$HD159-SUM($FD159:FU159)</f>
        <v>24968.191862938584</v>
      </c>
      <c r="HW159" s="74">
        <f ca="1">SUM($GD159:GV159)-$HD159-SUM($FD159:FV159)</f>
        <v>27637.330613841128</v>
      </c>
      <c r="HX159" s="74">
        <f ca="1">SUM($GD159:GW159)-$HD159-SUM($FD159:FW159)</f>
        <v>30360.050715748028</v>
      </c>
      <c r="HY159" s="74">
        <f ca="1">SUM($GD159:GX159)-$HD159-SUM($FD159:FX159)</f>
        <v>33144.043822082691</v>
      </c>
      <c r="HZ159" s="74">
        <f ca="1">SUM($GD159:GY159)-$HD159-SUM($FD159:FY159)</f>
        <v>35928.03692841735</v>
      </c>
      <c r="IA159" s="74">
        <f ca="1">SUM($GD159:GZ159)-$HD159-SUM($FD159:FZ159)</f>
        <v>38772.497374931845</v>
      </c>
      <c r="IB159" s="74">
        <f ca="1">SUM($GD159:HA159)-$HD159-SUM($FD159:GA159)</f>
        <v>41681.315188714318</v>
      </c>
      <c r="IC159" s="74">
        <f ca="1">SUM($GD159:HB159)-$HD159-SUM($FD159:GB159)</f>
        <v>44643.355287470062</v>
      </c>
    </row>
    <row r="160" spans="2:237" ht="15" thickTop="1" x14ac:dyDescent="0.35">
      <c r="HE160" s="37"/>
      <c r="HF160" s="37"/>
      <c r="HG160" s="37"/>
      <c r="HH160" s="37"/>
      <c r="HI160" s="37"/>
      <c r="HJ160" s="37"/>
      <c r="HK160" s="37"/>
      <c r="HL160" s="37"/>
      <c r="HM160" s="37"/>
      <c r="HN160" s="37"/>
      <c r="HO160" s="37"/>
      <c r="HP160" s="37"/>
      <c r="HQ160" s="37"/>
      <c r="HR160" s="37"/>
      <c r="HS160" s="37"/>
      <c r="HT160" s="37"/>
      <c r="HU160" s="37"/>
      <c r="HV160" s="37"/>
      <c r="HW160" s="37"/>
      <c r="HX160" s="37"/>
      <c r="HY160" s="37"/>
      <c r="HZ160" s="37"/>
      <c r="IA160" s="37"/>
      <c r="IB160" s="37"/>
      <c r="IC160" s="37"/>
    </row>
    <row r="161" spans="211:237" x14ac:dyDescent="0.35">
      <c r="HE161" s="37"/>
      <c r="HF161" s="37"/>
      <c r="HG161" s="37"/>
      <c r="HH161" s="37"/>
      <c r="HI161" s="37"/>
      <c r="HJ161" s="37"/>
      <c r="HK161" s="37"/>
      <c r="HL161" s="37"/>
      <c r="HM161" s="37"/>
      <c r="HN161" s="37"/>
      <c r="HO161" s="37"/>
      <c r="HP161" s="37"/>
      <c r="HQ161" s="37"/>
      <c r="HR161" s="37"/>
      <c r="HS161" s="37"/>
      <c r="HT161" s="37"/>
      <c r="HU161" s="37"/>
      <c r="HV161" s="37"/>
      <c r="HW161" s="37"/>
      <c r="HX161" s="37"/>
      <c r="HY161" s="37"/>
      <c r="HZ161" s="37"/>
      <c r="IA161" s="37"/>
      <c r="IB161" s="37"/>
      <c r="IC161" s="37"/>
    </row>
    <row r="162" spans="211:237" x14ac:dyDescent="0.35">
      <c r="HE162" s="37"/>
      <c r="HF162" s="37"/>
      <c r="HG162" s="37"/>
      <c r="HH162" s="37"/>
      <c r="HI162" s="37"/>
      <c r="HJ162" s="37"/>
      <c r="HK162" s="37"/>
      <c r="HL162" s="37"/>
      <c r="HM162" s="37"/>
      <c r="HN162" s="37"/>
      <c r="HO162" s="37"/>
      <c r="HP162" s="37"/>
      <c r="HQ162" s="37"/>
      <c r="HR162" s="37"/>
      <c r="HS162" s="37"/>
      <c r="HT162" s="37"/>
      <c r="HU162" s="37"/>
      <c r="HV162" s="37"/>
      <c r="HW162" s="37"/>
      <c r="HX162" s="37"/>
      <c r="HY162" s="37"/>
      <c r="HZ162" s="37"/>
      <c r="IA162" s="37"/>
      <c r="IB162" s="37"/>
      <c r="IC162" s="37"/>
    </row>
    <row r="163" spans="211:237" x14ac:dyDescent="0.35">
      <c r="HC163" s="6"/>
    </row>
  </sheetData>
  <pageMargins left="0.7" right="0.7" top="0.75" bottom="0.75" header="0.3" footer="0.3"/>
  <pageSetup paperSize="9" orientation="portrait" r:id="rId1"/>
  <drawing r:id="rId2"/>
  <legacy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5576B6-8CEF-4495-A2C1-59CB40024ECF}">
  <dimension ref="B2:G107"/>
  <sheetViews>
    <sheetView zoomScale="70" zoomScaleNormal="70" workbookViewId="0">
      <selection activeCell="F7" sqref="F7"/>
    </sheetView>
  </sheetViews>
  <sheetFormatPr defaultRowHeight="14.5" x14ac:dyDescent="0.35"/>
  <cols>
    <col min="2" max="2" width="15.26953125" customWidth="1"/>
    <col min="3" max="3" width="18.81640625" bestFit="1" customWidth="1"/>
    <col min="5" max="5" width="33.453125" bestFit="1" customWidth="1"/>
    <col min="8" max="8" width="13.1796875" bestFit="1" customWidth="1"/>
  </cols>
  <sheetData>
    <row r="2" spans="2:7" ht="21" x14ac:dyDescent="0.5">
      <c r="B2" s="11" t="s">
        <v>44</v>
      </c>
    </row>
    <row r="3" spans="2:7" ht="21" x14ac:dyDescent="0.5">
      <c r="B3" s="11"/>
    </row>
    <row r="4" spans="2:7" ht="15" thickBot="1" x14ac:dyDescent="0.4">
      <c r="B4" s="57" t="s">
        <v>74</v>
      </c>
      <c r="C4" s="16"/>
      <c r="E4" s="57" t="s">
        <v>71</v>
      </c>
      <c r="F4" s="16"/>
      <c r="G4" s="16"/>
    </row>
    <row r="5" spans="2:7" ht="15" thickTop="1" x14ac:dyDescent="0.35">
      <c r="B5" s="26" t="s">
        <v>73</v>
      </c>
      <c r="C5" s="26" t="s">
        <v>72</v>
      </c>
      <c r="D5" s="6"/>
      <c r="E5" s="6" t="s">
        <v>17</v>
      </c>
      <c r="F5" s="75">
        <v>3500</v>
      </c>
      <c r="G5" s="6"/>
    </row>
    <row r="6" spans="2:7" x14ac:dyDescent="0.35">
      <c r="B6" s="37">
        <f>F5-F6*3</f>
        <v>2750</v>
      </c>
      <c r="C6" s="37">
        <f t="shared" ref="C6:C37" si="0">_xlfn.NORM.DIST(B6,$F$7,$G$7,FALSE)</f>
        <v>1.7727393647752031E-5</v>
      </c>
      <c r="D6" s="6"/>
      <c r="E6" s="6" t="s">
        <v>21</v>
      </c>
      <c r="F6" s="75">
        <v>250</v>
      </c>
      <c r="G6" s="6"/>
    </row>
    <row r="7" spans="2:7" ht="15" thickBot="1" x14ac:dyDescent="0.4">
      <c r="B7" s="37">
        <f>B6+($B$105-$B$6)/99</f>
        <v>2765.151515151515</v>
      </c>
      <c r="C7" s="37">
        <f t="shared" si="0"/>
        <v>2.1223153701150389E-5</v>
      </c>
      <c r="D7" s="6"/>
      <c r="E7" s="66" t="s">
        <v>20</v>
      </c>
      <c r="F7" s="67">
        <f>F5</f>
        <v>3500</v>
      </c>
      <c r="G7" s="67">
        <f>F6</f>
        <v>250</v>
      </c>
    </row>
    <row r="8" spans="2:7" ht="15" thickTop="1" x14ac:dyDescent="0.35">
      <c r="B8" s="37">
        <f t="shared" ref="B8:B71" si="1">B7+($B$105-$B$6)/99</f>
        <v>2780.30303030303</v>
      </c>
      <c r="C8" s="37">
        <f t="shared" si="0"/>
        <v>2.5315105714331E-5</v>
      </c>
    </row>
    <row r="9" spans="2:7" x14ac:dyDescent="0.35">
      <c r="B9" s="37">
        <f t="shared" si="1"/>
        <v>2795.454545454545</v>
      </c>
      <c r="C9" s="37">
        <f t="shared" si="0"/>
        <v>3.0085301394837159E-5</v>
      </c>
    </row>
    <row r="10" spans="2:7" x14ac:dyDescent="0.35">
      <c r="B10" s="37">
        <f t="shared" si="1"/>
        <v>2810.6060606060601</v>
      </c>
      <c r="C10" s="37">
        <f t="shared" si="0"/>
        <v>3.5623270053663955E-5</v>
      </c>
    </row>
    <row r="11" spans="2:7" x14ac:dyDescent="0.35">
      <c r="B11" s="37">
        <f t="shared" si="1"/>
        <v>2825.7575757575751</v>
      </c>
      <c r="C11" s="37">
        <f t="shared" si="0"/>
        <v>4.2025994088600497E-5</v>
      </c>
    </row>
    <row r="12" spans="2:7" x14ac:dyDescent="0.35">
      <c r="B12" s="37">
        <f t="shared" si="1"/>
        <v>2840.9090909090901</v>
      </c>
      <c r="C12" s="37">
        <f t="shared" si="0"/>
        <v>4.9397731166084006E-5</v>
      </c>
    </row>
    <row r="13" spans="2:7" x14ac:dyDescent="0.35">
      <c r="B13" s="37">
        <f t="shared" si="1"/>
        <v>2856.0606060606051</v>
      </c>
      <c r="C13" s="37">
        <f t="shared" si="0"/>
        <v>5.7849659190536162E-5</v>
      </c>
    </row>
    <row r="14" spans="2:7" x14ac:dyDescent="0.35">
      <c r="B14" s="37">
        <f t="shared" si="1"/>
        <v>2871.2121212121201</v>
      </c>
      <c r="C14" s="37">
        <f t="shared" si="0"/>
        <v>6.7499320746488233E-5</v>
      </c>
    </row>
    <row r="15" spans="2:7" x14ac:dyDescent="0.35">
      <c r="B15" s="37">
        <f t="shared" si="1"/>
        <v>2886.3636363636351</v>
      </c>
      <c r="C15" s="37">
        <f t="shared" si="0"/>
        <v>7.8469845142988684E-5</v>
      </c>
    </row>
    <row r="16" spans="2:7" x14ac:dyDescent="0.35">
      <c r="B16" s="37">
        <f t="shared" si="1"/>
        <v>2901.5151515151501</v>
      </c>
      <c r="C16" s="37">
        <f t="shared" si="0"/>
        <v>9.0888928580380517E-5</v>
      </c>
    </row>
    <row r="17" spans="2:3" x14ac:dyDescent="0.35">
      <c r="B17" s="37">
        <f t="shared" si="1"/>
        <v>2916.6666666666652</v>
      </c>
      <c r="C17" s="37">
        <f t="shared" si="0"/>
        <v>1.0488755637483653E-4</v>
      </c>
    </row>
    <row r="18" spans="2:3" x14ac:dyDescent="0.35">
      <c r="B18" s="37">
        <f t="shared" si="1"/>
        <v>2931.8181818181802</v>
      </c>
      <c r="C18" s="37">
        <f t="shared" si="0"/>
        <v>1.2059845566720088E-4</v>
      </c>
    </row>
    <row r="19" spans="2:3" x14ac:dyDescent="0.35">
      <c r="B19" s="37">
        <f t="shared" si="1"/>
        <v>2946.9696969696952</v>
      </c>
      <c r="C19" s="37">
        <f t="shared" si="0"/>
        <v>1.3815427262691996E-4</v>
      </c>
    </row>
    <row r="20" spans="2:3" x14ac:dyDescent="0.35">
      <c r="B20" s="37">
        <f t="shared" si="1"/>
        <v>2962.1212121212102</v>
      </c>
      <c r="C20" s="37">
        <f t="shared" si="0"/>
        <v>1.5768547481611049E-4</v>
      </c>
    </row>
    <row r="21" spans="2:3" x14ac:dyDescent="0.35">
      <c r="B21" s="37">
        <f t="shared" si="1"/>
        <v>2977.2727272727252</v>
      </c>
      <c r="C21" s="37">
        <f t="shared" si="0"/>
        <v>1.7931798703436778E-4</v>
      </c>
    </row>
    <row r="22" spans="2:3" x14ac:dyDescent="0.35">
      <c r="B22" s="37">
        <f t="shared" si="1"/>
        <v>2992.4242424242402</v>
      </c>
      <c r="C22" s="37">
        <f t="shared" si="0"/>
        <v>2.0317057750321262E-4</v>
      </c>
    </row>
    <row r="23" spans="2:3" x14ac:dyDescent="0.35">
      <c r="B23" s="37">
        <f t="shared" si="1"/>
        <v>3007.5757575757552</v>
      </c>
      <c r="C23" s="37">
        <f t="shared" si="0"/>
        <v>2.2935202049924748E-4</v>
      </c>
    </row>
    <row r="24" spans="2:3" x14ac:dyDescent="0.35">
      <c r="B24" s="37">
        <f t="shared" si="1"/>
        <v>3022.7272727272702</v>
      </c>
      <c r="C24" s="37">
        <f t="shared" si="0"/>
        <v>2.5795807128372634E-4</v>
      </c>
    </row>
    <row r="25" spans="2:3" x14ac:dyDescent="0.35">
      <c r="B25" s="37">
        <f t="shared" si="1"/>
        <v>3037.8787878787853</v>
      </c>
      <c r="C25" s="37">
        <f t="shared" si="0"/>
        <v>2.8906829912932522E-4</v>
      </c>
    </row>
    <row r="26" spans="2:3" x14ac:dyDescent="0.35">
      <c r="B26" s="37">
        <f t="shared" si="1"/>
        <v>3053.0303030303003</v>
      </c>
      <c r="C26" s="37">
        <f t="shared" si="0"/>
        <v>3.2274283409264819E-4</v>
      </c>
    </row>
    <row r="27" spans="2:3" x14ac:dyDescent="0.35">
      <c r="B27" s="37">
        <f t="shared" si="1"/>
        <v>3068.1818181818153</v>
      </c>
      <c r="C27" s="37">
        <f t="shared" si="0"/>
        <v>3.5901909256528993E-4</v>
      </c>
    </row>
    <row r="28" spans="2:3" x14ac:dyDescent="0.35">
      <c r="B28" s="37">
        <f t="shared" si="1"/>
        <v>3083.3333333333303</v>
      </c>
      <c r="C28" s="37">
        <f t="shared" si="0"/>
        <v>3.9790855517098675E-4</v>
      </c>
    </row>
    <row r="29" spans="2:3" x14ac:dyDescent="0.35">
      <c r="B29" s="37">
        <f t="shared" si="1"/>
        <v>3098.4848484848453</v>
      </c>
      <c r="C29" s="37">
        <f t="shared" si="0"/>
        <v>4.3939367786027149E-4</v>
      </c>
    </row>
    <row r="30" spans="2:3" x14ac:dyDescent="0.35">
      <c r="B30" s="37">
        <f t="shared" si="1"/>
        <v>3113.6363636363603</v>
      </c>
      <c r="C30" s="37">
        <f t="shared" si="0"/>
        <v>4.8342502268598569E-4</v>
      </c>
    </row>
    <row r="31" spans="2:3" x14ac:dyDescent="0.35">
      <c r="B31" s="37">
        <f t="shared" si="1"/>
        <v>3128.7878787878753</v>
      </c>
      <c r="C31" s="37">
        <f t="shared" si="0"/>
        <v>5.2991869833900489E-4</v>
      </c>
    </row>
    <row r="32" spans="2:3" x14ac:dyDescent="0.35">
      <c r="B32" s="37">
        <f t="shared" si="1"/>
        <v>3143.9393939393904</v>
      </c>
      <c r="C32" s="37">
        <f t="shared" si="0"/>
        <v>5.787542017349984E-4</v>
      </c>
    </row>
    <row r="33" spans="2:3" x14ac:dyDescent="0.35">
      <c r="B33" s="37">
        <f t="shared" si="1"/>
        <v>3159.0909090909054</v>
      </c>
      <c r="C33" s="37">
        <f t="shared" si="0"/>
        <v>6.297727504753621E-4</v>
      </c>
    </row>
    <row r="34" spans="2:3" x14ac:dyDescent="0.35">
      <c r="B34" s="37">
        <f t="shared" si="1"/>
        <v>3174.2424242424204</v>
      </c>
      <c r="C34" s="37">
        <f t="shared" si="0"/>
        <v>6.8277619163617845E-4</v>
      </c>
    </row>
    <row r="35" spans="2:3" x14ac:dyDescent="0.35">
      <c r="B35" s="37">
        <f t="shared" si="1"/>
        <v>3189.3939393939354</v>
      </c>
      <c r="C35" s="37">
        <f t="shared" si="0"/>
        <v>7.3752656493463126E-4</v>
      </c>
    </row>
    <row r="36" spans="2:3" x14ac:dyDescent="0.35">
      <c r="B36" s="37">
        <f t="shared" si="1"/>
        <v>3204.5454545454504</v>
      </c>
      <c r="C36" s="37">
        <f t="shared" si="0"/>
        <v>7.9374638785232546E-4</v>
      </c>
    </row>
    <row r="37" spans="2:3" x14ac:dyDescent="0.35">
      <c r="B37" s="37">
        <f t="shared" si="1"/>
        <v>3219.6969696969654</v>
      </c>
      <c r="C37" s="37">
        <f t="shared" si="0"/>
        <v>8.5111971684326054E-4</v>
      </c>
    </row>
    <row r="38" spans="2:3" x14ac:dyDescent="0.35">
      <c r="B38" s="37">
        <f t="shared" si="1"/>
        <v>3234.8484848484804</v>
      </c>
      <c r="C38" s="37">
        <f t="shared" ref="C38:C69" si="2">_xlfn.NORM.DIST(B38,$F$7,$G$7,FALSE)</f>
        <v>9.0929402252542656E-4</v>
      </c>
    </row>
    <row r="39" spans="2:3" x14ac:dyDescent="0.35">
      <c r="B39" s="37">
        <f t="shared" si="1"/>
        <v>3249.9999999999955</v>
      </c>
      <c r="C39" s="37">
        <f t="shared" si="2"/>
        <v>9.6788289807655593E-4</v>
      </c>
    </row>
    <row r="40" spans="2:3" x14ac:dyDescent="0.35">
      <c r="B40" s="37">
        <f t="shared" si="1"/>
        <v>3265.1515151515105</v>
      </c>
      <c r="C40" s="37">
        <f t="shared" si="2"/>
        <v>1.0264695993729585E-3</v>
      </c>
    </row>
    <row r="41" spans="2:3" x14ac:dyDescent="0.35">
      <c r="B41" s="37">
        <f t="shared" si="1"/>
        <v>3280.3030303030255</v>
      </c>
      <c r="C41" s="37">
        <f t="shared" si="2"/>
        <v>1.0846113932818939E-3</v>
      </c>
    </row>
    <row r="42" spans="2:3" x14ac:dyDescent="0.35">
      <c r="B42" s="37">
        <f t="shared" si="1"/>
        <v>3295.4545454545405</v>
      </c>
      <c r="C42" s="37">
        <f t="shared" si="2"/>
        <v>1.1418446675936016E-3</v>
      </c>
    </row>
    <row r="43" spans="2:3" x14ac:dyDescent="0.35">
      <c r="B43" s="37">
        <f t="shared" si="1"/>
        <v>3310.6060606060555</v>
      </c>
      <c r="C43" s="37">
        <f t="shared" si="2"/>
        <v>1.1976907330843803E-3</v>
      </c>
    </row>
    <row r="44" spans="2:3" x14ac:dyDescent="0.35">
      <c r="B44" s="37">
        <f t="shared" si="1"/>
        <v>3325.7575757575705</v>
      </c>
      <c r="C44" s="37">
        <f t="shared" si="2"/>
        <v>1.2516622259116604E-3</v>
      </c>
    </row>
    <row r="45" spans="2:3" x14ac:dyDescent="0.35">
      <c r="B45" s="37">
        <f t="shared" si="1"/>
        <v>3340.9090909090855</v>
      </c>
      <c r="C45" s="37">
        <f t="shared" si="2"/>
        <v>1.3032699977507424E-3</v>
      </c>
    </row>
    <row r="46" spans="2:3" x14ac:dyDescent="0.35">
      <c r="B46" s="37">
        <f t="shared" si="1"/>
        <v>3356.0606060606005</v>
      </c>
      <c r="C46" s="37">
        <f t="shared" si="2"/>
        <v>1.3520303625744478E-3</v>
      </c>
    </row>
    <row r="47" spans="2:3" x14ac:dyDescent="0.35">
      <c r="B47" s="37">
        <f t="shared" si="1"/>
        <v>3371.2121212121156</v>
      </c>
      <c r="C47" s="37">
        <f t="shared" si="2"/>
        <v>1.3974725534906013E-3</v>
      </c>
    </row>
    <row r="48" spans="2:3" x14ac:dyDescent="0.35">
      <c r="B48" s="37">
        <f t="shared" si="1"/>
        <v>3386.3636363636306</v>
      </c>
      <c r="C48" s="37">
        <f t="shared" si="2"/>
        <v>1.4391462312504781E-3</v>
      </c>
    </row>
    <row r="49" spans="2:3" x14ac:dyDescent="0.35">
      <c r="B49" s="37">
        <f t="shared" si="1"/>
        <v>3401.5151515151456</v>
      </c>
      <c r="C49" s="37">
        <f t="shared" si="2"/>
        <v>1.4766288784787758E-3</v>
      </c>
    </row>
    <row r="50" spans="2:3" x14ac:dyDescent="0.35">
      <c r="B50" s="37">
        <f t="shared" si="1"/>
        <v>3416.6666666666606</v>
      </c>
      <c r="C50" s="37">
        <f t="shared" si="2"/>
        <v>1.5095329107719605E-3</v>
      </c>
    </row>
    <row r="51" spans="2:3" x14ac:dyDescent="0.35">
      <c r="B51" s="37">
        <f t="shared" si="1"/>
        <v>3431.8181818181756</v>
      </c>
      <c r="C51" s="37">
        <f t="shared" si="2"/>
        <v>1.5375123378290254E-3</v>
      </c>
    </row>
    <row r="52" spans="2:3" x14ac:dyDescent="0.35">
      <c r="B52" s="37">
        <f t="shared" si="1"/>
        <v>3446.9696969696906</v>
      </c>
      <c r="C52" s="37">
        <f t="shared" si="2"/>
        <v>1.5602688148051384E-3</v>
      </c>
    </row>
    <row r="53" spans="2:3" x14ac:dyDescent="0.35">
      <c r="B53" s="37">
        <f t="shared" si="1"/>
        <v>3462.1212121212056</v>
      </c>
      <c r="C53" s="37">
        <f t="shared" si="2"/>
        <v>1.577556936019669E-3</v>
      </c>
    </row>
    <row r="54" spans="2:3" x14ac:dyDescent="0.35">
      <c r="B54" s="37">
        <f t="shared" si="1"/>
        <v>3477.2727272727207</v>
      </c>
      <c r="C54" s="37">
        <f t="shared" si="2"/>
        <v>1.5891886397269633E-3</v>
      </c>
    </row>
    <row r="55" spans="2:3" x14ac:dyDescent="0.35">
      <c r="B55" s="37">
        <f t="shared" si="1"/>
        <v>3492.4242424242357</v>
      </c>
      <c r="C55" s="37">
        <f t="shared" si="2"/>
        <v>1.5950366134149659E-3</v>
      </c>
    </row>
    <row r="56" spans="2:3" x14ac:dyDescent="0.35">
      <c r="B56" s="37">
        <f t="shared" si="1"/>
        <v>3507.5757575757507</v>
      </c>
      <c r="C56" s="37">
        <f t="shared" si="2"/>
        <v>1.5950366134149683E-3</v>
      </c>
    </row>
    <row r="57" spans="2:3" x14ac:dyDescent="0.35">
      <c r="B57" s="37">
        <f t="shared" si="1"/>
        <v>3522.7272727272657</v>
      </c>
      <c r="C57" s="37">
        <f t="shared" si="2"/>
        <v>1.5891886397269709E-3</v>
      </c>
    </row>
    <row r="58" spans="2:3" x14ac:dyDescent="0.35">
      <c r="B58" s="37">
        <f t="shared" si="1"/>
        <v>3537.8787878787807</v>
      </c>
      <c r="C58" s="37">
        <f t="shared" si="2"/>
        <v>1.5775569360196823E-3</v>
      </c>
    </row>
    <row r="59" spans="2:3" x14ac:dyDescent="0.35">
      <c r="B59" s="37">
        <f t="shared" si="1"/>
        <v>3553.0303030302957</v>
      </c>
      <c r="C59" s="37">
        <f t="shared" si="2"/>
        <v>1.5602688148051568E-3</v>
      </c>
    </row>
    <row r="60" spans="2:3" x14ac:dyDescent="0.35">
      <c r="B60" s="37">
        <f t="shared" si="1"/>
        <v>3568.1818181818107</v>
      </c>
      <c r="C60" s="37">
        <f t="shared" si="2"/>
        <v>1.5375123378290484E-3</v>
      </c>
    </row>
    <row r="61" spans="2:3" x14ac:dyDescent="0.35">
      <c r="B61" s="37">
        <f t="shared" si="1"/>
        <v>3583.3333333333258</v>
      </c>
      <c r="C61" s="37">
        <f t="shared" si="2"/>
        <v>1.5095329107719881E-3</v>
      </c>
    </row>
    <row r="62" spans="2:3" x14ac:dyDescent="0.35">
      <c r="B62" s="37">
        <f t="shared" si="1"/>
        <v>3598.4848484848408</v>
      </c>
      <c r="C62" s="37">
        <f t="shared" si="2"/>
        <v>1.4766288784788075E-3</v>
      </c>
    </row>
    <row r="63" spans="2:3" x14ac:dyDescent="0.35">
      <c r="B63" s="37">
        <f t="shared" si="1"/>
        <v>3613.6363636363558</v>
      </c>
      <c r="C63" s="37">
        <f t="shared" si="2"/>
        <v>1.4391462312505138E-3</v>
      </c>
    </row>
    <row r="64" spans="2:3" x14ac:dyDescent="0.35">
      <c r="B64" s="37">
        <f t="shared" si="1"/>
        <v>3628.7878787878708</v>
      </c>
      <c r="C64" s="37">
        <f t="shared" si="2"/>
        <v>1.3974725534906408E-3</v>
      </c>
    </row>
    <row r="65" spans="2:3" x14ac:dyDescent="0.35">
      <c r="B65" s="37">
        <f t="shared" si="1"/>
        <v>3643.9393939393858</v>
      </c>
      <c r="C65" s="37">
        <f t="shared" si="2"/>
        <v>1.3520303625744901E-3</v>
      </c>
    </row>
    <row r="66" spans="2:3" x14ac:dyDescent="0.35">
      <c r="B66" s="37">
        <f t="shared" si="1"/>
        <v>3659.0909090909008</v>
      </c>
      <c r="C66" s="37">
        <f t="shared" si="2"/>
        <v>1.3032699977507877E-3</v>
      </c>
    </row>
    <row r="67" spans="2:3" x14ac:dyDescent="0.35">
      <c r="B67" s="37">
        <f t="shared" si="1"/>
        <v>3674.2424242424158</v>
      </c>
      <c r="C67" s="37">
        <f t="shared" si="2"/>
        <v>1.2516622259117081E-3</v>
      </c>
    </row>
    <row r="68" spans="2:3" x14ac:dyDescent="0.35">
      <c r="B68" s="37">
        <f t="shared" si="1"/>
        <v>3689.3939393939309</v>
      </c>
      <c r="C68" s="37">
        <f t="shared" si="2"/>
        <v>1.1976907330844297E-3</v>
      </c>
    </row>
    <row r="69" spans="2:3" x14ac:dyDescent="0.35">
      <c r="B69" s="37">
        <f t="shared" si="1"/>
        <v>3704.5454545454459</v>
      </c>
      <c r="C69" s="37">
        <f t="shared" si="2"/>
        <v>1.1418446675936526E-3</v>
      </c>
    </row>
    <row r="70" spans="2:3" x14ac:dyDescent="0.35">
      <c r="B70" s="37">
        <f t="shared" si="1"/>
        <v>3719.6969696969609</v>
      </c>
      <c r="C70" s="37">
        <f t="shared" ref="C70:C101" si="3">_xlfn.NORM.DIST(B70,$F$7,$G$7,FALSE)</f>
        <v>1.0846113932819459E-3</v>
      </c>
    </row>
    <row r="71" spans="2:3" x14ac:dyDescent="0.35">
      <c r="B71" s="37">
        <f t="shared" si="1"/>
        <v>3734.8484848484759</v>
      </c>
      <c r="C71" s="37">
        <f t="shared" si="3"/>
        <v>1.026469599373011E-3</v>
      </c>
    </row>
    <row r="72" spans="2:3" x14ac:dyDescent="0.35">
      <c r="B72" s="37">
        <f t="shared" ref="B72:B104" si="4">B71+($B$105-$B$6)/99</f>
        <v>3749.9999999999909</v>
      </c>
      <c r="C72" s="37">
        <f t="shared" si="3"/>
        <v>9.6788289807660862E-4</v>
      </c>
    </row>
    <row r="73" spans="2:3" x14ac:dyDescent="0.35">
      <c r="B73" s="37">
        <f t="shared" si="4"/>
        <v>3765.1515151515059</v>
      </c>
      <c r="C73" s="37">
        <f t="shared" si="3"/>
        <v>9.0929402252547926E-4</v>
      </c>
    </row>
    <row r="74" spans="2:3" x14ac:dyDescent="0.35">
      <c r="B74" s="37">
        <f t="shared" si="4"/>
        <v>3780.3030303030209</v>
      </c>
      <c r="C74" s="37">
        <f t="shared" si="3"/>
        <v>8.5111971684331247E-4</v>
      </c>
    </row>
    <row r="75" spans="2:3" x14ac:dyDescent="0.35">
      <c r="B75" s="37">
        <f t="shared" si="4"/>
        <v>3795.4545454545359</v>
      </c>
      <c r="C75" s="37">
        <f t="shared" si="3"/>
        <v>7.9374638785237664E-4</v>
      </c>
    </row>
    <row r="76" spans="2:3" x14ac:dyDescent="0.35">
      <c r="B76" s="37">
        <f t="shared" si="4"/>
        <v>3810.606060606051</v>
      </c>
      <c r="C76" s="37">
        <f t="shared" si="3"/>
        <v>7.3752656493468135E-4</v>
      </c>
    </row>
    <row r="77" spans="2:3" x14ac:dyDescent="0.35">
      <c r="B77" s="37">
        <f t="shared" si="4"/>
        <v>3825.757575757566</v>
      </c>
      <c r="C77" s="37">
        <f t="shared" si="3"/>
        <v>6.8277619163622703E-4</v>
      </c>
    </row>
    <row r="78" spans="2:3" x14ac:dyDescent="0.35">
      <c r="B78" s="37">
        <f t="shared" si="4"/>
        <v>3840.909090909081</v>
      </c>
      <c r="C78" s="37">
        <f t="shared" si="3"/>
        <v>6.2977275047540872E-4</v>
      </c>
    </row>
    <row r="79" spans="2:3" x14ac:dyDescent="0.35">
      <c r="B79" s="37">
        <f t="shared" si="4"/>
        <v>3856.060606060596</v>
      </c>
      <c r="C79" s="37">
        <f t="shared" si="3"/>
        <v>5.787542017350435E-4</v>
      </c>
    </row>
    <row r="80" spans="2:3" x14ac:dyDescent="0.35">
      <c r="B80" s="37">
        <f t="shared" si="4"/>
        <v>3871.212121212111</v>
      </c>
      <c r="C80" s="37">
        <f t="shared" si="3"/>
        <v>5.2991869833904782E-4</v>
      </c>
    </row>
    <row r="81" spans="2:3" x14ac:dyDescent="0.35">
      <c r="B81" s="37">
        <f t="shared" si="4"/>
        <v>3886.363636363626</v>
      </c>
      <c r="C81" s="37">
        <f t="shared" si="3"/>
        <v>4.8342502268602651E-4</v>
      </c>
    </row>
    <row r="82" spans="2:3" x14ac:dyDescent="0.35">
      <c r="B82" s="37">
        <f t="shared" si="4"/>
        <v>3901.515151515141</v>
      </c>
      <c r="C82" s="37">
        <f t="shared" si="3"/>
        <v>4.3939367786031004E-4</v>
      </c>
    </row>
    <row r="83" spans="2:3" x14ac:dyDescent="0.35">
      <c r="B83" s="37">
        <f t="shared" si="4"/>
        <v>3916.6666666666561</v>
      </c>
      <c r="C83" s="37">
        <f t="shared" si="3"/>
        <v>3.9790855517102285E-4</v>
      </c>
    </row>
    <row r="84" spans="2:3" x14ac:dyDescent="0.35">
      <c r="B84" s="37">
        <f t="shared" si="4"/>
        <v>3931.8181818181711</v>
      </c>
      <c r="C84" s="37">
        <f t="shared" si="3"/>
        <v>3.5901909256532381E-4</v>
      </c>
    </row>
    <row r="85" spans="2:3" x14ac:dyDescent="0.35">
      <c r="B85" s="37">
        <f t="shared" si="4"/>
        <v>3946.9696969696861</v>
      </c>
      <c r="C85" s="37">
        <f t="shared" si="3"/>
        <v>3.2274283409267974E-4</v>
      </c>
    </row>
    <row r="86" spans="2:3" x14ac:dyDescent="0.35">
      <c r="B86" s="37">
        <f t="shared" si="4"/>
        <v>3962.1212121212011</v>
      </c>
      <c r="C86" s="37">
        <f t="shared" si="3"/>
        <v>2.8906829912935439E-4</v>
      </c>
    </row>
    <row r="87" spans="2:3" x14ac:dyDescent="0.35">
      <c r="B87" s="37">
        <f t="shared" si="4"/>
        <v>3977.2727272727161</v>
      </c>
      <c r="C87" s="37">
        <f t="shared" si="3"/>
        <v>2.5795807128375312E-4</v>
      </c>
    </row>
    <row r="88" spans="2:3" x14ac:dyDescent="0.35">
      <c r="B88" s="37">
        <f t="shared" si="4"/>
        <v>3992.4242424242311</v>
      </c>
      <c r="C88" s="37">
        <f t="shared" si="3"/>
        <v>2.2935202049927212E-4</v>
      </c>
    </row>
    <row r="89" spans="2:3" x14ac:dyDescent="0.35">
      <c r="B89" s="37">
        <f t="shared" si="4"/>
        <v>4007.5757575757461</v>
      </c>
      <c r="C89" s="37">
        <f t="shared" si="3"/>
        <v>2.0317057750323506E-4</v>
      </c>
    </row>
    <row r="90" spans="2:3" x14ac:dyDescent="0.35">
      <c r="B90" s="37">
        <f t="shared" si="4"/>
        <v>4022.7272727272612</v>
      </c>
      <c r="C90" s="37">
        <f t="shared" si="3"/>
        <v>1.7931798703438821E-4</v>
      </c>
    </row>
    <row r="91" spans="2:3" x14ac:dyDescent="0.35">
      <c r="B91" s="37">
        <f t="shared" si="4"/>
        <v>4037.8787878787762</v>
      </c>
      <c r="C91" s="37">
        <f t="shared" si="3"/>
        <v>1.5768547481612903E-4</v>
      </c>
    </row>
    <row r="92" spans="2:3" x14ac:dyDescent="0.35">
      <c r="B92" s="37">
        <f t="shared" si="4"/>
        <v>4053.0303030302912</v>
      </c>
      <c r="C92" s="37">
        <f t="shared" si="3"/>
        <v>1.3815427262693663E-4</v>
      </c>
    </row>
    <row r="93" spans="2:3" x14ac:dyDescent="0.35">
      <c r="B93" s="37">
        <f t="shared" si="4"/>
        <v>4068.1818181818062</v>
      </c>
      <c r="C93" s="37">
        <f t="shared" si="3"/>
        <v>1.2059845566721571E-4</v>
      </c>
    </row>
    <row r="94" spans="2:3" x14ac:dyDescent="0.35">
      <c r="B94" s="37">
        <f t="shared" si="4"/>
        <v>4083.3333333333212</v>
      </c>
      <c r="C94" s="37">
        <f t="shared" si="3"/>
        <v>1.0488755637484992E-4</v>
      </c>
    </row>
    <row r="95" spans="2:3" x14ac:dyDescent="0.35">
      <c r="B95" s="37">
        <f t="shared" si="4"/>
        <v>4098.4848484848362</v>
      </c>
      <c r="C95" s="37">
        <f t="shared" si="3"/>
        <v>9.0888928580392444E-5</v>
      </c>
    </row>
    <row r="96" spans="2:3" x14ac:dyDescent="0.35">
      <c r="B96" s="37">
        <f t="shared" si="4"/>
        <v>4113.6363636363512</v>
      </c>
      <c r="C96" s="37">
        <f t="shared" si="3"/>
        <v>7.8469845142999214E-5</v>
      </c>
    </row>
    <row r="97" spans="2:3" x14ac:dyDescent="0.35">
      <c r="B97" s="37">
        <f t="shared" si="4"/>
        <v>4128.7878787878662</v>
      </c>
      <c r="C97" s="37">
        <f t="shared" si="3"/>
        <v>6.749932074649753E-5</v>
      </c>
    </row>
    <row r="98" spans="2:3" x14ac:dyDescent="0.35">
      <c r="B98" s="37">
        <f t="shared" si="4"/>
        <v>4143.9393939393813</v>
      </c>
      <c r="C98" s="37">
        <f t="shared" si="3"/>
        <v>5.7849659190544307E-5</v>
      </c>
    </row>
    <row r="99" spans="2:3" x14ac:dyDescent="0.35">
      <c r="B99" s="37">
        <f t="shared" si="4"/>
        <v>4159.0909090908963</v>
      </c>
      <c r="C99" s="37">
        <f t="shared" si="3"/>
        <v>4.9397731166091141E-5</v>
      </c>
    </row>
    <row r="100" spans="2:3" x14ac:dyDescent="0.35">
      <c r="B100" s="37">
        <f t="shared" si="4"/>
        <v>4174.2424242424113</v>
      </c>
      <c r="C100" s="37">
        <f t="shared" si="3"/>
        <v>4.2025994088606691E-5</v>
      </c>
    </row>
    <row r="101" spans="2:3" x14ac:dyDescent="0.35">
      <c r="B101" s="37">
        <f t="shared" si="4"/>
        <v>4189.3939393939263</v>
      </c>
      <c r="C101" s="37">
        <f t="shared" si="3"/>
        <v>3.5623270053669295E-5</v>
      </c>
    </row>
    <row r="102" spans="2:3" x14ac:dyDescent="0.35">
      <c r="B102" s="37">
        <f t="shared" si="4"/>
        <v>4204.5454545454413</v>
      </c>
      <c r="C102" s="37">
        <f t="shared" ref="C102:C105" si="5">_xlfn.NORM.DIST(B102,$F$7,$G$7,FALSE)</f>
        <v>3.008530139484179E-5</v>
      </c>
    </row>
    <row r="103" spans="2:3" x14ac:dyDescent="0.35">
      <c r="B103" s="37">
        <f t="shared" si="4"/>
        <v>4219.6969696969563</v>
      </c>
      <c r="C103" s="37">
        <f t="shared" si="5"/>
        <v>2.5315105714334981E-5</v>
      </c>
    </row>
    <row r="104" spans="2:3" x14ac:dyDescent="0.35">
      <c r="B104" s="37">
        <f t="shared" si="4"/>
        <v>4234.8484848484713</v>
      </c>
      <c r="C104" s="37">
        <f t="shared" si="5"/>
        <v>2.1223153701153801E-5</v>
      </c>
    </row>
    <row r="105" spans="2:3" ht="15" thickBot="1" x14ac:dyDescent="0.4">
      <c r="B105" s="74">
        <f>F5+F6*3</f>
        <v>4250</v>
      </c>
      <c r="C105" s="74">
        <f t="shared" si="5"/>
        <v>1.7727393647752031E-5</v>
      </c>
    </row>
    <row r="106" spans="2:3" ht="15" thickTop="1" x14ac:dyDescent="0.35"/>
    <row r="107" spans="2:3" x14ac:dyDescent="0.35">
      <c r="C107" s="92"/>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Laskentataulukot</vt:lpstr>
      </vt:variant>
      <vt:variant>
        <vt:i4>5</vt:i4>
      </vt:variant>
    </vt:vector>
  </HeadingPairs>
  <TitlesOfParts>
    <vt:vector size="5" baseType="lpstr">
      <vt:lpstr>Satokasvi</vt:lpstr>
      <vt:lpstr>Toimenpiteet</vt:lpstr>
      <vt:lpstr>Simulointi</vt:lpstr>
      <vt:lpstr>Investoinnit</vt:lpstr>
      <vt:lpstr>Jakaumalaskuri</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Valtiala Juho (LUKE)</dc:creator>
  <cp:keywords/>
  <dc:description/>
  <cp:lastModifiedBy>Lahnamäki-Kivelä Susanna (LUKE)</cp:lastModifiedBy>
  <cp:revision/>
  <dcterms:created xsi:type="dcterms:W3CDTF">2024-06-05T02:40:14Z</dcterms:created>
  <dcterms:modified xsi:type="dcterms:W3CDTF">2024-11-19T19:13:07Z</dcterms:modified>
  <cp:category/>
  <cp:contentStatus/>
</cp:coreProperties>
</file>